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9AA54140E401DF/Documents/"/>
    </mc:Choice>
  </mc:AlternateContent>
  <xr:revisionPtr revIDLastSave="0" documentId="8_{5CEBE013-DE6C-435A-8BAF-5F53DA842C7D}" xr6:coauthVersionLast="47" xr6:coauthVersionMax="47" xr10:uidLastSave="{00000000-0000-0000-0000-000000000000}"/>
  <bookViews>
    <workbookView xWindow="-108" yWindow="-108" windowWidth="23256" windowHeight="12456" xr2:uid="{130A8373-1969-4B0F-B47D-D379A06EF632}"/>
  </bookViews>
  <sheets>
    <sheet name="Cleaned DATA" sheetId="1" r:id="rId1"/>
    <sheet name="Notes" sheetId="12" r:id="rId2"/>
    <sheet name="HSN Lookup" sheetId="4" r:id="rId3"/>
    <sheet name="Year Summary" sheetId="5" r:id="rId4"/>
    <sheet name="HSN Summary" sheetId="8" r:id="rId5"/>
    <sheet name="Category Summary sheet" sheetId="10" r:id="rId6"/>
    <sheet name="Supplier Summary" sheetId="11" r:id="rId7"/>
  </sheets>
  <definedNames>
    <definedName name="_xlnm._FilterDatabase" localSheetId="0" hidden="1">'Cleaned DATA'!$A$1:$T$2080</definedName>
  </definedNames>
  <calcPr calcId="191028"/>
  <pivotCaches>
    <pivotCache cacheId="3024" r:id="rId8"/>
    <pivotCache cacheId="302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/>
  <c r="G2" i="1" a="1"/>
  <c r="G2" i="1"/>
  <c r="H2" i="1"/>
  <c r="F2" i="1" a="1"/>
  <c r="F2" i="1"/>
  <c r="A72" i="12"/>
  <c r="A111" i="12"/>
  <c r="A108" i="12"/>
  <c r="A105" i="12"/>
  <c r="A102" i="12"/>
  <c r="A99" i="12"/>
  <c r="E19" i="11"/>
  <c r="E18" i="11"/>
  <c r="E17" i="11"/>
  <c r="E16" i="11"/>
  <c r="E15" i="1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1002" i="1" a="1"/>
  <c r="I1002" i="1"/>
  <c r="I1003" i="1" a="1"/>
  <c r="I1003" i="1"/>
  <c r="I1004" i="1" a="1"/>
  <c r="I1004" i="1"/>
  <c r="I1005" i="1" a="1"/>
  <c r="I1005" i="1"/>
  <c r="I1006" i="1" a="1"/>
  <c r="I1006" i="1"/>
  <c r="I1007" i="1" a="1"/>
  <c r="I1007" i="1"/>
  <c r="I1008" i="1" a="1"/>
  <c r="I1008" i="1"/>
  <c r="I1009" i="1" a="1"/>
  <c r="I1009" i="1"/>
  <c r="I1010" i="1" a="1"/>
  <c r="I1010" i="1"/>
  <c r="I1011" i="1" a="1"/>
  <c r="I1011" i="1"/>
  <c r="I1012" i="1" a="1"/>
  <c r="I1012" i="1"/>
  <c r="I1013" i="1" a="1"/>
  <c r="I1013" i="1"/>
  <c r="I1014" i="1" a="1"/>
  <c r="I1014" i="1"/>
  <c r="I1015" i="1" a="1"/>
  <c r="I1015" i="1"/>
  <c r="I1016" i="1" a="1"/>
  <c r="I1016" i="1"/>
  <c r="I1017" i="1" a="1"/>
  <c r="I1017" i="1"/>
  <c r="I1018" i="1" a="1"/>
  <c r="I1018" i="1"/>
  <c r="I1019" i="1" a="1"/>
  <c r="I1019" i="1"/>
  <c r="I1020" i="1" a="1"/>
  <c r="I1020" i="1"/>
  <c r="I1021" i="1" a="1"/>
  <c r="I1021" i="1"/>
  <c r="I1022" i="1" a="1"/>
  <c r="I1022" i="1"/>
  <c r="I1023" i="1" a="1"/>
  <c r="I1023" i="1"/>
  <c r="I1024" i="1" a="1"/>
  <c r="I1024" i="1"/>
  <c r="I1025" i="1" a="1"/>
  <c r="I1025" i="1"/>
  <c r="I1026" i="1" a="1"/>
  <c r="I1026" i="1"/>
  <c r="I1027" i="1" a="1"/>
  <c r="I1027" i="1"/>
  <c r="I1028" i="1" a="1"/>
  <c r="I1028" i="1"/>
  <c r="I1029" i="1" a="1"/>
  <c r="I1029" i="1"/>
  <c r="I1030" i="1" a="1"/>
  <c r="I1030" i="1"/>
  <c r="I1031" i="1" a="1"/>
  <c r="I1031" i="1"/>
  <c r="I1032" i="1" a="1"/>
  <c r="I1032" i="1"/>
  <c r="I1033" i="1" a="1"/>
  <c r="I1033" i="1"/>
  <c r="I1034" i="1" a="1"/>
  <c r="I1034" i="1"/>
  <c r="I1035" i="1" a="1"/>
  <c r="I1035" i="1"/>
  <c r="I1036" i="1" a="1"/>
  <c r="I1036" i="1"/>
  <c r="I1037" i="1" a="1"/>
  <c r="I1037" i="1"/>
  <c r="I1038" i="1" a="1"/>
  <c r="I1038" i="1"/>
  <c r="I1039" i="1" a="1"/>
  <c r="I1039" i="1"/>
  <c r="I1040" i="1" a="1"/>
  <c r="I1040" i="1"/>
  <c r="I1041" i="1" a="1"/>
  <c r="I1041" i="1"/>
  <c r="I1042" i="1" a="1"/>
  <c r="I1042" i="1"/>
  <c r="I1043" i="1" a="1"/>
  <c r="I1043" i="1"/>
  <c r="I1044" i="1" a="1"/>
  <c r="I1044" i="1"/>
  <c r="I1045" i="1" a="1"/>
  <c r="I1045" i="1"/>
  <c r="I1046" i="1" a="1"/>
  <c r="I1046" i="1"/>
  <c r="I1047" i="1" a="1"/>
  <c r="I1047" i="1"/>
  <c r="I1048" i="1" a="1"/>
  <c r="I1048" i="1"/>
  <c r="I1049" i="1" a="1"/>
  <c r="I1049" i="1"/>
  <c r="I1050" i="1" a="1"/>
  <c r="I1050" i="1"/>
  <c r="I1051" i="1" a="1"/>
  <c r="I1051" i="1"/>
  <c r="I1052" i="1" a="1"/>
  <c r="I1052" i="1"/>
  <c r="I1053" i="1" a="1"/>
  <c r="I1053" i="1"/>
  <c r="I1054" i="1" a="1"/>
  <c r="I1054" i="1"/>
  <c r="I1055" i="1" a="1"/>
  <c r="I1055" i="1"/>
  <c r="I1056" i="1" a="1"/>
  <c r="I1056" i="1"/>
  <c r="I1057" i="1" a="1"/>
  <c r="I1057" i="1"/>
  <c r="I1058" i="1" a="1"/>
  <c r="I1058" i="1"/>
  <c r="I1059" i="1" a="1"/>
  <c r="I1059" i="1"/>
  <c r="I1060" i="1" a="1"/>
  <c r="I1060" i="1"/>
  <c r="I1061" i="1" a="1"/>
  <c r="I1061" i="1"/>
  <c r="I1062" i="1" a="1"/>
  <c r="I1062" i="1"/>
  <c r="I1063" i="1" a="1"/>
  <c r="I1063" i="1"/>
  <c r="I1064" i="1" a="1"/>
  <c r="I1064" i="1"/>
  <c r="I1065" i="1" a="1"/>
  <c r="I1065" i="1"/>
  <c r="I1066" i="1" a="1"/>
  <c r="I1066" i="1"/>
  <c r="I1067" i="1" a="1"/>
  <c r="I1067" i="1"/>
  <c r="I1068" i="1" a="1"/>
  <c r="I1068" i="1"/>
  <c r="I1069" i="1" a="1"/>
  <c r="I1069" i="1"/>
  <c r="I1070" i="1" a="1"/>
  <c r="I1070" i="1"/>
  <c r="I1071" i="1" a="1"/>
  <c r="I1071" i="1"/>
  <c r="I1072" i="1" a="1"/>
  <c r="I1072" i="1"/>
  <c r="I1073" i="1" a="1"/>
  <c r="I1073" i="1"/>
  <c r="I1074" i="1" a="1"/>
  <c r="I1074" i="1"/>
  <c r="I1075" i="1" a="1"/>
  <c r="I1075" i="1"/>
  <c r="I1076" i="1" a="1"/>
  <c r="I1076" i="1"/>
  <c r="I1077" i="1" a="1"/>
  <c r="I1077" i="1"/>
  <c r="I1078" i="1" a="1"/>
  <c r="I1078" i="1"/>
  <c r="I1079" i="1" a="1"/>
  <c r="I1079" i="1"/>
  <c r="I1080" i="1" a="1"/>
  <c r="I1080" i="1"/>
  <c r="I1081" i="1" a="1"/>
  <c r="I1081" i="1"/>
  <c r="I1082" i="1" a="1"/>
  <c r="I1082" i="1"/>
  <c r="I1083" i="1" a="1"/>
  <c r="I1083" i="1"/>
  <c r="I1084" i="1" a="1"/>
  <c r="I1084" i="1"/>
  <c r="I1085" i="1" a="1"/>
  <c r="I1085" i="1"/>
  <c r="I1086" i="1" a="1"/>
  <c r="I1086" i="1"/>
  <c r="I1087" i="1" a="1"/>
  <c r="I1087" i="1"/>
  <c r="I1088" i="1" a="1"/>
  <c r="I1088" i="1"/>
  <c r="I1089" i="1" a="1"/>
  <c r="I1089" i="1"/>
  <c r="I1090" i="1" a="1"/>
  <c r="I1090" i="1"/>
  <c r="I1091" i="1" a="1"/>
  <c r="I1091" i="1"/>
  <c r="I1092" i="1" a="1"/>
  <c r="I1092" i="1"/>
  <c r="I1093" i="1" a="1"/>
  <c r="I1093" i="1"/>
  <c r="I1094" i="1" a="1"/>
  <c r="I1094" i="1"/>
  <c r="I1095" i="1" a="1"/>
  <c r="I1095" i="1"/>
  <c r="I1096" i="1" a="1"/>
  <c r="I1096" i="1"/>
  <c r="I1097" i="1" a="1"/>
  <c r="I1097" i="1"/>
  <c r="I1098" i="1" a="1"/>
  <c r="I1098" i="1"/>
  <c r="I1099" i="1" a="1"/>
  <c r="I1099" i="1"/>
  <c r="I1100" i="1" a="1"/>
  <c r="I1100" i="1"/>
  <c r="I1101" i="1" a="1"/>
  <c r="I1101" i="1"/>
  <c r="I1102" i="1" a="1"/>
  <c r="I1102" i="1"/>
  <c r="I1103" i="1" a="1"/>
  <c r="I1103" i="1"/>
  <c r="I1104" i="1" a="1"/>
  <c r="I1104" i="1"/>
  <c r="I1105" i="1" a="1"/>
  <c r="I1105" i="1"/>
  <c r="I1106" i="1" a="1"/>
  <c r="I1106" i="1"/>
  <c r="I1107" i="1" a="1"/>
  <c r="I1107" i="1"/>
  <c r="I1108" i="1" a="1"/>
  <c r="I1108" i="1"/>
  <c r="I1109" i="1" a="1"/>
  <c r="I1109" i="1"/>
  <c r="I1110" i="1" a="1"/>
  <c r="I1110" i="1"/>
  <c r="I1111" i="1" a="1"/>
  <c r="I1111" i="1"/>
  <c r="I1112" i="1" a="1"/>
  <c r="I1112" i="1"/>
  <c r="I1113" i="1" a="1"/>
  <c r="I1113" i="1"/>
  <c r="I1114" i="1" a="1"/>
  <c r="I1114" i="1"/>
  <c r="I1115" i="1" a="1"/>
  <c r="I1115" i="1"/>
  <c r="I1116" i="1" a="1"/>
  <c r="I1116" i="1"/>
  <c r="I1117" i="1" a="1"/>
  <c r="I1117" i="1"/>
  <c r="I1118" i="1" a="1"/>
  <c r="I1118" i="1"/>
  <c r="I1119" i="1" a="1"/>
  <c r="I1119" i="1"/>
  <c r="I1120" i="1" a="1"/>
  <c r="I1120" i="1"/>
  <c r="I1121" i="1" a="1"/>
  <c r="I1121" i="1"/>
  <c r="I1122" i="1" a="1"/>
  <c r="I1122" i="1"/>
  <c r="I1123" i="1" a="1"/>
  <c r="I1123" i="1"/>
  <c r="I1124" i="1" a="1"/>
  <c r="I1124" i="1"/>
  <c r="I1125" i="1" a="1"/>
  <c r="I1125" i="1"/>
  <c r="I1126" i="1" a="1"/>
  <c r="I1126" i="1"/>
  <c r="I1127" i="1" a="1"/>
  <c r="I1127" i="1"/>
  <c r="I1128" i="1" a="1"/>
  <c r="I1128" i="1"/>
  <c r="I1129" i="1" a="1"/>
  <c r="I1129" i="1"/>
  <c r="I1130" i="1" a="1"/>
  <c r="I1130" i="1"/>
  <c r="I1131" i="1" a="1"/>
  <c r="I1131" i="1"/>
  <c r="I1132" i="1" a="1"/>
  <c r="I1132" i="1"/>
  <c r="I1133" i="1" a="1"/>
  <c r="I1133" i="1"/>
  <c r="I1134" i="1" a="1"/>
  <c r="I1134" i="1"/>
  <c r="I1135" i="1" a="1"/>
  <c r="I1135" i="1"/>
  <c r="I1136" i="1" a="1"/>
  <c r="I1136" i="1"/>
  <c r="I1137" i="1" a="1"/>
  <c r="I1137" i="1"/>
  <c r="I1138" i="1" a="1"/>
  <c r="I1138" i="1"/>
  <c r="I1139" i="1" a="1"/>
  <c r="I1139" i="1"/>
  <c r="I1140" i="1" a="1"/>
  <c r="I1140" i="1"/>
  <c r="I1141" i="1" a="1"/>
  <c r="I1141" i="1"/>
  <c r="I1142" i="1" a="1"/>
  <c r="I1142" i="1"/>
  <c r="I1143" i="1" a="1"/>
  <c r="I1143" i="1"/>
  <c r="I1144" i="1" a="1"/>
  <c r="I1144" i="1"/>
  <c r="I1145" i="1" a="1"/>
  <c r="I1145" i="1"/>
  <c r="I1146" i="1" a="1"/>
  <c r="I1146" i="1"/>
  <c r="I1147" i="1" a="1"/>
  <c r="I1147" i="1"/>
  <c r="I1148" i="1" a="1"/>
  <c r="I1148" i="1"/>
  <c r="I1149" i="1" a="1"/>
  <c r="I1149" i="1"/>
  <c r="I1150" i="1" a="1"/>
  <c r="I1150" i="1"/>
  <c r="I1151" i="1" a="1"/>
  <c r="I1151" i="1"/>
  <c r="I1152" i="1" a="1"/>
  <c r="I1152" i="1"/>
  <c r="I1153" i="1" a="1"/>
  <c r="I1153" i="1"/>
  <c r="I1154" i="1" a="1"/>
  <c r="I1154" i="1"/>
  <c r="I1155" i="1" a="1"/>
  <c r="I1155" i="1"/>
  <c r="I1156" i="1" a="1"/>
  <c r="I1156" i="1"/>
  <c r="I1157" i="1" a="1"/>
  <c r="I1157" i="1"/>
  <c r="I1158" i="1" a="1"/>
  <c r="I1158" i="1"/>
  <c r="I1159" i="1" a="1"/>
  <c r="I1159" i="1"/>
  <c r="I1160" i="1" a="1"/>
  <c r="I1160" i="1"/>
  <c r="I1161" i="1" a="1"/>
  <c r="I1161" i="1"/>
  <c r="I1162" i="1" a="1"/>
  <c r="I1162" i="1"/>
  <c r="I1163" i="1" a="1"/>
  <c r="I1163" i="1"/>
  <c r="I1164" i="1" a="1"/>
  <c r="I1164" i="1"/>
  <c r="I1165" i="1" a="1"/>
  <c r="I1165" i="1"/>
  <c r="I1166" i="1" a="1"/>
  <c r="I1166" i="1"/>
  <c r="I1167" i="1" a="1"/>
  <c r="I1167" i="1"/>
  <c r="I1168" i="1" a="1"/>
  <c r="I1168" i="1"/>
  <c r="I1169" i="1" a="1"/>
  <c r="I1169" i="1"/>
  <c r="I1170" i="1" a="1"/>
  <c r="I1170" i="1"/>
  <c r="I1171" i="1" a="1"/>
  <c r="I1171" i="1"/>
  <c r="I1172" i="1" a="1"/>
  <c r="I1172" i="1"/>
  <c r="I1173" i="1" a="1"/>
  <c r="I1173" i="1"/>
  <c r="I1174" i="1" a="1"/>
  <c r="I1174" i="1"/>
  <c r="I1175" i="1" a="1"/>
  <c r="I1175" i="1"/>
  <c r="I1176" i="1" a="1"/>
  <c r="I1176" i="1"/>
  <c r="I1177" i="1" a="1"/>
  <c r="I1177" i="1"/>
  <c r="I1178" i="1" a="1"/>
  <c r="I1178" i="1"/>
  <c r="I1179" i="1" a="1"/>
  <c r="I1179" i="1"/>
  <c r="I1180" i="1" a="1"/>
  <c r="I1180" i="1"/>
  <c r="I1181" i="1" a="1"/>
  <c r="I1181" i="1"/>
  <c r="I1182" i="1" a="1"/>
  <c r="I1182" i="1"/>
  <c r="I1183" i="1" a="1"/>
  <c r="I1183" i="1"/>
  <c r="I1184" i="1" a="1"/>
  <c r="I1184" i="1"/>
  <c r="I1185" i="1" a="1"/>
  <c r="I1185" i="1"/>
  <c r="I1186" i="1" a="1"/>
  <c r="I1186" i="1"/>
  <c r="I1187" i="1" a="1"/>
  <c r="I1187" i="1"/>
  <c r="I1188" i="1" a="1"/>
  <c r="I1188" i="1"/>
  <c r="I1189" i="1" a="1"/>
  <c r="I1189" i="1"/>
  <c r="I1190" i="1" a="1"/>
  <c r="I1190" i="1"/>
  <c r="I1191" i="1" a="1"/>
  <c r="I1191" i="1"/>
  <c r="I1192" i="1" a="1"/>
  <c r="I1192" i="1"/>
  <c r="I1193" i="1" a="1"/>
  <c r="I1193" i="1"/>
  <c r="I1194" i="1" a="1"/>
  <c r="I1194" i="1"/>
  <c r="I1195" i="1" a="1"/>
  <c r="I1195" i="1"/>
  <c r="I1196" i="1" a="1"/>
  <c r="I1196" i="1"/>
  <c r="I1197" i="1" a="1"/>
  <c r="I1197" i="1"/>
  <c r="I1198" i="1" a="1"/>
  <c r="I1198" i="1"/>
  <c r="I1199" i="1" a="1"/>
  <c r="I1199" i="1"/>
  <c r="I1200" i="1" a="1"/>
  <c r="I1200" i="1"/>
  <c r="I1201" i="1" a="1"/>
  <c r="I1201" i="1"/>
  <c r="I1202" i="1" a="1"/>
  <c r="I1202" i="1"/>
  <c r="I1203" i="1" a="1"/>
  <c r="I1203" i="1"/>
  <c r="I1204" i="1" a="1"/>
  <c r="I1204" i="1"/>
  <c r="I1205" i="1" a="1"/>
  <c r="I1205" i="1"/>
  <c r="I1206" i="1" a="1"/>
  <c r="I1206" i="1"/>
  <c r="I1207" i="1" a="1"/>
  <c r="I1207" i="1"/>
  <c r="I1208" i="1" a="1"/>
  <c r="I1208" i="1"/>
  <c r="I1209" i="1" a="1"/>
  <c r="I1209" i="1"/>
  <c r="I1210" i="1" a="1"/>
  <c r="I1210" i="1"/>
  <c r="I1211" i="1" a="1"/>
  <c r="I1211" i="1"/>
  <c r="I1212" i="1" a="1"/>
  <c r="I1212" i="1"/>
  <c r="I1213" i="1" a="1"/>
  <c r="I1213" i="1"/>
  <c r="I1214" i="1" a="1"/>
  <c r="I1214" i="1"/>
  <c r="I1215" i="1" a="1"/>
  <c r="I1215" i="1"/>
  <c r="I1216" i="1" a="1"/>
  <c r="I1216" i="1"/>
  <c r="I1217" i="1" a="1"/>
  <c r="I1217" i="1"/>
  <c r="I1218" i="1" a="1"/>
  <c r="I1218" i="1"/>
  <c r="I1219" i="1" a="1"/>
  <c r="I1219" i="1"/>
  <c r="I1220" i="1" a="1"/>
  <c r="I1220" i="1"/>
  <c r="I1221" i="1" a="1"/>
  <c r="I1221" i="1"/>
  <c r="I1222" i="1" a="1"/>
  <c r="I1222" i="1"/>
  <c r="I1223" i="1" a="1"/>
  <c r="I1223" i="1"/>
  <c r="I1224" i="1" a="1"/>
  <c r="I1224" i="1"/>
  <c r="I1225" i="1" a="1"/>
  <c r="I1225" i="1"/>
  <c r="I1226" i="1" a="1"/>
  <c r="I1226" i="1"/>
  <c r="I1227" i="1" a="1"/>
  <c r="I1227" i="1"/>
  <c r="I1228" i="1" a="1"/>
  <c r="I1228" i="1"/>
  <c r="I1229" i="1" a="1"/>
  <c r="I1229" i="1"/>
  <c r="I1230" i="1" a="1"/>
  <c r="I1230" i="1"/>
  <c r="I1231" i="1" a="1"/>
  <c r="I1231" i="1"/>
  <c r="I1232" i="1" a="1"/>
  <c r="I1232" i="1"/>
  <c r="I1233" i="1" a="1"/>
  <c r="I1233" i="1"/>
  <c r="I1234" i="1" a="1"/>
  <c r="I1234" i="1"/>
  <c r="I1235" i="1" a="1"/>
  <c r="I1235" i="1"/>
  <c r="I1236" i="1" a="1"/>
  <c r="I1236" i="1"/>
  <c r="I1237" i="1" a="1"/>
  <c r="I1237" i="1"/>
  <c r="I1238" i="1" a="1"/>
  <c r="I1238" i="1"/>
  <c r="I1239" i="1" a="1"/>
  <c r="I1239" i="1"/>
  <c r="I1240" i="1" a="1"/>
  <c r="I1240" i="1"/>
  <c r="I1241" i="1" a="1"/>
  <c r="I1241" i="1"/>
  <c r="I1242" i="1" a="1"/>
  <c r="I1242" i="1"/>
  <c r="I1243" i="1" a="1"/>
  <c r="I1243" i="1"/>
  <c r="I1244" i="1" a="1"/>
  <c r="I1244" i="1"/>
  <c r="I1245" i="1" a="1"/>
  <c r="I1245" i="1"/>
  <c r="I1246" i="1" a="1"/>
  <c r="I1246" i="1"/>
  <c r="I1247" i="1" a="1"/>
  <c r="I1247" i="1"/>
  <c r="I1248" i="1" a="1"/>
  <c r="I1248" i="1"/>
  <c r="I1249" i="1" a="1"/>
  <c r="I1249" i="1"/>
  <c r="I1250" i="1" a="1"/>
  <c r="I1250" i="1"/>
  <c r="I1251" i="1" a="1"/>
  <c r="I1251" i="1"/>
  <c r="I1252" i="1" a="1"/>
  <c r="I1252" i="1"/>
  <c r="I1253" i="1" a="1"/>
  <c r="I1253" i="1"/>
  <c r="I1254" i="1" a="1"/>
  <c r="I1254" i="1"/>
  <c r="I1255" i="1" a="1"/>
  <c r="I1255" i="1"/>
  <c r="I1256" i="1" a="1"/>
  <c r="I1256" i="1"/>
  <c r="I1257" i="1" a="1"/>
  <c r="I1257" i="1"/>
  <c r="I1258" i="1" a="1"/>
  <c r="I1258" i="1"/>
  <c r="I1259" i="1" a="1"/>
  <c r="I1259" i="1"/>
  <c r="I1260" i="1" a="1"/>
  <c r="I1260" i="1"/>
  <c r="I1261" i="1" a="1"/>
  <c r="I1261" i="1"/>
  <c r="I1262" i="1" a="1"/>
  <c r="I1262" i="1"/>
  <c r="I1263" i="1" a="1"/>
  <c r="I1263" i="1"/>
  <c r="I1264" i="1" a="1"/>
  <c r="I1264" i="1"/>
  <c r="I1265" i="1" a="1"/>
  <c r="I1265" i="1"/>
  <c r="I1266" i="1" a="1"/>
  <c r="I1266" i="1"/>
  <c r="I1267" i="1" a="1"/>
  <c r="I1267" i="1"/>
  <c r="I1268" i="1" a="1"/>
  <c r="I1268" i="1"/>
  <c r="I1269" i="1" a="1"/>
  <c r="I1269" i="1"/>
  <c r="I1270" i="1" a="1"/>
  <c r="I1270" i="1"/>
  <c r="I1271" i="1" a="1"/>
  <c r="I1271" i="1"/>
  <c r="I1272" i="1" a="1"/>
  <c r="I1272" i="1"/>
  <c r="I1273" i="1" a="1"/>
  <c r="I1273" i="1"/>
  <c r="I1274" i="1" a="1"/>
  <c r="I1274" i="1"/>
  <c r="I1275" i="1" a="1"/>
  <c r="I1275" i="1"/>
  <c r="I1276" i="1" a="1"/>
  <c r="I1276" i="1"/>
  <c r="I1277" i="1" a="1"/>
  <c r="I1277" i="1"/>
  <c r="I1278" i="1" a="1"/>
  <c r="I1278" i="1"/>
  <c r="I1279" i="1" a="1"/>
  <c r="I1279" i="1"/>
  <c r="I1280" i="1" a="1"/>
  <c r="I1280" i="1"/>
  <c r="I1281" i="1" a="1"/>
  <c r="I1281" i="1"/>
  <c r="I1282" i="1" a="1"/>
  <c r="I1282" i="1"/>
  <c r="I1283" i="1" a="1"/>
  <c r="I1283" i="1"/>
  <c r="I1284" i="1" a="1"/>
  <c r="I1284" i="1"/>
  <c r="I1285" i="1" a="1"/>
  <c r="I1285" i="1"/>
  <c r="I1286" i="1" a="1"/>
  <c r="I1286" i="1"/>
  <c r="I1287" i="1" a="1"/>
  <c r="I1287" i="1"/>
  <c r="I1288" i="1" a="1"/>
  <c r="I1288" i="1"/>
  <c r="I1289" i="1" a="1"/>
  <c r="I1289" i="1"/>
  <c r="I1290" i="1" a="1"/>
  <c r="I1290" i="1"/>
  <c r="I1291" i="1" a="1"/>
  <c r="I1291" i="1"/>
  <c r="I1292" i="1" a="1"/>
  <c r="I1292" i="1"/>
  <c r="I1293" i="1" a="1"/>
  <c r="I1293" i="1"/>
  <c r="I1294" i="1" a="1"/>
  <c r="I1294" i="1"/>
  <c r="I1295" i="1" a="1"/>
  <c r="I1295" i="1"/>
  <c r="I1296" i="1" a="1"/>
  <c r="I1296" i="1"/>
  <c r="I1297" i="1" a="1"/>
  <c r="I1297" i="1"/>
  <c r="I1298" i="1" a="1"/>
  <c r="I1298" i="1"/>
  <c r="I1299" i="1" a="1"/>
  <c r="I1299" i="1"/>
  <c r="I1300" i="1" a="1"/>
  <c r="I1300" i="1"/>
  <c r="I1301" i="1" a="1"/>
  <c r="I1301" i="1"/>
  <c r="I1302" i="1" a="1"/>
  <c r="I1302" i="1"/>
  <c r="I1303" i="1" a="1"/>
  <c r="I1303" i="1"/>
  <c r="I1304" i="1" a="1"/>
  <c r="I1304" i="1"/>
  <c r="I1305" i="1" a="1"/>
  <c r="I1305" i="1"/>
  <c r="I1306" i="1" a="1"/>
  <c r="I1306" i="1"/>
  <c r="I1307" i="1" a="1"/>
  <c r="I1307" i="1"/>
  <c r="I1308" i="1" a="1"/>
  <c r="I1308" i="1"/>
  <c r="I1309" i="1" a="1"/>
  <c r="I1309" i="1"/>
  <c r="I1310" i="1" a="1"/>
  <c r="I1310" i="1"/>
  <c r="I1311" i="1" a="1"/>
  <c r="I1311" i="1"/>
  <c r="I1312" i="1" a="1"/>
  <c r="I1312" i="1"/>
  <c r="I1313" i="1" a="1"/>
  <c r="I1313" i="1"/>
  <c r="I1314" i="1" a="1"/>
  <c r="I1314" i="1"/>
  <c r="I1315" i="1" a="1"/>
  <c r="I1315" i="1"/>
  <c r="I1316" i="1" a="1"/>
  <c r="I1316" i="1"/>
  <c r="I1317" i="1" a="1"/>
  <c r="I1317" i="1"/>
  <c r="I1318" i="1" a="1"/>
  <c r="I1318" i="1"/>
  <c r="I1319" i="1" a="1"/>
  <c r="I1319" i="1"/>
  <c r="I1320" i="1" a="1"/>
  <c r="I1320" i="1"/>
  <c r="I1321" i="1" a="1"/>
  <c r="I1321" i="1"/>
  <c r="I1322" i="1" a="1"/>
  <c r="I1322" i="1"/>
  <c r="I1323" i="1" a="1"/>
  <c r="I1323" i="1"/>
  <c r="I1324" i="1" a="1"/>
  <c r="I1324" i="1"/>
  <c r="I1325" i="1" a="1"/>
  <c r="I1325" i="1"/>
  <c r="I1326" i="1" a="1"/>
  <c r="I1326" i="1"/>
  <c r="I1327" i="1" a="1"/>
  <c r="I1327" i="1"/>
  <c r="I1328" i="1" a="1"/>
  <c r="I1328" i="1"/>
  <c r="I1329" i="1" a="1"/>
  <c r="I1329" i="1"/>
  <c r="I1330" i="1" a="1"/>
  <c r="I1330" i="1"/>
  <c r="I1331" i="1" a="1"/>
  <c r="I1331" i="1"/>
  <c r="I1332" i="1" a="1"/>
  <c r="I1332" i="1"/>
  <c r="I1333" i="1" a="1"/>
  <c r="I1333" i="1"/>
  <c r="I1334" i="1" a="1"/>
  <c r="I1334" i="1"/>
  <c r="I1335" i="1" a="1"/>
  <c r="I1335" i="1"/>
  <c r="I1336" i="1" a="1"/>
  <c r="I1336" i="1"/>
  <c r="I1337" i="1" a="1"/>
  <c r="I1337" i="1"/>
  <c r="I1338" i="1" a="1"/>
  <c r="I1338" i="1"/>
  <c r="I1339" i="1" a="1"/>
  <c r="I1339" i="1"/>
  <c r="I1340" i="1" a="1"/>
  <c r="I1340" i="1"/>
  <c r="I1341" i="1" a="1"/>
  <c r="I1341" i="1"/>
  <c r="I1342" i="1" a="1"/>
  <c r="I1342" i="1"/>
  <c r="I1343" i="1" a="1"/>
  <c r="I1343" i="1"/>
  <c r="I1344" i="1" a="1"/>
  <c r="I1344" i="1"/>
  <c r="I1345" i="1" a="1"/>
  <c r="I1345" i="1"/>
  <c r="I1346" i="1" a="1"/>
  <c r="I1346" i="1"/>
  <c r="I1347" i="1" a="1"/>
  <c r="I1347" i="1"/>
  <c r="I1348" i="1" a="1"/>
  <c r="I1348" i="1"/>
  <c r="I1349" i="1" a="1"/>
  <c r="I1349" i="1"/>
  <c r="I1350" i="1" a="1"/>
  <c r="I1350" i="1"/>
  <c r="I1351" i="1" a="1"/>
  <c r="I1351" i="1"/>
  <c r="I1352" i="1" a="1"/>
  <c r="I1352" i="1"/>
  <c r="I1353" i="1" a="1"/>
  <c r="I1353" i="1"/>
  <c r="I1354" i="1" a="1"/>
  <c r="I1354" i="1"/>
  <c r="I1355" i="1" a="1"/>
  <c r="I1355" i="1"/>
  <c r="I1356" i="1" a="1"/>
  <c r="I1356" i="1"/>
  <c r="I1357" i="1" a="1"/>
  <c r="I1357" i="1"/>
  <c r="I1358" i="1" a="1"/>
  <c r="I1358" i="1"/>
  <c r="I1359" i="1" a="1"/>
  <c r="I1359" i="1"/>
  <c r="I1360" i="1" a="1"/>
  <c r="I1360" i="1"/>
  <c r="I1361" i="1" a="1"/>
  <c r="I1361" i="1"/>
  <c r="I1362" i="1" a="1"/>
  <c r="I1362" i="1"/>
  <c r="I1363" i="1" a="1"/>
  <c r="I1363" i="1"/>
  <c r="I1364" i="1" a="1"/>
  <c r="I1364" i="1"/>
  <c r="I1365" i="1" a="1"/>
  <c r="I1365" i="1"/>
  <c r="I1366" i="1" a="1"/>
  <c r="I1366" i="1"/>
  <c r="I1367" i="1" a="1"/>
  <c r="I1367" i="1"/>
  <c r="I1368" i="1" a="1"/>
  <c r="I1368" i="1"/>
  <c r="I1369" i="1" a="1"/>
  <c r="I1369" i="1"/>
  <c r="I1370" i="1" a="1"/>
  <c r="I1370" i="1"/>
  <c r="I1371" i="1" a="1"/>
  <c r="I1371" i="1"/>
  <c r="I1372" i="1" a="1"/>
  <c r="I1372" i="1"/>
  <c r="I1373" i="1" a="1"/>
  <c r="I1373" i="1"/>
  <c r="I1374" i="1" a="1"/>
  <c r="I1374" i="1"/>
  <c r="I1375" i="1" a="1"/>
  <c r="I1375" i="1"/>
  <c r="I1376" i="1" a="1"/>
  <c r="I1376" i="1"/>
  <c r="I1377" i="1" a="1"/>
  <c r="I1377" i="1"/>
  <c r="I1378" i="1" a="1"/>
  <c r="I1378" i="1"/>
  <c r="I1379" i="1" a="1"/>
  <c r="I1379" i="1"/>
  <c r="I1380" i="1" a="1"/>
  <c r="I1380" i="1"/>
  <c r="I1381" i="1" a="1"/>
  <c r="I1381" i="1"/>
  <c r="I1382" i="1" a="1"/>
  <c r="I1382" i="1"/>
  <c r="I1383" i="1" a="1"/>
  <c r="I1383" i="1"/>
  <c r="I1384" i="1" a="1"/>
  <c r="I1384" i="1"/>
  <c r="I1385" i="1" a="1"/>
  <c r="I1385" i="1"/>
  <c r="I1386" i="1" a="1"/>
  <c r="I1386" i="1"/>
  <c r="I1387" i="1" a="1"/>
  <c r="I1387" i="1"/>
  <c r="I1388" i="1" a="1"/>
  <c r="I1388" i="1"/>
  <c r="I1389" i="1" a="1"/>
  <c r="I1389" i="1"/>
  <c r="I1390" i="1" a="1"/>
  <c r="I1390" i="1"/>
  <c r="I1391" i="1" a="1"/>
  <c r="I1391" i="1"/>
  <c r="I1392" i="1" a="1"/>
  <c r="I1392" i="1"/>
  <c r="I1393" i="1" a="1"/>
  <c r="I1393" i="1"/>
  <c r="I1394" i="1" a="1"/>
  <c r="I1394" i="1"/>
  <c r="I1395" i="1" a="1"/>
  <c r="I1395" i="1"/>
  <c r="I1396" i="1" a="1"/>
  <c r="I1396" i="1"/>
  <c r="I1397" i="1" a="1"/>
  <c r="I1397" i="1"/>
  <c r="I1398" i="1" a="1"/>
  <c r="I1398" i="1"/>
  <c r="I1399" i="1" a="1"/>
  <c r="I1399" i="1"/>
  <c r="I1400" i="1" a="1"/>
  <c r="I1400" i="1"/>
  <c r="I1401" i="1" a="1"/>
  <c r="I1401" i="1"/>
  <c r="I1402" i="1" a="1"/>
  <c r="I1402" i="1"/>
  <c r="I1403" i="1" a="1"/>
  <c r="I1403" i="1"/>
  <c r="I1404" i="1" a="1"/>
  <c r="I1404" i="1"/>
  <c r="I1405" i="1" a="1"/>
  <c r="I1405" i="1"/>
  <c r="I1406" i="1" a="1"/>
  <c r="I1406" i="1"/>
  <c r="I1407" i="1" a="1"/>
  <c r="I1407" i="1"/>
  <c r="I1408" i="1" a="1"/>
  <c r="I1408" i="1"/>
  <c r="I1409" i="1" a="1"/>
  <c r="I1409" i="1"/>
  <c r="I1410" i="1" a="1"/>
  <c r="I1410" i="1"/>
  <c r="I1411" i="1" a="1"/>
  <c r="I1411" i="1"/>
  <c r="I1412" i="1" a="1"/>
  <c r="I1412" i="1"/>
  <c r="I1413" i="1" a="1"/>
  <c r="I1413" i="1"/>
  <c r="I1414" i="1" a="1"/>
  <c r="I1414" i="1"/>
  <c r="I1415" i="1" a="1"/>
  <c r="I1415" i="1"/>
  <c r="I1416" i="1" a="1"/>
  <c r="I1416" i="1"/>
  <c r="I1417" i="1" a="1"/>
  <c r="I1417" i="1"/>
  <c r="I1418" i="1" a="1"/>
  <c r="I1418" i="1"/>
  <c r="I1419" i="1" a="1"/>
  <c r="I1419" i="1"/>
  <c r="I1420" i="1" a="1"/>
  <c r="I1420" i="1"/>
  <c r="I1421" i="1" a="1"/>
  <c r="I1421" i="1"/>
  <c r="I1422" i="1" a="1"/>
  <c r="I1422" i="1"/>
  <c r="I1423" i="1" a="1"/>
  <c r="I1423" i="1"/>
  <c r="I1424" i="1" a="1"/>
  <c r="I1424" i="1"/>
  <c r="I1425" i="1" a="1"/>
  <c r="I1425" i="1"/>
  <c r="I1426" i="1" a="1"/>
  <c r="I1426" i="1"/>
  <c r="I1427" i="1" a="1"/>
  <c r="I1427" i="1"/>
  <c r="I1428" i="1" a="1"/>
  <c r="I1428" i="1"/>
  <c r="I1429" i="1" a="1"/>
  <c r="I1429" i="1"/>
  <c r="I1430" i="1" a="1"/>
  <c r="I1430" i="1"/>
  <c r="I1431" i="1" a="1"/>
  <c r="I1431" i="1"/>
  <c r="I1432" i="1" a="1"/>
  <c r="I1432" i="1"/>
  <c r="I1433" i="1" a="1"/>
  <c r="I1433" i="1"/>
  <c r="I1434" i="1" a="1"/>
  <c r="I1434" i="1"/>
  <c r="I1435" i="1" a="1"/>
  <c r="I1435" i="1"/>
  <c r="I1436" i="1" a="1"/>
  <c r="I1436" i="1"/>
  <c r="I1437" i="1" a="1"/>
  <c r="I1437" i="1"/>
  <c r="I1438" i="1" a="1"/>
  <c r="I1438" i="1"/>
  <c r="I1439" i="1" a="1"/>
  <c r="I1439" i="1"/>
  <c r="I1440" i="1" a="1"/>
  <c r="I1440" i="1"/>
  <c r="I1441" i="1" a="1"/>
  <c r="I1441" i="1"/>
  <c r="I1442" i="1" a="1"/>
  <c r="I1442" i="1"/>
  <c r="I1443" i="1" a="1"/>
  <c r="I1443" i="1"/>
  <c r="I1444" i="1" a="1"/>
  <c r="I1444" i="1"/>
  <c r="I1445" i="1" a="1"/>
  <c r="I1445" i="1"/>
  <c r="I1446" i="1" a="1"/>
  <c r="I1446" i="1"/>
  <c r="I1447" i="1" a="1"/>
  <c r="I1447" i="1"/>
  <c r="I1448" i="1" a="1"/>
  <c r="I1448" i="1"/>
  <c r="I1449" i="1" a="1"/>
  <c r="I1449" i="1"/>
  <c r="I1450" i="1" a="1"/>
  <c r="I1450" i="1"/>
  <c r="I1451" i="1" a="1"/>
  <c r="I1451" i="1"/>
  <c r="I1452" i="1" a="1"/>
  <c r="I1452" i="1"/>
  <c r="I1453" i="1" a="1"/>
  <c r="I1453" i="1"/>
  <c r="I1454" i="1" a="1"/>
  <c r="I1454" i="1"/>
  <c r="I1455" i="1" a="1"/>
  <c r="I1455" i="1"/>
  <c r="I1456" i="1" a="1"/>
  <c r="I1456" i="1"/>
  <c r="I1457" i="1" a="1"/>
  <c r="I1457" i="1"/>
  <c r="I1458" i="1" a="1"/>
  <c r="I1458" i="1"/>
  <c r="I1459" i="1" a="1"/>
  <c r="I1459" i="1"/>
  <c r="I1460" i="1" a="1"/>
  <c r="I1460" i="1"/>
  <c r="I1461" i="1" a="1"/>
  <c r="I1461" i="1"/>
  <c r="I1462" i="1" a="1"/>
  <c r="I1462" i="1"/>
  <c r="I1463" i="1" a="1"/>
  <c r="I1463" i="1"/>
  <c r="I1464" i="1" a="1"/>
  <c r="I1464" i="1"/>
  <c r="I1465" i="1" a="1"/>
  <c r="I1465" i="1"/>
  <c r="I1466" i="1" a="1"/>
  <c r="I1466" i="1"/>
  <c r="I1467" i="1" a="1"/>
  <c r="I1467" i="1"/>
  <c r="I1468" i="1" a="1"/>
  <c r="I1468" i="1"/>
  <c r="I1469" i="1" a="1"/>
  <c r="I1469" i="1"/>
  <c r="I1470" i="1" a="1"/>
  <c r="I1470" i="1"/>
  <c r="I1471" i="1" a="1"/>
  <c r="I1471" i="1"/>
  <c r="I1472" i="1" a="1"/>
  <c r="I1472" i="1"/>
  <c r="I1473" i="1" a="1"/>
  <c r="I1473" i="1"/>
  <c r="I1474" i="1" a="1"/>
  <c r="I1474" i="1"/>
  <c r="I1475" i="1" a="1"/>
  <c r="I1475" i="1"/>
  <c r="I1476" i="1" a="1"/>
  <c r="I1476" i="1"/>
  <c r="I1477" i="1" a="1"/>
  <c r="I1477" i="1"/>
  <c r="I1478" i="1" a="1"/>
  <c r="I1478" i="1"/>
  <c r="I1479" i="1" a="1"/>
  <c r="I1479" i="1"/>
  <c r="I1480" i="1" a="1"/>
  <c r="I1480" i="1"/>
  <c r="I1481" i="1" a="1"/>
  <c r="I1481" i="1"/>
  <c r="I1482" i="1" a="1"/>
  <c r="I1482" i="1"/>
  <c r="I1483" i="1" a="1"/>
  <c r="I1483" i="1"/>
  <c r="I1484" i="1" a="1"/>
  <c r="I1484" i="1"/>
  <c r="I1485" i="1" a="1"/>
  <c r="I1485" i="1"/>
  <c r="I1486" i="1" a="1"/>
  <c r="I1486" i="1"/>
  <c r="I1487" i="1" a="1"/>
  <c r="I1487" i="1"/>
  <c r="I1488" i="1" a="1"/>
  <c r="I1488" i="1"/>
  <c r="I1489" i="1" a="1"/>
  <c r="I1489" i="1"/>
  <c r="I1490" i="1" a="1"/>
  <c r="I1490" i="1"/>
  <c r="I1491" i="1" a="1"/>
  <c r="I1491" i="1"/>
  <c r="I1492" i="1" a="1"/>
  <c r="I1492" i="1"/>
  <c r="I1493" i="1" a="1"/>
  <c r="I1493" i="1"/>
  <c r="I1494" i="1" a="1"/>
  <c r="I1494" i="1"/>
  <c r="I1495" i="1" a="1"/>
  <c r="I1495" i="1"/>
  <c r="I1496" i="1" a="1"/>
  <c r="I1496" i="1"/>
  <c r="I1497" i="1" a="1"/>
  <c r="I1497" i="1"/>
  <c r="I1498" i="1" a="1"/>
  <c r="I1498" i="1"/>
  <c r="I1499" i="1" a="1"/>
  <c r="I1499" i="1"/>
  <c r="I1500" i="1" a="1"/>
  <c r="I1500" i="1"/>
  <c r="I1501" i="1" a="1"/>
  <c r="I1501" i="1"/>
  <c r="I1502" i="1" a="1"/>
  <c r="I1502" i="1"/>
  <c r="I1503" i="1" a="1"/>
  <c r="I1503" i="1"/>
  <c r="I1504" i="1" a="1"/>
  <c r="I1504" i="1"/>
  <c r="I1505" i="1" a="1"/>
  <c r="I1505" i="1"/>
  <c r="I1506" i="1" a="1"/>
  <c r="I1506" i="1"/>
  <c r="I1507" i="1" a="1"/>
  <c r="I1507" i="1"/>
  <c r="I1508" i="1" a="1"/>
  <c r="I1508" i="1"/>
  <c r="I1509" i="1" a="1"/>
  <c r="I1509" i="1"/>
  <c r="I1510" i="1" a="1"/>
  <c r="I1510" i="1"/>
  <c r="I1511" i="1" a="1"/>
  <c r="I1511" i="1"/>
  <c r="I1512" i="1" a="1"/>
  <c r="I1512" i="1"/>
  <c r="I1513" i="1" a="1"/>
  <c r="I1513" i="1"/>
  <c r="I1514" i="1" a="1"/>
  <c r="I1514" i="1"/>
  <c r="I1515" i="1" a="1"/>
  <c r="I1515" i="1"/>
  <c r="I1516" i="1" a="1"/>
  <c r="I1516" i="1"/>
  <c r="I1517" i="1" a="1"/>
  <c r="I1517" i="1"/>
  <c r="I1518" i="1" a="1"/>
  <c r="I1518" i="1"/>
  <c r="I1519" i="1" a="1"/>
  <c r="I1519" i="1"/>
  <c r="I1520" i="1" a="1"/>
  <c r="I1520" i="1"/>
  <c r="I1521" i="1" a="1"/>
  <c r="I1521" i="1"/>
  <c r="I1522" i="1" a="1"/>
  <c r="I1522" i="1"/>
  <c r="I1523" i="1" a="1"/>
  <c r="I1523" i="1"/>
  <c r="I1524" i="1" a="1"/>
  <c r="I1524" i="1"/>
  <c r="I1525" i="1" a="1"/>
  <c r="I1525" i="1"/>
  <c r="I1526" i="1" a="1"/>
  <c r="I1526" i="1"/>
  <c r="I1527" i="1" a="1"/>
  <c r="I1527" i="1"/>
  <c r="I1528" i="1" a="1"/>
  <c r="I1528" i="1"/>
  <c r="I1529" i="1" a="1"/>
  <c r="I1529" i="1"/>
  <c r="I1530" i="1" a="1"/>
  <c r="I1530" i="1"/>
  <c r="I1531" i="1" a="1"/>
  <c r="I1531" i="1"/>
  <c r="I1532" i="1" a="1"/>
  <c r="I1532" i="1"/>
  <c r="I1533" i="1" a="1"/>
  <c r="I1533" i="1"/>
  <c r="I1534" i="1" a="1"/>
  <c r="I1534" i="1"/>
  <c r="I1535" i="1" a="1"/>
  <c r="I1535" i="1"/>
  <c r="I1536" i="1" a="1"/>
  <c r="I1536" i="1"/>
  <c r="I1537" i="1" a="1"/>
  <c r="I1537" i="1"/>
  <c r="I1538" i="1" a="1"/>
  <c r="I1538" i="1"/>
  <c r="I1539" i="1" a="1"/>
  <c r="I1539" i="1"/>
  <c r="I1540" i="1" a="1"/>
  <c r="I1540" i="1"/>
  <c r="I1541" i="1" a="1"/>
  <c r="I1541" i="1"/>
  <c r="I1542" i="1" a="1"/>
  <c r="I1542" i="1"/>
  <c r="I1543" i="1" a="1"/>
  <c r="I1543" i="1"/>
  <c r="I1544" i="1" a="1"/>
  <c r="I1544" i="1"/>
  <c r="I1545" i="1" a="1"/>
  <c r="I1545" i="1"/>
  <c r="I1546" i="1" a="1"/>
  <c r="I1546" i="1"/>
  <c r="I1547" i="1" a="1"/>
  <c r="I1547" i="1"/>
  <c r="I1548" i="1" a="1"/>
  <c r="I1548" i="1"/>
  <c r="I1549" i="1" a="1"/>
  <c r="I1549" i="1"/>
  <c r="I1550" i="1" a="1"/>
  <c r="I1550" i="1"/>
  <c r="I1551" i="1" a="1"/>
  <c r="I1551" i="1"/>
  <c r="I1552" i="1" a="1"/>
  <c r="I1552" i="1"/>
  <c r="I1553" i="1" a="1"/>
  <c r="I1553" i="1"/>
  <c r="I1554" i="1" a="1"/>
  <c r="I1554" i="1"/>
  <c r="I1555" i="1" a="1"/>
  <c r="I1555" i="1"/>
  <c r="I1556" i="1" a="1"/>
  <c r="I1556" i="1"/>
  <c r="I1557" i="1" a="1"/>
  <c r="I1557" i="1"/>
  <c r="I1558" i="1" a="1"/>
  <c r="I1558" i="1"/>
  <c r="I1559" i="1" a="1"/>
  <c r="I1559" i="1"/>
  <c r="I1560" i="1" a="1"/>
  <c r="I1560" i="1"/>
  <c r="I1561" i="1" a="1"/>
  <c r="I1561" i="1"/>
  <c r="I1562" i="1" a="1"/>
  <c r="I1562" i="1"/>
  <c r="I1563" i="1" a="1"/>
  <c r="I1563" i="1"/>
  <c r="I1564" i="1" a="1"/>
  <c r="I1564" i="1"/>
  <c r="I1565" i="1" a="1"/>
  <c r="I1565" i="1"/>
  <c r="I1566" i="1" a="1"/>
  <c r="I1566" i="1"/>
  <c r="I1567" i="1" a="1"/>
  <c r="I1567" i="1"/>
  <c r="I1568" i="1" a="1"/>
  <c r="I1568" i="1"/>
  <c r="I1569" i="1" a="1"/>
  <c r="I1569" i="1"/>
  <c r="I1570" i="1" a="1"/>
  <c r="I1570" i="1"/>
  <c r="I1571" i="1" a="1"/>
  <c r="I1571" i="1"/>
  <c r="I1572" i="1" a="1"/>
  <c r="I1572" i="1"/>
  <c r="I1573" i="1" a="1"/>
  <c r="I1573" i="1"/>
  <c r="I1574" i="1" a="1"/>
  <c r="I1574" i="1"/>
  <c r="I1575" i="1" a="1"/>
  <c r="I1575" i="1"/>
  <c r="I1576" i="1" a="1"/>
  <c r="I1576" i="1"/>
  <c r="I1577" i="1" a="1"/>
  <c r="I1577" i="1"/>
  <c r="I1578" i="1" a="1"/>
  <c r="I1578" i="1"/>
  <c r="I1579" i="1" a="1"/>
  <c r="I1579" i="1"/>
  <c r="I1580" i="1" a="1"/>
  <c r="I1580" i="1"/>
  <c r="I1581" i="1" a="1"/>
  <c r="I1581" i="1"/>
  <c r="I1582" i="1" a="1"/>
  <c r="I1582" i="1"/>
  <c r="I1583" i="1" a="1"/>
  <c r="I1583" i="1"/>
  <c r="I1584" i="1" a="1"/>
  <c r="I1584" i="1"/>
  <c r="I1585" i="1" a="1"/>
  <c r="I1585" i="1"/>
  <c r="I1586" i="1" a="1"/>
  <c r="I1586" i="1"/>
  <c r="I1587" i="1" a="1"/>
  <c r="I1587" i="1"/>
  <c r="I1588" i="1" a="1"/>
  <c r="I1588" i="1"/>
  <c r="I1589" i="1" a="1"/>
  <c r="I1589" i="1"/>
  <c r="I1590" i="1" a="1"/>
  <c r="I1590" i="1"/>
  <c r="I1591" i="1" a="1"/>
  <c r="I1591" i="1"/>
  <c r="I1592" i="1" a="1"/>
  <c r="I1592" i="1"/>
  <c r="I1593" i="1" a="1"/>
  <c r="I1593" i="1"/>
  <c r="I1594" i="1" a="1"/>
  <c r="I1594" i="1"/>
  <c r="I1595" i="1" a="1"/>
  <c r="I1595" i="1"/>
  <c r="I1596" i="1" a="1"/>
  <c r="I1596" i="1"/>
  <c r="I1597" i="1" a="1"/>
  <c r="I1597" i="1"/>
  <c r="I1598" i="1" a="1"/>
  <c r="I1598" i="1"/>
  <c r="I1599" i="1" a="1"/>
  <c r="I1599" i="1"/>
  <c r="I1600" i="1" a="1"/>
  <c r="I1600" i="1"/>
  <c r="I1601" i="1" a="1"/>
  <c r="I1601" i="1"/>
  <c r="I1602" i="1" a="1"/>
  <c r="I1602" i="1"/>
  <c r="I1603" i="1" a="1"/>
  <c r="I1603" i="1"/>
  <c r="I1604" i="1" a="1"/>
  <c r="I1604" i="1"/>
  <c r="I1605" i="1" a="1"/>
  <c r="I1605" i="1"/>
  <c r="I1606" i="1" a="1"/>
  <c r="I1606" i="1"/>
  <c r="I1607" i="1" a="1"/>
  <c r="I1607" i="1"/>
  <c r="I1608" i="1" a="1"/>
  <c r="I1608" i="1"/>
  <c r="I1609" i="1" a="1"/>
  <c r="I1609" i="1"/>
  <c r="I1610" i="1" a="1"/>
  <c r="I1610" i="1"/>
  <c r="I1611" i="1" a="1"/>
  <c r="I1611" i="1"/>
  <c r="I1612" i="1" a="1"/>
  <c r="I1612" i="1"/>
  <c r="I1613" i="1" a="1"/>
  <c r="I1613" i="1"/>
  <c r="I1614" i="1" a="1"/>
  <c r="I1614" i="1"/>
  <c r="I1615" i="1" a="1"/>
  <c r="I1615" i="1"/>
  <c r="I1616" i="1" a="1"/>
  <c r="I1616" i="1"/>
  <c r="I1617" i="1" a="1"/>
  <c r="I1617" i="1"/>
  <c r="I1618" i="1" a="1"/>
  <c r="I1618" i="1"/>
  <c r="I1619" i="1" a="1"/>
  <c r="I1619" i="1"/>
  <c r="I1620" i="1" a="1"/>
  <c r="I1620" i="1"/>
  <c r="I1621" i="1" a="1"/>
  <c r="I1621" i="1"/>
  <c r="I1622" i="1" a="1"/>
  <c r="I1622" i="1"/>
  <c r="I1623" i="1" a="1"/>
  <c r="I1623" i="1"/>
  <c r="I1624" i="1" a="1"/>
  <c r="I1624" i="1"/>
  <c r="I1625" i="1" a="1"/>
  <c r="I1625" i="1"/>
  <c r="I1626" i="1" a="1"/>
  <c r="I1626" i="1"/>
  <c r="I1627" i="1" a="1"/>
  <c r="I1627" i="1"/>
  <c r="I1628" i="1" a="1"/>
  <c r="I1628" i="1"/>
  <c r="I1629" i="1" a="1"/>
  <c r="I1629" i="1"/>
  <c r="I1630" i="1" a="1"/>
  <c r="I1630" i="1"/>
  <c r="I1631" i="1" a="1"/>
  <c r="I1631" i="1"/>
  <c r="I1632" i="1" a="1"/>
  <c r="I1632" i="1"/>
  <c r="I1633" i="1" a="1"/>
  <c r="I1633" i="1"/>
  <c r="I1634" i="1" a="1"/>
  <c r="I1634" i="1"/>
  <c r="I1635" i="1" a="1"/>
  <c r="I1635" i="1"/>
  <c r="I1636" i="1" a="1"/>
  <c r="I1636" i="1"/>
  <c r="I1637" i="1" a="1"/>
  <c r="I1637" i="1"/>
  <c r="I1638" i="1" a="1"/>
  <c r="I1638" i="1"/>
  <c r="I1639" i="1" a="1"/>
  <c r="I1639" i="1"/>
  <c r="I1640" i="1" a="1"/>
  <c r="I1640" i="1"/>
  <c r="I1641" i="1" a="1"/>
  <c r="I1641" i="1"/>
  <c r="I1642" i="1" a="1"/>
  <c r="I1642" i="1"/>
  <c r="I1643" i="1" a="1"/>
  <c r="I1643" i="1"/>
  <c r="I1644" i="1" a="1"/>
  <c r="I1644" i="1"/>
  <c r="I1645" i="1" a="1"/>
  <c r="I1645" i="1"/>
  <c r="I1646" i="1" a="1"/>
  <c r="I1646" i="1"/>
  <c r="I1647" i="1" a="1"/>
  <c r="I1647" i="1"/>
  <c r="I1648" i="1" a="1"/>
  <c r="I1648" i="1"/>
  <c r="I1649" i="1" a="1"/>
  <c r="I1649" i="1"/>
  <c r="I1650" i="1" a="1"/>
  <c r="I1650" i="1"/>
  <c r="I1651" i="1" a="1"/>
  <c r="I1651" i="1"/>
  <c r="I1652" i="1" a="1"/>
  <c r="I1652" i="1"/>
  <c r="I1653" i="1" a="1"/>
  <c r="I1653" i="1"/>
  <c r="I1654" i="1" a="1"/>
  <c r="I1654" i="1"/>
  <c r="I1655" i="1" a="1"/>
  <c r="I1655" i="1"/>
  <c r="I1656" i="1" a="1"/>
  <c r="I1656" i="1"/>
  <c r="I1657" i="1" a="1"/>
  <c r="I1657" i="1"/>
  <c r="I1658" i="1" a="1"/>
  <c r="I1658" i="1"/>
  <c r="I1659" i="1" a="1"/>
  <c r="I1659" i="1"/>
  <c r="I1660" i="1" a="1"/>
  <c r="I1660" i="1"/>
  <c r="I1661" i="1" a="1"/>
  <c r="I1661" i="1"/>
  <c r="I1662" i="1" a="1"/>
  <c r="I1662" i="1"/>
  <c r="I1663" i="1" a="1"/>
  <c r="I1663" i="1"/>
  <c r="I1664" i="1" a="1"/>
  <c r="I1664" i="1"/>
  <c r="I1665" i="1" a="1"/>
  <c r="I1665" i="1"/>
  <c r="I1666" i="1" a="1"/>
  <c r="I1666" i="1"/>
  <c r="I1667" i="1" a="1"/>
  <c r="I1667" i="1"/>
  <c r="I1668" i="1" a="1"/>
  <c r="I1668" i="1"/>
  <c r="I1669" i="1" a="1"/>
  <c r="I1669" i="1"/>
  <c r="I1670" i="1" a="1"/>
  <c r="I1670" i="1"/>
  <c r="I1671" i="1" a="1"/>
  <c r="I1671" i="1"/>
  <c r="I1672" i="1" a="1"/>
  <c r="I1672" i="1"/>
  <c r="I1673" i="1" a="1"/>
  <c r="I1673" i="1"/>
  <c r="I1674" i="1" a="1"/>
  <c r="I1674" i="1"/>
  <c r="I1675" i="1" a="1"/>
  <c r="I1675" i="1"/>
  <c r="I1676" i="1" a="1"/>
  <c r="I1676" i="1"/>
  <c r="I1677" i="1" a="1"/>
  <c r="I1677" i="1"/>
  <c r="I1678" i="1" a="1"/>
  <c r="I1678" i="1"/>
  <c r="I1679" i="1" a="1"/>
  <c r="I1679" i="1"/>
  <c r="I1680" i="1" a="1"/>
  <c r="I1680" i="1"/>
  <c r="I1681" i="1" a="1"/>
  <c r="I1681" i="1"/>
  <c r="I1682" i="1" a="1"/>
  <c r="I1682" i="1"/>
  <c r="I1683" i="1" a="1"/>
  <c r="I1683" i="1"/>
  <c r="I1684" i="1" a="1"/>
  <c r="I1684" i="1"/>
  <c r="I1685" i="1" a="1"/>
  <c r="I1685" i="1"/>
  <c r="I1686" i="1" a="1"/>
  <c r="I1686" i="1"/>
  <c r="I1687" i="1" a="1"/>
  <c r="I1687" i="1"/>
  <c r="I1688" i="1" a="1"/>
  <c r="I1688" i="1"/>
  <c r="I1689" i="1" a="1"/>
  <c r="I1689" i="1"/>
  <c r="I1690" i="1" a="1"/>
  <c r="I1690" i="1"/>
  <c r="I1691" i="1" a="1"/>
  <c r="I1691" i="1"/>
  <c r="I1692" i="1" a="1"/>
  <c r="I1692" i="1"/>
  <c r="I1693" i="1" a="1"/>
  <c r="I1693" i="1"/>
  <c r="I1694" i="1" a="1"/>
  <c r="I1694" i="1"/>
  <c r="I1695" i="1" a="1"/>
  <c r="I1695" i="1"/>
  <c r="I1696" i="1" a="1"/>
  <c r="I1696" i="1"/>
  <c r="I1697" i="1" a="1"/>
  <c r="I1697" i="1"/>
  <c r="I1698" i="1" a="1"/>
  <c r="I1698" i="1"/>
  <c r="I1699" i="1" a="1"/>
  <c r="I1699" i="1"/>
  <c r="I1700" i="1" a="1"/>
  <c r="I1700" i="1"/>
  <c r="I1701" i="1" a="1"/>
  <c r="I1701" i="1"/>
  <c r="I1702" i="1" a="1"/>
  <c r="I1702" i="1"/>
  <c r="I1703" i="1" a="1"/>
  <c r="I1703" i="1"/>
  <c r="I1704" i="1" a="1"/>
  <c r="I1704" i="1"/>
  <c r="I1705" i="1" a="1"/>
  <c r="I1705" i="1"/>
  <c r="I1706" i="1" a="1"/>
  <c r="I1706" i="1"/>
  <c r="I1707" i="1" a="1"/>
  <c r="I1707" i="1"/>
  <c r="I1708" i="1" a="1"/>
  <c r="I1708" i="1"/>
  <c r="I1709" i="1" a="1"/>
  <c r="I1709" i="1"/>
  <c r="I1710" i="1" a="1"/>
  <c r="I1710" i="1"/>
  <c r="I1711" i="1" a="1"/>
  <c r="I1711" i="1"/>
  <c r="I1712" i="1" a="1"/>
  <c r="I1712" i="1"/>
  <c r="I1713" i="1" a="1"/>
  <c r="I1713" i="1"/>
  <c r="I1714" i="1" a="1"/>
  <c r="I1714" i="1"/>
  <c r="I1715" i="1" a="1"/>
  <c r="I1715" i="1"/>
  <c r="I1716" i="1" a="1"/>
  <c r="I1716" i="1"/>
  <c r="I1717" i="1" a="1"/>
  <c r="I1717" i="1"/>
  <c r="I1718" i="1" a="1"/>
  <c r="I1718" i="1"/>
  <c r="I1719" i="1" a="1"/>
  <c r="I1719" i="1"/>
  <c r="I1720" i="1" a="1"/>
  <c r="I1720" i="1"/>
  <c r="I1721" i="1" a="1"/>
  <c r="I1721" i="1"/>
  <c r="I1722" i="1" a="1"/>
  <c r="I1722" i="1"/>
  <c r="I1723" i="1" a="1"/>
  <c r="I1723" i="1"/>
  <c r="I1724" i="1" a="1"/>
  <c r="I1724" i="1"/>
  <c r="I1725" i="1" a="1"/>
  <c r="I1725" i="1"/>
  <c r="I1726" i="1" a="1"/>
  <c r="I1726" i="1"/>
  <c r="I1727" i="1" a="1"/>
  <c r="I1727" i="1"/>
  <c r="I1728" i="1" a="1"/>
  <c r="I1728" i="1"/>
  <c r="I1729" i="1" a="1"/>
  <c r="I1729" i="1"/>
  <c r="I1730" i="1" a="1"/>
  <c r="I1730" i="1"/>
  <c r="I1731" i="1" a="1"/>
  <c r="I1731" i="1"/>
  <c r="I1732" i="1" a="1"/>
  <c r="I1732" i="1"/>
  <c r="I1733" i="1" a="1"/>
  <c r="I1733" i="1"/>
  <c r="I1734" i="1" a="1"/>
  <c r="I1734" i="1"/>
  <c r="I1735" i="1" a="1"/>
  <c r="I1735" i="1"/>
  <c r="I1736" i="1" a="1"/>
  <c r="I1736" i="1"/>
  <c r="I1737" i="1" a="1"/>
  <c r="I1737" i="1"/>
  <c r="I1738" i="1" a="1"/>
  <c r="I1738" i="1"/>
  <c r="I1739" i="1" a="1"/>
  <c r="I1739" i="1"/>
  <c r="I1740" i="1" a="1"/>
  <c r="I1740" i="1"/>
  <c r="I1741" i="1" a="1"/>
  <c r="I1741" i="1"/>
  <c r="I1742" i="1" a="1"/>
  <c r="I1742" i="1"/>
  <c r="I1743" i="1" a="1"/>
  <c r="I1743" i="1"/>
  <c r="I1744" i="1" a="1"/>
  <c r="I1744" i="1"/>
  <c r="I1745" i="1" a="1"/>
  <c r="I1745" i="1"/>
  <c r="I1746" i="1" a="1"/>
  <c r="I1746" i="1"/>
  <c r="I1747" i="1" a="1"/>
  <c r="I1747" i="1"/>
  <c r="I1748" i="1" a="1"/>
  <c r="I1748" i="1"/>
  <c r="I1749" i="1" a="1"/>
  <c r="I1749" i="1"/>
  <c r="I1750" i="1" a="1"/>
  <c r="I1750" i="1"/>
  <c r="I1751" i="1" a="1"/>
  <c r="I1751" i="1"/>
  <c r="I1752" i="1" a="1"/>
  <c r="I1752" i="1"/>
  <c r="I1753" i="1" a="1"/>
  <c r="I1753" i="1"/>
  <c r="I1754" i="1" a="1"/>
  <c r="I1754" i="1"/>
  <c r="I1755" i="1" a="1"/>
  <c r="I1755" i="1"/>
  <c r="I1756" i="1" a="1"/>
  <c r="I1756" i="1"/>
  <c r="I1757" i="1" a="1"/>
  <c r="I1757" i="1"/>
  <c r="I1758" i="1" a="1"/>
  <c r="I1758" i="1"/>
  <c r="I1759" i="1" a="1"/>
  <c r="I1759" i="1"/>
  <c r="I1760" i="1" a="1"/>
  <c r="I1760" i="1"/>
  <c r="I1761" i="1" a="1"/>
  <c r="I1761" i="1"/>
  <c r="I1762" i="1" a="1"/>
  <c r="I1762" i="1"/>
  <c r="I1763" i="1" a="1"/>
  <c r="I1763" i="1"/>
  <c r="I1764" i="1" a="1"/>
  <c r="I1764" i="1"/>
  <c r="I1765" i="1" a="1"/>
  <c r="I1765" i="1"/>
  <c r="I1766" i="1" a="1"/>
  <c r="I1766" i="1"/>
  <c r="I1767" i="1" a="1"/>
  <c r="I1767" i="1"/>
  <c r="I1768" i="1" a="1"/>
  <c r="I1768" i="1"/>
  <c r="I1769" i="1" a="1"/>
  <c r="I1769" i="1"/>
  <c r="I1770" i="1" a="1"/>
  <c r="I1770" i="1"/>
  <c r="I1771" i="1" a="1"/>
  <c r="I1771" i="1"/>
  <c r="I1772" i="1" a="1"/>
  <c r="I1772" i="1"/>
  <c r="I1773" i="1" a="1"/>
  <c r="I1773" i="1"/>
  <c r="I1774" i="1" a="1"/>
  <c r="I1774" i="1"/>
  <c r="I1775" i="1" a="1"/>
  <c r="I1775" i="1"/>
  <c r="I1776" i="1" a="1"/>
  <c r="I1776" i="1"/>
  <c r="I1777" i="1" a="1"/>
  <c r="I1777" i="1"/>
  <c r="I1778" i="1" a="1"/>
  <c r="I1778" i="1"/>
  <c r="I1779" i="1" a="1"/>
  <c r="I1779" i="1"/>
  <c r="I1780" i="1" a="1"/>
  <c r="I1780" i="1"/>
  <c r="I1781" i="1" a="1"/>
  <c r="I1781" i="1"/>
  <c r="I1782" i="1" a="1"/>
  <c r="I1782" i="1"/>
  <c r="I1783" i="1" a="1"/>
  <c r="I1783" i="1"/>
  <c r="I1784" i="1" a="1"/>
  <c r="I1784" i="1"/>
  <c r="I1785" i="1" a="1"/>
  <c r="I1785" i="1"/>
  <c r="I1786" i="1" a="1"/>
  <c r="I1786" i="1"/>
  <c r="I1787" i="1" a="1"/>
  <c r="I1787" i="1"/>
  <c r="I1788" i="1" a="1"/>
  <c r="I1788" i="1"/>
  <c r="I1789" i="1" a="1"/>
  <c r="I1789" i="1"/>
  <c r="I1790" i="1" a="1"/>
  <c r="I1790" i="1"/>
  <c r="I1791" i="1" a="1"/>
  <c r="I1791" i="1"/>
  <c r="I1792" i="1" a="1"/>
  <c r="I1792" i="1"/>
  <c r="I1793" i="1" a="1"/>
  <c r="I1793" i="1"/>
  <c r="I1794" i="1" a="1"/>
  <c r="I1794" i="1"/>
  <c r="I1795" i="1" a="1"/>
  <c r="I1795" i="1"/>
  <c r="I1796" i="1" a="1"/>
  <c r="I1796" i="1"/>
  <c r="I1797" i="1" a="1"/>
  <c r="I1797" i="1"/>
  <c r="I1798" i="1" a="1"/>
  <c r="I1798" i="1"/>
  <c r="I1799" i="1" a="1"/>
  <c r="I1799" i="1"/>
  <c r="I1800" i="1" a="1"/>
  <c r="I1800" i="1"/>
  <c r="I1801" i="1" a="1"/>
  <c r="I1801" i="1"/>
  <c r="I1802" i="1" a="1"/>
  <c r="I1802" i="1"/>
  <c r="I1803" i="1" a="1"/>
  <c r="I1803" i="1"/>
  <c r="I1804" i="1" a="1"/>
  <c r="I1804" i="1"/>
  <c r="I1805" i="1" a="1"/>
  <c r="I1805" i="1"/>
  <c r="I1806" i="1" a="1"/>
  <c r="I1806" i="1"/>
  <c r="I1807" i="1" a="1"/>
  <c r="I1807" i="1"/>
  <c r="I1808" i="1" a="1"/>
  <c r="I1808" i="1"/>
  <c r="I1809" i="1" a="1"/>
  <c r="I1809" i="1"/>
  <c r="I1810" i="1" a="1"/>
  <c r="I1810" i="1"/>
  <c r="I1811" i="1" a="1"/>
  <c r="I1811" i="1"/>
  <c r="I1812" i="1" a="1"/>
  <c r="I1812" i="1"/>
  <c r="I1813" i="1" a="1"/>
  <c r="I1813" i="1"/>
  <c r="I1814" i="1" a="1"/>
  <c r="I1814" i="1"/>
  <c r="I1815" i="1" a="1"/>
  <c r="I1815" i="1"/>
  <c r="I1816" i="1" a="1"/>
  <c r="I1816" i="1"/>
  <c r="I1817" i="1" a="1"/>
  <c r="I1817" i="1"/>
  <c r="I1818" i="1" a="1"/>
  <c r="I1818" i="1"/>
  <c r="I1819" i="1" a="1"/>
  <c r="I1819" i="1"/>
  <c r="I1820" i="1" a="1"/>
  <c r="I1820" i="1"/>
  <c r="I1821" i="1" a="1"/>
  <c r="I1821" i="1"/>
  <c r="I1822" i="1" a="1"/>
  <c r="I1822" i="1"/>
  <c r="I1823" i="1" a="1"/>
  <c r="I1823" i="1"/>
  <c r="I1824" i="1" a="1"/>
  <c r="I1824" i="1"/>
  <c r="I1825" i="1" a="1"/>
  <c r="I1825" i="1"/>
  <c r="I1826" i="1" a="1"/>
  <c r="I1826" i="1"/>
  <c r="I1827" i="1" a="1"/>
  <c r="I1827" i="1"/>
  <c r="I1828" i="1" a="1"/>
  <c r="I1828" i="1"/>
  <c r="I1829" i="1" a="1"/>
  <c r="I1829" i="1"/>
  <c r="I1830" i="1" a="1"/>
  <c r="I1830" i="1"/>
  <c r="I1831" i="1" a="1"/>
  <c r="I1831" i="1"/>
  <c r="I1832" i="1" a="1"/>
  <c r="I1832" i="1"/>
  <c r="I1833" i="1" a="1"/>
  <c r="I1833" i="1"/>
  <c r="I1834" i="1" a="1"/>
  <c r="I1834" i="1"/>
  <c r="I1835" i="1" a="1"/>
  <c r="I1835" i="1"/>
  <c r="I1836" i="1" a="1"/>
  <c r="I1836" i="1"/>
  <c r="I1837" i="1" a="1"/>
  <c r="I1837" i="1"/>
  <c r="I1838" i="1" a="1"/>
  <c r="I1838" i="1"/>
  <c r="I1839" i="1" a="1"/>
  <c r="I1839" i="1"/>
  <c r="I1840" i="1" a="1"/>
  <c r="I1840" i="1"/>
  <c r="I1841" i="1" a="1"/>
  <c r="I1841" i="1"/>
  <c r="I1842" i="1" a="1"/>
  <c r="I1842" i="1"/>
  <c r="I1843" i="1" a="1"/>
  <c r="I1843" i="1"/>
  <c r="I1844" i="1" a="1"/>
  <c r="I1844" i="1"/>
  <c r="I1845" i="1" a="1"/>
  <c r="I1845" i="1"/>
  <c r="I1846" i="1" a="1"/>
  <c r="I1846" i="1"/>
  <c r="I1847" i="1" a="1"/>
  <c r="I1847" i="1"/>
  <c r="I1848" i="1" a="1"/>
  <c r="I1848" i="1"/>
  <c r="I1849" i="1" a="1"/>
  <c r="I1849" i="1"/>
  <c r="I1850" i="1" a="1"/>
  <c r="I1850" i="1"/>
  <c r="I1851" i="1" a="1"/>
  <c r="I1851" i="1"/>
  <c r="I1852" i="1" a="1"/>
  <c r="I1852" i="1"/>
  <c r="I1853" i="1" a="1"/>
  <c r="I1853" i="1"/>
  <c r="I1854" i="1" a="1"/>
  <c r="I1854" i="1"/>
  <c r="I1855" i="1" a="1"/>
  <c r="I1855" i="1"/>
  <c r="I1856" i="1" a="1"/>
  <c r="I1856" i="1"/>
  <c r="I1857" i="1" a="1"/>
  <c r="I1857" i="1"/>
  <c r="I1858" i="1" a="1"/>
  <c r="I1858" i="1"/>
  <c r="I1859" i="1" a="1"/>
  <c r="I1859" i="1"/>
  <c r="I1860" i="1" a="1"/>
  <c r="I1860" i="1"/>
  <c r="I1861" i="1" a="1"/>
  <c r="I1861" i="1"/>
  <c r="I1862" i="1" a="1"/>
  <c r="I1862" i="1"/>
  <c r="I1863" i="1" a="1"/>
  <c r="I1863" i="1"/>
  <c r="I1864" i="1" a="1"/>
  <c r="I1864" i="1"/>
  <c r="I1865" i="1" a="1"/>
  <c r="I1865" i="1"/>
  <c r="I1866" i="1" a="1"/>
  <c r="I1866" i="1"/>
  <c r="I1867" i="1" a="1"/>
  <c r="I1867" i="1"/>
  <c r="I1868" i="1" a="1"/>
  <c r="I1868" i="1"/>
  <c r="I1869" i="1" a="1"/>
  <c r="I1869" i="1"/>
  <c r="I1870" i="1" a="1"/>
  <c r="I1870" i="1"/>
  <c r="I1871" i="1" a="1"/>
  <c r="I1871" i="1"/>
  <c r="I1872" i="1" a="1"/>
  <c r="I1872" i="1"/>
  <c r="I1873" i="1" a="1"/>
  <c r="I1873" i="1"/>
  <c r="I1874" i="1" a="1"/>
  <c r="I1874" i="1"/>
  <c r="I1875" i="1" a="1"/>
  <c r="I1875" i="1"/>
  <c r="I1876" i="1" a="1"/>
  <c r="I1876" i="1"/>
  <c r="I1877" i="1" a="1"/>
  <c r="I1877" i="1"/>
  <c r="I1878" i="1" a="1"/>
  <c r="I1878" i="1"/>
  <c r="I1879" i="1" a="1"/>
  <c r="I1879" i="1"/>
  <c r="I1880" i="1" a="1"/>
  <c r="I1880" i="1"/>
  <c r="I1881" i="1" a="1"/>
  <c r="I1881" i="1"/>
  <c r="I1882" i="1" a="1"/>
  <c r="I1882" i="1"/>
  <c r="I1883" i="1" a="1"/>
  <c r="I1883" i="1"/>
  <c r="I1884" i="1" a="1"/>
  <c r="I1884" i="1"/>
  <c r="I1885" i="1" a="1"/>
  <c r="I1885" i="1"/>
  <c r="I1886" i="1" a="1"/>
  <c r="I1886" i="1"/>
  <c r="I1887" i="1" a="1"/>
  <c r="I1887" i="1"/>
  <c r="I1888" i="1" a="1"/>
  <c r="I1888" i="1"/>
  <c r="I1889" i="1" a="1"/>
  <c r="I1889" i="1"/>
  <c r="I1890" i="1" a="1"/>
  <c r="I1890" i="1"/>
  <c r="I1891" i="1" a="1"/>
  <c r="I1891" i="1"/>
  <c r="I1892" i="1" a="1"/>
  <c r="I1892" i="1"/>
  <c r="I1893" i="1" a="1"/>
  <c r="I1893" i="1"/>
  <c r="I1894" i="1" a="1"/>
  <c r="I1894" i="1"/>
  <c r="I1895" i="1" a="1"/>
  <c r="I1895" i="1"/>
  <c r="I1896" i="1" a="1"/>
  <c r="I1896" i="1"/>
  <c r="I1897" i="1" a="1"/>
  <c r="I1897" i="1"/>
  <c r="I1898" i="1" a="1"/>
  <c r="I1898" i="1"/>
  <c r="I1899" i="1" a="1"/>
  <c r="I1899" i="1"/>
  <c r="I1900" i="1" a="1"/>
  <c r="I1900" i="1"/>
  <c r="I1901" i="1" a="1"/>
  <c r="I1901" i="1"/>
  <c r="I1902" i="1" a="1"/>
  <c r="I1902" i="1"/>
  <c r="I1903" i="1" a="1"/>
  <c r="I1903" i="1"/>
  <c r="I1904" i="1" a="1"/>
  <c r="I1904" i="1"/>
  <c r="I1905" i="1" a="1"/>
  <c r="I1905" i="1"/>
  <c r="I1906" i="1" a="1"/>
  <c r="I1906" i="1"/>
  <c r="I1907" i="1" a="1"/>
  <c r="I1907" i="1"/>
  <c r="I1908" i="1" a="1"/>
  <c r="I1908" i="1"/>
  <c r="I1909" i="1" a="1"/>
  <c r="I1909" i="1"/>
  <c r="I1910" i="1" a="1"/>
  <c r="I1910" i="1"/>
  <c r="I1911" i="1" a="1"/>
  <c r="I1911" i="1"/>
  <c r="I1912" i="1" a="1"/>
  <c r="I1912" i="1"/>
  <c r="I1913" i="1" a="1"/>
  <c r="I1913" i="1"/>
  <c r="I1914" i="1" a="1"/>
  <c r="I1914" i="1"/>
  <c r="I1915" i="1" a="1"/>
  <c r="I1915" i="1"/>
  <c r="I1916" i="1" a="1"/>
  <c r="I1916" i="1"/>
  <c r="I1917" i="1" a="1"/>
  <c r="I1917" i="1"/>
  <c r="I1918" i="1" a="1"/>
  <c r="I1918" i="1"/>
  <c r="I1919" i="1" a="1"/>
  <c r="I1919" i="1"/>
  <c r="I1920" i="1" a="1"/>
  <c r="I1920" i="1"/>
  <c r="I1921" i="1" a="1"/>
  <c r="I1921" i="1"/>
  <c r="I1922" i="1" a="1"/>
  <c r="I1922" i="1"/>
  <c r="I1923" i="1" a="1"/>
  <c r="I1923" i="1"/>
  <c r="I1924" i="1" a="1"/>
  <c r="I1924" i="1"/>
  <c r="I1925" i="1" a="1"/>
  <c r="I1925" i="1"/>
  <c r="I1926" i="1" a="1"/>
  <c r="I1926" i="1"/>
  <c r="I1927" i="1" a="1"/>
  <c r="I1927" i="1"/>
  <c r="I1928" i="1" a="1"/>
  <c r="I1928" i="1"/>
  <c r="I1929" i="1" a="1"/>
  <c r="I1929" i="1"/>
  <c r="I1930" i="1" a="1"/>
  <c r="I1930" i="1"/>
  <c r="I1931" i="1" a="1"/>
  <c r="I1931" i="1"/>
  <c r="I1932" i="1" a="1"/>
  <c r="I1932" i="1"/>
  <c r="I1933" i="1" a="1"/>
  <c r="I1933" i="1"/>
  <c r="I1934" i="1" a="1"/>
  <c r="I1934" i="1"/>
  <c r="I1935" i="1" a="1"/>
  <c r="I1935" i="1"/>
  <c r="I1936" i="1" a="1"/>
  <c r="I1936" i="1"/>
  <c r="I1937" i="1" a="1"/>
  <c r="I1937" i="1"/>
  <c r="I1938" i="1" a="1"/>
  <c r="I1938" i="1"/>
  <c r="I1939" i="1" a="1"/>
  <c r="I1939" i="1"/>
  <c r="I1940" i="1" a="1"/>
  <c r="I1940" i="1"/>
  <c r="I1941" i="1" a="1"/>
  <c r="I1941" i="1"/>
  <c r="I1942" i="1" a="1"/>
  <c r="I1942" i="1"/>
  <c r="I1943" i="1" a="1"/>
  <c r="I1943" i="1"/>
  <c r="I1944" i="1" a="1"/>
  <c r="I1944" i="1"/>
  <c r="I1945" i="1" a="1"/>
  <c r="I1945" i="1"/>
  <c r="I1946" i="1" a="1"/>
  <c r="I1946" i="1"/>
  <c r="I1947" i="1" a="1"/>
  <c r="I1947" i="1"/>
  <c r="I1948" i="1" a="1"/>
  <c r="I1948" i="1"/>
  <c r="I1949" i="1" a="1"/>
  <c r="I1949" i="1"/>
  <c r="I1950" i="1" a="1"/>
  <c r="I1950" i="1"/>
  <c r="I1951" i="1" a="1"/>
  <c r="I1951" i="1"/>
  <c r="I1952" i="1" a="1"/>
  <c r="I1952" i="1"/>
  <c r="I1953" i="1" a="1"/>
  <c r="I1953" i="1"/>
  <c r="I1954" i="1" a="1"/>
  <c r="I1954" i="1"/>
  <c r="I1955" i="1" a="1"/>
  <c r="I1955" i="1"/>
  <c r="I1956" i="1" a="1"/>
  <c r="I1956" i="1"/>
  <c r="I1957" i="1" a="1"/>
  <c r="I1957" i="1"/>
  <c r="I1958" i="1" a="1"/>
  <c r="I1958" i="1"/>
  <c r="I1959" i="1" a="1"/>
  <c r="I1959" i="1"/>
  <c r="I1960" i="1" a="1"/>
  <c r="I1960" i="1"/>
  <c r="I1961" i="1" a="1"/>
  <c r="I1961" i="1"/>
  <c r="I1962" i="1" a="1"/>
  <c r="I1962" i="1"/>
  <c r="I1963" i="1" a="1"/>
  <c r="I1963" i="1"/>
  <c r="I1964" i="1" a="1"/>
  <c r="I1964" i="1"/>
  <c r="I1965" i="1" a="1"/>
  <c r="I1965" i="1"/>
  <c r="I1966" i="1" a="1"/>
  <c r="I1966" i="1"/>
  <c r="I1967" i="1" a="1"/>
  <c r="I1967" i="1"/>
  <c r="I1968" i="1" a="1"/>
  <c r="I1968" i="1"/>
  <c r="I1969" i="1" a="1"/>
  <c r="I1969" i="1"/>
  <c r="I1970" i="1" a="1"/>
  <c r="I1970" i="1"/>
  <c r="I1971" i="1" a="1"/>
  <c r="I1971" i="1"/>
  <c r="I1972" i="1" a="1"/>
  <c r="I1972" i="1"/>
  <c r="I1973" i="1" a="1"/>
  <c r="I1973" i="1"/>
  <c r="I1974" i="1" a="1"/>
  <c r="I1974" i="1"/>
  <c r="I1975" i="1" a="1"/>
  <c r="I1975" i="1"/>
  <c r="I1976" i="1" a="1"/>
  <c r="I1976" i="1"/>
  <c r="I1977" i="1" a="1"/>
  <c r="I1977" i="1"/>
  <c r="I1978" i="1" a="1"/>
  <c r="I1978" i="1"/>
  <c r="I1979" i="1" a="1"/>
  <c r="I1979" i="1"/>
  <c r="I1980" i="1" a="1"/>
  <c r="I1980" i="1"/>
  <c r="I1981" i="1" a="1"/>
  <c r="I1981" i="1"/>
  <c r="I1982" i="1" a="1"/>
  <c r="I1982" i="1"/>
  <c r="I1983" i="1" a="1"/>
  <c r="I1983" i="1"/>
  <c r="I1984" i="1" a="1"/>
  <c r="I1984" i="1"/>
  <c r="I1985" i="1" a="1"/>
  <c r="I1985" i="1"/>
  <c r="I1986" i="1" a="1"/>
  <c r="I1986" i="1"/>
  <c r="I1987" i="1" a="1"/>
  <c r="I1987" i="1"/>
  <c r="I1988" i="1" a="1"/>
  <c r="I1988" i="1"/>
  <c r="I1989" i="1" a="1"/>
  <c r="I1989" i="1"/>
  <c r="I1990" i="1" a="1"/>
  <c r="I1990" i="1"/>
  <c r="I1991" i="1" a="1"/>
  <c r="I1991" i="1"/>
  <c r="I1992" i="1" a="1"/>
  <c r="I1992" i="1"/>
  <c r="I1993" i="1" a="1"/>
  <c r="I1993" i="1"/>
  <c r="I1994" i="1" a="1"/>
  <c r="I1994" i="1"/>
  <c r="I1995" i="1" a="1"/>
  <c r="I1995" i="1"/>
  <c r="I1996" i="1" a="1"/>
  <c r="I1996" i="1"/>
  <c r="I1997" i="1" a="1"/>
  <c r="I1997" i="1"/>
  <c r="I1998" i="1" a="1"/>
  <c r="I1998" i="1"/>
  <c r="I1999" i="1" a="1"/>
  <c r="I1999" i="1"/>
  <c r="I2000" i="1" a="1"/>
  <c r="I2000" i="1"/>
  <c r="I2001" i="1" a="1"/>
  <c r="I2001" i="1"/>
  <c r="I2002" i="1" a="1"/>
  <c r="I2002" i="1"/>
  <c r="I2003" i="1" a="1"/>
  <c r="I2003" i="1"/>
  <c r="I2004" i="1" a="1"/>
  <c r="I2004" i="1"/>
  <c r="I2005" i="1" a="1"/>
  <c r="I2005" i="1"/>
  <c r="I2006" i="1" a="1"/>
  <c r="I2006" i="1"/>
  <c r="I2007" i="1" a="1"/>
  <c r="I2007" i="1"/>
  <c r="I2008" i="1" a="1"/>
  <c r="I2008" i="1"/>
  <c r="I2009" i="1" a="1"/>
  <c r="I2009" i="1"/>
  <c r="I2010" i="1" a="1"/>
  <c r="I2010" i="1"/>
  <c r="I2011" i="1" a="1"/>
  <c r="I2011" i="1"/>
  <c r="I2012" i="1" a="1"/>
  <c r="I2012" i="1"/>
  <c r="I2013" i="1" a="1"/>
  <c r="I2013" i="1"/>
  <c r="I2014" i="1" a="1"/>
  <c r="I2014" i="1"/>
  <c r="I2015" i="1" a="1"/>
  <c r="I2015" i="1"/>
  <c r="I2016" i="1" a="1"/>
  <c r="I2016" i="1"/>
  <c r="I2017" i="1" a="1"/>
  <c r="I2017" i="1"/>
  <c r="I2018" i="1" a="1"/>
  <c r="I2018" i="1"/>
  <c r="I2019" i="1" a="1"/>
  <c r="I2019" i="1"/>
  <c r="I2020" i="1" a="1"/>
  <c r="I2020" i="1"/>
  <c r="I2021" i="1" a="1"/>
  <c r="I2021" i="1"/>
  <c r="I2022" i="1" a="1"/>
  <c r="I2022" i="1"/>
  <c r="I2023" i="1" a="1"/>
  <c r="I2023" i="1"/>
  <c r="I2024" i="1" a="1"/>
  <c r="I2024" i="1"/>
  <c r="I2025" i="1" a="1"/>
  <c r="I2025" i="1"/>
  <c r="I2026" i="1" a="1"/>
  <c r="I2026" i="1"/>
  <c r="I2027" i="1" a="1"/>
  <c r="I2027" i="1"/>
  <c r="I2028" i="1" a="1"/>
  <c r="I2028" i="1"/>
  <c r="I2029" i="1" a="1"/>
  <c r="I2029" i="1"/>
  <c r="I2030" i="1" a="1"/>
  <c r="I2030" i="1"/>
  <c r="I2031" i="1" a="1"/>
  <c r="I2031" i="1"/>
  <c r="I2032" i="1" a="1"/>
  <c r="I2032" i="1"/>
  <c r="I2033" i="1" a="1"/>
  <c r="I2033" i="1"/>
  <c r="I2034" i="1" a="1"/>
  <c r="I2034" i="1"/>
  <c r="I2035" i="1" a="1"/>
  <c r="I2035" i="1"/>
  <c r="I2036" i="1" a="1"/>
  <c r="I2036" i="1"/>
  <c r="I2037" i="1" a="1"/>
  <c r="I2037" i="1"/>
  <c r="I2038" i="1" a="1"/>
  <c r="I2038" i="1"/>
  <c r="I2039" i="1" a="1"/>
  <c r="I2039" i="1"/>
  <c r="I2040" i="1" a="1"/>
  <c r="I2040" i="1"/>
  <c r="I2041" i="1" a="1"/>
  <c r="I2041" i="1"/>
  <c r="I2042" i="1" a="1"/>
  <c r="I2042" i="1"/>
  <c r="I2043" i="1" a="1"/>
  <c r="I2043" i="1"/>
  <c r="I2044" i="1" a="1"/>
  <c r="I2044" i="1"/>
  <c r="I2045" i="1" a="1"/>
  <c r="I2045" i="1"/>
  <c r="I2046" i="1" a="1"/>
  <c r="I2046" i="1"/>
  <c r="I2047" i="1" a="1"/>
  <c r="I2047" i="1"/>
  <c r="I2048" i="1" a="1"/>
  <c r="I2048" i="1"/>
  <c r="I2049" i="1" a="1"/>
  <c r="I2049" i="1"/>
  <c r="I2050" i="1" a="1"/>
  <c r="I2050" i="1"/>
  <c r="I2051" i="1" a="1"/>
  <c r="I2051" i="1"/>
  <c r="I2052" i="1" a="1"/>
  <c r="I2052" i="1"/>
  <c r="I2053" i="1" a="1"/>
  <c r="I2053" i="1"/>
  <c r="I2054" i="1" a="1"/>
  <c r="I2054" i="1"/>
  <c r="I2055" i="1" a="1"/>
  <c r="I2055" i="1"/>
  <c r="I2056" i="1" a="1"/>
  <c r="I2056" i="1"/>
  <c r="I2057" i="1" a="1"/>
  <c r="I2057" i="1"/>
  <c r="I2058" i="1" a="1"/>
  <c r="I2058" i="1"/>
  <c r="I2059" i="1" a="1"/>
  <c r="I2059" i="1"/>
  <c r="I2060" i="1" a="1"/>
  <c r="I2060" i="1"/>
  <c r="I2061" i="1" a="1"/>
  <c r="I2061" i="1"/>
  <c r="I2062" i="1" a="1"/>
  <c r="I2062" i="1"/>
  <c r="I2063" i="1" a="1"/>
  <c r="I2063" i="1"/>
  <c r="I2064" i="1" a="1"/>
  <c r="I2064" i="1"/>
  <c r="I2065" i="1" a="1"/>
  <c r="I2065" i="1"/>
  <c r="I2066" i="1" a="1"/>
  <c r="I2066" i="1"/>
  <c r="I2067" i="1" a="1"/>
  <c r="I2067" i="1"/>
  <c r="I2068" i="1" a="1"/>
  <c r="I2068" i="1"/>
  <c r="I2069" i="1" a="1"/>
  <c r="I2069" i="1"/>
  <c r="I2070" i="1" a="1"/>
  <c r="I2070" i="1"/>
  <c r="I2071" i="1" a="1"/>
  <c r="I2071" i="1"/>
  <c r="I2072" i="1" a="1"/>
  <c r="I2072" i="1"/>
  <c r="I2073" i="1" a="1"/>
  <c r="I2073" i="1"/>
  <c r="I2074" i="1" a="1"/>
  <c r="I2074" i="1"/>
  <c r="I2075" i="1" a="1"/>
  <c r="I2075" i="1"/>
  <c r="I2076" i="1" a="1"/>
  <c r="I2076" i="1"/>
  <c r="I2077" i="1" a="1"/>
  <c r="I2077" i="1"/>
  <c r="I2078" i="1" a="1"/>
  <c r="I2078" i="1"/>
  <c r="I2079" i="1" a="1"/>
  <c r="I2079" i="1"/>
  <c r="I2080" i="1" a="1"/>
  <c r="I2080" i="1"/>
  <c r="I2" i="1" a="1"/>
  <c r="I2" i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/>
  <c r="F102" i="1" a="1"/>
  <c r="F102" i="1"/>
  <c r="F103" i="1" a="1"/>
  <c r="F103" i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/>
  <c r="F110" i="1" a="1"/>
  <c r="F110" i="1"/>
  <c r="F111" i="1" a="1"/>
  <c r="F111" i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/>
  <c r="F134" i="1" a="1"/>
  <c r="F134" i="1"/>
  <c r="F135" i="1" a="1"/>
  <c r="F135" i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/>
  <c r="F158" i="1" a="1"/>
  <c r="F158" i="1"/>
  <c r="F159" i="1" a="1"/>
  <c r="F159" i="1"/>
  <c r="F160" i="1" a="1"/>
  <c r="F160" i="1"/>
  <c r="F161" i="1" a="1"/>
  <c r="F161" i="1"/>
  <c r="F162" i="1" a="1"/>
  <c r="F162" i="1"/>
  <c r="F163" i="1" a="1"/>
  <c r="F163" i="1"/>
  <c r="F164" i="1" a="1"/>
  <c r="F164" i="1"/>
  <c r="F165" i="1" a="1"/>
  <c r="F165" i="1"/>
  <c r="F166" i="1" a="1"/>
  <c r="F166" i="1"/>
  <c r="F167" i="1" a="1"/>
  <c r="F167" i="1"/>
  <c r="F168" i="1" a="1"/>
  <c r="F168" i="1"/>
  <c r="F169" i="1" a="1"/>
  <c r="F169" i="1"/>
  <c r="F170" i="1" a="1"/>
  <c r="F170" i="1"/>
  <c r="F171" i="1" a="1"/>
  <c r="F171" i="1"/>
  <c r="F172" i="1" a="1"/>
  <c r="F172" i="1"/>
  <c r="F173" i="1" a="1"/>
  <c r="F173" i="1"/>
  <c r="F174" i="1" a="1"/>
  <c r="F174" i="1"/>
  <c r="F175" i="1" a="1"/>
  <c r="F175" i="1"/>
  <c r="F176" i="1" a="1"/>
  <c r="F176" i="1"/>
  <c r="F177" i="1" a="1"/>
  <c r="F177" i="1"/>
  <c r="F178" i="1" a="1"/>
  <c r="F178" i="1"/>
  <c r="F179" i="1" a="1"/>
  <c r="F179" i="1"/>
  <c r="F180" i="1" a="1"/>
  <c r="F180" i="1"/>
  <c r="F181" i="1" a="1"/>
  <c r="F181" i="1"/>
  <c r="F182" i="1" a="1"/>
  <c r="F182" i="1"/>
  <c r="F183" i="1" a="1"/>
  <c r="F183" i="1"/>
  <c r="F184" i="1" a="1"/>
  <c r="F184" i="1"/>
  <c r="F185" i="1" a="1"/>
  <c r="F185" i="1"/>
  <c r="F186" i="1" a="1"/>
  <c r="F186" i="1"/>
  <c r="F187" i="1" a="1"/>
  <c r="F187" i="1"/>
  <c r="F188" i="1" a="1"/>
  <c r="F188" i="1"/>
  <c r="F189" i="1" a="1"/>
  <c r="F189" i="1"/>
  <c r="F190" i="1" a="1"/>
  <c r="F190" i="1"/>
  <c r="F191" i="1" a="1"/>
  <c r="F191" i="1"/>
  <c r="F192" i="1" a="1"/>
  <c r="F192" i="1"/>
  <c r="F193" i="1" a="1"/>
  <c r="F193" i="1"/>
  <c r="F194" i="1" a="1"/>
  <c r="F194" i="1"/>
  <c r="F195" i="1" a="1"/>
  <c r="F195" i="1"/>
  <c r="F196" i="1" a="1"/>
  <c r="F196" i="1"/>
  <c r="F197" i="1" a="1"/>
  <c r="F197" i="1"/>
  <c r="F198" i="1" a="1"/>
  <c r="F198" i="1"/>
  <c r="F199" i="1" a="1"/>
  <c r="F199" i="1"/>
  <c r="F200" i="1" a="1"/>
  <c r="F200" i="1"/>
  <c r="F201" i="1" a="1"/>
  <c r="F201" i="1"/>
  <c r="F202" i="1" a="1"/>
  <c r="F202" i="1"/>
  <c r="F203" i="1" a="1"/>
  <c r="F203" i="1"/>
  <c r="F204" i="1" a="1"/>
  <c r="F204" i="1"/>
  <c r="F205" i="1" a="1"/>
  <c r="F205" i="1"/>
  <c r="F206" i="1" a="1"/>
  <c r="F206" i="1"/>
  <c r="F207" i="1" a="1"/>
  <c r="F207" i="1"/>
  <c r="F208" i="1" a="1"/>
  <c r="F208" i="1"/>
  <c r="F209" i="1" a="1"/>
  <c r="F209" i="1"/>
  <c r="F210" i="1" a="1"/>
  <c r="F210" i="1"/>
  <c r="F211" i="1" a="1"/>
  <c r="F211" i="1"/>
  <c r="F212" i="1" a="1"/>
  <c r="F212" i="1"/>
  <c r="F213" i="1" a="1"/>
  <c r="F213" i="1"/>
  <c r="F214" i="1" a="1"/>
  <c r="F214" i="1"/>
  <c r="F215" i="1" a="1"/>
  <c r="F215" i="1"/>
  <c r="F216" i="1" a="1"/>
  <c r="F216" i="1"/>
  <c r="F217" i="1" a="1"/>
  <c r="F217" i="1"/>
  <c r="F218" i="1" a="1"/>
  <c r="F218" i="1"/>
  <c r="F219" i="1" a="1"/>
  <c r="F219" i="1"/>
  <c r="F220" i="1" a="1"/>
  <c r="F220" i="1"/>
  <c r="F221" i="1" a="1"/>
  <c r="F221" i="1"/>
  <c r="F222" i="1" a="1"/>
  <c r="F222" i="1"/>
  <c r="F223" i="1" a="1"/>
  <c r="F223" i="1"/>
  <c r="F224" i="1" a="1"/>
  <c r="F224" i="1"/>
  <c r="F225" i="1" a="1"/>
  <c r="F225" i="1"/>
  <c r="F226" i="1" a="1"/>
  <c r="F226" i="1"/>
  <c r="F227" i="1" a="1"/>
  <c r="F227" i="1"/>
  <c r="F228" i="1" a="1"/>
  <c r="F228" i="1"/>
  <c r="F229" i="1" a="1"/>
  <c r="F229" i="1"/>
  <c r="F230" i="1" a="1"/>
  <c r="F230" i="1"/>
  <c r="F231" i="1" a="1"/>
  <c r="F231" i="1"/>
  <c r="F232" i="1" a="1"/>
  <c r="F232" i="1"/>
  <c r="F233" i="1" a="1"/>
  <c r="F233" i="1"/>
  <c r="F234" i="1" a="1"/>
  <c r="F234" i="1"/>
  <c r="F235" i="1" a="1"/>
  <c r="F235" i="1"/>
  <c r="F236" i="1" a="1"/>
  <c r="F236" i="1"/>
  <c r="F237" i="1" a="1"/>
  <c r="F237" i="1"/>
  <c r="F238" i="1" a="1"/>
  <c r="F238" i="1"/>
  <c r="F239" i="1" a="1"/>
  <c r="F239" i="1"/>
  <c r="F240" i="1" a="1"/>
  <c r="F240" i="1"/>
  <c r="F241" i="1" a="1"/>
  <c r="F241" i="1"/>
  <c r="F242" i="1" a="1"/>
  <c r="F242" i="1"/>
  <c r="F243" i="1" a="1"/>
  <c r="F243" i="1"/>
  <c r="F244" i="1" a="1"/>
  <c r="F244" i="1"/>
  <c r="F245" i="1" a="1"/>
  <c r="F245" i="1"/>
  <c r="F246" i="1" a="1"/>
  <c r="F246" i="1"/>
  <c r="F247" i="1" a="1"/>
  <c r="F247" i="1"/>
  <c r="F248" i="1" a="1"/>
  <c r="F248" i="1"/>
  <c r="F249" i="1" a="1"/>
  <c r="F249" i="1"/>
  <c r="F250" i="1" a="1"/>
  <c r="F250" i="1"/>
  <c r="F251" i="1" a="1"/>
  <c r="F251" i="1"/>
  <c r="F252" i="1" a="1"/>
  <c r="F252" i="1"/>
  <c r="F253" i="1" a="1"/>
  <c r="F253" i="1"/>
  <c r="F254" i="1" a="1"/>
  <c r="F254" i="1"/>
  <c r="F255" i="1" a="1"/>
  <c r="F255" i="1"/>
  <c r="F256" i="1" a="1"/>
  <c r="F256" i="1"/>
  <c r="F257" i="1" a="1"/>
  <c r="F257" i="1"/>
  <c r="F258" i="1" a="1"/>
  <c r="F258" i="1"/>
  <c r="F259" i="1" a="1"/>
  <c r="F259" i="1"/>
  <c r="F260" i="1" a="1"/>
  <c r="F260" i="1"/>
  <c r="F261" i="1" a="1"/>
  <c r="F261" i="1"/>
  <c r="F262" i="1" a="1"/>
  <c r="F262" i="1"/>
  <c r="F263" i="1" a="1"/>
  <c r="F263" i="1"/>
  <c r="F264" i="1" a="1"/>
  <c r="F264" i="1"/>
  <c r="F265" i="1" a="1"/>
  <c r="F265" i="1"/>
  <c r="F266" i="1" a="1"/>
  <c r="F266" i="1"/>
  <c r="F267" i="1" a="1"/>
  <c r="F267" i="1"/>
  <c r="F268" i="1" a="1"/>
  <c r="F268" i="1"/>
  <c r="F269" i="1" a="1"/>
  <c r="F269" i="1"/>
  <c r="F270" i="1" a="1"/>
  <c r="F270" i="1"/>
  <c r="F271" i="1" a="1"/>
  <c r="F271" i="1"/>
  <c r="F272" i="1" a="1"/>
  <c r="F272" i="1"/>
  <c r="F273" i="1" a="1"/>
  <c r="F273" i="1"/>
  <c r="F274" i="1" a="1"/>
  <c r="F274" i="1"/>
  <c r="F275" i="1" a="1"/>
  <c r="F275" i="1"/>
  <c r="F276" i="1" a="1"/>
  <c r="F276" i="1"/>
  <c r="F277" i="1" a="1"/>
  <c r="F277" i="1"/>
  <c r="F278" i="1" a="1"/>
  <c r="F278" i="1"/>
  <c r="F279" i="1" a="1"/>
  <c r="F279" i="1"/>
  <c r="F280" i="1" a="1"/>
  <c r="F280" i="1"/>
  <c r="F281" i="1" a="1"/>
  <c r="F281" i="1"/>
  <c r="F282" i="1" a="1"/>
  <c r="F282" i="1"/>
  <c r="F283" i="1" a="1"/>
  <c r="F283" i="1"/>
  <c r="F284" i="1" a="1"/>
  <c r="F284" i="1"/>
  <c r="F285" i="1" a="1"/>
  <c r="F285" i="1"/>
  <c r="F286" i="1" a="1"/>
  <c r="F286" i="1"/>
  <c r="F287" i="1" a="1"/>
  <c r="F287" i="1"/>
  <c r="F288" i="1" a="1"/>
  <c r="F288" i="1"/>
  <c r="F289" i="1" a="1"/>
  <c r="F289" i="1"/>
  <c r="F290" i="1" a="1"/>
  <c r="F290" i="1"/>
  <c r="F291" i="1" a="1"/>
  <c r="F291" i="1"/>
  <c r="F292" i="1" a="1"/>
  <c r="F292" i="1"/>
  <c r="F293" i="1" a="1"/>
  <c r="F293" i="1"/>
  <c r="F294" i="1" a="1"/>
  <c r="F294" i="1"/>
  <c r="F295" i="1" a="1"/>
  <c r="F295" i="1"/>
  <c r="F296" i="1" a="1"/>
  <c r="F296" i="1"/>
  <c r="F297" i="1" a="1"/>
  <c r="F297" i="1"/>
  <c r="F298" i="1" a="1"/>
  <c r="F298" i="1"/>
  <c r="F299" i="1" a="1"/>
  <c r="F299" i="1"/>
  <c r="F300" i="1" a="1"/>
  <c r="F300" i="1"/>
  <c r="F301" i="1" a="1"/>
  <c r="F301" i="1"/>
  <c r="F302" i="1" a="1"/>
  <c r="F302" i="1"/>
  <c r="F303" i="1" a="1"/>
  <c r="F303" i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/>
  <c r="F310" i="1" a="1"/>
  <c r="F310" i="1"/>
  <c r="F311" i="1" a="1"/>
  <c r="F311" i="1"/>
  <c r="F312" i="1" a="1"/>
  <c r="F312" i="1"/>
  <c r="F313" i="1" a="1"/>
  <c r="F313" i="1"/>
  <c r="F314" i="1" a="1"/>
  <c r="F314" i="1"/>
  <c r="F315" i="1" a="1"/>
  <c r="F315" i="1"/>
  <c r="F316" i="1" a="1"/>
  <c r="F316" i="1"/>
  <c r="F317" i="1" a="1"/>
  <c r="F317" i="1"/>
  <c r="F318" i="1" a="1"/>
  <c r="F318" i="1"/>
  <c r="F319" i="1" a="1"/>
  <c r="F319" i="1"/>
  <c r="F320" i="1" a="1"/>
  <c r="F320" i="1"/>
  <c r="F321" i="1" a="1"/>
  <c r="F321" i="1"/>
  <c r="F322" i="1" a="1"/>
  <c r="F322" i="1"/>
  <c r="F323" i="1" a="1"/>
  <c r="F323" i="1"/>
  <c r="F324" i="1" a="1"/>
  <c r="F324" i="1"/>
  <c r="F325" i="1" a="1"/>
  <c r="F325" i="1"/>
  <c r="F326" i="1" a="1"/>
  <c r="F326" i="1"/>
  <c r="F327" i="1" a="1"/>
  <c r="F327" i="1"/>
  <c r="F328" i="1" a="1"/>
  <c r="F328" i="1"/>
  <c r="F329" i="1" a="1"/>
  <c r="F329" i="1"/>
  <c r="F330" i="1" a="1"/>
  <c r="F330" i="1"/>
  <c r="F331" i="1" a="1"/>
  <c r="F331" i="1"/>
  <c r="F332" i="1" a="1"/>
  <c r="F332" i="1"/>
  <c r="F333" i="1" a="1"/>
  <c r="F333" i="1"/>
  <c r="F334" i="1" a="1"/>
  <c r="F334" i="1"/>
  <c r="F335" i="1" a="1"/>
  <c r="F335" i="1"/>
  <c r="F336" i="1" a="1"/>
  <c r="F336" i="1"/>
  <c r="F337" i="1" a="1"/>
  <c r="F337" i="1"/>
  <c r="F338" i="1" a="1"/>
  <c r="F338" i="1"/>
  <c r="F339" i="1" a="1"/>
  <c r="F339" i="1"/>
  <c r="F340" i="1" a="1"/>
  <c r="F340" i="1"/>
  <c r="F341" i="1" a="1"/>
  <c r="F341" i="1"/>
  <c r="F342" i="1" a="1"/>
  <c r="F342" i="1"/>
  <c r="F343" i="1" a="1"/>
  <c r="F343" i="1"/>
  <c r="F344" i="1" a="1"/>
  <c r="F344" i="1"/>
  <c r="F345" i="1" a="1"/>
  <c r="F345" i="1"/>
  <c r="F346" i="1" a="1"/>
  <c r="F346" i="1"/>
  <c r="F347" i="1" a="1"/>
  <c r="F347" i="1"/>
  <c r="F348" i="1" a="1"/>
  <c r="F348" i="1"/>
  <c r="F349" i="1" a="1"/>
  <c r="F349" i="1"/>
  <c r="F350" i="1" a="1"/>
  <c r="F350" i="1"/>
  <c r="F351" i="1" a="1"/>
  <c r="F351" i="1"/>
  <c r="F352" i="1" a="1"/>
  <c r="F352" i="1"/>
  <c r="F353" i="1" a="1"/>
  <c r="F353" i="1"/>
  <c r="F354" i="1" a="1"/>
  <c r="F354" i="1"/>
  <c r="F355" i="1" a="1"/>
  <c r="F355" i="1"/>
  <c r="F356" i="1" a="1"/>
  <c r="F356" i="1"/>
  <c r="F357" i="1" a="1"/>
  <c r="F357" i="1"/>
  <c r="F358" i="1" a="1"/>
  <c r="F358" i="1"/>
  <c r="F359" i="1" a="1"/>
  <c r="F359" i="1"/>
  <c r="F360" i="1" a="1"/>
  <c r="F360" i="1"/>
  <c r="F361" i="1" a="1"/>
  <c r="F361" i="1"/>
  <c r="F362" i="1" a="1"/>
  <c r="F362" i="1"/>
  <c r="F363" i="1" a="1"/>
  <c r="F363" i="1"/>
  <c r="F364" i="1" a="1"/>
  <c r="F364" i="1"/>
  <c r="F365" i="1" a="1"/>
  <c r="F365" i="1"/>
  <c r="F366" i="1" a="1"/>
  <c r="F366" i="1"/>
  <c r="F367" i="1" a="1"/>
  <c r="F367" i="1"/>
  <c r="F368" i="1" a="1"/>
  <c r="F368" i="1"/>
  <c r="F369" i="1" a="1"/>
  <c r="F369" i="1"/>
  <c r="F370" i="1" a="1"/>
  <c r="F370" i="1"/>
  <c r="F371" i="1" a="1"/>
  <c r="F371" i="1"/>
  <c r="F372" i="1" a="1"/>
  <c r="F372" i="1"/>
  <c r="F373" i="1" a="1"/>
  <c r="F373" i="1"/>
  <c r="F374" i="1" a="1"/>
  <c r="F374" i="1"/>
  <c r="F375" i="1" a="1"/>
  <c r="F375" i="1"/>
  <c r="F376" i="1" a="1"/>
  <c r="F376" i="1"/>
  <c r="F377" i="1" a="1"/>
  <c r="F377" i="1"/>
  <c r="F378" i="1" a="1"/>
  <c r="F378" i="1"/>
  <c r="F379" i="1" a="1"/>
  <c r="F379" i="1"/>
  <c r="F380" i="1" a="1"/>
  <c r="F380" i="1"/>
  <c r="F381" i="1" a="1"/>
  <c r="F381" i="1"/>
  <c r="F382" i="1" a="1"/>
  <c r="F382" i="1"/>
  <c r="F383" i="1" a="1"/>
  <c r="F383" i="1"/>
  <c r="F384" i="1" a="1"/>
  <c r="F384" i="1"/>
  <c r="F385" i="1" a="1"/>
  <c r="F385" i="1"/>
  <c r="F386" i="1" a="1"/>
  <c r="F386" i="1"/>
  <c r="F387" i="1" a="1"/>
  <c r="F387" i="1"/>
  <c r="F388" i="1" a="1"/>
  <c r="F388" i="1"/>
  <c r="F389" i="1" a="1"/>
  <c r="F389" i="1"/>
  <c r="F390" i="1" a="1"/>
  <c r="F390" i="1"/>
  <c r="F391" i="1" a="1"/>
  <c r="F391" i="1"/>
  <c r="F392" i="1" a="1"/>
  <c r="F392" i="1"/>
  <c r="F393" i="1" a="1"/>
  <c r="F393" i="1"/>
  <c r="F394" i="1" a="1"/>
  <c r="F394" i="1"/>
  <c r="F395" i="1" a="1"/>
  <c r="F395" i="1"/>
  <c r="F396" i="1" a="1"/>
  <c r="F396" i="1"/>
  <c r="F397" i="1" a="1"/>
  <c r="F397" i="1"/>
  <c r="F398" i="1" a="1"/>
  <c r="F398" i="1"/>
  <c r="F399" i="1" a="1"/>
  <c r="F399" i="1"/>
  <c r="F400" i="1" a="1"/>
  <c r="F400" i="1"/>
  <c r="F401" i="1" a="1"/>
  <c r="F401" i="1"/>
  <c r="F402" i="1" a="1"/>
  <c r="F402" i="1"/>
  <c r="F403" i="1" a="1"/>
  <c r="F403" i="1"/>
  <c r="F404" i="1" a="1"/>
  <c r="F404" i="1"/>
  <c r="F405" i="1" a="1"/>
  <c r="F405" i="1"/>
  <c r="F406" i="1" a="1"/>
  <c r="F406" i="1"/>
  <c r="F407" i="1" a="1"/>
  <c r="F407" i="1"/>
  <c r="F408" i="1" a="1"/>
  <c r="F408" i="1"/>
  <c r="F409" i="1" a="1"/>
  <c r="F409" i="1"/>
  <c r="F410" i="1" a="1"/>
  <c r="F410" i="1"/>
  <c r="F411" i="1" a="1"/>
  <c r="F411" i="1"/>
  <c r="F412" i="1" a="1"/>
  <c r="F412" i="1"/>
  <c r="F413" i="1" a="1"/>
  <c r="F413" i="1"/>
  <c r="F414" i="1" a="1"/>
  <c r="F414" i="1"/>
  <c r="F415" i="1" a="1"/>
  <c r="F415" i="1"/>
  <c r="F416" i="1" a="1"/>
  <c r="F416" i="1"/>
  <c r="F417" i="1" a="1"/>
  <c r="F417" i="1"/>
  <c r="F418" i="1" a="1"/>
  <c r="F418" i="1"/>
  <c r="F419" i="1" a="1"/>
  <c r="F419" i="1"/>
  <c r="F420" i="1" a="1"/>
  <c r="F420" i="1"/>
  <c r="F421" i="1" a="1"/>
  <c r="F421" i="1"/>
  <c r="F422" i="1" a="1"/>
  <c r="F422" i="1"/>
  <c r="F423" i="1" a="1"/>
  <c r="F423" i="1"/>
  <c r="F424" i="1" a="1"/>
  <c r="F424" i="1"/>
  <c r="F425" i="1" a="1"/>
  <c r="F425" i="1"/>
  <c r="F426" i="1" a="1"/>
  <c r="F426" i="1"/>
  <c r="F427" i="1" a="1"/>
  <c r="F427" i="1"/>
  <c r="F428" i="1" a="1"/>
  <c r="F428" i="1"/>
  <c r="F429" i="1" a="1"/>
  <c r="F429" i="1"/>
  <c r="F430" i="1" a="1"/>
  <c r="F430" i="1"/>
  <c r="F431" i="1" a="1"/>
  <c r="F431" i="1"/>
  <c r="F432" i="1" a="1"/>
  <c r="F432" i="1"/>
  <c r="F433" i="1" a="1"/>
  <c r="F433" i="1"/>
  <c r="F434" i="1" a="1"/>
  <c r="F434" i="1"/>
  <c r="F435" i="1" a="1"/>
  <c r="F435" i="1"/>
  <c r="F436" i="1" a="1"/>
  <c r="F436" i="1"/>
  <c r="F437" i="1" a="1"/>
  <c r="F437" i="1"/>
  <c r="F438" i="1" a="1"/>
  <c r="F438" i="1"/>
  <c r="F439" i="1" a="1"/>
  <c r="F439" i="1"/>
  <c r="F440" i="1" a="1"/>
  <c r="F440" i="1"/>
  <c r="F441" i="1" a="1"/>
  <c r="F441" i="1"/>
  <c r="F442" i="1" a="1"/>
  <c r="F442" i="1"/>
  <c r="F443" i="1" a="1"/>
  <c r="F443" i="1"/>
  <c r="F444" i="1" a="1"/>
  <c r="F444" i="1"/>
  <c r="F445" i="1" a="1"/>
  <c r="F445" i="1"/>
  <c r="F446" i="1" a="1"/>
  <c r="F446" i="1"/>
  <c r="F447" i="1" a="1"/>
  <c r="F447" i="1"/>
  <c r="F448" i="1" a="1"/>
  <c r="F448" i="1"/>
  <c r="F449" i="1" a="1"/>
  <c r="F449" i="1"/>
  <c r="F450" i="1" a="1"/>
  <c r="F450" i="1"/>
  <c r="F451" i="1" a="1"/>
  <c r="F451" i="1"/>
  <c r="F452" i="1" a="1"/>
  <c r="F452" i="1"/>
  <c r="F453" i="1" a="1"/>
  <c r="F453" i="1"/>
  <c r="F454" i="1" a="1"/>
  <c r="F454" i="1"/>
  <c r="F455" i="1" a="1"/>
  <c r="F455" i="1"/>
  <c r="F456" i="1" a="1"/>
  <c r="F456" i="1"/>
  <c r="F457" i="1" a="1"/>
  <c r="F457" i="1"/>
  <c r="F458" i="1" a="1"/>
  <c r="F458" i="1"/>
  <c r="F459" i="1" a="1"/>
  <c r="F459" i="1"/>
  <c r="F460" i="1" a="1"/>
  <c r="F460" i="1"/>
  <c r="F461" i="1" a="1"/>
  <c r="F461" i="1"/>
  <c r="F462" i="1" a="1"/>
  <c r="F462" i="1"/>
  <c r="F463" i="1" a="1"/>
  <c r="F463" i="1"/>
  <c r="F464" i="1" a="1"/>
  <c r="F464" i="1"/>
  <c r="F465" i="1" a="1"/>
  <c r="F465" i="1"/>
  <c r="F466" i="1" a="1"/>
  <c r="F466" i="1"/>
  <c r="F467" i="1" a="1"/>
  <c r="F467" i="1"/>
  <c r="F468" i="1" a="1"/>
  <c r="F468" i="1"/>
  <c r="F469" i="1" a="1"/>
  <c r="F469" i="1"/>
  <c r="F470" i="1" a="1"/>
  <c r="F470" i="1"/>
  <c r="F471" i="1" a="1"/>
  <c r="F471" i="1"/>
  <c r="F472" i="1" a="1"/>
  <c r="F472" i="1"/>
  <c r="F473" i="1" a="1"/>
  <c r="F473" i="1"/>
  <c r="F474" i="1" a="1"/>
  <c r="F474" i="1"/>
  <c r="F475" i="1" a="1"/>
  <c r="F475" i="1"/>
  <c r="F476" i="1" a="1"/>
  <c r="F476" i="1"/>
  <c r="F477" i="1" a="1"/>
  <c r="F477" i="1"/>
  <c r="F478" i="1" a="1"/>
  <c r="F478" i="1"/>
  <c r="F479" i="1" a="1"/>
  <c r="F479" i="1"/>
  <c r="F480" i="1" a="1"/>
  <c r="F480" i="1"/>
  <c r="F481" i="1" a="1"/>
  <c r="F481" i="1"/>
  <c r="F482" i="1" a="1"/>
  <c r="F482" i="1"/>
  <c r="F483" i="1" a="1"/>
  <c r="F483" i="1"/>
  <c r="F484" i="1" a="1"/>
  <c r="F484" i="1"/>
  <c r="F485" i="1" a="1"/>
  <c r="F485" i="1"/>
  <c r="F486" i="1" a="1"/>
  <c r="F486" i="1"/>
  <c r="F487" i="1" a="1"/>
  <c r="F487" i="1"/>
  <c r="F488" i="1" a="1"/>
  <c r="F488" i="1"/>
  <c r="F489" i="1" a="1"/>
  <c r="F489" i="1"/>
  <c r="F490" i="1" a="1"/>
  <c r="F490" i="1"/>
  <c r="F491" i="1" a="1"/>
  <c r="F491" i="1"/>
  <c r="F492" i="1" a="1"/>
  <c r="F492" i="1"/>
  <c r="F493" i="1" a="1"/>
  <c r="F493" i="1"/>
  <c r="F494" i="1" a="1"/>
  <c r="F494" i="1"/>
  <c r="F495" i="1" a="1"/>
  <c r="F495" i="1"/>
  <c r="F496" i="1" a="1"/>
  <c r="F496" i="1"/>
  <c r="F497" i="1" a="1"/>
  <c r="F497" i="1"/>
  <c r="F498" i="1" a="1"/>
  <c r="F498" i="1"/>
  <c r="F499" i="1" a="1"/>
  <c r="F499" i="1"/>
  <c r="F500" i="1" a="1"/>
  <c r="F500" i="1"/>
  <c r="F501" i="1" a="1"/>
  <c r="F501" i="1"/>
  <c r="F502" i="1" a="1"/>
  <c r="F502" i="1"/>
  <c r="F503" i="1" a="1"/>
  <c r="F503" i="1"/>
  <c r="F504" i="1" a="1"/>
  <c r="F504" i="1"/>
  <c r="F505" i="1" a="1"/>
  <c r="F505" i="1"/>
  <c r="F506" i="1" a="1"/>
  <c r="F506" i="1"/>
  <c r="F507" i="1" a="1"/>
  <c r="F507" i="1"/>
  <c r="F508" i="1" a="1"/>
  <c r="F508" i="1"/>
  <c r="F509" i="1" a="1"/>
  <c r="F509" i="1"/>
  <c r="F510" i="1" a="1"/>
  <c r="F510" i="1"/>
  <c r="F511" i="1" a="1"/>
  <c r="F511" i="1"/>
  <c r="F512" i="1" a="1"/>
  <c r="F512" i="1"/>
  <c r="F513" i="1" a="1"/>
  <c r="F513" i="1"/>
  <c r="F514" i="1" a="1"/>
  <c r="F514" i="1"/>
  <c r="F515" i="1" a="1"/>
  <c r="F515" i="1"/>
  <c r="F516" i="1" a="1"/>
  <c r="F516" i="1"/>
  <c r="F517" i="1" a="1"/>
  <c r="F517" i="1"/>
  <c r="F518" i="1" a="1"/>
  <c r="F518" i="1"/>
  <c r="F519" i="1" a="1"/>
  <c r="F519" i="1"/>
  <c r="F520" i="1" a="1"/>
  <c r="F520" i="1"/>
  <c r="F521" i="1" a="1"/>
  <c r="F521" i="1"/>
  <c r="F522" i="1" a="1"/>
  <c r="F522" i="1"/>
  <c r="F523" i="1" a="1"/>
  <c r="F523" i="1"/>
  <c r="F524" i="1" a="1"/>
  <c r="F524" i="1"/>
  <c r="F525" i="1" a="1"/>
  <c r="F525" i="1"/>
  <c r="F526" i="1" a="1"/>
  <c r="F526" i="1"/>
  <c r="F527" i="1" a="1"/>
  <c r="F527" i="1"/>
  <c r="F528" i="1" a="1"/>
  <c r="F528" i="1"/>
  <c r="F529" i="1" a="1"/>
  <c r="F529" i="1"/>
  <c r="F530" i="1" a="1"/>
  <c r="F530" i="1"/>
  <c r="F531" i="1" a="1"/>
  <c r="F531" i="1"/>
  <c r="F532" i="1" a="1"/>
  <c r="F532" i="1"/>
  <c r="F533" i="1" a="1"/>
  <c r="F533" i="1"/>
  <c r="F534" i="1" a="1"/>
  <c r="F534" i="1"/>
  <c r="F535" i="1" a="1"/>
  <c r="F535" i="1"/>
  <c r="F536" i="1" a="1"/>
  <c r="F536" i="1"/>
  <c r="F537" i="1" a="1"/>
  <c r="F537" i="1"/>
  <c r="F538" i="1" a="1"/>
  <c r="F538" i="1"/>
  <c r="F539" i="1" a="1"/>
  <c r="F539" i="1"/>
  <c r="F540" i="1" a="1"/>
  <c r="F540" i="1"/>
  <c r="F541" i="1" a="1"/>
  <c r="F541" i="1"/>
  <c r="F542" i="1" a="1"/>
  <c r="F542" i="1"/>
  <c r="F543" i="1" a="1"/>
  <c r="F543" i="1"/>
  <c r="F544" i="1" a="1"/>
  <c r="F544" i="1"/>
  <c r="F545" i="1" a="1"/>
  <c r="F545" i="1"/>
  <c r="F546" i="1" a="1"/>
  <c r="F546" i="1"/>
  <c r="F547" i="1" a="1"/>
  <c r="F547" i="1"/>
  <c r="F548" i="1" a="1"/>
  <c r="F548" i="1"/>
  <c r="F549" i="1" a="1"/>
  <c r="F549" i="1"/>
  <c r="F550" i="1" a="1"/>
  <c r="F550" i="1"/>
  <c r="F551" i="1" a="1"/>
  <c r="F551" i="1"/>
  <c r="F552" i="1" a="1"/>
  <c r="F552" i="1"/>
  <c r="F553" i="1" a="1"/>
  <c r="F553" i="1"/>
  <c r="F554" i="1" a="1"/>
  <c r="F554" i="1"/>
  <c r="F555" i="1" a="1"/>
  <c r="F555" i="1"/>
  <c r="F556" i="1" a="1"/>
  <c r="F556" i="1"/>
  <c r="F557" i="1" a="1"/>
  <c r="F557" i="1"/>
  <c r="F558" i="1" a="1"/>
  <c r="F558" i="1"/>
  <c r="F559" i="1" a="1"/>
  <c r="F559" i="1"/>
  <c r="F560" i="1" a="1"/>
  <c r="F560" i="1"/>
  <c r="F561" i="1" a="1"/>
  <c r="F561" i="1"/>
  <c r="F562" i="1" a="1"/>
  <c r="F562" i="1"/>
  <c r="F563" i="1" a="1"/>
  <c r="F563" i="1"/>
  <c r="F564" i="1" a="1"/>
  <c r="F564" i="1"/>
  <c r="F565" i="1" a="1"/>
  <c r="F565" i="1"/>
  <c r="F566" i="1" a="1"/>
  <c r="F566" i="1"/>
  <c r="F567" i="1" a="1"/>
  <c r="F567" i="1"/>
  <c r="F568" i="1" a="1"/>
  <c r="F568" i="1"/>
  <c r="F569" i="1" a="1"/>
  <c r="F569" i="1"/>
  <c r="F570" i="1" a="1"/>
  <c r="F570" i="1"/>
  <c r="F571" i="1" a="1"/>
  <c r="F571" i="1"/>
  <c r="F572" i="1" a="1"/>
  <c r="F572" i="1"/>
  <c r="F573" i="1" a="1"/>
  <c r="F573" i="1"/>
  <c r="F574" i="1" a="1"/>
  <c r="F574" i="1"/>
  <c r="F575" i="1" a="1"/>
  <c r="F575" i="1"/>
  <c r="F576" i="1" a="1"/>
  <c r="F576" i="1"/>
  <c r="F577" i="1" a="1"/>
  <c r="F577" i="1"/>
  <c r="F578" i="1" a="1"/>
  <c r="F578" i="1"/>
  <c r="F579" i="1" a="1"/>
  <c r="F579" i="1"/>
  <c r="F580" i="1" a="1"/>
  <c r="F580" i="1"/>
  <c r="F581" i="1" a="1"/>
  <c r="F581" i="1"/>
  <c r="F582" i="1" a="1"/>
  <c r="F582" i="1"/>
  <c r="F583" i="1" a="1"/>
  <c r="F583" i="1"/>
  <c r="F584" i="1" a="1"/>
  <c r="F584" i="1"/>
  <c r="F585" i="1" a="1"/>
  <c r="F585" i="1"/>
  <c r="F586" i="1" a="1"/>
  <c r="F586" i="1"/>
  <c r="F587" i="1" a="1"/>
  <c r="F587" i="1"/>
  <c r="F588" i="1" a="1"/>
  <c r="F588" i="1"/>
  <c r="F589" i="1" a="1"/>
  <c r="F589" i="1"/>
  <c r="F590" i="1" a="1"/>
  <c r="F590" i="1"/>
  <c r="F591" i="1" a="1"/>
  <c r="F591" i="1"/>
  <c r="F592" i="1" a="1"/>
  <c r="F592" i="1"/>
  <c r="F593" i="1" a="1"/>
  <c r="F593" i="1"/>
  <c r="F594" i="1" a="1"/>
  <c r="F594" i="1"/>
  <c r="F595" i="1" a="1"/>
  <c r="F595" i="1"/>
  <c r="F596" i="1" a="1"/>
  <c r="F596" i="1"/>
  <c r="F597" i="1" a="1"/>
  <c r="F597" i="1"/>
  <c r="F598" i="1" a="1"/>
  <c r="F598" i="1"/>
  <c r="F599" i="1" a="1"/>
  <c r="F599" i="1"/>
  <c r="F600" i="1" a="1"/>
  <c r="F600" i="1"/>
  <c r="F601" i="1" a="1"/>
  <c r="F601" i="1"/>
  <c r="F602" i="1" a="1"/>
  <c r="F602" i="1"/>
  <c r="F603" i="1" a="1"/>
  <c r="F603" i="1"/>
  <c r="F604" i="1" a="1"/>
  <c r="F604" i="1"/>
  <c r="F605" i="1" a="1"/>
  <c r="F605" i="1"/>
  <c r="F606" i="1" a="1"/>
  <c r="F606" i="1"/>
  <c r="F607" i="1" a="1"/>
  <c r="F607" i="1"/>
  <c r="F608" i="1" a="1"/>
  <c r="F608" i="1"/>
  <c r="F609" i="1" a="1"/>
  <c r="F609" i="1"/>
  <c r="F610" i="1" a="1"/>
  <c r="F610" i="1"/>
  <c r="F611" i="1" a="1"/>
  <c r="F611" i="1"/>
  <c r="F612" i="1" a="1"/>
  <c r="F612" i="1"/>
  <c r="F613" i="1" a="1"/>
  <c r="F613" i="1"/>
  <c r="F614" i="1" a="1"/>
  <c r="F614" i="1"/>
  <c r="F615" i="1" a="1"/>
  <c r="F615" i="1"/>
  <c r="F616" i="1" a="1"/>
  <c r="F616" i="1"/>
  <c r="F617" i="1" a="1"/>
  <c r="F617" i="1"/>
  <c r="F618" i="1" a="1"/>
  <c r="F618" i="1"/>
  <c r="F619" i="1" a="1"/>
  <c r="F619" i="1"/>
  <c r="F620" i="1" a="1"/>
  <c r="F620" i="1"/>
  <c r="F621" i="1" a="1"/>
  <c r="F621" i="1"/>
  <c r="F622" i="1" a="1"/>
  <c r="F622" i="1"/>
  <c r="F623" i="1" a="1"/>
  <c r="F623" i="1"/>
  <c r="F624" i="1" a="1"/>
  <c r="F624" i="1"/>
  <c r="F625" i="1" a="1"/>
  <c r="F625" i="1"/>
  <c r="F626" i="1" a="1"/>
  <c r="F626" i="1"/>
  <c r="F627" i="1" a="1"/>
  <c r="F627" i="1"/>
  <c r="F628" i="1" a="1"/>
  <c r="F628" i="1"/>
  <c r="F629" i="1" a="1"/>
  <c r="F629" i="1"/>
  <c r="F630" i="1" a="1"/>
  <c r="F630" i="1"/>
  <c r="F631" i="1" a="1"/>
  <c r="F631" i="1"/>
  <c r="F632" i="1" a="1"/>
  <c r="F632" i="1"/>
  <c r="F633" i="1" a="1"/>
  <c r="F633" i="1"/>
  <c r="F634" i="1" a="1"/>
  <c r="F634" i="1"/>
  <c r="F635" i="1" a="1"/>
  <c r="F635" i="1"/>
  <c r="F636" i="1" a="1"/>
  <c r="F636" i="1"/>
  <c r="F637" i="1" a="1"/>
  <c r="F637" i="1"/>
  <c r="F638" i="1" a="1"/>
  <c r="F638" i="1"/>
  <c r="F639" i="1" a="1"/>
  <c r="F639" i="1"/>
  <c r="F640" i="1" a="1"/>
  <c r="F640" i="1"/>
  <c r="F641" i="1" a="1"/>
  <c r="F641" i="1"/>
  <c r="F642" i="1" a="1"/>
  <c r="F642" i="1"/>
  <c r="F643" i="1" a="1"/>
  <c r="F643" i="1"/>
  <c r="F644" i="1" a="1"/>
  <c r="F644" i="1"/>
  <c r="F645" i="1" a="1"/>
  <c r="F645" i="1"/>
  <c r="F646" i="1" a="1"/>
  <c r="F646" i="1"/>
  <c r="F647" i="1" a="1"/>
  <c r="F647" i="1"/>
  <c r="F648" i="1" a="1"/>
  <c r="F648" i="1"/>
  <c r="F649" i="1" a="1"/>
  <c r="F649" i="1"/>
  <c r="F650" i="1" a="1"/>
  <c r="F650" i="1"/>
  <c r="F651" i="1" a="1"/>
  <c r="F651" i="1"/>
  <c r="F652" i="1" a="1"/>
  <c r="F652" i="1"/>
  <c r="F653" i="1" a="1"/>
  <c r="F653" i="1"/>
  <c r="F654" i="1" a="1"/>
  <c r="F654" i="1"/>
  <c r="F655" i="1" a="1"/>
  <c r="F655" i="1"/>
  <c r="F656" i="1" a="1"/>
  <c r="F656" i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/>
  <c r="G52" i="1" a="1"/>
  <c r="G52" i="1"/>
  <c r="G53" i="1" a="1"/>
  <c r="G53" i="1"/>
  <c r="G54" i="1" a="1"/>
  <c r="G54" i="1"/>
  <c r="G55" i="1" a="1"/>
  <c r="G55" i="1"/>
  <c r="G56" i="1" a="1"/>
  <c r="G56" i="1"/>
  <c r="G57" i="1" a="1"/>
  <c r="G57" i="1"/>
  <c r="G58" i="1" a="1"/>
  <c r="G58" i="1"/>
  <c r="G59" i="1" a="1"/>
  <c r="G59" i="1"/>
  <c r="G60" i="1" a="1"/>
  <c r="G60" i="1"/>
  <c r="G61" i="1" a="1"/>
  <c r="G61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/>
  <c r="G76" i="1" a="1"/>
  <c r="G76" i="1"/>
  <c r="G77" i="1" a="1"/>
  <c r="G77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/>
  <c r="G84" i="1" a="1"/>
  <c r="G84" i="1"/>
  <c r="G85" i="1" a="1"/>
  <c r="G85" i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/>
  <c r="G93" i="1" a="1"/>
  <c r="G93" i="1"/>
  <c r="G94" i="1" a="1"/>
  <c r="G94" i="1"/>
  <c r="G95" i="1" a="1"/>
  <c r="G95" i="1"/>
  <c r="G96" i="1" a="1"/>
  <c r="G96" i="1"/>
  <c r="G97" i="1" a="1"/>
  <c r="G97" i="1"/>
  <c r="G98" i="1" a="1"/>
  <c r="G98" i="1"/>
  <c r="G99" i="1" a="1"/>
  <c r="G99" i="1"/>
  <c r="G100" i="1" a="1"/>
  <c r="G100" i="1"/>
  <c r="G101" i="1" a="1"/>
  <c r="G101" i="1"/>
  <c r="G102" i="1" a="1"/>
  <c r="G102" i="1"/>
  <c r="G103" i="1" a="1"/>
  <c r="G103" i="1"/>
  <c r="G104" i="1" a="1"/>
  <c r="G104" i="1"/>
  <c r="G105" i="1" a="1"/>
  <c r="G105" i="1"/>
  <c r="G106" i="1" a="1"/>
  <c r="G106" i="1"/>
  <c r="G107" i="1" a="1"/>
  <c r="G107" i="1"/>
  <c r="G108" i="1" a="1"/>
  <c r="G108" i="1"/>
  <c r="G109" i="1" a="1"/>
  <c r="G109" i="1"/>
  <c r="G110" i="1" a="1"/>
  <c r="G110" i="1"/>
  <c r="G111" i="1" a="1"/>
  <c r="G111" i="1"/>
  <c r="G112" i="1" a="1"/>
  <c r="G112" i="1"/>
  <c r="G113" i="1" a="1"/>
  <c r="G113" i="1"/>
  <c r="G114" i="1" a="1"/>
  <c r="G114" i="1"/>
  <c r="G115" i="1" a="1"/>
  <c r="G115" i="1"/>
  <c r="G116" i="1" a="1"/>
  <c r="G116" i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/>
  <c r="G123" i="1" a="1"/>
  <c r="G123" i="1"/>
  <c r="G124" i="1" a="1"/>
  <c r="G124" i="1"/>
  <c r="G125" i="1" a="1"/>
  <c r="G125" i="1"/>
  <c r="G126" i="1" a="1"/>
  <c r="G126" i="1"/>
  <c r="G127" i="1" a="1"/>
  <c r="G127" i="1"/>
  <c r="G128" i="1" a="1"/>
  <c r="G128" i="1"/>
  <c r="G129" i="1" a="1"/>
  <c r="G129" i="1"/>
  <c r="G130" i="1" a="1"/>
  <c r="G130" i="1"/>
  <c r="G131" i="1" a="1"/>
  <c r="G131" i="1"/>
  <c r="G132" i="1" a="1"/>
  <c r="G132" i="1"/>
  <c r="G133" i="1" a="1"/>
  <c r="G133" i="1"/>
  <c r="G134" i="1" a="1"/>
  <c r="G134" i="1"/>
  <c r="G135" i="1" a="1"/>
  <c r="G135" i="1"/>
  <c r="G136" i="1" a="1"/>
  <c r="G136" i="1"/>
  <c r="G137" i="1" a="1"/>
  <c r="G137" i="1"/>
  <c r="G138" i="1" a="1"/>
  <c r="G138" i="1"/>
  <c r="G139" i="1" a="1"/>
  <c r="G139" i="1"/>
  <c r="G140" i="1" a="1"/>
  <c r="G140" i="1"/>
  <c r="G141" i="1" a="1"/>
  <c r="G141" i="1"/>
  <c r="G142" i="1" a="1"/>
  <c r="G142" i="1"/>
  <c r="G143" i="1" a="1"/>
  <c r="G143" i="1"/>
  <c r="G144" i="1" a="1"/>
  <c r="G144" i="1"/>
  <c r="G145" i="1" a="1"/>
  <c r="G145" i="1"/>
  <c r="G146" i="1" a="1"/>
  <c r="G146" i="1"/>
  <c r="G147" i="1" a="1"/>
  <c r="G147" i="1"/>
  <c r="G148" i="1" a="1"/>
  <c r="G148" i="1"/>
  <c r="G149" i="1" a="1"/>
  <c r="G149" i="1"/>
  <c r="G150" i="1" a="1"/>
  <c r="G150" i="1"/>
  <c r="G151" i="1" a="1"/>
  <c r="G151" i="1"/>
  <c r="G152" i="1" a="1"/>
  <c r="G152" i="1"/>
  <c r="G153" i="1" a="1"/>
  <c r="G153" i="1"/>
  <c r="G154" i="1" a="1"/>
  <c r="G154" i="1"/>
  <c r="G155" i="1" a="1"/>
  <c r="G155" i="1"/>
  <c r="G156" i="1" a="1"/>
  <c r="G156" i="1"/>
  <c r="G157" i="1" a="1"/>
  <c r="G157" i="1"/>
  <c r="G158" i="1" a="1"/>
  <c r="G158" i="1"/>
  <c r="G159" i="1" a="1"/>
  <c r="G159" i="1"/>
  <c r="G160" i="1" a="1"/>
  <c r="G160" i="1"/>
  <c r="G161" i="1" a="1"/>
  <c r="G161" i="1"/>
  <c r="G162" i="1" a="1"/>
  <c r="G162" i="1"/>
  <c r="G163" i="1" a="1"/>
  <c r="G163" i="1"/>
  <c r="G164" i="1" a="1"/>
  <c r="G164" i="1"/>
  <c r="G165" i="1" a="1"/>
  <c r="G165" i="1"/>
  <c r="G166" i="1" a="1"/>
  <c r="G166" i="1"/>
  <c r="G167" i="1" a="1"/>
  <c r="G167" i="1"/>
  <c r="G168" i="1" a="1"/>
  <c r="G168" i="1"/>
  <c r="G169" i="1" a="1"/>
  <c r="G169" i="1"/>
  <c r="G170" i="1" a="1"/>
  <c r="G170" i="1"/>
  <c r="G171" i="1" a="1"/>
  <c r="G171" i="1"/>
  <c r="G172" i="1" a="1"/>
  <c r="G172" i="1"/>
  <c r="G173" i="1" a="1"/>
  <c r="G173" i="1"/>
  <c r="G174" i="1" a="1"/>
  <c r="G174" i="1"/>
  <c r="G175" i="1" a="1"/>
  <c r="G175" i="1"/>
  <c r="G176" i="1" a="1"/>
  <c r="G176" i="1"/>
  <c r="G177" i="1" a="1"/>
  <c r="G177" i="1"/>
  <c r="G178" i="1" a="1"/>
  <c r="G178" i="1"/>
  <c r="G179" i="1" a="1"/>
  <c r="G179" i="1"/>
  <c r="G180" i="1" a="1"/>
  <c r="G180" i="1"/>
  <c r="G181" i="1" a="1"/>
  <c r="G181" i="1"/>
  <c r="G182" i="1" a="1"/>
  <c r="G182" i="1"/>
  <c r="G183" i="1" a="1"/>
  <c r="G183" i="1"/>
  <c r="G184" i="1" a="1"/>
  <c r="G184" i="1"/>
  <c r="G185" i="1" a="1"/>
  <c r="G185" i="1"/>
  <c r="G186" i="1" a="1"/>
  <c r="G186" i="1"/>
  <c r="G187" i="1" a="1"/>
  <c r="G187" i="1"/>
  <c r="G188" i="1" a="1"/>
  <c r="G188" i="1"/>
  <c r="G189" i="1" a="1"/>
  <c r="G189" i="1"/>
  <c r="G190" i="1" a="1"/>
  <c r="G190" i="1"/>
  <c r="G191" i="1" a="1"/>
  <c r="G191" i="1"/>
  <c r="G192" i="1" a="1"/>
  <c r="G192" i="1"/>
  <c r="G193" i="1" a="1"/>
  <c r="G193" i="1"/>
  <c r="G194" i="1" a="1"/>
  <c r="G194" i="1"/>
  <c r="G195" i="1" a="1"/>
  <c r="G195" i="1"/>
  <c r="G196" i="1" a="1"/>
  <c r="G196" i="1"/>
  <c r="G197" i="1" a="1"/>
  <c r="G197" i="1"/>
  <c r="G198" i="1" a="1"/>
  <c r="G198" i="1"/>
  <c r="G199" i="1" a="1"/>
  <c r="G199" i="1"/>
  <c r="G200" i="1" a="1"/>
  <c r="G200" i="1"/>
  <c r="G201" i="1" a="1"/>
  <c r="G201" i="1"/>
  <c r="G202" i="1" a="1"/>
  <c r="G202" i="1"/>
  <c r="G203" i="1" a="1"/>
  <c r="G203" i="1"/>
  <c r="G204" i="1" a="1"/>
  <c r="G204" i="1"/>
  <c r="G205" i="1" a="1"/>
  <c r="G205" i="1"/>
  <c r="G206" i="1" a="1"/>
  <c r="G206" i="1"/>
  <c r="G207" i="1" a="1"/>
  <c r="G207" i="1"/>
  <c r="G208" i="1" a="1"/>
  <c r="G208" i="1"/>
  <c r="G209" i="1" a="1"/>
  <c r="G209" i="1"/>
  <c r="G210" i="1" a="1"/>
  <c r="G210" i="1"/>
  <c r="G211" i="1" a="1"/>
  <c r="G211" i="1"/>
  <c r="G212" i="1" a="1"/>
  <c r="G212" i="1"/>
  <c r="G213" i="1" a="1"/>
  <c r="G213" i="1"/>
  <c r="G214" i="1" a="1"/>
  <c r="G214" i="1"/>
  <c r="G215" i="1" a="1"/>
  <c r="G215" i="1"/>
  <c r="G216" i="1" a="1"/>
  <c r="G216" i="1"/>
  <c r="G217" i="1" a="1"/>
  <c r="G217" i="1"/>
  <c r="G218" i="1" a="1"/>
  <c r="G218" i="1"/>
  <c r="G219" i="1" a="1"/>
  <c r="G219" i="1"/>
  <c r="G220" i="1" a="1"/>
  <c r="G220" i="1"/>
  <c r="G221" i="1" a="1"/>
  <c r="G221" i="1"/>
  <c r="G222" i="1" a="1"/>
  <c r="G222" i="1"/>
  <c r="G223" i="1" a="1"/>
  <c r="G223" i="1"/>
  <c r="G224" i="1" a="1"/>
  <c r="G224" i="1"/>
  <c r="G225" i="1" a="1"/>
  <c r="G225" i="1"/>
  <c r="G226" i="1" a="1"/>
  <c r="G226" i="1"/>
  <c r="G227" i="1" a="1"/>
  <c r="G227" i="1"/>
  <c r="G228" i="1" a="1"/>
  <c r="G228" i="1"/>
  <c r="G229" i="1" a="1"/>
  <c r="G229" i="1"/>
  <c r="G230" i="1" a="1"/>
  <c r="G230" i="1"/>
  <c r="G231" i="1" a="1"/>
  <c r="G231" i="1"/>
  <c r="G232" i="1" a="1"/>
  <c r="G232" i="1"/>
  <c r="G233" i="1" a="1"/>
  <c r="G233" i="1"/>
  <c r="G234" i="1" a="1"/>
  <c r="G234" i="1"/>
  <c r="G235" i="1" a="1"/>
  <c r="G235" i="1"/>
  <c r="G236" i="1" a="1"/>
  <c r="G236" i="1"/>
  <c r="G237" i="1" a="1"/>
  <c r="G237" i="1"/>
  <c r="G238" i="1" a="1"/>
  <c r="G238" i="1"/>
  <c r="G239" i="1" a="1"/>
  <c r="G239" i="1"/>
  <c r="G240" i="1" a="1"/>
  <c r="G240" i="1"/>
  <c r="G241" i="1" a="1"/>
  <c r="G241" i="1"/>
  <c r="G242" i="1" a="1"/>
  <c r="G242" i="1"/>
  <c r="G243" i="1" a="1"/>
  <c r="G243" i="1"/>
  <c r="G244" i="1" a="1"/>
  <c r="G244" i="1"/>
  <c r="G245" i="1" a="1"/>
  <c r="G245" i="1"/>
  <c r="G246" i="1" a="1"/>
  <c r="G246" i="1"/>
  <c r="G247" i="1" a="1"/>
  <c r="G247" i="1"/>
  <c r="G248" i="1" a="1"/>
  <c r="G248" i="1"/>
  <c r="G249" i="1" a="1"/>
  <c r="G249" i="1"/>
  <c r="G250" i="1" a="1"/>
  <c r="G250" i="1"/>
  <c r="G251" i="1" a="1"/>
  <c r="G251" i="1"/>
  <c r="G252" i="1" a="1"/>
  <c r="G252" i="1"/>
  <c r="G253" i="1" a="1"/>
  <c r="G253" i="1"/>
  <c r="G254" i="1" a="1"/>
  <c r="G254" i="1"/>
  <c r="G255" i="1" a="1"/>
  <c r="G255" i="1"/>
  <c r="G256" i="1" a="1"/>
  <c r="G256" i="1"/>
  <c r="G257" i="1" a="1"/>
  <c r="G257" i="1"/>
  <c r="G258" i="1" a="1"/>
  <c r="G258" i="1"/>
  <c r="G259" i="1" a="1"/>
  <c r="G259" i="1"/>
  <c r="G260" i="1" a="1"/>
  <c r="G260" i="1"/>
  <c r="G261" i="1" a="1"/>
  <c r="G261" i="1"/>
  <c r="G262" i="1" a="1"/>
  <c r="G262" i="1"/>
  <c r="G263" i="1" a="1"/>
  <c r="G263" i="1"/>
  <c r="G264" i="1" a="1"/>
  <c r="G264" i="1"/>
  <c r="G265" i="1" a="1"/>
  <c r="G265" i="1"/>
  <c r="G266" i="1" a="1"/>
  <c r="G266" i="1"/>
  <c r="G267" i="1" a="1"/>
  <c r="G267" i="1"/>
  <c r="G268" i="1" a="1"/>
  <c r="G268" i="1"/>
  <c r="G269" i="1" a="1"/>
  <c r="G269" i="1"/>
  <c r="G270" i="1" a="1"/>
  <c r="G270" i="1"/>
  <c r="G271" i="1" a="1"/>
  <c r="G271" i="1"/>
  <c r="G272" i="1" a="1"/>
  <c r="G272" i="1"/>
  <c r="G273" i="1" a="1"/>
  <c r="G273" i="1"/>
  <c r="G274" i="1" a="1"/>
  <c r="G274" i="1"/>
  <c r="G275" i="1" a="1"/>
  <c r="G275" i="1"/>
  <c r="G276" i="1" a="1"/>
  <c r="G276" i="1"/>
  <c r="G277" i="1" a="1"/>
  <c r="G277" i="1"/>
  <c r="G278" i="1" a="1"/>
  <c r="G278" i="1"/>
  <c r="G279" i="1" a="1"/>
  <c r="G279" i="1"/>
  <c r="G280" i="1" a="1"/>
  <c r="G280" i="1"/>
  <c r="G281" i="1" a="1"/>
  <c r="G281" i="1"/>
  <c r="G282" i="1" a="1"/>
  <c r="G282" i="1"/>
  <c r="G283" i="1" a="1"/>
  <c r="G283" i="1"/>
  <c r="G284" i="1" a="1"/>
  <c r="G284" i="1"/>
  <c r="G285" i="1" a="1"/>
  <c r="G285" i="1"/>
  <c r="G286" i="1" a="1"/>
  <c r="G286" i="1"/>
  <c r="G287" i="1" a="1"/>
  <c r="G287" i="1"/>
  <c r="G288" i="1" a="1"/>
  <c r="G288" i="1"/>
  <c r="G289" i="1" a="1"/>
  <c r="G289" i="1"/>
  <c r="G290" i="1" a="1"/>
  <c r="G290" i="1"/>
  <c r="G291" i="1" a="1"/>
  <c r="G291" i="1"/>
  <c r="G292" i="1" a="1"/>
  <c r="G292" i="1"/>
  <c r="G293" i="1" a="1"/>
  <c r="G293" i="1"/>
  <c r="G294" i="1" a="1"/>
  <c r="G294" i="1"/>
  <c r="G295" i="1" a="1"/>
  <c r="G295" i="1"/>
  <c r="G296" i="1" a="1"/>
  <c r="G296" i="1"/>
  <c r="G297" i="1" a="1"/>
  <c r="G297" i="1"/>
  <c r="G298" i="1" a="1"/>
  <c r="G298" i="1"/>
  <c r="G299" i="1" a="1"/>
  <c r="G299" i="1"/>
  <c r="G300" i="1" a="1"/>
  <c r="G300" i="1"/>
  <c r="G301" i="1" a="1"/>
  <c r="G301" i="1"/>
  <c r="G302" i="1" a="1"/>
  <c r="G302" i="1"/>
  <c r="G303" i="1" a="1"/>
  <c r="G303" i="1"/>
  <c r="G304" i="1" a="1"/>
  <c r="G304" i="1"/>
  <c r="G305" i="1" a="1"/>
  <c r="G305" i="1"/>
  <c r="G306" i="1" a="1"/>
  <c r="G306" i="1"/>
  <c r="G307" i="1" a="1"/>
  <c r="G307" i="1"/>
  <c r="G308" i="1" a="1"/>
  <c r="G308" i="1"/>
  <c r="G309" i="1" a="1"/>
  <c r="G309" i="1"/>
  <c r="G310" i="1" a="1"/>
  <c r="G310" i="1"/>
  <c r="G311" i="1" a="1"/>
  <c r="G311" i="1"/>
  <c r="G312" i="1" a="1"/>
  <c r="G312" i="1"/>
  <c r="G313" i="1" a="1"/>
  <c r="G313" i="1"/>
  <c r="G314" i="1" a="1"/>
  <c r="G314" i="1"/>
  <c r="G315" i="1" a="1"/>
  <c r="G315" i="1"/>
  <c r="G316" i="1" a="1"/>
  <c r="G316" i="1"/>
  <c r="G317" i="1" a="1"/>
  <c r="G317" i="1"/>
  <c r="G318" i="1" a="1"/>
  <c r="G318" i="1"/>
  <c r="G319" i="1" a="1"/>
  <c r="G319" i="1"/>
  <c r="G320" i="1" a="1"/>
  <c r="G320" i="1"/>
  <c r="G321" i="1" a="1"/>
  <c r="G321" i="1"/>
  <c r="G322" i="1" a="1"/>
  <c r="G322" i="1"/>
  <c r="G323" i="1" a="1"/>
  <c r="G323" i="1"/>
  <c r="G324" i="1" a="1"/>
  <c r="G324" i="1"/>
  <c r="G325" i="1" a="1"/>
  <c r="G325" i="1"/>
  <c r="G326" i="1" a="1"/>
  <c r="G326" i="1"/>
  <c r="G327" i="1" a="1"/>
  <c r="G327" i="1"/>
  <c r="G328" i="1" a="1"/>
  <c r="G328" i="1"/>
  <c r="G329" i="1" a="1"/>
  <c r="G329" i="1"/>
  <c r="G330" i="1" a="1"/>
  <c r="G330" i="1"/>
  <c r="G331" i="1" a="1"/>
  <c r="G331" i="1"/>
  <c r="G332" i="1" a="1"/>
  <c r="G332" i="1"/>
  <c r="G333" i="1" a="1"/>
  <c r="G333" i="1"/>
  <c r="G334" i="1" a="1"/>
  <c r="G334" i="1"/>
  <c r="G335" i="1" a="1"/>
  <c r="G335" i="1"/>
  <c r="G336" i="1" a="1"/>
  <c r="G336" i="1"/>
  <c r="G337" i="1" a="1"/>
  <c r="G337" i="1"/>
  <c r="G338" i="1" a="1"/>
  <c r="G338" i="1"/>
  <c r="G339" i="1" a="1"/>
  <c r="G339" i="1"/>
  <c r="G340" i="1" a="1"/>
  <c r="G340" i="1"/>
  <c r="G341" i="1" a="1"/>
  <c r="G341" i="1"/>
  <c r="G342" i="1" a="1"/>
  <c r="G342" i="1"/>
  <c r="G343" i="1" a="1"/>
  <c r="G343" i="1"/>
  <c r="G344" i="1" a="1"/>
  <c r="G344" i="1"/>
  <c r="G345" i="1" a="1"/>
  <c r="G345" i="1"/>
  <c r="G346" i="1" a="1"/>
  <c r="G346" i="1"/>
  <c r="G347" i="1" a="1"/>
  <c r="G347" i="1"/>
  <c r="G348" i="1" a="1"/>
  <c r="G348" i="1"/>
  <c r="G349" i="1" a="1"/>
  <c r="G349" i="1"/>
  <c r="G350" i="1" a="1"/>
  <c r="G350" i="1"/>
  <c r="G351" i="1" a="1"/>
  <c r="G351" i="1"/>
  <c r="G352" i="1" a="1"/>
  <c r="G352" i="1"/>
  <c r="G353" i="1" a="1"/>
  <c r="G353" i="1"/>
  <c r="G354" i="1" a="1"/>
  <c r="G354" i="1"/>
  <c r="G355" i="1" a="1"/>
  <c r="G355" i="1"/>
  <c r="G356" i="1" a="1"/>
  <c r="G356" i="1"/>
  <c r="G357" i="1" a="1"/>
  <c r="G357" i="1"/>
  <c r="G358" i="1" a="1"/>
  <c r="G358" i="1"/>
  <c r="G359" i="1" a="1"/>
  <c r="G359" i="1"/>
  <c r="G360" i="1" a="1"/>
  <c r="G360" i="1"/>
  <c r="G361" i="1" a="1"/>
  <c r="G361" i="1"/>
  <c r="G362" i="1" a="1"/>
  <c r="G362" i="1"/>
  <c r="G363" i="1" a="1"/>
  <c r="G363" i="1"/>
  <c r="G364" i="1" a="1"/>
  <c r="G364" i="1"/>
  <c r="G365" i="1" a="1"/>
  <c r="G365" i="1"/>
  <c r="G366" i="1" a="1"/>
  <c r="G366" i="1"/>
  <c r="G367" i="1" a="1"/>
  <c r="G367" i="1"/>
  <c r="G368" i="1" a="1"/>
  <c r="G368" i="1"/>
  <c r="G369" i="1" a="1"/>
  <c r="G369" i="1"/>
  <c r="G370" i="1" a="1"/>
  <c r="G370" i="1"/>
  <c r="G371" i="1" a="1"/>
  <c r="G371" i="1"/>
  <c r="G372" i="1" a="1"/>
  <c r="G372" i="1"/>
  <c r="G373" i="1" a="1"/>
  <c r="G373" i="1"/>
  <c r="G374" i="1" a="1"/>
  <c r="G374" i="1"/>
  <c r="G375" i="1" a="1"/>
  <c r="G375" i="1"/>
  <c r="G376" i="1" a="1"/>
  <c r="G376" i="1"/>
  <c r="G377" i="1" a="1"/>
  <c r="G377" i="1"/>
  <c r="G378" i="1" a="1"/>
  <c r="G378" i="1"/>
  <c r="G379" i="1" a="1"/>
  <c r="G379" i="1"/>
  <c r="G380" i="1" a="1"/>
  <c r="G380" i="1"/>
  <c r="G381" i="1" a="1"/>
  <c r="G381" i="1"/>
  <c r="G382" i="1" a="1"/>
  <c r="G382" i="1"/>
  <c r="G383" i="1" a="1"/>
  <c r="G383" i="1"/>
  <c r="G384" i="1" a="1"/>
  <c r="G384" i="1"/>
  <c r="G385" i="1" a="1"/>
  <c r="G385" i="1"/>
  <c r="G386" i="1" a="1"/>
  <c r="G386" i="1"/>
  <c r="G387" i="1" a="1"/>
  <c r="G387" i="1"/>
  <c r="G388" i="1" a="1"/>
  <c r="G388" i="1"/>
  <c r="G389" i="1" a="1"/>
  <c r="G389" i="1"/>
  <c r="G390" i="1" a="1"/>
  <c r="G390" i="1"/>
  <c r="G391" i="1" a="1"/>
  <c r="G391" i="1"/>
  <c r="G392" i="1" a="1"/>
  <c r="G392" i="1"/>
  <c r="G393" i="1" a="1"/>
  <c r="G393" i="1"/>
  <c r="G394" i="1" a="1"/>
  <c r="G394" i="1"/>
  <c r="G395" i="1" a="1"/>
  <c r="G395" i="1"/>
  <c r="G396" i="1" a="1"/>
  <c r="G396" i="1"/>
  <c r="G397" i="1" a="1"/>
  <c r="G397" i="1"/>
  <c r="G398" i="1" a="1"/>
  <c r="G398" i="1"/>
  <c r="G399" i="1" a="1"/>
  <c r="G399" i="1"/>
  <c r="G400" i="1" a="1"/>
  <c r="G400" i="1"/>
  <c r="G401" i="1" a="1"/>
  <c r="G401" i="1"/>
  <c r="G402" i="1" a="1"/>
  <c r="G402" i="1"/>
  <c r="G403" i="1" a="1"/>
  <c r="G403" i="1"/>
  <c r="G404" i="1" a="1"/>
  <c r="G404" i="1"/>
  <c r="G405" i="1" a="1"/>
  <c r="G405" i="1"/>
  <c r="G406" i="1" a="1"/>
  <c r="G406" i="1"/>
  <c r="G407" i="1" a="1"/>
  <c r="G407" i="1"/>
  <c r="G408" i="1" a="1"/>
  <c r="G408" i="1"/>
  <c r="G409" i="1" a="1"/>
  <c r="G409" i="1"/>
  <c r="G410" i="1" a="1"/>
  <c r="G410" i="1"/>
  <c r="G411" i="1" a="1"/>
  <c r="G411" i="1"/>
  <c r="G412" i="1" a="1"/>
  <c r="G412" i="1"/>
  <c r="G413" i="1" a="1"/>
  <c r="G413" i="1"/>
  <c r="G414" i="1" a="1"/>
  <c r="G414" i="1"/>
  <c r="G415" i="1" a="1"/>
  <c r="G415" i="1"/>
  <c r="G416" i="1" a="1"/>
  <c r="G416" i="1"/>
  <c r="G417" i="1" a="1"/>
  <c r="G417" i="1"/>
  <c r="G418" i="1" a="1"/>
  <c r="G418" i="1"/>
  <c r="G419" i="1" a="1"/>
  <c r="G419" i="1"/>
  <c r="G420" i="1" a="1"/>
  <c r="G420" i="1"/>
  <c r="G421" i="1" a="1"/>
  <c r="G421" i="1"/>
  <c r="G422" i="1" a="1"/>
  <c r="G422" i="1"/>
  <c r="G423" i="1" a="1"/>
  <c r="G423" i="1"/>
  <c r="G424" i="1" a="1"/>
  <c r="G424" i="1"/>
  <c r="G425" i="1" a="1"/>
  <c r="G425" i="1"/>
  <c r="G426" i="1" a="1"/>
  <c r="G426" i="1"/>
  <c r="G427" i="1" a="1"/>
  <c r="G427" i="1"/>
  <c r="G428" i="1" a="1"/>
  <c r="G428" i="1"/>
  <c r="G429" i="1" a="1"/>
  <c r="G429" i="1"/>
  <c r="G430" i="1" a="1"/>
  <c r="G430" i="1"/>
  <c r="G431" i="1" a="1"/>
  <c r="G431" i="1"/>
  <c r="G432" i="1" a="1"/>
  <c r="G432" i="1"/>
  <c r="G433" i="1" a="1"/>
  <c r="G433" i="1"/>
  <c r="G434" i="1" a="1"/>
  <c r="G434" i="1"/>
  <c r="G435" i="1" a="1"/>
  <c r="G435" i="1"/>
  <c r="G436" i="1" a="1"/>
  <c r="G436" i="1"/>
  <c r="G437" i="1" a="1"/>
  <c r="G437" i="1"/>
  <c r="G438" i="1" a="1"/>
  <c r="G438" i="1"/>
  <c r="G439" i="1" a="1"/>
  <c r="G439" i="1"/>
  <c r="G440" i="1" a="1"/>
  <c r="G440" i="1"/>
  <c r="G441" i="1" a="1"/>
  <c r="G441" i="1"/>
  <c r="G442" i="1" a="1"/>
  <c r="G442" i="1"/>
  <c r="G443" i="1" a="1"/>
  <c r="G443" i="1"/>
  <c r="G444" i="1" a="1"/>
  <c r="G444" i="1"/>
  <c r="G445" i="1" a="1"/>
  <c r="G445" i="1"/>
  <c r="G446" i="1" a="1"/>
  <c r="G446" i="1"/>
  <c r="G447" i="1" a="1"/>
  <c r="G447" i="1"/>
  <c r="G448" i="1" a="1"/>
  <c r="G448" i="1"/>
  <c r="G449" i="1" a="1"/>
  <c r="G449" i="1"/>
  <c r="G450" i="1" a="1"/>
  <c r="G450" i="1"/>
  <c r="G451" i="1" a="1"/>
  <c r="G451" i="1"/>
  <c r="G452" i="1" a="1"/>
  <c r="G452" i="1"/>
  <c r="G453" i="1" a="1"/>
  <c r="G453" i="1"/>
  <c r="G454" i="1" a="1"/>
  <c r="G454" i="1"/>
  <c r="G455" i="1" a="1"/>
  <c r="G455" i="1"/>
  <c r="G456" i="1" a="1"/>
  <c r="G456" i="1"/>
  <c r="G457" i="1" a="1"/>
  <c r="G457" i="1"/>
  <c r="G458" i="1" a="1"/>
  <c r="G458" i="1"/>
  <c r="G459" i="1" a="1"/>
  <c r="G459" i="1"/>
  <c r="G460" i="1" a="1"/>
  <c r="G460" i="1"/>
  <c r="G461" i="1" a="1"/>
  <c r="G461" i="1"/>
  <c r="G462" i="1" a="1"/>
  <c r="G462" i="1"/>
  <c r="G463" i="1" a="1"/>
  <c r="G463" i="1"/>
  <c r="G464" i="1" a="1"/>
  <c r="G464" i="1"/>
  <c r="G465" i="1" a="1"/>
  <c r="G465" i="1"/>
  <c r="G466" i="1" a="1"/>
  <c r="G466" i="1"/>
  <c r="G467" i="1" a="1"/>
  <c r="G467" i="1"/>
  <c r="G468" i="1" a="1"/>
  <c r="G468" i="1"/>
  <c r="G469" i="1" a="1"/>
  <c r="G469" i="1"/>
  <c r="G470" i="1" a="1"/>
  <c r="G470" i="1"/>
  <c r="G471" i="1" a="1"/>
  <c r="G471" i="1"/>
  <c r="G472" i="1" a="1"/>
  <c r="G472" i="1"/>
  <c r="G473" i="1" a="1"/>
  <c r="G473" i="1"/>
  <c r="G474" i="1" a="1"/>
  <c r="G474" i="1"/>
  <c r="G475" i="1" a="1"/>
  <c r="G475" i="1"/>
  <c r="G476" i="1" a="1"/>
  <c r="G476" i="1"/>
  <c r="G477" i="1" a="1"/>
  <c r="G477" i="1"/>
  <c r="G478" i="1" a="1"/>
  <c r="G478" i="1"/>
  <c r="G479" i="1" a="1"/>
  <c r="G479" i="1"/>
  <c r="G480" i="1" a="1"/>
  <c r="G480" i="1"/>
  <c r="G481" i="1" a="1"/>
  <c r="G481" i="1"/>
  <c r="G482" i="1" a="1"/>
  <c r="G482" i="1"/>
  <c r="G483" i="1" a="1"/>
  <c r="G483" i="1"/>
  <c r="G484" i="1" a="1"/>
  <c r="G484" i="1"/>
  <c r="G485" i="1" a="1"/>
  <c r="G485" i="1"/>
  <c r="G486" i="1" a="1"/>
  <c r="G486" i="1"/>
  <c r="G487" i="1" a="1"/>
  <c r="G487" i="1"/>
  <c r="G488" i="1" a="1"/>
  <c r="G488" i="1"/>
  <c r="G489" i="1" a="1"/>
  <c r="G489" i="1"/>
  <c r="G490" i="1" a="1"/>
  <c r="G490" i="1"/>
  <c r="G491" i="1" a="1"/>
  <c r="G491" i="1"/>
  <c r="G492" i="1" a="1"/>
  <c r="G492" i="1"/>
  <c r="G493" i="1" a="1"/>
  <c r="G493" i="1"/>
  <c r="G494" i="1" a="1"/>
  <c r="G494" i="1"/>
  <c r="G495" i="1" a="1"/>
  <c r="G495" i="1"/>
  <c r="G496" i="1" a="1"/>
  <c r="G496" i="1"/>
  <c r="G497" i="1" a="1"/>
  <c r="G497" i="1"/>
  <c r="G498" i="1" a="1"/>
  <c r="G498" i="1"/>
  <c r="G499" i="1" a="1"/>
  <c r="G499" i="1"/>
  <c r="G500" i="1" a="1"/>
  <c r="G500" i="1"/>
  <c r="G501" i="1" a="1"/>
  <c r="G501" i="1"/>
  <c r="G502" i="1" a="1"/>
  <c r="G502" i="1"/>
  <c r="G503" i="1" a="1"/>
  <c r="G503" i="1"/>
  <c r="G504" i="1" a="1"/>
  <c r="G504" i="1"/>
  <c r="G505" i="1" a="1"/>
  <c r="G505" i="1"/>
  <c r="G506" i="1" a="1"/>
  <c r="G506" i="1"/>
  <c r="G507" i="1" a="1"/>
  <c r="G507" i="1"/>
  <c r="G508" i="1" a="1"/>
  <c r="G508" i="1"/>
  <c r="G509" i="1" a="1"/>
  <c r="G509" i="1"/>
  <c r="G510" i="1" a="1"/>
  <c r="G510" i="1"/>
  <c r="G511" i="1" a="1"/>
  <c r="G511" i="1"/>
  <c r="G512" i="1" a="1"/>
  <c r="G512" i="1"/>
  <c r="G513" i="1" a="1"/>
  <c r="G513" i="1"/>
  <c r="G514" i="1" a="1"/>
  <c r="G514" i="1"/>
  <c r="G515" i="1" a="1"/>
  <c r="G515" i="1"/>
  <c r="G516" i="1" a="1"/>
  <c r="G516" i="1"/>
  <c r="G517" i="1" a="1"/>
  <c r="G517" i="1"/>
  <c r="G518" i="1" a="1"/>
  <c r="G518" i="1"/>
  <c r="G519" i="1" a="1"/>
  <c r="G519" i="1"/>
  <c r="G520" i="1" a="1"/>
  <c r="G520" i="1"/>
  <c r="G521" i="1" a="1"/>
  <c r="G521" i="1"/>
  <c r="G522" i="1" a="1"/>
  <c r="G522" i="1"/>
  <c r="G523" i="1" a="1"/>
  <c r="G523" i="1"/>
  <c r="G524" i="1" a="1"/>
  <c r="G524" i="1"/>
  <c r="G525" i="1" a="1"/>
  <c r="G525" i="1"/>
  <c r="G526" i="1" a="1"/>
  <c r="G526" i="1"/>
  <c r="G527" i="1" a="1"/>
  <c r="G527" i="1"/>
  <c r="G528" i="1" a="1"/>
  <c r="G528" i="1"/>
  <c r="G529" i="1" a="1"/>
  <c r="G529" i="1"/>
  <c r="G530" i="1" a="1"/>
  <c r="G530" i="1"/>
  <c r="G531" i="1" a="1"/>
  <c r="G531" i="1"/>
  <c r="G532" i="1" a="1"/>
  <c r="G532" i="1"/>
  <c r="G533" i="1" a="1"/>
  <c r="G533" i="1"/>
  <c r="G534" i="1" a="1"/>
  <c r="G534" i="1"/>
  <c r="G535" i="1" a="1"/>
  <c r="G535" i="1"/>
  <c r="G536" i="1" a="1"/>
  <c r="G536" i="1"/>
  <c r="G537" i="1" a="1"/>
  <c r="G537" i="1"/>
  <c r="G538" i="1" a="1"/>
  <c r="G538" i="1"/>
  <c r="G539" i="1" a="1"/>
  <c r="G539" i="1"/>
  <c r="G540" i="1" a="1"/>
  <c r="G540" i="1"/>
  <c r="G541" i="1" a="1"/>
  <c r="G541" i="1"/>
  <c r="G542" i="1" a="1"/>
  <c r="G542" i="1"/>
  <c r="G543" i="1" a="1"/>
  <c r="G543" i="1"/>
  <c r="G544" i="1" a="1"/>
  <c r="G544" i="1"/>
  <c r="G545" i="1" a="1"/>
  <c r="G545" i="1"/>
  <c r="G546" i="1" a="1"/>
  <c r="G546" i="1"/>
  <c r="G547" i="1" a="1"/>
  <c r="G547" i="1"/>
  <c r="G548" i="1" a="1"/>
  <c r="G548" i="1"/>
  <c r="G549" i="1" a="1"/>
  <c r="G549" i="1"/>
  <c r="G550" i="1" a="1"/>
  <c r="G550" i="1"/>
  <c r="G551" i="1" a="1"/>
  <c r="G551" i="1"/>
  <c r="G552" i="1" a="1"/>
  <c r="G552" i="1"/>
  <c r="G553" i="1" a="1"/>
  <c r="G553" i="1"/>
  <c r="G554" i="1" a="1"/>
  <c r="G554" i="1"/>
  <c r="G555" i="1" a="1"/>
  <c r="G555" i="1"/>
  <c r="G556" i="1" a="1"/>
  <c r="G556" i="1"/>
  <c r="G557" i="1" a="1"/>
  <c r="G557" i="1"/>
  <c r="G558" i="1" a="1"/>
  <c r="G558" i="1"/>
  <c r="G559" i="1" a="1"/>
  <c r="G559" i="1"/>
  <c r="G560" i="1" a="1"/>
  <c r="G560" i="1"/>
  <c r="G561" i="1" a="1"/>
  <c r="G561" i="1"/>
  <c r="G562" i="1" a="1"/>
  <c r="G562" i="1"/>
  <c r="G563" i="1" a="1"/>
  <c r="G563" i="1"/>
  <c r="G564" i="1" a="1"/>
  <c r="G564" i="1"/>
  <c r="G565" i="1" a="1"/>
  <c r="G565" i="1"/>
  <c r="G566" i="1" a="1"/>
  <c r="G566" i="1"/>
  <c r="G567" i="1" a="1"/>
  <c r="G567" i="1"/>
  <c r="G568" i="1" a="1"/>
  <c r="G568" i="1"/>
  <c r="G569" i="1" a="1"/>
  <c r="G569" i="1"/>
  <c r="G570" i="1" a="1"/>
  <c r="G570" i="1"/>
  <c r="G571" i="1" a="1"/>
  <c r="G571" i="1"/>
  <c r="G572" i="1" a="1"/>
  <c r="G572" i="1"/>
  <c r="G573" i="1" a="1"/>
  <c r="G573" i="1"/>
  <c r="G574" i="1" a="1"/>
  <c r="G574" i="1"/>
  <c r="G575" i="1" a="1"/>
  <c r="G575" i="1"/>
  <c r="G576" i="1" a="1"/>
  <c r="G576" i="1"/>
  <c r="G577" i="1" a="1"/>
  <c r="G577" i="1"/>
  <c r="G578" i="1" a="1"/>
  <c r="G578" i="1"/>
  <c r="G579" i="1" a="1"/>
  <c r="G579" i="1"/>
  <c r="G580" i="1" a="1"/>
  <c r="G580" i="1"/>
  <c r="G581" i="1" a="1"/>
  <c r="G581" i="1"/>
  <c r="G582" i="1" a="1"/>
  <c r="G582" i="1"/>
  <c r="G583" i="1" a="1"/>
  <c r="G583" i="1"/>
  <c r="G584" i="1" a="1"/>
  <c r="G584" i="1"/>
  <c r="G585" i="1" a="1"/>
  <c r="G585" i="1"/>
  <c r="G586" i="1" a="1"/>
  <c r="G586" i="1"/>
  <c r="G587" i="1" a="1"/>
  <c r="G587" i="1"/>
  <c r="G588" i="1" a="1"/>
  <c r="G588" i="1"/>
  <c r="G589" i="1" a="1"/>
  <c r="G589" i="1"/>
  <c r="G590" i="1" a="1"/>
  <c r="G590" i="1"/>
  <c r="G591" i="1" a="1"/>
  <c r="G591" i="1"/>
  <c r="G592" i="1" a="1"/>
  <c r="G592" i="1"/>
  <c r="G593" i="1" a="1"/>
  <c r="G593" i="1"/>
  <c r="G594" i="1" a="1"/>
  <c r="G594" i="1"/>
  <c r="G595" i="1" a="1"/>
  <c r="G595" i="1"/>
  <c r="G596" i="1" a="1"/>
  <c r="G596" i="1"/>
  <c r="G597" i="1" a="1"/>
  <c r="G597" i="1"/>
  <c r="G598" i="1" a="1"/>
  <c r="G598" i="1"/>
  <c r="G599" i="1" a="1"/>
  <c r="G599" i="1"/>
  <c r="G600" i="1" a="1"/>
  <c r="G600" i="1"/>
  <c r="G601" i="1" a="1"/>
  <c r="G601" i="1"/>
  <c r="G602" i="1" a="1"/>
  <c r="G602" i="1"/>
  <c r="G603" i="1" a="1"/>
  <c r="G603" i="1"/>
  <c r="G604" i="1" a="1"/>
  <c r="G604" i="1"/>
  <c r="G605" i="1" a="1"/>
  <c r="G605" i="1"/>
  <c r="G606" i="1" a="1"/>
  <c r="G606" i="1"/>
  <c r="G607" i="1" a="1"/>
  <c r="G607" i="1"/>
  <c r="G608" i="1" a="1"/>
  <c r="G608" i="1"/>
  <c r="G609" i="1" a="1"/>
  <c r="G609" i="1"/>
  <c r="G610" i="1" a="1"/>
  <c r="G610" i="1"/>
  <c r="G611" i="1" a="1"/>
  <c r="G611" i="1"/>
  <c r="G612" i="1" a="1"/>
  <c r="G612" i="1"/>
  <c r="G613" i="1" a="1"/>
  <c r="G613" i="1"/>
  <c r="G614" i="1" a="1"/>
  <c r="G614" i="1"/>
  <c r="G615" i="1" a="1"/>
  <c r="G615" i="1"/>
  <c r="G616" i="1" a="1"/>
  <c r="G616" i="1"/>
  <c r="G617" i="1" a="1"/>
  <c r="G617" i="1"/>
  <c r="G618" i="1" a="1"/>
  <c r="G618" i="1"/>
  <c r="G619" i="1" a="1"/>
  <c r="G619" i="1"/>
  <c r="G620" i="1" a="1"/>
  <c r="G620" i="1"/>
  <c r="G621" i="1" a="1"/>
  <c r="G621" i="1"/>
  <c r="G622" i="1" a="1"/>
  <c r="G622" i="1"/>
  <c r="G623" i="1" a="1"/>
  <c r="G623" i="1"/>
  <c r="G624" i="1" a="1"/>
  <c r="G624" i="1"/>
  <c r="G625" i="1" a="1"/>
  <c r="G625" i="1"/>
  <c r="G626" i="1" a="1"/>
  <c r="G626" i="1"/>
  <c r="G627" i="1" a="1"/>
  <c r="G627" i="1"/>
  <c r="G628" i="1" a="1"/>
  <c r="G628" i="1"/>
  <c r="G629" i="1" a="1"/>
  <c r="G629" i="1"/>
  <c r="G630" i="1" a="1"/>
  <c r="G630" i="1"/>
  <c r="G631" i="1" a="1"/>
  <c r="G631" i="1"/>
  <c r="G632" i="1" a="1"/>
  <c r="G632" i="1"/>
  <c r="G633" i="1" a="1"/>
  <c r="G633" i="1"/>
  <c r="G634" i="1" a="1"/>
  <c r="G634" i="1"/>
  <c r="G635" i="1" a="1"/>
  <c r="G635" i="1"/>
  <c r="G636" i="1" a="1"/>
  <c r="G636" i="1"/>
  <c r="G637" i="1" a="1"/>
  <c r="G637" i="1"/>
  <c r="G638" i="1" a="1"/>
  <c r="G638" i="1"/>
  <c r="G639" i="1" a="1"/>
  <c r="G639" i="1"/>
  <c r="G640" i="1" a="1"/>
  <c r="G640" i="1"/>
  <c r="G641" i="1" a="1"/>
  <c r="G641" i="1"/>
  <c r="G642" i="1" a="1"/>
  <c r="G642" i="1"/>
  <c r="G643" i="1" a="1"/>
  <c r="G643" i="1"/>
  <c r="G644" i="1" a="1"/>
  <c r="G644" i="1"/>
  <c r="G645" i="1" a="1"/>
  <c r="G645" i="1"/>
  <c r="G646" i="1" a="1"/>
  <c r="G646" i="1"/>
  <c r="G647" i="1" a="1"/>
  <c r="G647" i="1"/>
  <c r="G648" i="1" a="1"/>
  <c r="G648" i="1"/>
  <c r="G649" i="1" a="1"/>
  <c r="G649" i="1"/>
  <c r="G650" i="1" a="1"/>
  <c r="G650" i="1"/>
  <c r="G651" i="1" a="1"/>
  <c r="G651" i="1"/>
  <c r="G652" i="1" a="1"/>
  <c r="G652" i="1"/>
  <c r="G653" i="1" a="1"/>
  <c r="G653" i="1"/>
  <c r="G654" i="1" a="1"/>
  <c r="G654" i="1"/>
  <c r="G655" i="1" a="1"/>
  <c r="G655" i="1"/>
  <c r="G656" i="1" a="1"/>
  <c r="G656" i="1"/>
  <c r="G657" i="1" a="1"/>
  <c r="G657" i="1"/>
  <c r="G658" i="1" a="1"/>
  <c r="G658" i="1"/>
  <c r="G659" i="1" a="1"/>
  <c r="G659" i="1"/>
  <c r="G660" i="1" a="1"/>
  <c r="G660" i="1"/>
  <c r="G661" i="1" a="1"/>
  <c r="G661" i="1"/>
  <c r="G662" i="1" a="1"/>
  <c r="G662" i="1"/>
  <c r="G663" i="1" a="1"/>
  <c r="G663" i="1"/>
  <c r="G664" i="1" a="1"/>
  <c r="G664" i="1"/>
  <c r="G665" i="1" a="1"/>
  <c r="G665" i="1"/>
  <c r="G666" i="1" a="1"/>
  <c r="G666" i="1"/>
  <c r="G667" i="1" a="1"/>
  <c r="G667" i="1"/>
  <c r="G668" i="1" a="1"/>
  <c r="G668" i="1"/>
  <c r="G669" i="1" a="1"/>
  <c r="G669" i="1"/>
  <c r="G670" i="1" a="1"/>
  <c r="G670" i="1"/>
  <c r="G671" i="1" a="1"/>
  <c r="G671" i="1"/>
  <c r="G672" i="1" a="1"/>
  <c r="G672" i="1"/>
  <c r="G673" i="1" a="1"/>
  <c r="G673" i="1"/>
  <c r="G674" i="1" a="1"/>
  <c r="G674" i="1"/>
  <c r="G675" i="1" a="1"/>
  <c r="G675" i="1"/>
  <c r="G676" i="1" a="1"/>
  <c r="G676" i="1"/>
  <c r="G677" i="1" a="1"/>
  <c r="G677" i="1"/>
  <c r="G678" i="1" a="1"/>
  <c r="G678" i="1"/>
  <c r="G679" i="1" a="1"/>
  <c r="G679" i="1"/>
  <c r="G680" i="1" a="1"/>
  <c r="G680" i="1"/>
  <c r="G681" i="1" a="1"/>
  <c r="G681" i="1"/>
  <c r="G682" i="1" a="1"/>
  <c r="G682" i="1"/>
  <c r="G683" i="1" a="1"/>
  <c r="G683" i="1"/>
  <c r="G684" i="1" a="1"/>
  <c r="G684" i="1"/>
  <c r="G685" i="1" a="1"/>
  <c r="G685" i="1"/>
  <c r="G686" i="1" a="1"/>
  <c r="G686" i="1"/>
  <c r="G687" i="1" a="1"/>
  <c r="G687" i="1"/>
  <c r="G688" i="1" a="1"/>
  <c r="G688" i="1"/>
  <c r="G689" i="1" a="1"/>
  <c r="G689" i="1"/>
  <c r="G690" i="1" a="1"/>
  <c r="G690" i="1"/>
  <c r="G691" i="1" a="1"/>
  <c r="G691" i="1"/>
  <c r="G692" i="1" a="1"/>
  <c r="G692" i="1"/>
  <c r="G693" i="1" a="1"/>
  <c r="G693" i="1"/>
  <c r="G694" i="1" a="1"/>
  <c r="G694" i="1"/>
  <c r="G695" i="1" a="1"/>
  <c r="G695" i="1"/>
  <c r="G696" i="1" a="1"/>
  <c r="G696" i="1"/>
  <c r="G697" i="1" a="1"/>
  <c r="G697" i="1"/>
  <c r="G698" i="1" a="1"/>
  <c r="G698" i="1"/>
  <c r="G699" i="1" a="1"/>
  <c r="G699" i="1"/>
  <c r="G700" i="1" a="1"/>
  <c r="G700" i="1"/>
  <c r="G701" i="1" a="1"/>
  <c r="G701" i="1"/>
  <c r="G702" i="1" a="1"/>
  <c r="G702" i="1"/>
  <c r="G703" i="1" a="1"/>
  <c r="G703" i="1"/>
  <c r="G704" i="1" a="1"/>
  <c r="G704" i="1"/>
  <c r="G705" i="1" a="1"/>
  <c r="G705" i="1"/>
  <c r="G706" i="1" a="1"/>
  <c r="G706" i="1"/>
  <c r="G707" i="1" a="1"/>
  <c r="G707" i="1"/>
  <c r="G708" i="1" a="1"/>
  <c r="G708" i="1"/>
  <c r="G709" i="1" a="1"/>
  <c r="G709" i="1"/>
  <c r="G710" i="1" a="1"/>
  <c r="G710" i="1"/>
  <c r="G711" i="1" a="1"/>
  <c r="G711" i="1"/>
  <c r="G712" i="1" a="1"/>
  <c r="G712" i="1"/>
  <c r="G713" i="1" a="1"/>
  <c r="G713" i="1"/>
  <c r="G714" i="1" a="1"/>
  <c r="G714" i="1"/>
  <c r="G715" i="1" a="1"/>
  <c r="G715" i="1"/>
  <c r="G716" i="1" a="1"/>
  <c r="G716" i="1"/>
  <c r="G717" i="1" a="1"/>
  <c r="G717" i="1"/>
  <c r="G718" i="1" a="1"/>
  <c r="G718" i="1"/>
  <c r="G719" i="1" a="1"/>
  <c r="G719" i="1"/>
  <c r="G720" i="1" a="1"/>
  <c r="G720" i="1"/>
  <c r="G721" i="1" a="1"/>
  <c r="G721" i="1"/>
  <c r="G722" i="1" a="1"/>
  <c r="G722" i="1"/>
  <c r="G723" i="1" a="1"/>
  <c r="G723" i="1"/>
  <c r="G724" i="1" a="1"/>
  <c r="G724" i="1"/>
  <c r="G725" i="1" a="1"/>
  <c r="G725" i="1"/>
  <c r="G726" i="1" a="1"/>
  <c r="G726" i="1"/>
  <c r="G727" i="1" a="1"/>
  <c r="G727" i="1"/>
  <c r="G728" i="1" a="1"/>
  <c r="G728" i="1"/>
  <c r="G729" i="1" a="1"/>
  <c r="G729" i="1"/>
  <c r="G730" i="1" a="1"/>
  <c r="G730" i="1"/>
  <c r="G731" i="1" a="1"/>
  <c r="G731" i="1"/>
  <c r="G732" i="1" a="1"/>
  <c r="G732" i="1"/>
  <c r="G733" i="1" a="1"/>
  <c r="G733" i="1"/>
  <c r="G734" i="1" a="1"/>
  <c r="G734" i="1"/>
  <c r="G735" i="1" a="1"/>
  <c r="G735" i="1"/>
  <c r="G736" i="1" a="1"/>
  <c r="G736" i="1"/>
  <c r="G737" i="1" a="1"/>
  <c r="G737" i="1"/>
  <c r="G738" i="1" a="1"/>
  <c r="G738" i="1"/>
  <c r="G739" i="1" a="1"/>
  <c r="G739" i="1"/>
  <c r="G740" i="1" a="1"/>
  <c r="G740" i="1"/>
  <c r="G741" i="1" a="1"/>
  <c r="G741" i="1"/>
  <c r="G742" i="1" a="1"/>
  <c r="G742" i="1"/>
  <c r="G743" i="1" a="1"/>
  <c r="G743" i="1"/>
  <c r="G744" i="1" a="1"/>
  <c r="G744" i="1"/>
  <c r="G745" i="1" a="1"/>
  <c r="G745" i="1"/>
  <c r="G746" i="1" a="1"/>
  <c r="G746" i="1"/>
  <c r="G747" i="1" a="1"/>
  <c r="G747" i="1"/>
  <c r="G748" i="1" a="1"/>
  <c r="G748" i="1"/>
  <c r="G749" i="1" a="1"/>
  <c r="G749" i="1"/>
  <c r="G750" i="1" a="1"/>
  <c r="G750" i="1"/>
  <c r="G751" i="1" a="1"/>
  <c r="G751" i="1"/>
  <c r="G752" i="1" a="1"/>
  <c r="G752" i="1"/>
  <c r="G753" i="1" a="1"/>
  <c r="G753" i="1"/>
  <c r="G754" i="1" a="1"/>
  <c r="G754" i="1"/>
  <c r="G755" i="1" a="1"/>
  <c r="G755" i="1"/>
  <c r="G756" i="1" a="1"/>
  <c r="G756" i="1"/>
  <c r="G757" i="1" a="1"/>
  <c r="G757" i="1"/>
  <c r="G758" i="1" a="1"/>
  <c r="G758" i="1"/>
  <c r="G759" i="1" a="1"/>
  <c r="G759" i="1"/>
  <c r="G760" i="1" a="1"/>
  <c r="G760" i="1"/>
  <c r="G761" i="1" a="1"/>
  <c r="G761" i="1"/>
  <c r="G762" i="1" a="1"/>
  <c r="G762" i="1"/>
  <c r="G763" i="1" a="1"/>
  <c r="G763" i="1"/>
  <c r="G764" i="1" a="1"/>
  <c r="G764" i="1"/>
  <c r="G765" i="1" a="1"/>
  <c r="G765" i="1"/>
  <c r="G766" i="1" a="1"/>
  <c r="G766" i="1"/>
  <c r="G767" i="1" a="1"/>
  <c r="G767" i="1"/>
  <c r="G768" i="1" a="1"/>
  <c r="G768" i="1"/>
  <c r="G769" i="1" a="1"/>
  <c r="G769" i="1"/>
  <c r="G770" i="1" a="1"/>
  <c r="G770" i="1"/>
  <c r="G771" i="1" a="1"/>
  <c r="G771" i="1"/>
  <c r="G772" i="1" a="1"/>
  <c r="G772" i="1"/>
  <c r="G773" i="1" a="1"/>
  <c r="G773" i="1"/>
  <c r="G774" i="1" a="1"/>
  <c r="G774" i="1"/>
  <c r="G775" i="1" a="1"/>
  <c r="G775" i="1"/>
  <c r="G776" i="1" a="1"/>
  <c r="G776" i="1"/>
  <c r="G777" i="1" a="1"/>
  <c r="G777" i="1"/>
  <c r="G778" i="1" a="1"/>
  <c r="G778" i="1"/>
  <c r="G779" i="1" a="1"/>
  <c r="G779" i="1"/>
  <c r="G780" i="1" a="1"/>
  <c r="G780" i="1"/>
  <c r="G781" i="1" a="1"/>
  <c r="G781" i="1"/>
  <c r="G782" i="1" a="1"/>
  <c r="G782" i="1"/>
  <c r="G783" i="1" a="1"/>
  <c r="G783" i="1"/>
  <c r="G784" i="1" a="1"/>
  <c r="G784" i="1"/>
  <c r="G785" i="1" a="1"/>
  <c r="G785" i="1"/>
  <c r="G786" i="1" a="1"/>
  <c r="G786" i="1"/>
  <c r="G787" i="1" a="1"/>
  <c r="G787" i="1"/>
  <c r="G788" i="1" a="1"/>
  <c r="G788" i="1"/>
  <c r="G789" i="1" a="1"/>
  <c r="G789" i="1"/>
  <c r="G790" i="1" a="1"/>
  <c r="G790" i="1"/>
  <c r="G791" i="1" a="1"/>
  <c r="G791" i="1"/>
  <c r="G792" i="1" a="1"/>
  <c r="G792" i="1"/>
  <c r="G793" i="1" a="1"/>
  <c r="G793" i="1"/>
  <c r="G794" i="1" a="1"/>
  <c r="G794" i="1"/>
  <c r="G795" i="1" a="1"/>
  <c r="G795" i="1"/>
  <c r="G796" i="1" a="1"/>
  <c r="G796" i="1"/>
  <c r="G797" i="1" a="1"/>
  <c r="G797" i="1"/>
  <c r="G798" i="1" a="1"/>
  <c r="G798" i="1"/>
  <c r="G799" i="1" a="1"/>
  <c r="G799" i="1"/>
  <c r="G800" i="1" a="1"/>
  <c r="G800" i="1"/>
  <c r="G801" i="1" a="1"/>
  <c r="G801" i="1"/>
  <c r="G802" i="1" a="1"/>
  <c r="G802" i="1"/>
  <c r="G803" i="1" a="1"/>
  <c r="G803" i="1"/>
  <c r="G804" i="1" a="1"/>
  <c r="G804" i="1"/>
  <c r="G805" i="1" a="1"/>
  <c r="G805" i="1"/>
  <c r="G806" i="1" a="1"/>
  <c r="G806" i="1"/>
  <c r="G807" i="1" a="1"/>
  <c r="G807" i="1"/>
  <c r="G808" i="1" a="1"/>
  <c r="G808" i="1"/>
  <c r="G809" i="1" a="1"/>
  <c r="G809" i="1"/>
  <c r="G810" i="1" a="1"/>
  <c r="G810" i="1"/>
  <c r="G811" i="1" a="1"/>
  <c r="G811" i="1"/>
  <c r="G812" i="1" a="1"/>
  <c r="G812" i="1"/>
  <c r="G813" i="1" a="1"/>
  <c r="G813" i="1"/>
  <c r="G814" i="1" a="1"/>
  <c r="G814" i="1"/>
  <c r="G815" i="1" a="1"/>
  <c r="G815" i="1"/>
  <c r="G816" i="1" a="1"/>
  <c r="G816" i="1"/>
  <c r="G817" i="1" a="1"/>
  <c r="G817" i="1"/>
  <c r="G818" i="1" a="1"/>
  <c r="G818" i="1"/>
  <c r="G819" i="1" a="1"/>
  <c r="G819" i="1"/>
  <c r="G820" i="1" a="1"/>
  <c r="G820" i="1"/>
  <c r="G821" i="1" a="1"/>
  <c r="G821" i="1"/>
  <c r="G822" i="1" a="1"/>
  <c r="G822" i="1"/>
  <c r="G823" i="1" a="1"/>
  <c r="G823" i="1"/>
  <c r="G824" i="1" a="1"/>
  <c r="G824" i="1"/>
  <c r="G825" i="1" a="1"/>
  <c r="G825" i="1"/>
  <c r="G826" i="1" a="1"/>
  <c r="G826" i="1"/>
  <c r="G827" i="1" a="1"/>
  <c r="G827" i="1"/>
  <c r="G828" i="1" a="1"/>
  <c r="G828" i="1"/>
  <c r="G829" i="1" a="1"/>
  <c r="G829" i="1"/>
  <c r="G830" i="1" a="1"/>
  <c r="G830" i="1"/>
  <c r="G831" i="1" a="1"/>
  <c r="G831" i="1"/>
  <c r="G832" i="1" a="1"/>
  <c r="G832" i="1"/>
  <c r="G833" i="1" a="1"/>
  <c r="G833" i="1"/>
  <c r="G834" i="1" a="1"/>
  <c r="G834" i="1"/>
  <c r="G835" i="1" a="1"/>
  <c r="G835" i="1"/>
  <c r="G836" i="1" a="1"/>
  <c r="G836" i="1"/>
  <c r="G837" i="1" a="1"/>
  <c r="G837" i="1"/>
  <c r="G838" i="1" a="1"/>
  <c r="G838" i="1"/>
  <c r="G839" i="1" a="1"/>
  <c r="G839" i="1"/>
  <c r="G840" i="1" a="1"/>
  <c r="G840" i="1"/>
  <c r="G841" i="1" a="1"/>
  <c r="G841" i="1"/>
  <c r="G842" i="1" a="1"/>
  <c r="G842" i="1"/>
  <c r="G843" i="1" a="1"/>
  <c r="G843" i="1"/>
  <c r="G844" i="1" a="1"/>
  <c r="G844" i="1"/>
  <c r="G845" i="1" a="1"/>
  <c r="G845" i="1"/>
  <c r="G846" i="1" a="1"/>
  <c r="G846" i="1"/>
  <c r="G847" i="1" a="1"/>
  <c r="G847" i="1"/>
  <c r="G848" i="1" a="1"/>
  <c r="G848" i="1"/>
  <c r="G849" i="1" a="1"/>
  <c r="G849" i="1"/>
  <c r="G850" i="1" a="1"/>
  <c r="G850" i="1"/>
  <c r="G851" i="1" a="1"/>
  <c r="G851" i="1"/>
  <c r="G852" i="1" a="1"/>
  <c r="G852" i="1"/>
  <c r="G853" i="1" a="1"/>
  <c r="G853" i="1"/>
  <c r="G854" i="1" a="1"/>
  <c r="G854" i="1"/>
  <c r="G855" i="1" a="1"/>
  <c r="G855" i="1"/>
  <c r="G856" i="1" a="1"/>
  <c r="G856" i="1"/>
  <c r="G857" i="1" a="1"/>
  <c r="G857" i="1"/>
  <c r="G858" i="1" a="1"/>
  <c r="G858" i="1"/>
  <c r="G859" i="1" a="1"/>
  <c r="G859" i="1"/>
  <c r="G860" i="1" a="1"/>
  <c r="G860" i="1"/>
  <c r="G861" i="1" a="1"/>
  <c r="G861" i="1"/>
  <c r="G862" i="1" a="1"/>
  <c r="G862" i="1"/>
  <c r="G863" i="1" a="1"/>
  <c r="G863" i="1"/>
  <c r="G864" i="1" a="1"/>
  <c r="G864" i="1"/>
  <c r="G865" i="1" a="1"/>
  <c r="G865" i="1"/>
  <c r="G866" i="1" a="1"/>
  <c r="G866" i="1"/>
  <c r="G867" i="1" a="1"/>
  <c r="G867" i="1"/>
  <c r="G868" i="1" a="1"/>
  <c r="G868" i="1"/>
  <c r="G869" i="1" a="1"/>
  <c r="G869" i="1"/>
  <c r="G870" i="1" a="1"/>
  <c r="G870" i="1"/>
  <c r="G871" i="1" a="1"/>
  <c r="G871" i="1"/>
  <c r="G872" i="1" a="1"/>
  <c r="G872" i="1"/>
  <c r="G873" i="1" a="1"/>
  <c r="G873" i="1"/>
  <c r="G874" i="1" a="1"/>
  <c r="G874" i="1"/>
  <c r="G875" i="1" a="1"/>
  <c r="G875" i="1"/>
  <c r="G876" i="1" a="1"/>
  <c r="G876" i="1"/>
  <c r="G877" i="1" a="1"/>
  <c r="G877" i="1"/>
  <c r="G878" i="1" a="1"/>
  <c r="G878" i="1"/>
  <c r="G879" i="1" a="1"/>
  <c r="G879" i="1"/>
  <c r="G880" i="1" a="1"/>
  <c r="G880" i="1"/>
  <c r="G881" i="1" a="1"/>
  <c r="G881" i="1"/>
  <c r="G882" i="1" a="1"/>
  <c r="G882" i="1"/>
  <c r="G883" i="1" a="1"/>
  <c r="G883" i="1"/>
  <c r="G884" i="1" a="1"/>
  <c r="G884" i="1"/>
  <c r="G885" i="1" a="1"/>
  <c r="G885" i="1"/>
  <c r="G886" i="1" a="1"/>
  <c r="G886" i="1"/>
  <c r="G887" i="1" a="1"/>
  <c r="G887" i="1"/>
  <c r="G888" i="1" a="1"/>
  <c r="G888" i="1"/>
  <c r="G889" i="1" a="1"/>
  <c r="G889" i="1"/>
  <c r="G890" i="1" a="1"/>
  <c r="G890" i="1"/>
  <c r="G891" i="1" a="1"/>
  <c r="G891" i="1"/>
  <c r="G892" i="1" a="1"/>
  <c r="G892" i="1"/>
  <c r="G893" i="1" a="1"/>
  <c r="G893" i="1"/>
  <c r="G894" i="1" a="1"/>
  <c r="G894" i="1"/>
  <c r="G895" i="1" a="1"/>
  <c r="G895" i="1"/>
  <c r="G896" i="1" a="1"/>
  <c r="G896" i="1"/>
  <c r="G897" i="1" a="1"/>
  <c r="G897" i="1"/>
  <c r="G898" i="1" a="1"/>
  <c r="G898" i="1"/>
  <c r="G899" i="1" a="1"/>
  <c r="G899" i="1"/>
  <c r="G900" i="1" a="1"/>
  <c r="G900" i="1"/>
  <c r="G901" i="1" a="1"/>
  <c r="G901" i="1"/>
  <c r="G902" i="1" a="1"/>
  <c r="G902" i="1"/>
  <c r="G903" i="1" a="1"/>
  <c r="G903" i="1"/>
  <c r="G904" i="1" a="1"/>
  <c r="G904" i="1"/>
  <c r="G905" i="1" a="1"/>
  <c r="G905" i="1"/>
  <c r="G906" i="1" a="1"/>
  <c r="G906" i="1"/>
  <c r="G907" i="1" a="1"/>
  <c r="G907" i="1"/>
  <c r="G908" i="1" a="1"/>
  <c r="G908" i="1"/>
  <c r="G909" i="1" a="1"/>
  <c r="G909" i="1"/>
  <c r="G910" i="1" a="1"/>
  <c r="G910" i="1"/>
  <c r="G911" i="1" a="1"/>
  <c r="G911" i="1"/>
  <c r="G912" i="1" a="1"/>
  <c r="G912" i="1"/>
  <c r="G913" i="1" a="1"/>
  <c r="G913" i="1"/>
  <c r="G914" i="1" a="1"/>
  <c r="G914" i="1"/>
  <c r="G915" i="1" a="1"/>
  <c r="G915" i="1"/>
  <c r="G916" i="1" a="1"/>
  <c r="G916" i="1"/>
  <c r="G917" i="1" a="1"/>
  <c r="G917" i="1"/>
  <c r="G918" i="1" a="1"/>
  <c r="G918" i="1"/>
  <c r="G919" i="1" a="1"/>
  <c r="G919" i="1"/>
  <c r="G920" i="1" a="1"/>
  <c r="G920" i="1"/>
  <c r="G921" i="1" a="1"/>
  <c r="G921" i="1"/>
  <c r="G922" i="1" a="1"/>
  <c r="G922" i="1"/>
  <c r="G923" i="1" a="1"/>
  <c r="G923" i="1"/>
  <c r="G924" i="1" a="1"/>
  <c r="G924" i="1"/>
  <c r="G925" i="1" a="1"/>
  <c r="G925" i="1"/>
  <c r="G926" i="1" a="1"/>
  <c r="G926" i="1"/>
  <c r="G927" i="1" a="1"/>
  <c r="G927" i="1"/>
  <c r="G928" i="1" a="1"/>
  <c r="G928" i="1"/>
  <c r="G929" i="1" a="1"/>
  <c r="G929" i="1"/>
  <c r="G930" i="1" a="1"/>
  <c r="G930" i="1"/>
  <c r="G931" i="1" a="1"/>
  <c r="G931" i="1"/>
  <c r="G932" i="1" a="1"/>
  <c r="G932" i="1"/>
  <c r="G933" i="1" a="1"/>
  <c r="G933" i="1"/>
  <c r="G934" i="1" a="1"/>
  <c r="G934" i="1"/>
  <c r="G935" i="1" a="1"/>
  <c r="G935" i="1"/>
  <c r="G936" i="1" a="1"/>
  <c r="G936" i="1"/>
  <c r="G937" i="1" a="1"/>
  <c r="G937" i="1"/>
  <c r="G938" i="1" a="1"/>
  <c r="G938" i="1"/>
  <c r="G939" i="1" a="1"/>
  <c r="G939" i="1"/>
  <c r="G940" i="1" a="1"/>
  <c r="G940" i="1"/>
  <c r="G941" i="1" a="1"/>
  <c r="G941" i="1"/>
  <c r="G942" i="1" a="1"/>
  <c r="G942" i="1"/>
  <c r="G943" i="1" a="1"/>
  <c r="G943" i="1"/>
  <c r="G944" i="1" a="1"/>
  <c r="G944" i="1"/>
  <c r="G945" i="1" a="1"/>
  <c r="G945" i="1"/>
  <c r="G946" i="1" a="1"/>
  <c r="G946" i="1"/>
  <c r="G947" i="1" a="1"/>
  <c r="G947" i="1"/>
  <c r="G948" i="1" a="1"/>
  <c r="G948" i="1"/>
  <c r="G949" i="1" a="1"/>
  <c r="G949" i="1"/>
  <c r="G950" i="1" a="1"/>
  <c r="G950" i="1"/>
  <c r="G951" i="1" a="1"/>
  <c r="G951" i="1"/>
  <c r="G952" i="1" a="1"/>
  <c r="G952" i="1"/>
  <c r="G953" i="1" a="1"/>
  <c r="G953" i="1"/>
  <c r="G954" i="1" a="1"/>
  <c r="G954" i="1"/>
  <c r="G955" i="1" a="1"/>
  <c r="G955" i="1"/>
  <c r="G956" i="1" a="1"/>
  <c r="G956" i="1"/>
  <c r="G957" i="1" a="1"/>
  <c r="G957" i="1"/>
  <c r="G958" i="1" a="1"/>
  <c r="G958" i="1"/>
  <c r="G959" i="1" a="1"/>
  <c r="G959" i="1"/>
  <c r="G960" i="1" a="1"/>
  <c r="G960" i="1"/>
  <c r="G961" i="1" a="1"/>
  <c r="G961" i="1"/>
  <c r="G962" i="1" a="1"/>
  <c r="G962" i="1"/>
  <c r="G963" i="1" a="1"/>
  <c r="G963" i="1"/>
  <c r="G964" i="1" a="1"/>
  <c r="G964" i="1"/>
  <c r="G965" i="1" a="1"/>
  <c r="G965" i="1"/>
  <c r="G966" i="1" a="1"/>
  <c r="G966" i="1"/>
  <c r="G967" i="1" a="1"/>
  <c r="G967" i="1"/>
  <c r="G968" i="1" a="1"/>
  <c r="G968" i="1"/>
  <c r="G969" i="1" a="1"/>
  <c r="G969" i="1"/>
  <c r="G970" i="1" a="1"/>
  <c r="G970" i="1"/>
  <c r="G971" i="1" a="1"/>
  <c r="G971" i="1"/>
  <c r="G972" i="1" a="1"/>
  <c r="G972" i="1"/>
  <c r="G973" i="1" a="1"/>
  <c r="G973" i="1"/>
  <c r="G974" i="1" a="1"/>
  <c r="G974" i="1"/>
  <c r="G975" i="1" a="1"/>
  <c r="G975" i="1"/>
  <c r="G976" i="1" a="1"/>
  <c r="G976" i="1"/>
  <c r="G977" i="1" a="1"/>
  <c r="G977" i="1"/>
  <c r="G978" i="1" a="1"/>
  <c r="G978" i="1"/>
  <c r="G979" i="1" a="1"/>
  <c r="G979" i="1"/>
  <c r="G980" i="1" a="1"/>
  <c r="G980" i="1"/>
  <c r="G981" i="1" a="1"/>
  <c r="G981" i="1"/>
  <c r="G982" i="1" a="1"/>
  <c r="G982" i="1"/>
  <c r="G983" i="1" a="1"/>
  <c r="G983" i="1"/>
  <c r="G984" i="1" a="1"/>
  <c r="G984" i="1"/>
  <c r="G985" i="1" a="1"/>
  <c r="G985" i="1"/>
  <c r="G986" i="1" a="1"/>
  <c r="G986" i="1"/>
  <c r="G987" i="1" a="1"/>
  <c r="G987" i="1"/>
  <c r="G988" i="1" a="1"/>
  <c r="G988" i="1"/>
  <c r="G989" i="1" a="1"/>
  <c r="G989" i="1"/>
  <c r="G990" i="1" a="1"/>
  <c r="G990" i="1"/>
  <c r="G991" i="1" a="1"/>
  <c r="G991" i="1"/>
  <c r="G992" i="1" a="1"/>
  <c r="G992" i="1"/>
  <c r="G993" i="1" a="1"/>
  <c r="G993" i="1"/>
  <c r="G994" i="1" a="1"/>
  <c r="G994" i="1"/>
  <c r="G995" i="1" a="1"/>
  <c r="G995" i="1"/>
  <c r="G996" i="1" a="1"/>
  <c r="G996" i="1"/>
  <c r="G997" i="1" a="1"/>
  <c r="G997" i="1"/>
  <c r="G998" i="1" a="1"/>
  <c r="G998" i="1"/>
  <c r="G999" i="1" a="1"/>
  <c r="G999" i="1"/>
  <c r="G1000" i="1" a="1"/>
  <c r="G1000" i="1"/>
  <c r="G1001" i="1" a="1"/>
  <c r="G1001" i="1"/>
  <c r="G1002" i="1" a="1"/>
  <c r="G1002" i="1"/>
  <c r="G1003" i="1" a="1"/>
  <c r="G1003" i="1"/>
  <c r="G1004" i="1" a="1"/>
  <c r="G1004" i="1"/>
  <c r="G1005" i="1" a="1"/>
  <c r="G1005" i="1"/>
  <c r="G1006" i="1" a="1"/>
  <c r="G1006" i="1"/>
  <c r="G1007" i="1" a="1"/>
  <c r="G1007" i="1"/>
  <c r="G1008" i="1" a="1"/>
  <c r="G1008" i="1"/>
  <c r="G1009" i="1" a="1"/>
  <c r="G1009" i="1"/>
  <c r="G1010" i="1" a="1"/>
  <c r="G1010" i="1"/>
  <c r="G1011" i="1" a="1"/>
  <c r="G1011" i="1"/>
  <c r="G1012" i="1" a="1"/>
  <c r="G1012" i="1"/>
  <c r="G1013" i="1" a="1"/>
  <c r="G1013" i="1"/>
  <c r="G1014" i="1" a="1"/>
  <c r="G1014" i="1"/>
  <c r="G1015" i="1" a="1"/>
  <c r="G1015" i="1"/>
  <c r="G1016" i="1" a="1"/>
  <c r="G1016" i="1"/>
  <c r="G1017" i="1" a="1"/>
  <c r="G1017" i="1"/>
  <c r="G1018" i="1" a="1"/>
  <c r="G1018" i="1"/>
  <c r="G1019" i="1" a="1"/>
  <c r="G1019" i="1"/>
  <c r="G1020" i="1" a="1"/>
  <c r="G1020" i="1"/>
  <c r="G1021" i="1" a="1"/>
  <c r="G1021" i="1"/>
  <c r="G1022" i="1" a="1"/>
  <c r="G1022" i="1"/>
  <c r="G1023" i="1" a="1"/>
  <c r="G1023" i="1"/>
  <c r="G1024" i="1" a="1"/>
  <c r="G1024" i="1"/>
  <c r="G1025" i="1" a="1"/>
  <c r="G1025" i="1"/>
  <c r="G1026" i="1" a="1"/>
  <c r="G1026" i="1"/>
  <c r="G1027" i="1" a="1"/>
  <c r="G1027" i="1"/>
  <c r="G1028" i="1" a="1"/>
  <c r="G1028" i="1"/>
  <c r="G1029" i="1" a="1"/>
  <c r="G1029" i="1"/>
  <c r="G1030" i="1" a="1"/>
  <c r="G1030" i="1"/>
  <c r="G1031" i="1" a="1"/>
  <c r="G1031" i="1"/>
  <c r="G1032" i="1" a="1"/>
  <c r="G1032" i="1"/>
  <c r="G1033" i="1" a="1"/>
  <c r="G1033" i="1"/>
  <c r="G1034" i="1" a="1"/>
  <c r="G1034" i="1"/>
  <c r="G1035" i="1" a="1"/>
  <c r="G1035" i="1"/>
  <c r="G1036" i="1" a="1"/>
  <c r="G1036" i="1"/>
  <c r="G1037" i="1" a="1"/>
  <c r="G1037" i="1"/>
  <c r="G1038" i="1" a="1"/>
  <c r="G1038" i="1"/>
  <c r="G1039" i="1" a="1"/>
  <c r="G1039" i="1"/>
  <c r="G1040" i="1" a="1"/>
  <c r="G1040" i="1"/>
  <c r="G1041" i="1" a="1"/>
  <c r="G1041" i="1"/>
  <c r="G1042" i="1" a="1"/>
  <c r="G1042" i="1"/>
  <c r="G1043" i="1" a="1"/>
  <c r="G1043" i="1"/>
  <c r="G1044" i="1" a="1"/>
  <c r="G1044" i="1"/>
  <c r="G1045" i="1" a="1"/>
  <c r="G1045" i="1"/>
  <c r="G1046" i="1" a="1"/>
  <c r="G1046" i="1"/>
  <c r="G1047" i="1" a="1"/>
  <c r="G1047" i="1"/>
  <c r="G1048" i="1" a="1"/>
  <c r="G1048" i="1"/>
  <c r="G1049" i="1" a="1"/>
  <c r="G1049" i="1"/>
  <c r="G1050" i="1" a="1"/>
  <c r="G1050" i="1"/>
  <c r="G1051" i="1" a="1"/>
  <c r="G1051" i="1"/>
  <c r="G1052" i="1" a="1"/>
  <c r="G1052" i="1"/>
  <c r="G1053" i="1" a="1"/>
  <c r="G1053" i="1"/>
  <c r="G1054" i="1" a="1"/>
  <c r="G1054" i="1"/>
  <c r="G1055" i="1" a="1"/>
  <c r="G1055" i="1"/>
  <c r="G1056" i="1" a="1"/>
  <c r="G1056" i="1"/>
  <c r="G1057" i="1" a="1"/>
  <c r="G1057" i="1"/>
  <c r="G1058" i="1" a="1"/>
  <c r="G1058" i="1"/>
  <c r="G1059" i="1" a="1"/>
  <c r="G1059" i="1"/>
  <c r="G1060" i="1" a="1"/>
  <c r="G1060" i="1"/>
  <c r="G1061" i="1" a="1"/>
  <c r="G1061" i="1"/>
  <c r="G1062" i="1" a="1"/>
  <c r="G1062" i="1"/>
  <c r="G1063" i="1" a="1"/>
  <c r="G1063" i="1"/>
  <c r="G1064" i="1" a="1"/>
  <c r="G1064" i="1"/>
  <c r="G1065" i="1" a="1"/>
  <c r="G1065" i="1"/>
  <c r="G1066" i="1" a="1"/>
  <c r="G1066" i="1"/>
  <c r="G1067" i="1" a="1"/>
  <c r="G1067" i="1"/>
  <c r="G1068" i="1" a="1"/>
  <c r="G1068" i="1"/>
  <c r="G1069" i="1" a="1"/>
  <c r="G1069" i="1"/>
  <c r="G1070" i="1" a="1"/>
  <c r="G1070" i="1"/>
  <c r="G1071" i="1" a="1"/>
  <c r="G1071" i="1"/>
  <c r="G1072" i="1" a="1"/>
  <c r="G1072" i="1"/>
  <c r="G1073" i="1" a="1"/>
  <c r="G1073" i="1"/>
  <c r="G1074" i="1" a="1"/>
  <c r="G1074" i="1"/>
  <c r="G1075" i="1" a="1"/>
  <c r="G1075" i="1"/>
  <c r="G1076" i="1" a="1"/>
  <c r="G1076" i="1"/>
  <c r="G1077" i="1" a="1"/>
  <c r="G1077" i="1"/>
  <c r="G1078" i="1" a="1"/>
  <c r="G1078" i="1"/>
  <c r="G1079" i="1" a="1"/>
  <c r="G1079" i="1"/>
  <c r="G1080" i="1" a="1"/>
  <c r="G1080" i="1"/>
  <c r="G1081" i="1" a="1"/>
  <c r="G1081" i="1"/>
  <c r="G1082" i="1" a="1"/>
  <c r="G1082" i="1"/>
  <c r="G1083" i="1" a="1"/>
  <c r="G1083" i="1"/>
  <c r="G1084" i="1" a="1"/>
  <c r="G1084" i="1"/>
  <c r="G1085" i="1" a="1"/>
  <c r="G1085" i="1"/>
  <c r="G1086" i="1" a="1"/>
  <c r="G1086" i="1"/>
  <c r="G1087" i="1" a="1"/>
  <c r="G1087" i="1"/>
  <c r="G1088" i="1" a="1"/>
  <c r="G1088" i="1"/>
  <c r="G1089" i="1" a="1"/>
  <c r="G1089" i="1"/>
  <c r="G1090" i="1" a="1"/>
  <c r="G1090" i="1"/>
  <c r="G1091" i="1" a="1"/>
  <c r="G1091" i="1"/>
  <c r="G1092" i="1" a="1"/>
  <c r="G1092" i="1"/>
  <c r="G1093" i="1" a="1"/>
  <c r="G1093" i="1"/>
  <c r="G1094" i="1" a="1"/>
  <c r="G1094" i="1"/>
  <c r="G1095" i="1" a="1"/>
  <c r="G1095" i="1"/>
  <c r="G1096" i="1" a="1"/>
  <c r="G1096" i="1"/>
  <c r="G1097" i="1" a="1"/>
  <c r="G1097" i="1"/>
  <c r="G1098" i="1" a="1"/>
  <c r="G1098" i="1"/>
  <c r="G1099" i="1" a="1"/>
  <c r="G1099" i="1"/>
  <c r="G1100" i="1" a="1"/>
  <c r="G1100" i="1"/>
  <c r="G1101" i="1" a="1"/>
  <c r="G1101" i="1"/>
  <c r="G1102" i="1" a="1"/>
  <c r="G1102" i="1"/>
  <c r="G1103" i="1" a="1"/>
  <c r="G1103" i="1"/>
  <c r="G1104" i="1" a="1"/>
  <c r="G1104" i="1"/>
  <c r="G1105" i="1" a="1"/>
  <c r="G1105" i="1"/>
  <c r="G1106" i="1" a="1"/>
  <c r="G1106" i="1"/>
  <c r="G1107" i="1" a="1"/>
  <c r="G1107" i="1"/>
  <c r="G1108" i="1" a="1"/>
  <c r="G1108" i="1"/>
  <c r="G1109" i="1" a="1"/>
  <c r="G1109" i="1"/>
  <c r="G1110" i="1" a="1"/>
  <c r="G1110" i="1"/>
  <c r="G1111" i="1" a="1"/>
  <c r="G1111" i="1"/>
  <c r="G1112" i="1" a="1"/>
  <c r="G1112" i="1"/>
  <c r="G1113" i="1" a="1"/>
  <c r="G1113" i="1"/>
  <c r="G1114" i="1" a="1"/>
  <c r="G1114" i="1"/>
  <c r="G1115" i="1" a="1"/>
  <c r="G1115" i="1"/>
  <c r="G1116" i="1" a="1"/>
  <c r="G1116" i="1"/>
  <c r="G1117" i="1" a="1"/>
  <c r="G1117" i="1"/>
  <c r="G1118" i="1" a="1"/>
  <c r="G1118" i="1"/>
  <c r="G1119" i="1" a="1"/>
  <c r="G1119" i="1"/>
  <c r="G1120" i="1" a="1"/>
  <c r="G1120" i="1"/>
  <c r="G1121" i="1" a="1"/>
  <c r="G1121" i="1"/>
  <c r="G1122" i="1" a="1"/>
  <c r="G1122" i="1"/>
  <c r="G1123" i="1" a="1"/>
  <c r="G1123" i="1"/>
  <c r="G1124" i="1" a="1"/>
  <c r="G1124" i="1"/>
  <c r="G1125" i="1" a="1"/>
  <c r="G1125" i="1"/>
  <c r="G1126" i="1" a="1"/>
  <c r="G1126" i="1"/>
  <c r="G1127" i="1" a="1"/>
  <c r="G1127" i="1"/>
  <c r="G1128" i="1" a="1"/>
  <c r="G1128" i="1"/>
  <c r="G1129" i="1" a="1"/>
  <c r="G1129" i="1"/>
  <c r="G1130" i="1" a="1"/>
  <c r="G1130" i="1"/>
  <c r="G1131" i="1" a="1"/>
  <c r="G1131" i="1"/>
  <c r="G1132" i="1" a="1"/>
  <c r="G1132" i="1"/>
  <c r="G1133" i="1" a="1"/>
  <c r="G1133" i="1"/>
  <c r="G1134" i="1" a="1"/>
  <c r="G1134" i="1"/>
  <c r="G1135" i="1" a="1"/>
  <c r="G1135" i="1"/>
  <c r="G1136" i="1" a="1"/>
  <c r="G1136" i="1"/>
  <c r="G1137" i="1" a="1"/>
  <c r="G1137" i="1"/>
  <c r="G1138" i="1" a="1"/>
  <c r="G1138" i="1"/>
  <c r="G1139" i="1" a="1"/>
  <c r="G1139" i="1"/>
  <c r="G1140" i="1" a="1"/>
  <c r="G1140" i="1"/>
  <c r="G1141" i="1" a="1"/>
  <c r="G1141" i="1"/>
  <c r="G1142" i="1" a="1"/>
  <c r="G1142" i="1"/>
  <c r="G1143" i="1" a="1"/>
  <c r="G1143" i="1"/>
  <c r="G1144" i="1" a="1"/>
  <c r="G1144" i="1"/>
  <c r="G1145" i="1" a="1"/>
  <c r="G1145" i="1"/>
  <c r="G1146" i="1" a="1"/>
  <c r="G1146" i="1"/>
  <c r="G1147" i="1" a="1"/>
  <c r="G1147" i="1"/>
  <c r="G1148" i="1" a="1"/>
  <c r="G1148" i="1"/>
  <c r="G1149" i="1" a="1"/>
  <c r="G1149" i="1"/>
  <c r="G1150" i="1" a="1"/>
  <c r="G1150" i="1"/>
  <c r="G1151" i="1" a="1"/>
  <c r="G1151" i="1"/>
  <c r="G1152" i="1" a="1"/>
  <c r="G1152" i="1"/>
  <c r="G1153" i="1" a="1"/>
  <c r="G1153" i="1"/>
  <c r="G1154" i="1" a="1"/>
  <c r="G1154" i="1"/>
  <c r="G1155" i="1" a="1"/>
  <c r="G1155" i="1"/>
  <c r="G1156" i="1" a="1"/>
  <c r="G1156" i="1"/>
  <c r="G1157" i="1" a="1"/>
  <c r="G1157" i="1"/>
  <c r="G1158" i="1" a="1"/>
  <c r="G1158" i="1"/>
  <c r="G1159" i="1" a="1"/>
  <c r="G1159" i="1"/>
  <c r="G1160" i="1" a="1"/>
  <c r="G1160" i="1"/>
  <c r="G1161" i="1" a="1"/>
  <c r="G1161" i="1"/>
  <c r="G1162" i="1" a="1"/>
  <c r="G1162" i="1"/>
  <c r="G1163" i="1" a="1"/>
  <c r="G1163" i="1"/>
  <c r="G1164" i="1" a="1"/>
  <c r="G1164" i="1"/>
  <c r="G1165" i="1" a="1"/>
  <c r="G1165" i="1"/>
  <c r="G1166" i="1" a="1"/>
  <c r="G1166" i="1"/>
  <c r="G1167" i="1" a="1"/>
  <c r="G1167" i="1"/>
  <c r="G1168" i="1" a="1"/>
  <c r="G1168" i="1"/>
  <c r="G1169" i="1" a="1"/>
  <c r="G1169" i="1"/>
  <c r="G1170" i="1" a="1"/>
  <c r="G1170" i="1"/>
  <c r="G1171" i="1" a="1"/>
  <c r="G1171" i="1"/>
  <c r="G1172" i="1" a="1"/>
  <c r="G1172" i="1"/>
  <c r="G1173" i="1" a="1"/>
  <c r="G1173" i="1"/>
  <c r="G1174" i="1" a="1"/>
  <c r="G1174" i="1"/>
  <c r="G1175" i="1" a="1"/>
  <c r="G1175" i="1"/>
  <c r="G1176" i="1" a="1"/>
  <c r="G1176" i="1"/>
  <c r="G1177" i="1" a="1"/>
  <c r="G1177" i="1"/>
  <c r="G1178" i="1" a="1"/>
  <c r="G1178" i="1"/>
  <c r="G1179" i="1" a="1"/>
  <c r="G1179" i="1"/>
  <c r="G1180" i="1" a="1"/>
  <c r="G1180" i="1"/>
  <c r="G1181" i="1" a="1"/>
  <c r="G1181" i="1"/>
  <c r="G1182" i="1" a="1"/>
  <c r="G1182" i="1"/>
  <c r="G1183" i="1" a="1"/>
  <c r="G1183" i="1"/>
  <c r="G1184" i="1" a="1"/>
  <c r="G1184" i="1"/>
  <c r="G1185" i="1" a="1"/>
  <c r="G1185" i="1"/>
  <c r="G1186" i="1" a="1"/>
  <c r="G1186" i="1"/>
  <c r="G1187" i="1" a="1"/>
  <c r="G1187" i="1"/>
  <c r="G1188" i="1" a="1"/>
  <c r="G1188" i="1"/>
  <c r="G1189" i="1" a="1"/>
  <c r="G1189" i="1"/>
  <c r="G1190" i="1" a="1"/>
  <c r="G1190" i="1"/>
  <c r="G1191" i="1" a="1"/>
  <c r="G1191" i="1"/>
  <c r="G1192" i="1" a="1"/>
  <c r="G1192" i="1"/>
  <c r="G1193" i="1" a="1"/>
  <c r="G1193" i="1"/>
  <c r="G1194" i="1" a="1"/>
  <c r="G1194" i="1"/>
  <c r="G1195" i="1" a="1"/>
  <c r="G1195" i="1"/>
  <c r="G1196" i="1" a="1"/>
  <c r="G1196" i="1"/>
  <c r="G1197" i="1" a="1"/>
  <c r="G1197" i="1"/>
  <c r="G1198" i="1" a="1"/>
  <c r="G1198" i="1"/>
  <c r="G1199" i="1" a="1"/>
  <c r="G1199" i="1"/>
  <c r="G1200" i="1" a="1"/>
  <c r="G1200" i="1"/>
  <c r="G1201" i="1" a="1"/>
  <c r="G1201" i="1"/>
  <c r="G1202" i="1" a="1"/>
  <c r="G1202" i="1"/>
  <c r="G1203" i="1" a="1"/>
  <c r="G1203" i="1"/>
  <c r="G1204" i="1" a="1"/>
  <c r="G1204" i="1"/>
  <c r="G1205" i="1" a="1"/>
  <c r="G1205" i="1"/>
  <c r="G1206" i="1" a="1"/>
  <c r="G1206" i="1"/>
  <c r="G1207" i="1" a="1"/>
  <c r="G1207" i="1"/>
  <c r="G1208" i="1" a="1"/>
  <c r="G1208" i="1"/>
  <c r="G1209" i="1" a="1"/>
  <c r="G1209" i="1"/>
  <c r="G1210" i="1" a="1"/>
  <c r="G1210" i="1"/>
  <c r="G1211" i="1" a="1"/>
  <c r="G1211" i="1"/>
  <c r="G1212" i="1" a="1"/>
  <c r="G1212" i="1"/>
  <c r="G1213" i="1" a="1"/>
  <c r="G1213" i="1"/>
  <c r="G1214" i="1" a="1"/>
  <c r="G1214" i="1"/>
  <c r="G1215" i="1" a="1"/>
  <c r="G1215" i="1"/>
  <c r="G1216" i="1" a="1"/>
  <c r="G1216" i="1"/>
  <c r="G1217" i="1" a="1"/>
  <c r="G1217" i="1"/>
  <c r="G1218" i="1" a="1"/>
  <c r="G1218" i="1"/>
  <c r="G1219" i="1" a="1"/>
  <c r="G1219" i="1"/>
  <c r="G1220" i="1" a="1"/>
  <c r="G1220" i="1"/>
  <c r="G1221" i="1" a="1"/>
  <c r="G1221" i="1"/>
  <c r="G1222" i="1" a="1"/>
  <c r="G1222" i="1"/>
  <c r="G1223" i="1" a="1"/>
  <c r="G1223" i="1"/>
  <c r="G1224" i="1" a="1"/>
  <c r="G1224" i="1"/>
  <c r="G1225" i="1" a="1"/>
  <c r="G1225" i="1"/>
  <c r="G1226" i="1" a="1"/>
  <c r="G1226" i="1"/>
  <c r="G1227" i="1" a="1"/>
  <c r="G1227" i="1"/>
  <c r="G1228" i="1" a="1"/>
  <c r="G1228" i="1"/>
  <c r="G1229" i="1" a="1"/>
  <c r="G1229" i="1"/>
  <c r="G1230" i="1" a="1"/>
  <c r="G1230" i="1"/>
  <c r="G1231" i="1" a="1"/>
  <c r="G1231" i="1"/>
  <c r="G1232" i="1" a="1"/>
  <c r="G1232" i="1"/>
  <c r="G1233" i="1" a="1"/>
  <c r="G1233" i="1"/>
  <c r="G1234" i="1" a="1"/>
  <c r="G1234" i="1"/>
  <c r="G1235" i="1" a="1"/>
  <c r="G1235" i="1"/>
  <c r="G1236" i="1" a="1"/>
  <c r="G1236" i="1"/>
  <c r="G1237" i="1" a="1"/>
  <c r="G1237" i="1"/>
  <c r="G1238" i="1" a="1"/>
  <c r="G1238" i="1"/>
  <c r="G1239" i="1" a="1"/>
  <c r="G1239" i="1"/>
  <c r="G1240" i="1" a="1"/>
  <c r="G1240" i="1"/>
  <c r="G1241" i="1" a="1"/>
  <c r="G1241" i="1"/>
  <c r="G1242" i="1" a="1"/>
  <c r="G1242" i="1"/>
  <c r="G1243" i="1" a="1"/>
  <c r="G1243" i="1"/>
  <c r="G1244" i="1" a="1"/>
  <c r="G1244" i="1"/>
  <c r="G1245" i="1" a="1"/>
  <c r="G1245" i="1"/>
  <c r="G1246" i="1" a="1"/>
  <c r="G1246" i="1"/>
  <c r="G1247" i="1" a="1"/>
  <c r="G1247" i="1"/>
  <c r="G1248" i="1" a="1"/>
  <c r="G1248" i="1"/>
  <c r="G1249" i="1" a="1"/>
  <c r="G1249" i="1"/>
  <c r="G1250" i="1" a="1"/>
  <c r="G1250" i="1"/>
  <c r="G1251" i="1" a="1"/>
  <c r="G1251" i="1"/>
  <c r="G1252" i="1" a="1"/>
  <c r="G1252" i="1"/>
  <c r="G1253" i="1" a="1"/>
  <c r="G1253" i="1"/>
  <c r="G1254" i="1" a="1"/>
  <c r="G1254" i="1"/>
  <c r="G1255" i="1" a="1"/>
  <c r="G1255" i="1"/>
  <c r="G1256" i="1" a="1"/>
  <c r="G1256" i="1"/>
  <c r="G1257" i="1" a="1"/>
  <c r="G1257" i="1"/>
  <c r="G1258" i="1" a="1"/>
  <c r="G1258" i="1"/>
  <c r="G1259" i="1" a="1"/>
  <c r="G1259" i="1"/>
  <c r="G1260" i="1" a="1"/>
  <c r="G1260" i="1"/>
  <c r="G1261" i="1" a="1"/>
  <c r="G1261" i="1"/>
  <c r="G1262" i="1" a="1"/>
  <c r="G1262" i="1"/>
  <c r="G1263" i="1" a="1"/>
  <c r="G1263" i="1"/>
  <c r="G1264" i="1" a="1"/>
  <c r="G1264" i="1"/>
  <c r="G1265" i="1" a="1"/>
  <c r="G1265" i="1"/>
  <c r="G1266" i="1" a="1"/>
  <c r="G1266" i="1"/>
  <c r="G1267" i="1" a="1"/>
  <c r="G1267" i="1"/>
  <c r="G1268" i="1" a="1"/>
  <c r="G1268" i="1"/>
  <c r="G1269" i="1" a="1"/>
  <c r="G1269" i="1"/>
  <c r="G1270" i="1" a="1"/>
  <c r="G1270" i="1"/>
  <c r="G1271" i="1" a="1"/>
  <c r="G1271" i="1"/>
  <c r="G1272" i="1" a="1"/>
  <c r="G1272" i="1"/>
  <c r="G1273" i="1" a="1"/>
  <c r="G1273" i="1"/>
  <c r="G1274" i="1" a="1"/>
  <c r="G1274" i="1"/>
  <c r="G1275" i="1" a="1"/>
  <c r="G1275" i="1"/>
  <c r="G1276" i="1" a="1"/>
  <c r="G1276" i="1"/>
  <c r="G1277" i="1" a="1"/>
  <c r="G1277" i="1"/>
  <c r="G1278" i="1" a="1"/>
  <c r="G1278" i="1"/>
  <c r="G1279" i="1" a="1"/>
  <c r="G1279" i="1"/>
  <c r="G1280" i="1" a="1"/>
  <c r="G1280" i="1"/>
  <c r="G1281" i="1" a="1"/>
  <c r="G1281" i="1"/>
  <c r="G1282" i="1" a="1"/>
  <c r="G1282" i="1"/>
  <c r="G1283" i="1" a="1"/>
  <c r="G1283" i="1"/>
  <c r="G1284" i="1" a="1"/>
  <c r="G1284" i="1"/>
  <c r="G1285" i="1" a="1"/>
  <c r="G1285" i="1"/>
  <c r="G1286" i="1" a="1"/>
  <c r="G1286" i="1"/>
  <c r="G1287" i="1" a="1"/>
  <c r="G1287" i="1"/>
  <c r="G1288" i="1" a="1"/>
  <c r="G1288" i="1"/>
  <c r="G1289" i="1" a="1"/>
  <c r="G1289" i="1"/>
  <c r="G1290" i="1" a="1"/>
  <c r="G1290" i="1"/>
  <c r="G1291" i="1" a="1"/>
  <c r="G1291" i="1"/>
  <c r="G1292" i="1" a="1"/>
  <c r="G1292" i="1"/>
  <c r="G1293" i="1" a="1"/>
  <c r="G1293" i="1"/>
  <c r="G1294" i="1" a="1"/>
  <c r="G1294" i="1"/>
  <c r="G1295" i="1" a="1"/>
  <c r="G1295" i="1"/>
  <c r="G1296" i="1" a="1"/>
  <c r="G1296" i="1"/>
  <c r="G1297" i="1" a="1"/>
  <c r="G1297" i="1"/>
  <c r="G1298" i="1" a="1"/>
  <c r="G1298" i="1"/>
  <c r="G1299" i="1" a="1"/>
  <c r="G1299" i="1"/>
  <c r="G1300" i="1" a="1"/>
  <c r="G1300" i="1"/>
  <c r="G1301" i="1" a="1"/>
  <c r="G1301" i="1"/>
  <c r="G1302" i="1" a="1"/>
  <c r="G1302" i="1"/>
  <c r="G1303" i="1" a="1"/>
  <c r="G1303" i="1"/>
  <c r="G1304" i="1" a="1"/>
  <c r="G1304" i="1"/>
  <c r="G1305" i="1" a="1"/>
  <c r="G1305" i="1"/>
  <c r="G1306" i="1" a="1"/>
  <c r="G1306" i="1"/>
  <c r="G1307" i="1" a="1"/>
  <c r="G1307" i="1"/>
  <c r="G1308" i="1" a="1"/>
  <c r="G1308" i="1"/>
  <c r="G1309" i="1" a="1"/>
  <c r="G1309" i="1"/>
  <c r="G1310" i="1" a="1"/>
  <c r="G1310" i="1"/>
  <c r="G1311" i="1" a="1"/>
  <c r="G1311" i="1"/>
  <c r="G1312" i="1" a="1"/>
  <c r="G1312" i="1"/>
  <c r="G1313" i="1" a="1"/>
  <c r="G1313" i="1"/>
  <c r="G1314" i="1" a="1"/>
  <c r="G1314" i="1"/>
  <c r="G1315" i="1" a="1"/>
  <c r="G1315" i="1"/>
  <c r="G1316" i="1" a="1"/>
  <c r="G1316" i="1"/>
  <c r="G1317" i="1" a="1"/>
  <c r="G1317" i="1"/>
  <c r="G1318" i="1" a="1"/>
  <c r="G1318" i="1"/>
  <c r="G1319" i="1" a="1"/>
  <c r="G1319" i="1"/>
  <c r="G1320" i="1" a="1"/>
  <c r="G1320" i="1"/>
  <c r="G1321" i="1" a="1"/>
  <c r="G1321" i="1"/>
  <c r="G1322" i="1" a="1"/>
  <c r="G1322" i="1"/>
  <c r="G1323" i="1" a="1"/>
  <c r="G1323" i="1"/>
  <c r="G1324" i="1" a="1"/>
  <c r="G1324" i="1"/>
  <c r="G1325" i="1" a="1"/>
  <c r="G1325" i="1"/>
  <c r="G1326" i="1" a="1"/>
  <c r="G1326" i="1"/>
  <c r="G1327" i="1" a="1"/>
  <c r="G1327" i="1"/>
  <c r="G1328" i="1" a="1"/>
  <c r="G1328" i="1"/>
  <c r="G1329" i="1" a="1"/>
  <c r="G1329" i="1"/>
  <c r="G1330" i="1" a="1"/>
  <c r="G1330" i="1"/>
  <c r="G1331" i="1" a="1"/>
  <c r="G1331" i="1"/>
  <c r="G1332" i="1" a="1"/>
  <c r="G1332" i="1"/>
  <c r="G1333" i="1" a="1"/>
  <c r="G1333" i="1"/>
  <c r="G1334" i="1" a="1"/>
  <c r="G1334" i="1"/>
  <c r="G1335" i="1" a="1"/>
  <c r="G1335" i="1"/>
  <c r="G1336" i="1" a="1"/>
  <c r="G1336" i="1"/>
  <c r="G1337" i="1" a="1"/>
  <c r="G1337" i="1"/>
  <c r="G1338" i="1" a="1"/>
  <c r="G1338" i="1"/>
  <c r="G1339" i="1" a="1"/>
  <c r="G1339" i="1"/>
  <c r="G1340" i="1" a="1"/>
  <c r="G1340" i="1"/>
  <c r="G1341" i="1" a="1"/>
  <c r="G1341" i="1"/>
  <c r="G1342" i="1" a="1"/>
  <c r="G1342" i="1"/>
  <c r="G1343" i="1" a="1"/>
  <c r="G1343" i="1"/>
  <c r="G1344" i="1" a="1"/>
  <c r="G1344" i="1"/>
  <c r="G1345" i="1" a="1"/>
  <c r="G1345" i="1"/>
  <c r="G1346" i="1" a="1"/>
  <c r="G1346" i="1"/>
  <c r="G1347" i="1" a="1"/>
  <c r="G1347" i="1"/>
  <c r="G1348" i="1" a="1"/>
  <c r="G1348" i="1"/>
  <c r="G1349" i="1" a="1"/>
  <c r="G1349" i="1"/>
  <c r="G1350" i="1" a="1"/>
  <c r="G1350" i="1"/>
  <c r="G1351" i="1" a="1"/>
  <c r="G1351" i="1"/>
  <c r="G1352" i="1" a="1"/>
  <c r="G1352" i="1"/>
  <c r="G1353" i="1" a="1"/>
  <c r="G1353" i="1"/>
  <c r="G1354" i="1" a="1"/>
  <c r="G1354" i="1"/>
  <c r="G1355" i="1" a="1"/>
  <c r="G1355" i="1"/>
  <c r="G1356" i="1" a="1"/>
  <c r="G1356" i="1"/>
  <c r="G1357" i="1" a="1"/>
  <c r="G1357" i="1"/>
  <c r="G1358" i="1" a="1"/>
  <c r="G1358" i="1"/>
  <c r="G1359" i="1" a="1"/>
  <c r="G1359" i="1"/>
  <c r="G1360" i="1" a="1"/>
  <c r="G1360" i="1"/>
  <c r="G1361" i="1" a="1"/>
  <c r="G1361" i="1"/>
  <c r="G1362" i="1" a="1"/>
  <c r="G1362" i="1"/>
  <c r="G1363" i="1" a="1"/>
  <c r="G1363" i="1"/>
  <c r="G1364" i="1" a="1"/>
  <c r="G1364" i="1"/>
  <c r="G1365" i="1" a="1"/>
  <c r="G1365" i="1"/>
  <c r="G1366" i="1" a="1"/>
  <c r="G1366" i="1"/>
  <c r="G1367" i="1" a="1"/>
  <c r="G1367" i="1"/>
  <c r="G1368" i="1" a="1"/>
  <c r="G1368" i="1"/>
  <c r="G1369" i="1" a="1"/>
  <c r="G1369" i="1"/>
  <c r="G1370" i="1" a="1"/>
  <c r="G1370" i="1"/>
  <c r="G1371" i="1" a="1"/>
  <c r="G1371" i="1"/>
  <c r="G1372" i="1" a="1"/>
  <c r="G1372" i="1"/>
  <c r="G1373" i="1" a="1"/>
  <c r="G1373" i="1"/>
  <c r="G1374" i="1" a="1"/>
  <c r="G1374" i="1"/>
  <c r="G1375" i="1" a="1"/>
  <c r="G1375" i="1"/>
  <c r="G1376" i="1" a="1"/>
  <c r="G1376" i="1"/>
  <c r="G1377" i="1" a="1"/>
  <c r="G1377" i="1"/>
  <c r="G1378" i="1" a="1"/>
  <c r="G1378" i="1"/>
  <c r="G1379" i="1" a="1"/>
  <c r="G1379" i="1"/>
  <c r="G1380" i="1" a="1"/>
  <c r="G1380" i="1"/>
  <c r="G1381" i="1" a="1"/>
  <c r="G1381" i="1"/>
  <c r="G1382" i="1" a="1"/>
  <c r="G1382" i="1"/>
  <c r="G1383" i="1" a="1"/>
  <c r="G1383" i="1"/>
  <c r="G1384" i="1" a="1"/>
  <c r="G1384" i="1"/>
  <c r="G1385" i="1" a="1"/>
  <c r="G1385" i="1"/>
  <c r="G1386" i="1" a="1"/>
  <c r="G1386" i="1"/>
  <c r="G1387" i="1" a="1"/>
  <c r="G1387" i="1"/>
  <c r="G1388" i="1" a="1"/>
  <c r="G1388" i="1"/>
  <c r="G1389" i="1" a="1"/>
  <c r="G1389" i="1"/>
  <c r="G1390" i="1" a="1"/>
  <c r="G1390" i="1"/>
  <c r="G1391" i="1" a="1"/>
  <c r="G1391" i="1"/>
  <c r="G1392" i="1" a="1"/>
  <c r="G1392" i="1"/>
  <c r="G1393" i="1" a="1"/>
  <c r="G1393" i="1"/>
  <c r="G1394" i="1" a="1"/>
  <c r="G1394" i="1"/>
  <c r="G1395" i="1" a="1"/>
  <c r="G1395" i="1"/>
  <c r="G1396" i="1" a="1"/>
  <c r="G1396" i="1"/>
  <c r="G1397" i="1" a="1"/>
  <c r="G1397" i="1"/>
  <c r="G1398" i="1" a="1"/>
  <c r="G1398" i="1"/>
  <c r="G1399" i="1" a="1"/>
  <c r="G1399" i="1"/>
  <c r="G1400" i="1" a="1"/>
  <c r="G1400" i="1"/>
  <c r="G1401" i="1" a="1"/>
  <c r="G1401" i="1"/>
  <c r="G1402" i="1" a="1"/>
  <c r="G1402" i="1"/>
  <c r="G1403" i="1" a="1"/>
  <c r="G1403" i="1"/>
  <c r="G1404" i="1" a="1"/>
  <c r="G1404" i="1"/>
  <c r="G1405" i="1" a="1"/>
  <c r="G1405" i="1"/>
  <c r="G1406" i="1" a="1"/>
  <c r="G1406" i="1"/>
  <c r="G1407" i="1" a="1"/>
  <c r="G1407" i="1"/>
  <c r="G1408" i="1" a="1"/>
  <c r="G1408" i="1"/>
  <c r="G1409" i="1" a="1"/>
  <c r="G1409" i="1"/>
  <c r="G1410" i="1" a="1"/>
  <c r="G1410" i="1"/>
  <c r="G1411" i="1" a="1"/>
  <c r="G1411" i="1"/>
  <c r="G1412" i="1" a="1"/>
  <c r="G1412" i="1"/>
  <c r="G1413" i="1" a="1"/>
  <c r="G1413" i="1"/>
  <c r="G1414" i="1" a="1"/>
  <c r="G1414" i="1"/>
  <c r="G1415" i="1" a="1"/>
  <c r="G1415" i="1"/>
  <c r="G1416" i="1" a="1"/>
  <c r="G1416" i="1"/>
  <c r="G1417" i="1" a="1"/>
  <c r="G1417" i="1"/>
  <c r="G1418" i="1" a="1"/>
  <c r="G1418" i="1"/>
  <c r="G1419" i="1" a="1"/>
  <c r="G1419" i="1"/>
  <c r="G1420" i="1" a="1"/>
  <c r="G1420" i="1"/>
  <c r="G1421" i="1" a="1"/>
  <c r="G1421" i="1"/>
  <c r="G1422" i="1" a="1"/>
  <c r="G1422" i="1"/>
  <c r="G1423" i="1" a="1"/>
  <c r="G1423" i="1"/>
  <c r="G1424" i="1" a="1"/>
  <c r="G1424" i="1"/>
  <c r="G1425" i="1" a="1"/>
  <c r="G1425" i="1"/>
  <c r="G1426" i="1" a="1"/>
  <c r="G1426" i="1"/>
  <c r="G1427" i="1" a="1"/>
  <c r="G1427" i="1"/>
  <c r="G1428" i="1" a="1"/>
  <c r="G1428" i="1"/>
  <c r="G1429" i="1" a="1"/>
  <c r="G1429" i="1"/>
  <c r="G1430" i="1" a="1"/>
  <c r="G1430" i="1"/>
  <c r="G1431" i="1" a="1"/>
  <c r="G1431" i="1"/>
  <c r="G1432" i="1" a="1"/>
  <c r="G1432" i="1"/>
  <c r="G1433" i="1" a="1"/>
  <c r="G1433" i="1"/>
  <c r="G1434" i="1" a="1"/>
  <c r="G1434" i="1"/>
  <c r="G1435" i="1" a="1"/>
  <c r="G1435" i="1"/>
  <c r="G1436" i="1" a="1"/>
  <c r="G1436" i="1"/>
  <c r="G1437" i="1" a="1"/>
  <c r="G1437" i="1"/>
  <c r="G1438" i="1" a="1"/>
  <c r="G1438" i="1"/>
  <c r="G1439" i="1" a="1"/>
  <c r="G1439" i="1"/>
  <c r="G1440" i="1" a="1"/>
  <c r="G1440" i="1"/>
  <c r="G1441" i="1" a="1"/>
  <c r="G1441" i="1"/>
  <c r="G1442" i="1" a="1"/>
  <c r="G1442" i="1"/>
  <c r="G1443" i="1" a="1"/>
  <c r="G1443" i="1"/>
  <c r="G1444" i="1" a="1"/>
  <c r="G1444" i="1"/>
  <c r="G1445" i="1" a="1"/>
  <c r="G1445" i="1"/>
  <c r="G1446" i="1" a="1"/>
  <c r="G1446" i="1"/>
  <c r="G1447" i="1" a="1"/>
  <c r="G1447" i="1"/>
  <c r="G1448" i="1" a="1"/>
  <c r="G1448" i="1"/>
  <c r="G1449" i="1" a="1"/>
  <c r="G1449" i="1"/>
  <c r="G1450" i="1" a="1"/>
  <c r="G1450" i="1"/>
  <c r="G1451" i="1" a="1"/>
  <c r="G1451" i="1"/>
  <c r="G1452" i="1" a="1"/>
  <c r="G1452" i="1"/>
  <c r="G1453" i="1" a="1"/>
  <c r="G1453" i="1"/>
  <c r="G1454" i="1" a="1"/>
  <c r="G1454" i="1"/>
  <c r="G1455" i="1" a="1"/>
  <c r="G1455" i="1"/>
  <c r="G1456" i="1" a="1"/>
  <c r="G1456" i="1"/>
  <c r="G1457" i="1" a="1"/>
  <c r="G1457" i="1"/>
  <c r="G1458" i="1" a="1"/>
  <c r="G1458" i="1"/>
  <c r="G1459" i="1" a="1"/>
  <c r="G1459" i="1"/>
  <c r="G1460" i="1" a="1"/>
  <c r="G1460" i="1"/>
  <c r="G1461" i="1" a="1"/>
  <c r="G1461" i="1"/>
  <c r="G1462" i="1" a="1"/>
  <c r="G1462" i="1"/>
  <c r="G1463" i="1" a="1"/>
  <c r="G1463" i="1"/>
  <c r="G1464" i="1" a="1"/>
  <c r="G1464" i="1"/>
  <c r="G1465" i="1" a="1"/>
  <c r="G1465" i="1"/>
  <c r="G1466" i="1" a="1"/>
  <c r="G1466" i="1"/>
  <c r="G1467" i="1" a="1"/>
  <c r="G1467" i="1"/>
  <c r="G1468" i="1" a="1"/>
  <c r="G1468" i="1"/>
  <c r="G1469" i="1" a="1"/>
  <c r="G1469" i="1"/>
  <c r="G1470" i="1" a="1"/>
  <c r="G1470" i="1"/>
  <c r="G1471" i="1" a="1"/>
  <c r="G1471" i="1"/>
  <c r="G1472" i="1" a="1"/>
  <c r="G1472" i="1"/>
  <c r="G1473" i="1" a="1"/>
  <c r="G1473" i="1"/>
  <c r="G1474" i="1" a="1"/>
  <c r="G1474" i="1"/>
  <c r="G1475" i="1" a="1"/>
  <c r="G1475" i="1"/>
  <c r="G1476" i="1" a="1"/>
  <c r="G1476" i="1"/>
  <c r="G1477" i="1" a="1"/>
  <c r="G1477" i="1"/>
  <c r="G1478" i="1" a="1"/>
  <c r="G1478" i="1"/>
  <c r="G1479" i="1" a="1"/>
  <c r="G1479" i="1"/>
  <c r="G1480" i="1" a="1"/>
  <c r="G1480" i="1"/>
  <c r="G1481" i="1" a="1"/>
  <c r="G1481" i="1"/>
  <c r="G1482" i="1" a="1"/>
  <c r="G1482" i="1"/>
  <c r="G1483" i="1" a="1"/>
  <c r="G1483" i="1"/>
  <c r="G1484" i="1" a="1"/>
  <c r="G1484" i="1"/>
  <c r="G1485" i="1" a="1"/>
  <c r="G1485" i="1"/>
  <c r="G1486" i="1" a="1"/>
  <c r="G1486" i="1"/>
  <c r="G1487" i="1" a="1"/>
  <c r="G1487" i="1"/>
  <c r="G1488" i="1" a="1"/>
  <c r="G1488" i="1"/>
  <c r="G1489" i="1" a="1"/>
  <c r="G1489" i="1"/>
  <c r="G1490" i="1" a="1"/>
  <c r="G1490" i="1"/>
  <c r="G1491" i="1" a="1"/>
  <c r="G1491" i="1"/>
  <c r="G1492" i="1" a="1"/>
  <c r="G1492" i="1"/>
  <c r="G1493" i="1" a="1"/>
  <c r="G1493" i="1"/>
  <c r="G1494" i="1" a="1"/>
  <c r="G1494" i="1"/>
  <c r="G1495" i="1" a="1"/>
  <c r="G1495" i="1"/>
  <c r="G1496" i="1" a="1"/>
  <c r="G1496" i="1"/>
  <c r="G1497" i="1" a="1"/>
  <c r="G1497" i="1"/>
  <c r="G1498" i="1" a="1"/>
  <c r="G1498" i="1"/>
  <c r="G1499" i="1" a="1"/>
  <c r="G1499" i="1"/>
  <c r="G1500" i="1" a="1"/>
  <c r="G1500" i="1"/>
  <c r="G1501" i="1" a="1"/>
  <c r="G1501" i="1"/>
  <c r="G1502" i="1" a="1"/>
  <c r="G1502" i="1"/>
  <c r="G1503" i="1" a="1"/>
  <c r="G1503" i="1"/>
  <c r="G1504" i="1" a="1"/>
  <c r="G1504" i="1"/>
  <c r="G1505" i="1" a="1"/>
  <c r="G1505" i="1"/>
  <c r="G1506" i="1" a="1"/>
  <c r="G1506" i="1"/>
  <c r="G1507" i="1" a="1"/>
  <c r="G1507" i="1"/>
  <c r="G1508" i="1" a="1"/>
  <c r="G1508" i="1"/>
  <c r="G1509" i="1" a="1"/>
  <c r="G1509" i="1"/>
  <c r="G1510" i="1" a="1"/>
  <c r="G1510" i="1"/>
  <c r="G1511" i="1" a="1"/>
  <c r="G1511" i="1"/>
  <c r="G1512" i="1" a="1"/>
  <c r="G1512" i="1"/>
  <c r="G1513" i="1" a="1"/>
  <c r="G1513" i="1"/>
  <c r="G1514" i="1" a="1"/>
  <c r="G1514" i="1"/>
  <c r="G1515" i="1" a="1"/>
  <c r="G1515" i="1"/>
  <c r="G1516" i="1" a="1"/>
  <c r="G1516" i="1"/>
  <c r="G1517" i="1" a="1"/>
  <c r="G1517" i="1"/>
  <c r="G1518" i="1" a="1"/>
  <c r="G1518" i="1"/>
  <c r="G1519" i="1" a="1"/>
  <c r="G1519" i="1"/>
  <c r="G1520" i="1" a="1"/>
  <c r="G1520" i="1"/>
  <c r="G1521" i="1" a="1"/>
  <c r="G1521" i="1"/>
  <c r="G1522" i="1" a="1"/>
  <c r="G1522" i="1"/>
  <c r="G1523" i="1" a="1"/>
  <c r="G1523" i="1"/>
  <c r="G1524" i="1" a="1"/>
  <c r="G1524" i="1"/>
  <c r="G1525" i="1" a="1"/>
  <c r="G1525" i="1"/>
  <c r="G1526" i="1" a="1"/>
  <c r="G1526" i="1"/>
  <c r="G1527" i="1" a="1"/>
  <c r="G1527" i="1"/>
  <c r="G1528" i="1" a="1"/>
  <c r="G1528" i="1"/>
  <c r="G1529" i="1" a="1"/>
  <c r="G1529" i="1"/>
  <c r="G1530" i="1" a="1"/>
  <c r="G1530" i="1"/>
  <c r="G1531" i="1" a="1"/>
  <c r="G1531" i="1"/>
  <c r="G1532" i="1" a="1"/>
  <c r="G1532" i="1"/>
  <c r="G1533" i="1" a="1"/>
  <c r="G1533" i="1"/>
  <c r="G1534" i="1" a="1"/>
  <c r="G1534" i="1"/>
  <c r="G1535" i="1" a="1"/>
  <c r="G1535" i="1"/>
  <c r="G1536" i="1" a="1"/>
  <c r="G1536" i="1"/>
  <c r="G1537" i="1" a="1"/>
  <c r="G1537" i="1"/>
  <c r="G1538" i="1" a="1"/>
  <c r="G1538" i="1"/>
  <c r="G1539" i="1" a="1"/>
  <c r="G1539" i="1"/>
  <c r="G1540" i="1" a="1"/>
  <c r="G1540" i="1"/>
  <c r="G1541" i="1" a="1"/>
  <c r="G1541" i="1"/>
  <c r="G1542" i="1" a="1"/>
  <c r="G1542" i="1"/>
  <c r="G1543" i="1" a="1"/>
  <c r="G1543" i="1"/>
  <c r="G1544" i="1" a="1"/>
  <c r="G1544" i="1"/>
  <c r="G1545" i="1" a="1"/>
  <c r="G1545" i="1"/>
  <c r="G1546" i="1" a="1"/>
  <c r="G1546" i="1"/>
  <c r="G1547" i="1" a="1"/>
  <c r="G1547" i="1"/>
  <c r="G1548" i="1" a="1"/>
  <c r="G1548" i="1"/>
  <c r="G1549" i="1" a="1"/>
  <c r="G1549" i="1"/>
  <c r="G1550" i="1" a="1"/>
  <c r="G1550" i="1"/>
  <c r="G1551" i="1" a="1"/>
  <c r="G1551" i="1"/>
  <c r="G1552" i="1" a="1"/>
  <c r="G1552" i="1"/>
  <c r="G1553" i="1" a="1"/>
  <c r="G1553" i="1"/>
  <c r="G1554" i="1" a="1"/>
  <c r="G1554" i="1"/>
  <c r="G1555" i="1" a="1"/>
  <c r="G1555" i="1"/>
  <c r="G1556" i="1" a="1"/>
  <c r="G1556" i="1"/>
  <c r="G1557" i="1" a="1"/>
  <c r="G1557" i="1"/>
  <c r="G1558" i="1" a="1"/>
  <c r="G1558" i="1"/>
  <c r="G1559" i="1" a="1"/>
  <c r="G1559" i="1"/>
  <c r="G1560" i="1" a="1"/>
  <c r="G1560" i="1"/>
  <c r="G1561" i="1" a="1"/>
  <c r="G1561" i="1"/>
  <c r="G1562" i="1" a="1"/>
  <c r="G1562" i="1"/>
  <c r="G1563" i="1" a="1"/>
  <c r="G1563" i="1"/>
  <c r="G1564" i="1" a="1"/>
  <c r="G1564" i="1"/>
  <c r="G1565" i="1" a="1"/>
  <c r="G1565" i="1"/>
  <c r="G1566" i="1" a="1"/>
  <c r="G1566" i="1"/>
  <c r="G1567" i="1" a="1"/>
  <c r="G1567" i="1"/>
  <c r="G1568" i="1" a="1"/>
  <c r="G1568" i="1"/>
  <c r="G1569" i="1" a="1"/>
  <c r="G1569" i="1"/>
  <c r="G1570" i="1" a="1"/>
  <c r="G1570" i="1"/>
  <c r="G1571" i="1" a="1"/>
  <c r="G1571" i="1"/>
  <c r="G1572" i="1" a="1"/>
  <c r="G1572" i="1"/>
  <c r="G1573" i="1" a="1"/>
  <c r="G1573" i="1"/>
  <c r="G1574" i="1" a="1"/>
  <c r="G1574" i="1"/>
  <c r="G1575" i="1" a="1"/>
  <c r="G1575" i="1"/>
  <c r="G1576" i="1" a="1"/>
  <c r="G1576" i="1"/>
  <c r="G1577" i="1" a="1"/>
  <c r="G1577" i="1"/>
  <c r="G1578" i="1" a="1"/>
  <c r="G1578" i="1"/>
  <c r="G1579" i="1" a="1"/>
  <c r="G1579" i="1"/>
  <c r="G1580" i="1" a="1"/>
  <c r="G1580" i="1"/>
  <c r="G1581" i="1" a="1"/>
  <c r="G1581" i="1"/>
  <c r="G1582" i="1" a="1"/>
  <c r="G1582" i="1"/>
  <c r="G1583" i="1" a="1"/>
  <c r="G1583" i="1"/>
  <c r="G1584" i="1" a="1"/>
  <c r="G1584" i="1"/>
  <c r="G1585" i="1" a="1"/>
  <c r="G1585" i="1"/>
  <c r="G1586" i="1" a="1"/>
  <c r="G1586" i="1"/>
  <c r="G1587" i="1" a="1"/>
  <c r="G1587" i="1"/>
  <c r="G1588" i="1" a="1"/>
  <c r="G1588" i="1"/>
  <c r="G1589" i="1" a="1"/>
  <c r="G1589" i="1"/>
  <c r="G1590" i="1" a="1"/>
  <c r="G1590" i="1"/>
  <c r="G1591" i="1" a="1"/>
  <c r="G1591" i="1"/>
  <c r="G1592" i="1" a="1"/>
  <c r="G1592" i="1"/>
  <c r="G1593" i="1" a="1"/>
  <c r="G1593" i="1"/>
  <c r="G1594" i="1" a="1"/>
  <c r="G1594" i="1"/>
  <c r="G1595" i="1" a="1"/>
  <c r="G1595" i="1"/>
  <c r="G1596" i="1" a="1"/>
  <c r="G1596" i="1"/>
  <c r="G1597" i="1" a="1"/>
  <c r="G1597" i="1"/>
  <c r="G1598" i="1" a="1"/>
  <c r="G1598" i="1"/>
  <c r="G1599" i="1" a="1"/>
  <c r="G1599" i="1"/>
  <c r="G1600" i="1" a="1"/>
  <c r="G1600" i="1"/>
  <c r="G1601" i="1" a="1"/>
  <c r="G1601" i="1"/>
  <c r="G1602" i="1" a="1"/>
  <c r="G1602" i="1"/>
  <c r="G1603" i="1" a="1"/>
  <c r="G1603" i="1"/>
  <c r="G1604" i="1" a="1"/>
  <c r="G1604" i="1"/>
  <c r="G1605" i="1" a="1"/>
  <c r="G1605" i="1"/>
  <c r="G1606" i="1" a="1"/>
  <c r="G1606" i="1"/>
  <c r="G1607" i="1" a="1"/>
  <c r="G1607" i="1"/>
  <c r="G1608" i="1" a="1"/>
  <c r="G1608" i="1"/>
  <c r="G1609" i="1" a="1"/>
  <c r="G1609" i="1"/>
  <c r="G1610" i="1" a="1"/>
  <c r="G1610" i="1"/>
  <c r="G1611" i="1" a="1"/>
  <c r="G1611" i="1"/>
  <c r="G1612" i="1" a="1"/>
  <c r="G1612" i="1"/>
  <c r="G1613" i="1" a="1"/>
  <c r="G1613" i="1"/>
  <c r="G1614" i="1" a="1"/>
  <c r="G1614" i="1"/>
  <c r="G1615" i="1" a="1"/>
  <c r="G1615" i="1"/>
  <c r="G1616" i="1" a="1"/>
  <c r="G1616" i="1"/>
  <c r="G1617" i="1" a="1"/>
  <c r="G1617" i="1"/>
  <c r="G1618" i="1" a="1"/>
  <c r="G1618" i="1"/>
  <c r="G1619" i="1" a="1"/>
  <c r="G1619" i="1"/>
  <c r="G1620" i="1" a="1"/>
  <c r="G1620" i="1"/>
  <c r="G1621" i="1" a="1"/>
  <c r="G1621" i="1"/>
  <c r="G1622" i="1" a="1"/>
  <c r="G1622" i="1"/>
  <c r="G1623" i="1" a="1"/>
  <c r="G1623" i="1"/>
  <c r="G1624" i="1" a="1"/>
  <c r="G1624" i="1"/>
  <c r="G1625" i="1" a="1"/>
  <c r="G1625" i="1"/>
  <c r="G1626" i="1" a="1"/>
  <c r="G1626" i="1"/>
  <c r="G1627" i="1" a="1"/>
  <c r="G1627" i="1"/>
  <c r="G1628" i="1" a="1"/>
  <c r="G1628" i="1"/>
  <c r="G1629" i="1" a="1"/>
  <c r="G1629" i="1"/>
  <c r="G1630" i="1" a="1"/>
  <c r="G1630" i="1"/>
  <c r="G1631" i="1" a="1"/>
  <c r="G1631" i="1"/>
  <c r="G1632" i="1" a="1"/>
  <c r="G1632" i="1"/>
  <c r="G1633" i="1" a="1"/>
  <c r="G1633" i="1"/>
  <c r="G1634" i="1" a="1"/>
  <c r="G1634" i="1"/>
  <c r="G1635" i="1" a="1"/>
  <c r="G1635" i="1"/>
  <c r="G1636" i="1" a="1"/>
  <c r="G1636" i="1"/>
  <c r="G1637" i="1" a="1"/>
  <c r="G1637" i="1"/>
  <c r="G1638" i="1" a="1"/>
  <c r="G1638" i="1"/>
  <c r="G1639" i="1" a="1"/>
  <c r="G1639" i="1"/>
  <c r="G1640" i="1" a="1"/>
  <c r="G1640" i="1"/>
  <c r="G1641" i="1" a="1"/>
  <c r="G1641" i="1"/>
  <c r="G1642" i="1" a="1"/>
  <c r="G1642" i="1"/>
  <c r="G1643" i="1" a="1"/>
  <c r="G1643" i="1"/>
  <c r="G1644" i="1" a="1"/>
  <c r="G1644" i="1"/>
  <c r="G1645" i="1" a="1"/>
  <c r="G1645" i="1"/>
  <c r="G1646" i="1" a="1"/>
  <c r="G1646" i="1"/>
  <c r="G1647" i="1" a="1"/>
  <c r="G1647" i="1"/>
  <c r="G1648" i="1" a="1"/>
  <c r="G1648" i="1"/>
  <c r="G1649" i="1" a="1"/>
  <c r="G1649" i="1"/>
  <c r="G1650" i="1" a="1"/>
  <c r="G1650" i="1"/>
  <c r="G1651" i="1" a="1"/>
  <c r="G1651" i="1"/>
  <c r="G1652" i="1" a="1"/>
  <c r="G1652" i="1"/>
  <c r="G1653" i="1" a="1"/>
  <c r="G1653" i="1"/>
  <c r="G1654" i="1" a="1"/>
  <c r="G1654" i="1"/>
  <c r="G1655" i="1" a="1"/>
  <c r="G1655" i="1"/>
  <c r="G1656" i="1" a="1"/>
  <c r="G1656" i="1"/>
  <c r="G1657" i="1" a="1"/>
  <c r="G1657" i="1"/>
  <c r="G1658" i="1" a="1"/>
  <c r="G1658" i="1"/>
  <c r="G1659" i="1" a="1"/>
  <c r="G1659" i="1"/>
  <c r="G1660" i="1" a="1"/>
  <c r="G1660" i="1"/>
  <c r="G1661" i="1" a="1"/>
  <c r="G1661" i="1"/>
  <c r="G1662" i="1" a="1"/>
  <c r="G1662" i="1"/>
  <c r="G1663" i="1" a="1"/>
  <c r="G1663" i="1"/>
  <c r="G1664" i="1" a="1"/>
  <c r="G1664" i="1"/>
  <c r="G1665" i="1" a="1"/>
  <c r="G1665" i="1"/>
  <c r="G1666" i="1" a="1"/>
  <c r="G1666" i="1"/>
  <c r="G1667" i="1" a="1"/>
  <c r="G1667" i="1"/>
  <c r="G1668" i="1" a="1"/>
  <c r="G1668" i="1"/>
  <c r="G1669" i="1" a="1"/>
  <c r="G1669" i="1"/>
  <c r="G1670" i="1" a="1"/>
  <c r="G1670" i="1"/>
  <c r="G1671" i="1" a="1"/>
  <c r="G1671" i="1"/>
  <c r="G1672" i="1" a="1"/>
  <c r="G1672" i="1"/>
  <c r="G1673" i="1" a="1"/>
  <c r="G1673" i="1"/>
  <c r="G1674" i="1" a="1"/>
  <c r="G1674" i="1"/>
  <c r="G1675" i="1" a="1"/>
  <c r="G1675" i="1"/>
  <c r="G1676" i="1" a="1"/>
  <c r="G1676" i="1"/>
  <c r="G1677" i="1" a="1"/>
  <c r="G1677" i="1"/>
  <c r="G1678" i="1" a="1"/>
  <c r="G1678" i="1"/>
  <c r="G1679" i="1" a="1"/>
  <c r="G1679" i="1"/>
  <c r="G1680" i="1" a="1"/>
  <c r="G1680" i="1"/>
  <c r="G1681" i="1" a="1"/>
  <c r="G1681" i="1"/>
  <c r="G1682" i="1" a="1"/>
  <c r="G1682" i="1"/>
  <c r="G1683" i="1" a="1"/>
  <c r="G1683" i="1"/>
  <c r="G1684" i="1" a="1"/>
  <c r="G1684" i="1"/>
  <c r="G1685" i="1" a="1"/>
  <c r="G1685" i="1"/>
  <c r="G1686" i="1" a="1"/>
  <c r="G1686" i="1"/>
  <c r="G1687" i="1" a="1"/>
  <c r="G1687" i="1"/>
  <c r="G1688" i="1" a="1"/>
  <c r="G1688" i="1"/>
  <c r="G1689" i="1" a="1"/>
  <c r="G1689" i="1"/>
  <c r="G1690" i="1" a="1"/>
  <c r="G1690" i="1"/>
  <c r="G1691" i="1" a="1"/>
  <c r="G1691" i="1"/>
  <c r="G1692" i="1" a="1"/>
  <c r="G1692" i="1"/>
  <c r="G1693" i="1" a="1"/>
  <c r="G1693" i="1"/>
  <c r="G1694" i="1" a="1"/>
  <c r="G1694" i="1"/>
  <c r="G1695" i="1" a="1"/>
  <c r="G1695" i="1"/>
  <c r="G1696" i="1" a="1"/>
  <c r="G1696" i="1"/>
  <c r="G1697" i="1" a="1"/>
  <c r="G1697" i="1"/>
  <c r="G1698" i="1" a="1"/>
  <c r="G1698" i="1"/>
  <c r="G1699" i="1" a="1"/>
  <c r="G1699" i="1"/>
  <c r="G1700" i="1" a="1"/>
  <c r="G1700" i="1"/>
  <c r="G1701" i="1" a="1"/>
  <c r="G1701" i="1"/>
  <c r="G1702" i="1" a="1"/>
  <c r="G1702" i="1"/>
  <c r="G1703" i="1" a="1"/>
  <c r="G1703" i="1"/>
  <c r="G1704" i="1" a="1"/>
  <c r="G1704" i="1"/>
  <c r="G1705" i="1" a="1"/>
  <c r="G1705" i="1"/>
  <c r="G1706" i="1" a="1"/>
  <c r="G1706" i="1"/>
  <c r="G1707" i="1" a="1"/>
  <c r="G1707" i="1"/>
  <c r="G1708" i="1" a="1"/>
  <c r="G1708" i="1"/>
  <c r="G1709" i="1" a="1"/>
  <c r="G1709" i="1"/>
  <c r="G1710" i="1" a="1"/>
  <c r="G1710" i="1"/>
  <c r="G1711" i="1" a="1"/>
  <c r="G1711" i="1"/>
  <c r="G1712" i="1" a="1"/>
  <c r="G1712" i="1"/>
  <c r="G1713" i="1" a="1"/>
  <c r="G1713" i="1"/>
  <c r="G1714" i="1" a="1"/>
  <c r="G1714" i="1"/>
  <c r="G1715" i="1" a="1"/>
  <c r="G1715" i="1"/>
  <c r="G1716" i="1" a="1"/>
  <c r="G1716" i="1"/>
  <c r="G1717" i="1" a="1"/>
  <c r="G1717" i="1"/>
  <c r="G1718" i="1" a="1"/>
  <c r="G1718" i="1"/>
  <c r="G1719" i="1" a="1"/>
  <c r="G1719" i="1"/>
  <c r="G1720" i="1" a="1"/>
  <c r="G1720" i="1"/>
  <c r="G1721" i="1" a="1"/>
  <c r="G1721" i="1"/>
  <c r="G1722" i="1" a="1"/>
  <c r="G1722" i="1"/>
  <c r="G1723" i="1" a="1"/>
  <c r="G1723" i="1"/>
  <c r="G1724" i="1" a="1"/>
  <c r="G1724" i="1"/>
  <c r="G1725" i="1" a="1"/>
  <c r="G1725" i="1"/>
  <c r="G1726" i="1" a="1"/>
  <c r="G1726" i="1"/>
  <c r="G1727" i="1" a="1"/>
  <c r="G1727" i="1"/>
  <c r="G1728" i="1" a="1"/>
  <c r="G1728" i="1"/>
  <c r="G1729" i="1" a="1"/>
  <c r="G1729" i="1"/>
  <c r="G1730" i="1" a="1"/>
  <c r="G1730" i="1"/>
  <c r="G1731" i="1" a="1"/>
  <c r="G1731" i="1"/>
  <c r="G1732" i="1" a="1"/>
  <c r="G1732" i="1"/>
  <c r="G1733" i="1" a="1"/>
  <c r="G1733" i="1"/>
  <c r="G1734" i="1" a="1"/>
  <c r="G1734" i="1"/>
  <c r="G1735" i="1" a="1"/>
  <c r="G1735" i="1"/>
  <c r="G1736" i="1" a="1"/>
  <c r="G1736" i="1"/>
  <c r="G1737" i="1" a="1"/>
  <c r="G1737" i="1"/>
  <c r="G1738" i="1" a="1"/>
  <c r="G1738" i="1"/>
  <c r="G1739" i="1" a="1"/>
  <c r="G1739" i="1"/>
  <c r="G1740" i="1" a="1"/>
  <c r="G1740" i="1"/>
  <c r="G1741" i="1" a="1"/>
  <c r="G1741" i="1"/>
  <c r="G1742" i="1" a="1"/>
  <c r="G1742" i="1"/>
  <c r="G1743" i="1" a="1"/>
  <c r="G1743" i="1"/>
  <c r="G1744" i="1" a="1"/>
  <c r="G1744" i="1"/>
  <c r="G1745" i="1" a="1"/>
  <c r="G1745" i="1"/>
  <c r="G1746" i="1" a="1"/>
  <c r="G1746" i="1"/>
  <c r="G1747" i="1" a="1"/>
  <c r="G1747" i="1"/>
  <c r="G1748" i="1" a="1"/>
  <c r="G1748" i="1"/>
  <c r="G1749" i="1" a="1"/>
  <c r="G1749" i="1"/>
  <c r="G1750" i="1" a="1"/>
  <c r="G1750" i="1"/>
  <c r="G1751" i="1" a="1"/>
  <c r="G1751" i="1"/>
  <c r="G1752" i="1" a="1"/>
  <c r="G1752" i="1"/>
  <c r="G1753" i="1" a="1"/>
  <c r="G1753" i="1"/>
  <c r="G1754" i="1" a="1"/>
  <c r="G1754" i="1"/>
  <c r="G1755" i="1" a="1"/>
  <c r="G1755" i="1"/>
  <c r="G1756" i="1" a="1"/>
  <c r="G1756" i="1"/>
  <c r="G1757" i="1" a="1"/>
  <c r="G1757" i="1"/>
  <c r="G1758" i="1" a="1"/>
  <c r="G1758" i="1"/>
  <c r="G1759" i="1" a="1"/>
  <c r="G1759" i="1"/>
  <c r="G1760" i="1" a="1"/>
  <c r="G1760" i="1"/>
  <c r="G1761" i="1" a="1"/>
  <c r="G1761" i="1"/>
  <c r="G1762" i="1" a="1"/>
  <c r="G1762" i="1"/>
  <c r="G1763" i="1" a="1"/>
  <c r="G1763" i="1"/>
  <c r="G1764" i="1" a="1"/>
  <c r="G1764" i="1"/>
  <c r="G1765" i="1" a="1"/>
  <c r="G1765" i="1"/>
  <c r="G1766" i="1" a="1"/>
  <c r="G1766" i="1"/>
  <c r="G1767" i="1" a="1"/>
  <c r="G1767" i="1"/>
  <c r="G1768" i="1" a="1"/>
  <c r="G1768" i="1"/>
  <c r="G1769" i="1" a="1"/>
  <c r="G1769" i="1"/>
  <c r="G1770" i="1" a="1"/>
  <c r="G1770" i="1"/>
  <c r="G1771" i="1" a="1"/>
  <c r="G1771" i="1"/>
  <c r="G1772" i="1" a="1"/>
  <c r="G1772" i="1"/>
  <c r="G1773" i="1" a="1"/>
  <c r="G1773" i="1"/>
  <c r="G1774" i="1" a="1"/>
  <c r="G1774" i="1"/>
  <c r="G1775" i="1" a="1"/>
  <c r="G1775" i="1"/>
  <c r="G1776" i="1" a="1"/>
  <c r="G1776" i="1"/>
  <c r="G1777" i="1" a="1"/>
  <c r="G1777" i="1"/>
  <c r="G1778" i="1" a="1"/>
  <c r="G1778" i="1"/>
  <c r="G1779" i="1" a="1"/>
  <c r="G1779" i="1"/>
  <c r="G1780" i="1" a="1"/>
  <c r="G1780" i="1"/>
  <c r="G1781" i="1" a="1"/>
  <c r="G1781" i="1"/>
  <c r="G1782" i="1" a="1"/>
  <c r="G1782" i="1"/>
  <c r="G1783" i="1" a="1"/>
  <c r="G1783" i="1"/>
  <c r="G1784" i="1" a="1"/>
  <c r="G1784" i="1"/>
  <c r="G1785" i="1" a="1"/>
  <c r="G1785" i="1"/>
  <c r="G1786" i="1" a="1"/>
  <c r="G1786" i="1"/>
  <c r="G1787" i="1" a="1"/>
  <c r="G1787" i="1"/>
  <c r="G1788" i="1" a="1"/>
  <c r="G1788" i="1"/>
  <c r="G1789" i="1" a="1"/>
  <c r="G1789" i="1"/>
  <c r="G1790" i="1" a="1"/>
  <c r="G1790" i="1"/>
  <c r="G1791" i="1" a="1"/>
  <c r="G1791" i="1"/>
  <c r="G1792" i="1" a="1"/>
  <c r="G1792" i="1"/>
  <c r="G1793" i="1" a="1"/>
  <c r="G1793" i="1"/>
  <c r="G1794" i="1" a="1"/>
  <c r="G1794" i="1"/>
  <c r="G1795" i="1" a="1"/>
  <c r="G1795" i="1"/>
  <c r="G1796" i="1" a="1"/>
  <c r="G1796" i="1"/>
  <c r="G1797" i="1" a="1"/>
  <c r="G1797" i="1"/>
  <c r="G1798" i="1" a="1"/>
  <c r="G1798" i="1"/>
  <c r="G1799" i="1" a="1"/>
  <c r="G1799" i="1"/>
  <c r="G1800" i="1" a="1"/>
  <c r="G1800" i="1"/>
  <c r="G1801" i="1" a="1"/>
  <c r="G1801" i="1"/>
  <c r="G1802" i="1" a="1"/>
  <c r="G1802" i="1"/>
  <c r="G1803" i="1" a="1"/>
  <c r="G1803" i="1"/>
  <c r="G1804" i="1" a="1"/>
  <c r="G1804" i="1"/>
  <c r="G1805" i="1" a="1"/>
  <c r="G1805" i="1"/>
  <c r="G1806" i="1" a="1"/>
  <c r="G1806" i="1"/>
  <c r="G1807" i="1" a="1"/>
  <c r="G1807" i="1"/>
  <c r="G1808" i="1" a="1"/>
  <c r="G1808" i="1"/>
  <c r="G1809" i="1" a="1"/>
  <c r="G1809" i="1"/>
  <c r="G1810" i="1" a="1"/>
  <c r="G1810" i="1"/>
  <c r="G1811" i="1" a="1"/>
  <c r="G1811" i="1"/>
  <c r="G1812" i="1" a="1"/>
  <c r="G1812" i="1"/>
  <c r="G1813" i="1" a="1"/>
  <c r="G1813" i="1"/>
  <c r="G1814" i="1" a="1"/>
  <c r="G1814" i="1"/>
  <c r="G1815" i="1" a="1"/>
  <c r="G1815" i="1"/>
  <c r="G1816" i="1" a="1"/>
  <c r="G1816" i="1"/>
  <c r="G1817" i="1" a="1"/>
  <c r="G1817" i="1"/>
  <c r="G1818" i="1" a="1"/>
  <c r="G1818" i="1"/>
  <c r="G1819" i="1" a="1"/>
  <c r="G1819" i="1"/>
  <c r="G1820" i="1" a="1"/>
  <c r="G1820" i="1"/>
  <c r="G1821" i="1" a="1"/>
  <c r="G1821" i="1"/>
  <c r="G1822" i="1" a="1"/>
  <c r="G1822" i="1"/>
  <c r="G1823" i="1" a="1"/>
  <c r="G1823" i="1"/>
  <c r="G1824" i="1" a="1"/>
  <c r="G1824" i="1"/>
  <c r="G1825" i="1" a="1"/>
  <c r="G1825" i="1"/>
  <c r="G1826" i="1" a="1"/>
  <c r="G1826" i="1"/>
  <c r="G1827" i="1" a="1"/>
  <c r="G1827" i="1"/>
  <c r="G1828" i="1" a="1"/>
  <c r="G1828" i="1"/>
  <c r="G1829" i="1" a="1"/>
  <c r="G1829" i="1"/>
  <c r="G1830" i="1" a="1"/>
  <c r="G1830" i="1"/>
  <c r="G1831" i="1" a="1"/>
  <c r="G1831" i="1"/>
  <c r="G1832" i="1" a="1"/>
  <c r="G1832" i="1"/>
  <c r="G1833" i="1" a="1"/>
  <c r="G1833" i="1"/>
  <c r="G1834" i="1" a="1"/>
  <c r="G1834" i="1"/>
  <c r="G1835" i="1" a="1"/>
  <c r="G1835" i="1"/>
  <c r="G1836" i="1" a="1"/>
  <c r="G1836" i="1"/>
  <c r="G1837" i="1" a="1"/>
  <c r="G1837" i="1"/>
  <c r="G1838" i="1" a="1"/>
  <c r="G1838" i="1"/>
  <c r="G1839" i="1" a="1"/>
  <c r="G1839" i="1"/>
  <c r="G1840" i="1" a="1"/>
  <c r="G1840" i="1"/>
  <c r="G1841" i="1" a="1"/>
  <c r="G1841" i="1"/>
  <c r="G1842" i="1" a="1"/>
  <c r="G1842" i="1"/>
  <c r="G1843" i="1" a="1"/>
  <c r="G1843" i="1"/>
  <c r="G1844" i="1" a="1"/>
  <c r="G1844" i="1"/>
  <c r="G1845" i="1" a="1"/>
  <c r="G1845" i="1"/>
  <c r="G1846" i="1" a="1"/>
  <c r="G1846" i="1"/>
  <c r="G1847" i="1" a="1"/>
  <c r="G1847" i="1"/>
  <c r="G1848" i="1" a="1"/>
  <c r="G1848" i="1"/>
  <c r="G1849" i="1" a="1"/>
  <c r="G1849" i="1"/>
  <c r="G1850" i="1" a="1"/>
  <c r="G1850" i="1"/>
  <c r="G1851" i="1" a="1"/>
  <c r="G1851" i="1"/>
  <c r="G1852" i="1" a="1"/>
  <c r="G1852" i="1"/>
  <c r="G1853" i="1" a="1"/>
  <c r="G1853" i="1"/>
  <c r="G1854" i="1" a="1"/>
  <c r="G1854" i="1"/>
  <c r="G1855" i="1" a="1"/>
  <c r="G1855" i="1"/>
  <c r="G1856" i="1" a="1"/>
  <c r="G1856" i="1"/>
  <c r="G1857" i="1" a="1"/>
  <c r="G1857" i="1"/>
  <c r="G1858" i="1" a="1"/>
  <c r="G1858" i="1"/>
  <c r="G1859" i="1" a="1"/>
  <c r="G1859" i="1"/>
  <c r="G1860" i="1" a="1"/>
  <c r="G1860" i="1"/>
  <c r="G1861" i="1" a="1"/>
  <c r="G1861" i="1"/>
  <c r="G1862" i="1" a="1"/>
  <c r="G1862" i="1"/>
  <c r="G1863" i="1" a="1"/>
  <c r="G1863" i="1"/>
  <c r="G1864" i="1" a="1"/>
  <c r="G1864" i="1"/>
  <c r="G1865" i="1" a="1"/>
  <c r="G1865" i="1"/>
  <c r="G1866" i="1" a="1"/>
  <c r="G1866" i="1"/>
  <c r="G1867" i="1" a="1"/>
  <c r="G1867" i="1"/>
  <c r="G1868" i="1" a="1"/>
  <c r="G1868" i="1"/>
  <c r="G1869" i="1" a="1"/>
  <c r="G1869" i="1"/>
  <c r="G1870" i="1" a="1"/>
  <c r="G1870" i="1"/>
  <c r="G1871" i="1" a="1"/>
  <c r="G1871" i="1"/>
  <c r="G1872" i="1" a="1"/>
  <c r="G1872" i="1"/>
  <c r="G1873" i="1" a="1"/>
  <c r="G1873" i="1"/>
  <c r="G1874" i="1" a="1"/>
  <c r="G1874" i="1"/>
  <c r="G1875" i="1" a="1"/>
  <c r="G1875" i="1"/>
  <c r="G1876" i="1" a="1"/>
  <c r="G1876" i="1"/>
  <c r="G1877" i="1" a="1"/>
  <c r="G1877" i="1"/>
  <c r="G1878" i="1" a="1"/>
  <c r="G1878" i="1"/>
  <c r="G1879" i="1" a="1"/>
  <c r="G1879" i="1"/>
  <c r="G1880" i="1" a="1"/>
  <c r="G1880" i="1"/>
  <c r="G1881" i="1" a="1"/>
  <c r="G1881" i="1"/>
  <c r="G1882" i="1" a="1"/>
  <c r="G1882" i="1"/>
  <c r="G1883" i="1" a="1"/>
  <c r="G1883" i="1"/>
  <c r="G1884" i="1" a="1"/>
  <c r="G1884" i="1"/>
  <c r="G1885" i="1" a="1"/>
  <c r="G1885" i="1"/>
  <c r="G1886" i="1" a="1"/>
  <c r="G1886" i="1"/>
  <c r="G1887" i="1" a="1"/>
  <c r="G1887" i="1"/>
  <c r="G1888" i="1" a="1"/>
  <c r="G1888" i="1"/>
  <c r="G1889" i="1" a="1"/>
  <c r="G1889" i="1"/>
  <c r="G1890" i="1" a="1"/>
  <c r="G1890" i="1"/>
  <c r="G1891" i="1" a="1"/>
  <c r="G1891" i="1"/>
  <c r="G1892" i="1" a="1"/>
  <c r="G1892" i="1"/>
  <c r="G1893" i="1" a="1"/>
  <c r="G1893" i="1"/>
  <c r="G1894" i="1" a="1"/>
  <c r="G1894" i="1"/>
  <c r="G1895" i="1" a="1"/>
  <c r="G1895" i="1"/>
  <c r="G1896" i="1" a="1"/>
  <c r="G1896" i="1"/>
  <c r="G1897" i="1" a="1"/>
  <c r="G1897" i="1"/>
  <c r="G1898" i="1" a="1"/>
  <c r="G1898" i="1"/>
  <c r="G1899" i="1" a="1"/>
  <c r="G1899" i="1"/>
  <c r="G1900" i="1" a="1"/>
  <c r="G1900" i="1"/>
  <c r="G1901" i="1" a="1"/>
  <c r="G1901" i="1"/>
  <c r="G1902" i="1" a="1"/>
  <c r="G1902" i="1"/>
  <c r="G1903" i="1" a="1"/>
  <c r="G1903" i="1"/>
  <c r="G1904" i="1" a="1"/>
  <c r="G1904" i="1"/>
  <c r="G1905" i="1" a="1"/>
  <c r="G1905" i="1"/>
  <c r="G1906" i="1" a="1"/>
  <c r="G1906" i="1"/>
  <c r="G1907" i="1" a="1"/>
  <c r="G1907" i="1"/>
  <c r="G1908" i="1" a="1"/>
  <c r="G1908" i="1"/>
  <c r="G1909" i="1" a="1"/>
  <c r="G1909" i="1"/>
  <c r="G1910" i="1" a="1"/>
  <c r="G1910" i="1"/>
  <c r="G1911" i="1" a="1"/>
  <c r="G1911" i="1"/>
  <c r="G1912" i="1" a="1"/>
  <c r="G1912" i="1"/>
  <c r="G1913" i="1" a="1"/>
  <c r="G1913" i="1"/>
  <c r="G1914" i="1" a="1"/>
  <c r="G1914" i="1"/>
  <c r="G1915" i="1" a="1"/>
  <c r="G1915" i="1"/>
  <c r="G1916" i="1" a="1"/>
  <c r="G1916" i="1"/>
  <c r="G1917" i="1" a="1"/>
  <c r="G1917" i="1"/>
  <c r="G1918" i="1" a="1"/>
  <c r="G1918" i="1"/>
  <c r="G1919" i="1" a="1"/>
  <c r="G1919" i="1"/>
  <c r="G1920" i="1" a="1"/>
  <c r="G1920" i="1"/>
  <c r="G1921" i="1" a="1"/>
  <c r="G1921" i="1"/>
  <c r="G1922" i="1" a="1"/>
  <c r="G1922" i="1"/>
  <c r="G1923" i="1" a="1"/>
  <c r="G1923" i="1"/>
  <c r="G1924" i="1" a="1"/>
  <c r="G1924" i="1"/>
  <c r="G1925" i="1" a="1"/>
  <c r="G1925" i="1"/>
  <c r="G1926" i="1" a="1"/>
  <c r="G1926" i="1"/>
  <c r="G1927" i="1" a="1"/>
  <c r="G1927" i="1"/>
  <c r="G1928" i="1" a="1"/>
  <c r="G1928" i="1"/>
  <c r="G1929" i="1" a="1"/>
  <c r="G1929" i="1"/>
  <c r="G1930" i="1" a="1"/>
  <c r="G1930" i="1"/>
  <c r="G1931" i="1" a="1"/>
  <c r="G1931" i="1"/>
  <c r="G1932" i="1" a="1"/>
  <c r="G1932" i="1"/>
  <c r="G1933" i="1" a="1"/>
  <c r="G1933" i="1"/>
  <c r="G1934" i="1" a="1"/>
  <c r="G1934" i="1"/>
  <c r="G1935" i="1" a="1"/>
  <c r="G1935" i="1"/>
  <c r="G1936" i="1" a="1"/>
  <c r="G1936" i="1"/>
  <c r="G1937" i="1" a="1"/>
  <c r="G1937" i="1"/>
  <c r="G1938" i="1" a="1"/>
  <c r="G1938" i="1"/>
  <c r="G1939" i="1" a="1"/>
  <c r="G1939" i="1"/>
  <c r="G1940" i="1" a="1"/>
  <c r="G1940" i="1"/>
  <c r="G1941" i="1" a="1"/>
  <c r="G1941" i="1"/>
  <c r="G1942" i="1" a="1"/>
  <c r="G1942" i="1"/>
  <c r="G1943" i="1" a="1"/>
  <c r="G1943" i="1"/>
  <c r="G1944" i="1" a="1"/>
  <c r="G1944" i="1"/>
  <c r="G1945" i="1" a="1"/>
  <c r="G1945" i="1"/>
  <c r="G1946" i="1" a="1"/>
  <c r="G1946" i="1"/>
  <c r="G1947" i="1" a="1"/>
  <c r="G1947" i="1"/>
  <c r="G1948" i="1" a="1"/>
  <c r="G1948" i="1"/>
  <c r="G1949" i="1" a="1"/>
  <c r="G1949" i="1"/>
  <c r="G1950" i="1" a="1"/>
  <c r="G1950" i="1"/>
  <c r="G1951" i="1" a="1"/>
  <c r="G1951" i="1"/>
  <c r="G1952" i="1" a="1"/>
  <c r="G1952" i="1"/>
  <c r="G1953" i="1" a="1"/>
  <c r="G1953" i="1"/>
  <c r="G1954" i="1" a="1"/>
  <c r="G1954" i="1"/>
  <c r="G1955" i="1" a="1"/>
  <c r="G1955" i="1"/>
  <c r="G1956" i="1" a="1"/>
  <c r="G1956" i="1"/>
  <c r="G1957" i="1" a="1"/>
  <c r="G1957" i="1"/>
  <c r="G1958" i="1" a="1"/>
  <c r="G1958" i="1"/>
  <c r="G1959" i="1" a="1"/>
  <c r="G1959" i="1"/>
  <c r="G1960" i="1" a="1"/>
  <c r="G1960" i="1"/>
  <c r="G1961" i="1" a="1"/>
  <c r="G1961" i="1"/>
  <c r="G1962" i="1" a="1"/>
  <c r="G1962" i="1"/>
  <c r="G1963" i="1" a="1"/>
  <c r="G1963" i="1"/>
  <c r="G1964" i="1" a="1"/>
  <c r="G1964" i="1"/>
  <c r="G1965" i="1" a="1"/>
  <c r="G1965" i="1"/>
  <c r="G1966" i="1" a="1"/>
  <c r="G1966" i="1"/>
  <c r="G1967" i="1" a="1"/>
  <c r="G1967" i="1"/>
  <c r="G1968" i="1" a="1"/>
  <c r="G1968" i="1"/>
  <c r="G1969" i="1" a="1"/>
  <c r="G1969" i="1"/>
  <c r="G1970" i="1" a="1"/>
  <c r="G1970" i="1"/>
  <c r="G1971" i="1" a="1"/>
  <c r="G1971" i="1"/>
  <c r="G1972" i="1" a="1"/>
  <c r="G1972" i="1"/>
  <c r="G1973" i="1" a="1"/>
  <c r="G1973" i="1"/>
  <c r="G1974" i="1" a="1"/>
  <c r="G1974" i="1"/>
  <c r="G1975" i="1" a="1"/>
  <c r="G1975" i="1"/>
  <c r="G1976" i="1" a="1"/>
  <c r="G1976" i="1"/>
  <c r="G1977" i="1" a="1"/>
  <c r="G1977" i="1"/>
  <c r="G1978" i="1" a="1"/>
  <c r="G1978" i="1"/>
  <c r="G1979" i="1" a="1"/>
  <c r="G1979" i="1"/>
  <c r="G1980" i="1" a="1"/>
  <c r="G1980" i="1"/>
  <c r="G1981" i="1" a="1"/>
  <c r="G1981" i="1"/>
  <c r="G1982" i="1" a="1"/>
  <c r="G1982" i="1"/>
  <c r="G1983" i="1" a="1"/>
  <c r="G1983" i="1"/>
  <c r="G1984" i="1" a="1"/>
  <c r="G1984" i="1"/>
  <c r="G1985" i="1" a="1"/>
  <c r="G1985" i="1"/>
  <c r="G1986" i="1" a="1"/>
  <c r="G1986" i="1"/>
  <c r="G1987" i="1" a="1"/>
  <c r="G1987" i="1"/>
  <c r="G1988" i="1" a="1"/>
  <c r="G1988" i="1"/>
  <c r="G1989" i="1" a="1"/>
  <c r="G1989" i="1"/>
  <c r="G1990" i="1" a="1"/>
  <c r="G1990" i="1"/>
  <c r="G1991" i="1" a="1"/>
  <c r="G1991" i="1"/>
  <c r="G1992" i="1" a="1"/>
  <c r="G1992" i="1"/>
  <c r="G1993" i="1" a="1"/>
  <c r="G1993" i="1"/>
  <c r="G1994" i="1" a="1"/>
  <c r="G1994" i="1"/>
  <c r="G1995" i="1" a="1"/>
  <c r="G1995" i="1"/>
  <c r="G1996" i="1" a="1"/>
  <c r="G1996" i="1"/>
  <c r="G1997" i="1" a="1"/>
  <c r="G1997" i="1"/>
  <c r="G1998" i="1" a="1"/>
  <c r="G1998" i="1"/>
  <c r="G1999" i="1" a="1"/>
  <c r="G1999" i="1"/>
  <c r="G2000" i="1" a="1"/>
  <c r="G2000" i="1"/>
  <c r="G2001" i="1" a="1"/>
  <c r="G2001" i="1"/>
  <c r="G2002" i="1" a="1"/>
  <c r="G2002" i="1"/>
  <c r="G2003" i="1" a="1"/>
  <c r="G2003" i="1"/>
  <c r="G2004" i="1" a="1"/>
  <c r="G2004" i="1"/>
  <c r="G2005" i="1" a="1"/>
  <c r="G2005" i="1"/>
  <c r="G2006" i="1" a="1"/>
  <c r="G2006" i="1"/>
  <c r="G2007" i="1" a="1"/>
  <c r="G2007" i="1"/>
  <c r="G2008" i="1" a="1"/>
  <c r="G2008" i="1"/>
  <c r="G2009" i="1" a="1"/>
  <c r="G2009" i="1"/>
  <c r="G2010" i="1" a="1"/>
  <c r="G2010" i="1"/>
  <c r="G2011" i="1" a="1"/>
  <c r="G2011" i="1"/>
  <c r="G2012" i="1" a="1"/>
  <c r="G2012" i="1"/>
  <c r="G2013" i="1" a="1"/>
  <c r="G2013" i="1"/>
  <c r="G2014" i="1" a="1"/>
  <c r="G2014" i="1"/>
  <c r="G2015" i="1" a="1"/>
  <c r="G2015" i="1"/>
  <c r="G2016" i="1" a="1"/>
  <c r="G2016" i="1"/>
  <c r="G2017" i="1" a="1"/>
  <c r="G2017" i="1"/>
  <c r="G2018" i="1" a="1"/>
  <c r="G2018" i="1"/>
  <c r="G2019" i="1" a="1"/>
  <c r="G2019" i="1"/>
  <c r="G2020" i="1" a="1"/>
  <c r="G2020" i="1"/>
  <c r="G2021" i="1" a="1"/>
  <c r="G2021" i="1"/>
  <c r="G2022" i="1" a="1"/>
  <c r="G2022" i="1"/>
  <c r="G2023" i="1" a="1"/>
  <c r="G2023" i="1"/>
  <c r="G2024" i="1" a="1"/>
  <c r="G2024" i="1"/>
  <c r="G2025" i="1" a="1"/>
  <c r="G2025" i="1"/>
  <c r="G2026" i="1" a="1"/>
  <c r="G2026" i="1"/>
  <c r="G2027" i="1" a="1"/>
  <c r="G2027" i="1"/>
  <c r="G2028" i="1" a="1"/>
  <c r="G2028" i="1"/>
  <c r="G2029" i="1" a="1"/>
  <c r="G2029" i="1"/>
  <c r="G2030" i="1" a="1"/>
  <c r="G2030" i="1"/>
  <c r="G2031" i="1" a="1"/>
  <c r="G2031" i="1"/>
  <c r="G2032" i="1" a="1"/>
  <c r="G2032" i="1"/>
  <c r="G2033" i="1" a="1"/>
  <c r="G2033" i="1"/>
  <c r="G2034" i="1" a="1"/>
  <c r="G2034" i="1"/>
  <c r="G2035" i="1" a="1"/>
  <c r="G2035" i="1"/>
  <c r="G2036" i="1" a="1"/>
  <c r="G2036" i="1"/>
  <c r="G2037" i="1" a="1"/>
  <c r="G2037" i="1"/>
  <c r="G2038" i="1" a="1"/>
  <c r="G2038" i="1"/>
  <c r="G2039" i="1" a="1"/>
  <c r="G2039" i="1"/>
  <c r="G2040" i="1" a="1"/>
  <c r="G2040" i="1"/>
  <c r="G2041" i="1" a="1"/>
  <c r="G2041" i="1"/>
  <c r="G2042" i="1" a="1"/>
  <c r="G2042" i="1"/>
  <c r="G2043" i="1" a="1"/>
  <c r="G2043" i="1"/>
  <c r="G2044" i="1" a="1"/>
  <c r="G2044" i="1"/>
  <c r="G2045" i="1" a="1"/>
  <c r="G2045" i="1"/>
  <c r="G2046" i="1" a="1"/>
  <c r="G2046" i="1"/>
  <c r="G2047" i="1" a="1"/>
  <c r="G2047" i="1"/>
  <c r="G2048" i="1" a="1"/>
  <c r="G2048" i="1"/>
  <c r="G2049" i="1" a="1"/>
  <c r="G2049" i="1"/>
  <c r="G2050" i="1" a="1"/>
  <c r="G2050" i="1"/>
  <c r="G2051" i="1" a="1"/>
  <c r="G2051" i="1"/>
  <c r="G2052" i="1" a="1"/>
  <c r="G2052" i="1"/>
  <c r="G2053" i="1" a="1"/>
  <c r="G2053" i="1"/>
  <c r="G2054" i="1" a="1"/>
  <c r="G2054" i="1"/>
  <c r="G2055" i="1" a="1"/>
  <c r="G2055" i="1"/>
  <c r="G2056" i="1" a="1"/>
  <c r="G2056" i="1"/>
  <c r="G2057" i="1" a="1"/>
  <c r="G2057" i="1"/>
  <c r="G2058" i="1" a="1"/>
  <c r="G2058" i="1"/>
  <c r="G2059" i="1" a="1"/>
  <c r="G2059" i="1"/>
  <c r="G2060" i="1" a="1"/>
  <c r="G2060" i="1"/>
  <c r="G2061" i="1" a="1"/>
  <c r="G2061" i="1"/>
  <c r="G2062" i="1" a="1"/>
  <c r="G2062" i="1"/>
  <c r="G2063" i="1" a="1"/>
  <c r="G2063" i="1"/>
  <c r="G2064" i="1" a="1"/>
  <c r="G2064" i="1"/>
  <c r="G2065" i="1" a="1"/>
  <c r="G2065" i="1"/>
  <c r="G2066" i="1" a="1"/>
  <c r="G2066" i="1"/>
  <c r="G2067" i="1" a="1"/>
  <c r="G2067" i="1"/>
  <c r="G2068" i="1" a="1"/>
  <c r="G2068" i="1"/>
  <c r="G2069" i="1" a="1"/>
  <c r="G2069" i="1"/>
  <c r="G2070" i="1" a="1"/>
  <c r="G2070" i="1"/>
  <c r="G2071" i="1" a="1"/>
  <c r="G2071" i="1"/>
  <c r="G2072" i="1" a="1"/>
  <c r="G2072" i="1"/>
  <c r="G2073" i="1" a="1"/>
  <c r="G2073" i="1"/>
  <c r="G2074" i="1" a="1"/>
  <c r="G2074" i="1"/>
  <c r="G2075" i="1" a="1"/>
  <c r="G2075" i="1"/>
  <c r="G2076" i="1" a="1"/>
  <c r="G2076" i="1"/>
  <c r="G2077" i="1" a="1"/>
  <c r="G2077" i="1"/>
  <c r="G2078" i="1" a="1"/>
  <c r="G2078" i="1"/>
  <c r="G2079" i="1" a="1"/>
  <c r="G2079" i="1"/>
  <c r="G2080" i="1" a="1"/>
  <c r="G208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C5" i="10"/>
  <c r="C6" i="10"/>
  <c r="C4" i="10"/>
  <c r="E4" i="8"/>
  <c r="E5" i="8"/>
  <c r="E6" i="8"/>
  <c r="E7" i="8"/>
  <c r="E5" i="5"/>
  <c r="E6" i="5"/>
  <c r="E7" i="5"/>
  <c r="E8" i="5"/>
  <c r="E9" i="5"/>
  <c r="E10" i="5"/>
  <c r="E11" i="5"/>
  <c r="E4" i="5"/>
  <c r="W4" i="1"/>
  <c r="J3" i="1" a="1"/>
  <c r="J3" i="1"/>
  <c r="J2" i="1" a="1"/>
  <c r="J2" i="1"/>
  <c r="W2" i="1"/>
  <c r="W3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K2" i="1" a="1"/>
  <c r="K2" i="1"/>
  <c r="K3" i="1" a="1"/>
  <c r="K3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K4" i="1" a="1"/>
  <c r="K4" i="1"/>
  <c r="M4" i="1" s="1"/>
  <c r="K5" i="1" a="1"/>
  <c r="K5" i="1"/>
  <c r="M5" i="1" s="1"/>
  <c r="K6" i="1" a="1"/>
  <c r="K6" i="1"/>
  <c r="M6" i="1" s="1"/>
  <c r="K7" i="1" a="1"/>
  <c r="K7" i="1"/>
  <c r="M7" i="1" s="1"/>
  <c r="K8" i="1" a="1"/>
  <c r="K8" i="1"/>
  <c r="M8" i="1" s="1"/>
  <c r="K9" i="1" a="1"/>
  <c r="K9" i="1"/>
  <c r="M9" i="1" s="1"/>
  <c r="K10" i="1" a="1"/>
  <c r="K10" i="1"/>
  <c r="M10" i="1" s="1"/>
  <c r="K11" i="1" a="1"/>
  <c r="K11" i="1"/>
  <c r="M11" i="1" s="1"/>
  <c r="K12" i="1" a="1"/>
  <c r="K12" i="1"/>
  <c r="M12" i="1" s="1"/>
  <c r="K13" i="1" a="1"/>
  <c r="K13" i="1"/>
  <c r="M13" i="1" s="1"/>
  <c r="K14" i="1" a="1"/>
  <c r="K14" i="1"/>
  <c r="M14" i="1" s="1"/>
  <c r="K15" i="1" a="1"/>
  <c r="K15" i="1"/>
  <c r="M15" i="1" s="1"/>
  <c r="K16" i="1" a="1"/>
  <c r="K16" i="1"/>
  <c r="M16" i="1" s="1"/>
  <c r="K17" i="1" a="1"/>
  <c r="K17" i="1"/>
  <c r="M17" i="1" s="1"/>
  <c r="K18" i="1" a="1"/>
  <c r="K18" i="1"/>
  <c r="M18" i="1" s="1"/>
  <c r="K19" i="1" a="1"/>
  <c r="K19" i="1"/>
  <c r="M19" i="1" s="1"/>
  <c r="K20" i="1" a="1"/>
  <c r="K20" i="1"/>
  <c r="M20" i="1" s="1"/>
  <c r="K21" i="1" a="1"/>
  <c r="K21" i="1"/>
  <c r="M21" i="1" s="1"/>
  <c r="K22" i="1" a="1"/>
  <c r="K22" i="1"/>
  <c r="M22" i="1" s="1"/>
  <c r="K23" i="1" a="1"/>
  <c r="K23" i="1"/>
  <c r="M23" i="1" s="1"/>
  <c r="K24" i="1" a="1"/>
  <c r="K24" i="1"/>
  <c r="M24" i="1" s="1"/>
  <c r="K25" i="1" a="1"/>
  <c r="K25" i="1"/>
  <c r="M25" i="1" s="1"/>
  <c r="K26" i="1" a="1"/>
  <c r="K26" i="1"/>
  <c r="M26" i="1" s="1"/>
  <c r="K27" i="1" a="1"/>
  <c r="K27" i="1"/>
  <c r="M27" i="1" s="1"/>
  <c r="K28" i="1" a="1"/>
  <c r="K28" i="1"/>
  <c r="M28" i="1" s="1"/>
  <c r="K29" i="1" a="1"/>
  <c r="K29" i="1"/>
  <c r="M29" i="1" s="1"/>
  <c r="K30" i="1" a="1"/>
  <c r="K30" i="1"/>
  <c r="M30" i="1" s="1"/>
  <c r="K31" i="1" a="1"/>
  <c r="K31" i="1"/>
  <c r="M31" i="1" s="1"/>
  <c r="K32" i="1" a="1"/>
  <c r="K32" i="1"/>
  <c r="M32" i="1" s="1"/>
  <c r="K33" i="1" a="1"/>
  <c r="K33" i="1"/>
  <c r="M33" i="1" s="1"/>
  <c r="K34" i="1" a="1"/>
  <c r="K34" i="1"/>
  <c r="M34" i="1" s="1"/>
  <c r="K35" i="1" a="1"/>
  <c r="K35" i="1"/>
  <c r="M35" i="1" s="1"/>
  <c r="K36" i="1" a="1"/>
  <c r="K36" i="1"/>
  <c r="M36" i="1" s="1"/>
  <c r="K37" i="1" a="1"/>
  <c r="K37" i="1"/>
  <c r="M37" i="1" s="1"/>
  <c r="K38" i="1" a="1"/>
  <c r="K38" i="1"/>
  <c r="M38" i="1" s="1"/>
  <c r="K39" i="1" a="1"/>
  <c r="K39" i="1"/>
  <c r="M39" i="1" s="1"/>
  <c r="K40" i="1" a="1"/>
  <c r="K40" i="1"/>
  <c r="M40" i="1" s="1"/>
  <c r="K41" i="1" a="1"/>
  <c r="K41" i="1"/>
  <c r="M41" i="1" s="1"/>
  <c r="K42" i="1" a="1"/>
  <c r="K42" i="1"/>
  <c r="M42" i="1" s="1"/>
  <c r="K43" i="1" a="1"/>
  <c r="K43" i="1"/>
  <c r="M43" i="1" s="1"/>
  <c r="K44" i="1" a="1"/>
  <c r="K44" i="1"/>
  <c r="M44" i="1" s="1"/>
  <c r="K45" i="1" a="1"/>
  <c r="K45" i="1"/>
  <c r="M45" i="1" s="1"/>
  <c r="K46" i="1" a="1"/>
  <c r="K46" i="1"/>
  <c r="M46" i="1" s="1"/>
  <c r="K47" i="1" a="1"/>
  <c r="K47" i="1"/>
  <c r="M47" i="1" s="1"/>
  <c r="K48" i="1" a="1"/>
  <c r="K48" i="1"/>
  <c r="M48" i="1" s="1"/>
  <c r="K49" i="1" a="1"/>
  <c r="K49" i="1"/>
  <c r="M49" i="1" s="1"/>
  <c r="K50" i="1" a="1"/>
  <c r="K50" i="1"/>
  <c r="M50" i="1" s="1"/>
  <c r="K51" i="1" a="1"/>
  <c r="K51" i="1"/>
  <c r="M51" i="1" s="1"/>
  <c r="K52" i="1" a="1"/>
  <c r="K52" i="1"/>
  <c r="M52" i="1" s="1"/>
  <c r="K53" i="1" a="1"/>
  <c r="K53" i="1"/>
  <c r="M53" i="1" s="1"/>
  <c r="K54" i="1" a="1"/>
  <c r="K54" i="1"/>
  <c r="M54" i="1" s="1"/>
  <c r="K55" i="1" a="1"/>
  <c r="K55" i="1"/>
  <c r="M55" i="1" s="1"/>
  <c r="K56" i="1" a="1"/>
  <c r="K56" i="1"/>
  <c r="M56" i="1" s="1"/>
  <c r="K57" i="1" a="1"/>
  <c r="K57" i="1"/>
  <c r="M57" i="1" s="1"/>
  <c r="K58" i="1" a="1"/>
  <c r="K58" i="1"/>
  <c r="M58" i="1" s="1"/>
  <c r="K59" i="1" a="1"/>
  <c r="K59" i="1"/>
  <c r="M59" i="1" s="1"/>
  <c r="K60" i="1" a="1"/>
  <c r="K60" i="1"/>
  <c r="M60" i="1" s="1"/>
  <c r="K61" i="1" a="1"/>
  <c r="K61" i="1"/>
  <c r="M61" i="1" s="1"/>
  <c r="K62" i="1" a="1"/>
  <c r="K62" i="1"/>
  <c r="M62" i="1" s="1"/>
  <c r="K63" i="1" a="1"/>
  <c r="K63" i="1"/>
  <c r="M63" i="1" s="1"/>
  <c r="K64" i="1" a="1"/>
  <c r="K64" i="1"/>
  <c r="M64" i="1" s="1"/>
  <c r="K65" i="1" a="1"/>
  <c r="K65" i="1"/>
  <c r="M65" i="1" s="1"/>
  <c r="K66" i="1" a="1"/>
  <c r="K66" i="1"/>
  <c r="M66" i="1" s="1"/>
  <c r="K67" i="1" a="1"/>
  <c r="K67" i="1"/>
  <c r="M67" i="1" s="1"/>
  <c r="K68" i="1" a="1"/>
  <c r="K68" i="1"/>
  <c r="M68" i="1" s="1"/>
  <c r="K69" i="1" a="1"/>
  <c r="K69" i="1"/>
  <c r="M69" i="1" s="1"/>
  <c r="K70" i="1" a="1"/>
  <c r="K70" i="1"/>
  <c r="M70" i="1" s="1"/>
  <c r="K71" i="1" a="1"/>
  <c r="K71" i="1"/>
  <c r="M71" i="1" s="1"/>
  <c r="K72" i="1" a="1"/>
  <c r="K72" i="1"/>
  <c r="M72" i="1" s="1"/>
  <c r="K73" i="1" a="1"/>
  <c r="K73" i="1"/>
  <c r="M73" i="1" s="1"/>
  <c r="K74" i="1" a="1"/>
  <c r="K74" i="1"/>
  <c r="M74" i="1" s="1"/>
  <c r="K75" i="1" a="1"/>
  <c r="K75" i="1"/>
  <c r="M75" i="1" s="1"/>
  <c r="K76" i="1" a="1"/>
  <c r="K76" i="1"/>
  <c r="M76" i="1" s="1"/>
  <c r="K77" i="1" a="1"/>
  <c r="K77" i="1"/>
  <c r="M77" i="1" s="1"/>
  <c r="K78" i="1" a="1"/>
  <c r="K78" i="1"/>
  <c r="M78" i="1" s="1"/>
  <c r="K79" i="1" a="1"/>
  <c r="K79" i="1"/>
  <c r="M79" i="1" s="1"/>
  <c r="K80" i="1" a="1"/>
  <c r="K80" i="1"/>
  <c r="M80" i="1" s="1"/>
  <c r="K81" i="1" a="1"/>
  <c r="K81" i="1"/>
  <c r="M81" i="1" s="1"/>
  <c r="K82" i="1" a="1"/>
  <c r="K82" i="1"/>
  <c r="M82" i="1" s="1"/>
  <c r="K83" i="1" a="1"/>
  <c r="K83" i="1"/>
  <c r="M83" i="1" s="1"/>
  <c r="K84" i="1" a="1"/>
  <c r="K84" i="1"/>
  <c r="M84" i="1" s="1"/>
  <c r="K85" i="1" a="1"/>
  <c r="K85" i="1"/>
  <c r="M85" i="1" s="1"/>
  <c r="K86" i="1" a="1"/>
  <c r="K86" i="1"/>
  <c r="M86" i="1" s="1"/>
  <c r="K87" i="1" a="1"/>
  <c r="K87" i="1"/>
  <c r="M87" i="1" s="1"/>
  <c r="K88" i="1" a="1"/>
  <c r="K88" i="1"/>
  <c r="M88" i="1" s="1"/>
  <c r="K89" i="1" a="1"/>
  <c r="K89" i="1"/>
  <c r="M89" i="1" s="1"/>
  <c r="K90" i="1" a="1"/>
  <c r="K90" i="1"/>
  <c r="M90" i="1" s="1"/>
  <c r="K91" i="1" a="1"/>
  <c r="K91" i="1"/>
  <c r="M91" i="1" s="1"/>
  <c r="K92" i="1" a="1"/>
  <c r="K92" i="1"/>
  <c r="M92" i="1" s="1"/>
  <c r="K93" i="1" a="1"/>
  <c r="K93" i="1"/>
  <c r="M93" i="1" s="1"/>
  <c r="K94" i="1" a="1"/>
  <c r="K94" i="1"/>
  <c r="M94" i="1" s="1"/>
  <c r="K95" i="1" a="1"/>
  <c r="K95" i="1"/>
  <c r="M95" i="1" s="1"/>
  <c r="K96" i="1" a="1"/>
  <c r="K96" i="1"/>
  <c r="M96" i="1" s="1"/>
  <c r="K97" i="1" a="1"/>
  <c r="K97" i="1"/>
  <c r="M97" i="1" s="1"/>
  <c r="K98" i="1" a="1"/>
  <c r="K98" i="1"/>
  <c r="M98" i="1" s="1"/>
  <c r="K99" i="1" a="1"/>
  <c r="K99" i="1"/>
  <c r="M99" i="1" s="1"/>
  <c r="K100" i="1" a="1"/>
  <c r="K100" i="1"/>
  <c r="M100" i="1" s="1"/>
  <c r="K101" i="1" a="1"/>
  <c r="K101" i="1"/>
  <c r="M101" i="1" s="1"/>
  <c r="K102" i="1" a="1"/>
  <c r="K102" i="1"/>
  <c r="M102" i="1" s="1"/>
  <c r="K103" i="1" a="1"/>
  <c r="K103" i="1"/>
  <c r="M103" i="1" s="1"/>
  <c r="K104" i="1" a="1"/>
  <c r="K104" i="1"/>
  <c r="M104" i="1" s="1"/>
  <c r="K105" i="1" a="1"/>
  <c r="K105" i="1"/>
  <c r="M105" i="1" s="1"/>
  <c r="K106" i="1" a="1"/>
  <c r="K106" i="1"/>
  <c r="M106" i="1" s="1"/>
  <c r="K107" i="1" a="1"/>
  <c r="K107" i="1"/>
  <c r="M107" i="1" s="1"/>
  <c r="K108" i="1" a="1"/>
  <c r="K108" i="1"/>
  <c r="M108" i="1" s="1"/>
  <c r="K109" i="1" a="1"/>
  <c r="K109" i="1"/>
  <c r="M109" i="1" s="1"/>
  <c r="K110" i="1" a="1"/>
  <c r="K110" i="1"/>
  <c r="M110" i="1" s="1"/>
  <c r="K111" i="1" a="1"/>
  <c r="K111" i="1"/>
  <c r="M111" i="1" s="1"/>
  <c r="K112" i="1" a="1"/>
  <c r="K112" i="1"/>
  <c r="M112" i="1" s="1"/>
  <c r="K113" i="1" a="1"/>
  <c r="K113" i="1"/>
  <c r="M113" i="1" s="1"/>
  <c r="K114" i="1" a="1"/>
  <c r="K114" i="1"/>
  <c r="M114" i="1" s="1"/>
  <c r="K115" i="1" a="1"/>
  <c r="K115" i="1"/>
  <c r="M115" i="1" s="1"/>
  <c r="K116" i="1" a="1"/>
  <c r="K116" i="1"/>
  <c r="M116" i="1" s="1"/>
  <c r="K117" i="1" a="1"/>
  <c r="K117" i="1"/>
  <c r="M117" i="1" s="1"/>
  <c r="K118" i="1" a="1"/>
  <c r="K118" i="1"/>
  <c r="M118" i="1" s="1"/>
  <c r="K119" i="1" a="1"/>
  <c r="K119" i="1"/>
  <c r="M119" i="1" s="1"/>
  <c r="K120" i="1" a="1"/>
  <c r="K120" i="1"/>
  <c r="M120" i="1" s="1"/>
  <c r="K121" i="1" a="1"/>
  <c r="K121" i="1"/>
  <c r="M121" i="1" s="1"/>
  <c r="K122" i="1" a="1"/>
  <c r="K122" i="1"/>
  <c r="M122" i="1" s="1"/>
  <c r="K123" i="1" a="1"/>
  <c r="K123" i="1"/>
  <c r="M123" i="1" s="1"/>
  <c r="K124" i="1" a="1"/>
  <c r="K124" i="1"/>
  <c r="M124" i="1" s="1"/>
  <c r="K125" i="1" a="1"/>
  <c r="K125" i="1"/>
  <c r="M125" i="1" s="1"/>
  <c r="K126" i="1" a="1"/>
  <c r="K126" i="1"/>
  <c r="M126" i="1" s="1"/>
  <c r="K127" i="1" a="1"/>
  <c r="K127" i="1"/>
  <c r="M127" i="1" s="1"/>
  <c r="K128" i="1" a="1"/>
  <c r="K128" i="1"/>
  <c r="M128" i="1" s="1"/>
  <c r="K129" i="1" a="1"/>
  <c r="K129" i="1"/>
  <c r="M129" i="1" s="1"/>
  <c r="K130" i="1" a="1"/>
  <c r="K130" i="1"/>
  <c r="M130" i="1" s="1"/>
  <c r="K131" i="1" a="1"/>
  <c r="K131" i="1"/>
  <c r="M131" i="1" s="1"/>
  <c r="K132" i="1" a="1"/>
  <c r="K132" i="1"/>
  <c r="M132" i="1" s="1"/>
  <c r="K133" i="1" a="1"/>
  <c r="K133" i="1"/>
  <c r="M133" i="1" s="1"/>
  <c r="K134" i="1" a="1"/>
  <c r="K134" i="1"/>
  <c r="M134" i="1" s="1"/>
  <c r="K135" i="1" a="1"/>
  <c r="K135" i="1"/>
  <c r="M135" i="1" s="1"/>
  <c r="K136" i="1" a="1"/>
  <c r="K136" i="1"/>
  <c r="M136" i="1" s="1"/>
  <c r="K137" i="1" a="1"/>
  <c r="K137" i="1"/>
  <c r="M137" i="1" s="1"/>
  <c r="K138" i="1" a="1"/>
  <c r="K138" i="1"/>
  <c r="M138" i="1" s="1"/>
  <c r="K139" i="1" a="1"/>
  <c r="K139" i="1"/>
  <c r="M139" i="1" s="1"/>
  <c r="K140" i="1" a="1"/>
  <c r="K140" i="1"/>
  <c r="M140" i="1" s="1"/>
  <c r="K141" i="1" a="1"/>
  <c r="K141" i="1"/>
  <c r="M141" i="1" s="1"/>
  <c r="K142" i="1" a="1"/>
  <c r="K142" i="1"/>
  <c r="M142" i="1" s="1"/>
  <c r="K143" i="1" a="1"/>
  <c r="K143" i="1"/>
  <c r="M143" i="1" s="1"/>
  <c r="K144" i="1" a="1"/>
  <c r="K144" i="1"/>
  <c r="M144" i="1" s="1"/>
  <c r="K145" i="1" a="1"/>
  <c r="K145" i="1"/>
  <c r="M145" i="1" s="1"/>
  <c r="K146" i="1" a="1"/>
  <c r="K146" i="1"/>
  <c r="M146" i="1" s="1"/>
  <c r="K147" i="1" a="1"/>
  <c r="K147" i="1"/>
  <c r="M147" i="1" s="1"/>
  <c r="K148" i="1" a="1"/>
  <c r="K148" i="1"/>
  <c r="M148" i="1" s="1"/>
  <c r="K149" i="1" a="1"/>
  <c r="K149" i="1"/>
  <c r="M149" i="1" s="1"/>
  <c r="K150" i="1" a="1"/>
  <c r="K150" i="1"/>
  <c r="M150" i="1" s="1"/>
  <c r="K151" i="1" a="1"/>
  <c r="K151" i="1"/>
  <c r="M151" i="1" s="1"/>
  <c r="K152" i="1" a="1"/>
  <c r="K152" i="1"/>
  <c r="M152" i="1" s="1"/>
  <c r="K153" i="1" a="1"/>
  <c r="K153" i="1"/>
  <c r="M153" i="1" s="1"/>
  <c r="K154" i="1" a="1"/>
  <c r="K154" i="1"/>
  <c r="M154" i="1" s="1"/>
  <c r="K155" i="1" a="1"/>
  <c r="K155" i="1"/>
  <c r="M155" i="1" s="1"/>
  <c r="K156" i="1" a="1"/>
  <c r="K156" i="1"/>
  <c r="M156" i="1" s="1"/>
  <c r="K157" i="1" a="1"/>
  <c r="K157" i="1"/>
  <c r="M157" i="1" s="1"/>
  <c r="K158" i="1" a="1"/>
  <c r="K158" i="1"/>
  <c r="M158" i="1" s="1"/>
  <c r="K159" i="1" a="1"/>
  <c r="K159" i="1"/>
  <c r="M159" i="1" s="1"/>
  <c r="K160" i="1" a="1"/>
  <c r="K160" i="1"/>
  <c r="M160" i="1" s="1"/>
  <c r="K161" i="1" a="1"/>
  <c r="K161" i="1"/>
  <c r="M161" i="1" s="1"/>
  <c r="K162" i="1" a="1"/>
  <c r="K162" i="1"/>
  <c r="M162" i="1" s="1"/>
  <c r="K163" i="1" a="1"/>
  <c r="K163" i="1"/>
  <c r="M163" i="1" s="1"/>
  <c r="K164" i="1" a="1"/>
  <c r="K164" i="1"/>
  <c r="M164" i="1" s="1"/>
  <c r="K165" i="1" a="1"/>
  <c r="K165" i="1"/>
  <c r="M165" i="1" s="1"/>
  <c r="K166" i="1" a="1"/>
  <c r="K166" i="1"/>
  <c r="M166" i="1" s="1"/>
  <c r="K167" i="1" a="1"/>
  <c r="K167" i="1"/>
  <c r="M167" i="1" s="1"/>
  <c r="K168" i="1" a="1"/>
  <c r="K168" i="1"/>
  <c r="M168" i="1" s="1"/>
  <c r="K169" i="1" a="1"/>
  <c r="K169" i="1"/>
  <c r="M169" i="1" s="1"/>
  <c r="K170" i="1" a="1"/>
  <c r="K170" i="1"/>
  <c r="M170" i="1" s="1"/>
  <c r="K171" i="1" a="1"/>
  <c r="K171" i="1"/>
  <c r="M171" i="1" s="1"/>
  <c r="K172" i="1" a="1"/>
  <c r="K172" i="1"/>
  <c r="M172" i="1" s="1"/>
  <c r="K173" i="1" a="1"/>
  <c r="K173" i="1"/>
  <c r="M173" i="1" s="1"/>
  <c r="K174" i="1" a="1"/>
  <c r="K174" i="1"/>
  <c r="M174" i="1" s="1"/>
  <c r="K175" i="1" a="1"/>
  <c r="K175" i="1"/>
  <c r="M175" i="1" s="1"/>
  <c r="K176" i="1" a="1"/>
  <c r="K176" i="1"/>
  <c r="M176" i="1" s="1"/>
  <c r="K177" i="1" a="1"/>
  <c r="K177" i="1"/>
  <c r="M177" i="1" s="1"/>
  <c r="K178" i="1" a="1"/>
  <c r="K178" i="1"/>
  <c r="M178" i="1" s="1"/>
  <c r="K179" i="1" a="1"/>
  <c r="K179" i="1"/>
  <c r="M179" i="1" s="1"/>
  <c r="K180" i="1" a="1"/>
  <c r="K180" i="1"/>
  <c r="M180" i="1" s="1"/>
  <c r="K181" i="1" a="1"/>
  <c r="K181" i="1"/>
  <c r="M181" i="1" s="1"/>
  <c r="K182" i="1" a="1"/>
  <c r="K182" i="1"/>
  <c r="M182" i="1" s="1"/>
  <c r="K183" i="1" a="1"/>
  <c r="K183" i="1"/>
  <c r="M183" i="1" s="1"/>
  <c r="K184" i="1" a="1"/>
  <c r="K184" i="1"/>
  <c r="M184" i="1" s="1"/>
  <c r="K185" i="1" a="1"/>
  <c r="K185" i="1"/>
  <c r="M185" i="1" s="1"/>
  <c r="K186" i="1" a="1"/>
  <c r="K186" i="1"/>
  <c r="M186" i="1" s="1"/>
  <c r="K187" i="1" a="1"/>
  <c r="K187" i="1"/>
  <c r="M187" i="1" s="1"/>
  <c r="K188" i="1" a="1"/>
  <c r="K188" i="1"/>
  <c r="M188" i="1" s="1"/>
  <c r="K189" i="1" a="1"/>
  <c r="K189" i="1"/>
  <c r="M189" i="1" s="1"/>
  <c r="K190" i="1" a="1"/>
  <c r="K190" i="1"/>
  <c r="M190" i="1" s="1"/>
  <c r="K191" i="1" a="1"/>
  <c r="K191" i="1"/>
  <c r="M191" i="1" s="1"/>
  <c r="K192" i="1" a="1"/>
  <c r="K192" i="1"/>
  <c r="M192" i="1" s="1"/>
  <c r="K193" i="1" a="1"/>
  <c r="K193" i="1"/>
  <c r="M193" i="1" s="1"/>
  <c r="K194" i="1" a="1"/>
  <c r="K194" i="1"/>
  <c r="M194" i="1" s="1"/>
  <c r="K195" i="1" a="1"/>
  <c r="K195" i="1"/>
  <c r="M195" i="1" s="1"/>
  <c r="K196" i="1" a="1"/>
  <c r="K196" i="1"/>
  <c r="M196" i="1" s="1"/>
  <c r="K197" i="1" a="1"/>
  <c r="K197" i="1"/>
  <c r="M197" i="1" s="1"/>
  <c r="K198" i="1" a="1"/>
  <c r="K198" i="1"/>
  <c r="M198" i="1" s="1"/>
  <c r="K199" i="1" a="1"/>
  <c r="K199" i="1"/>
  <c r="M199" i="1" s="1"/>
  <c r="K200" i="1" a="1"/>
  <c r="K200" i="1"/>
  <c r="M200" i="1" s="1"/>
  <c r="K201" i="1" a="1"/>
  <c r="K201" i="1"/>
  <c r="M201" i="1" s="1"/>
  <c r="K202" i="1" a="1"/>
  <c r="K202" i="1"/>
  <c r="M202" i="1" s="1"/>
  <c r="K203" i="1" a="1"/>
  <c r="K203" i="1"/>
  <c r="M203" i="1" s="1"/>
  <c r="K204" i="1" a="1"/>
  <c r="K204" i="1"/>
  <c r="M204" i="1" s="1"/>
  <c r="K205" i="1" a="1"/>
  <c r="K205" i="1"/>
  <c r="M205" i="1" s="1"/>
  <c r="K206" i="1" a="1"/>
  <c r="K206" i="1"/>
  <c r="M206" i="1" s="1"/>
  <c r="K207" i="1" a="1"/>
  <c r="K207" i="1"/>
  <c r="M207" i="1" s="1"/>
  <c r="K208" i="1" a="1"/>
  <c r="K208" i="1"/>
  <c r="M208" i="1" s="1"/>
  <c r="K209" i="1" a="1"/>
  <c r="K209" i="1"/>
  <c r="M209" i="1" s="1"/>
  <c r="K210" i="1" a="1"/>
  <c r="K210" i="1"/>
  <c r="M210" i="1" s="1"/>
  <c r="K211" i="1" a="1"/>
  <c r="K211" i="1"/>
  <c r="M211" i="1" s="1"/>
  <c r="K212" i="1" a="1"/>
  <c r="K212" i="1"/>
  <c r="M212" i="1" s="1"/>
  <c r="K213" i="1" a="1"/>
  <c r="K213" i="1"/>
  <c r="M213" i="1" s="1"/>
  <c r="K214" i="1" a="1"/>
  <c r="K214" i="1"/>
  <c r="M214" i="1" s="1"/>
  <c r="K215" i="1" a="1"/>
  <c r="K215" i="1"/>
  <c r="M215" i="1" s="1"/>
  <c r="K216" i="1" a="1"/>
  <c r="K216" i="1"/>
  <c r="M216" i="1" s="1"/>
  <c r="K217" i="1" a="1"/>
  <c r="K217" i="1"/>
  <c r="M217" i="1" s="1"/>
  <c r="K218" i="1" a="1"/>
  <c r="K218" i="1"/>
  <c r="M218" i="1" s="1"/>
  <c r="K219" i="1" a="1"/>
  <c r="K219" i="1"/>
  <c r="M219" i="1" s="1"/>
  <c r="K220" i="1" a="1"/>
  <c r="K220" i="1"/>
  <c r="M220" i="1" s="1"/>
  <c r="K221" i="1" a="1"/>
  <c r="K221" i="1"/>
  <c r="M221" i="1" s="1"/>
  <c r="K222" i="1" a="1"/>
  <c r="K222" i="1"/>
  <c r="M222" i="1" s="1"/>
  <c r="K223" i="1" a="1"/>
  <c r="K223" i="1"/>
  <c r="M223" i="1" s="1"/>
  <c r="K224" i="1" a="1"/>
  <c r="K224" i="1"/>
  <c r="M224" i="1" s="1"/>
  <c r="K225" i="1" a="1"/>
  <c r="K225" i="1"/>
  <c r="M225" i="1" s="1"/>
  <c r="K226" i="1" a="1"/>
  <c r="K226" i="1"/>
  <c r="M226" i="1" s="1"/>
  <c r="K227" i="1" a="1"/>
  <c r="K227" i="1"/>
  <c r="M227" i="1" s="1"/>
  <c r="K228" i="1" a="1"/>
  <c r="K228" i="1"/>
  <c r="M228" i="1" s="1"/>
  <c r="K229" i="1" a="1"/>
  <c r="K229" i="1"/>
  <c r="M229" i="1" s="1"/>
  <c r="K230" i="1" a="1"/>
  <c r="K230" i="1"/>
  <c r="M230" i="1" s="1"/>
  <c r="K231" i="1" a="1"/>
  <c r="K231" i="1"/>
  <c r="M231" i="1" s="1"/>
  <c r="K232" i="1" a="1"/>
  <c r="K232" i="1"/>
  <c r="M232" i="1" s="1"/>
  <c r="K233" i="1" a="1"/>
  <c r="K233" i="1"/>
  <c r="M233" i="1" s="1"/>
  <c r="K234" i="1" a="1"/>
  <c r="K234" i="1"/>
  <c r="M234" i="1" s="1"/>
  <c r="K235" i="1" a="1"/>
  <c r="K235" i="1"/>
  <c r="M235" i="1" s="1"/>
  <c r="K236" i="1" a="1"/>
  <c r="K236" i="1"/>
  <c r="M236" i="1" s="1"/>
  <c r="K237" i="1" a="1"/>
  <c r="K237" i="1"/>
  <c r="M237" i="1" s="1"/>
  <c r="K238" i="1" a="1"/>
  <c r="K238" i="1"/>
  <c r="M238" i="1" s="1"/>
  <c r="K239" i="1" a="1"/>
  <c r="K239" i="1"/>
  <c r="M239" i="1" s="1"/>
  <c r="K240" i="1" a="1"/>
  <c r="K240" i="1"/>
  <c r="M240" i="1" s="1"/>
  <c r="K241" i="1" a="1"/>
  <c r="K241" i="1"/>
  <c r="M241" i="1" s="1"/>
  <c r="K242" i="1" a="1"/>
  <c r="K242" i="1"/>
  <c r="M242" i="1" s="1"/>
  <c r="K243" i="1" a="1"/>
  <c r="K243" i="1"/>
  <c r="M243" i="1" s="1"/>
  <c r="K244" i="1" a="1"/>
  <c r="K244" i="1"/>
  <c r="M244" i="1" s="1"/>
  <c r="K245" i="1" a="1"/>
  <c r="K245" i="1"/>
  <c r="M245" i="1" s="1"/>
  <c r="K246" i="1" a="1"/>
  <c r="K246" i="1"/>
  <c r="M246" i="1" s="1"/>
  <c r="K247" i="1" a="1"/>
  <c r="K247" i="1"/>
  <c r="M247" i="1" s="1"/>
  <c r="K248" i="1" a="1"/>
  <c r="K248" i="1"/>
  <c r="M248" i="1" s="1"/>
  <c r="K249" i="1" a="1"/>
  <c r="K249" i="1"/>
  <c r="M249" i="1" s="1"/>
  <c r="K250" i="1" a="1"/>
  <c r="K250" i="1"/>
  <c r="M250" i="1" s="1"/>
  <c r="K251" i="1" a="1"/>
  <c r="K251" i="1"/>
  <c r="M251" i="1" s="1"/>
  <c r="K252" i="1" a="1"/>
  <c r="K252" i="1"/>
  <c r="M252" i="1" s="1"/>
  <c r="K253" i="1" a="1"/>
  <c r="K253" i="1"/>
  <c r="M253" i="1" s="1"/>
  <c r="K254" i="1" a="1"/>
  <c r="K254" i="1"/>
  <c r="M254" i="1" s="1"/>
  <c r="K255" i="1" a="1"/>
  <c r="K255" i="1"/>
  <c r="M255" i="1" s="1"/>
  <c r="K256" i="1" a="1"/>
  <c r="K256" i="1"/>
  <c r="M256" i="1" s="1"/>
  <c r="K257" i="1" a="1"/>
  <c r="K257" i="1"/>
  <c r="M257" i="1" s="1"/>
  <c r="K258" i="1" a="1"/>
  <c r="K258" i="1"/>
  <c r="M258" i="1" s="1"/>
  <c r="K259" i="1" a="1"/>
  <c r="K259" i="1"/>
  <c r="M259" i="1" s="1"/>
  <c r="K260" i="1" a="1"/>
  <c r="K260" i="1"/>
  <c r="M260" i="1" s="1"/>
  <c r="K261" i="1" a="1"/>
  <c r="K261" i="1"/>
  <c r="M261" i="1" s="1"/>
  <c r="K262" i="1" a="1"/>
  <c r="K262" i="1"/>
  <c r="M262" i="1" s="1"/>
  <c r="K263" i="1" a="1"/>
  <c r="K263" i="1"/>
  <c r="M263" i="1" s="1"/>
  <c r="K264" i="1" a="1"/>
  <c r="K264" i="1"/>
  <c r="M264" i="1" s="1"/>
  <c r="K265" i="1" a="1"/>
  <c r="K265" i="1"/>
  <c r="M265" i="1" s="1"/>
  <c r="K266" i="1" a="1"/>
  <c r="K266" i="1"/>
  <c r="M266" i="1" s="1"/>
  <c r="K267" i="1" a="1"/>
  <c r="K267" i="1"/>
  <c r="M267" i="1" s="1"/>
  <c r="K268" i="1" a="1"/>
  <c r="K268" i="1"/>
  <c r="M268" i="1" s="1"/>
  <c r="K269" i="1" a="1"/>
  <c r="K269" i="1"/>
  <c r="M269" i="1" s="1"/>
  <c r="K270" i="1" a="1"/>
  <c r="K270" i="1"/>
  <c r="M270" i="1" s="1"/>
  <c r="K271" i="1" a="1"/>
  <c r="K271" i="1"/>
  <c r="M271" i="1" s="1"/>
  <c r="K272" i="1" a="1"/>
  <c r="K272" i="1"/>
  <c r="M272" i="1" s="1"/>
  <c r="K273" i="1" a="1"/>
  <c r="K273" i="1"/>
  <c r="M273" i="1" s="1"/>
  <c r="K274" i="1" a="1"/>
  <c r="K274" i="1"/>
  <c r="M274" i="1" s="1"/>
  <c r="K275" i="1" a="1"/>
  <c r="K275" i="1"/>
  <c r="M275" i="1" s="1"/>
  <c r="K276" i="1" a="1"/>
  <c r="K276" i="1"/>
  <c r="M276" i="1" s="1"/>
  <c r="K277" i="1" a="1"/>
  <c r="K277" i="1"/>
  <c r="M277" i="1" s="1"/>
  <c r="K278" i="1" a="1"/>
  <c r="K278" i="1"/>
  <c r="M278" i="1" s="1"/>
  <c r="K279" i="1" a="1"/>
  <c r="K279" i="1"/>
  <c r="M279" i="1" s="1"/>
  <c r="K280" i="1" a="1"/>
  <c r="K280" i="1"/>
  <c r="M280" i="1" s="1"/>
  <c r="K281" i="1" a="1"/>
  <c r="K281" i="1"/>
  <c r="M281" i="1" s="1"/>
  <c r="K282" i="1" a="1"/>
  <c r="K282" i="1"/>
  <c r="M282" i="1" s="1"/>
  <c r="K283" i="1" a="1"/>
  <c r="K283" i="1"/>
  <c r="M283" i="1" s="1"/>
  <c r="K284" i="1" a="1"/>
  <c r="K284" i="1"/>
  <c r="M284" i="1" s="1"/>
  <c r="K285" i="1" a="1"/>
  <c r="K285" i="1"/>
  <c r="M285" i="1" s="1"/>
  <c r="K286" i="1" a="1"/>
  <c r="K286" i="1"/>
  <c r="M286" i="1" s="1"/>
  <c r="K287" i="1" a="1"/>
  <c r="K287" i="1"/>
  <c r="M287" i="1" s="1"/>
  <c r="K288" i="1" a="1"/>
  <c r="K288" i="1"/>
  <c r="M288" i="1" s="1"/>
  <c r="K289" i="1" a="1"/>
  <c r="K289" i="1"/>
  <c r="M289" i="1" s="1"/>
  <c r="K290" i="1" a="1"/>
  <c r="K290" i="1"/>
  <c r="M290" i="1" s="1"/>
  <c r="K291" i="1" a="1"/>
  <c r="K291" i="1"/>
  <c r="M291" i="1" s="1"/>
  <c r="K292" i="1" a="1"/>
  <c r="K292" i="1"/>
  <c r="M292" i="1" s="1"/>
  <c r="K293" i="1" a="1"/>
  <c r="K293" i="1"/>
  <c r="M293" i="1" s="1"/>
  <c r="K294" i="1" a="1"/>
  <c r="K294" i="1"/>
  <c r="M294" i="1" s="1"/>
  <c r="K295" i="1" a="1"/>
  <c r="K295" i="1"/>
  <c r="M295" i="1" s="1"/>
  <c r="K296" i="1" a="1"/>
  <c r="K296" i="1"/>
  <c r="M296" i="1" s="1"/>
  <c r="K297" i="1" a="1"/>
  <c r="K297" i="1"/>
  <c r="M297" i="1" s="1"/>
  <c r="K298" i="1" a="1"/>
  <c r="K298" i="1"/>
  <c r="M298" i="1" s="1"/>
  <c r="K299" i="1" a="1"/>
  <c r="K299" i="1"/>
  <c r="M299" i="1" s="1"/>
  <c r="K300" i="1" a="1"/>
  <c r="K300" i="1"/>
  <c r="M300" i="1" s="1"/>
  <c r="K301" i="1" a="1"/>
  <c r="K301" i="1"/>
  <c r="M301" i="1" s="1"/>
  <c r="K302" i="1" a="1"/>
  <c r="K302" i="1"/>
  <c r="M302" i="1" s="1"/>
  <c r="K303" i="1" a="1"/>
  <c r="K303" i="1"/>
  <c r="M303" i="1" s="1"/>
  <c r="K304" i="1" a="1"/>
  <c r="K304" i="1"/>
  <c r="M304" i="1" s="1"/>
  <c r="K305" i="1" a="1"/>
  <c r="K305" i="1"/>
  <c r="M305" i="1" s="1"/>
  <c r="K306" i="1" a="1"/>
  <c r="K306" i="1"/>
  <c r="M306" i="1" s="1"/>
  <c r="K307" i="1" a="1"/>
  <c r="K307" i="1"/>
  <c r="M307" i="1" s="1"/>
  <c r="K308" i="1" a="1"/>
  <c r="K308" i="1"/>
  <c r="M308" i="1" s="1"/>
  <c r="K309" i="1" a="1"/>
  <c r="K309" i="1"/>
  <c r="M309" i="1" s="1"/>
  <c r="K310" i="1" a="1"/>
  <c r="K310" i="1"/>
  <c r="M310" i="1" s="1"/>
  <c r="K311" i="1" a="1"/>
  <c r="K311" i="1"/>
  <c r="M311" i="1" s="1"/>
  <c r="K312" i="1" a="1"/>
  <c r="K312" i="1"/>
  <c r="M312" i="1" s="1"/>
  <c r="K313" i="1" a="1"/>
  <c r="K313" i="1"/>
  <c r="M313" i="1" s="1"/>
  <c r="K314" i="1" a="1"/>
  <c r="K314" i="1"/>
  <c r="M314" i="1" s="1"/>
  <c r="K315" i="1" a="1"/>
  <c r="K315" i="1"/>
  <c r="M315" i="1" s="1"/>
  <c r="K316" i="1" a="1"/>
  <c r="K316" i="1"/>
  <c r="M316" i="1" s="1"/>
  <c r="K317" i="1" a="1"/>
  <c r="K317" i="1"/>
  <c r="M317" i="1" s="1"/>
  <c r="K318" i="1" a="1"/>
  <c r="K318" i="1"/>
  <c r="M318" i="1" s="1"/>
  <c r="K319" i="1" a="1"/>
  <c r="K319" i="1"/>
  <c r="M319" i="1" s="1"/>
  <c r="K320" i="1" a="1"/>
  <c r="K320" i="1"/>
  <c r="M320" i="1" s="1"/>
  <c r="K321" i="1" a="1"/>
  <c r="K321" i="1"/>
  <c r="M321" i="1" s="1"/>
  <c r="K322" i="1" a="1"/>
  <c r="K322" i="1"/>
  <c r="M322" i="1" s="1"/>
  <c r="K323" i="1" a="1"/>
  <c r="K323" i="1"/>
  <c r="M323" i="1" s="1"/>
  <c r="K324" i="1" a="1"/>
  <c r="K324" i="1"/>
  <c r="M324" i="1" s="1"/>
  <c r="K325" i="1" a="1"/>
  <c r="K325" i="1"/>
  <c r="M325" i="1" s="1"/>
  <c r="K326" i="1" a="1"/>
  <c r="K326" i="1"/>
  <c r="M326" i="1" s="1"/>
  <c r="K327" i="1" a="1"/>
  <c r="K327" i="1"/>
  <c r="M327" i="1" s="1"/>
  <c r="K328" i="1" a="1"/>
  <c r="K328" i="1"/>
  <c r="M328" i="1" s="1"/>
  <c r="K329" i="1" a="1"/>
  <c r="K329" i="1"/>
  <c r="M329" i="1" s="1"/>
  <c r="K330" i="1" a="1"/>
  <c r="K330" i="1"/>
  <c r="M330" i="1" s="1"/>
  <c r="K331" i="1" a="1"/>
  <c r="K331" i="1"/>
  <c r="M331" i="1" s="1"/>
  <c r="K332" i="1" a="1"/>
  <c r="K332" i="1"/>
  <c r="M332" i="1" s="1"/>
  <c r="K333" i="1" a="1"/>
  <c r="K333" i="1"/>
  <c r="M333" i="1" s="1"/>
  <c r="K334" i="1" a="1"/>
  <c r="K334" i="1"/>
  <c r="M334" i="1" s="1"/>
  <c r="K335" i="1" a="1"/>
  <c r="K335" i="1"/>
  <c r="M335" i="1" s="1"/>
  <c r="K336" i="1" a="1"/>
  <c r="K336" i="1"/>
  <c r="M336" i="1" s="1"/>
  <c r="K337" i="1" a="1"/>
  <c r="K337" i="1"/>
  <c r="M337" i="1" s="1"/>
  <c r="K338" i="1" a="1"/>
  <c r="K338" i="1"/>
  <c r="M338" i="1" s="1"/>
  <c r="K339" i="1" a="1"/>
  <c r="K339" i="1"/>
  <c r="M339" i="1" s="1"/>
  <c r="K340" i="1" a="1"/>
  <c r="K340" i="1"/>
  <c r="M340" i="1" s="1"/>
  <c r="K341" i="1" a="1"/>
  <c r="K341" i="1"/>
  <c r="M341" i="1" s="1"/>
  <c r="K342" i="1" a="1"/>
  <c r="K342" i="1"/>
  <c r="M342" i="1" s="1"/>
  <c r="K343" i="1" a="1"/>
  <c r="K343" i="1"/>
  <c r="M343" i="1" s="1"/>
  <c r="K344" i="1" a="1"/>
  <c r="K344" i="1"/>
  <c r="M344" i="1" s="1"/>
  <c r="K345" i="1" a="1"/>
  <c r="K345" i="1"/>
  <c r="M345" i="1" s="1"/>
  <c r="K346" i="1" a="1"/>
  <c r="K346" i="1"/>
  <c r="M346" i="1" s="1"/>
  <c r="K347" i="1" a="1"/>
  <c r="K347" i="1"/>
  <c r="M347" i="1" s="1"/>
  <c r="K348" i="1" a="1"/>
  <c r="K348" i="1"/>
  <c r="M348" i="1" s="1"/>
  <c r="K349" i="1" a="1"/>
  <c r="K349" i="1"/>
  <c r="M349" i="1" s="1"/>
  <c r="K350" i="1" a="1"/>
  <c r="K350" i="1"/>
  <c r="M350" i="1" s="1"/>
  <c r="K351" i="1" a="1"/>
  <c r="K351" i="1"/>
  <c r="M351" i="1" s="1"/>
  <c r="K352" i="1" a="1"/>
  <c r="K352" i="1"/>
  <c r="M352" i="1" s="1"/>
  <c r="K353" i="1" a="1"/>
  <c r="K353" i="1"/>
  <c r="M353" i="1" s="1"/>
  <c r="K354" i="1" a="1"/>
  <c r="K354" i="1"/>
  <c r="M354" i="1" s="1"/>
  <c r="K355" i="1" a="1"/>
  <c r="K355" i="1"/>
  <c r="M355" i="1" s="1"/>
  <c r="K356" i="1" a="1"/>
  <c r="K356" i="1"/>
  <c r="M356" i="1" s="1"/>
  <c r="K357" i="1" a="1"/>
  <c r="K357" i="1"/>
  <c r="M357" i="1" s="1"/>
  <c r="K358" i="1" a="1"/>
  <c r="K358" i="1"/>
  <c r="M358" i="1" s="1"/>
  <c r="K359" i="1" a="1"/>
  <c r="K359" i="1"/>
  <c r="M359" i="1" s="1"/>
  <c r="K360" i="1" a="1"/>
  <c r="K360" i="1"/>
  <c r="M360" i="1" s="1"/>
  <c r="K361" i="1" a="1"/>
  <c r="K361" i="1"/>
  <c r="M361" i="1" s="1"/>
  <c r="K362" i="1" a="1"/>
  <c r="K362" i="1"/>
  <c r="M362" i="1" s="1"/>
  <c r="K363" i="1" a="1"/>
  <c r="K363" i="1"/>
  <c r="M363" i="1" s="1"/>
  <c r="K364" i="1" a="1"/>
  <c r="K364" i="1"/>
  <c r="M364" i="1" s="1"/>
  <c r="K365" i="1" a="1"/>
  <c r="K365" i="1"/>
  <c r="M365" i="1" s="1"/>
  <c r="K366" i="1" a="1"/>
  <c r="K366" i="1"/>
  <c r="M366" i="1" s="1"/>
  <c r="K367" i="1" a="1"/>
  <c r="K367" i="1"/>
  <c r="M367" i="1" s="1"/>
  <c r="K368" i="1" a="1"/>
  <c r="K368" i="1"/>
  <c r="M368" i="1" s="1"/>
  <c r="K369" i="1" a="1"/>
  <c r="K369" i="1"/>
  <c r="M369" i="1" s="1"/>
  <c r="K370" i="1" a="1"/>
  <c r="K370" i="1"/>
  <c r="M370" i="1" s="1"/>
  <c r="K371" i="1" a="1"/>
  <c r="K371" i="1"/>
  <c r="M371" i="1" s="1"/>
  <c r="K372" i="1" a="1"/>
  <c r="K372" i="1"/>
  <c r="M372" i="1" s="1"/>
  <c r="K373" i="1" a="1"/>
  <c r="K373" i="1"/>
  <c r="M373" i="1" s="1"/>
  <c r="K374" i="1" a="1"/>
  <c r="K374" i="1"/>
  <c r="M374" i="1" s="1"/>
  <c r="K375" i="1" a="1"/>
  <c r="K375" i="1"/>
  <c r="M375" i="1" s="1"/>
  <c r="K376" i="1" a="1"/>
  <c r="K376" i="1"/>
  <c r="M376" i="1" s="1"/>
  <c r="K377" i="1" a="1"/>
  <c r="K377" i="1"/>
  <c r="M377" i="1" s="1"/>
  <c r="K378" i="1" a="1"/>
  <c r="K378" i="1"/>
  <c r="M378" i="1" s="1"/>
  <c r="K379" i="1" a="1"/>
  <c r="K379" i="1"/>
  <c r="M379" i="1" s="1"/>
  <c r="K380" i="1" a="1"/>
  <c r="K380" i="1"/>
  <c r="M380" i="1" s="1"/>
  <c r="K381" i="1" a="1"/>
  <c r="K381" i="1"/>
  <c r="M381" i="1" s="1"/>
  <c r="K382" i="1" a="1"/>
  <c r="K382" i="1"/>
  <c r="M382" i="1" s="1"/>
  <c r="K383" i="1" a="1"/>
  <c r="K383" i="1"/>
  <c r="M383" i="1" s="1"/>
  <c r="K384" i="1" a="1"/>
  <c r="K384" i="1"/>
  <c r="M384" i="1" s="1"/>
  <c r="K385" i="1" a="1"/>
  <c r="K385" i="1"/>
  <c r="M385" i="1" s="1"/>
  <c r="K386" i="1" a="1"/>
  <c r="K386" i="1"/>
  <c r="M386" i="1" s="1"/>
  <c r="K387" i="1" a="1"/>
  <c r="K387" i="1"/>
  <c r="M387" i="1" s="1"/>
  <c r="K388" i="1" a="1"/>
  <c r="K388" i="1"/>
  <c r="M388" i="1" s="1"/>
  <c r="K389" i="1" a="1"/>
  <c r="K389" i="1"/>
  <c r="M389" i="1" s="1"/>
  <c r="K390" i="1" a="1"/>
  <c r="K390" i="1"/>
  <c r="M390" i="1" s="1"/>
  <c r="K391" i="1" a="1"/>
  <c r="K391" i="1"/>
  <c r="M391" i="1" s="1"/>
  <c r="K392" i="1" a="1"/>
  <c r="K392" i="1"/>
  <c r="M392" i="1" s="1"/>
  <c r="K393" i="1" a="1"/>
  <c r="K393" i="1"/>
  <c r="M393" i="1" s="1"/>
  <c r="K394" i="1" a="1"/>
  <c r="K394" i="1"/>
  <c r="M394" i="1" s="1"/>
  <c r="K395" i="1" a="1"/>
  <c r="K395" i="1"/>
  <c r="M395" i="1" s="1"/>
  <c r="K396" i="1" a="1"/>
  <c r="K396" i="1"/>
  <c r="M396" i="1" s="1"/>
  <c r="K397" i="1" a="1"/>
  <c r="K397" i="1"/>
  <c r="M397" i="1" s="1"/>
  <c r="K398" i="1" a="1"/>
  <c r="K398" i="1"/>
  <c r="M398" i="1" s="1"/>
  <c r="K399" i="1" a="1"/>
  <c r="K399" i="1"/>
  <c r="M399" i="1" s="1"/>
  <c r="K400" i="1" a="1"/>
  <c r="K400" i="1"/>
  <c r="M400" i="1" s="1"/>
  <c r="K401" i="1" a="1"/>
  <c r="K401" i="1"/>
  <c r="M401" i="1" s="1"/>
  <c r="K402" i="1" a="1"/>
  <c r="K402" i="1"/>
  <c r="M402" i="1" s="1"/>
  <c r="K403" i="1" a="1"/>
  <c r="K403" i="1"/>
  <c r="M403" i="1" s="1"/>
  <c r="K404" i="1" a="1"/>
  <c r="K404" i="1"/>
  <c r="M404" i="1" s="1"/>
  <c r="K405" i="1" a="1"/>
  <c r="K405" i="1"/>
  <c r="M405" i="1" s="1"/>
  <c r="K406" i="1" a="1"/>
  <c r="K406" i="1"/>
  <c r="M406" i="1" s="1"/>
  <c r="K407" i="1" a="1"/>
  <c r="K407" i="1"/>
  <c r="M407" i="1" s="1"/>
  <c r="K408" i="1" a="1"/>
  <c r="K408" i="1"/>
  <c r="M408" i="1" s="1"/>
  <c r="K409" i="1" a="1"/>
  <c r="K409" i="1"/>
  <c r="M409" i="1" s="1"/>
  <c r="K410" i="1" a="1"/>
  <c r="K410" i="1"/>
  <c r="M410" i="1" s="1"/>
  <c r="K411" i="1" a="1"/>
  <c r="K411" i="1"/>
  <c r="M411" i="1" s="1"/>
  <c r="K412" i="1" a="1"/>
  <c r="K412" i="1"/>
  <c r="M412" i="1" s="1"/>
  <c r="K413" i="1" a="1"/>
  <c r="K413" i="1"/>
  <c r="M413" i="1" s="1"/>
  <c r="K414" i="1" a="1"/>
  <c r="K414" i="1"/>
  <c r="M414" i="1" s="1"/>
  <c r="K415" i="1" a="1"/>
  <c r="K415" i="1"/>
  <c r="M415" i="1" s="1"/>
  <c r="K416" i="1" a="1"/>
  <c r="K416" i="1"/>
  <c r="M416" i="1" s="1"/>
  <c r="K417" i="1" a="1"/>
  <c r="K417" i="1"/>
  <c r="M417" i="1" s="1"/>
  <c r="K418" i="1" a="1"/>
  <c r="K418" i="1"/>
  <c r="M418" i="1" s="1"/>
  <c r="K419" i="1" a="1"/>
  <c r="K419" i="1"/>
  <c r="M419" i="1" s="1"/>
  <c r="K420" i="1" a="1"/>
  <c r="K420" i="1"/>
  <c r="M420" i="1" s="1"/>
  <c r="K421" i="1" a="1"/>
  <c r="K421" i="1"/>
  <c r="M421" i="1" s="1"/>
  <c r="K422" i="1" a="1"/>
  <c r="K422" i="1"/>
  <c r="M422" i="1" s="1"/>
  <c r="K423" i="1" a="1"/>
  <c r="K423" i="1"/>
  <c r="M423" i="1" s="1"/>
  <c r="K424" i="1" a="1"/>
  <c r="K424" i="1"/>
  <c r="M424" i="1" s="1"/>
  <c r="K425" i="1" a="1"/>
  <c r="K425" i="1"/>
  <c r="M425" i="1" s="1"/>
  <c r="K426" i="1" a="1"/>
  <c r="K426" i="1"/>
  <c r="M426" i="1" s="1"/>
  <c r="K427" i="1" a="1"/>
  <c r="K427" i="1"/>
  <c r="M427" i="1" s="1"/>
  <c r="K428" i="1" a="1"/>
  <c r="K428" i="1"/>
  <c r="M428" i="1" s="1"/>
  <c r="K429" i="1" a="1"/>
  <c r="K429" i="1"/>
  <c r="M429" i="1" s="1"/>
  <c r="K430" i="1" a="1"/>
  <c r="K430" i="1"/>
  <c r="M430" i="1" s="1"/>
  <c r="K431" i="1" a="1"/>
  <c r="K431" i="1"/>
  <c r="M431" i="1" s="1"/>
  <c r="K432" i="1" a="1"/>
  <c r="K432" i="1"/>
  <c r="M432" i="1" s="1"/>
  <c r="K433" i="1" a="1"/>
  <c r="K433" i="1"/>
  <c r="M433" i="1" s="1"/>
  <c r="K434" i="1" a="1"/>
  <c r="K434" i="1"/>
  <c r="M434" i="1" s="1"/>
  <c r="K435" i="1" a="1"/>
  <c r="K435" i="1"/>
  <c r="M435" i="1" s="1"/>
  <c r="K436" i="1" a="1"/>
  <c r="K436" i="1"/>
  <c r="M436" i="1" s="1"/>
  <c r="K437" i="1" a="1"/>
  <c r="K437" i="1"/>
  <c r="M437" i="1" s="1"/>
  <c r="K438" i="1" a="1"/>
  <c r="K438" i="1"/>
  <c r="M438" i="1" s="1"/>
  <c r="K439" i="1" a="1"/>
  <c r="K439" i="1"/>
  <c r="M439" i="1" s="1"/>
  <c r="K440" i="1" a="1"/>
  <c r="K440" i="1"/>
  <c r="M440" i="1" s="1"/>
  <c r="K441" i="1" a="1"/>
  <c r="K441" i="1"/>
  <c r="M441" i="1" s="1"/>
  <c r="K442" i="1" a="1"/>
  <c r="K442" i="1"/>
  <c r="M442" i="1" s="1"/>
  <c r="K443" i="1" a="1"/>
  <c r="K443" i="1"/>
  <c r="M443" i="1" s="1"/>
  <c r="K444" i="1" a="1"/>
  <c r="K444" i="1"/>
  <c r="M444" i="1" s="1"/>
  <c r="K445" i="1" a="1"/>
  <c r="K445" i="1"/>
  <c r="M445" i="1" s="1"/>
  <c r="K446" i="1" a="1"/>
  <c r="K446" i="1"/>
  <c r="M446" i="1" s="1"/>
  <c r="K447" i="1" a="1"/>
  <c r="K447" i="1"/>
  <c r="M447" i="1" s="1"/>
  <c r="K448" i="1" a="1"/>
  <c r="K448" i="1"/>
  <c r="M448" i="1" s="1"/>
  <c r="K449" i="1" a="1"/>
  <c r="K449" i="1"/>
  <c r="M449" i="1" s="1"/>
  <c r="K450" i="1" a="1"/>
  <c r="K450" i="1"/>
  <c r="M450" i="1" s="1"/>
  <c r="K451" i="1" a="1"/>
  <c r="K451" i="1"/>
  <c r="M451" i="1" s="1"/>
  <c r="K452" i="1" a="1"/>
  <c r="K452" i="1"/>
  <c r="M452" i="1" s="1"/>
  <c r="K453" i="1" a="1"/>
  <c r="K453" i="1"/>
  <c r="M453" i="1" s="1"/>
  <c r="K454" i="1" a="1"/>
  <c r="K454" i="1"/>
  <c r="M454" i="1" s="1"/>
  <c r="K455" i="1" a="1"/>
  <c r="K455" i="1"/>
  <c r="M455" i="1" s="1"/>
  <c r="K456" i="1" a="1"/>
  <c r="K456" i="1"/>
  <c r="M456" i="1" s="1"/>
  <c r="K457" i="1" a="1"/>
  <c r="K457" i="1"/>
  <c r="M457" i="1" s="1"/>
  <c r="K458" i="1" a="1"/>
  <c r="K458" i="1"/>
  <c r="M458" i="1" s="1"/>
  <c r="K459" i="1" a="1"/>
  <c r="K459" i="1"/>
  <c r="M459" i="1" s="1"/>
  <c r="K460" i="1" a="1"/>
  <c r="K460" i="1"/>
  <c r="M460" i="1" s="1"/>
  <c r="K461" i="1" a="1"/>
  <c r="K461" i="1"/>
  <c r="M461" i="1" s="1"/>
  <c r="K462" i="1" a="1"/>
  <c r="K462" i="1"/>
  <c r="M462" i="1" s="1"/>
  <c r="K463" i="1" a="1"/>
  <c r="K463" i="1"/>
  <c r="M463" i="1" s="1"/>
  <c r="K464" i="1" a="1"/>
  <c r="K464" i="1"/>
  <c r="M464" i="1" s="1"/>
  <c r="K465" i="1" a="1"/>
  <c r="K465" i="1"/>
  <c r="M465" i="1" s="1"/>
  <c r="K466" i="1" a="1"/>
  <c r="K466" i="1"/>
  <c r="M466" i="1" s="1"/>
  <c r="K467" i="1" a="1"/>
  <c r="K467" i="1"/>
  <c r="M467" i="1" s="1"/>
  <c r="K468" i="1" a="1"/>
  <c r="K468" i="1"/>
  <c r="M468" i="1" s="1"/>
  <c r="K469" i="1" a="1"/>
  <c r="K469" i="1"/>
  <c r="M469" i="1" s="1"/>
  <c r="K470" i="1" a="1"/>
  <c r="K470" i="1"/>
  <c r="M470" i="1" s="1"/>
  <c r="K471" i="1" a="1"/>
  <c r="K471" i="1"/>
  <c r="M471" i="1" s="1"/>
  <c r="K472" i="1" a="1"/>
  <c r="K472" i="1"/>
  <c r="M472" i="1" s="1"/>
  <c r="K473" i="1" a="1"/>
  <c r="K473" i="1"/>
  <c r="M473" i="1" s="1"/>
  <c r="K474" i="1" a="1"/>
  <c r="K474" i="1"/>
  <c r="M474" i="1" s="1"/>
  <c r="K475" i="1" a="1"/>
  <c r="K475" i="1"/>
  <c r="M475" i="1" s="1"/>
  <c r="K476" i="1" a="1"/>
  <c r="K476" i="1"/>
  <c r="M476" i="1" s="1"/>
  <c r="K477" i="1" a="1"/>
  <c r="K477" i="1"/>
  <c r="M477" i="1" s="1"/>
  <c r="K478" i="1" a="1"/>
  <c r="K478" i="1"/>
  <c r="M478" i="1" s="1"/>
  <c r="K479" i="1" a="1"/>
  <c r="K479" i="1"/>
  <c r="M479" i="1" s="1"/>
  <c r="K480" i="1" a="1"/>
  <c r="K480" i="1"/>
  <c r="M480" i="1" s="1"/>
  <c r="K481" i="1" a="1"/>
  <c r="K481" i="1"/>
  <c r="M481" i="1" s="1"/>
  <c r="K482" i="1" a="1"/>
  <c r="K482" i="1"/>
  <c r="M482" i="1" s="1"/>
  <c r="K483" i="1" a="1"/>
  <c r="K483" i="1"/>
  <c r="M483" i="1" s="1"/>
  <c r="K484" i="1" a="1"/>
  <c r="K484" i="1"/>
  <c r="M484" i="1" s="1"/>
  <c r="K485" i="1" a="1"/>
  <c r="K485" i="1"/>
  <c r="M485" i="1" s="1"/>
  <c r="K486" i="1" a="1"/>
  <c r="K486" i="1"/>
  <c r="M486" i="1" s="1"/>
  <c r="K487" i="1" a="1"/>
  <c r="K487" i="1"/>
  <c r="M487" i="1" s="1"/>
  <c r="K488" i="1" a="1"/>
  <c r="K488" i="1"/>
  <c r="M488" i="1" s="1"/>
  <c r="K489" i="1" a="1"/>
  <c r="K489" i="1"/>
  <c r="M489" i="1" s="1"/>
  <c r="K490" i="1" a="1"/>
  <c r="K490" i="1"/>
  <c r="M490" i="1" s="1"/>
  <c r="K491" i="1" a="1"/>
  <c r="K491" i="1"/>
  <c r="M491" i="1" s="1"/>
  <c r="K492" i="1" a="1"/>
  <c r="K492" i="1"/>
  <c r="M492" i="1" s="1"/>
  <c r="K493" i="1" a="1"/>
  <c r="K493" i="1"/>
  <c r="M493" i="1" s="1"/>
  <c r="K494" i="1" a="1"/>
  <c r="K494" i="1"/>
  <c r="M494" i="1" s="1"/>
  <c r="K495" i="1" a="1"/>
  <c r="K495" i="1"/>
  <c r="M495" i="1" s="1"/>
  <c r="K496" i="1" a="1"/>
  <c r="K496" i="1"/>
  <c r="M496" i="1" s="1"/>
  <c r="K497" i="1" a="1"/>
  <c r="K497" i="1"/>
  <c r="M497" i="1" s="1"/>
  <c r="K498" i="1" a="1"/>
  <c r="K498" i="1"/>
  <c r="M498" i="1" s="1"/>
  <c r="K499" i="1" a="1"/>
  <c r="K499" i="1"/>
  <c r="M499" i="1" s="1"/>
  <c r="K500" i="1" a="1"/>
  <c r="K500" i="1"/>
  <c r="M500" i="1" s="1"/>
  <c r="K501" i="1" a="1"/>
  <c r="K501" i="1"/>
  <c r="M501" i="1" s="1"/>
  <c r="K502" i="1" a="1"/>
  <c r="K502" i="1"/>
  <c r="M502" i="1" s="1"/>
  <c r="K503" i="1" a="1"/>
  <c r="K503" i="1"/>
  <c r="M503" i="1" s="1"/>
  <c r="K504" i="1" a="1"/>
  <c r="K504" i="1"/>
  <c r="M504" i="1" s="1"/>
  <c r="K505" i="1" a="1"/>
  <c r="K505" i="1"/>
  <c r="M505" i="1" s="1"/>
  <c r="K506" i="1" a="1"/>
  <c r="K506" i="1"/>
  <c r="M506" i="1" s="1"/>
  <c r="K507" i="1" a="1"/>
  <c r="K507" i="1"/>
  <c r="M507" i="1" s="1"/>
  <c r="K508" i="1" a="1"/>
  <c r="K508" i="1"/>
  <c r="M508" i="1" s="1"/>
  <c r="K509" i="1" a="1"/>
  <c r="K509" i="1"/>
  <c r="M509" i="1" s="1"/>
  <c r="K510" i="1" a="1"/>
  <c r="K510" i="1"/>
  <c r="M510" i="1" s="1"/>
  <c r="K511" i="1" a="1"/>
  <c r="K511" i="1"/>
  <c r="M511" i="1" s="1"/>
  <c r="K512" i="1" a="1"/>
  <c r="K512" i="1"/>
  <c r="M512" i="1" s="1"/>
  <c r="K513" i="1" a="1"/>
  <c r="K513" i="1"/>
  <c r="M513" i="1" s="1"/>
  <c r="K514" i="1" a="1"/>
  <c r="K514" i="1"/>
  <c r="M514" i="1" s="1"/>
  <c r="K515" i="1" a="1"/>
  <c r="K515" i="1"/>
  <c r="M515" i="1" s="1"/>
  <c r="K516" i="1" a="1"/>
  <c r="K516" i="1"/>
  <c r="M516" i="1" s="1"/>
  <c r="K517" i="1" a="1"/>
  <c r="K517" i="1"/>
  <c r="M517" i="1" s="1"/>
  <c r="K518" i="1" a="1"/>
  <c r="K518" i="1"/>
  <c r="M518" i="1" s="1"/>
  <c r="K519" i="1" a="1"/>
  <c r="K519" i="1"/>
  <c r="M519" i="1" s="1"/>
  <c r="K520" i="1" a="1"/>
  <c r="K520" i="1"/>
  <c r="M520" i="1" s="1"/>
  <c r="K521" i="1" a="1"/>
  <c r="K521" i="1"/>
  <c r="M521" i="1" s="1"/>
  <c r="K522" i="1" a="1"/>
  <c r="K522" i="1"/>
  <c r="M522" i="1" s="1"/>
  <c r="K523" i="1" a="1"/>
  <c r="K523" i="1"/>
  <c r="M523" i="1" s="1"/>
  <c r="K524" i="1" a="1"/>
  <c r="K524" i="1"/>
  <c r="M524" i="1" s="1"/>
  <c r="K525" i="1" a="1"/>
  <c r="K525" i="1"/>
  <c r="M525" i="1" s="1"/>
  <c r="K526" i="1" a="1"/>
  <c r="K526" i="1"/>
  <c r="M526" i="1" s="1"/>
  <c r="K527" i="1" a="1"/>
  <c r="K527" i="1"/>
  <c r="M527" i="1" s="1"/>
  <c r="K528" i="1" a="1"/>
  <c r="K528" i="1"/>
  <c r="M528" i="1" s="1"/>
  <c r="K529" i="1" a="1"/>
  <c r="K529" i="1"/>
  <c r="M529" i="1" s="1"/>
  <c r="K530" i="1" a="1"/>
  <c r="K530" i="1"/>
  <c r="M530" i="1" s="1"/>
  <c r="K531" i="1" a="1"/>
  <c r="K531" i="1"/>
  <c r="M531" i="1" s="1"/>
  <c r="K532" i="1" a="1"/>
  <c r="K532" i="1"/>
  <c r="M532" i="1" s="1"/>
  <c r="K533" i="1" a="1"/>
  <c r="K533" i="1"/>
  <c r="M533" i="1" s="1"/>
  <c r="K534" i="1" a="1"/>
  <c r="K534" i="1"/>
  <c r="M534" i="1" s="1"/>
  <c r="K535" i="1" a="1"/>
  <c r="K535" i="1"/>
  <c r="M535" i="1" s="1"/>
  <c r="K536" i="1" a="1"/>
  <c r="K536" i="1"/>
  <c r="M536" i="1" s="1"/>
  <c r="K537" i="1" a="1"/>
  <c r="K537" i="1"/>
  <c r="M537" i="1" s="1"/>
  <c r="K538" i="1" a="1"/>
  <c r="K538" i="1"/>
  <c r="M538" i="1" s="1"/>
  <c r="K539" i="1" a="1"/>
  <c r="K539" i="1"/>
  <c r="M539" i="1" s="1"/>
  <c r="K540" i="1" a="1"/>
  <c r="K540" i="1"/>
  <c r="M540" i="1" s="1"/>
  <c r="K541" i="1" a="1"/>
  <c r="K541" i="1"/>
  <c r="M541" i="1" s="1"/>
  <c r="K542" i="1" a="1"/>
  <c r="K542" i="1"/>
  <c r="M542" i="1" s="1"/>
  <c r="K543" i="1" a="1"/>
  <c r="K543" i="1"/>
  <c r="M543" i="1" s="1"/>
  <c r="K544" i="1" a="1"/>
  <c r="K544" i="1"/>
  <c r="M544" i="1" s="1"/>
  <c r="K545" i="1" a="1"/>
  <c r="K545" i="1"/>
  <c r="M545" i="1" s="1"/>
  <c r="K546" i="1" a="1"/>
  <c r="K546" i="1"/>
  <c r="M546" i="1" s="1"/>
  <c r="K547" i="1" a="1"/>
  <c r="K547" i="1"/>
  <c r="M547" i="1" s="1"/>
  <c r="K548" i="1" a="1"/>
  <c r="K548" i="1"/>
  <c r="M548" i="1" s="1"/>
  <c r="K549" i="1" a="1"/>
  <c r="K549" i="1"/>
  <c r="M549" i="1" s="1"/>
  <c r="K550" i="1" a="1"/>
  <c r="K550" i="1"/>
  <c r="M550" i="1" s="1"/>
  <c r="K551" i="1" a="1"/>
  <c r="K551" i="1"/>
  <c r="M551" i="1" s="1"/>
  <c r="K552" i="1" a="1"/>
  <c r="K552" i="1"/>
  <c r="M552" i="1" s="1"/>
  <c r="K553" i="1" a="1"/>
  <c r="K553" i="1"/>
  <c r="M553" i="1" s="1"/>
  <c r="K554" i="1" a="1"/>
  <c r="K554" i="1"/>
  <c r="M554" i="1" s="1"/>
  <c r="K555" i="1" a="1"/>
  <c r="K555" i="1"/>
  <c r="M555" i="1" s="1"/>
  <c r="K556" i="1" a="1"/>
  <c r="K556" i="1"/>
  <c r="M556" i="1" s="1"/>
  <c r="K557" i="1" a="1"/>
  <c r="K557" i="1"/>
  <c r="M557" i="1" s="1"/>
  <c r="K558" i="1" a="1"/>
  <c r="K558" i="1"/>
  <c r="M558" i="1" s="1"/>
  <c r="K559" i="1" a="1"/>
  <c r="K559" i="1"/>
  <c r="M559" i="1" s="1"/>
  <c r="K560" i="1" a="1"/>
  <c r="K560" i="1"/>
  <c r="M560" i="1" s="1"/>
  <c r="K561" i="1" a="1"/>
  <c r="K561" i="1"/>
  <c r="M561" i="1" s="1"/>
  <c r="K562" i="1" a="1"/>
  <c r="K562" i="1"/>
  <c r="M562" i="1" s="1"/>
  <c r="K563" i="1" a="1"/>
  <c r="K563" i="1"/>
  <c r="M563" i="1" s="1"/>
  <c r="K564" i="1" a="1"/>
  <c r="K564" i="1"/>
  <c r="M564" i="1" s="1"/>
  <c r="K565" i="1" a="1"/>
  <c r="K565" i="1"/>
  <c r="M565" i="1" s="1"/>
  <c r="K566" i="1" a="1"/>
  <c r="K566" i="1"/>
  <c r="M566" i="1" s="1"/>
  <c r="K567" i="1" a="1"/>
  <c r="K567" i="1"/>
  <c r="M567" i="1" s="1"/>
  <c r="K568" i="1" a="1"/>
  <c r="K568" i="1"/>
  <c r="M568" i="1" s="1"/>
  <c r="K569" i="1" a="1"/>
  <c r="K569" i="1"/>
  <c r="M569" i="1" s="1"/>
  <c r="K570" i="1" a="1"/>
  <c r="K570" i="1"/>
  <c r="M570" i="1" s="1"/>
  <c r="K571" i="1" a="1"/>
  <c r="K571" i="1"/>
  <c r="M571" i="1" s="1"/>
  <c r="K572" i="1" a="1"/>
  <c r="K572" i="1"/>
  <c r="M572" i="1" s="1"/>
  <c r="K573" i="1" a="1"/>
  <c r="K573" i="1"/>
  <c r="M573" i="1" s="1"/>
  <c r="K574" i="1" a="1"/>
  <c r="K574" i="1"/>
  <c r="M574" i="1" s="1"/>
  <c r="K575" i="1" a="1"/>
  <c r="K575" i="1"/>
  <c r="M575" i="1" s="1"/>
  <c r="K576" i="1" a="1"/>
  <c r="K576" i="1"/>
  <c r="M576" i="1" s="1"/>
  <c r="K577" i="1" a="1"/>
  <c r="K577" i="1"/>
  <c r="M577" i="1" s="1"/>
  <c r="K578" i="1" a="1"/>
  <c r="K578" i="1"/>
  <c r="M578" i="1" s="1"/>
  <c r="K579" i="1" a="1"/>
  <c r="K579" i="1"/>
  <c r="M579" i="1" s="1"/>
  <c r="K580" i="1" a="1"/>
  <c r="K580" i="1"/>
  <c r="M580" i="1" s="1"/>
  <c r="K581" i="1" a="1"/>
  <c r="K581" i="1"/>
  <c r="M581" i="1" s="1"/>
  <c r="K582" i="1" a="1"/>
  <c r="K582" i="1"/>
  <c r="M582" i="1" s="1"/>
  <c r="K583" i="1" a="1"/>
  <c r="K583" i="1"/>
  <c r="M583" i="1" s="1"/>
  <c r="K584" i="1" a="1"/>
  <c r="K584" i="1"/>
  <c r="M584" i="1" s="1"/>
  <c r="K585" i="1" a="1"/>
  <c r="K585" i="1"/>
  <c r="M585" i="1" s="1"/>
  <c r="K586" i="1" a="1"/>
  <c r="K586" i="1"/>
  <c r="M586" i="1" s="1"/>
  <c r="K587" i="1" a="1"/>
  <c r="K587" i="1"/>
  <c r="M587" i="1" s="1"/>
  <c r="K588" i="1" a="1"/>
  <c r="K588" i="1"/>
  <c r="M588" i="1" s="1"/>
  <c r="K589" i="1" a="1"/>
  <c r="K589" i="1"/>
  <c r="M589" i="1" s="1"/>
  <c r="K590" i="1" a="1"/>
  <c r="K590" i="1"/>
  <c r="M590" i="1" s="1"/>
  <c r="K591" i="1" a="1"/>
  <c r="K591" i="1"/>
  <c r="M591" i="1" s="1"/>
  <c r="K592" i="1" a="1"/>
  <c r="K592" i="1"/>
  <c r="M592" i="1" s="1"/>
  <c r="K593" i="1" a="1"/>
  <c r="K593" i="1"/>
  <c r="M593" i="1" s="1"/>
  <c r="K594" i="1" a="1"/>
  <c r="K594" i="1"/>
  <c r="M594" i="1" s="1"/>
  <c r="K595" i="1" a="1"/>
  <c r="K595" i="1"/>
  <c r="M595" i="1" s="1"/>
  <c r="K596" i="1" a="1"/>
  <c r="K596" i="1"/>
  <c r="M596" i="1" s="1"/>
  <c r="K597" i="1" a="1"/>
  <c r="K597" i="1"/>
  <c r="M597" i="1" s="1"/>
  <c r="K598" i="1" a="1"/>
  <c r="K598" i="1"/>
  <c r="M598" i="1" s="1"/>
  <c r="K599" i="1" a="1"/>
  <c r="K599" i="1"/>
  <c r="M599" i="1" s="1"/>
  <c r="K600" i="1" a="1"/>
  <c r="K600" i="1"/>
  <c r="M600" i="1" s="1"/>
  <c r="K601" i="1" a="1"/>
  <c r="K601" i="1"/>
  <c r="M601" i="1" s="1"/>
  <c r="K602" i="1" a="1"/>
  <c r="K602" i="1"/>
  <c r="M602" i="1" s="1"/>
  <c r="K603" i="1" a="1"/>
  <c r="K603" i="1"/>
  <c r="M603" i="1" s="1"/>
  <c r="K604" i="1" a="1"/>
  <c r="K604" i="1"/>
  <c r="M604" i="1" s="1"/>
  <c r="K605" i="1" a="1"/>
  <c r="K605" i="1"/>
  <c r="M605" i="1" s="1"/>
  <c r="K606" i="1" a="1"/>
  <c r="K606" i="1"/>
  <c r="M606" i="1" s="1"/>
  <c r="K607" i="1" a="1"/>
  <c r="K607" i="1"/>
  <c r="M607" i="1" s="1"/>
  <c r="K608" i="1" a="1"/>
  <c r="K608" i="1"/>
  <c r="M608" i="1" s="1"/>
  <c r="K609" i="1" a="1"/>
  <c r="K609" i="1"/>
  <c r="M609" i="1" s="1"/>
  <c r="K610" i="1" a="1"/>
  <c r="K610" i="1"/>
  <c r="M610" i="1" s="1"/>
  <c r="K611" i="1" a="1"/>
  <c r="K611" i="1"/>
  <c r="M611" i="1" s="1"/>
  <c r="K612" i="1" a="1"/>
  <c r="K612" i="1"/>
  <c r="M612" i="1" s="1"/>
  <c r="K613" i="1" a="1"/>
  <c r="K613" i="1"/>
  <c r="M613" i="1" s="1"/>
  <c r="K614" i="1" a="1"/>
  <c r="K614" i="1"/>
  <c r="M614" i="1" s="1"/>
  <c r="K615" i="1" a="1"/>
  <c r="K615" i="1"/>
  <c r="M615" i="1" s="1"/>
  <c r="K616" i="1" a="1"/>
  <c r="K616" i="1"/>
  <c r="M616" i="1" s="1"/>
  <c r="K617" i="1" a="1"/>
  <c r="K617" i="1"/>
  <c r="M617" i="1" s="1"/>
  <c r="K618" i="1" a="1"/>
  <c r="K618" i="1"/>
  <c r="M618" i="1" s="1"/>
  <c r="K619" i="1" a="1"/>
  <c r="K619" i="1"/>
  <c r="M619" i="1" s="1"/>
  <c r="K620" i="1" a="1"/>
  <c r="K620" i="1"/>
  <c r="M620" i="1" s="1"/>
  <c r="K621" i="1" a="1"/>
  <c r="K621" i="1"/>
  <c r="M621" i="1" s="1"/>
  <c r="K622" i="1" a="1"/>
  <c r="K622" i="1"/>
  <c r="M622" i="1" s="1"/>
  <c r="K623" i="1" a="1"/>
  <c r="K623" i="1"/>
  <c r="M623" i="1" s="1"/>
  <c r="K624" i="1" a="1"/>
  <c r="K624" i="1"/>
  <c r="M624" i="1" s="1"/>
  <c r="K625" i="1" a="1"/>
  <c r="K625" i="1"/>
  <c r="M625" i="1" s="1"/>
  <c r="K626" i="1" a="1"/>
  <c r="K626" i="1"/>
  <c r="M626" i="1" s="1"/>
  <c r="K627" i="1" a="1"/>
  <c r="K627" i="1"/>
  <c r="M627" i="1" s="1"/>
  <c r="K628" i="1" a="1"/>
  <c r="K628" i="1"/>
  <c r="M628" i="1" s="1"/>
  <c r="K629" i="1" a="1"/>
  <c r="K629" i="1"/>
  <c r="M629" i="1" s="1"/>
  <c r="K630" i="1" a="1"/>
  <c r="K630" i="1"/>
  <c r="M630" i="1" s="1"/>
  <c r="K631" i="1" a="1"/>
  <c r="K631" i="1"/>
  <c r="M631" i="1" s="1"/>
  <c r="K632" i="1" a="1"/>
  <c r="K632" i="1"/>
  <c r="M632" i="1" s="1"/>
  <c r="K633" i="1" a="1"/>
  <c r="K633" i="1"/>
  <c r="M633" i="1" s="1"/>
  <c r="K634" i="1" a="1"/>
  <c r="K634" i="1"/>
  <c r="M634" i="1" s="1"/>
  <c r="K635" i="1" a="1"/>
  <c r="K635" i="1"/>
  <c r="M635" i="1" s="1"/>
  <c r="K636" i="1" a="1"/>
  <c r="K636" i="1"/>
  <c r="M636" i="1" s="1"/>
  <c r="K637" i="1" a="1"/>
  <c r="K637" i="1"/>
  <c r="M637" i="1" s="1"/>
  <c r="K638" i="1" a="1"/>
  <c r="K638" i="1"/>
  <c r="M638" i="1" s="1"/>
  <c r="K639" i="1" a="1"/>
  <c r="K639" i="1"/>
  <c r="M639" i="1" s="1"/>
  <c r="K640" i="1" a="1"/>
  <c r="K640" i="1"/>
  <c r="M640" i="1" s="1"/>
  <c r="K641" i="1" a="1"/>
  <c r="K641" i="1"/>
  <c r="M641" i="1" s="1"/>
  <c r="K642" i="1" a="1"/>
  <c r="K642" i="1"/>
  <c r="M642" i="1" s="1"/>
  <c r="K643" i="1" a="1"/>
  <c r="K643" i="1"/>
  <c r="M643" i="1" s="1"/>
  <c r="K644" i="1" a="1"/>
  <c r="K644" i="1"/>
  <c r="M644" i="1" s="1"/>
  <c r="K645" i="1" a="1"/>
  <c r="K645" i="1"/>
  <c r="M645" i="1" s="1"/>
  <c r="K646" i="1" a="1"/>
  <c r="K646" i="1"/>
  <c r="M646" i="1" s="1"/>
  <c r="K647" i="1" a="1"/>
  <c r="K647" i="1"/>
  <c r="M647" i="1" s="1"/>
  <c r="K648" i="1" a="1"/>
  <c r="K648" i="1"/>
  <c r="M648" i="1" s="1"/>
  <c r="K649" i="1" a="1"/>
  <c r="K649" i="1"/>
  <c r="M649" i="1" s="1"/>
  <c r="K650" i="1" a="1"/>
  <c r="K650" i="1"/>
  <c r="M650" i="1" s="1"/>
  <c r="K651" i="1" a="1"/>
  <c r="K651" i="1"/>
  <c r="M651" i="1" s="1"/>
  <c r="K652" i="1" a="1"/>
  <c r="K652" i="1"/>
  <c r="M652" i="1" s="1"/>
  <c r="K653" i="1" a="1"/>
  <c r="K653" i="1"/>
  <c r="M653" i="1" s="1"/>
  <c r="K654" i="1" a="1"/>
  <c r="K654" i="1"/>
  <c r="M654" i="1" s="1"/>
  <c r="K655" i="1" a="1"/>
  <c r="K655" i="1"/>
  <c r="M655" i="1" s="1"/>
  <c r="K656" i="1" a="1"/>
  <c r="K656" i="1"/>
  <c r="M656" i="1" s="1"/>
  <c r="K657" i="1" a="1"/>
  <c r="K657" i="1"/>
  <c r="M657" i="1" s="1"/>
  <c r="K658" i="1" a="1"/>
  <c r="K658" i="1"/>
  <c r="M658" i="1" s="1"/>
  <c r="K659" i="1" a="1"/>
  <c r="K659" i="1"/>
  <c r="M659" i="1" s="1"/>
  <c r="K660" i="1" a="1"/>
  <c r="K660" i="1"/>
  <c r="M660" i="1" s="1"/>
  <c r="K661" i="1" a="1"/>
  <c r="K661" i="1"/>
  <c r="M661" i="1" s="1"/>
  <c r="K662" i="1" a="1"/>
  <c r="K662" i="1"/>
  <c r="M662" i="1" s="1"/>
  <c r="K663" i="1" a="1"/>
  <c r="K663" i="1"/>
  <c r="M663" i="1" s="1"/>
  <c r="K664" i="1" a="1"/>
  <c r="K664" i="1"/>
  <c r="M664" i="1" s="1"/>
  <c r="K665" i="1" a="1"/>
  <c r="K665" i="1"/>
  <c r="M665" i="1" s="1"/>
  <c r="K666" i="1" a="1"/>
  <c r="K666" i="1"/>
  <c r="M666" i="1" s="1"/>
  <c r="K667" i="1" a="1"/>
  <c r="K667" i="1"/>
  <c r="M667" i="1" s="1"/>
  <c r="K668" i="1" a="1"/>
  <c r="K668" i="1"/>
  <c r="M668" i="1" s="1"/>
  <c r="K669" i="1" a="1"/>
  <c r="K669" i="1"/>
  <c r="M669" i="1" s="1"/>
  <c r="K670" i="1" a="1"/>
  <c r="K670" i="1"/>
  <c r="M670" i="1" s="1"/>
  <c r="K671" i="1" a="1"/>
  <c r="K671" i="1"/>
  <c r="M671" i="1" s="1"/>
  <c r="K672" i="1" a="1"/>
  <c r="K672" i="1"/>
  <c r="M672" i="1" s="1"/>
  <c r="K673" i="1" a="1"/>
  <c r="K673" i="1"/>
  <c r="M673" i="1" s="1"/>
  <c r="K674" i="1" a="1"/>
  <c r="K674" i="1"/>
  <c r="M674" i="1" s="1"/>
  <c r="K675" i="1" a="1"/>
  <c r="K675" i="1"/>
  <c r="M675" i="1" s="1"/>
  <c r="K676" i="1" a="1"/>
  <c r="K676" i="1"/>
  <c r="M676" i="1" s="1"/>
  <c r="K677" i="1" a="1"/>
  <c r="K677" i="1"/>
  <c r="M677" i="1" s="1"/>
  <c r="K678" i="1" a="1"/>
  <c r="K678" i="1"/>
  <c r="M678" i="1" s="1"/>
  <c r="K679" i="1" a="1"/>
  <c r="K679" i="1"/>
  <c r="M679" i="1" s="1"/>
  <c r="K680" i="1" a="1"/>
  <c r="K680" i="1"/>
  <c r="M680" i="1" s="1"/>
  <c r="K681" i="1" a="1"/>
  <c r="K681" i="1"/>
  <c r="M681" i="1" s="1"/>
  <c r="K682" i="1" a="1"/>
  <c r="K682" i="1"/>
  <c r="M682" i="1" s="1"/>
  <c r="K683" i="1" a="1"/>
  <c r="K683" i="1"/>
  <c r="M683" i="1" s="1"/>
  <c r="K684" i="1" a="1"/>
  <c r="K684" i="1"/>
  <c r="M684" i="1" s="1"/>
  <c r="K685" i="1" a="1"/>
  <c r="K685" i="1"/>
  <c r="M685" i="1" s="1"/>
  <c r="K686" i="1" a="1"/>
  <c r="K686" i="1"/>
  <c r="M686" i="1" s="1"/>
  <c r="K687" i="1" a="1"/>
  <c r="K687" i="1"/>
  <c r="M687" i="1" s="1"/>
  <c r="K688" i="1" a="1"/>
  <c r="K688" i="1"/>
  <c r="M688" i="1" s="1"/>
  <c r="K689" i="1" a="1"/>
  <c r="K689" i="1"/>
  <c r="M689" i="1" s="1"/>
  <c r="K690" i="1" a="1"/>
  <c r="K690" i="1"/>
  <c r="M690" i="1" s="1"/>
  <c r="K691" i="1" a="1"/>
  <c r="K691" i="1"/>
  <c r="M691" i="1" s="1"/>
  <c r="K692" i="1" a="1"/>
  <c r="K692" i="1"/>
  <c r="M692" i="1" s="1"/>
  <c r="K693" i="1" a="1"/>
  <c r="K693" i="1"/>
  <c r="M693" i="1" s="1"/>
  <c r="K694" i="1" a="1"/>
  <c r="K694" i="1"/>
  <c r="M694" i="1" s="1"/>
  <c r="K695" i="1" a="1"/>
  <c r="K695" i="1"/>
  <c r="M695" i="1" s="1"/>
  <c r="K696" i="1" a="1"/>
  <c r="K696" i="1"/>
  <c r="M696" i="1" s="1"/>
  <c r="K697" i="1" a="1"/>
  <c r="K697" i="1"/>
  <c r="M697" i="1" s="1"/>
  <c r="K698" i="1" a="1"/>
  <c r="K698" i="1"/>
  <c r="M698" i="1" s="1"/>
  <c r="K699" i="1" a="1"/>
  <c r="K699" i="1"/>
  <c r="M699" i="1" s="1"/>
  <c r="K700" i="1" a="1"/>
  <c r="K700" i="1"/>
  <c r="M700" i="1" s="1"/>
  <c r="K701" i="1" a="1"/>
  <c r="K701" i="1"/>
  <c r="M701" i="1" s="1"/>
  <c r="K702" i="1" a="1"/>
  <c r="K702" i="1"/>
  <c r="M702" i="1" s="1"/>
  <c r="K703" i="1" a="1"/>
  <c r="K703" i="1"/>
  <c r="M703" i="1" s="1"/>
  <c r="K704" i="1" a="1"/>
  <c r="K704" i="1"/>
  <c r="M704" i="1" s="1"/>
  <c r="K705" i="1" a="1"/>
  <c r="K705" i="1"/>
  <c r="M705" i="1" s="1"/>
  <c r="K706" i="1" a="1"/>
  <c r="K706" i="1"/>
  <c r="M706" i="1" s="1"/>
  <c r="K707" i="1" a="1"/>
  <c r="K707" i="1"/>
  <c r="M707" i="1" s="1"/>
  <c r="K708" i="1" a="1"/>
  <c r="K708" i="1"/>
  <c r="M708" i="1" s="1"/>
  <c r="K709" i="1" a="1"/>
  <c r="K709" i="1"/>
  <c r="M709" i="1" s="1"/>
  <c r="K710" i="1" a="1"/>
  <c r="K710" i="1"/>
  <c r="M710" i="1" s="1"/>
  <c r="K711" i="1" a="1"/>
  <c r="K711" i="1"/>
  <c r="M711" i="1" s="1"/>
  <c r="K712" i="1" a="1"/>
  <c r="K712" i="1"/>
  <c r="M712" i="1" s="1"/>
  <c r="K713" i="1" a="1"/>
  <c r="K713" i="1"/>
  <c r="M713" i="1" s="1"/>
  <c r="K714" i="1" a="1"/>
  <c r="K714" i="1"/>
  <c r="M714" i="1" s="1"/>
  <c r="K715" i="1" a="1"/>
  <c r="K715" i="1"/>
  <c r="M715" i="1" s="1"/>
  <c r="K716" i="1" a="1"/>
  <c r="K716" i="1"/>
  <c r="M716" i="1" s="1"/>
  <c r="K717" i="1" a="1"/>
  <c r="K717" i="1"/>
  <c r="M717" i="1" s="1"/>
  <c r="K718" i="1" a="1"/>
  <c r="K718" i="1"/>
  <c r="M718" i="1" s="1"/>
  <c r="K719" i="1" a="1"/>
  <c r="K719" i="1"/>
  <c r="M719" i="1" s="1"/>
  <c r="K720" i="1" a="1"/>
  <c r="K720" i="1"/>
  <c r="M720" i="1" s="1"/>
  <c r="K721" i="1" a="1"/>
  <c r="K721" i="1"/>
  <c r="M721" i="1" s="1"/>
  <c r="K722" i="1" a="1"/>
  <c r="K722" i="1"/>
  <c r="M722" i="1" s="1"/>
  <c r="K723" i="1" a="1"/>
  <c r="K723" i="1"/>
  <c r="M723" i="1" s="1"/>
  <c r="K724" i="1" a="1"/>
  <c r="K724" i="1"/>
  <c r="M724" i="1" s="1"/>
  <c r="K725" i="1" a="1"/>
  <c r="K725" i="1"/>
  <c r="M725" i="1" s="1"/>
  <c r="K726" i="1" a="1"/>
  <c r="K726" i="1"/>
  <c r="M726" i="1" s="1"/>
  <c r="K727" i="1" a="1"/>
  <c r="K727" i="1"/>
  <c r="M727" i="1" s="1"/>
  <c r="K728" i="1" a="1"/>
  <c r="K728" i="1"/>
  <c r="M728" i="1" s="1"/>
  <c r="K729" i="1" a="1"/>
  <c r="K729" i="1"/>
  <c r="M729" i="1" s="1"/>
  <c r="K730" i="1" a="1"/>
  <c r="K730" i="1"/>
  <c r="M730" i="1" s="1"/>
  <c r="K731" i="1" a="1"/>
  <c r="K731" i="1"/>
  <c r="M731" i="1" s="1"/>
  <c r="K732" i="1" a="1"/>
  <c r="K732" i="1"/>
  <c r="M732" i="1" s="1"/>
  <c r="K733" i="1" a="1"/>
  <c r="K733" i="1"/>
  <c r="M733" i="1" s="1"/>
  <c r="K734" i="1" a="1"/>
  <c r="K734" i="1"/>
  <c r="M734" i="1" s="1"/>
  <c r="K735" i="1" a="1"/>
  <c r="K735" i="1"/>
  <c r="M735" i="1" s="1"/>
  <c r="K736" i="1" a="1"/>
  <c r="K736" i="1"/>
  <c r="M736" i="1" s="1"/>
  <c r="K737" i="1" a="1"/>
  <c r="K737" i="1"/>
  <c r="M737" i="1" s="1"/>
  <c r="K738" i="1" a="1"/>
  <c r="K738" i="1"/>
  <c r="M738" i="1" s="1"/>
  <c r="K739" i="1" a="1"/>
  <c r="K739" i="1"/>
  <c r="M739" i="1" s="1"/>
  <c r="K740" i="1" a="1"/>
  <c r="K740" i="1"/>
  <c r="M740" i="1" s="1"/>
  <c r="K741" i="1" a="1"/>
  <c r="K741" i="1"/>
  <c r="M741" i="1" s="1"/>
  <c r="K742" i="1" a="1"/>
  <c r="K742" i="1"/>
  <c r="M742" i="1" s="1"/>
  <c r="K743" i="1" a="1"/>
  <c r="K743" i="1"/>
  <c r="M743" i="1" s="1"/>
  <c r="K744" i="1" a="1"/>
  <c r="K744" i="1"/>
  <c r="M744" i="1" s="1"/>
  <c r="K745" i="1" a="1"/>
  <c r="K745" i="1"/>
  <c r="M745" i="1" s="1"/>
  <c r="K746" i="1" a="1"/>
  <c r="K746" i="1"/>
  <c r="M746" i="1" s="1"/>
  <c r="K747" i="1" a="1"/>
  <c r="K747" i="1"/>
  <c r="M747" i="1" s="1"/>
  <c r="K748" i="1" a="1"/>
  <c r="K748" i="1"/>
  <c r="M748" i="1" s="1"/>
  <c r="K749" i="1" a="1"/>
  <c r="K749" i="1"/>
  <c r="M749" i="1" s="1"/>
  <c r="K750" i="1" a="1"/>
  <c r="K750" i="1"/>
  <c r="M750" i="1" s="1"/>
  <c r="K751" i="1" a="1"/>
  <c r="K751" i="1"/>
  <c r="M751" i="1" s="1"/>
  <c r="K752" i="1" a="1"/>
  <c r="K752" i="1"/>
  <c r="M752" i="1" s="1"/>
  <c r="K753" i="1" a="1"/>
  <c r="K753" i="1"/>
  <c r="M753" i="1" s="1"/>
  <c r="K754" i="1" a="1"/>
  <c r="K754" i="1"/>
  <c r="M754" i="1" s="1"/>
  <c r="K755" i="1" a="1"/>
  <c r="K755" i="1"/>
  <c r="M755" i="1" s="1"/>
  <c r="K756" i="1" a="1"/>
  <c r="K756" i="1"/>
  <c r="M756" i="1" s="1"/>
  <c r="K757" i="1" a="1"/>
  <c r="K757" i="1"/>
  <c r="M757" i="1" s="1"/>
  <c r="K758" i="1" a="1"/>
  <c r="K758" i="1"/>
  <c r="M758" i="1" s="1"/>
  <c r="K759" i="1" a="1"/>
  <c r="K759" i="1"/>
  <c r="M759" i="1" s="1"/>
  <c r="K760" i="1" a="1"/>
  <c r="K760" i="1"/>
  <c r="M760" i="1" s="1"/>
  <c r="K761" i="1" a="1"/>
  <c r="K761" i="1"/>
  <c r="M761" i="1" s="1"/>
  <c r="K762" i="1" a="1"/>
  <c r="K762" i="1"/>
  <c r="M762" i="1" s="1"/>
  <c r="K763" i="1" a="1"/>
  <c r="K763" i="1"/>
  <c r="M763" i="1" s="1"/>
  <c r="K764" i="1" a="1"/>
  <c r="K764" i="1"/>
  <c r="M764" i="1" s="1"/>
  <c r="K765" i="1" a="1"/>
  <c r="K765" i="1"/>
  <c r="M765" i="1" s="1"/>
  <c r="K766" i="1" a="1"/>
  <c r="K766" i="1"/>
  <c r="M766" i="1" s="1"/>
  <c r="K767" i="1" a="1"/>
  <c r="K767" i="1"/>
  <c r="M767" i="1" s="1"/>
  <c r="K768" i="1" a="1"/>
  <c r="K768" i="1"/>
  <c r="M768" i="1" s="1"/>
  <c r="K769" i="1" a="1"/>
  <c r="K769" i="1"/>
  <c r="M769" i="1" s="1"/>
  <c r="K770" i="1" a="1"/>
  <c r="K770" i="1"/>
  <c r="M770" i="1" s="1"/>
  <c r="K771" i="1" a="1"/>
  <c r="K771" i="1"/>
  <c r="M771" i="1" s="1"/>
  <c r="K772" i="1" a="1"/>
  <c r="K772" i="1"/>
  <c r="M772" i="1" s="1"/>
  <c r="K773" i="1" a="1"/>
  <c r="K773" i="1"/>
  <c r="M773" i="1" s="1"/>
  <c r="K774" i="1" a="1"/>
  <c r="K774" i="1"/>
  <c r="M774" i="1" s="1"/>
  <c r="K775" i="1" a="1"/>
  <c r="K775" i="1"/>
  <c r="M775" i="1" s="1"/>
  <c r="K776" i="1" a="1"/>
  <c r="K776" i="1"/>
  <c r="M776" i="1" s="1"/>
  <c r="K777" i="1" a="1"/>
  <c r="K777" i="1"/>
  <c r="M777" i="1" s="1"/>
  <c r="K778" i="1" a="1"/>
  <c r="K778" i="1"/>
  <c r="M778" i="1" s="1"/>
  <c r="K779" i="1" a="1"/>
  <c r="K779" i="1"/>
  <c r="M779" i="1" s="1"/>
  <c r="K780" i="1" a="1"/>
  <c r="K780" i="1"/>
  <c r="M780" i="1" s="1"/>
  <c r="K781" i="1" a="1"/>
  <c r="K781" i="1"/>
  <c r="M781" i="1" s="1"/>
  <c r="K782" i="1" a="1"/>
  <c r="K782" i="1"/>
  <c r="M782" i="1" s="1"/>
  <c r="K783" i="1" a="1"/>
  <c r="K783" i="1"/>
  <c r="M783" i="1" s="1"/>
  <c r="K784" i="1" a="1"/>
  <c r="K784" i="1"/>
  <c r="M784" i="1" s="1"/>
  <c r="K785" i="1" a="1"/>
  <c r="K785" i="1"/>
  <c r="M785" i="1" s="1"/>
  <c r="K786" i="1" a="1"/>
  <c r="K786" i="1"/>
  <c r="M786" i="1" s="1"/>
  <c r="K787" i="1" a="1"/>
  <c r="K787" i="1"/>
  <c r="M787" i="1" s="1"/>
  <c r="K788" i="1" a="1"/>
  <c r="K788" i="1"/>
  <c r="M788" i="1" s="1"/>
  <c r="K789" i="1" a="1"/>
  <c r="K789" i="1"/>
  <c r="M789" i="1" s="1"/>
  <c r="K790" i="1" a="1"/>
  <c r="K790" i="1"/>
  <c r="M790" i="1" s="1"/>
  <c r="K791" i="1" a="1"/>
  <c r="K791" i="1"/>
  <c r="M791" i="1" s="1"/>
  <c r="K792" i="1" a="1"/>
  <c r="K792" i="1"/>
  <c r="M792" i="1" s="1"/>
  <c r="K793" i="1" a="1"/>
  <c r="K793" i="1"/>
  <c r="M793" i="1" s="1"/>
  <c r="K794" i="1" a="1"/>
  <c r="K794" i="1"/>
  <c r="M794" i="1" s="1"/>
  <c r="K795" i="1" a="1"/>
  <c r="K795" i="1"/>
  <c r="M795" i="1" s="1"/>
  <c r="K796" i="1" a="1"/>
  <c r="K796" i="1"/>
  <c r="M796" i="1" s="1"/>
  <c r="K797" i="1" a="1"/>
  <c r="K797" i="1"/>
  <c r="M797" i="1" s="1"/>
  <c r="K798" i="1" a="1"/>
  <c r="K798" i="1"/>
  <c r="M798" i="1" s="1"/>
  <c r="K799" i="1" a="1"/>
  <c r="K799" i="1"/>
  <c r="M799" i="1" s="1"/>
  <c r="K800" i="1" a="1"/>
  <c r="K800" i="1"/>
  <c r="M800" i="1" s="1"/>
  <c r="K801" i="1" a="1"/>
  <c r="K801" i="1"/>
  <c r="M801" i="1" s="1"/>
  <c r="K802" i="1" a="1"/>
  <c r="K802" i="1"/>
  <c r="M802" i="1" s="1"/>
  <c r="K803" i="1" a="1"/>
  <c r="K803" i="1"/>
  <c r="M803" i="1" s="1"/>
  <c r="K804" i="1" a="1"/>
  <c r="K804" i="1"/>
  <c r="M804" i="1" s="1"/>
  <c r="K805" i="1" a="1"/>
  <c r="K805" i="1"/>
  <c r="M805" i="1" s="1"/>
  <c r="K806" i="1" a="1"/>
  <c r="K806" i="1"/>
  <c r="M806" i="1" s="1"/>
  <c r="K807" i="1" a="1"/>
  <c r="K807" i="1"/>
  <c r="M807" i="1" s="1"/>
  <c r="K808" i="1" a="1"/>
  <c r="K808" i="1"/>
  <c r="M808" i="1" s="1"/>
  <c r="K809" i="1" a="1"/>
  <c r="K809" i="1"/>
  <c r="M809" i="1" s="1"/>
  <c r="K810" i="1" a="1"/>
  <c r="K810" i="1"/>
  <c r="M810" i="1" s="1"/>
  <c r="K811" i="1" a="1"/>
  <c r="K811" i="1"/>
  <c r="M811" i="1" s="1"/>
  <c r="K812" i="1" a="1"/>
  <c r="K812" i="1"/>
  <c r="M812" i="1" s="1"/>
  <c r="K813" i="1" a="1"/>
  <c r="K813" i="1"/>
  <c r="M813" i="1" s="1"/>
  <c r="K814" i="1" a="1"/>
  <c r="K814" i="1"/>
  <c r="M814" i="1" s="1"/>
  <c r="K815" i="1" a="1"/>
  <c r="K815" i="1"/>
  <c r="M815" i="1" s="1"/>
  <c r="K816" i="1" a="1"/>
  <c r="K816" i="1"/>
  <c r="M816" i="1" s="1"/>
  <c r="K817" i="1" a="1"/>
  <c r="K817" i="1"/>
  <c r="M817" i="1" s="1"/>
  <c r="K818" i="1" a="1"/>
  <c r="K818" i="1"/>
  <c r="M818" i="1" s="1"/>
  <c r="K819" i="1" a="1"/>
  <c r="K819" i="1"/>
  <c r="M819" i="1" s="1"/>
  <c r="K820" i="1" a="1"/>
  <c r="K820" i="1"/>
  <c r="M820" i="1" s="1"/>
  <c r="K821" i="1" a="1"/>
  <c r="K821" i="1"/>
  <c r="M821" i="1" s="1"/>
  <c r="K822" i="1" a="1"/>
  <c r="K822" i="1"/>
  <c r="M822" i="1" s="1"/>
  <c r="K823" i="1" a="1"/>
  <c r="K823" i="1"/>
  <c r="M823" i="1" s="1"/>
  <c r="K824" i="1" a="1"/>
  <c r="K824" i="1"/>
  <c r="M824" i="1" s="1"/>
  <c r="K825" i="1" a="1"/>
  <c r="K825" i="1"/>
  <c r="M825" i="1" s="1"/>
  <c r="K826" i="1" a="1"/>
  <c r="K826" i="1"/>
  <c r="M826" i="1" s="1"/>
  <c r="K827" i="1" a="1"/>
  <c r="K827" i="1"/>
  <c r="M827" i="1" s="1"/>
  <c r="K828" i="1" a="1"/>
  <c r="K828" i="1"/>
  <c r="M828" i="1" s="1"/>
  <c r="K829" i="1" a="1"/>
  <c r="K829" i="1"/>
  <c r="M829" i="1" s="1"/>
  <c r="K830" i="1" a="1"/>
  <c r="K830" i="1"/>
  <c r="M830" i="1" s="1"/>
  <c r="K831" i="1" a="1"/>
  <c r="K831" i="1"/>
  <c r="M831" i="1" s="1"/>
  <c r="K832" i="1" a="1"/>
  <c r="K832" i="1"/>
  <c r="M832" i="1" s="1"/>
  <c r="K833" i="1" a="1"/>
  <c r="K833" i="1"/>
  <c r="M833" i="1" s="1"/>
  <c r="K834" i="1" a="1"/>
  <c r="K834" i="1"/>
  <c r="M834" i="1" s="1"/>
  <c r="K835" i="1" a="1"/>
  <c r="K835" i="1"/>
  <c r="M835" i="1" s="1"/>
  <c r="K836" i="1" a="1"/>
  <c r="K836" i="1"/>
  <c r="M836" i="1" s="1"/>
  <c r="K837" i="1" a="1"/>
  <c r="K837" i="1"/>
  <c r="M837" i="1" s="1"/>
  <c r="K838" i="1" a="1"/>
  <c r="K838" i="1"/>
  <c r="M838" i="1" s="1"/>
  <c r="K839" i="1" a="1"/>
  <c r="K839" i="1"/>
  <c r="M839" i="1" s="1"/>
  <c r="K840" i="1" a="1"/>
  <c r="K840" i="1"/>
  <c r="M840" i="1" s="1"/>
  <c r="K841" i="1" a="1"/>
  <c r="K841" i="1"/>
  <c r="M841" i="1" s="1"/>
  <c r="K842" i="1" a="1"/>
  <c r="K842" i="1"/>
  <c r="M842" i="1" s="1"/>
  <c r="K843" i="1" a="1"/>
  <c r="K843" i="1"/>
  <c r="M843" i="1" s="1"/>
  <c r="K844" i="1" a="1"/>
  <c r="K844" i="1"/>
  <c r="M844" i="1" s="1"/>
  <c r="K845" i="1" a="1"/>
  <c r="K845" i="1"/>
  <c r="M845" i="1" s="1"/>
  <c r="K846" i="1" a="1"/>
  <c r="K846" i="1"/>
  <c r="M846" i="1" s="1"/>
  <c r="K847" i="1" a="1"/>
  <c r="K847" i="1"/>
  <c r="M847" i="1" s="1"/>
  <c r="K848" i="1" a="1"/>
  <c r="K848" i="1"/>
  <c r="M848" i="1" s="1"/>
  <c r="K849" i="1" a="1"/>
  <c r="K849" i="1"/>
  <c r="M849" i="1" s="1"/>
  <c r="K850" i="1" a="1"/>
  <c r="K850" i="1"/>
  <c r="M850" i="1" s="1"/>
  <c r="K851" i="1" a="1"/>
  <c r="K851" i="1"/>
  <c r="M851" i="1" s="1"/>
  <c r="K852" i="1" a="1"/>
  <c r="K852" i="1"/>
  <c r="M852" i="1" s="1"/>
  <c r="K853" i="1" a="1"/>
  <c r="K853" i="1"/>
  <c r="M853" i="1" s="1"/>
  <c r="K854" i="1" a="1"/>
  <c r="K854" i="1"/>
  <c r="M854" i="1" s="1"/>
  <c r="K855" i="1" a="1"/>
  <c r="K855" i="1"/>
  <c r="M855" i="1" s="1"/>
  <c r="K856" i="1" a="1"/>
  <c r="K856" i="1"/>
  <c r="M856" i="1" s="1"/>
  <c r="K857" i="1" a="1"/>
  <c r="K857" i="1"/>
  <c r="M857" i="1" s="1"/>
  <c r="K858" i="1" a="1"/>
  <c r="K858" i="1"/>
  <c r="M858" i="1" s="1"/>
  <c r="K859" i="1" a="1"/>
  <c r="K859" i="1"/>
  <c r="M859" i="1" s="1"/>
  <c r="K860" i="1" a="1"/>
  <c r="K860" i="1"/>
  <c r="M860" i="1" s="1"/>
  <c r="K861" i="1" a="1"/>
  <c r="K861" i="1"/>
  <c r="M861" i="1" s="1"/>
  <c r="K862" i="1" a="1"/>
  <c r="K862" i="1"/>
  <c r="M862" i="1" s="1"/>
  <c r="K863" i="1" a="1"/>
  <c r="K863" i="1"/>
  <c r="M863" i="1" s="1"/>
  <c r="K864" i="1" a="1"/>
  <c r="K864" i="1"/>
  <c r="M864" i="1" s="1"/>
  <c r="K865" i="1" a="1"/>
  <c r="K865" i="1"/>
  <c r="M865" i="1" s="1"/>
  <c r="K866" i="1" a="1"/>
  <c r="K866" i="1"/>
  <c r="M866" i="1" s="1"/>
  <c r="K867" i="1" a="1"/>
  <c r="K867" i="1"/>
  <c r="M867" i="1" s="1"/>
  <c r="K868" i="1" a="1"/>
  <c r="K868" i="1"/>
  <c r="M868" i="1" s="1"/>
  <c r="K869" i="1" a="1"/>
  <c r="K869" i="1"/>
  <c r="M869" i="1" s="1"/>
  <c r="K870" i="1" a="1"/>
  <c r="K870" i="1"/>
  <c r="M870" i="1" s="1"/>
  <c r="K871" i="1" a="1"/>
  <c r="K871" i="1"/>
  <c r="M871" i="1" s="1"/>
  <c r="K872" i="1" a="1"/>
  <c r="K872" i="1"/>
  <c r="M872" i="1" s="1"/>
  <c r="K873" i="1" a="1"/>
  <c r="K873" i="1"/>
  <c r="M873" i="1" s="1"/>
  <c r="K874" i="1" a="1"/>
  <c r="K874" i="1"/>
  <c r="M874" i="1" s="1"/>
  <c r="K875" i="1" a="1"/>
  <c r="K875" i="1"/>
  <c r="M875" i="1" s="1"/>
  <c r="K876" i="1" a="1"/>
  <c r="K876" i="1"/>
  <c r="M876" i="1" s="1"/>
  <c r="K877" i="1" a="1"/>
  <c r="K877" i="1"/>
  <c r="M877" i="1" s="1"/>
  <c r="K878" i="1" a="1"/>
  <c r="K878" i="1"/>
  <c r="M878" i="1" s="1"/>
  <c r="K879" i="1" a="1"/>
  <c r="K879" i="1"/>
  <c r="M879" i="1" s="1"/>
  <c r="K880" i="1" a="1"/>
  <c r="K880" i="1"/>
  <c r="M880" i="1" s="1"/>
  <c r="K881" i="1" a="1"/>
  <c r="K881" i="1"/>
  <c r="M881" i="1" s="1"/>
  <c r="K882" i="1" a="1"/>
  <c r="K882" i="1"/>
  <c r="M882" i="1" s="1"/>
  <c r="K883" i="1" a="1"/>
  <c r="K883" i="1"/>
  <c r="M883" i="1" s="1"/>
  <c r="K884" i="1" a="1"/>
  <c r="K884" i="1"/>
  <c r="M884" i="1" s="1"/>
  <c r="K885" i="1" a="1"/>
  <c r="K885" i="1"/>
  <c r="M885" i="1" s="1"/>
  <c r="K886" i="1" a="1"/>
  <c r="K886" i="1"/>
  <c r="M886" i="1" s="1"/>
  <c r="K887" i="1" a="1"/>
  <c r="K887" i="1"/>
  <c r="M887" i="1" s="1"/>
  <c r="K888" i="1" a="1"/>
  <c r="K888" i="1"/>
  <c r="M888" i="1" s="1"/>
  <c r="K889" i="1" a="1"/>
  <c r="K889" i="1"/>
  <c r="M889" i="1" s="1"/>
  <c r="K890" i="1" a="1"/>
  <c r="K890" i="1"/>
  <c r="M890" i="1" s="1"/>
  <c r="K891" i="1" a="1"/>
  <c r="K891" i="1"/>
  <c r="M891" i="1" s="1"/>
  <c r="K892" i="1" a="1"/>
  <c r="K892" i="1"/>
  <c r="M892" i="1" s="1"/>
  <c r="K893" i="1" a="1"/>
  <c r="K893" i="1"/>
  <c r="M893" i="1" s="1"/>
  <c r="K894" i="1" a="1"/>
  <c r="K894" i="1"/>
  <c r="M894" i="1" s="1"/>
  <c r="K895" i="1" a="1"/>
  <c r="K895" i="1"/>
  <c r="M895" i="1" s="1"/>
  <c r="K896" i="1" a="1"/>
  <c r="K896" i="1"/>
  <c r="M896" i="1" s="1"/>
  <c r="K897" i="1" a="1"/>
  <c r="K897" i="1"/>
  <c r="M897" i="1" s="1"/>
  <c r="K898" i="1" a="1"/>
  <c r="K898" i="1"/>
  <c r="M898" i="1" s="1"/>
  <c r="K899" i="1" a="1"/>
  <c r="K899" i="1"/>
  <c r="M899" i="1" s="1"/>
  <c r="K900" i="1" a="1"/>
  <c r="K900" i="1"/>
  <c r="M900" i="1" s="1"/>
  <c r="K901" i="1" a="1"/>
  <c r="K901" i="1"/>
  <c r="M901" i="1" s="1"/>
  <c r="K902" i="1" a="1"/>
  <c r="K902" i="1"/>
  <c r="M902" i="1" s="1"/>
  <c r="K903" i="1" a="1"/>
  <c r="K903" i="1"/>
  <c r="M903" i="1" s="1"/>
  <c r="K904" i="1" a="1"/>
  <c r="K904" i="1"/>
  <c r="M904" i="1" s="1"/>
  <c r="K905" i="1" a="1"/>
  <c r="K905" i="1"/>
  <c r="M905" i="1" s="1"/>
  <c r="K906" i="1" a="1"/>
  <c r="K906" i="1"/>
  <c r="M906" i="1" s="1"/>
  <c r="K907" i="1" a="1"/>
  <c r="K907" i="1"/>
  <c r="M907" i="1" s="1"/>
  <c r="K908" i="1" a="1"/>
  <c r="K908" i="1"/>
  <c r="M908" i="1" s="1"/>
  <c r="K909" i="1" a="1"/>
  <c r="K909" i="1"/>
  <c r="M909" i="1" s="1"/>
  <c r="K910" i="1" a="1"/>
  <c r="K910" i="1"/>
  <c r="M910" i="1" s="1"/>
  <c r="K911" i="1" a="1"/>
  <c r="K911" i="1"/>
  <c r="M911" i="1" s="1"/>
  <c r="K912" i="1" a="1"/>
  <c r="K912" i="1"/>
  <c r="M912" i="1" s="1"/>
  <c r="K913" i="1" a="1"/>
  <c r="K913" i="1"/>
  <c r="M913" i="1" s="1"/>
  <c r="K914" i="1" a="1"/>
  <c r="K914" i="1"/>
  <c r="M914" i="1" s="1"/>
  <c r="K915" i="1" a="1"/>
  <c r="K915" i="1"/>
  <c r="M915" i="1" s="1"/>
  <c r="K916" i="1" a="1"/>
  <c r="K916" i="1"/>
  <c r="M916" i="1" s="1"/>
  <c r="K917" i="1" a="1"/>
  <c r="K917" i="1"/>
  <c r="M917" i="1" s="1"/>
  <c r="K918" i="1" a="1"/>
  <c r="K918" i="1"/>
  <c r="M918" i="1" s="1"/>
  <c r="K919" i="1" a="1"/>
  <c r="K919" i="1"/>
  <c r="M919" i="1" s="1"/>
  <c r="K920" i="1" a="1"/>
  <c r="K920" i="1"/>
  <c r="M920" i="1" s="1"/>
  <c r="K921" i="1" a="1"/>
  <c r="K921" i="1"/>
  <c r="M921" i="1" s="1"/>
  <c r="K922" i="1" a="1"/>
  <c r="K922" i="1"/>
  <c r="M922" i="1" s="1"/>
  <c r="K923" i="1" a="1"/>
  <c r="K923" i="1"/>
  <c r="M923" i="1" s="1"/>
  <c r="K924" i="1" a="1"/>
  <c r="K924" i="1"/>
  <c r="M924" i="1" s="1"/>
  <c r="K925" i="1" a="1"/>
  <c r="K925" i="1"/>
  <c r="M925" i="1" s="1"/>
  <c r="K926" i="1" a="1"/>
  <c r="K926" i="1"/>
  <c r="M926" i="1" s="1"/>
  <c r="K927" i="1" a="1"/>
  <c r="K927" i="1"/>
  <c r="M927" i="1" s="1"/>
  <c r="K928" i="1" a="1"/>
  <c r="K928" i="1"/>
  <c r="M928" i="1" s="1"/>
  <c r="K929" i="1" a="1"/>
  <c r="K929" i="1"/>
  <c r="M929" i="1" s="1"/>
  <c r="K930" i="1" a="1"/>
  <c r="K930" i="1"/>
  <c r="M930" i="1" s="1"/>
  <c r="K931" i="1" a="1"/>
  <c r="K931" i="1"/>
  <c r="M931" i="1" s="1"/>
  <c r="K932" i="1" a="1"/>
  <c r="K932" i="1"/>
  <c r="M932" i="1" s="1"/>
  <c r="K933" i="1" a="1"/>
  <c r="K933" i="1"/>
  <c r="M933" i="1" s="1"/>
  <c r="K934" i="1" a="1"/>
  <c r="K934" i="1"/>
  <c r="M934" i="1" s="1"/>
  <c r="K935" i="1" a="1"/>
  <c r="K935" i="1"/>
  <c r="M935" i="1" s="1"/>
  <c r="K936" i="1" a="1"/>
  <c r="K936" i="1"/>
  <c r="M936" i="1" s="1"/>
  <c r="K937" i="1" a="1"/>
  <c r="K937" i="1"/>
  <c r="M937" i="1" s="1"/>
  <c r="K938" i="1" a="1"/>
  <c r="K938" i="1"/>
  <c r="M938" i="1" s="1"/>
  <c r="K939" i="1" a="1"/>
  <c r="K939" i="1"/>
  <c r="M939" i="1" s="1"/>
  <c r="K940" i="1" a="1"/>
  <c r="K940" i="1"/>
  <c r="M940" i="1" s="1"/>
  <c r="K941" i="1" a="1"/>
  <c r="K941" i="1"/>
  <c r="M941" i="1" s="1"/>
  <c r="K942" i="1" a="1"/>
  <c r="K942" i="1"/>
  <c r="M942" i="1" s="1"/>
  <c r="K943" i="1" a="1"/>
  <c r="K943" i="1"/>
  <c r="M943" i="1" s="1"/>
  <c r="K944" i="1" a="1"/>
  <c r="K944" i="1"/>
  <c r="M944" i="1" s="1"/>
  <c r="K945" i="1" a="1"/>
  <c r="K945" i="1"/>
  <c r="M945" i="1" s="1"/>
  <c r="K946" i="1" a="1"/>
  <c r="K946" i="1"/>
  <c r="M946" i="1" s="1"/>
  <c r="K947" i="1" a="1"/>
  <c r="K947" i="1"/>
  <c r="M947" i="1" s="1"/>
  <c r="K948" i="1" a="1"/>
  <c r="K948" i="1"/>
  <c r="M948" i="1" s="1"/>
  <c r="K949" i="1" a="1"/>
  <c r="K949" i="1"/>
  <c r="M949" i="1" s="1"/>
  <c r="K950" i="1" a="1"/>
  <c r="K950" i="1"/>
  <c r="M950" i="1" s="1"/>
  <c r="K951" i="1" a="1"/>
  <c r="K951" i="1"/>
  <c r="M951" i="1" s="1"/>
  <c r="K952" i="1" a="1"/>
  <c r="K952" i="1"/>
  <c r="M952" i="1" s="1"/>
  <c r="K953" i="1" a="1"/>
  <c r="K953" i="1"/>
  <c r="M953" i="1" s="1"/>
  <c r="K954" i="1" a="1"/>
  <c r="K954" i="1"/>
  <c r="M954" i="1" s="1"/>
  <c r="K955" i="1" a="1"/>
  <c r="K955" i="1"/>
  <c r="M955" i="1" s="1"/>
  <c r="K956" i="1" a="1"/>
  <c r="K956" i="1"/>
  <c r="M956" i="1" s="1"/>
  <c r="K957" i="1" a="1"/>
  <c r="K957" i="1"/>
  <c r="M957" i="1" s="1"/>
  <c r="K958" i="1" a="1"/>
  <c r="K958" i="1"/>
  <c r="M958" i="1" s="1"/>
  <c r="K959" i="1" a="1"/>
  <c r="K959" i="1"/>
  <c r="M959" i="1" s="1"/>
  <c r="K960" i="1" a="1"/>
  <c r="K960" i="1"/>
  <c r="M960" i="1" s="1"/>
  <c r="K961" i="1" a="1"/>
  <c r="K961" i="1"/>
  <c r="M961" i="1" s="1"/>
  <c r="K962" i="1" a="1"/>
  <c r="K962" i="1"/>
  <c r="M962" i="1" s="1"/>
  <c r="K963" i="1" a="1"/>
  <c r="K963" i="1"/>
  <c r="M963" i="1" s="1"/>
  <c r="K964" i="1" a="1"/>
  <c r="K964" i="1"/>
  <c r="M964" i="1" s="1"/>
  <c r="K965" i="1" a="1"/>
  <c r="K965" i="1"/>
  <c r="M965" i="1" s="1"/>
  <c r="K966" i="1" a="1"/>
  <c r="K966" i="1"/>
  <c r="M966" i="1" s="1"/>
  <c r="K967" i="1" a="1"/>
  <c r="K967" i="1"/>
  <c r="M967" i="1" s="1"/>
  <c r="K968" i="1" a="1"/>
  <c r="K968" i="1"/>
  <c r="M968" i="1" s="1"/>
  <c r="K969" i="1" a="1"/>
  <c r="K969" i="1"/>
  <c r="M969" i="1" s="1"/>
  <c r="K970" i="1" a="1"/>
  <c r="K970" i="1"/>
  <c r="M970" i="1" s="1"/>
  <c r="K971" i="1" a="1"/>
  <c r="K971" i="1"/>
  <c r="M971" i="1" s="1"/>
  <c r="K972" i="1" a="1"/>
  <c r="K972" i="1"/>
  <c r="M972" i="1" s="1"/>
  <c r="K973" i="1" a="1"/>
  <c r="K973" i="1"/>
  <c r="M973" i="1" s="1"/>
  <c r="K974" i="1" a="1"/>
  <c r="K974" i="1"/>
  <c r="M974" i="1" s="1"/>
  <c r="K975" i="1" a="1"/>
  <c r="K975" i="1"/>
  <c r="M975" i="1" s="1"/>
  <c r="K976" i="1" a="1"/>
  <c r="K976" i="1"/>
  <c r="M976" i="1" s="1"/>
  <c r="K977" i="1" a="1"/>
  <c r="K977" i="1"/>
  <c r="M977" i="1" s="1"/>
  <c r="K978" i="1" a="1"/>
  <c r="K978" i="1"/>
  <c r="M978" i="1" s="1"/>
  <c r="K979" i="1" a="1"/>
  <c r="K979" i="1"/>
  <c r="M979" i="1" s="1"/>
  <c r="K980" i="1" a="1"/>
  <c r="K980" i="1"/>
  <c r="M980" i="1" s="1"/>
  <c r="K981" i="1" a="1"/>
  <c r="K981" i="1"/>
  <c r="M981" i="1" s="1"/>
  <c r="K982" i="1" a="1"/>
  <c r="K982" i="1"/>
  <c r="M982" i="1" s="1"/>
  <c r="K983" i="1" a="1"/>
  <c r="K983" i="1"/>
  <c r="M983" i="1" s="1"/>
  <c r="K984" i="1" a="1"/>
  <c r="K984" i="1"/>
  <c r="M984" i="1" s="1"/>
  <c r="K985" i="1" a="1"/>
  <c r="K985" i="1"/>
  <c r="M985" i="1" s="1"/>
  <c r="K986" i="1" a="1"/>
  <c r="K986" i="1"/>
  <c r="M986" i="1" s="1"/>
  <c r="K987" i="1" a="1"/>
  <c r="K987" i="1"/>
  <c r="M987" i="1" s="1"/>
  <c r="K988" i="1" a="1"/>
  <c r="K988" i="1"/>
  <c r="M988" i="1" s="1"/>
  <c r="K989" i="1" a="1"/>
  <c r="K989" i="1"/>
  <c r="M989" i="1" s="1"/>
  <c r="K990" i="1" a="1"/>
  <c r="K990" i="1"/>
  <c r="M990" i="1" s="1"/>
  <c r="K991" i="1" a="1"/>
  <c r="K991" i="1"/>
  <c r="M991" i="1" s="1"/>
  <c r="K992" i="1" a="1"/>
  <c r="K992" i="1"/>
  <c r="M992" i="1" s="1"/>
  <c r="K993" i="1" a="1"/>
  <c r="K993" i="1"/>
  <c r="M993" i="1" s="1"/>
  <c r="K994" i="1" a="1"/>
  <c r="K994" i="1"/>
  <c r="M994" i="1" s="1"/>
  <c r="K995" i="1" a="1"/>
  <c r="K995" i="1"/>
  <c r="M995" i="1" s="1"/>
  <c r="K996" i="1" a="1"/>
  <c r="K996" i="1"/>
  <c r="M996" i="1" s="1"/>
  <c r="K997" i="1" a="1"/>
  <c r="K997" i="1"/>
  <c r="M997" i="1" s="1"/>
  <c r="K998" i="1" a="1"/>
  <c r="K998" i="1"/>
  <c r="M998" i="1" s="1"/>
  <c r="K999" i="1" a="1"/>
  <c r="K999" i="1"/>
  <c r="M999" i="1" s="1"/>
  <c r="K1000" i="1" a="1"/>
  <c r="K1000" i="1"/>
  <c r="M1000" i="1" s="1"/>
  <c r="K1001" i="1" a="1"/>
  <c r="K1001" i="1"/>
  <c r="M1001" i="1" s="1"/>
  <c r="K1002" i="1" a="1"/>
  <c r="K1002" i="1"/>
  <c r="M1002" i="1" s="1"/>
  <c r="K1003" i="1" a="1"/>
  <c r="K1003" i="1"/>
  <c r="M1003" i="1" s="1"/>
  <c r="K1004" i="1" a="1"/>
  <c r="K1004" i="1"/>
  <c r="M1004" i="1" s="1"/>
  <c r="K1005" i="1" a="1"/>
  <c r="K1005" i="1"/>
  <c r="M1005" i="1" s="1"/>
  <c r="K1006" i="1" a="1"/>
  <c r="K1006" i="1"/>
  <c r="M1006" i="1" s="1"/>
  <c r="K1007" i="1" a="1"/>
  <c r="K1007" i="1"/>
  <c r="M1007" i="1" s="1"/>
  <c r="K1008" i="1" a="1"/>
  <c r="K1008" i="1"/>
  <c r="M1008" i="1" s="1"/>
  <c r="K1009" i="1" a="1"/>
  <c r="K1009" i="1"/>
  <c r="M1009" i="1" s="1"/>
  <c r="K1010" i="1" a="1"/>
  <c r="K1010" i="1"/>
  <c r="M1010" i="1" s="1"/>
  <c r="K1011" i="1" a="1"/>
  <c r="K1011" i="1"/>
  <c r="M1011" i="1" s="1"/>
  <c r="K1012" i="1" a="1"/>
  <c r="K1012" i="1"/>
  <c r="M1012" i="1" s="1"/>
  <c r="K1013" i="1" a="1"/>
  <c r="K1013" i="1"/>
  <c r="M1013" i="1" s="1"/>
  <c r="K1014" i="1" a="1"/>
  <c r="K1014" i="1"/>
  <c r="M1014" i="1" s="1"/>
  <c r="K1015" i="1" a="1"/>
  <c r="K1015" i="1"/>
  <c r="M1015" i="1" s="1"/>
  <c r="K1016" i="1" a="1"/>
  <c r="K1016" i="1"/>
  <c r="M1016" i="1" s="1"/>
  <c r="K1017" i="1" a="1"/>
  <c r="K1017" i="1"/>
  <c r="M1017" i="1" s="1"/>
  <c r="K1018" i="1" a="1"/>
  <c r="K1018" i="1"/>
  <c r="M1018" i="1" s="1"/>
  <c r="K1019" i="1" a="1"/>
  <c r="K1019" i="1"/>
  <c r="M1019" i="1" s="1"/>
  <c r="K1020" i="1" a="1"/>
  <c r="K1020" i="1"/>
  <c r="M1020" i="1" s="1"/>
  <c r="K1021" i="1" a="1"/>
  <c r="K1021" i="1"/>
  <c r="M1021" i="1" s="1"/>
  <c r="K1022" i="1" a="1"/>
  <c r="K1022" i="1"/>
  <c r="M1022" i="1" s="1"/>
  <c r="K1023" i="1" a="1"/>
  <c r="K1023" i="1"/>
  <c r="M1023" i="1" s="1"/>
  <c r="K1024" i="1" a="1"/>
  <c r="K1024" i="1"/>
  <c r="M1024" i="1" s="1"/>
  <c r="K1025" i="1" a="1"/>
  <c r="K1025" i="1"/>
  <c r="M1025" i="1" s="1"/>
  <c r="K1026" i="1" a="1"/>
  <c r="K1026" i="1"/>
  <c r="M1026" i="1" s="1"/>
  <c r="K1027" i="1" a="1"/>
  <c r="K1027" i="1"/>
  <c r="M1027" i="1" s="1"/>
  <c r="K1028" i="1" a="1"/>
  <c r="K1028" i="1"/>
  <c r="M1028" i="1" s="1"/>
  <c r="K1029" i="1" a="1"/>
  <c r="K1029" i="1"/>
  <c r="M1029" i="1" s="1"/>
  <c r="K1030" i="1" a="1"/>
  <c r="K1030" i="1"/>
  <c r="M1030" i="1" s="1"/>
  <c r="K1031" i="1" a="1"/>
  <c r="K1031" i="1"/>
  <c r="M1031" i="1" s="1"/>
  <c r="K1032" i="1" a="1"/>
  <c r="K1032" i="1"/>
  <c r="M1032" i="1" s="1"/>
  <c r="K1033" i="1" a="1"/>
  <c r="K1033" i="1"/>
  <c r="M1033" i="1" s="1"/>
  <c r="K1034" i="1" a="1"/>
  <c r="K1034" i="1"/>
  <c r="M1034" i="1" s="1"/>
  <c r="K1035" i="1" a="1"/>
  <c r="K1035" i="1"/>
  <c r="M1035" i="1" s="1"/>
  <c r="K1036" i="1" a="1"/>
  <c r="K1036" i="1"/>
  <c r="M1036" i="1" s="1"/>
  <c r="K1037" i="1" a="1"/>
  <c r="K1037" i="1"/>
  <c r="M1037" i="1" s="1"/>
  <c r="K1038" i="1" a="1"/>
  <c r="K1038" i="1"/>
  <c r="M1038" i="1" s="1"/>
  <c r="K1039" i="1" a="1"/>
  <c r="K1039" i="1"/>
  <c r="M1039" i="1" s="1"/>
  <c r="K1040" i="1" a="1"/>
  <c r="K1040" i="1"/>
  <c r="M1040" i="1" s="1"/>
  <c r="K1041" i="1" a="1"/>
  <c r="K1041" i="1"/>
  <c r="M1041" i="1" s="1"/>
  <c r="K1042" i="1" a="1"/>
  <c r="K1042" i="1"/>
  <c r="M1042" i="1" s="1"/>
  <c r="K1043" i="1" a="1"/>
  <c r="K1043" i="1"/>
  <c r="M1043" i="1" s="1"/>
  <c r="K1044" i="1" a="1"/>
  <c r="K1044" i="1"/>
  <c r="M1044" i="1" s="1"/>
  <c r="K1045" i="1" a="1"/>
  <c r="K1045" i="1"/>
  <c r="M1045" i="1" s="1"/>
  <c r="K1046" i="1" a="1"/>
  <c r="K1046" i="1"/>
  <c r="M1046" i="1" s="1"/>
  <c r="K1047" i="1" a="1"/>
  <c r="K1047" i="1"/>
  <c r="M1047" i="1" s="1"/>
  <c r="K1048" i="1" a="1"/>
  <c r="K1048" i="1"/>
  <c r="M1048" i="1" s="1"/>
  <c r="K1049" i="1" a="1"/>
  <c r="K1049" i="1"/>
  <c r="M1049" i="1" s="1"/>
  <c r="K1050" i="1" a="1"/>
  <c r="K1050" i="1"/>
  <c r="M1050" i="1" s="1"/>
  <c r="K1051" i="1" a="1"/>
  <c r="K1051" i="1"/>
  <c r="M1051" i="1" s="1"/>
  <c r="K1052" i="1" a="1"/>
  <c r="K1052" i="1"/>
  <c r="M1052" i="1" s="1"/>
  <c r="K1053" i="1" a="1"/>
  <c r="K1053" i="1"/>
  <c r="M1053" i="1" s="1"/>
  <c r="K1054" i="1" a="1"/>
  <c r="K1054" i="1"/>
  <c r="M1054" i="1" s="1"/>
  <c r="K1055" i="1" a="1"/>
  <c r="K1055" i="1"/>
  <c r="M1055" i="1" s="1"/>
  <c r="K1056" i="1" a="1"/>
  <c r="K1056" i="1"/>
  <c r="M1056" i="1" s="1"/>
  <c r="K1057" i="1" a="1"/>
  <c r="K1057" i="1"/>
  <c r="M1057" i="1" s="1"/>
  <c r="K1058" i="1" a="1"/>
  <c r="K1058" i="1"/>
  <c r="M1058" i="1" s="1"/>
  <c r="K1059" i="1" a="1"/>
  <c r="K1059" i="1"/>
  <c r="M1059" i="1" s="1"/>
  <c r="K1060" i="1" a="1"/>
  <c r="K1060" i="1"/>
  <c r="M1060" i="1" s="1"/>
  <c r="K1061" i="1" a="1"/>
  <c r="K1061" i="1"/>
  <c r="M1061" i="1" s="1"/>
  <c r="K1062" i="1" a="1"/>
  <c r="K1062" i="1"/>
  <c r="M1062" i="1" s="1"/>
  <c r="K1063" i="1" a="1"/>
  <c r="K1063" i="1"/>
  <c r="M1063" i="1" s="1"/>
  <c r="K1064" i="1" a="1"/>
  <c r="K1064" i="1"/>
  <c r="M1064" i="1" s="1"/>
  <c r="K1065" i="1" a="1"/>
  <c r="K1065" i="1"/>
  <c r="M1065" i="1" s="1"/>
  <c r="K1066" i="1" a="1"/>
  <c r="K1066" i="1"/>
  <c r="M1066" i="1" s="1"/>
  <c r="K1067" i="1" a="1"/>
  <c r="K1067" i="1"/>
  <c r="M1067" i="1" s="1"/>
  <c r="K1068" i="1" a="1"/>
  <c r="K1068" i="1"/>
  <c r="M1068" i="1" s="1"/>
  <c r="K1069" i="1" a="1"/>
  <c r="K1069" i="1"/>
  <c r="M1069" i="1" s="1"/>
  <c r="K1070" i="1" a="1"/>
  <c r="K1070" i="1"/>
  <c r="M1070" i="1" s="1"/>
  <c r="K1071" i="1" a="1"/>
  <c r="K1071" i="1"/>
  <c r="M1071" i="1" s="1"/>
  <c r="K1072" i="1" a="1"/>
  <c r="K1072" i="1"/>
  <c r="M1072" i="1" s="1"/>
  <c r="K1073" i="1" a="1"/>
  <c r="K1073" i="1"/>
  <c r="M1073" i="1" s="1"/>
  <c r="K1074" i="1" a="1"/>
  <c r="K1074" i="1"/>
  <c r="M1074" i="1" s="1"/>
  <c r="K1075" i="1" a="1"/>
  <c r="K1075" i="1"/>
  <c r="M1075" i="1" s="1"/>
  <c r="K1076" i="1" a="1"/>
  <c r="K1076" i="1"/>
  <c r="M1076" i="1" s="1"/>
  <c r="K1077" i="1" a="1"/>
  <c r="K1077" i="1"/>
  <c r="M1077" i="1" s="1"/>
  <c r="K1078" i="1" a="1"/>
  <c r="K1078" i="1"/>
  <c r="M1078" i="1" s="1"/>
  <c r="K1079" i="1" a="1"/>
  <c r="K1079" i="1"/>
  <c r="M1079" i="1" s="1"/>
  <c r="K1080" i="1" a="1"/>
  <c r="K1080" i="1"/>
  <c r="M1080" i="1" s="1"/>
  <c r="K1081" i="1" a="1"/>
  <c r="K1081" i="1"/>
  <c r="M1081" i="1" s="1"/>
  <c r="K1082" i="1" a="1"/>
  <c r="K1082" i="1"/>
  <c r="M1082" i="1" s="1"/>
  <c r="K1083" i="1" a="1"/>
  <c r="K1083" i="1"/>
  <c r="M1083" i="1" s="1"/>
  <c r="K1084" i="1" a="1"/>
  <c r="K1084" i="1"/>
  <c r="M1084" i="1" s="1"/>
  <c r="K1085" i="1" a="1"/>
  <c r="K1085" i="1"/>
  <c r="M1085" i="1" s="1"/>
  <c r="K1086" i="1" a="1"/>
  <c r="K1086" i="1"/>
  <c r="M1086" i="1" s="1"/>
  <c r="K1087" i="1" a="1"/>
  <c r="K1087" i="1"/>
  <c r="M1087" i="1" s="1"/>
  <c r="K1088" i="1" a="1"/>
  <c r="K1088" i="1"/>
  <c r="M1088" i="1" s="1"/>
  <c r="K1089" i="1" a="1"/>
  <c r="K1089" i="1"/>
  <c r="M1089" i="1" s="1"/>
  <c r="K1090" i="1" a="1"/>
  <c r="K1090" i="1"/>
  <c r="M1090" i="1" s="1"/>
  <c r="K1091" i="1" a="1"/>
  <c r="K1091" i="1"/>
  <c r="M1091" i="1" s="1"/>
  <c r="K1092" i="1" a="1"/>
  <c r="K1092" i="1"/>
  <c r="M1092" i="1" s="1"/>
  <c r="K1093" i="1" a="1"/>
  <c r="K1093" i="1"/>
  <c r="M1093" i="1" s="1"/>
  <c r="K1094" i="1" a="1"/>
  <c r="K1094" i="1"/>
  <c r="M1094" i="1" s="1"/>
  <c r="K1095" i="1" a="1"/>
  <c r="K1095" i="1"/>
  <c r="M1095" i="1" s="1"/>
  <c r="K1096" i="1" a="1"/>
  <c r="K1096" i="1"/>
  <c r="M1096" i="1" s="1"/>
  <c r="K1097" i="1" a="1"/>
  <c r="K1097" i="1"/>
  <c r="M1097" i="1" s="1"/>
  <c r="K1098" i="1" a="1"/>
  <c r="K1098" i="1"/>
  <c r="M1098" i="1" s="1"/>
  <c r="K1099" i="1" a="1"/>
  <c r="K1099" i="1"/>
  <c r="M1099" i="1" s="1"/>
  <c r="K1100" i="1" a="1"/>
  <c r="K1100" i="1"/>
  <c r="M1100" i="1" s="1"/>
  <c r="K1101" i="1" a="1"/>
  <c r="K1101" i="1"/>
  <c r="M1101" i="1" s="1"/>
  <c r="K1102" i="1" a="1"/>
  <c r="K1102" i="1"/>
  <c r="M1102" i="1" s="1"/>
  <c r="K1103" i="1" a="1"/>
  <c r="K1103" i="1"/>
  <c r="M1103" i="1" s="1"/>
  <c r="K1104" i="1" a="1"/>
  <c r="K1104" i="1"/>
  <c r="M1104" i="1" s="1"/>
  <c r="K1105" i="1" a="1"/>
  <c r="K1105" i="1"/>
  <c r="M1105" i="1" s="1"/>
  <c r="K1106" i="1" a="1"/>
  <c r="K1106" i="1"/>
  <c r="M1106" i="1" s="1"/>
  <c r="K1107" i="1" a="1"/>
  <c r="K1107" i="1"/>
  <c r="M1107" i="1" s="1"/>
  <c r="K1108" i="1" a="1"/>
  <c r="K1108" i="1"/>
  <c r="M1108" i="1" s="1"/>
  <c r="K1109" i="1" a="1"/>
  <c r="K1109" i="1"/>
  <c r="M1109" i="1" s="1"/>
  <c r="K1110" i="1" a="1"/>
  <c r="K1110" i="1"/>
  <c r="M1110" i="1" s="1"/>
  <c r="K1111" i="1" a="1"/>
  <c r="K1111" i="1"/>
  <c r="M1111" i="1" s="1"/>
  <c r="K1112" i="1" a="1"/>
  <c r="K1112" i="1"/>
  <c r="M1112" i="1" s="1"/>
  <c r="K1113" i="1" a="1"/>
  <c r="K1113" i="1"/>
  <c r="M1113" i="1" s="1"/>
  <c r="K1114" i="1" a="1"/>
  <c r="K1114" i="1"/>
  <c r="M1114" i="1" s="1"/>
  <c r="K1115" i="1" a="1"/>
  <c r="K1115" i="1"/>
  <c r="M1115" i="1" s="1"/>
  <c r="K1116" i="1" a="1"/>
  <c r="K1116" i="1"/>
  <c r="M1116" i="1" s="1"/>
  <c r="K1117" i="1" a="1"/>
  <c r="K1117" i="1"/>
  <c r="M1117" i="1" s="1"/>
  <c r="K1118" i="1" a="1"/>
  <c r="K1118" i="1"/>
  <c r="M1118" i="1" s="1"/>
  <c r="K1119" i="1" a="1"/>
  <c r="K1119" i="1"/>
  <c r="M1119" i="1" s="1"/>
  <c r="K1120" i="1" a="1"/>
  <c r="K1120" i="1"/>
  <c r="M1120" i="1" s="1"/>
  <c r="K1121" i="1" a="1"/>
  <c r="K1121" i="1"/>
  <c r="M1121" i="1" s="1"/>
  <c r="K1122" i="1" a="1"/>
  <c r="K1122" i="1"/>
  <c r="M1122" i="1" s="1"/>
  <c r="K1123" i="1" a="1"/>
  <c r="K1123" i="1"/>
  <c r="M1123" i="1" s="1"/>
  <c r="K1124" i="1" a="1"/>
  <c r="K1124" i="1"/>
  <c r="M1124" i="1" s="1"/>
  <c r="K1125" i="1" a="1"/>
  <c r="K1125" i="1"/>
  <c r="M1125" i="1" s="1"/>
  <c r="K1126" i="1" a="1"/>
  <c r="K1126" i="1"/>
  <c r="M1126" i="1" s="1"/>
  <c r="K1127" i="1" a="1"/>
  <c r="K1127" i="1"/>
  <c r="M1127" i="1" s="1"/>
  <c r="K1128" i="1" a="1"/>
  <c r="K1128" i="1"/>
  <c r="M1128" i="1" s="1"/>
  <c r="K1129" i="1" a="1"/>
  <c r="K1129" i="1"/>
  <c r="M1129" i="1" s="1"/>
  <c r="K1130" i="1" a="1"/>
  <c r="K1130" i="1"/>
  <c r="M1130" i="1" s="1"/>
  <c r="K1131" i="1" a="1"/>
  <c r="K1131" i="1"/>
  <c r="M1131" i="1" s="1"/>
  <c r="K1132" i="1" a="1"/>
  <c r="K1132" i="1"/>
  <c r="M1132" i="1" s="1"/>
  <c r="K1133" i="1" a="1"/>
  <c r="K1133" i="1"/>
  <c r="M1133" i="1" s="1"/>
  <c r="K1134" i="1" a="1"/>
  <c r="K1134" i="1"/>
  <c r="M1134" i="1" s="1"/>
  <c r="K1135" i="1" a="1"/>
  <c r="K1135" i="1"/>
  <c r="M1135" i="1" s="1"/>
  <c r="K1136" i="1" a="1"/>
  <c r="K1136" i="1"/>
  <c r="M1136" i="1" s="1"/>
  <c r="K1137" i="1" a="1"/>
  <c r="K1137" i="1"/>
  <c r="M1137" i="1" s="1"/>
  <c r="K1138" i="1" a="1"/>
  <c r="K1138" i="1"/>
  <c r="M1138" i="1" s="1"/>
  <c r="K1139" i="1" a="1"/>
  <c r="K1139" i="1"/>
  <c r="M1139" i="1" s="1"/>
  <c r="K1140" i="1" a="1"/>
  <c r="K1140" i="1"/>
  <c r="M1140" i="1" s="1"/>
  <c r="K1141" i="1" a="1"/>
  <c r="K1141" i="1"/>
  <c r="M1141" i="1" s="1"/>
  <c r="K1142" i="1" a="1"/>
  <c r="K1142" i="1"/>
  <c r="M1142" i="1" s="1"/>
  <c r="K1143" i="1" a="1"/>
  <c r="K1143" i="1"/>
  <c r="M1143" i="1" s="1"/>
  <c r="K1144" i="1" a="1"/>
  <c r="K1144" i="1"/>
  <c r="M1144" i="1" s="1"/>
  <c r="K1145" i="1" a="1"/>
  <c r="K1145" i="1"/>
  <c r="M1145" i="1" s="1"/>
  <c r="K1146" i="1" a="1"/>
  <c r="K1146" i="1"/>
  <c r="M1146" i="1" s="1"/>
  <c r="K1147" i="1" a="1"/>
  <c r="K1147" i="1"/>
  <c r="M1147" i="1" s="1"/>
  <c r="K1148" i="1" a="1"/>
  <c r="K1148" i="1"/>
  <c r="M1148" i="1" s="1"/>
  <c r="K1149" i="1" a="1"/>
  <c r="K1149" i="1"/>
  <c r="M1149" i="1" s="1"/>
  <c r="K1150" i="1" a="1"/>
  <c r="K1150" i="1"/>
  <c r="M1150" i="1" s="1"/>
  <c r="K1151" i="1" a="1"/>
  <c r="K1151" i="1"/>
  <c r="M1151" i="1" s="1"/>
  <c r="K1152" i="1" a="1"/>
  <c r="K1152" i="1"/>
  <c r="M1152" i="1" s="1"/>
  <c r="K1153" i="1" a="1"/>
  <c r="K1153" i="1"/>
  <c r="M1153" i="1" s="1"/>
  <c r="K1154" i="1" a="1"/>
  <c r="K1154" i="1"/>
  <c r="M1154" i="1" s="1"/>
  <c r="K1155" i="1" a="1"/>
  <c r="K1155" i="1"/>
  <c r="M1155" i="1" s="1"/>
  <c r="K1156" i="1" a="1"/>
  <c r="K1156" i="1"/>
  <c r="M1156" i="1" s="1"/>
  <c r="K1157" i="1" a="1"/>
  <c r="K1157" i="1"/>
  <c r="M1157" i="1" s="1"/>
  <c r="K1158" i="1" a="1"/>
  <c r="K1158" i="1"/>
  <c r="M1158" i="1" s="1"/>
  <c r="K1159" i="1" a="1"/>
  <c r="K1159" i="1"/>
  <c r="M1159" i="1" s="1"/>
  <c r="K1160" i="1" a="1"/>
  <c r="K1160" i="1"/>
  <c r="M1160" i="1" s="1"/>
  <c r="K1161" i="1" a="1"/>
  <c r="K1161" i="1"/>
  <c r="M1161" i="1" s="1"/>
  <c r="K1162" i="1" a="1"/>
  <c r="K1162" i="1"/>
  <c r="M1162" i="1" s="1"/>
  <c r="K1163" i="1" a="1"/>
  <c r="K1163" i="1"/>
  <c r="M1163" i="1" s="1"/>
  <c r="K1164" i="1" a="1"/>
  <c r="K1164" i="1"/>
  <c r="M1164" i="1" s="1"/>
  <c r="K1165" i="1" a="1"/>
  <c r="K1165" i="1"/>
  <c r="M1165" i="1" s="1"/>
  <c r="K1166" i="1" a="1"/>
  <c r="K1166" i="1"/>
  <c r="M1166" i="1" s="1"/>
  <c r="K1167" i="1" a="1"/>
  <c r="K1167" i="1"/>
  <c r="M1167" i="1" s="1"/>
  <c r="K1168" i="1" a="1"/>
  <c r="K1168" i="1"/>
  <c r="M1168" i="1" s="1"/>
  <c r="K1169" i="1" a="1"/>
  <c r="K1169" i="1"/>
  <c r="M1169" i="1" s="1"/>
  <c r="K1170" i="1" a="1"/>
  <c r="K1170" i="1"/>
  <c r="M1170" i="1" s="1"/>
  <c r="K1171" i="1" a="1"/>
  <c r="K1171" i="1"/>
  <c r="M1171" i="1" s="1"/>
  <c r="K1172" i="1" a="1"/>
  <c r="K1172" i="1"/>
  <c r="M1172" i="1" s="1"/>
  <c r="K1173" i="1" a="1"/>
  <c r="K1173" i="1"/>
  <c r="M1173" i="1" s="1"/>
  <c r="K1174" i="1" a="1"/>
  <c r="K1174" i="1"/>
  <c r="M1174" i="1" s="1"/>
  <c r="K1175" i="1" a="1"/>
  <c r="K1175" i="1"/>
  <c r="M1175" i="1" s="1"/>
  <c r="K1176" i="1" a="1"/>
  <c r="K1176" i="1"/>
  <c r="M1176" i="1" s="1"/>
  <c r="K1177" i="1" a="1"/>
  <c r="K1177" i="1"/>
  <c r="M1177" i="1" s="1"/>
  <c r="K1178" i="1" a="1"/>
  <c r="K1178" i="1"/>
  <c r="M1178" i="1" s="1"/>
  <c r="K1179" i="1" a="1"/>
  <c r="K1179" i="1"/>
  <c r="M1179" i="1" s="1"/>
  <c r="K1180" i="1" a="1"/>
  <c r="K1180" i="1"/>
  <c r="M1180" i="1" s="1"/>
  <c r="K1181" i="1" a="1"/>
  <c r="K1181" i="1"/>
  <c r="M1181" i="1" s="1"/>
  <c r="K1182" i="1" a="1"/>
  <c r="K1182" i="1"/>
  <c r="M1182" i="1" s="1"/>
  <c r="K1183" i="1" a="1"/>
  <c r="K1183" i="1"/>
  <c r="M1183" i="1" s="1"/>
  <c r="K1184" i="1" a="1"/>
  <c r="K1184" i="1"/>
  <c r="M1184" i="1" s="1"/>
  <c r="K1185" i="1" a="1"/>
  <c r="K1185" i="1"/>
  <c r="M1185" i="1" s="1"/>
  <c r="K1186" i="1" a="1"/>
  <c r="K1186" i="1"/>
  <c r="M1186" i="1" s="1"/>
  <c r="K1187" i="1" a="1"/>
  <c r="K1187" i="1"/>
  <c r="M1187" i="1" s="1"/>
  <c r="K1188" i="1" a="1"/>
  <c r="K1188" i="1"/>
  <c r="M1188" i="1" s="1"/>
  <c r="K1189" i="1" a="1"/>
  <c r="K1189" i="1"/>
  <c r="M1189" i="1" s="1"/>
  <c r="K1190" i="1" a="1"/>
  <c r="K1190" i="1"/>
  <c r="M1190" i="1" s="1"/>
  <c r="K1191" i="1" a="1"/>
  <c r="K1191" i="1"/>
  <c r="M1191" i="1" s="1"/>
  <c r="K1192" i="1" a="1"/>
  <c r="K1192" i="1"/>
  <c r="M1192" i="1" s="1"/>
  <c r="K1193" i="1" a="1"/>
  <c r="K1193" i="1"/>
  <c r="M1193" i="1" s="1"/>
  <c r="K1194" i="1" a="1"/>
  <c r="K1194" i="1"/>
  <c r="M1194" i="1" s="1"/>
  <c r="K1195" i="1" a="1"/>
  <c r="K1195" i="1"/>
  <c r="M1195" i="1" s="1"/>
  <c r="K1196" i="1" a="1"/>
  <c r="K1196" i="1"/>
  <c r="M1196" i="1" s="1"/>
  <c r="K1197" i="1" a="1"/>
  <c r="K1197" i="1"/>
  <c r="M1197" i="1" s="1"/>
  <c r="K1198" i="1" a="1"/>
  <c r="K1198" i="1"/>
  <c r="M1198" i="1" s="1"/>
  <c r="K1199" i="1" a="1"/>
  <c r="K1199" i="1"/>
  <c r="M1199" i="1" s="1"/>
  <c r="K1200" i="1" a="1"/>
  <c r="K1200" i="1"/>
  <c r="M1200" i="1" s="1"/>
  <c r="K1201" i="1" a="1"/>
  <c r="K1201" i="1"/>
  <c r="M1201" i="1" s="1"/>
  <c r="K1202" i="1" a="1"/>
  <c r="K1202" i="1"/>
  <c r="M1202" i="1" s="1"/>
  <c r="K1203" i="1" a="1"/>
  <c r="K1203" i="1"/>
  <c r="M1203" i="1" s="1"/>
  <c r="K1204" i="1" a="1"/>
  <c r="K1204" i="1"/>
  <c r="M1204" i="1" s="1"/>
  <c r="K1205" i="1" a="1"/>
  <c r="K1205" i="1"/>
  <c r="M1205" i="1" s="1"/>
  <c r="K1206" i="1" a="1"/>
  <c r="K1206" i="1"/>
  <c r="M1206" i="1" s="1"/>
  <c r="K1207" i="1" a="1"/>
  <c r="K1207" i="1"/>
  <c r="M1207" i="1" s="1"/>
  <c r="K1208" i="1" a="1"/>
  <c r="K1208" i="1"/>
  <c r="M1208" i="1" s="1"/>
  <c r="K1209" i="1" a="1"/>
  <c r="K1209" i="1"/>
  <c r="M1209" i="1" s="1"/>
  <c r="K1210" i="1" a="1"/>
  <c r="K1210" i="1"/>
  <c r="M1210" i="1" s="1"/>
  <c r="K1211" i="1" a="1"/>
  <c r="K1211" i="1"/>
  <c r="M1211" i="1" s="1"/>
  <c r="K1212" i="1" a="1"/>
  <c r="K1212" i="1"/>
  <c r="M1212" i="1" s="1"/>
  <c r="K1213" i="1" a="1"/>
  <c r="K1213" i="1"/>
  <c r="M1213" i="1" s="1"/>
  <c r="K1214" i="1" a="1"/>
  <c r="K1214" i="1"/>
  <c r="M1214" i="1" s="1"/>
  <c r="K1215" i="1" a="1"/>
  <c r="K1215" i="1"/>
  <c r="M1215" i="1" s="1"/>
  <c r="K1216" i="1" a="1"/>
  <c r="K1216" i="1"/>
  <c r="M1216" i="1" s="1"/>
  <c r="K1217" i="1" a="1"/>
  <c r="K1217" i="1"/>
  <c r="M1217" i="1" s="1"/>
  <c r="K1218" i="1" a="1"/>
  <c r="K1218" i="1"/>
  <c r="M1218" i="1" s="1"/>
  <c r="K1219" i="1" a="1"/>
  <c r="K1219" i="1"/>
  <c r="M1219" i="1" s="1"/>
  <c r="K1220" i="1" a="1"/>
  <c r="K1220" i="1"/>
  <c r="M1220" i="1" s="1"/>
  <c r="K1221" i="1" a="1"/>
  <c r="K1221" i="1"/>
  <c r="M1221" i="1" s="1"/>
  <c r="K1222" i="1" a="1"/>
  <c r="K1222" i="1"/>
  <c r="M1222" i="1" s="1"/>
  <c r="K1223" i="1" a="1"/>
  <c r="K1223" i="1"/>
  <c r="M1223" i="1" s="1"/>
  <c r="K1224" i="1" a="1"/>
  <c r="K1224" i="1"/>
  <c r="M1224" i="1" s="1"/>
  <c r="K1225" i="1" a="1"/>
  <c r="K1225" i="1"/>
  <c r="M1225" i="1" s="1"/>
  <c r="K1226" i="1" a="1"/>
  <c r="K1226" i="1"/>
  <c r="M1226" i="1" s="1"/>
  <c r="K1227" i="1" a="1"/>
  <c r="K1227" i="1"/>
  <c r="M1227" i="1" s="1"/>
  <c r="K1228" i="1" a="1"/>
  <c r="K1228" i="1"/>
  <c r="M1228" i="1" s="1"/>
  <c r="K1229" i="1" a="1"/>
  <c r="K1229" i="1"/>
  <c r="M1229" i="1" s="1"/>
  <c r="K1230" i="1" a="1"/>
  <c r="K1230" i="1"/>
  <c r="M1230" i="1" s="1"/>
  <c r="K1231" i="1" a="1"/>
  <c r="K1231" i="1"/>
  <c r="M1231" i="1" s="1"/>
  <c r="K1232" i="1" a="1"/>
  <c r="K1232" i="1"/>
  <c r="M1232" i="1" s="1"/>
  <c r="K1233" i="1" a="1"/>
  <c r="K1233" i="1"/>
  <c r="M1233" i="1" s="1"/>
  <c r="K1234" i="1" a="1"/>
  <c r="K1234" i="1"/>
  <c r="M1234" i="1" s="1"/>
  <c r="K1235" i="1" a="1"/>
  <c r="K1235" i="1"/>
  <c r="M1235" i="1" s="1"/>
  <c r="K1236" i="1" a="1"/>
  <c r="K1236" i="1"/>
  <c r="M1236" i="1" s="1"/>
  <c r="K1237" i="1" a="1"/>
  <c r="K1237" i="1"/>
  <c r="M1237" i="1" s="1"/>
  <c r="K1238" i="1" a="1"/>
  <c r="K1238" i="1"/>
  <c r="M1238" i="1" s="1"/>
  <c r="K1239" i="1" a="1"/>
  <c r="K1239" i="1"/>
  <c r="M1239" i="1" s="1"/>
  <c r="K1240" i="1" a="1"/>
  <c r="K1240" i="1"/>
  <c r="M1240" i="1" s="1"/>
  <c r="K1241" i="1" a="1"/>
  <c r="K1241" i="1"/>
  <c r="M1241" i="1" s="1"/>
  <c r="K1242" i="1" a="1"/>
  <c r="K1242" i="1"/>
  <c r="M1242" i="1" s="1"/>
  <c r="K1243" i="1" a="1"/>
  <c r="K1243" i="1"/>
  <c r="M1243" i="1" s="1"/>
  <c r="K1244" i="1" a="1"/>
  <c r="K1244" i="1"/>
  <c r="M1244" i="1" s="1"/>
  <c r="K1245" i="1" a="1"/>
  <c r="K1245" i="1"/>
  <c r="M1245" i="1" s="1"/>
  <c r="K1246" i="1" a="1"/>
  <c r="K1246" i="1"/>
  <c r="M1246" i="1" s="1"/>
  <c r="K1247" i="1" a="1"/>
  <c r="K1247" i="1"/>
  <c r="M1247" i="1" s="1"/>
  <c r="K1248" i="1" a="1"/>
  <c r="K1248" i="1"/>
  <c r="M1248" i="1" s="1"/>
  <c r="K1249" i="1" a="1"/>
  <c r="K1249" i="1"/>
  <c r="M1249" i="1" s="1"/>
  <c r="K1250" i="1" a="1"/>
  <c r="K1250" i="1"/>
  <c r="M1250" i="1" s="1"/>
  <c r="K1251" i="1" a="1"/>
  <c r="K1251" i="1"/>
  <c r="M1251" i="1" s="1"/>
  <c r="K1252" i="1" a="1"/>
  <c r="K1252" i="1"/>
  <c r="M1252" i="1" s="1"/>
  <c r="K1253" i="1" a="1"/>
  <c r="K1253" i="1"/>
  <c r="M1253" i="1" s="1"/>
  <c r="K1254" i="1" a="1"/>
  <c r="K1254" i="1"/>
  <c r="M1254" i="1" s="1"/>
  <c r="K1255" i="1" a="1"/>
  <c r="K1255" i="1"/>
  <c r="M1255" i="1" s="1"/>
  <c r="K1256" i="1" a="1"/>
  <c r="K1256" i="1"/>
  <c r="M1256" i="1" s="1"/>
  <c r="K1257" i="1" a="1"/>
  <c r="K1257" i="1"/>
  <c r="M1257" i="1" s="1"/>
  <c r="K1258" i="1" a="1"/>
  <c r="K1258" i="1"/>
  <c r="M1258" i="1" s="1"/>
  <c r="K1259" i="1" a="1"/>
  <c r="K1259" i="1"/>
  <c r="M1259" i="1" s="1"/>
  <c r="K1260" i="1" a="1"/>
  <c r="K1260" i="1"/>
  <c r="M1260" i="1" s="1"/>
  <c r="K1261" i="1" a="1"/>
  <c r="K1261" i="1"/>
  <c r="M1261" i="1" s="1"/>
  <c r="K1262" i="1" a="1"/>
  <c r="K1262" i="1"/>
  <c r="M1262" i="1" s="1"/>
  <c r="K1263" i="1" a="1"/>
  <c r="K1263" i="1"/>
  <c r="M1263" i="1" s="1"/>
  <c r="K1264" i="1" a="1"/>
  <c r="K1264" i="1"/>
  <c r="M1264" i="1" s="1"/>
  <c r="K1265" i="1" a="1"/>
  <c r="K1265" i="1"/>
  <c r="M1265" i="1" s="1"/>
  <c r="K1266" i="1" a="1"/>
  <c r="K1266" i="1"/>
  <c r="M1266" i="1" s="1"/>
  <c r="K1267" i="1" a="1"/>
  <c r="K1267" i="1"/>
  <c r="M1267" i="1" s="1"/>
  <c r="K1268" i="1" a="1"/>
  <c r="K1268" i="1"/>
  <c r="M1268" i="1" s="1"/>
  <c r="K1269" i="1" a="1"/>
  <c r="K1269" i="1"/>
  <c r="M1269" i="1" s="1"/>
  <c r="K1270" i="1" a="1"/>
  <c r="K1270" i="1"/>
  <c r="M1270" i="1" s="1"/>
  <c r="K1271" i="1" a="1"/>
  <c r="K1271" i="1"/>
  <c r="M1271" i="1" s="1"/>
  <c r="K1272" i="1" a="1"/>
  <c r="K1272" i="1"/>
  <c r="M1272" i="1" s="1"/>
  <c r="K1273" i="1" a="1"/>
  <c r="K1273" i="1"/>
  <c r="M1273" i="1" s="1"/>
  <c r="K1274" i="1" a="1"/>
  <c r="K1274" i="1"/>
  <c r="M1274" i="1" s="1"/>
  <c r="K1275" i="1" a="1"/>
  <c r="K1275" i="1"/>
  <c r="M1275" i="1" s="1"/>
  <c r="K1276" i="1" a="1"/>
  <c r="K1276" i="1"/>
  <c r="M1276" i="1" s="1"/>
  <c r="K1277" i="1" a="1"/>
  <c r="K1277" i="1"/>
  <c r="M1277" i="1" s="1"/>
  <c r="K1278" i="1" a="1"/>
  <c r="K1278" i="1"/>
  <c r="M1278" i="1" s="1"/>
  <c r="K1279" i="1" a="1"/>
  <c r="K1279" i="1"/>
  <c r="M1279" i="1" s="1"/>
  <c r="K1280" i="1" a="1"/>
  <c r="K1280" i="1"/>
  <c r="M1280" i="1" s="1"/>
  <c r="K1281" i="1" a="1"/>
  <c r="K1281" i="1"/>
  <c r="M1281" i="1" s="1"/>
  <c r="K1282" i="1" a="1"/>
  <c r="K1282" i="1"/>
  <c r="M1282" i="1" s="1"/>
  <c r="K1283" i="1" a="1"/>
  <c r="K1283" i="1"/>
  <c r="M1283" i="1" s="1"/>
  <c r="K1284" i="1" a="1"/>
  <c r="K1284" i="1"/>
  <c r="M1284" i="1" s="1"/>
  <c r="K1285" i="1" a="1"/>
  <c r="K1285" i="1"/>
  <c r="M1285" i="1" s="1"/>
  <c r="K1286" i="1" a="1"/>
  <c r="K1286" i="1"/>
  <c r="M1286" i="1" s="1"/>
  <c r="K1287" i="1" a="1"/>
  <c r="K1287" i="1"/>
  <c r="M1287" i="1" s="1"/>
  <c r="K1288" i="1" a="1"/>
  <c r="K1288" i="1"/>
  <c r="M1288" i="1" s="1"/>
  <c r="K1289" i="1" a="1"/>
  <c r="K1289" i="1"/>
  <c r="M1289" i="1" s="1"/>
  <c r="K1290" i="1" a="1"/>
  <c r="K1290" i="1"/>
  <c r="M1290" i="1" s="1"/>
  <c r="K1291" i="1" a="1"/>
  <c r="K1291" i="1"/>
  <c r="M1291" i="1" s="1"/>
  <c r="K1292" i="1" a="1"/>
  <c r="K1292" i="1"/>
  <c r="M1292" i="1" s="1"/>
  <c r="K1293" i="1" a="1"/>
  <c r="K1293" i="1"/>
  <c r="M1293" i="1" s="1"/>
  <c r="K1294" i="1" a="1"/>
  <c r="K1294" i="1"/>
  <c r="M1294" i="1" s="1"/>
  <c r="K1295" i="1" a="1"/>
  <c r="K1295" i="1"/>
  <c r="M1295" i="1" s="1"/>
  <c r="K1296" i="1" a="1"/>
  <c r="K1296" i="1"/>
  <c r="M1296" i="1" s="1"/>
  <c r="K1297" i="1" a="1"/>
  <c r="K1297" i="1"/>
  <c r="M1297" i="1" s="1"/>
  <c r="K1298" i="1" a="1"/>
  <c r="K1298" i="1"/>
  <c r="M1298" i="1" s="1"/>
  <c r="K1299" i="1" a="1"/>
  <c r="K1299" i="1"/>
  <c r="M1299" i="1" s="1"/>
  <c r="K1300" i="1" a="1"/>
  <c r="K1300" i="1"/>
  <c r="M1300" i="1" s="1"/>
  <c r="K1301" i="1" a="1"/>
  <c r="K1301" i="1"/>
  <c r="M1301" i="1" s="1"/>
  <c r="K1302" i="1" a="1"/>
  <c r="K1302" i="1"/>
  <c r="M1302" i="1" s="1"/>
  <c r="K1303" i="1" a="1"/>
  <c r="K1303" i="1"/>
  <c r="M1303" i="1" s="1"/>
  <c r="K1304" i="1" a="1"/>
  <c r="K1304" i="1"/>
  <c r="M1304" i="1" s="1"/>
  <c r="K1305" i="1" a="1"/>
  <c r="K1305" i="1"/>
  <c r="M1305" i="1" s="1"/>
  <c r="K1306" i="1" a="1"/>
  <c r="K1306" i="1"/>
  <c r="M1306" i="1" s="1"/>
  <c r="K1307" i="1" a="1"/>
  <c r="K1307" i="1"/>
  <c r="M1307" i="1" s="1"/>
  <c r="K1308" i="1" a="1"/>
  <c r="K1308" i="1"/>
  <c r="M1308" i="1" s="1"/>
  <c r="K1309" i="1" a="1"/>
  <c r="K1309" i="1"/>
  <c r="M1309" i="1" s="1"/>
  <c r="K1310" i="1" a="1"/>
  <c r="K1310" i="1"/>
  <c r="M1310" i="1" s="1"/>
  <c r="K1311" i="1" a="1"/>
  <c r="K1311" i="1"/>
  <c r="M1311" i="1" s="1"/>
  <c r="K1312" i="1" a="1"/>
  <c r="K1312" i="1"/>
  <c r="M1312" i="1" s="1"/>
  <c r="K1313" i="1" a="1"/>
  <c r="K1313" i="1"/>
  <c r="M1313" i="1" s="1"/>
  <c r="K1314" i="1" a="1"/>
  <c r="K1314" i="1"/>
  <c r="M1314" i="1" s="1"/>
  <c r="K1315" i="1" a="1"/>
  <c r="K1315" i="1"/>
  <c r="M1315" i="1" s="1"/>
  <c r="K1316" i="1" a="1"/>
  <c r="K1316" i="1"/>
  <c r="M1316" i="1" s="1"/>
  <c r="K1317" i="1" a="1"/>
  <c r="K1317" i="1"/>
  <c r="M1317" i="1" s="1"/>
  <c r="K1318" i="1" a="1"/>
  <c r="K1318" i="1"/>
  <c r="M1318" i="1" s="1"/>
  <c r="K1319" i="1" a="1"/>
  <c r="K1319" i="1"/>
  <c r="M1319" i="1" s="1"/>
  <c r="K1320" i="1" a="1"/>
  <c r="K1320" i="1"/>
  <c r="M1320" i="1" s="1"/>
  <c r="K1321" i="1" a="1"/>
  <c r="K1321" i="1"/>
  <c r="M1321" i="1" s="1"/>
  <c r="K1322" i="1" a="1"/>
  <c r="K1322" i="1"/>
  <c r="M1322" i="1" s="1"/>
  <c r="K1323" i="1" a="1"/>
  <c r="K1323" i="1"/>
  <c r="M1323" i="1" s="1"/>
  <c r="K1324" i="1" a="1"/>
  <c r="K1324" i="1"/>
  <c r="M1324" i="1" s="1"/>
  <c r="K1325" i="1" a="1"/>
  <c r="K1325" i="1"/>
  <c r="M1325" i="1" s="1"/>
  <c r="K1326" i="1" a="1"/>
  <c r="K1326" i="1"/>
  <c r="M1326" i="1" s="1"/>
  <c r="K1327" i="1" a="1"/>
  <c r="K1327" i="1"/>
  <c r="M1327" i="1" s="1"/>
  <c r="K1328" i="1" a="1"/>
  <c r="K1328" i="1"/>
  <c r="M1328" i="1" s="1"/>
  <c r="K1329" i="1" a="1"/>
  <c r="K1329" i="1"/>
  <c r="M1329" i="1" s="1"/>
  <c r="K1330" i="1" a="1"/>
  <c r="K1330" i="1"/>
  <c r="M1330" i="1" s="1"/>
  <c r="K1331" i="1" a="1"/>
  <c r="K1331" i="1"/>
  <c r="M1331" i="1" s="1"/>
  <c r="K1332" i="1" a="1"/>
  <c r="K1332" i="1"/>
  <c r="M1332" i="1" s="1"/>
  <c r="K1333" i="1" a="1"/>
  <c r="K1333" i="1"/>
  <c r="M1333" i="1" s="1"/>
  <c r="K1334" i="1" a="1"/>
  <c r="K1334" i="1"/>
  <c r="M1334" i="1" s="1"/>
  <c r="K1335" i="1" a="1"/>
  <c r="K1335" i="1"/>
  <c r="M1335" i="1" s="1"/>
  <c r="K1336" i="1" a="1"/>
  <c r="K1336" i="1"/>
  <c r="M1336" i="1" s="1"/>
  <c r="K1337" i="1" a="1"/>
  <c r="K1337" i="1"/>
  <c r="M1337" i="1" s="1"/>
  <c r="K1338" i="1" a="1"/>
  <c r="K1338" i="1"/>
  <c r="M1338" i="1" s="1"/>
  <c r="K1339" i="1" a="1"/>
  <c r="K1339" i="1"/>
  <c r="M1339" i="1" s="1"/>
  <c r="K1340" i="1" a="1"/>
  <c r="K1340" i="1"/>
  <c r="M1340" i="1" s="1"/>
  <c r="K1341" i="1" a="1"/>
  <c r="K1341" i="1"/>
  <c r="M1341" i="1" s="1"/>
  <c r="K1342" i="1" a="1"/>
  <c r="K1342" i="1"/>
  <c r="M1342" i="1" s="1"/>
  <c r="K1343" i="1" a="1"/>
  <c r="K1343" i="1"/>
  <c r="M1343" i="1" s="1"/>
  <c r="K1344" i="1" a="1"/>
  <c r="K1344" i="1"/>
  <c r="M1344" i="1" s="1"/>
  <c r="K1345" i="1" a="1"/>
  <c r="K1345" i="1"/>
  <c r="M1345" i="1" s="1"/>
  <c r="K1346" i="1" a="1"/>
  <c r="K1346" i="1"/>
  <c r="M1346" i="1" s="1"/>
  <c r="K1347" i="1" a="1"/>
  <c r="K1347" i="1"/>
  <c r="M1347" i="1" s="1"/>
  <c r="K1348" i="1" a="1"/>
  <c r="K1348" i="1"/>
  <c r="M1348" i="1" s="1"/>
  <c r="K1349" i="1" a="1"/>
  <c r="K1349" i="1"/>
  <c r="M1349" i="1" s="1"/>
  <c r="K1350" i="1" a="1"/>
  <c r="K1350" i="1"/>
  <c r="M1350" i="1" s="1"/>
  <c r="K1351" i="1" a="1"/>
  <c r="K1351" i="1"/>
  <c r="M1351" i="1" s="1"/>
  <c r="K1352" i="1" a="1"/>
  <c r="K1352" i="1"/>
  <c r="M1352" i="1" s="1"/>
  <c r="K1353" i="1" a="1"/>
  <c r="K1353" i="1"/>
  <c r="M1353" i="1" s="1"/>
  <c r="K1354" i="1" a="1"/>
  <c r="K1354" i="1"/>
  <c r="M1354" i="1" s="1"/>
  <c r="K1355" i="1" a="1"/>
  <c r="K1355" i="1"/>
  <c r="M1355" i="1" s="1"/>
  <c r="K1356" i="1" a="1"/>
  <c r="K1356" i="1"/>
  <c r="M1356" i="1" s="1"/>
  <c r="K1357" i="1" a="1"/>
  <c r="K1357" i="1"/>
  <c r="M1357" i="1" s="1"/>
  <c r="K1358" i="1" a="1"/>
  <c r="K1358" i="1"/>
  <c r="M1358" i="1" s="1"/>
  <c r="K1359" i="1" a="1"/>
  <c r="K1359" i="1"/>
  <c r="M1359" i="1" s="1"/>
  <c r="K1360" i="1" a="1"/>
  <c r="K1360" i="1"/>
  <c r="M1360" i="1" s="1"/>
  <c r="K1361" i="1" a="1"/>
  <c r="K1361" i="1"/>
  <c r="M1361" i="1" s="1"/>
  <c r="K1362" i="1" a="1"/>
  <c r="K1362" i="1"/>
  <c r="M1362" i="1" s="1"/>
  <c r="K1363" i="1" a="1"/>
  <c r="K1363" i="1"/>
  <c r="M1363" i="1" s="1"/>
  <c r="K1364" i="1" a="1"/>
  <c r="K1364" i="1"/>
  <c r="M1364" i="1" s="1"/>
  <c r="K1365" i="1" a="1"/>
  <c r="K1365" i="1"/>
  <c r="M1365" i="1" s="1"/>
  <c r="K1366" i="1" a="1"/>
  <c r="K1366" i="1"/>
  <c r="M1366" i="1" s="1"/>
  <c r="K1367" i="1" a="1"/>
  <c r="K1367" i="1"/>
  <c r="M1367" i="1" s="1"/>
  <c r="K1368" i="1" a="1"/>
  <c r="K1368" i="1"/>
  <c r="M1368" i="1" s="1"/>
  <c r="K1369" i="1" a="1"/>
  <c r="K1369" i="1"/>
  <c r="M1369" i="1" s="1"/>
  <c r="K1370" i="1" a="1"/>
  <c r="K1370" i="1"/>
  <c r="M1370" i="1" s="1"/>
  <c r="K1371" i="1" a="1"/>
  <c r="K1371" i="1"/>
  <c r="M1371" i="1" s="1"/>
  <c r="K1372" i="1" a="1"/>
  <c r="K1372" i="1"/>
  <c r="M1372" i="1" s="1"/>
  <c r="K1373" i="1" a="1"/>
  <c r="K1373" i="1"/>
  <c r="M1373" i="1" s="1"/>
  <c r="K1374" i="1" a="1"/>
  <c r="K1374" i="1"/>
  <c r="M1374" i="1" s="1"/>
  <c r="K1375" i="1" a="1"/>
  <c r="K1375" i="1"/>
  <c r="M1375" i="1" s="1"/>
  <c r="K1376" i="1" a="1"/>
  <c r="K1376" i="1"/>
  <c r="M1376" i="1" s="1"/>
  <c r="K1377" i="1" a="1"/>
  <c r="K1377" i="1"/>
  <c r="M1377" i="1" s="1"/>
  <c r="K1378" i="1" a="1"/>
  <c r="K1378" i="1"/>
  <c r="M1378" i="1" s="1"/>
  <c r="K1379" i="1" a="1"/>
  <c r="K1379" i="1"/>
  <c r="M1379" i="1" s="1"/>
  <c r="K1380" i="1" a="1"/>
  <c r="K1380" i="1"/>
  <c r="M1380" i="1" s="1"/>
  <c r="K1381" i="1" a="1"/>
  <c r="K1381" i="1"/>
  <c r="M1381" i="1" s="1"/>
  <c r="K1382" i="1" a="1"/>
  <c r="K1382" i="1"/>
  <c r="M1382" i="1" s="1"/>
  <c r="K1383" i="1" a="1"/>
  <c r="K1383" i="1"/>
  <c r="M1383" i="1" s="1"/>
  <c r="K1384" i="1" a="1"/>
  <c r="K1384" i="1"/>
  <c r="M1384" i="1" s="1"/>
  <c r="K1385" i="1" a="1"/>
  <c r="K1385" i="1"/>
  <c r="M1385" i="1" s="1"/>
  <c r="K1386" i="1" a="1"/>
  <c r="K1386" i="1"/>
  <c r="M1386" i="1" s="1"/>
  <c r="K1387" i="1" a="1"/>
  <c r="K1387" i="1"/>
  <c r="M1387" i="1" s="1"/>
  <c r="K1388" i="1" a="1"/>
  <c r="K1388" i="1"/>
  <c r="M1388" i="1" s="1"/>
  <c r="K1389" i="1" a="1"/>
  <c r="K1389" i="1"/>
  <c r="M1389" i="1" s="1"/>
  <c r="K1390" i="1" a="1"/>
  <c r="K1390" i="1"/>
  <c r="M1390" i="1" s="1"/>
  <c r="K1391" i="1" a="1"/>
  <c r="K1391" i="1"/>
  <c r="M1391" i="1" s="1"/>
  <c r="K1392" i="1" a="1"/>
  <c r="K1392" i="1"/>
  <c r="M1392" i="1" s="1"/>
  <c r="K1393" i="1" a="1"/>
  <c r="K1393" i="1"/>
  <c r="M1393" i="1" s="1"/>
  <c r="K1394" i="1" a="1"/>
  <c r="K1394" i="1"/>
  <c r="M1394" i="1" s="1"/>
  <c r="K1395" i="1" a="1"/>
  <c r="K1395" i="1"/>
  <c r="M1395" i="1" s="1"/>
  <c r="K1396" i="1" a="1"/>
  <c r="K1396" i="1"/>
  <c r="M1396" i="1" s="1"/>
  <c r="K1397" i="1" a="1"/>
  <c r="K1397" i="1"/>
  <c r="M1397" i="1" s="1"/>
  <c r="K1398" i="1" a="1"/>
  <c r="K1398" i="1"/>
  <c r="M1398" i="1" s="1"/>
  <c r="K1399" i="1" a="1"/>
  <c r="K1399" i="1"/>
  <c r="M1399" i="1" s="1"/>
  <c r="K1400" i="1" a="1"/>
  <c r="K1400" i="1"/>
  <c r="M1400" i="1" s="1"/>
  <c r="K1401" i="1" a="1"/>
  <c r="K1401" i="1"/>
  <c r="M1401" i="1" s="1"/>
  <c r="K1402" i="1" a="1"/>
  <c r="K1402" i="1"/>
  <c r="M1402" i="1" s="1"/>
  <c r="K1403" i="1" a="1"/>
  <c r="K1403" i="1"/>
  <c r="M1403" i="1" s="1"/>
  <c r="K1404" i="1" a="1"/>
  <c r="K1404" i="1"/>
  <c r="M1404" i="1" s="1"/>
  <c r="K1405" i="1" a="1"/>
  <c r="K1405" i="1"/>
  <c r="M1405" i="1" s="1"/>
  <c r="K1406" i="1" a="1"/>
  <c r="K1406" i="1"/>
  <c r="M1406" i="1" s="1"/>
  <c r="K1407" i="1" a="1"/>
  <c r="K1407" i="1"/>
  <c r="M1407" i="1" s="1"/>
  <c r="K1408" i="1" a="1"/>
  <c r="K1408" i="1"/>
  <c r="M1408" i="1" s="1"/>
  <c r="K1409" i="1" a="1"/>
  <c r="K1409" i="1"/>
  <c r="M1409" i="1" s="1"/>
  <c r="K1410" i="1" a="1"/>
  <c r="K1410" i="1"/>
  <c r="M1410" i="1" s="1"/>
  <c r="K1411" i="1" a="1"/>
  <c r="K1411" i="1"/>
  <c r="M1411" i="1" s="1"/>
  <c r="K1412" i="1" a="1"/>
  <c r="K1412" i="1"/>
  <c r="M1412" i="1" s="1"/>
  <c r="K1413" i="1" a="1"/>
  <c r="K1413" i="1"/>
  <c r="M1413" i="1" s="1"/>
  <c r="K1414" i="1" a="1"/>
  <c r="K1414" i="1"/>
  <c r="M1414" i="1" s="1"/>
  <c r="K1415" i="1" a="1"/>
  <c r="K1415" i="1"/>
  <c r="M1415" i="1" s="1"/>
  <c r="K1416" i="1" a="1"/>
  <c r="K1416" i="1"/>
  <c r="M1416" i="1" s="1"/>
  <c r="K1417" i="1" a="1"/>
  <c r="K1417" i="1"/>
  <c r="M1417" i="1" s="1"/>
  <c r="K1418" i="1" a="1"/>
  <c r="K1418" i="1"/>
  <c r="M1418" i="1" s="1"/>
  <c r="K1419" i="1" a="1"/>
  <c r="K1419" i="1"/>
  <c r="M1419" i="1" s="1"/>
  <c r="K1420" i="1" a="1"/>
  <c r="K1420" i="1"/>
  <c r="M1420" i="1" s="1"/>
  <c r="K1421" i="1" a="1"/>
  <c r="K1421" i="1"/>
  <c r="M1421" i="1" s="1"/>
  <c r="K1422" i="1" a="1"/>
  <c r="K1422" i="1"/>
  <c r="M1422" i="1" s="1"/>
  <c r="K1423" i="1" a="1"/>
  <c r="K1423" i="1"/>
  <c r="M1423" i="1" s="1"/>
  <c r="K1424" i="1" a="1"/>
  <c r="K1424" i="1"/>
  <c r="M1424" i="1" s="1"/>
  <c r="K1425" i="1" a="1"/>
  <c r="K1425" i="1"/>
  <c r="M1425" i="1" s="1"/>
  <c r="K1426" i="1" a="1"/>
  <c r="K1426" i="1"/>
  <c r="M1426" i="1" s="1"/>
  <c r="K1427" i="1" a="1"/>
  <c r="K1427" i="1"/>
  <c r="M1427" i="1" s="1"/>
  <c r="K1428" i="1" a="1"/>
  <c r="K1428" i="1"/>
  <c r="M1428" i="1" s="1"/>
  <c r="K1429" i="1" a="1"/>
  <c r="K1429" i="1"/>
  <c r="M1429" i="1" s="1"/>
  <c r="K1430" i="1" a="1"/>
  <c r="K1430" i="1"/>
  <c r="M1430" i="1" s="1"/>
  <c r="K1431" i="1" a="1"/>
  <c r="K1431" i="1"/>
  <c r="M1431" i="1" s="1"/>
  <c r="K1432" i="1" a="1"/>
  <c r="K1432" i="1"/>
  <c r="M1432" i="1" s="1"/>
  <c r="K1433" i="1" a="1"/>
  <c r="K1433" i="1"/>
  <c r="M1433" i="1" s="1"/>
  <c r="K1434" i="1" a="1"/>
  <c r="K1434" i="1"/>
  <c r="M1434" i="1" s="1"/>
  <c r="K1435" i="1" a="1"/>
  <c r="K1435" i="1"/>
  <c r="M1435" i="1" s="1"/>
  <c r="K1436" i="1" a="1"/>
  <c r="K1436" i="1"/>
  <c r="M1436" i="1" s="1"/>
  <c r="K1437" i="1" a="1"/>
  <c r="K1437" i="1"/>
  <c r="M1437" i="1" s="1"/>
  <c r="K1438" i="1" a="1"/>
  <c r="K1438" i="1"/>
  <c r="M1438" i="1" s="1"/>
  <c r="K1439" i="1" a="1"/>
  <c r="K1439" i="1"/>
  <c r="M1439" i="1" s="1"/>
  <c r="K1440" i="1" a="1"/>
  <c r="K1440" i="1"/>
  <c r="M1440" i="1" s="1"/>
  <c r="K1441" i="1" a="1"/>
  <c r="K1441" i="1"/>
  <c r="M1441" i="1" s="1"/>
  <c r="K1442" i="1" a="1"/>
  <c r="K1442" i="1"/>
  <c r="M1442" i="1" s="1"/>
  <c r="K1443" i="1" a="1"/>
  <c r="K1443" i="1"/>
  <c r="M1443" i="1" s="1"/>
  <c r="K1444" i="1" a="1"/>
  <c r="K1444" i="1"/>
  <c r="M1444" i="1" s="1"/>
  <c r="K1445" i="1" a="1"/>
  <c r="K1445" i="1"/>
  <c r="M1445" i="1" s="1"/>
  <c r="K1446" i="1" a="1"/>
  <c r="K1446" i="1"/>
  <c r="M1446" i="1" s="1"/>
  <c r="K1447" i="1" a="1"/>
  <c r="K1447" i="1"/>
  <c r="M1447" i="1" s="1"/>
  <c r="K1448" i="1" a="1"/>
  <c r="K1448" i="1"/>
  <c r="M1448" i="1" s="1"/>
  <c r="K1449" i="1" a="1"/>
  <c r="K1449" i="1"/>
  <c r="M1449" i="1" s="1"/>
  <c r="K1450" i="1" a="1"/>
  <c r="K1450" i="1"/>
  <c r="M1450" i="1" s="1"/>
  <c r="K1451" i="1" a="1"/>
  <c r="K1451" i="1"/>
  <c r="M1451" i="1" s="1"/>
  <c r="K1452" i="1" a="1"/>
  <c r="K1452" i="1"/>
  <c r="M1452" i="1" s="1"/>
  <c r="K1453" i="1" a="1"/>
  <c r="K1453" i="1"/>
  <c r="M1453" i="1" s="1"/>
  <c r="K1454" i="1" a="1"/>
  <c r="K1454" i="1"/>
  <c r="M1454" i="1" s="1"/>
  <c r="K1455" i="1" a="1"/>
  <c r="K1455" i="1"/>
  <c r="M1455" i="1" s="1"/>
  <c r="K1456" i="1" a="1"/>
  <c r="K1456" i="1"/>
  <c r="M1456" i="1" s="1"/>
  <c r="K1457" i="1" a="1"/>
  <c r="K1457" i="1"/>
  <c r="M1457" i="1" s="1"/>
  <c r="K1458" i="1" a="1"/>
  <c r="K1458" i="1"/>
  <c r="M1458" i="1" s="1"/>
  <c r="K1459" i="1" a="1"/>
  <c r="K1459" i="1"/>
  <c r="M1459" i="1" s="1"/>
  <c r="K1460" i="1" a="1"/>
  <c r="K1460" i="1"/>
  <c r="M1460" i="1" s="1"/>
  <c r="K1461" i="1" a="1"/>
  <c r="K1461" i="1"/>
  <c r="M1461" i="1" s="1"/>
  <c r="K1462" i="1" a="1"/>
  <c r="K1462" i="1"/>
  <c r="M1462" i="1" s="1"/>
  <c r="K1463" i="1" a="1"/>
  <c r="K1463" i="1"/>
  <c r="M1463" i="1" s="1"/>
  <c r="K1464" i="1" a="1"/>
  <c r="K1464" i="1"/>
  <c r="M1464" i="1" s="1"/>
  <c r="K1465" i="1" a="1"/>
  <c r="K1465" i="1"/>
  <c r="M1465" i="1" s="1"/>
  <c r="K1466" i="1" a="1"/>
  <c r="K1466" i="1"/>
  <c r="M1466" i="1" s="1"/>
  <c r="K1467" i="1" a="1"/>
  <c r="K1467" i="1"/>
  <c r="M1467" i="1" s="1"/>
  <c r="K1468" i="1" a="1"/>
  <c r="K1468" i="1"/>
  <c r="M1468" i="1" s="1"/>
  <c r="K1469" i="1" a="1"/>
  <c r="K1469" i="1"/>
  <c r="M1469" i="1" s="1"/>
  <c r="K1470" i="1" a="1"/>
  <c r="K1470" i="1"/>
  <c r="M1470" i="1" s="1"/>
  <c r="K1471" i="1" a="1"/>
  <c r="K1471" i="1"/>
  <c r="M1471" i="1" s="1"/>
  <c r="K1472" i="1" a="1"/>
  <c r="K1472" i="1"/>
  <c r="M1472" i="1" s="1"/>
  <c r="K1473" i="1" a="1"/>
  <c r="K1473" i="1"/>
  <c r="M1473" i="1" s="1"/>
  <c r="K1474" i="1" a="1"/>
  <c r="K1474" i="1"/>
  <c r="M1474" i="1" s="1"/>
  <c r="K1475" i="1" a="1"/>
  <c r="K1475" i="1"/>
  <c r="M1475" i="1" s="1"/>
  <c r="K1476" i="1" a="1"/>
  <c r="K1476" i="1"/>
  <c r="M1476" i="1" s="1"/>
  <c r="K1477" i="1" a="1"/>
  <c r="K1477" i="1"/>
  <c r="M1477" i="1" s="1"/>
  <c r="K1478" i="1" a="1"/>
  <c r="K1478" i="1"/>
  <c r="M1478" i="1" s="1"/>
  <c r="K1479" i="1" a="1"/>
  <c r="K1479" i="1"/>
  <c r="M1479" i="1" s="1"/>
  <c r="K1480" i="1" a="1"/>
  <c r="K1480" i="1"/>
  <c r="M1480" i="1" s="1"/>
  <c r="K1481" i="1" a="1"/>
  <c r="K1481" i="1"/>
  <c r="M1481" i="1" s="1"/>
  <c r="K1482" i="1" a="1"/>
  <c r="K1482" i="1"/>
  <c r="M1482" i="1" s="1"/>
  <c r="K1483" i="1" a="1"/>
  <c r="K1483" i="1"/>
  <c r="M1483" i="1" s="1"/>
  <c r="K1484" i="1" a="1"/>
  <c r="K1484" i="1"/>
  <c r="M1484" i="1" s="1"/>
  <c r="K1485" i="1" a="1"/>
  <c r="K1485" i="1"/>
  <c r="M1485" i="1" s="1"/>
  <c r="K1486" i="1" a="1"/>
  <c r="K1486" i="1"/>
  <c r="M1486" i="1" s="1"/>
  <c r="K1487" i="1" a="1"/>
  <c r="K1487" i="1"/>
  <c r="M1487" i="1" s="1"/>
  <c r="K1488" i="1" a="1"/>
  <c r="K1488" i="1"/>
  <c r="M1488" i="1" s="1"/>
  <c r="K1489" i="1" a="1"/>
  <c r="K1489" i="1"/>
  <c r="M1489" i="1" s="1"/>
  <c r="K1490" i="1" a="1"/>
  <c r="K1490" i="1"/>
  <c r="M1490" i="1" s="1"/>
  <c r="K1491" i="1" a="1"/>
  <c r="K1491" i="1"/>
  <c r="M1491" i="1" s="1"/>
  <c r="K1492" i="1" a="1"/>
  <c r="K1492" i="1"/>
  <c r="M1492" i="1" s="1"/>
  <c r="K1493" i="1" a="1"/>
  <c r="K1493" i="1"/>
  <c r="M1493" i="1" s="1"/>
  <c r="K1494" i="1" a="1"/>
  <c r="K1494" i="1"/>
  <c r="M1494" i="1" s="1"/>
  <c r="K1495" i="1" a="1"/>
  <c r="K1495" i="1"/>
  <c r="M1495" i="1" s="1"/>
  <c r="K1496" i="1" a="1"/>
  <c r="K1496" i="1"/>
  <c r="M1496" i="1" s="1"/>
  <c r="K1497" i="1" a="1"/>
  <c r="K1497" i="1"/>
  <c r="M1497" i="1" s="1"/>
  <c r="K1498" i="1" a="1"/>
  <c r="K1498" i="1"/>
  <c r="M1498" i="1" s="1"/>
  <c r="K1499" i="1" a="1"/>
  <c r="K1499" i="1"/>
  <c r="M1499" i="1" s="1"/>
  <c r="K1500" i="1" a="1"/>
  <c r="K1500" i="1"/>
  <c r="M1500" i="1" s="1"/>
  <c r="K1501" i="1" a="1"/>
  <c r="K1501" i="1"/>
  <c r="M1501" i="1" s="1"/>
  <c r="K1502" i="1" a="1"/>
  <c r="K1502" i="1"/>
  <c r="M1502" i="1" s="1"/>
  <c r="K1503" i="1" a="1"/>
  <c r="K1503" i="1"/>
  <c r="M1503" i="1" s="1"/>
  <c r="K1504" i="1" a="1"/>
  <c r="K1504" i="1"/>
  <c r="M1504" i="1" s="1"/>
  <c r="K1505" i="1" a="1"/>
  <c r="K1505" i="1"/>
  <c r="M1505" i="1" s="1"/>
  <c r="K1506" i="1" a="1"/>
  <c r="K1506" i="1"/>
  <c r="M1506" i="1" s="1"/>
  <c r="K1507" i="1" a="1"/>
  <c r="K1507" i="1"/>
  <c r="M1507" i="1" s="1"/>
  <c r="K1508" i="1" a="1"/>
  <c r="K1508" i="1"/>
  <c r="M1508" i="1" s="1"/>
  <c r="K1509" i="1" a="1"/>
  <c r="K1509" i="1"/>
  <c r="M1509" i="1" s="1"/>
  <c r="K1510" i="1" a="1"/>
  <c r="K1510" i="1"/>
  <c r="M1510" i="1" s="1"/>
  <c r="K1511" i="1" a="1"/>
  <c r="K1511" i="1"/>
  <c r="M1511" i="1" s="1"/>
  <c r="K1512" i="1" a="1"/>
  <c r="K1512" i="1"/>
  <c r="M1512" i="1" s="1"/>
  <c r="K1513" i="1" a="1"/>
  <c r="K1513" i="1"/>
  <c r="M1513" i="1" s="1"/>
  <c r="K1514" i="1" a="1"/>
  <c r="K1514" i="1"/>
  <c r="M1514" i="1" s="1"/>
  <c r="K1515" i="1" a="1"/>
  <c r="K1515" i="1"/>
  <c r="M1515" i="1" s="1"/>
  <c r="K1516" i="1" a="1"/>
  <c r="K1516" i="1"/>
  <c r="M1516" i="1" s="1"/>
  <c r="K1517" i="1" a="1"/>
  <c r="K1517" i="1"/>
  <c r="M1517" i="1" s="1"/>
  <c r="K1518" i="1" a="1"/>
  <c r="K1518" i="1"/>
  <c r="M1518" i="1" s="1"/>
  <c r="K1519" i="1" a="1"/>
  <c r="K1519" i="1"/>
  <c r="M1519" i="1" s="1"/>
  <c r="K1520" i="1" a="1"/>
  <c r="K1520" i="1"/>
  <c r="M1520" i="1" s="1"/>
  <c r="K1521" i="1" a="1"/>
  <c r="K1521" i="1"/>
  <c r="M1521" i="1" s="1"/>
  <c r="K1522" i="1" a="1"/>
  <c r="K1522" i="1"/>
  <c r="M1522" i="1" s="1"/>
  <c r="K1523" i="1" a="1"/>
  <c r="K1523" i="1"/>
  <c r="M1523" i="1" s="1"/>
  <c r="K1524" i="1" a="1"/>
  <c r="K1524" i="1"/>
  <c r="M1524" i="1" s="1"/>
  <c r="K1525" i="1" a="1"/>
  <c r="K1525" i="1"/>
  <c r="M1525" i="1" s="1"/>
  <c r="K1526" i="1" a="1"/>
  <c r="K1526" i="1"/>
  <c r="M1526" i="1" s="1"/>
  <c r="K1527" i="1" a="1"/>
  <c r="K1527" i="1"/>
  <c r="M1527" i="1" s="1"/>
  <c r="K1528" i="1" a="1"/>
  <c r="K1528" i="1"/>
  <c r="M1528" i="1" s="1"/>
  <c r="K1529" i="1" a="1"/>
  <c r="K1529" i="1"/>
  <c r="M1529" i="1" s="1"/>
  <c r="K1530" i="1" a="1"/>
  <c r="K1530" i="1"/>
  <c r="M1530" i="1" s="1"/>
  <c r="K1531" i="1" a="1"/>
  <c r="K1531" i="1"/>
  <c r="M1531" i="1" s="1"/>
  <c r="K1532" i="1" a="1"/>
  <c r="K1532" i="1"/>
  <c r="M1532" i="1" s="1"/>
  <c r="K1533" i="1" a="1"/>
  <c r="K1533" i="1"/>
  <c r="M1533" i="1" s="1"/>
  <c r="K1534" i="1" a="1"/>
  <c r="K1534" i="1"/>
  <c r="M1534" i="1" s="1"/>
  <c r="K1535" i="1" a="1"/>
  <c r="K1535" i="1"/>
  <c r="M1535" i="1" s="1"/>
  <c r="K1536" i="1" a="1"/>
  <c r="K1536" i="1"/>
  <c r="M1536" i="1" s="1"/>
  <c r="K1537" i="1" a="1"/>
  <c r="K1537" i="1"/>
  <c r="M1537" i="1" s="1"/>
  <c r="K1538" i="1" a="1"/>
  <c r="K1538" i="1"/>
  <c r="M1538" i="1" s="1"/>
  <c r="K1539" i="1" a="1"/>
  <c r="K1539" i="1"/>
  <c r="M1539" i="1" s="1"/>
  <c r="K1540" i="1" a="1"/>
  <c r="K1540" i="1"/>
  <c r="M1540" i="1" s="1"/>
  <c r="K1541" i="1" a="1"/>
  <c r="K1541" i="1"/>
  <c r="M1541" i="1" s="1"/>
  <c r="K1542" i="1" a="1"/>
  <c r="K1542" i="1"/>
  <c r="M1542" i="1" s="1"/>
  <c r="K1543" i="1" a="1"/>
  <c r="K1543" i="1"/>
  <c r="M1543" i="1" s="1"/>
  <c r="K1544" i="1" a="1"/>
  <c r="K1544" i="1"/>
  <c r="M1544" i="1" s="1"/>
  <c r="K1545" i="1" a="1"/>
  <c r="K1545" i="1"/>
  <c r="M1545" i="1" s="1"/>
  <c r="K1546" i="1" a="1"/>
  <c r="K1546" i="1"/>
  <c r="M1546" i="1" s="1"/>
  <c r="K1547" i="1" a="1"/>
  <c r="K1547" i="1"/>
  <c r="M1547" i="1" s="1"/>
  <c r="K1548" i="1" a="1"/>
  <c r="K1548" i="1"/>
  <c r="M1548" i="1" s="1"/>
  <c r="K1549" i="1" a="1"/>
  <c r="K1549" i="1"/>
  <c r="M1549" i="1" s="1"/>
  <c r="K1550" i="1" a="1"/>
  <c r="K1550" i="1"/>
  <c r="M1550" i="1" s="1"/>
  <c r="K1551" i="1" a="1"/>
  <c r="K1551" i="1"/>
  <c r="M1551" i="1" s="1"/>
  <c r="K1552" i="1" a="1"/>
  <c r="K1552" i="1"/>
  <c r="M1552" i="1" s="1"/>
  <c r="K1553" i="1" a="1"/>
  <c r="K1553" i="1"/>
  <c r="M1553" i="1" s="1"/>
  <c r="K1554" i="1" a="1"/>
  <c r="K1554" i="1"/>
  <c r="M1554" i="1" s="1"/>
  <c r="K1555" i="1" a="1"/>
  <c r="K1555" i="1"/>
  <c r="M1555" i="1" s="1"/>
  <c r="K1556" i="1" a="1"/>
  <c r="K1556" i="1"/>
  <c r="M1556" i="1" s="1"/>
  <c r="K1557" i="1" a="1"/>
  <c r="K1557" i="1"/>
  <c r="M1557" i="1" s="1"/>
  <c r="K1558" i="1" a="1"/>
  <c r="K1558" i="1"/>
  <c r="M1558" i="1" s="1"/>
  <c r="K1559" i="1" a="1"/>
  <c r="K1559" i="1"/>
  <c r="M1559" i="1" s="1"/>
  <c r="K1560" i="1" a="1"/>
  <c r="K1560" i="1"/>
  <c r="M1560" i="1" s="1"/>
  <c r="K1561" i="1" a="1"/>
  <c r="K1561" i="1"/>
  <c r="M1561" i="1" s="1"/>
  <c r="K1562" i="1" a="1"/>
  <c r="K1562" i="1"/>
  <c r="M1562" i="1" s="1"/>
  <c r="K1563" i="1" a="1"/>
  <c r="K1563" i="1"/>
  <c r="M1563" i="1" s="1"/>
  <c r="K1564" i="1" a="1"/>
  <c r="K1564" i="1"/>
  <c r="M1564" i="1" s="1"/>
  <c r="K1565" i="1" a="1"/>
  <c r="K1565" i="1"/>
  <c r="M1565" i="1" s="1"/>
  <c r="K1566" i="1" a="1"/>
  <c r="K1566" i="1"/>
  <c r="M1566" i="1" s="1"/>
  <c r="K1567" i="1" a="1"/>
  <c r="K1567" i="1"/>
  <c r="M1567" i="1" s="1"/>
  <c r="K1568" i="1" a="1"/>
  <c r="K1568" i="1"/>
  <c r="M1568" i="1" s="1"/>
  <c r="K1569" i="1" a="1"/>
  <c r="K1569" i="1"/>
  <c r="M1569" i="1" s="1"/>
  <c r="K1570" i="1" a="1"/>
  <c r="K1570" i="1"/>
  <c r="M1570" i="1" s="1"/>
  <c r="K1571" i="1" a="1"/>
  <c r="K1571" i="1"/>
  <c r="M1571" i="1" s="1"/>
  <c r="K1572" i="1" a="1"/>
  <c r="K1572" i="1"/>
  <c r="M1572" i="1" s="1"/>
  <c r="K1573" i="1" a="1"/>
  <c r="K1573" i="1"/>
  <c r="M1573" i="1" s="1"/>
  <c r="K1574" i="1" a="1"/>
  <c r="K1574" i="1"/>
  <c r="M1574" i="1" s="1"/>
  <c r="K1575" i="1" a="1"/>
  <c r="K1575" i="1"/>
  <c r="M1575" i="1" s="1"/>
  <c r="K1576" i="1" a="1"/>
  <c r="K1576" i="1"/>
  <c r="M1576" i="1" s="1"/>
  <c r="K1577" i="1" a="1"/>
  <c r="K1577" i="1"/>
  <c r="M1577" i="1" s="1"/>
  <c r="K1578" i="1" a="1"/>
  <c r="K1578" i="1"/>
  <c r="M1578" i="1" s="1"/>
  <c r="K1579" i="1" a="1"/>
  <c r="K1579" i="1"/>
  <c r="M1579" i="1" s="1"/>
  <c r="K1580" i="1" a="1"/>
  <c r="K1580" i="1"/>
  <c r="M1580" i="1" s="1"/>
  <c r="K1581" i="1" a="1"/>
  <c r="K1581" i="1"/>
  <c r="M1581" i="1" s="1"/>
  <c r="K1582" i="1" a="1"/>
  <c r="K1582" i="1"/>
  <c r="M1582" i="1" s="1"/>
  <c r="K1583" i="1" a="1"/>
  <c r="K1583" i="1"/>
  <c r="M1583" i="1" s="1"/>
  <c r="K1584" i="1" a="1"/>
  <c r="K1584" i="1"/>
  <c r="M1584" i="1" s="1"/>
  <c r="K1585" i="1" a="1"/>
  <c r="K1585" i="1"/>
  <c r="M1585" i="1" s="1"/>
  <c r="K1586" i="1" a="1"/>
  <c r="K1586" i="1"/>
  <c r="M1586" i="1" s="1"/>
  <c r="K1587" i="1" a="1"/>
  <c r="K1587" i="1"/>
  <c r="M1587" i="1" s="1"/>
  <c r="K1588" i="1" a="1"/>
  <c r="K1588" i="1"/>
  <c r="M1588" i="1" s="1"/>
  <c r="K1589" i="1" a="1"/>
  <c r="K1589" i="1"/>
  <c r="M1589" i="1" s="1"/>
  <c r="K1590" i="1" a="1"/>
  <c r="K1590" i="1"/>
  <c r="M1590" i="1" s="1"/>
  <c r="K1591" i="1" a="1"/>
  <c r="K1591" i="1"/>
  <c r="M1591" i="1" s="1"/>
  <c r="K1592" i="1" a="1"/>
  <c r="K1592" i="1"/>
  <c r="M1592" i="1" s="1"/>
  <c r="K1593" i="1" a="1"/>
  <c r="K1593" i="1"/>
  <c r="M1593" i="1" s="1"/>
  <c r="K1594" i="1" a="1"/>
  <c r="K1594" i="1"/>
  <c r="M1594" i="1" s="1"/>
  <c r="K1595" i="1" a="1"/>
  <c r="K1595" i="1"/>
  <c r="M1595" i="1" s="1"/>
  <c r="K1596" i="1" a="1"/>
  <c r="K1596" i="1"/>
  <c r="M1596" i="1" s="1"/>
  <c r="K1597" i="1" a="1"/>
  <c r="K1597" i="1"/>
  <c r="M1597" i="1" s="1"/>
  <c r="K1598" i="1" a="1"/>
  <c r="K1598" i="1"/>
  <c r="M1598" i="1" s="1"/>
  <c r="K1599" i="1" a="1"/>
  <c r="K1599" i="1"/>
  <c r="M1599" i="1" s="1"/>
  <c r="K1600" i="1" a="1"/>
  <c r="K1600" i="1"/>
  <c r="M1600" i="1" s="1"/>
  <c r="K1601" i="1" a="1"/>
  <c r="K1601" i="1"/>
  <c r="M1601" i="1" s="1"/>
  <c r="K1602" i="1" a="1"/>
  <c r="K1602" i="1"/>
  <c r="M1602" i="1" s="1"/>
  <c r="K1603" i="1" a="1"/>
  <c r="K1603" i="1"/>
  <c r="M1603" i="1" s="1"/>
  <c r="K1604" i="1" a="1"/>
  <c r="K1604" i="1"/>
  <c r="M1604" i="1" s="1"/>
  <c r="K1605" i="1" a="1"/>
  <c r="K1605" i="1"/>
  <c r="M1605" i="1" s="1"/>
  <c r="K1606" i="1" a="1"/>
  <c r="K1606" i="1"/>
  <c r="M1606" i="1" s="1"/>
  <c r="K1607" i="1" a="1"/>
  <c r="K1607" i="1"/>
  <c r="M1607" i="1" s="1"/>
  <c r="K1608" i="1" a="1"/>
  <c r="K1608" i="1"/>
  <c r="M1608" i="1" s="1"/>
  <c r="K1609" i="1" a="1"/>
  <c r="K1609" i="1"/>
  <c r="M1609" i="1" s="1"/>
  <c r="K1610" i="1" a="1"/>
  <c r="K1610" i="1"/>
  <c r="M1610" i="1" s="1"/>
  <c r="K1611" i="1" a="1"/>
  <c r="K1611" i="1"/>
  <c r="M1611" i="1" s="1"/>
  <c r="K1612" i="1" a="1"/>
  <c r="K1612" i="1"/>
  <c r="M1612" i="1" s="1"/>
  <c r="K1613" i="1" a="1"/>
  <c r="K1613" i="1"/>
  <c r="M1613" i="1" s="1"/>
  <c r="K1614" i="1" a="1"/>
  <c r="K1614" i="1"/>
  <c r="M1614" i="1" s="1"/>
  <c r="K1615" i="1" a="1"/>
  <c r="K1615" i="1"/>
  <c r="M1615" i="1" s="1"/>
  <c r="K1616" i="1" a="1"/>
  <c r="K1616" i="1"/>
  <c r="M1616" i="1" s="1"/>
  <c r="K1617" i="1" a="1"/>
  <c r="K1617" i="1"/>
  <c r="M1617" i="1" s="1"/>
  <c r="K1618" i="1" a="1"/>
  <c r="K1618" i="1"/>
  <c r="M1618" i="1" s="1"/>
  <c r="K1619" i="1" a="1"/>
  <c r="K1619" i="1"/>
  <c r="M1619" i="1" s="1"/>
  <c r="K1620" i="1" a="1"/>
  <c r="K1620" i="1"/>
  <c r="M1620" i="1" s="1"/>
  <c r="K1621" i="1" a="1"/>
  <c r="K1621" i="1"/>
  <c r="M1621" i="1" s="1"/>
  <c r="K1622" i="1" a="1"/>
  <c r="K1622" i="1"/>
  <c r="M1622" i="1" s="1"/>
  <c r="K1623" i="1" a="1"/>
  <c r="K1623" i="1"/>
  <c r="M1623" i="1" s="1"/>
  <c r="K1624" i="1" a="1"/>
  <c r="K1624" i="1"/>
  <c r="M1624" i="1" s="1"/>
  <c r="K1625" i="1" a="1"/>
  <c r="K1625" i="1"/>
  <c r="M1625" i="1" s="1"/>
  <c r="K1626" i="1" a="1"/>
  <c r="K1626" i="1"/>
  <c r="M1626" i="1" s="1"/>
  <c r="K1627" i="1" a="1"/>
  <c r="K1627" i="1"/>
  <c r="M1627" i="1" s="1"/>
  <c r="K1628" i="1" a="1"/>
  <c r="K1628" i="1"/>
  <c r="M1628" i="1" s="1"/>
  <c r="K1629" i="1" a="1"/>
  <c r="K1629" i="1"/>
  <c r="M1629" i="1" s="1"/>
  <c r="K1630" i="1" a="1"/>
  <c r="K1630" i="1"/>
  <c r="M1630" i="1" s="1"/>
  <c r="K1631" i="1" a="1"/>
  <c r="K1631" i="1"/>
  <c r="M1631" i="1" s="1"/>
  <c r="K1632" i="1" a="1"/>
  <c r="K1632" i="1"/>
  <c r="M1632" i="1" s="1"/>
  <c r="K1633" i="1" a="1"/>
  <c r="K1633" i="1"/>
  <c r="M1633" i="1" s="1"/>
  <c r="K1634" i="1" a="1"/>
  <c r="K1634" i="1"/>
  <c r="M1634" i="1" s="1"/>
  <c r="K1635" i="1" a="1"/>
  <c r="K1635" i="1"/>
  <c r="M1635" i="1" s="1"/>
  <c r="K1636" i="1" a="1"/>
  <c r="K1636" i="1"/>
  <c r="M1636" i="1" s="1"/>
  <c r="K1637" i="1" a="1"/>
  <c r="K1637" i="1"/>
  <c r="M1637" i="1" s="1"/>
  <c r="K1638" i="1" a="1"/>
  <c r="K1638" i="1"/>
  <c r="M1638" i="1" s="1"/>
  <c r="K1639" i="1" a="1"/>
  <c r="K1639" i="1"/>
  <c r="M1639" i="1" s="1"/>
  <c r="K1640" i="1" a="1"/>
  <c r="K1640" i="1"/>
  <c r="M1640" i="1" s="1"/>
  <c r="K1641" i="1" a="1"/>
  <c r="K1641" i="1"/>
  <c r="M1641" i="1" s="1"/>
  <c r="K1642" i="1" a="1"/>
  <c r="K1642" i="1"/>
  <c r="M1642" i="1" s="1"/>
  <c r="K1643" i="1" a="1"/>
  <c r="K1643" i="1"/>
  <c r="M1643" i="1" s="1"/>
  <c r="K1644" i="1" a="1"/>
  <c r="K1644" i="1"/>
  <c r="M1644" i="1" s="1"/>
  <c r="K1645" i="1" a="1"/>
  <c r="K1645" i="1"/>
  <c r="M1645" i="1" s="1"/>
  <c r="K1646" i="1" a="1"/>
  <c r="K1646" i="1"/>
  <c r="M1646" i="1" s="1"/>
  <c r="K1647" i="1" a="1"/>
  <c r="K1647" i="1"/>
  <c r="M1647" i="1" s="1"/>
  <c r="K1648" i="1" a="1"/>
  <c r="K1648" i="1"/>
  <c r="M1648" i="1" s="1"/>
  <c r="K1649" i="1" a="1"/>
  <c r="K1649" i="1"/>
  <c r="M1649" i="1" s="1"/>
  <c r="K1650" i="1" a="1"/>
  <c r="K1650" i="1"/>
  <c r="M1650" i="1" s="1"/>
  <c r="K1651" i="1" a="1"/>
  <c r="K1651" i="1"/>
  <c r="M1651" i="1" s="1"/>
  <c r="K1652" i="1" a="1"/>
  <c r="K1652" i="1"/>
  <c r="M1652" i="1" s="1"/>
  <c r="K1653" i="1" a="1"/>
  <c r="K1653" i="1"/>
  <c r="M1653" i="1" s="1"/>
  <c r="K1654" i="1" a="1"/>
  <c r="K1654" i="1"/>
  <c r="M1654" i="1" s="1"/>
  <c r="K1655" i="1" a="1"/>
  <c r="K1655" i="1"/>
  <c r="M1655" i="1" s="1"/>
  <c r="K1656" i="1" a="1"/>
  <c r="K1656" i="1"/>
  <c r="M1656" i="1" s="1"/>
  <c r="K1657" i="1" a="1"/>
  <c r="K1657" i="1"/>
  <c r="M1657" i="1" s="1"/>
  <c r="K1658" i="1" a="1"/>
  <c r="K1658" i="1"/>
  <c r="M1658" i="1" s="1"/>
  <c r="K1659" i="1" a="1"/>
  <c r="K1659" i="1"/>
  <c r="M1659" i="1" s="1"/>
  <c r="K1660" i="1" a="1"/>
  <c r="K1660" i="1"/>
  <c r="M1660" i="1" s="1"/>
  <c r="K1661" i="1" a="1"/>
  <c r="K1661" i="1"/>
  <c r="M1661" i="1" s="1"/>
  <c r="K1662" i="1" a="1"/>
  <c r="K1662" i="1"/>
  <c r="M1662" i="1" s="1"/>
  <c r="K1663" i="1" a="1"/>
  <c r="K1663" i="1"/>
  <c r="M1663" i="1" s="1"/>
  <c r="K1664" i="1" a="1"/>
  <c r="K1664" i="1"/>
  <c r="M1664" i="1" s="1"/>
  <c r="K1665" i="1" a="1"/>
  <c r="K1665" i="1"/>
  <c r="M1665" i="1" s="1"/>
  <c r="K1666" i="1" a="1"/>
  <c r="K1666" i="1"/>
  <c r="M1666" i="1" s="1"/>
  <c r="K1667" i="1" a="1"/>
  <c r="K1667" i="1"/>
  <c r="M1667" i="1" s="1"/>
  <c r="K1668" i="1" a="1"/>
  <c r="K1668" i="1"/>
  <c r="M1668" i="1" s="1"/>
  <c r="K1669" i="1" a="1"/>
  <c r="K1669" i="1"/>
  <c r="M1669" i="1" s="1"/>
  <c r="K1670" i="1" a="1"/>
  <c r="K1670" i="1"/>
  <c r="M1670" i="1" s="1"/>
  <c r="K1671" i="1" a="1"/>
  <c r="K1671" i="1"/>
  <c r="M1671" i="1" s="1"/>
  <c r="K1672" i="1" a="1"/>
  <c r="K1672" i="1"/>
  <c r="M1672" i="1" s="1"/>
  <c r="K1673" i="1" a="1"/>
  <c r="K1673" i="1"/>
  <c r="M1673" i="1" s="1"/>
  <c r="K1674" i="1" a="1"/>
  <c r="K1674" i="1"/>
  <c r="M1674" i="1" s="1"/>
  <c r="K1675" i="1" a="1"/>
  <c r="K1675" i="1"/>
  <c r="M1675" i="1" s="1"/>
  <c r="K1676" i="1" a="1"/>
  <c r="K1676" i="1"/>
  <c r="M1676" i="1" s="1"/>
  <c r="K1677" i="1" a="1"/>
  <c r="K1677" i="1"/>
  <c r="M1677" i="1" s="1"/>
  <c r="K1678" i="1" a="1"/>
  <c r="K1678" i="1"/>
  <c r="M1678" i="1" s="1"/>
  <c r="K1679" i="1" a="1"/>
  <c r="K1679" i="1"/>
  <c r="M1679" i="1" s="1"/>
  <c r="K1680" i="1" a="1"/>
  <c r="K1680" i="1"/>
  <c r="M1680" i="1" s="1"/>
  <c r="K1681" i="1" a="1"/>
  <c r="K1681" i="1"/>
  <c r="M1681" i="1" s="1"/>
  <c r="K1682" i="1" a="1"/>
  <c r="K1682" i="1"/>
  <c r="M1682" i="1" s="1"/>
  <c r="K1683" i="1" a="1"/>
  <c r="K1683" i="1"/>
  <c r="M1683" i="1" s="1"/>
  <c r="K1684" i="1" a="1"/>
  <c r="K1684" i="1"/>
  <c r="M1684" i="1" s="1"/>
  <c r="K1685" i="1" a="1"/>
  <c r="K1685" i="1"/>
  <c r="M1685" i="1" s="1"/>
  <c r="K1686" i="1" a="1"/>
  <c r="K1686" i="1"/>
  <c r="M1686" i="1" s="1"/>
  <c r="K1687" i="1" a="1"/>
  <c r="K1687" i="1"/>
  <c r="M1687" i="1" s="1"/>
  <c r="K1688" i="1" a="1"/>
  <c r="K1688" i="1"/>
  <c r="M1688" i="1" s="1"/>
  <c r="K1689" i="1" a="1"/>
  <c r="K1689" i="1"/>
  <c r="M1689" i="1" s="1"/>
  <c r="K1690" i="1" a="1"/>
  <c r="K1690" i="1"/>
  <c r="M1690" i="1" s="1"/>
  <c r="K1691" i="1" a="1"/>
  <c r="K1691" i="1"/>
  <c r="M1691" i="1" s="1"/>
  <c r="K1692" i="1" a="1"/>
  <c r="K1692" i="1"/>
  <c r="M1692" i="1" s="1"/>
  <c r="K1693" i="1" a="1"/>
  <c r="K1693" i="1"/>
  <c r="M1693" i="1" s="1"/>
  <c r="K1694" i="1" a="1"/>
  <c r="K1694" i="1"/>
  <c r="M1694" i="1" s="1"/>
  <c r="K1695" i="1" a="1"/>
  <c r="K1695" i="1"/>
  <c r="M1695" i="1" s="1"/>
  <c r="K1696" i="1" a="1"/>
  <c r="K1696" i="1"/>
  <c r="M1696" i="1" s="1"/>
  <c r="K1697" i="1" a="1"/>
  <c r="K1697" i="1"/>
  <c r="M1697" i="1" s="1"/>
  <c r="K1698" i="1" a="1"/>
  <c r="K1698" i="1"/>
  <c r="M1698" i="1" s="1"/>
  <c r="K1699" i="1" a="1"/>
  <c r="K1699" i="1"/>
  <c r="M1699" i="1" s="1"/>
  <c r="K1700" i="1" a="1"/>
  <c r="K1700" i="1"/>
  <c r="M1700" i="1" s="1"/>
  <c r="K1701" i="1" a="1"/>
  <c r="K1701" i="1"/>
  <c r="M1701" i="1" s="1"/>
  <c r="K1702" i="1" a="1"/>
  <c r="K1702" i="1"/>
  <c r="M1702" i="1" s="1"/>
  <c r="K1703" i="1" a="1"/>
  <c r="K1703" i="1"/>
  <c r="M1703" i="1" s="1"/>
  <c r="K1704" i="1" a="1"/>
  <c r="K1704" i="1"/>
  <c r="M1704" i="1" s="1"/>
  <c r="K1705" i="1" a="1"/>
  <c r="K1705" i="1"/>
  <c r="M1705" i="1" s="1"/>
  <c r="K1706" i="1" a="1"/>
  <c r="K1706" i="1"/>
  <c r="M1706" i="1" s="1"/>
  <c r="K1707" i="1" a="1"/>
  <c r="K1707" i="1"/>
  <c r="M1707" i="1" s="1"/>
  <c r="K1708" i="1" a="1"/>
  <c r="K1708" i="1"/>
  <c r="M1708" i="1" s="1"/>
  <c r="K1709" i="1" a="1"/>
  <c r="K1709" i="1"/>
  <c r="M1709" i="1" s="1"/>
  <c r="K1710" i="1" a="1"/>
  <c r="K1710" i="1"/>
  <c r="M1710" i="1" s="1"/>
  <c r="K1711" i="1" a="1"/>
  <c r="K1711" i="1"/>
  <c r="M1711" i="1" s="1"/>
  <c r="K1712" i="1" a="1"/>
  <c r="K1712" i="1"/>
  <c r="M1712" i="1" s="1"/>
  <c r="K1713" i="1" a="1"/>
  <c r="K1713" i="1"/>
  <c r="M1713" i="1" s="1"/>
  <c r="K1714" i="1" a="1"/>
  <c r="K1714" i="1"/>
  <c r="M1714" i="1" s="1"/>
  <c r="K1715" i="1" a="1"/>
  <c r="K1715" i="1"/>
  <c r="M1715" i="1" s="1"/>
  <c r="K1716" i="1" a="1"/>
  <c r="K1716" i="1"/>
  <c r="M1716" i="1" s="1"/>
  <c r="K1717" i="1" a="1"/>
  <c r="K1717" i="1"/>
  <c r="M1717" i="1" s="1"/>
  <c r="K1718" i="1" a="1"/>
  <c r="K1718" i="1"/>
  <c r="M1718" i="1" s="1"/>
  <c r="K1719" i="1" a="1"/>
  <c r="K1719" i="1"/>
  <c r="M1719" i="1" s="1"/>
  <c r="K1720" i="1" a="1"/>
  <c r="K1720" i="1"/>
  <c r="M1720" i="1" s="1"/>
  <c r="K1721" i="1" a="1"/>
  <c r="K1721" i="1"/>
  <c r="M1721" i="1" s="1"/>
  <c r="K1722" i="1" a="1"/>
  <c r="K1722" i="1"/>
  <c r="M1722" i="1" s="1"/>
  <c r="K1723" i="1" a="1"/>
  <c r="K1723" i="1"/>
  <c r="M1723" i="1" s="1"/>
  <c r="K1724" i="1" a="1"/>
  <c r="K1724" i="1"/>
  <c r="M1724" i="1" s="1"/>
  <c r="K1725" i="1" a="1"/>
  <c r="K1725" i="1"/>
  <c r="M1725" i="1" s="1"/>
  <c r="K1726" i="1" a="1"/>
  <c r="K1726" i="1"/>
  <c r="M1726" i="1" s="1"/>
  <c r="K1727" i="1" a="1"/>
  <c r="K1727" i="1"/>
  <c r="M1727" i="1" s="1"/>
  <c r="K1728" i="1" a="1"/>
  <c r="K1728" i="1"/>
  <c r="M1728" i="1" s="1"/>
  <c r="K1729" i="1" a="1"/>
  <c r="K1729" i="1"/>
  <c r="M1729" i="1" s="1"/>
  <c r="K1730" i="1" a="1"/>
  <c r="K1730" i="1"/>
  <c r="M1730" i="1" s="1"/>
  <c r="K1731" i="1" a="1"/>
  <c r="K1731" i="1"/>
  <c r="M1731" i="1" s="1"/>
  <c r="K1732" i="1" a="1"/>
  <c r="K1732" i="1"/>
  <c r="M1732" i="1" s="1"/>
  <c r="K1733" i="1" a="1"/>
  <c r="K1733" i="1"/>
  <c r="M1733" i="1" s="1"/>
  <c r="K1734" i="1" a="1"/>
  <c r="K1734" i="1"/>
  <c r="M1734" i="1" s="1"/>
  <c r="K1735" i="1" a="1"/>
  <c r="K1735" i="1"/>
  <c r="M1735" i="1" s="1"/>
  <c r="K1736" i="1" a="1"/>
  <c r="K1736" i="1"/>
  <c r="M1736" i="1" s="1"/>
  <c r="K1737" i="1" a="1"/>
  <c r="K1737" i="1"/>
  <c r="M1737" i="1" s="1"/>
  <c r="K1738" i="1" a="1"/>
  <c r="K1738" i="1"/>
  <c r="M1738" i="1" s="1"/>
  <c r="K1739" i="1" a="1"/>
  <c r="K1739" i="1"/>
  <c r="M1739" i="1" s="1"/>
  <c r="K1740" i="1" a="1"/>
  <c r="K1740" i="1"/>
  <c r="M1740" i="1" s="1"/>
  <c r="K1741" i="1" a="1"/>
  <c r="K1741" i="1"/>
  <c r="M1741" i="1" s="1"/>
  <c r="K1742" i="1" a="1"/>
  <c r="K1742" i="1"/>
  <c r="M1742" i="1" s="1"/>
  <c r="K1743" i="1" a="1"/>
  <c r="K1743" i="1"/>
  <c r="M1743" i="1" s="1"/>
  <c r="K1744" i="1" a="1"/>
  <c r="K1744" i="1"/>
  <c r="M1744" i="1" s="1"/>
  <c r="K1745" i="1" a="1"/>
  <c r="K1745" i="1"/>
  <c r="M1745" i="1" s="1"/>
  <c r="K1746" i="1" a="1"/>
  <c r="K1746" i="1"/>
  <c r="M1746" i="1" s="1"/>
  <c r="K1747" i="1" a="1"/>
  <c r="K1747" i="1"/>
  <c r="M1747" i="1" s="1"/>
  <c r="K1748" i="1" a="1"/>
  <c r="K1748" i="1"/>
  <c r="M1748" i="1" s="1"/>
  <c r="K1749" i="1" a="1"/>
  <c r="K1749" i="1"/>
  <c r="M1749" i="1" s="1"/>
  <c r="K1750" i="1" a="1"/>
  <c r="K1750" i="1"/>
  <c r="M1750" i="1" s="1"/>
  <c r="K1751" i="1" a="1"/>
  <c r="K1751" i="1"/>
  <c r="M1751" i="1" s="1"/>
  <c r="K1752" i="1" a="1"/>
  <c r="K1752" i="1"/>
  <c r="M1752" i="1" s="1"/>
  <c r="K1753" i="1" a="1"/>
  <c r="K1753" i="1"/>
  <c r="M1753" i="1" s="1"/>
  <c r="K1754" i="1" a="1"/>
  <c r="K1754" i="1"/>
  <c r="M1754" i="1" s="1"/>
  <c r="K1755" i="1" a="1"/>
  <c r="K1755" i="1"/>
  <c r="M1755" i="1" s="1"/>
  <c r="K1756" i="1" a="1"/>
  <c r="K1756" i="1"/>
  <c r="M1756" i="1" s="1"/>
  <c r="K1757" i="1" a="1"/>
  <c r="K1757" i="1"/>
  <c r="M1757" i="1" s="1"/>
  <c r="K1758" i="1" a="1"/>
  <c r="K1758" i="1"/>
  <c r="M1758" i="1" s="1"/>
  <c r="K1759" i="1" a="1"/>
  <c r="K1759" i="1"/>
  <c r="M1759" i="1" s="1"/>
  <c r="K1760" i="1" a="1"/>
  <c r="K1760" i="1"/>
  <c r="M1760" i="1" s="1"/>
  <c r="K1761" i="1" a="1"/>
  <c r="K1761" i="1"/>
  <c r="M1761" i="1" s="1"/>
  <c r="K1762" i="1" a="1"/>
  <c r="K1762" i="1"/>
  <c r="M1762" i="1" s="1"/>
  <c r="K1763" i="1" a="1"/>
  <c r="K1763" i="1"/>
  <c r="M1763" i="1" s="1"/>
  <c r="K1764" i="1" a="1"/>
  <c r="K1764" i="1"/>
  <c r="M1764" i="1" s="1"/>
  <c r="K1765" i="1" a="1"/>
  <c r="K1765" i="1"/>
  <c r="M1765" i="1" s="1"/>
  <c r="K1766" i="1" a="1"/>
  <c r="K1766" i="1"/>
  <c r="M1766" i="1" s="1"/>
  <c r="K1767" i="1" a="1"/>
  <c r="K1767" i="1"/>
  <c r="M1767" i="1" s="1"/>
  <c r="K1768" i="1" a="1"/>
  <c r="K1768" i="1"/>
  <c r="M1768" i="1" s="1"/>
  <c r="K1769" i="1" a="1"/>
  <c r="K1769" i="1"/>
  <c r="M1769" i="1" s="1"/>
  <c r="K1770" i="1" a="1"/>
  <c r="K1770" i="1"/>
  <c r="M1770" i="1" s="1"/>
  <c r="K1771" i="1" a="1"/>
  <c r="K1771" i="1"/>
  <c r="M1771" i="1" s="1"/>
  <c r="K1772" i="1" a="1"/>
  <c r="K1772" i="1"/>
  <c r="M1772" i="1" s="1"/>
  <c r="K1773" i="1" a="1"/>
  <c r="K1773" i="1"/>
  <c r="M1773" i="1" s="1"/>
  <c r="K1774" i="1" a="1"/>
  <c r="K1774" i="1"/>
  <c r="M1774" i="1" s="1"/>
  <c r="K1775" i="1" a="1"/>
  <c r="K1775" i="1"/>
  <c r="M1775" i="1" s="1"/>
  <c r="K1776" i="1" a="1"/>
  <c r="K1776" i="1"/>
  <c r="M1776" i="1" s="1"/>
  <c r="K1777" i="1" a="1"/>
  <c r="K1777" i="1"/>
  <c r="M1777" i="1" s="1"/>
  <c r="K1778" i="1" a="1"/>
  <c r="K1778" i="1"/>
  <c r="M1778" i="1" s="1"/>
  <c r="K1779" i="1" a="1"/>
  <c r="K1779" i="1"/>
  <c r="M1779" i="1" s="1"/>
  <c r="K1780" i="1" a="1"/>
  <c r="K1780" i="1"/>
  <c r="M1780" i="1" s="1"/>
  <c r="K1781" i="1" a="1"/>
  <c r="K1781" i="1"/>
  <c r="M1781" i="1" s="1"/>
  <c r="K1782" i="1" a="1"/>
  <c r="K1782" i="1"/>
  <c r="M1782" i="1" s="1"/>
  <c r="K1783" i="1" a="1"/>
  <c r="K1783" i="1"/>
  <c r="M1783" i="1" s="1"/>
  <c r="K1784" i="1" a="1"/>
  <c r="K1784" i="1"/>
  <c r="M1784" i="1" s="1"/>
  <c r="K1785" i="1" a="1"/>
  <c r="K1785" i="1"/>
  <c r="M1785" i="1" s="1"/>
  <c r="K1786" i="1" a="1"/>
  <c r="K1786" i="1"/>
  <c r="M1786" i="1" s="1"/>
  <c r="K1787" i="1" a="1"/>
  <c r="K1787" i="1"/>
  <c r="M1787" i="1" s="1"/>
  <c r="K1788" i="1" a="1"/>
  <c r="K1788" i="1"/>
  <c r="M1788" i="1" s="1"/>
  <c r="K1789" i="1" a="1"/>
  <c r="K1789" i="1"/>
  <c r="M1789" i="1" s="1"/>
  <c r="K1790" i="1" a="1"/>
  <c r="K1790" i="1"/>
  <c r="M1790" i="1" s="1"/>
  <c r="K1791" i="1" a="1"/>
  <c r="K1791" i="1"/>
  <c r="M1791" i="1" s="1"/>
  <c r="K1792" i="1" a="1"/>
  <c r="K1792" i="1"/>
  <c r="M1792" i="1" s="1"/>
  <c r="K1793" i="1" a="1"/>
  <c r="K1793" i="1"/>
  <c r="M1793" i="1" s="1"/>
  <c r="K1794" i="1" a="1"/>
  <c r="K1794" i="1"/>
  <c r="M1794" i="1" s="1"/>
  <c r="K1795" i="1" a="1"/>
  <c r="K1795" i="1"/>
  <c r="M1795" i="1" s="1"/>
  <c r="K1796" i="1" a="1"/>
  <c r="K1796" i="1"/>
  <c r="M1796" i="1" s="1"/>
  <c r="K1797" i="1" a="1"/>
  <c r="K1797" i="1"/>
  <c r="M1797" i="1" s="1"/>
  <c r="K1798" i="1" a="1"/>
  <c r="K1798" i="1"/>
  <c r="M1798" i="1" s="1"/>
  <c r="K1799" i="1" a="1"/>
  <c r="K1799" i="1"/>
  <c r="M1799" i="1" s="1"/>
  <c r="K1800" i="1" a="1"/>
  <c r="K1800" i="1"/>
  <c r="M1800" i="1" s="1"/>
  <c r="K1801" i="1" a="1"/>
  <c r="K1801" i="1"/>
  <c r="M1801" i="1" s="1"/>
  <c r="K1802" i="1" a="1"/>
  <c r="K1802" i="1"/>
  <c r="M1802" i="1" s="1"/>
  <c r="K1803" i="1" a="1"/>
  <c r="K1803" i="1"/>
  <c r="M1803" i="1" s="1"/>
  <c r="K1804" i="1" a="1"/>
  <c r="K1804" i="1"/>
  <c r="M1804" i="1" s="1"/>
  <c r="K1805" i="1" a="1"/>
  <c r="K1805" i="1"/>
  <c r="M1805" i="1" s="1"/>
  <c r="K1806" i="1" a="1"/>
  <c r="K1806" i="1"/>
  <c r="M1806" i="1" s="1"/>
  <c r="K1807" i="1" a="1"/>
  <c r="K1807" i="1"/>
  <c r="M1807" i="1" s="1"/>
  <c r="K1808" i="1" a="1"/>
  <c r="K1808" i="1"/>
  <c r="M1808" i="1" s="1"/>
  <c r="K1809" i="1" a="1"/>
  <c r="K1809" i="1"/>
  <c r="M1809" i="1" s="1"/>
  <c r="K1810" i="1" a="1"/>
  <c r="K1810" i="1"/>
  <c r="M1810" i="1" s="1"/>
  <c r="K1811" i="1" a="1"/>
  <c r="K1811" i="1"/>
  <c r="M1811" i="1" s="1"/>
  <c r="K1812" i="1" a="1"/>
  <c r="K1812" i="1"/>
  <c r="M1812" i="1" s="1"/>
  <c r="K1813" i="1" a="1"/>
  <c r="K1813" i="1"/>
  <c r="M1813" i="1" s="1"/>
  <c r="K1814" i="1" a="1"/>
  <c r="K1814" i="1"/>
  <c r="M1814" i="1" s="1"/>
  <c r="K1815" i="1" a="1"/>
  <c r="K1815" i="1"/>
  <c r="M1815" i="1" s="1"/>
  <c r="K1816" i="1" a="1"/>
  <c r="K1816" i="1"/>
  <c r="M1816" i="1" s="1"/>
  <c r="K1817" i="1" a="1"/>
  <c r="K1817" i="1"/>
  <c r="M1817" i="1" s="1"/>
  <c r="K1818" i="1" a="1"/>
  <c r="K1818" i="1"/>
  <c r="M1818" i="1" s="1"/>
  <c r="K1819" i="1" a="1"/>
  <c r="K1819" i="1"/>
  <c r="M1819" i="1" s="1"/>
  <c r="K1820" i="1" a="1"/>
  <c r="K1820" i="1"/>
  <c r="M1820" i="1" s="1"/>
  <c r="K1821" i="1" a="1"/>
  <c r="K1821" i="1"/>
  <c r="M1821" i="1" s="1"/>
  <c r="K1822" i="1" a="1"/>
  <c r="K1822" i="1"/>
  <c r="M1822" i="1" s="1"/>
  <c r="K1823" i="1" a="1"/>
  <c r="K1823" i="1"/>
  <c r="M1823" i="1" s="1"/>
  <c r="K1824" i="1" a="1"/>
  <c r="K1824" i="1"/>
  <c r="M1824" i="1" s="1"/>
  <c r="K1825" i="1" a="1"/>
  <c r="K1825" i="1"/>
  <c r="M1825" i="1" s="1"/>
  <c r="K1826" i="1" a="1"/>
  <c r="K1826" i="1"/>
  <c r="M1826" i="1" s="1"/>
  <c r="K1827" i="1" a="1"/>
  <c r="K1827" i="1"/>
  <c r="M1827" i="1" s="1"/>
  <c r="K1828" i="1" a="1"/>
  <c r="K1828" i="1"/>
  <c r="M1828" i="1" s="1"/>
  <c r="K1829" i="1" a="1"/>
  <c r="K1829" i="1"/>
  <c r="M1829" i="1" s="1"/>
  <c r="K1830" i="1" a="1"/>
  <c r="K1830" i="1"/>
  <c r="M1830" i="1" s="1"/>
  <c r="K1831" i="1" a="1"/>
  <c r="K1831" i="1"/>
  <c r="M1831" i="1" s="1"/>
  <c r="K1832" i="1" a="1"/>
  <c r="K1832" i="1"/>
  <c r="M1832" i="1" s="1"/>
  <c r="K1833" i="1" a="1"/>
  <c r="K1833" i="1"/>
  <c r="M1833" i="1" s="1"/>
  <c r="K1834" i="1" a="1"/>
  <c r="K1834" i="1"/>
  <c r="M1834" i="1" s="1"/>
  <c r="K1835" i="1" a="1"/>
  <c r="K1835" i="1"/>
  <c r="M1835" i="1" s="1"/>
  <c r="K1836" i="1" a="1"/>
  <c r="K1836" i="1"/>
  <c r="M1836" i="1" s="1"/>
  <c r="K1837" i="1" a="1"/>
  <c r="K1837" i="1"/>
  <c r="M1837" i="1" s="1"/>
  <c r="K1838" i="1" a="1"/>
  <c r="K1838" i="1"/>
  <c r="M1838" i="1" s="1"/>
  <c r="K1839" i="1" a="1"/>
  <c r="K1839" i="1"/>
  <c r="M1839" i="1" s="1"/>
  <c r="K1840" i="1" a="1"/>
  <c r="K1840" i="1"/>
  <c r="M1840" i="1" s="1"/>
  <c r="K1841" i="1" a="1"/>
  <c r="K1841" i="1"/>
  <c r="M1841" i="1" s="1"/>
  <c r="K1842" i="1" a="1"/>
  <c r="K1842" i="1"/>
  <c r="M1842" i="1" s="1"/>
  <c r="K1843" i="1" a="1"/>
  <c r="K1843" i="1"/>
  <c r="M1843" i="1" s="1"/>
  <c r="K1844" i="1" a="1"/>
  <c r="K1844" i="1"/>
  <c r="M1844" i="1" s="1"/>
  <c r="K1845" i="1" a="1"/>
  <c r="K1845" i="1"/>
  <c r="M1845" i="1" s="1"/>
  <c r="K1846" i="1" a="1"/>
  <c r="K1846" i="1"/>
  <c r="M1846" i="1" s="1"/>
  <c r="K1847" i="1" a="1"/>
  <c r="K1847" i="1"/>
  <c r="M1847" i="1" s="1"/>
  <c r="K1848" i="1" a="1"/>
  <c r="K1848" i="1"/>
  <c r="M1848" i="1" s="1"/>
  <c r="K1849" i="1" a="1"/>
  <c r="K1849" i="1"/>
  <c r="M1849" i="1" s="1"/>
  <c r="K1850" i="1" a="1"/>
  <c r="K1850" i="1"/>
  <c r="M1850" i="1" s="1"/>
  <c r="K1851" i="1" a="1"/>
  <c r="K1851" i="1"/>
  <c r="M1851" i="1" s="1"/>
  <c r="K1852" i="1" a="1"/>
  <c r="K1852" i="1"/>
  <c r="M1852" i="1" s="1"/>
  <c r="K1853" i="1" a="1"/>
  <c r="K1853" i="1"/>
  <c r="M1853" i="1" s="1"/>
  <c r="K1854" i="1" a="1"/>
  <c r="K1854" i="1"/>
  <c r="M1854" i="1" s="1"/>
  <c r="K1855" i="1" a="1"/>
  <c r="K1855" i="1"/>
  <c r="M1855" i="1" s="1"/>
  <c r="K1856" i="1" a="1"/>
  <c r="K1856" i="1"/>
  <c r="M1856" i="1" s="1"/>
  <c r="K1857" i="1" a="1"/>
  <c r="K1857" i="1"/>
  <c r="M1857" i="1" s="1"/>
  <c r="K1858" i="1" a="1"/>
  <c r="K1858" i="1"/>
  <c r="M1858" i="1" s="1"/>
  <c r="K1859" i="1" a="1"/>
  <c r="K1859" i="1"/>
  <c r="M1859" i="1" s="1"/>
  <c r="K1860" i="1" a="1"/>
  <c r="K1860" i="1"/>
  <c r="M1860" i="1" s="1"/>
  <c r="K1861" i="1" a="1"/>
  <c r="K1861" i="1"/>
  <c r="M1861" i="1" s="1"/>
  <c r="K1862" i="1" a="1"/>
  <c r="K1862" i="1"/>
  <c r="M1862" i="1" s="1"/>
  <c r="K1863" i="1" a="1"/>
  <c r="K1863" i="1"/>
  <c r="M1863" i="1" s="1"/>
  <c r="K1864" i="1" a="1"/>
  <c r="K1864" i="1"/>
  <c r="M1864" i="1" s="1"/>
  <c r="K1865" i="1" a="1"/>
  <c r="K1865" i="1"/>
  <c r="M1865" i="1" s="1"/>
  <c r="K1866" i="1" a="1"/>
  <c r="K1866" i="1"/>
  <c r="M1866" i="1" s="1"/>
  <c r="K1867" i="1" a="1"/>
  <c r="K1867" i="1"/>
  <c r="M1867" i="1" s="1"/>
  <c r="K1868" i="1" a="1"/>
  <c r="K1868" i="1"/>
  <c r="M1868" i="1" s="1"/>
  <c r="K1869" i="1" a="1"/>
  <c r="K1869" i="1"/>
  <c r="M1869" i="1" s="1"/>
  <c r="K1870" i="1" a="1"/>
  <c r="K1870" i="1"/>
  <c r="M1870" i="1" s="1"/>
  <c r="K1871" i="1" a="1"/>
  <c r="K1871" i="1"/>
  <c r="M1871" i="1" s="1"/>
  <c r="K1872" i="1" a="1"/>
  <c r="K1872" i="1"/>
  <c r="M1872" i="1" s="1"/>
  <c r="K1873" i="1" a="1"/>
  <c r="K1873" i="1"/>
  <c r="M1873" i="1" s="1"/>
  <c r="K1874" i="1" a="1"/>
  <c r="K1874" i="1"/>
  <c r="M1874" i="1" s="1"/>
  <c r="K1875" i="1" a="1"/>
  <c r="K1875" i="1"/>
  <c r="M1875" i="1" s="1"/>
  <c r="K1876" i="1" a="1"/>
  <c r="K1876" i="1"/>
  <c r="M1876" i="1" s="1"/>
  <c r="K1877" i="1" a="1"/>
  <c r="K1877" i="1"/>
  <c r="M1877" i="1" s="1"/>
  <c r="K1878" i="1" a="1"/>
  <c r="K1878" i="1"/>
  <c r="M1878" i="1" s="1"/>
  <c r="K1879" i="1" a="1"/>
  <c r="K1879" i="1"/>
  <c r="M1879" i="1" s="1"/>
  <c r="K1880" i="1" a="1"/>
  <c r="K1880" i="1"/>
  <c r="M1880" i="1" s="1"/>
  <c r="K1881" i="1" a="1"/>
  <c r="K1881" i="1"/>
  <c r="M1881" i="1" s="1"/>
  <c r="K1882" i="1" a="1"/>
  <c r="K1882" i="1"/>
  <c r="M1882" i="1" s="1"/>
  <c r="K1883" i="1" a="1"/>
  <c r="K1883" i="1"/>
  <c r="M1883" i="1" s="1"/>
  <c r="K1884" i="1" a="1"/>
  <c r="K1884" i="1"/>
  <c r="M1884" i="1" s="1"/>
  <c r="K1885" i="1" a="1"/>
  <c r="K1885" i="1"/>
  <c r="M1885" i="1" s="1"/>
  <c r="K1886" i="1" a="1"/>
  <c r="K1886" i="1"/>
  <c r="M1886" i="1" s="1"/>
  <c r="K1887" i="1" a="1"/>
  <c r="K1887" i="1"/>
  <c r="M1887" i="1" s="1"/>
  <c r="K1888" i="1" a="1"/>
  <c r="K1888" i="1"/>
  <c r="M1888" i="1" s="1"/>
  <c r="K1889" i="1" a="1"/>
  <c r="K1889" i="1"/>
  <c r="M1889" i="1" s="1"/>
  <c r="K1890" i="1" a="1"/>
  <c r="K1890" i="1"/>
  <c r="M1890" i="1" s="1"/>
  <c r="K1891" i="1" a="1"/>
  <c r="K1891" i="1"/>
  <c r="M1891" i="1" s="1"/>
  <c r="K1892" i="1" a="1"/>
  <c r="K1892" i="1"/>
  <c r="M1892" i="1" s="1"/>
  <c r="K1893" i="1" a="1"/>
  <c r="K1893" i="1"/>
  <c r="M1893" i="1" s="1"/>
  <c r="K1894" i="1" a="1"/>
  <c r="K1894" i="1"/>
  <c r="M1894" i="1" s="1"/>
  <c r="K1895" i="1" a="1"/>
  <c r="K1895" i="1"/>
  <c r="M1895" i="1" s="1"/>
  <c r="K1896" i="1" a="1"/>
  <c r="K1896" i="1"/>
  <c r="M1896" i="1" s="1"/>
  <c r="K1897" i="1" a="1"/>
  <c r="K1897" i="1"/>
  <c r="M1897" i="1" s="1"/>
  <c r="K1898" i="1" a="1"/>
  <c r="K1898" i="1"/>
  <c r="M1898" i="1" s="1"/>
  <c r="K1899" i="1" a="1"/>
  <c r="K1899" i="1"/>
  <c r="M1899" i="1" s="1"/>
  <c r="K1900" i="1" a="1"/>
  <c r="K1900" i="1"/>
  <c r="M1900" i="1" s="1"/>
  <c r="K1901" i="1" a="1"/>
  <c r="K1901" i="1"/>
  <c r="M1901" i="1" s="1"/>
  <c r="K1902" i="1" a="1"/>
  <c r="K1902" i="1"/>
  <c r="M1902" i="1" s="1"/>
  <c r="K1903" i="1" a="1"/>
  <c r="K1903" i="1"/>
  <c r="M1903" i="1" s="1"/>
  <c r="K1904" i="1" a="1"/>
  <c r="K1904" i="1"/>
  <c r="M1904" i="1" s="1"/>
  <c r="K1905" i="1" a="1"/>
  <c r="K1905" i="1"/>
  <c r="M1905" i="1" s="1"/>
  <c r="K1906" i="1" a="1"/>
  <c r="K1906" i="1"/>
  <c r="M1906" i="1" s="1"/>
  <c r="K1907" i="1" a="1"/>
  <c r="K1907" i="1"/>
  <c r="M1907" i="1" s="1"/>
  <c r="K1908" i="1" a="1"/>
  <c r="K1908" i="1"/>
  <c r="M1908" i="1" s="1"/>
  <c r="K1909" i="1" a="1"/>
  <c r="K1909" i="1"/>
  <c r="M1909" i="1" s="1"/>
  <c r="K1910" i="1" a="1"/>
  <c r="K1910" i="1"/>
  <c r="M1910" i="1" s="1"/>
  <c r="K1911" i="1" a="1"/>
  <c r="K1911" i="1"/>
  <c r="M1911" i="1" s="1"/>
  <c r="K1912" i="1" a="1"/>
  <c r="K1912" i="1"/>
  <c r="M1912" i="1" s="1"/>
  <c r="K1913" i="1" a="1"/>
  <c r="K1913" i="1"/>
  <c r="M1913" i="1" s="1"/>
  <c r="K1914" i="1" a="1"/>
  <c r="K1914" i="1"/>
  <c r="M1914" i="1" s="1"/>
  <c r="K1915" i="1" a="1"/>
  <c r="K1915" i="1"/>
  <c r="M1915" i="1" s="1"/>
  <c r="K1916" i="1" a="1"/>
  <c r="K1916" i="1"/>
  <c r="M1916" i="1" s="1"/>
  <c r="K1917" i="1" a="1"/>
  <c r="K1917" i="1"/>
  <c r="M1917" i="1" s="1"/>
  <c r="K1918" i="1" a="1"/>
  <c r="K1918" i="1"/>
  <c r="M1918" i="1" s="1"/>
  <c r="K1919" i="1" a="1"/>
  <c r="K1919" i="1"/>
  <c r="M1919" i="1" s="1"/>
  <c r="K1920" i="1" a="1"/>
  <c r="K1920" i="1"/>
  <c r="M1920" i="1" s="1"/>
  <c r="K1921" i="1" a="1"/>
  <c r="K1921" i="1"/>
  <c r="M1921" i="1" s="1"/>
  <c r="K1922" i="1" a="1"/>
  <c r="K1922" i="1"/>
  <c r="M1922" i="1" s="1"/>
  <c r="K1923" i="1" a="1"/>
  <c r="K1923" i="1"/>
  <c r="M1923" i="1" s="1"/>
  <c r="K1924" i="1" a="1"/>
  <c r="K1924" i="1"/>
  <c r="M1924" i="1" s="1"/>
  <c r="K1925" i="1" a="1"/>
  <c r="K1925" i="1"/>
  <c r="M1925" i="1" s="1"/>
  <c r="K1926" i="1" a="1"/>
  <c r="K1926" i="1"/>
  <c r="M1926" i="1" s="1"/>
  <c r="K1927" i="1" a="1"/>
  <c r="K1927" i="1"/>
  <c r="M1927" i="1" s="1"/>
  <c r="K1928" i="1" a="1"/>
  <c r="K1928" i="1"/>
  <c r="M1928" i="1" s="1"/>
  <c r="K1929" i="1" a="1"/>
  <c r="K1929" i="1"/>
  <c r="M1929" i="1" s="1"/>
  <c r="K1930" i="1" a="1"/>
  <c r="K1930" i="1"/>
  <c r="M1930" i="1" s="1"/>
  <c r="K1931" i="1" a="1"/>
  <c r="K1931" i="1"/>
  <c r="M1931" i="1" s="1"/>
  <c r="K1932" i="1" a="1"/>
  <c r="K1932" i="1"/>
  <c r="M1932" i="1" s="1"/>
  <c r="K1933" i="1" a="1"/>
  <c r="K1933" i="1"/>
  <c r="M1933" i="1" s="1"/>
  <c r="K1934" i="1" a="1"/>
  <c r="K1934" i="1"/>
  <c r="M1934" i="1" s="1"/>
  <c r="K1935" i="1" a="1"/>
  <c r="K1935" i="1"/>
  <c r="M1935" i="1" s="1"/>
  <c r="K1936" i="1" a="1"/>
  <c r="K1936" i="1"/>
  <c r="M1936" i="1" s="1"/>
  <c r="K1937" i="1" a="1"/>
  <c r="K1937" i="1"/>
  <c r="M1937" i="1" s="1"/>
  <c r="K1938" i="1" a="1"/>
  <c r="K1938" i="1"/>
  <c r="M1938" i="1" s="1"/>
  <c r="K1939" i="1" a="1"/>
  <c r="K1939" i="1"/>
  <c r="M1939" i="1" s="1"/>
  <c r="K1940" i="1" a="1"/>
  <c r="K1940" i="1"/>
  <c r="M1940" i="1" s="1"/>
  <c r="K1941" i="1" a="1"/>
  <c r="K1941" i="1"/>
  <c r="M1941" i="1" s="1"/>
  <c r="K1942" i="1" a="1"/>
  <c r="K1942" i="1"/>
  <c r="M1942" i="1" s="1"/>
  <c r="K1943" i="1" a="1"/>
  <c r="K1943" i="1"/>
  <c r="M1943" i="1" s="1"/>
  <c r="K1944" i="1" a="1"/>
  <c r="K1944" i="1"/>
  <c r="M1944" i="1" s="1"/>
  <c r="K1945" i="1" a="1"/>
  <c r="K1945" i="1"/>
  <c r="M1945" i="1" s="1"/>
  <c r="K1946" i="1" a="1"/>
  <c r="K1946" i="1"/>
  <c r="M1946" i="1" s="1"/>
  <c r="K1947" i="1" a="1"/>
  <c r="K1947" i="1"/>
  <c r="M1947" i="1" s="1"/>
  <c r="K1948" i="1" a="1"/>
  <c r="K1948" i="1"/>
  <c r="M1948" i="1" s="1"/>
  <c r="K1949" i="1" a="1"/>
  <c r="K1949" i="1"/>
  <c r="M1949" i="1" s="1"/>
  <c r="K1950" i="1" a="1"/>
  <c r="K1950" i="1"/>
  <c r="M1950" i="1" s="1"/>
  <c r="K1951" i="1" a="1"/>
  <c r="K1951" i="1"/>
  <c r="M1951" i="1" s="1"/>
  <c r="K1952" i="1" a="1"/>
  <c r="K1952" i="1"/>
  <c r="M1952" i="1" s="1"/>
  <c r="K1953" i="1" a="1"/>
  <c r="K1953" i="1"/>
  <c r="M1953" i="1" s="1"/>
  <c r="K1954" i="1" a="1"/>
  <c r="K1954" i="1"/>
  <c r="M1954" i="1" s="1"/>
  <c r="K1955" i="1" a="1"/>
  <c r="K1955" i="1"/>
  <c r="M1955" i="1" s="1"/>
  <c r="K1956" i="1" a="1"/>
  <c r="K1956" i="1"/>
  <c r="M1956" i="1" s="1"/>
  <c r="K1957" i="1" a="1"/>
  <c r="K1957" i="1"/>
  <c r="M1957" i="1" s="1"/>
  <c r="K1958" i="1" a="1"/>
  <c r="K1958" i="1"/>
  <c r="M1958" i="1" s="1"/>
  <c r="K1959" i="1" a="1"/>
  <c r="K1959" i="1"/>
  <c r="M1959" i="1" s="1"/>
  <c r="K1960" i="1" a="1"/>
  <c r="K1960" i="1"/>
  <c r="M1960" i="1" s="1"/>
  <c r="K1961" i="1" a="1"/>
  <c r="K1961" i="1"/>
  <c r="M1961" i="1" s="1"/>
  <c r="K1962" i="1" a="1"/>
  <c r="K1962" i="1"/>
  <c r="M1962" i="1" s="1"/>
  <c r="K1963" i="1" a="1"/>
  <c r="K1963" i="1"/>
  <c r="M1963" i="1" s="1"/>
  <c r="K1964" i="1" a="1"/>
  <c r="K1964" i="1"/>
  <c r="M1964" i="1" s="1"/>
  <c r="K1965" i="1" a="1"/>
  <c r="K1965" i="1"/>
  <c r="M1965" i="1" s="1"/>
  <c r="K1966" i="1" a="1"/>
  <c r="K1966" i="1"/>
  <c r="M1966" i="1" s="1"/>
  <c r="K1967" i="1" a="1"/>
  <c r="K1967" i="1"/>
  <c r="M1967" i="1" s="1"/>
  <c r="K1968" i="1" a="1"/>
  <c r="K1968" i="1"/>
  <c r="M1968" i="1" s="1"/>
  <c r="K1969" i="1" a="1"/>
  <c r="K1969" i="1"/>
  <c r="M1969" i="1" s="1"/>
  <c r="K1970" i="1" a="1"/>
  <c r="K1970" i="1"/>
  <c r="M1970" i="1" s="1"/>
  <c r="K1971" i="1" a="1"/>
  <c r="K1971" i="1"/>
  <c r="M1971" i="1" s="1"/>
  <c r="K1972" i="1" a="1"/>
  <c r="K1972" i="1"/>
  <c r="M1972" i="1" s="1"/>
  <c r="K1973" i="1" a="1"/>
  <c r="K1973" i="1"/>
  <c r="M1973" i="1" s="1"/>
  <c r="K1974" i="1" a="1"/>
  <c r="K1974" i="1"/>
  <c r="M1974" i="1" s="1"/>
  <c r="K1975" i="1" a="1"/>
  <c r="K1975" i="1"/>
  <c r="M1975" i="1" s="1"/>
  <c r="K1976" i="1" a="1"/>
  <c r="K1976" i="1"/>
  <c r="M1976" i="1" s="1"/>
  <c r="K1977" i="1" a="1"/>
  <c r="K1977" i="1"/>
  <c r="M1977" i="1" s="1"/>
  <c r="K1978" i="1" a="1"/>
  <c r="K1978" i="1"/>
  <c r="M1978" i="1" s="1"/>
  <c r="K1979" i="1" a="1"/>
  <c r="K1979" i="1"/>
  <c r="M1979" i="1" s="1"/>
  <c r="K1980" i="1" a="1"/>
  <c r="K1980" i="1"/>
  <c r="M1980" i="1" s="1"/>
  <c r="K1981" i="1" a="1"/>
  <c r="K1981" i="1"/>
  <c r="M1981" i="1" s="1"/>
  <c r="K1982" i="1" a="1"/>
  <c r="K1982" i="1"/>
  <c r="M1982" i="1" s="1"/>
  <c r="K1983" i="1" a="1"/>
  <c r="K1983" i="1"/>
  <c r="M1983" i="1" s="1"/>
  <c r="K1984" i="1" a="1"/>
  <c r="K1984" i="1"/>
  <c r="M1984" i="1" s="1"/>
  <c r="K1985" i="1" a="1"/>
  <c r="K1985" i="1"/>
  <c r="M1985" i="1" s="1"/>
  <c r="K1986" i="1" a="1"/>
  <c r="K1986" i="1"/>
  <c r="M1986" i="1" s="1"/>
  <c r="K1987" i="1" a="1"/>
  <c r="K1987" i="1"/>
  <c r="M1987" i="1" s="1"/>
  <c r="K1988" i="1" a="1"/>
  <c r="K1988" i="1"/>
  <c r="M1988" i="1" s="1"/>
  <c r="K1989" i="1" a="1"/>
  <c r="K1989" i="1"/>
  <c r="M1989" i="1" s="1"/>
  <c r="K1990" i="1" a="1"/>
  <c r="K1990" i="1"/>
  <c r="M1990" i="1" s="1"/>
  <c r="K1991" i="1" a="1"/>
  <c r="K1991" i="1"/>
  <c r="M1991" i="1" s="1"/>
  <c r="K1992" i="1" a="1"/>
  <c r="K1992" i="1"/>
  <c r="M1992" i="1" s="1"/>
  <c r="K1993" i="1" a="1"/>
  <c r="K1993" i="1"/>
  <c r="M1993" i="1" s="1"/>
  <c r="K1994" i="1" a="1"/>
  <c r="K1994" i="1"/>
  <c r="M1994" i="1" s="1"/>
  <c r="K1995" i="1" a="1"/>
  <c r="K1995" i="1"/>
  <c r="M1995" i="1" s="1"/>
  <c r="K1996" i="1" a="1"/>
  <c r="K1996" i="1"/>
  <c r="M1996" i="1" s="1"/>
  <c r="K1997" i="1" a="1"/>
  <c r="K1997" i="1"/>
  <c r="M1997" i="1" s="1"/>
  <c r="K1998" i="1" a="1"/>
  <c r="K1998" i="1"/>
  <c r="M1998" i="1" s="1"/>
  <c r="K1999" i="1" a="1"/>
  <c r="K1999" i="1"/>
  <c r="M1999" i="1" s="1"/>
  <c r="K2000" i="1" a="1"/>
  <c r="K2000" i="1"/>
  <c r="M2000" i="1" s="1"/>
  <c r="K2001" i="1" a="1"/>
  <c r="K2001" i="1"/>
  <c r="M2001" i="1" s="1"/>
  <c r="K2002" i="1" a="1"/>
  <c r="K2002" i="1"/>
  <c r="M2002" i="1" s="1"/>
  <c r="K2003" i="1" a="1"/>
  <c r="K2003" i="1"/>
  <c r="M2003" i="1" s="1"/>
  <c r="K2004" i="1" a="1"/>
  <c r="K2004" i="1"/>
  <c r="M2004" i="1" s="1"/>
  <c r="K2005" i="1" a="1"/>
  <c r="K2005" i="1"/>
  <c r="M2005" i="1" s="1"/>
  <c r="K2006" i="1" a="1"/>
  <c r="K2006" i="1"/>
  <c r="M2006" i="1" s="1"/>
  <c r="K2007" i="1" a="1"/>
  <c r="K2007" i="1"/>
  <c r="M2007" i="1" s="1"/>
  <c r="K2008" i="1" a="1"/>
  <c r="K2008" i="1"/>
  <c r="M2008" i="1" s="1"/>
  <c r="K2009" i="1" a="1"/>
  <c r="K2009" i="1"/>
  <c r="M2009" i="1" s="1"/>
  <c r="K2010" i="1" a="1"/>
  <c r="K2010" i="1"/>
  <c r="M2010" i="1" s="1"/>
  <c r="K2011" i="1" a="1"/>
  <c r="K2011" i="1"/>
  <c r="M2011" i="1" s="1"/>
  <c r="K2012" i="1" a="1"/>
  <c r="K2012" i="1"/>
  <c r="M2012" i="1" s="1"/>
  <c r="K2013" i="1" a="1"/>
  <c r="K2013" i="1"/>
  <c r="M2013" i="1" s="1"/>
  <c r="K2014" i="1" a="1"/>
  <c r="K2014" i="1"/>
  <c r="M2014" i="1" s="1"/>
  <c r="K2015" i="1" a="1"/>
  <c r="K2015" i="1"/>
  <c r="M2015" i="1" s="1"/>
  <c r="K2016" i="1" a="1"/>
  <c r="K2016" i="1"/>
  <c r="M2016" i="1" s="1"/>
  <c r="K2017" i="1" a="1"/>
  <c r="K2017" i="1"/>
  <c r="M2017" i="1" s="1"/>
  <c r="K2018" i="1" a="1"/>
  <c r="K2018" i="1"/>
  <c r="M2018" i="1" s="1"/>
  <c r="K2019" i="1" a="1"/>
  <c r="K2019" i="1"/>
  <c r="M2019" i="1" s="1"/>
  <c r="K2020" i="1" a="1"/>
  <c r="K2020" i="1"/>
  <c r="M2020" i="1" s="1"/>
  <c r="K2021" i="1" a="1"/>
  <c r="K2021" i="1"/>
  <c r="M2021" i="1" s="1"/>
  <c r="K2022" i="1" a="1"/>
  <c r="K2022" i="1"/>
  <c r="M2022" i="1" s="1"/>
  <c r="K2023" i="1" a="1"/>
  <c r="K2023" i="1"/>
  <c r="M2023" i="1" s="1"/>
  <c r="K2024" i="1" a="1"/>
  <c r="K2024" i="1"/>
  <c r="M2024" i="1" s="1"/>
  <c r="K2025" i="1" a="1"/>
  <c r="K2025" i="1"/>
  <c r="M2025" i="1" s="1"/>
  <c r="K2026" i="1" a="1"/>
  <c r="K2026" i="1"/>
  <c r="M2026" i="1" s="1"/>
  <c r="K2027" i="1" a="1"/>
  <c r="K2027" i="1"/>
  <c r="M2027" i="1" s="1"/>
  <c r="K2028" i="1" a="1"/>
  <c r="K2028" i="1"/>
  <c r="M2028" i="1" s="1"/>
  <c r="K2029" i="1" a="1"/>
  <c r="K2029" i="1"/>
  <c r="M2029" i="1" s="1"/>
  <c r="K2030" i="1" a="1"/>
  <c r="K2030" i="1"/>
  <c r="M2030" i="1" s="1"/>
  <c r="K2031" i="1" a="1"/>
  <c r="K2031" i="1"/>
  <c r="M2031" i="1" s="1"/>
  <c r="K2032" i="1" a="1"/>
  <c r="K2032" i="1"/>
  <c r="M2032" i="1" s="1"/>
  <c r="K2033" i="1" a="1"/>
  <c r="K2033" i="1"/>
  <c r="M2033" i="1" s="1"/>
  <c r="K2034" i="1" a="1"/>
  <c r="K2034" i="1"/>
  <c r="M2034" i="1" s="1"/>
  <c r="K2035" i="1" a="1"/>
  <c r="K2035" i="1"/>
  <c r="M2035" i="1" s="1"/>
  <c r="K2036" i="1" a="1"/>
  <c r="K2036" i="1"/>
  <c r="M2036" i="1" s="1"/>
  <c r="K2037" i="1" a="1"/>
  <c r="K2037" i="1"/>
  <c r="M2037" i="1" s="1"/>
  <c r="K2038" i="1" a="1"/>
  <c r="K2038" i="1"/>
  <c r="M2038" i="1" s="1"/>
  <c r="K2039" i="1" a="1"/>
  <c r="K2039" i="1"/>
  <c r="M2039" i="1" s="1"/>
  <c r="K2040" i="1" a="1"/>
  <c r="K2040" i="1"/>
  <c r="M2040" i="1" s="1"/>
  <c r="K2041" i="1" a="1"/>
  <c r="K2041" i="1"/>
  <c r="M2041" i="1" s="1"/>
  <c r="K2042" i="1" a="1"/>
  <c r="K2042" i="1"/>
  <c r="M2042" i="1" s="1"/>
  <c r="K2043" i="1" a="1"/>
  <c r="K2043" i="1"/>
  <c r="M2043" i="1" s="1"/>
  <c r="K2044" i="1" a="1"/>
  <c r="K2044" i="1"/>
  <c r="M2044" i="1" s="1"/>
  <c r="K2045" i="1" a="1"/>
  <c r="K2045" i="1"/>
  <c r="M2045" i="1" s="1"/>
  <c r="K2046" i="1" a="1"/>
  <c r="K2046" i="1"/>
  <c r="M2046" i="1" s="1"/>
  <c r="K2047" i="1" a="1"/>
  <c r="K2047" i="1"/>
  <c r="M2047" i="1" s="1"/>
  <c r="K2048" i="1" a="1"/>
  <c r="K2048" i="1"/>
  <c r="M2048" i="1" s="1"/>
  <c r="K2049" i="1" a="1"/>
  <c r="K2049" i="1"/>
  <c r="M2049" i="1" s="1"/>
  <c r="K2050" i="1" a="1"/>
  <c r="K2050" i="1"/>
  <c r="M2050" i="1" s="1"/>
  <c r="K2051" i="1" a="1"/>
  <c r="K2051" i="1"/>
  <c r="M2051" i="1" s="1"/>
  <c r="K2052" i="1" a="1"/>
  <c r="K2052" i="1"/>
  <c r="M2052" i="1" s="1"/>
  <c r="K2053" i="1" a="1"/>
  <c r="K2053" i="1"/>
  <c r="M2053" i="1" s="1"/>
  <c r="K2054" i="1" a="1"/>
  <c r="K2054" i="1"/>
  <c r="M2054" i="1" s="1"/>
  <c r="K2055" i="1" a="1"/>
  <c r="K2055" i="1"/>
  <c r="M2055" i="1" s="1"/>
  <c r="K2056" i="1" a="1"/>
  <c r="K2056" i="1"/>
  <c r="M2056" i="1" s="1"/>
  <c r="K2057" i="1" a="1"/>
  <c r="K2057" i="1"/>
  <c r="M2057" i="1" s="1"/>
  <c r="K2058" i="1" a="1"/>
  <c r="K2058" i="1"/>
  <c r="M2058" i="1" s="1"/>
  <c r="K2059" i="1" a="1"/>
  <c r="K2059" i="1"/>
  <c r="M2059" i="1" s="1"/>
  <c r="K2060" i="1" a="1"/>
  <c r="K2060" i="1"/>
  <c r="M2060" i="1" s="1"/>
  <c r="K2061" i="1" a="1"/>
  <c r="K2061" i="1"/>
  <c r="M2061" i="1" s="1"/>
  <c r="K2062" i="1" a="1"/>
  <c r="K2062" i="1"/>
  <c r="M2062" i="1" s="1"/>
  <c r="K2063" i="1" a="1"/>
  <c r="K2063" i="1"/>
  <c r="M2063" i="1" s="1"/>
  <c r="K2064" i="1" a="1"/>
  <c r="K2064" i="1"/>
  <c r="M2064" i="1" s="1"/>
  <c r="K2065" i="1" a="1"/>
  <c r="K2065" i="1"/>
  <c r="M2065" i="1" s="1"/>
  <c r="K2066" i="1" a="1"/>
  <c r="K2066" i="1"/>
  <c r="M2066" i="1" s="1"/>
  <c r="K2067" i="1" a="1"/>
  <c r="K2067" i="1"/>
  <c r="M2067" i="1" s="1"/>
  <c r="K2068" i="1" a="1"/>
  <c r="K2068" i="1"/>
  <c r="M2068" i="1" s="1"/>
  <c r="K2069" i="1" a="1"/>
  <c r="K2069" i="1"/>
  <c r="M2069" i="1" s="1"/>
  <c r="K2070" i="1" a="1"/>
  <c r="K2070" i="1"/>
  <c r="M2070" i="1" s="1"/>
  <c r="K2071" i="1" a="1"/>
  <c r="K2071" i="1"/>
  <c r="M2071" i="1" s="1"/>
  <c r="K2072" i="1" a="1"/>
  <c r="K2072" i="1"/>
  <c r="M2072" i="1" s="1"/>
  <c r="K2073" i="1" a="1"/>
  <c r="K2073" i="1"/>
  <c r="M2073" i="1" s="1"/>
  <c r="K2074" i="1" a="1"/>
  <c r="K2074" i="1"/>
  <c r="M2074" i="1" s="1"/>
  <c r="K2075" i="1" a="1"/>
  <c r="K2075" i="1"/>
  <c r="M2075" i="1" s="1"/>
  <c r="K2076" i="1" a="1"/>
  <c r="K2076" i="1"/>
  <c r="M2076" i="1" s="1"/>
  <c r="K2077" i="1" a="1"/>
  <c r="K2077" i="1"/>
  <c r="M2077" i="1" s="1"/>
  <c r="K2078" i="1" a="1"/>
  <c r="K2078" i="1"/>
  <c r="M2078" i="1" s="1"/>
  <c r="K2079" i="1" a="1"/>
  <c r="K2079" i="1"/>
  <c r="M2079" i="1" s="1"/>
  <c r="K2080" i="1" a="1"/>
  <c r="K2080" i="1"/>
  <c r="M2080" i="1" s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02" i="1" a="1"/>
  <c r="J202" i="1"/>
  <c r="J203" i="1" a="1"/>
  <c r="J203" i="1"/>
  <c r="J204" i="1" a="1"/>
  <c r="J204" i="1"/>
  <c r="J205" i="1" a="1"/>
  <c r="J205" i="1"/>
  <c r="J206" i="1" a="1"/>
  <c r="J206" i="1"/>
  <c r="J207" i="1" a="1"/>
  <c r="J207" i="1"/>
  <c r="J208" i="1" a="1"/>
  <c r="J208" i="1"/>
  <c r="J209" i="1" a="1"/>
  <c r="J209" i="1"/>
  <c r="J210" i="1" a="1"/>
  <c r="J210" i="1"/>
  <c r="J211" i="1" a="1"/>
  <c r="J211" i="1"/>
  <c r="J212" i="1" a="1"/>
  <c r="J212" i="1"/>
  <c r="J213" i="1" a="1"/>
  <c r="J213" i="1"/>
  <c r="J214" i="1" a="1"/>
  <c r="J214" i="1"/>
  <c r="J215" i="1" a="1"/>
  <c r="J215" i="1"/>
  <c r="J216" i="1" a="1"/>
  <c r="J216" i="1"/>
  <c r="J217" i="1" a="1"/>
  <c r="J217" i="1"/>
  <c r="J218" i="1" a="1"/>
  <c r="J218" i="1"/>
  <c r="J219" i="1" a="1"/>
  <c r="J219" i="1"/>
  <c r="J220" i="1" a="1"/>
  <c r="J220" i="1"/>
  <c r="J221" i="1" a="1"/>
  <c r="J221" i="1"/>
  <c r="J222" i="1" a="1"/>
  <c r="J222" i="1"/>
  <c r="J223" i="1" a="1"/>
  <c r="J223" i="1"/>
  <c r="J224" i="1" a="1"/>
  <c r="J224" i="1"/>
  <c r="J225" i="1" a="1"/>
  <c r="J225" i="1"/>
  <c r="J226" i="1" a="1"/>
  <c r="J226" i="1"/>
  <c r="J227" i="1" a="1"/>
  <c r="J227" i="1"/>
  <c r="J228" i="1" a="1"/>
  <c r="J228" i="1"/>
  <c r="J229" i="1" a="1"/>
  <c r="J229" i="1"/>
  <c r="J230" i="1" a="1"/>
  <c r="J230" i="1"/>
  <c r="J231" i="1" a="1"/>
  <c r="J231" i="1"/>
  <c r="J232" i="1" a="1"/>
  <c r="J232" i="1"/>
  <c r="J233" i="1" a="1"/>
  <c r="J233" i="1"/>
  <c r="J234" i="1" a="1"/>
  <c r="J234" i="1"/>
  <c r="J235" i="1" a="1"/>
  <c r="J235" i="1"/>
  <c r="J236" i="1" a="1"/>
  <c r="J236" i="1"/>
  <c r="J237" i="1" a="1"/>
  <c r="J237" i="1"/>
  <c r="J238" i="1" a="1"/>
  <c r="J238" i="1"/>
  <c r="J239" i="1" a="1"/>
  <c r="J239" i="1"/>
  <c r="J240" i="1" a="1"/>
  <c r="J240" i="1"/>
  <c r="J241" i="1" a="1"/>
  <c r="J241" i="1"/>
  <c r="J242" i="1" a="1"/>
  <c r="J242" i="1"/>
  <c r="J243" i="1" a="1"/>
  <c r="J243" i="1"/>
  <c r="J244" i="1" a="1"/>
  <c r="J244" i="1"/>
  <c r="J245" i="1" a="1"/>
  <c r="J245" i="1"/>
  <c r="J246" i="1" a="1"/>
  <c r="J246" i="1"/>
  <c r="J247" i="1" a="1"/>
  <c r="J247" i="1"/>
  <c r="J248" i="1" a="1"/>
  <c r="J248" i="1"/>
  <c r="J249" i="1" a="1"/>
  <c r="J249" i="1"/>
  <c r="J250" i="1" a="1"/>
  <c r="J250" i="1"/>
  <c r="J251" i="1" a="1"/>
  <c r="J251" i="1"/>
  <c r="J252" i="1" a="1"/>
  <c r="J252" i="1"/>
  <c r="J253" i="1" a="1"/>
  <c r="J253" i="1"/>
  <c r="J254" i="1" a="1"/>
  <c r="J254" i="1"/>
  <c r="J255" i="1" a="1"/>
  <c r="J255" i="1"/>
  <c r="J256" i="1" a="1"/>
  <c r="J256" i="1"/>
  <c r="J257" i="1" a="1"/>
  <c r="J257" i="1"/>
  <c r="J258" i="1" a="1"/>
  <c r="J258" i="1"/>
  <c r="J259" i="1" a="1"/>
  <c r="J259" i="1"/>
  <c r="J260" i="1" a="1"/>
  <c r="J260" i="1"/>
  <c r="J261" i="1" a="1"/>
  <c r="J261" i="1"/>
  <c r="J262" i="1" a="1"/>
  <c r="J262" i="1"/>
  <c r="J263" i="1" a="1"/>
  <c r="J263" i="1"/>
  <c r="J264" i="1" a="1"/>
  <c r="J264" i="1"/>
  <c r="J265" i="1" a="1"/>
  <c r="J265" i="1"/>
  <c r="J266" i="1" a="1"/>
  <c r="J266" i="1"/>
  <c r="J267" i="1" a="1"/>
  <c r="J267" i="1"/>
  <c r="J268" i="1" a="1"/>
  <c r="J268" i="1"/>
  <c r="J269" i="1" a="1"/>
  <c r="J269" i="1"/>
  <c r="J270" i="1" a="1"/>
  <c r="J270" i="1"/>
  <c r="J271" i="1" a="1"/>
  <c r="J271" i="1"/>
  <c r="J272" i="1" a="1"/>
  <c r="J272" i="1"/>
  <c r="J273" i="1" a="1"/>
  <c r="J273" i="1"/>
  <c r="J274" i="1" a="1"/>
  <c r="J274" i="1"/>
  <c r="J275" i="1" a="1"/>
  <c r="J275" i="1"/>
  <c r="J276" i="1" a="1"/>
  <c r="J276" i="1"/>
  <c r="J277" i="1" a="1"/>
  <c r="J277" i="1"/>
  <c r="J278" i="1" a="1"/>
  <c r="J278" i="1"/>
  <c r="J279" i="1" a="1"/>
  <c r="J279" i="1"/>
  <c r="J280" i="1" a="1"/>
  <c r="J280" i="1"/>
  <c r="J281" i="1" a="1"/>
  <c r="J281" i="1"/>
  <c r="J282" i="1" a="1"/>
  <c r="J282" i="1"/>
  <c r="J283" i="1" a="1"/>
  <c r="J283" i="1"/>
  <c r="J284" i="1" a="1"/>
  <c r="J284" i="1"/>
  <c r="J285" i="1" a="1"/>
  <c r="J285" i="1"/>
  <c r="J286" i="1" a="1"/>
  <c r="J286" i="1"/>
  <c r="J287" i="1" a="1"/>
  <c r="J287" i="1"/>
  <c r="J288" i="1" a="1"/>
  <c r="J288" i="1"/>
  <c r="J289" i="1" a="1"/>
  <c r="J289" i="1"/>
  <c r="J290" i="1" a="1"/>
  <c r="J290" i="1"/>
  <c r="J291" i="1" a="1"/>
  <c r="J291" i="1"/>
  <c r="J292" i="1" a="1"/>
  <c r="J292" i="1"/>
  <c r="J293" i="1" a="1"/>
  <c r="J293" i="1"/>
  <c r="J294" i="1" a="1"/>
  <c r="J294" i="1"/>
  <c r="J295" i="1" a="1"/>
  <c r="J295" i="1"/>
  <c r="J296" i="1" a="1"/>
  <c r="J296" i="1"/>
  <c r="J297" i="1" a="1"/>
  <c r="J297" i="1"/>
  <c r="J298" i="1" a="1"/>
  <c r="J298" i="1"/>
  <c r="J299" i="1" a="1"/>
  <c r="J299" i="1"/>
  <c r="J300" i="1" a="1"/>
  <c r="J300" i="1"/>
  <c r="J301" i="1" a="1"/>
  <c r="J301" i="1"/>
  <c r="J302" i="1" a="1"/>
  <c r="J302" i="1"/>
  <c r="J303" i="1" a="1"/>
  <c r="J303" i="1"/>
  <c r="J304" i="1" a="1"/>
  <c r="J304" i="1"/>
  <c r="J305" i="1" a="1"/>
  <c r="J305" i="1"/>
  <c r="J306" i="1" a="1"/>
  <c r="J306" i="1"/>
  <c r="J307" i="1" a="1"/>
  <c r="J307" i="1"/>
  <c r="J308" i="1" a="1"/>
  <c r="J308" i="1"/>
  <c r="J309" i="1" a="1"/>
  <c r="J309" i="1"/>
  <c r="J310" i="1" a="1"/>
  <c r="J310" i="1"/>
  <c r="J311" i="1" a="1"/>
  <c r="J311" i="1"/>
  <c r="J312" i="1" a="1"/>
  <c r="J312" i="1"/>
  <c r="J313" i="1" a="1"/>
  <c r="J313" i="1"/>
  <c r="J314" i="1" a="1"/>
  <c r="J314" i="1"/>
  <c r="J315" i="1" a="1"/>
  <c r="J315" i="1"/>
  <c r="J316" i="1" a="1"/>
  <c r="J316" i="1"/>
  <c r="J317" i="1" a="1"/>
  <c r="J317" i="1"/>
  <c r="J318" i="1" a="1"/>
  <c r="J318" i="1"/>
  <c r="J319" i="1" a="1"/>
  <c r="J319" i="1"/>
  <c r="J320" i="1" a="1"/>
  <c r="J320" i="1"/>
  <c r="J321" i="1" a="1"/>
  <c r="J321" i="1"/>
  <c r="J322" i="1" a="1"/>
  <c r="J322" i="1"/>
  <c r="J323" i="1" a="1"/>
  <c r="J323" i="1"/>
  <c r="J324" i="1" a="1"/>
  <c r="J324" i="1"/>
  <c r="J325" i="1" a="1"/>
  <c r="J325" i="1"/>
  <c r="J326" i="1" a="1"/>
  <c r="J326" i="1"/>
  <c r="J327" i="1" a="1"/>
  <c r="J327" i="1"/>
  <c r="J328" i="1" a="1"/>
  <c r="J328" i="1"/>
  <c r="J329" i="1" a="1"/>
  <c r="J329" i="1"/>
  <c r="J330" i="1" a="1"/>
  <c r="J330" i="1"/>
  <c r="J331" i="1" a="1"/>
  <c r="J331" i="1"/>
  <c r="J332" i="1" a="1"/>
  <c r="J332" i="1"/>
  <c r="J333" i="1" a="1"/>
  <c r="J333" i="1"/>
  <c r="J334" i="1" a="1"/>
  <c r="J334" i="1"/>
  <c r="J335" i="1" a="1"/>
  <c r="J335" i="1"/>
  <c r="J336" i="1" a="1"/>
  <c r="J336" i="1"/>
  <c r="J337" i="1" a="1"/>
  <c r="J337" i="1"/>
  <c r="J338" i="1" a="1"/>
  <c r="J338" i="1"/>
  <c r="J339" i="1" a="1"/>
  <c r="J339" i="1"/>
  <c r="J340" i="1" a="1"/>
  <c r="J340" i="1"/>
  <c r="J341" i="1" a="1"/>
  <c r="J341" i="1"/>
  <c r="J342" i="1" a="1"/>
  <c r="J342" i="1"/>
  <c r="J343" i="1" a="1"/>
  <c r="J343" i="1"/>
  <c r="J344" i="1" a="1"/>
  <c r="J344" i="1"/>
  <c r="J345" i="1" a="1"/>
  <c r="J345" i="1"/>
  <c r="J346" i="1" a="1"/>
  <c r="J346" i="1"/>
  <c r="J347" i="1" a="1"/>
  <c r="J347" i="1"/>
  <c r="J348" i="1" a="1"/>
  <c r="J348" i="1"/>
  <c r="J349" i="1" a="1"/>
  <c r="J349" i="1"/>
  <c r="J350" i="1" a="1"/>
  <c r="J350" i="1"/>
  <c r="J351" i="1" a="1"/>
  <c r="J351" i="1"/>
  <c r="J352" i="1" a="1"/>
  <c r="J352" i="1"/>
  <c r="J353" i="1" a="1"/>
  <c r="J353" i="1"/>
  <c r="J354" i="1" a="1"/>
  <c r="J354" i="1"/>
  <c r="J355" i="1" a="1"/>
  <c r="J355" i="1"/>
  <c r="J356" i="1" a="1"/>
  <c r="J356" i="1"/>
  <c r="J357" i="1" a="1"/>
  <c r="J357" i="1"/>
  <c r="J358" i="1" a="1"/>
  <c r="J358" i="1"/>
  <c r="J359" i="1" a="1"/>
  <c r="J359" i="1"/>
  <c r="J360" i="1" a="1"/>
  <c r="J360" i="1"/>
  <c r="J361" i="1" a="1"/>
  <c r="J361" i="1"/>
  <c r="J362" i="1" a="1"/>
  <c r="J362" i="1"/>
  <c r="J363" i="1" a="1"/>
  <c r="J363" i="1"/>
  <c r="J364" i="1" a="1"/>
  <c r="J364" i="1"/>
  <c r="J365" i="1" a="1"/>
  <c r="J365" i="1"/>
  <c r="J366" i="1" a="1"/>
  <c r="J366" i="1"/>
  <c r="J367" i="1" a="1"/>
  <c r="J367" i="1"/>
  <c r="J368" i="1" a="1"/>
  <c r="J368" i="1"/>
  <c r="J369" i="1" a="1"/>
  <c r="J369" i="1"/>
  <c r="J370" i="1" a="1"/>
  <c r="J370" i="1"/>
  <c r="J371" i="1" a="1"/>
  <c r="J371" i="1"/>
  <c r="J372" i="1" a="1"/>
  <c r="J372" i="1"/>
  <c r="J373" i="1" a="1"/>
  <c r="J373" i="1"/>
  <c r="J374" i="1" a="1"/>
  <c r="J374" i="1"/>
  <c r="J375" i="1" a="1"/>
  <c r="J375" i="1"/>
  <c r="J376" i="1" a="1"/>
  <c r="J376" i="1"/>
  <c r="J377" i="1" a="1"/>
  <c r="J377" i="1"/>
  <c r="J378" i="1" a="1"/>
  <c r="J378" i="1"/>
  <c r="J379" i="1" a="1"/>
  <c r="J379" i="1"/>
  <c r="J380" i="1" a="1"/>
  <c r="J380" i="1"/>
  <c r="J381" i="1" a="1"/>
  <c r="J381" i="1"/>
  <c r="J382" i="1" a="1"/>
  <c r="J382" i="1"/>
  <c r="J383" i="1" a="1"/>
  <c r="J383" i="1"/>
  <c r="J384" i="1" a="1"/>
  <c r="J384" i="1"/>
  <c r="J385" i="1" a="1"/>
  <c r="J385" i="1"/>
  <c r="J386" i="1" a="1"/>
  <c r="J386" i="1"/>
  <c r="J387" i="1" a="1"/>
  <c r="J387" i="1"/>
  <c r="J388" i="1" a="1"/>
  <c r="J388" i="1"/>
  <c r="J389" i="1" a="1"/>
  <c r="J389" i="1"/>
  <c r="J390" i="1" a="1"/>
  <c r="J390" i="1"/>
  <c r="J391" i="1" a="1"/>
  <c r="J391" i="1"/>
  <c r="J392" i="1" a="1"/>
  <c r="J392" i="1"/>
  <c r="J393" i="1" a="1"/>
  <c r="J393" i="1"/>
  <c r="J394" i="1" a="1"/>
  <c r="J394" i="1"/>
  <c r="J395" i="1" a="1"/>
  <c r="J395" i="1"/>
  <c r="J396" i="1" a="1"/>
  <c r="J396" i="1"/>
  <c r="J397" i="1" a="1"/>
  <c r="J397" i="1"/>
  <c r="J398" i="1" a="1"/>
  <c r="J398" i="1"/>
  <c r="J399" i="1" a="1"/>
  <c r="J399" i="1"/>
  <c r="J400" i="1" a="1"/>
  <c r="J400" i="1"/>
  <c r="J401" i="1" a="1"/>
  <c r="J401" i="1"/>
  <c r="J402" i="1" a="1"/>
  <c r="J402" i="1"/>
  <c r="J403" i="1" a="1"/>
  <c r="J403" i="1"/>
  <c r="J404" i="1" a="1"/>
  <c r="J404" i="1"/>
  <c r="J405" i="1" a="1"/>
  <c r="J405" i="1"/>
  <c r="J406" i="1" a="1"/>
  <c r="J406" i="1"/>
  <c r="J407" i="1" a="1"/>
  <c r="J407" i="1"/>
  <c r="J408" i="1" a="1"/>
  <c r="J408" i="1"/>
  <c r="J409" i="1" a="1"/>
  <c r="J409" i="1"/>
  <c r="J410" i="1" a="1"/>
  <c r="J410" i="1"/>
  <c r="J411" i="1" a="1"/>
  <c r="J411" i="1"/>
  <c r="J412" i="1" a="1"/>
  <c r="J412" i="1"/>
  <c r="J413" i="1" a="1"/>
  <c r="J413" i="1"/>
  <c r="J414" i="1" a="1"/>
  <c r="J414" i="1"/>
  <c r="J415" i="1" a="1"/>
  <c r="J415" i="1"/>
  <c r="J416" i="1" a="1"/>
  <c r="J416" i="1"/>
  <c r="J417" i="1" a="1"/>
  <c r="J417" i="1"/>
  <c r="J418" i="1" a="1"/>
  <c r="J418" i="1"/>
  <c r="J419" i="1" a="1"/>
  <c r="J419" i="1"/>
  <c r="J420" i="1" a="1"/>
  <c r="J420" i="1"/>
  <c r="J421" i="1" a="1"/>
  <c r="J421" i="1"/>
  <c r="J422" i="1" a="1"/>
  <c r="J422" i="1"/>
  <c r="J423" i="1" a="1"/>
  <c r="J423" i="1"/>
  <c r="J424" i="1" a="1"/>
  <c r="J424" i="1"/>
  <c r="J425" i="1" a="1"/>
  <c r="J425" i="1"/>
  <c r="J426" i="1" a="1"/>
  <c r="J426" i="1"/>
  <c r="J427" i="1" a="1"/>
  <c r="J427" i="1"/>
  <c r="J428" i="1" a="1"/>
  <c r="J428" i="1"/>
  <c r="J429" i="1" a="1"/>
  <c r="J429" i="1"/>
  <c r="J430" i="1" a="1"/>
  <c r="J430" i="1"/>
  <c r="J431" i="1" a="1"/>
  <c r="J431" i="1"/>
  <c r="J432" i="1" a="1"/>
  <c r="J432" i="1"/>
  <c r="J433" i="1" a="1"/>
  <c r="J433" i="1"/>
  <c r="J434" i="1" a="1"/>
  <c r="J434" i="1"/>
  <c r="J435" i="1" a="1"/>
  <c r="J435" i="1"/>
  <c r="J436" i="1" a="1"/>
  <c r="J436" i="1"/>
  <c r="J437" i="1" a="1"/>
  <c r="J437" i="1"/>
  <c r="J438" i="1" a="1"/>
  <c r="J438" i="1"/>
  <c r="J439" i="1" a="1"/>
  <c r="J439" i="1"/>
  <c r="J440" i="1" a="1"/>
  <c r="J440" i="1"/>
  <c r="J441" i="1" a="1"/>
  <c r="J441" i="1"/>
  <c r="J442" i="1" a="1"/>
  <c r="J442" i="1"/>
  <c r="J443" i="1" a="1"/>
  <c r="J443" i="1"/>
  <c r="J444" i="1" a="1"/>
  <c r="J444" i="1"/>
  <c r="J445" i="1" a="1"/>
  <c r="J445" i="1"/>
  <c r="J446" i="1" a="1"/>
  <c r="J446" i="1"/>
  <c r="J447" i="1" a="1"/>
  <c r="J447" i="1"/>
  <c r="J448" i="1" a="1"/>
  <c r="J448" i="1"/>
  <c r="J449" i="1" a="1"/>
  <c r="J449" i="1"/>
  <c r="J450" i="1" a="1"/>
  <c r="J450" i="1"/>
  <c r="J451" i="1" a="1"/>
  <c r="J451" i="1"/>
  <c r="J452" i="1" a="1"/>
  <c r="J452" i="1"/>
  <c r="J453" i="1" a="1"/>
  <c r="J453" i="1"/>
  <c r="J454" i="1" a="1"/>
  <c r="J454" i="1"/>
  <c r="J455" i="1" a="1"/>
  <c r="J455" i="1"/>
  <c r="J456" i="1" a="1"/>
  <c r="J456" i="1"/>
  <c r="J457" i="1" a="1"/>
  <c r="J457" i="1"/>
  <c r="J458" i="1" a="1"/>
  <c r="J458" i="1"/>
  <c r="J459" i="1" a="1"/>
  <c r="J459" i="1"/>
  <c r="J460" i="1" a="1"/>
  <c r="J460" i="1"/>
  <c r="J461" i="1" a="1"/>
  <c r="J461" i="1"/>
  <c r="J462" i="1" a="1"/>
  <c r="J462" i="1"/>
  <c r="J463" i="1" a="1"/>
  <c r="J463" i="1"/>
  <c r="J464" i="1" a="1"/>
  <c r="J464" i="1"/>
  <c r="J465" i="1" a="1"/>
  <c r="J465" i="1"/>
  <c r="J466" i="1" a="1"/>
  <c r="J466" i="1"/>
  <c r="J467" i="1" a="1"/>
  <c r="J467" i="1"/>
  <c r="J468" i="1" a="1"/>
  <c r="J468" i="1"/>
  <c r="J469" i="1" a="1"/>
  <c r="J469" i="1"/>
  <c r="J470" i="1" a="1"/>
  <c r="J470" i="1"/>
  <c r="J471" i="1" a="1"/>
  <c r="J471" i="1"/>
  <c r="J472" i="1" a="1"/>
  <c r="J472" i="1"/>
  <c r="J473" i="1" a="1"/>
  <c r="J473" i="1"/>
  <c r="J474" i="1" a="1"/>
  <c r="J474" i="1"/>
  <c r="J475" i="1" a="1"/>
  <c r="J475" i="1"/>
  <c r="J476" i="1" a="1"/>
  <c r="J476" i="1"/>
  <c r="J477" i="1" a="1"/>
  <c r="J477" i="1"/>
  <c r="J478" i="1" a="1"/>
  <c r="J478" i="1"/>
  <c r="J479" i="1" a="1"/>
  <c r="J479" i="1"/>
  <c r="J480" i="1" a="1"/>
  <c r="J480" i="1"/>
  <c r="J481" i="1" a="1"/>
  <c r="J481" i="1"/>
  <c r="J482" i="1" a="1"/>
  <c r="J482" i="1"/>
  <c r="J483" i="1" a="1"/>
  <c r="J483" i="1"/>
  <c r="J484" i="1" a="1"/>
  <c r="J484" i="1"/>
  <c r="J485" i="1" a="1"/>
  <c r="J485" i="1"/>
  <c r="J486" i="1" a="1"/>
  <c r="J486" i="1"/>
  <c r="J487" i="1" a="1"/>
  <c r="J487" i="1"/>
  <c r="J488" i="1" a="1"/>
  <c r="J488" i="1"/>
  <c r="J489" i="1" a="1"/>
  <c r="J489" i="1"/>
  <c r="J490" i="1" a="1"/>
  <c r="J490" i="1"/>
  <c r="J491" i="1" a="1"/>
  <c r="J491" i="1"/>
  <c r="J492" i="1" a="1"/>
  <c r="J492" i="1"/>
  <c r="J493" i="1" a="1"/>
  <c r="J493" i="1"/>
  <c r="J494" i="1" a="1"/>
  <c r="J494" i="1"/>
  <c r="J495" i="1" a="1"/>
  <c r="J495" i="1"/>
  <c r="J496" i="1" a="1"/>
  <c r="J496" i="1"/>
  <c r="J497" i="1" a="1"/>
  <c r="J497" i="1"/>
  <c r="J498" i="1" a="1"/>
  <c r="J498" i="1"/>
  <c r="J499" i="1" a="1"/>
  <c r="J499" i="1"/>
  <c r="J500" i="1" a="1"/>
  <c r="J500" i="1"/>
  <c r="J501" i="1" a="1"/>
  <c r="J501" i="1"/>
  <c r="J502" i="1" a="1"/>
  <c r="J502" i="1"/>
  <c r="J503" i="1" a="1"/>
  <c r="J503" i="1"/>
  <c r="J504" i="1" a="1"/>
  <c r="J504" i="1"/>
  <c r="J505" i="1" a="1"/>
  <c r="J505" i="1"/>
  <c r="J506" i="1" a="1"/>
  <c r="J506" i="1"/>
  <c r="J507" i="1" a="1"/>
  <c r="J507" i="1"/>
  <c r="J508" i="1" a="1"/>
  <c r="J508" i="1"/>
  <c r="J509" i="1" a="1"/>
  <c r="J509" i="1"/>
  <c r="J510" i="1" a="1"/>
  <c r="J510" i="1"/>
  <c r="J511" i="1" a="1"/>
  <c r="J511" i="1"/>
  <c r="J512" i="1" a="1"/>
  <c r="J512" i="1"/>
  <c r="J513" i="1" a="1"/>
  <c r="J513" i="1"/>
  <c r="J514" i="1" a="1"/>
  <c r="J514" i="1"/>
  <c r="J515" i="1" a="1"/>
  <c r="J515" i="1"/>
  <c r="J516" i="1" a="1"/>
  <c r="J516" i="1"/>
  <c r="J517" i="1" a="1"/>
  <c r="J517" i="1"/>
  <c r="J518" i="1" a="1"/>
  <c r="J518" i="1"/>
  <c r="J519" i="1" a="1"/>
  <c r="J519" i="1"/>
  <c r="J520" i="1" a="1"/>
  <c r="J520" i="1"/>
  <c r="J521" i="1" a="1"/>
  <c r="J521" i="1"/>
  <c r="J522" i="1" a="1"/>
  <c r="J522" i="1"/>
  <c r="J523" i="1" a="1"/>
  <c r="J523" i="1"/>
  <c r="J524" i="1" a="1"/>
  <c r="J524" i="1"/>
  <c r="J525" i="1" a="1"/>
  <c r="J525" i="1"/>
  <c r="J526" i="1" a="1"/>
  <c r="J526" i="1"/>
  <c r="J527" i="1" a="1"/>
  <c r="J527" i="1"/>
  <c r="J528" i="1" a="1"/>
  <c r="J528" i="1"/>
  <c r="J529" i="1" a="1"/>
  <c r="J529" i="1"/>
  <c r="J530" i="1" a="1"/>
  <c r="J530" i="1"/>
  <c r="J531" i="1" a="1"/>
  <c r="J531" i="1"/>
  <c r="J532" i="1" a="1"/>
  <c r="J532" i="1"/>
  <c r="J533" i="1" a="1"/>
  <c r="J533" i="1"/>
  <c r="J534" i="1" a="1"/>
  <c r="J534" i="1"/>
  <c r="J535" i="1" a="1"/>
  <c r="J535" i="1"/>
  <c r="J536" i="1" a="1"/>
  <c r="J536" i="1"/>
  <c r="J537" i="1" a="1"/>
  <c r="J537" i="1"/>
  <c r="J538" i="1" a="1"/>
  <c r="J538" i="1"/>
  <c r="J539" i="1" a="1"/>
  <c r="J539" i="1"/>
  <c r="J540" i="1" a="1"/>
  <c r="J540" i="1"/>
  <c r="J541" i="1" a="1"/>
  <c r="J541" i="1"/>
  <c r="J542" i="1" a="1"/>
  <c r="J542" i="1"/>
  <c r="J543" i="1" a="1"/>
  <c r="J543" i="1"/>
  <c r="J544" i="1" a="1"/>
  <c r="J544" i="1"/>
  <c r="J545" i="1" a="1"/>
  <c r="J545" i="1"/>
  <c r="J546" i="1" a="1"/>
  <c r="J546" i="1"/>
  <c r="J547" i="1" a="1"/>
  <c r="J547" i="1"/>
  <c r="J548" i="1" a="1"/>
  <c r="J548" i="1"/>
  <c r="J549" i="1" a="1"/>
  <c r="J549" i="1"/>
  <c r="J550" i="1" a="1"/>
  <c r="J550" i="1"/>
  <c r="J551" i="1" a="1"/>
  <c r="J551" i="1"/>
  <c r="J552" i="1" a="1"/>
  <c r="J552" i="1"/>
  <c r="J553" i="1" a="1"/>
  <c r="J553" i="1"/>
  <c r="J554" i="1" a="1"/>
  <c r="J554" i="1"/>
  <c r="J555" i="1" a="1"/>
  <c r="J555" i="1"/>
  <c r="J556" i="1" a="1"/>
  <c r="J556" i="1"/>
  <c r="J557" i="1" a="1"/>
  <c r="J557" i="1"/>
  <c r="J558" i="1" a="1"/>
  <c r="J558" i="1"/>
  <c r="J559" i="1" a="1"/>
  <c r="J559" i="1"/>
  <c r="J560" i="1" a="1"/>
  <c r="J560" i="1"/>
  <c r="J561" i="1" a="1"/>
  <c r="J561" i="1"/>
  <c r="J562" i="1" a="1"/>
  <c r="J562" i="1"/>
  <c r="J563" i="1" a="1"/>
  <c r="J563" i="1"/>
  <c r="J564" i="1" a="1"/>
  <c r="J564" i="1"/>
  <c r="J565" i="1" a="1"/>
  <c r="J565" i="1"/>
  <c r="J566" i="1" a="1"/>
  <c r="J566" i="1"/>
  <c r="J567" i="1" a="1"/>
  <c r="J567" i="1"/>
  <c r="J568" i="1" a="1"/>
  <c r="J568" i="1"/>
  <c r="J569" i="1" a="1"/>
  <c r="J569" i="1"/>
  <c r="J570" i="1" a="1"/>
  <c r="J570" i="1"/>
  <c r="J571" i="1" a="1"/>
  <c r="J571" i="1"/>
  <c r="J572" i="1" a="1"/>
  <c r="J572" i="1"/>
  <c r="J573" i="1" a="1"/>
  <c r="J573" i="1"/>
  <c r="J574" i="1" a="1"/>
  <c r="J574" i="1"/>
  <c r="J575" i="1" a="1"/>
  <c r="J575" i="1"/>
  <c r="J576" i="1" a="1"/>
  <c r="J576" i="1"/>
  <c r="J577" i="1" a="1"/>
  <c r="J577" i="1"/>
  <c r="J578" i="1" a="1"/>
  <c r="J578" i="1"/>
  <c r="J579" i="1" a="1"/>
  <c r="J579" i="1"/>
  <c r="J580" i="1" a="1"/>
  <c r="J580" i="1"/>
  <c r="J581" i="1" a="1"/>
  <c r="J581" i="1"/>
  <c r="J582" i="1" a="1"/>
  <c r="J582" i="1"/>
  <c r="J583" i="1" a="1"/>
  <c r="J583" i="1"/>
  <c r="J584" i="1" a="1"/>
  <c r="J584" i="1"/>
  <c r="J585" i="1" a="1"/>
  <c r="J585" i="1"/>
  <c r="J586" i="1" a="1"/>
  <c r="J586" i="1"/>
  <c r="J587" i="1" a="1"/>
  <c r="J587" i="1"/>
  <c r="J588" i="1" a="1"/>
  <c r="J588" i="1"/>
  <c r="J589" i="1" a="1"/>
  <c r="J589" i="1"/>
  <c r="J590" i="1" a="1"/>
  <c r="J590" i="1"/>
  <c r="J591" i="1" a="1"/>
  <c r="J591" i="1"/>
  <c r="J592" i="1" a="1"/>
  <c r="J592" i="1"/>
  <c r="J593" i="1" a="1"/>
  <c r="J593" i="1"/>
  <c r="J594" i="1" a="1"/>
  <c r="J594" i="1"/>
  <c r="J595" i="1" a="1"/>
  <c r="J595" i="1"/>
  <c r="J596" i="1" a="1"/>
  <c r="J596" i="1"/>
  <c r="J597" i="1" a="1"/>
  <c r="J597" i="1"/>
  <c r="J598" i="1" a="1"/>
  <c r="J598" i="1"/>
  <c r="J599" i="1" a="1"/>
  <c r="J599" i="1"/>
  <c r="J600" i="1" a="1"/>
  <c r="J600" i="1"/>
  <c r="J601" i="1" a="1"/>
  <c r="J601" i="1"/>
  <c r="J602" i="1" a="1"/>
  <c r="J602" i="1"/>
  <c r="J603" i="1" a="1"/>
  <c r="J603" i="1"/>
  <c r="J604" i="1" a="1"/>
  <c r="J604" i="1"/>
  <c r="J605" i="1" a="1"/>
  <c r="J605" i="1"/>
  <c r="J606" i="1" a="1"/>
  <c r="J606" i="1"/>
  <c r="J607" i="1" a="1"/>
  <c r="J607" i="1"/>
  <c r="J608" i="1" a="1"/>
  <c r="J608" i="1"/>
  <c r="J609" i="1" a="1"/>
  <c r="J609" i="1"/>
  <c r="J610" i="1" a="1"/>
  <c r="J610" i="1"/>
  <c r="J611" i="1" a="1"/>
  <c r="J611" i="1"/>
  <c r="J612" i="1" a="1"/>
  <c r="J612" i="1"/>
  <c r="J613" i="1" a="1"/>
  <c r="J613" i="1"/>
  <c r="J614" i="1" a="1"/>
  <c r="J614" i="1"/>
  <c r="J615" i="1" a="1"/>
  <c r="J615" i="1"/>
  <c r="J616" i="1" a="1"/>
  <c r="J616" i="1"/>
  <c r="J617" i="1" a="1"/>
  <c r="J617" i="1"/>
  <c r="J618" i="1" a="1"/>
  <c r="J618" i="1"/>
  <c r="J619" i="1" a="1"/>
  <c r="J619" i="1"/>
  <c r="J620" i="1" a="1"/>
  <c r="J620" i="1"/>
  <c r="J621" i="1" a="1"/>
  <c r="J621" i="1"/>
  <c r="J622" i="1" a="1"/>
  <c r="J622" i="1"/>
  <c r="J623" i="1" a="1"/>
  <c r="J623" i="1"/>
  <c r="J624" i="1" a="1"/>
  <c r="J624" i="1"/>
  <c r="J625" i="1" a="1"/>
  <c r="J625" i="1"/>
  <c r="J626" i="1" a="1"/>
  <c r="J626" i="1"/>
  <c r="J627" i="1" a="1"/>
  <c r="J627" i="1"/>
  <c r="J628" i="1" a="1"/>
  <c r="J628" i="1"/>
  <c r="J629" i="1" a="1"/>
  <c r="J629" i="1"/>
  <c r="J630" i="1" a="1"/>
  <c r="J630" i="1"/>
  <c r="J631" i="1" a="1"/>
  <c r="J631" i="1"/>
  <c r="J632" i="1" a="1"/>
  <c r="J632" i="1"/>
  <c r="J633" i="1" a="1"/>
  <c r="J633" i="1"/>
  <c r="J634" i="1" a="1"/>
  <c r="J634" i="1"/>
  <c r="J635" i="1" a="1"/>
  <c r="J635" i="1"/>
  <c r="J636" i="1" a="1"/>
  <c r="J636" i="1"/>
  <c r="J637" i="1" a="1"/>
  <c r="J637" i="1"/>
  <c r="J638" i="1" a="1"/>
  <c r="J638" i="1"/>
  <c r="J639" i="1" a="1"/>
  <c r="J639" i="1"/>
  <c r="J640" i="1" a="1"/>
  <c r="J640" i="1"/>
  <c r="J641" i="1" a="1"/>
  <c r="J641" i="1"/>
  <c r="J642" i="1" a="1"/>
  <c r="J642" i="1"/>
  <c r="J643" i="1" a="1"/>
  <c r="J643" i="1"/>
  <c r="J644" i="1" a="1"/>
  <c r="J644" i="1"/>
  <c r="J645" i="1" a="1"/>
  <c r="J645" i="1"/>
  <c r="J646" i="1" a="1"/>
  <c r="J646" i="1"/>
  <c r="J647" i="1" a="1"/>
  <c r="J647" i="1"/>
  <c r="J648" i="1" a="1"/>
  <c r="J648" i="1"/>
  <c r="J649" i="1" a="1"/>
  <c r="J649" i="1"/>
  <c r="J650" i="1" a="1"/>
  <c r="J650" i="1"/>
  <c r="J651" i="1" a="1"/>
  <c r="J651" i="1"/>
  <c r="J652" i="1" a="1"/>
  <c r="J652" i="1"/>
  <c r="J653" i="1" a="1"/>
  <c r="J653" i="1"/>
  <c r="J654" i="1" a="1"/>
  <c r="J654" i="1"/>
  <c r="J655" i="1" a="1"/>
  <c r="J655" i="1"/>
  <c r="J656" i="1" a="1"/>
  <c r="J656" i="1"/>
  <c r="J657" i="1" a="1"/>
  <c r="J657" i="1"/>
  <c r="J658" i="1" a="1"/>
  <c r="J658" i="1"/>
  <c r="J659" i="1" a="1"/>
  <c r="J659" i="1"/>
  <c r="J660" i="1" a="1"/>
  <c r="J660" i="1"/>
  <c r="J661" i="1" a="1"/>
  <c r="J661" i="1"/>
  <c r="J662" i="1" a="1"/>
  <c r="J662" i="1"/>
  <c r="J663" i="1" a="1"/>
  <c r="J663" i="1"/>
  <c r="J664" i="1" a="1"/>
  <c r="J664" i="1"/>
  <c r="J665" i="1" a="1"/>
  <c r="J665" i="1"/>
  <c r="J666" i="1" a="1"/>
  <c r="J666" i="1"/>
  <c r="J667" i="1" a="1"/>
  <c r="J667" i="1"/>
  <c r="J668" i="1" a="1"/>
  <c r="J668" i="1"/>
  <c r="J669" i="1" a="1"/>
  <c r="J669" i="1"/>
  <c r="J670" i="1" a="1"/>
  <c r="J670" i="1"/>
  <c r="J671" i="1" a="1"/>
  <c r="J671" i="1"/>
  <c r="J672" i="1" a="1"/>
  <c r="J672" i="1"/>
  <c r="J673" i="1" a="1"/>
  <c r="J673" i="1"/>
  <c r="J674" i="1" a="1"/>
  <c r="J674" i="1"/>
  <c r="J675" i="1" a="1"/>
  <c r="J675" i="1"/>
  <c r="J676" i="1" a="1"/>
  <c r="J676" i="1"/>
  <c r="J677" i="1" a="1"/>
  <c r="J677" i="1"/>
  <c r="J678" i="1" a="1"/>
  <c r="J678" i="1"/>
  <c r="J679" i="1" a="1"/>
  <c r="J679" i="1"/>
  <c r="J680" i="1" a="1"/>
  <c r="J680" i="1"/>
  <c r="J681" i="1" a="1"/>
  <c r="J681" i="1"/>
  <c r="J682" i="1" a="1"/>
  <c r="J682" i="1"/>
  <c r="J683" i="1" a="1"/>
  <c r="J683" i="1"/>
  <c r="J684" i="1" a="1"/>
  <c r="J684" i="1"/>
  <c r="J685" i="1" a="1"/>
  <c r="J685" i="1"/>
  <c r="J686" i="1" a="1"/>
  <c r="J686" i="1"/>
  <c r="J687" i="1" a="1"/>
  <c r="J687" i="1"/>
  <c r="J688" i="1" a="1"/>
  <c r="J688" i="1"/>
  <c r="J689" i="1" a="1"/>
  <c r="J689" i="1"/>
  <c r="J690" i="1" a="1"/>
  <c r="J690" i="1"/>
  <c r="J691" i="1" a="1"/>
  <c r="J691" i="1"/>
  <c r="J692" i="1" a="1"/>
  <c r="J692" i="1"/>
  <c r="J693" i="1" a="1"/>
  <c r="J693" i="1"/>
  <c r="J694" i="1" a="1"/>
  <c r="J694" i="1"/>
  <c r="J695" i="1" a="1"/>
  <c r="J695" i="1"/>
  <c r="J696" i="1" a="1"/>
  <c r="J696" i="1"/>
  <c r="J697" i="1" a="1"/>
  <c r="J697" i="1"/>
  <c r="J698" i="1" a="1"/>
  <c r="J698" i="1"/>
  <c r="J699" i="1" a="1"/>
  <c r="J699" i="1"/>
  <c r="J700" i="1" a="1"/>
  <c r="J700" i="1"/>
  <c r="J701" i="1" a="1"/>
  <c r="J701" i="1"/>
  <c r="J702" i="1" a="1"/>
  <c r="J702" i="1"/>
  <c r="J703" i="1" a="1"/>
  <c r="J703" i="1"/>
  <c r="J704" i="1" a="1"/>
  <c r="J704" i="1"/>
  <c r="J705" i="1" a="1"/>
  <c r="J705" i="1"/>
  <c r="J706" i="1" a="1"/>
  <c r="J706" i="1"/>
  <c r="J707" i="1" a="1"/>
  <c r="J707" i="1"/>
  <c r="J708" i="1" a="1"/>
  <c r="J708" i="1"/>
  <c r="J709" i="1" a="1"/>
  <c r="J709" i="1"/>
  <c r="J710" i="1" a="1"/>
  <c r="J710" i="1"/>
  <c r="J711" i="1" a="1"/>
  <c r="J711" i="1"/>
  <c r="J712" i="1" a="1"/>
  <c r="J712" i="1"/>
  <c r="J713" i="1" a="1"/>
  <c r="J713" i="1"/>
  <c r="J714" i="1" a="1"/>
  <c r="J714" i="1"/>
  <c r="J715" i="1" a="1"/>
  <c r="J715" i="1"/>
  <c r="J716" i="1" a="1"/>
  <c r="J716" i="1"/>
  <c r="J717" i="1" a="1"/>
  <c r="J717" i="1"/>
  <c r="J718" i="1" a="1"/>
  <c r="J718" i="1"/>
  <c r="J719" i="1" a="1"/>
  <c r="J719" i="1"/>
  <c r="J720" i="1" a="1"/>
  <c r="J720" i="1"/>
  <c r="J721" i="1" a="1"/>
  <c r="J721" i="1"/>
  <c r="J722" i="1" a="1"/>
  <c r="J722" i="1"/>
  <c r="J723" i="1" a="1"/>
  <c r="J723" i="1"/>
  <c r="J724" i="1" a="1"/>
  <c r="J724" i="1"/>
  <c r="J725" i="1" a="1"/>
  <c r="J725" i="1"/>
  <c r="J726" i="1" a="1"/>
  <c r="J726" i="1"/>
  <c r="J727" i="1" a="1"/>
  <c r="J727" i="1"/>
  <c r="J728" i="1" a="1"/>
  <c r="J728" i="1"/>
  <c r="J729" i="1" a="1"/>
  <c r="J729" i="1"/>
  <c r="J730" i="1" a="1"/>
  <c r="J730" i="1"/>
  <c r="J731" i="1" a="1"/>
  <c r="J731" i="1"/>
  <c r="J732" i="1" a="1"/>
  <c r="J732" i="1"/>
  <c r="J733" i="1" a="1"/>
  <c r="J733" i="1"/>
  <c r="J734" i="1" a="1"/>
  <c r="J734" i="1"/>
  <c r="J735" i="1" a="1"/>
  <c r="J735" i="1"/>
  <c r="J736" i="1" a="1"/>
  <c r="J736" i="1"/>
  <c r="J737" i="1" a="1"/>
  <c r="J737" i="1"/>
  <c r="J738" i="1" a="1"/>
  <c r="J738" i="1"/>
  <c r="J739" i="1" a="1"/>
  <c r="J739" i="1"/>
  <c r="J740" i="1" a="1"/>
  <c r="J740" i="1"/>
  <c r="J741" i="1" a="1"/>
  <c r="J741" i="1"/>
  <c r="J742" i="1" a="1"/>
  <c r="J742" i="1"/>
  <c r="J743" i="1" a="1"/>
  <c r="J743" i="1"/>
  <c r="J744" i="1" a="1"/>
  <c r="J744" i="1"/>
  <c r="J745" i="1" a="1"/>
  <c r="J745" i="1"/>
  <c r="J746" i="1" a="1"/>
  <c r="J746" i="1"/>
  <c r="J747" i="1" a="1"/>
  <c r="J747" i="1"/>
  <c r="J748" i="1" a="1"/>
  <c r="J748" i="1"/>
  <c r="J749" i="1" a="1"/>
  <c r="J749" i="1"/>
  <c r="J750" i="1" a="1"/>
  <c r="J750" i="1"/>
  <c r="J751" i="1" a="1"/>
  <c r="J751" i="1"/>
  <c r="J752" i="1" a="1"/>
  <c r="J752" i="1"/>
  <c r="J753" i="1" a="1"/>
  <c r="J753" i="1"/>
  <c r="J754" i="1" a="1"/>
  <c r="J754" i="1"/>
  <c r="J755" i="1" a="1"/>
  <c r="J755" i="1"/>
  <c r="J756" i="1" a="1"/>
  <c r="J756" i="1"/>
  <c r="J757" i="1" a="1"/>
  <c r="J757" i="1"/>
  <c r="J758" i="1" a="1"/>
  <c r="J758" i="1"/>
  <c r="J759" i="1" a="1"/>
  <c r="J759" i="1"/>
  <c r="J760" i="1" a="1"/>
  <c r="J760" i="1"/>
  <c r="J761" i="1" a="1"/>
  <c r="J761" i="1"/>
  <c r="J762" i="1" a="1"/>
  <c r="J762" i="1"/>
  <c r="J763" i="1" a="1"/>
  <c r="J763" i="1"/>
  <c r="J764" i="1" a="1"/>
  <c r="J764" i="1"/>
  <c r="J765" i="1" a="1"/>
  <c r="J765" i="1"/>
  <c r="J766" i="1" a="1"/>
  <c r="J766" i="1"/>
  <c r="J767" i="1" a="1"/>
  <c r="J767" i="1"/>
  <c r="J768" i="1" a="1"/>
  <c r="J768" i="1"/>
  <c r="J769" i="1" a="1"/>
  <c r="J769" i="1"/>
  <c r="J770" i="1" a="1"/>
  <c r="J770" i="1"/>
  <c r="J771" i="1" a="1"/>
  <c r="J771" i="1"/>
  <c r="J772" i="1" a="1"/>
  <c r="J772" i="1"/>
  <c r="J773" i="1" a="1"/>
  <c r="J773" i="1"/>
  <c r="J774" i="1" a="1"/>
  <c r="J774" i="1"/>
  <c r="J775" i="1" a="1"/>
  <c r="J775" i="1"/>
  <c r="J776" i="1" a="1"/>
  <c r="J776" i="1"/>
  <c r="J777" i="1" a="1"/>
  <c r="J777" i="1"/>
  <c r="J778" i="1" a="1"/>
  <c r="J778" i="1"/>
  <c r="J779" i="1" a="1"/>
  <c r="J779" i="1"/>
  <c r="J780" i="1" a="1"/>
  <c r="J780" i="1"/>
  <c r="J781" i="1" a="1"/>
  <c r="J781" i="1"/>
  <c r="J782" i="1" a="1"/>
  <c r="J782" i="1"/>
  <c r="J783" i="1" a="1"/>
  <c r="J783" i="1"/>
  <c r="J784" i="1" a="1"/>
  <c r="J784" i="1"/>
  <c r="J785" i="1" a="1"/>
  <c r="J785" i="1"/>
  <c r="J786" i="1" a="1"/>
  <c r="J786" i="1"/>
  <c r="J787" i="1" a="1"/>
  <c r="J787" i="1"/>
  <c r="J788" i="1" a="1"/>
  <c r="J788" i="1"/>
  <c r="J789" i="1" a="1"/>
  <c r="J789" i="1"/>
  <c r="J790" i="1" a="1"/>
  <c r="J790" i="1"/>
  <c r="J791" i="1" a="1"/>
  <c r="J791" i="1"/>
  <c r="J792" i="1" a="1"/>
  <c r="J792" i="1"/>
  <c r="J793" i="1" a="1"/>
  <c r="J793" i="1"/>
  <c r="J794" i="1" a="1"/>
  <c r="J794" i="1"/>
  <c r="J795" i="1" a="1"/>
  <c r="J795" i="1"/>
  <c r="J796" i="1" a="1"/>
  <c r="J796" i="1"/>
  <c r="J797" i="1" a="1"/>
  <c r="J797" i="1"/>
  <c r="J798" i="1" a="1"/>
  <c r="J798" i="1"/>
  <c r="J799" i="1" a="1"/>
  <c r="J799" i="1"/>
  <c r="J800" i="1" a="1"/>
  <c r="J800" i="1"/>
  <c r="J801" i="1" a="1"/>
  <c r="J801" i="1"/>
  <c r="J802" i="1" a="1"/>
  <c r="J802" i="1"/>
  <c r="J803" i="1" a="1"/>
  <c r="J803" i="1"/>
  <c r="J804" i="1" a="1"/>
  <c r="J804" i="1"/>
  <c r="J805" i="1" a="1"/>
  <c r="J805" i="1"/>
  <c r="J806" i="1" a="1"/>
  <c r="J806" i="1"/>
  <c r="J807" i="1" a="1"/>
  <c r="J807" i="1"/>
  <c r="J808" i="1" a="1"/>
  <c r="J808" i="1"/>
  <c r="J809" i="1" a="1"/>
  <c r="J809" i="1"/>
  <c r="J810" i="1" a="1"/>
  <c r="J810" i="1"/>
  <c r="J811" i="1" a="1"/>
  <c r="J811" i="1"/>
  <c r="J812" i="1" a="1"/>
  <c r="J812" i="1"/>
  <c r="J813" i="1" a="1"/>
  <c r="J813" i="1"/>
  <c r="J814" i="1" a="1"/>
  <c r="J814" i="1"/>
  <c r="J815" i="1" a="1"/>
  <c r="J815" i="1"/>
  <c r="J816" i="1" a="1"/>
  <c r="J816" i="1"/>
  <c r="J817" i="1" a="1"/>
  <c r="J817" i="1"/>
  <c r="J818" i="1" a="1"/>
  <c r="J818" i="1"/>
  <c r="J819" i="1" a="1"/>
  <c r="J819" i="1"/>
  <c r="J820" i="1" a="1"/>
  <c r="J820" i="1"/>
  <c r="J821" i="1" a="1"/>
  <c r="J821" i="1"/>
  <c r="J822" i="1" a="1"/>
  <c r="J822" i="1"/>
  <c r="J823" i="1" a="1"/>
  <c r="J823" i="1"/>
  <c r="J824" i="1" a="1"/>
  <c r="J824" i="1"/>
  <c r="J825" i="1" a="1"/>
  <c r="J825" i="1"/>
  <c r="J826" i="1" a="1"/>
  <c r="J826" i="1"/>
  <c r="J827" i="1" a="1"/>
  <c r="J827" i="1"/>
  <c r="J828" i="1" a="1"/>
  <c r="J828" i="1"/>
  <c r="J829" i="1" a="1"/>
  <c r="J829" i="1"/>
  <c r="J830" i="1" a="1"/>
  <c r="J830" i="1"/>
  <c r="J831" i="1" a="1"/>
  <c r="J831" i="1"/>
  <c r="J832" i="1" a="1"/>
  <c r="J832" i="1"/>
  <c r="J833" i="1" a="1"/>
  <c r="J833" i="1"/>
  <c r="J834" i="1" a="1"/>
  <c r="J834" i="1"/>
  <c r="J835" i="1" a="1"/>
  <c r="J835" i="1"/>
  <c r="J836" i="1" a="1"/>
  <c r="J836" i="1"/>
  <c r="J837" i="1" a="1"/>
  <c r="J837" i="1"/>
  <c r="J838" i="1" a="1"/>
  <c r="J838" i="1"/>
  <c r="J839" i="1" a="1"/>
  <c r="J839" i="1"/>
  <c r="J840" i="1" a="1"/>
  <c r="J840" i="1"/>
  <c r="J841" i="1" a="1"/>
  <c r="J841" i="1"/>
  <c r="J842" i="1" a="1"/>
  <c r="J842" i="1"/>
  <c r="J843" i="1" a="1"/>
  <c r="J843" i="1"/>
  <c r="J844" i="1" a="1"/>
  <c r="J844" i="1"/>
  <c r="J845" i="1" a="1"/>
  <c r="J845" i="1"/>
  <c r="J846" i="1" a="1"/>
  <c r="J846" i="1"/>
  <c r="J847" i="1" a="1"/>
  <c r="J847" i="1"/>
  <c r="J848" i="1" a="1"/>
  <c r="J848" i="1"/>
  <c r="J849" i="1" a="1"/>
  <c r="J849" i="1"/>
  <c r="J850" i="1" a="1"/>
  <c r="J850" i="1"/>
  <c r="J851" i="1" a="1"/>
  <c r="J851" i="1"/>
  <c r="J852" i="1" a="1"/>
  <c r="J852" i="1"/>
  <c r="J853" i="1" a="1"/>
  <c r="J853" i="1"/>
  <c r="J854" i="1" a="1"/>
  <c r="J854" i="1"/>
  <c r="J855" i="1" a="1"/>
  <c r="J855" i="1"/>
  <c r="J856" i="1" a="1"/>
  <c r="J856" i="1"/>
  <c r="J857" i="1" a="1"/>
  <c r="J857" i="1"/>
  <c r="J858" i="1" a="1"/>
  <c r="J858" i="1"/>
  <c r="J859" i="1" a="1"/>
  <c r="J859" i="1"/>
  <c r="J860" i="1" a="1"/>
  <c r="J860" i="1"/>
  <c r="J861" i="1" a="1"/>
  <c r="J861" i="1"/>
  <c r="J862" i="1" a="1"/>
  <c r="J862" i="1"/>
  <c r="J863" i="1" a="1"/>
  <c r="J863" i="1"/>
  <c r="J864" i="1" a="1"/>
  <c r="J864" i="1"/>
  <c r="J865" i="1" a="1"/>
  <c r="J865" i="1"/>
  <c r="J866" i="1" a="1"/>
  <c r="J866" i="1"/>
  <c r="J867" i="1" a="1"/>
  <c r="J867" i="1"/>
  <c r="J868" i="1" a="1"/>
  <c r="J868" i="1"/>
  <c r="J869" i="1" a="1"/>
  <c r="J869" i="1"/>
  <c r="J870" i="1" a="1"/>
  <c r="J870" i="1"/>
  <c r="J871" i="1" a="1"/>
  <c r="J871" i="1"/>
  <c r="J872" i="1" a="1"/>
  <c r="J872" i="1"/>
  <c r="J873" i="1" a="1"/>
  <c r="J873" i="1"/>
  <c r="J874" i="1" a="1"/>
  <c r="J874" i="1"/>
  <c r="J875" i="1" a="1"/>
  <c r="J875" i="1"/>
  <c r="J876" i="1" a="1"/>
  <c r="J876" i="1"/>
  <c r="J877" i="1" a="1"/>
  <c r="J877" i="1"/>
  <c r="J878" i="1" a="1"/>
  <c r="J878" i="1"/>
  <c r="J879" i="1" a="1"/>
  <c r="J879" i="1"/>
  <c r="J880" i="1" a="1"/>
  <c r="J880" i="1"/>
  <c r="J881" i="1" a="1"/>
  <c r="J881" i="1"/>
  <c r="J882" i="1" a="1"/>
  <c r="J882" i="1"/>
  <c r="J883" i="1" a="1"/>
  <c r="J883" i="1"/>
  <c r="J884" i="1" a="1"/>
  <c r="J884" i="1"/>
  <c r="J885" i="1" a="1"/>
  <c r="J885" i="1"/>
  <c r="J886" i="1" a="1"/>
  <c r="J886" i="1"/>
  <c r="J887" i="1" a="1"/>
  <c r="J887" i="1"/>
  <c r="J888" i="1" a="1"/>
  <c r="J888" i="1"/>
  <c r="J889" i="1" a="1"/>
  <c r="J889" i="1"/>
  <c r="J890" i="1" a="1"/>
  <c r="J890" i="1"/>
  <c r="J891" i="1" a="1"/>
  <c r="J891" i="1"/>
  <c r="J892" i="1" a="1"/>
  <c r="J892" i="1"/>
  <c r="J893" i="1" a="1"/>
  <c r="J893" i="1"/>
  <c r="J894" i="1" a="1"/>
  <c r="J894" i="1"/>
  <c r="J895" i="1" a="1"/>
  <c r="J895" i="1"/>
  <c r="J896" i="1" a="1"/>
  <c r="J896" i="1"/>
  <c r="J897" i="1" a="1"/>
  <c r="J897" i="1"/>
  <c r="J898" i="1" a="1"/>
  <c r="J898" i="1"/>
  <c r="J899" i="1" a="1"/>
  <c r="J899" i="1"/>
  <c r="J900" i="1" a="1"/>
  <c r="J900" i="1"/>
  <c r="J901" i="1" a="1"/>
  <c r="J901" i="1"/>
  <c r="J902" i="1" a="1"/>
  <c r="J902" i="1"/>
  <c r="J903" i="1" a="1"/>
  <c r="J903" i="1"/>
  <c r="J904" i="1" a="1"/>
  <c r="J904" i="1"/>
  <c r="J905" i="1" a="1"/>
  <c r="J905" i="1"/>
  <c r="J906" i="1" a="1"/>
  <c r="J906" i="1"/>
  <c r="J907" i="1" a="1"/>
  <c r="J907" i="1"/>
  <c r="J908" i="1" a="1"/>
  <c r="J908" i="1"/>
  <c r="J909" i="1" a="1"/>
  <c r="J909" i="1"/>
  <c r="J910" i="1" a="1"/>
  <c r="J910" i="1"/>
  <c r="J911" i="1" a="1"/>
  <c r="J911" i="1"/>
  <c r="J912" i="1" a="1"/>
  <c r="J912" i="1"/>
  <c r="J913" i="1" a="1"/>
  <c r="J913" i="1"/>
  <c r="J914" i="1" a="1"/>
  <c r="J914" i="1"/>
  <c r="J915" i="1" a="1"/>
  <c r="J915" i="1"/>
  <c r="J916" i="1" a="1"/>
  <c r="J916" i="1"/>
  <c r="J917" i="1" a="1"/>
  <c r="J917" i="1"/>
  <c r="J918" i="1" a="1"/>
  <c r="J918" i="1"/>
  <c r="J919" i="1" a="1"/>
  <c r="J919" i="1"/>
  <c r="J920" i="1" a="1"/>
  <c r="J920" i="1"/>
  <c r="J921" i="1" a="1"/>
  <c r="J921" i="1"/>
  <c r="J922" i="1" a="1"/>
  <c r="J922" i="1"/>
  <c r="J923" i="1" a="1"/>
  <c r="J923" i="1"/>
  <c r="J924" i="1" a="1"/>
  <c r="J924" i="1"/>
  <c r="J925" i="1" a="1"/>
  <c r="J925" i="1"/>
  <c r="J926" i="1" a="1"/>
  <c r="J926" i="1"/>
  <c r="J927" i="1" a="1"/>
  <c r="J927" i="1"/>
  <c r="J928" i="1" a="1"/>
  <c r="J928" i="1"/>
  <c r="J929" i="1" a="1"/>
  <c r="J929" i="1"/>
  <c r="J930" i="1" a="1"/>
  <c r="J930" i="1"/>
  <c r="J931" i="1" a="1"/>
  <c r="J931" i="1"/>
  <c r="J932" i="1" a="1"/>
  <c r="J932" i="1"/>
  <c r="J933" i="1" a="1"/>
  <c r="J933" i="1"/>
  <c r="J934" i="1" a="1"/>
  <c r="J934" i="1"/>
  <c r="J935" i="1" a="1"/>
  <c r="J935" i="1"/>
  <c r="J936" i="1" a="1"/>
  <c r="J936" i="1"/>
  <c r="J937" i="1" a="1"/>
  <c r="J937" i="1"/>
  <c r="J938" i="1" a="1"/>
  <c r="J938" i="1"/>
  <c r="J939" i="1" a="1"/>
  <c r="J939" i="1"/>
  <c r="J940" i="1" a="1"/>
  <c r="J940" i="1"/>
  <c r="J941" i="1" a="1"/>
  <c r="J941" i="1"/>
  <c r="J942" i="1" a="1"/>
  <c r="J942" i="1"/>
  <c r="J943" i="1" a="1"/>
  <c r="J943" i="1"/>
  <c r="J944" i="1" a="1"/>
  <c r="J944" i="1"/>
  <c r="J945" i="1" a="1"/>
  <c r="J945" i="1"/>
  <c r="J946" i="1" a="1"/>
  <c r="J946" i="1"/>
  <c r="J947" i="1" a="1"/>
  <c r="J947" i="1"/>
  <c r="J948" i="1" a="1"/>
  <c r="J948" i="1"/>
  <c r="J949" i="1" a="1"/>
  <c r="J949" i="1"/>
  <c r="J950" i="1" a="1"/>
  <c r="J950" i="1"/>
  <c r="J951" i="1" a="1"/>
  <c r="J951" i="1"/>
  <c r="J952" i="1" a="1"/>
  <c r="J952" i="1"/>
  <c r="J953" i="1" a="1"/>
  <c r="J953" i="1"/>
  <c r="J954" i="1" a="1"/>
  <c r="J954" i="1"/>
  <c r="J955" i="1" a="1"/>
  <c r="J955" i="1"/>
  <c r="J956" i="1" a="1"/>
  <c r="J956" i="1"/>
  <c r="J957" i="1" a="1"/>
  <c r="J957" i="1"/>
  <c r="J958" i="1" a="1"/>
  <c r="J958" i="1"/>
  <c r="J959" i="1" a="1"/>
  <c r="J959" i="1"/>
  <c r="J960" i="1" a="1"/>
  <c r="J960" i="1"/>
  <c r="J961" i="1" a="1"/>
  <c r="J961" i="1"/>
  <c r="J962" i="1" a="1"/>
  <c r="J962" i="1"/>
  <c r="J963" i="1" a="1"/>
  <c r="J963" i="1"/>
  <c r="J964" i="1" a="1"/>
  <c r="J964" i="1"/>
  <c r="J965" i="1" a="1"/>
  <c r="J965" i="1"/>
  <c r="J966" i="1" a="1"/>
  <c r="J966" i="1"/>
  <c r="J967" i="1" a="1"/>
  <c r="J967" i="1"/>
  <c r="J968" i="1" a="1"/>
  <c r="J968" i="1"/>
  <c r="J969" i="1" a="1"/>
  <c r="J969" i="1"/>
  <c r="J970" i="1" a="1"/>
  <c r="J970" i="1"/>
  <c r="J971" i="1" a="1"/>
  <c r="J971" i="1"/>
  <c r="J972" i="1" a="1"/>
  <c r="J972" i="1"/>
  <c r="J973" i="1" a="1"/>
  <c r="J973" i="1"/>
  <c r="J974" i="1" a="1"/>
  <c r="J974" i="1"/>
  <c r="J975" i="1" a="1"/>
  <c r="J975" i="1"/>
  <c r="J976" i="1" a="1"/>
  <c r="J976" i="1"/>
  <c r="J977" i="1" a="1"/>
  <c r="J977" i="1"/>
  <c r="J978" i="1" a="1"/>
  <c r="J978" i="1"/>
  <c r="J979" i="1" a="1"/>
  <c r="J979" i="1"/>
  <c r="J980" i="1" a="1"/>
  <c r="J980" i="1"/>
  <c r="J981" i="1" a="1"/>
  <c r="J981" i="1"/>
  <c r="J982" i="1" a="1"/>
  <c r="J982" i="1"/>
  <c r="J983" i="1" a="1"/>
  <c r="J983" i="1"/>
  <c r="J984" i="1" a="1"/>
  <c r="J984" i="1"/>
  <c r="J985" i="1" a="1"/>
  <c r="J985" i="1"/>
  <c r="J986" i="1" a="1"/>
  <c r="J986" i="1"/>
  <c r="J987" i="1" a="1"/>
  <c r="J987" i="1"/>
  <c r="J988" i="1" a="1"/>
  <c r="J988" i="1"/>
  <c r="J989" i="1" a="1"/>
  <c r="J989" i="1"/>
  <c r="J990" i="1" a="1"/>
  <c r="J990" i="1"/>
  <c r="J991" i="1" a="1"/>
  <c r="J991" i="1"/>
  <c r="J992" i="1" a="1"/>
  <c r="J992" i="1"/>
  <c r="J993" i="1" a="1"/>
  <c r="J993" i="1"/>
  <c r="J994" i="1" a="1"/>
  <c r="J994" i="1"/>
  <c r="J995" i="1" a="1"/>
  <c r="J995" i="1"/>
  <c r="J996" i="1" a="1"/>
  <c r="J996" i="1"/>
  <c r="J997" i="1" a="1"/>
  <c r="J997" i="1"/>
  <c r="J998" i="1" a="1"/>
  <c r="J998" i="1"/>
  <c r="J999" i="1" a="1"/>
  <c r="J999" i="1"/>
  <c r="J1000" i="1" a="1"/>
  <c r="J1000" i="1"/>
  <c r="J1001" i="1" a="1"/>
  <c r="J1001" i="1"/>
  <c r="J1002" i="1" a="1"/>
  <c r="J1002" i="1"/>
  <c r="J1003" i="1" a="1"/>
  <c r="J1003" i="1"/>
  <c r="J1004" i="1" a="1"/>
  <c r="J1004" i="1"/>
  <c r="J1005" i="1" a="1"/>
  <c r="J1005" i="1"/>
  <c r="J1006" i="1" a="1"/>
  <c r="J1006" i="1"/>
  <c r="J1007" i="1" a="1"/>
  <c r="J1007" i="1"/>
  <c r="J1008" i="1" a="1"/>
  <c r="J1008" i="1"/>
  <c r="J1009" i="1" a="1"/>
  <c r="J1009" i="1"/>
  <c r="J1010" i="1" a="1"/>
  <c r="J1010" i="1"/>
  <c r="J1011" i="1" a="1"/>
  <c r="J1011" i="1"/>
  <c r="J1012" i="1" a="1"/>
  <c r="J1012" i="1"/>
  <c r="J1013" i="1" a="1"/>
  <c r="J1013" i="1"/>
  <c r="J1014" i="1" a="1"/>
  <c r="J1014" i="1"/>
  <c r="J1015" i="1" a="1"/>
  <c r="J1015" i="1"/>
  <c r="J1016" i="1" a="1"/>
  <c r="J1016" i="1"/>
  <c r="J1017" i="1" a="1"/>
  <c r="J1017" i="1"/>
  <c r="J1018" i="1" a="1"/>
  <c r="J1018" i="1"/>
  <c r="J1019" i="1" a="1"/>
  <c r="J1019" i="1"/>
  <c r="J1020" i="1" a="1"/>
  <c r="J1020" i="1"/>
  <c r="J1021" i="1" a="1"/>
  <c r="J1021" i="1"/>
  <c r="J1022" i="1" a="1"/>
  <c r="J1022" i="1"/>
  <c r="J1023" i="1" a="1"/>
  <c r="J1023" i="1"/>
  <c r="J1024" i="1" a="1"/>
  <c r="J1024" i="1"/>
  <c r="J1025" i="1" a="1"/>
  <c r="J1025" i="1"/>
  <c r="J1026" i="1" a="1"/>
  <c r="J1026" i="1"/>
  <c r="J1027" i="1" a="1"/>
  <c r="J1027" i="1"/>
  <c r="J1028" i="1" a="1"/>
  <c r="J1028" i="1"/>
  <c r="J1029" i="1" a="1"/>
  <c r="J1029" i="1"/>
  <c r="J1030" i="1" a="1"/>
  <c r="J1030" i="1"/>
  <c r="J1031" i="1" a="1"/>
  <c r="J1031" i="1"/>
  <c r="J1032" i="1" a="1"/>
  <c r="J1032" i="1"/>
  <c r="J1033" i="1" a="1"/>
  <c r="J1033" i="1"/>
  <c r="J1034" i="1" a="1"/>
  <c r="J1034" i="1"/>
  <c r="J1035" i="1" a="1"/>
  <c r="J1035" i="1"/>
  <c r="J1036" i="1" a="1"/>
  <c r="J1036" i="1"/>
  <c r="J1037" i="1" a="1"/>
  <c r="J1037" i="1"/>
  <c r="J1038" i="1" a="1"/>
  <c r="J1038" i="1"/>
  <c r="J1039" i="1" a="1"/>
  <c r="J1039" i="1"/>
  <c r="J1040" i="1" a="1"/>
  <c r="J1040" i="1"/>
  <c r="J1041" i="1" a="1"/>
  <c r="J1041" i="1"/>
  <c r="J1042" i="1" a="1"/>
  <c r="J1042" i="1"/>
  <c r="J1043" i="1" a="1"/>
  <c r="J1043" i="1"/>
  <c r="J1044" i="1" a="1"/>
  <c r="J1044" i="1"/>
  <c r="J1045" i="1" a="1"/>
  <c r="J1045" i="1"/>
  <c r="J1046" i="1" a="1"/>
  <c r="J1046" i="1"/>
  <c r="J1047" i="1" a="1"/>
  <c r="J1047" i="1"/>
  <c r="J1048" i="1" a="1"/>
  <c r="J1048" i="1"/>
  <c r="J1049" i="1" a="1"/>
  <c r="J1049" i="1"/>
  <c r="J1050" i="1" a="1"/>
  <c r="J1050" i="1"/>
  <c r="J1051" i="1" a="1"/>
  <c r="J1051" i="1"/>
  <c r="J1052" i="1" a="1"/>
  <c r="J1052" i="1"/>
  <c r="J1053" i="1" a="1"/>
  <c r="J1053" i="1"/>
  <c r="J1054" i="1" a="1"/>
  <c r="J1054" i="1"/>
  <c r="J1055" i="1" a="1"/>
  <c r="J1055" i="1"/>
  <c r="J1056" i="1" a="1"/>
  <c r="J1056" i="1"/>
  <c r="J1057" i="1" a="1"/>
  <c r="J1057" i="1"/>
  <c r="J1058" i="1" a="1"/>
  <c r="J1058" i="1"/>
  <c r="J1059" i="1" a="1"/>
  <c r="J1059" i="1"/>
  <c r="J1060" i="1" a="1"/>
  <c r="J1060" i="1"/>
  <c r="J1061" i="1" a="1"/>
  <c r="J1061" i="1"/>
  <c r="J1062" i="1" a="1"/>
  <c r="J1062" i="1"/>
  <c r="J1063" i="1" a="1"/>
  <c r="J1063" i="1"/>
  <c r="J1064" i="1" a="1"/>
  <c r="J1064" i="1"/>
  <c r="J1065" i="1" a="1"/>
  <c r="J1065" i="1"/>
  <c r="J1066" i="1" a="1"/>
  <c r="J1066" i="1"/>
  <c r="J1067" i="1" a="1"/>
  <c r="J1067" i="1"/>
  <c r="J1068" i="1" a="1"/>
  <c r="J1068" i="1"/>
  <c r="J1069" i="1" a="1"/>
  <c r="J1069" i="1"/>
  <c r="J1070" i="1" a="1"/>
  <c r="J1070" i="1"/>
  <c r="J1071" i="1" a="1"/>
  <c r="J1071" i="1"/>
  <c r="J1072" i="1" a="1"/>
  <c r="J1072" i="1"/>
  <c r="J1073" i="1" a="1"/>
  <c r="J1073" i="1"/>
  <c r="J1074" i="1" a="1"/>
  <c r="J1074" i="1"/>
  <c r="J1075" i="1" a="1"/>
  <c r="J1075" i="1"/>
  <c r="J1076" i="1" a="1"/>
  <c r="J1076" i="1"/>
  <c r="J1077" i="1" a="1"/>
  <c r="J1077" i="1"/>
  <c r="J1078" i="1" a="1"/>
  <c r="J1078" i="1"/>
  <c r="J1079" i="1" a="1"/>
  <c r="J1079" i="1"/>
  <c r="J1080" i="1" a="1"/>
  <c r="J1080" i="1"/>
  <c r="J1081" i="1" a="1"/>
  <c r="J1081" i="1"/>
  <c r="J1082" i="1" a="1"/>
  <c r="J1082" i="1"/>
  <c r="J1083" i="1" a="1"/>
  <c r="J1083" i="1"/>
  <c r="J1084" i="1" a="1"/>
  <c r="J1084" i="1"/>
  <c r="J1085" i="1" a="1"/>
  <c r="J1085" i="1"/>
  <c r="J1086" i="1" a="1"/>
  <c r="J1086" i="1"/>
  <c r="J1087" i="1" a="1"/>
  <c r="J1087" i="1"/>
  <c r="J1088" i="1" a="1"/>
  <c r="J1088" i="1"/>
  <c r="J1089" i="1" a="1"/>
  <c r="J1089" i="1"/>
  <c r="J1090" i="1" a="1"/>
  <c r="J1090" i="1"/>
  <c r="J1091" i="1" a="1"/>
  <c r="J1091" i="1"/>
  <c r="J1092" i="1" a="1"/>
  <c r="J1092" i="1"/>
  <c r="J1093" i="1" a="1"/>
  <c r="J1093" i="1"/>
  <c r="J1094" i="1" a="1"/>
  <c r="J1094" i="1"/>
  <c r="J1095" i="1" a="1"/>
  <c r="J1095" i="1"/>
  <c r="J1096" i="1" a="1"/>
  <c r="J1096" i="1"/>
  <c r="J1097" i="1" a="1"/>
  <c r="J1097" i="1"/>
  <c r="J1098" i="1" a="1"/>
  <c r="J1098" i="1"/>
  <c r="J1099" i="1" a="1"/>
  <c r="J1099" i="1"/>
  <c r="J1100" i="1" a="1"/>
  <c r="J1100" i="1"/>
  <c r="J1101" i="1" a="1"/>
  <c r="J1101" i="1"/>
  <c r="J1102" i="1" a="1"/>
  <c r="J1102" i="1"/>
  <c r="J1103" i="1" a="1"/>
  <c r="J1103" i="1"/>
  <c r="J1104" i="1" a="1"/>
  <c r="J1104" i="1"/>
  <c r="J1105" i="1" a="1"/>
  <c r="J1105" i="1"/>
  <c r="J1106" i="1" a="1"/>
  <c r="J1106" i="1"/>
  <c r="J1107" i="1" a="1"/>
  <c r="J1107" i="1"/>
  <c r="J1108" i="1" a="1"/>
  <c r="J1108" i="1"/>
  <c r="J1109" i="1" a="1"/>
  <c r="J1109" i="1"/>
  <c r="J1110" i="1" a="1"/>
  <c r="J1110" i="1"/>
  <c r="J1111" i="1" a="1"/>
  <c r="J1111" i="1"/>
  <c r="J1112" i="1" a="1"/>
  <c r="J1112" i="1"/>
  <c r="J1113" i="1" a="1"/>
  <c r="J1113" i="1"/>
  <c r="J1114" i="1" a="1"/>
  <c r="J1114" i="1"/>
  <c r="J1115" i="1" a="1"/>
  <c r="J1115" i="1"/>
  <c r="J1116" i="1" a="1"/>
  <c r="J1116" i="1"/>
  <c r="J1117" i="1" a="1"/>
  <c r="J1117" i="1"/>
  <c r="J1118" i="1" a="1"/>
  <c r="J1118" i="1"/>
  <c r="J1119" i="1" a="1"/>
  <c r="J1119" i="1"/>
  <c r="J1120" i="1" a="1"/>
  <c r="J1120" i="1"/>
  <c r="J1121" i="1" a="1"/>
  <c r="J1121" i="1"/>
  <c r="J1122" i="1" a="1"/>
  <c r="J1122" i="1"/>
  <c r="J1123" i="1" a="1"/>
  <c r="J1123" i="1"/>
  <c r="J1124" i="1" a="1"/>
  <c r="J1124" i="1"/>
  <c r="J1125" i="1" a="1"/>
  <c r="J1125" i="1"/>
  <c r="J1126" i="1" a="1"/>
  <c r="J1126" i="1"/>
  <c r="J1127" i="1" a="1"/>
  <c r="J1127" i="1"/>
  <c r="J1128" i="1" a="1"/>
  <c r="J1128" i="1"/>
  <c r="J1129" i="1" a="1"/>
  <c r="J1129" i="1"/>
  <c r="J1130" i="1" a="1"/>
  <c r="J1130" i="1"/>
  <c r="J1131" i="1" a="1"/>
  <c r="J1131" i="1"/>
  <c r="J1132" i="1" a="1"/>
  <c r="J1132" i="1"/>
  <c r="J1133" i="1" a="1"/>
  <c r="J1133" i="1"/>
  <c r="J1134" i="1" a="1"/>
  <c r="J1134" i="1"/>
  <c r="J1135" i="1" a="1"/>
  <c r="J1135" i="1"/>
  <c r="J1136" i="1" a="1"/>
  <c r="J1136" i="1"/>
  <c r="J1137" i="1" a="1"/>
  <c r="J1137" i="1"/>
  <c r="J1138" i="1" a="1"/>
  <c r="J1138" i="1"/>
  <c r="J1139" i="1" a="1"/>
  <c r="J1139" i="1"/>
  <c r="J1140" i="1" a="1"/>
  <c r="J1140" i="1"/>
  <c r="J1141" i="1" a="1"/>
  <c r="J1141" i="1"/>
  <c r="J1142" i="1" a="1"/>
  <c r="J1142" i="1"/>
  <c r="J1143" i="1" a="1"/>
  <c r="J1143" i="1"/>
  <c r="J1144" i="1" a="1"/>
  <c r="J1144" i="1"/>
  <c r="J1145" i="1" a="1"/>
  <c r="J1145" i="1"/>
  <c r="J1146" i="1" a="1"/>
  <c r="J1146" i="1"/>
  <c r="J1147" i="1" a="1"/>
  <c r="J1147" i="1"/>
  <c r="J1148" i="1" a="1"/>
  <c r="J1148" i="1"/>
  <c r="J1149" i="1" a="1"/>
  <c r="J1149" i="1"/>
  <c r="J1150" i="1" a="1"/>
  <c r="J1150" i="1"/>
  <c r="J1151" i="1" a="1"/>
  <c r="J1151" i="1"/>
  <c r="J1152" i="1" a="1"/>
  <c r="J1152" i="1"/>
  <c r="J1153" i="1" a="1"/>
  <c r="J1153" i="1"/>
  <c r="J1154" i="1" a="1"/>
  <c r="J1154" i="1"/>
  <c r="J1155" i="1" a="1"/>
  <c r="J1155" i="1"/>
  <c r="J1156" i="1" a="1"/>
  <c r="J1156" i="1"/>
  <c r="J1157" i="1" a="1"/>
  <c r="J1157" i="1"/>
  <c r="J1158" i="1" a="1"/>
  <c r="J1158" i="1"/>
  <c r="J1159" i="1" a="1"/>
  <c r="J1159" i="1"/>
  <c r="J1160" i="1" a="1"/>
  <c r="J1160" i="1"/>
  <c r="J1161" i="1" a="1"/>
  <c r="J1161" i="1"/>
  <c r="J1162" i="1" a="1"/>
  <c r="J1162" i="1"/>
  <c r="J1163" i="1" a="1"/>
  <c r="J1163" i="1"/>
  <c r="J1164" i="1" a="1"/>
  <c r="J1164" i="1"/>
  <c r="J1165" i="1" a="1"/>
  <c r="J1165" i="1"/>
  <c r="J1166" i="1" a="1"/>
  <c r="J1166" i="1"/>
  <c r="J1167" i="1" a="1"/>
  <c r="J1167" i="1"/>
  <c r="J1168" i="1" a="1"/>
  <c r="J1168" i="1"/>
  <c r="J1169" i="1" a="1"/>
  <c r="J1169" i="1"/>
  <c r="J1170" i="1" a="1"/>
  <c r="J1170" i="1"/>
  <c r="J1171" i="1" a="1"/>
  <c r="J1171" i="1"/>
  <c r="J1172" i="1" a="1"/>
  <c r="J1172" i="1"/>
  <c r="J1173" i="1" a="1"/>
  <c r="J1173" i="1"/>
  <c r="J1174" i="1" a="1"/>
  <c r="J1174" i="1"/>
  <c r="J1175" i="1" a="1"/>
  <c r="J1175" i="1"/>
  <c r="J1176" i="1" a="1"/>
  <c r="J1176" i="1"/>
  <c r="J1177" i="1" a="1"/>
  <c r="J1177" i="1"/>
  <c r="J1178" i="1" a="1"/>
  <c r="J1178" i="1"/>
  <c r="J1179" i="1" a="1"/>
  <c r="J1179" i="1"/>
  <c r="J1180" i="1" a="1"/>
  <c r="J1180" i="1"/>
  <c r="J1181" i="1" a="1"/>
  <c r="J1181" i="1"/>
  <c r="J1182" i="1" a="1"/>
  <c r="J1182" i="1"/>
  <c r="J1183" i="1" a="1"/>
  <c r="J1183" i="1"/>
  <c r="J1184" i="1" a="1"/>
  <c r="J1184" i="1"/>
  <c r="J1185" i="1" a="1"/>
  <c r="J1185" i="1"/>
  <c r="J1186" i="1" a="1"/>
  <c r="J1186" i="1"/>
  <c r="J1187" i="1" a="1"/>
  <c r="J1187" i="1"/>
  <c r="J1188" i="1" a="1"/>
  <c r="J1188" i="1"/>
  <c r="J1189" i="1" a="1"/>
  <c r="J1189" i="1"/>
  <c r="J1190" i="1" a="1"/>
  <c r="J1190" i="1"/>
  <c r="J1191" i="1" a="1"/>
  <c r="J1191" i="1"/>
  <c r="J1192" i="1" a="1"/>
  <c r="J1192" i="1"/>
  <c r="J1193" i="1" a="1"/>
  <c r="J1193" i="1"/>
  <c r="J1194" i="1" a="1"/>
  <c r="J1194" i="1"/>
  <c r="J1195" i="1" a="1"/>
  <c r="J1195" i="1"/>
  <c r="J1196" i="1" a="1"/>
  <c r="J1196" i="1"/>
  <c r="J1197" i="1" a="1"/>
  <c r="J1197" i="1"/>
  <c r="J1198" i="1" a="1"/>
  <c r="J1198" i="1"/>
  <c r="J1199" i="1" a="1"/>
  <c r="J1199" i="1"/>
  <c r="J1200" i="1" a="1"/>
  <c r="J1200" i="1"/>
  <c r="J1201" i="1" a="1"/>
  <c r="J1201" i="1"/>
  <c r="J1202" i="1" a="1"/>
  <c r="J1202" i="1"/>
  <c r="J1203" i="1" a="1"/>
  <c r="J1203" i="1"/>
  <c r="J1204" i="1" a="1"/>
  <c r="J1204" i="1"/>
  <c r="J1205" i="1" a="1"/>
  <c r="J1205" i="1"/>
  <c r="J1206" i="1" a="1"/>
  <c r="J1206" i="1"/>
  <c r="J1207" i="1" a="1"/>
  <c r="J1207" i="1"/>
  <c r="J1208" i="1" a="1"/>
  <c r="J1208" i="1"/>
  <c r="J1209" i="1" a="1"/>
  <c r="J1209" i="1"/>
  <c r="J1210" i="1" a="1"/>
  <c r="J1210" i="1"/>
  <c r="J1211" i="1" a="1"/>
  <c r="J1211" i="1"/>
  <c r="J1212" i="1" a="1"/>
  <c r="J1212" i="1"/>
  <c r="J1213" i="1" a="1"/>
  <c r="J1213" i="1"/>
  <c r="J1214" i="1" a="1"/>
  <c r="J1214" i="1"/>
  <c r="J1215" i="1" a="1"/>
  <c r="J1215" i="1"/>
  <c r="J1216" i="1" a="1"/>
  <c r="J1216" i="1"/>
  <c r="J1217" i="1" a="1"/>
  <c r="J1217" i="1"/>
  <c r="J1218" i="1" a="1"/>
  <c r="J1218" i="1"/>
  <c r="J1219" i="1" a="1"/>
  <c r="J1219" i="1"/>
  <c r="J1220" i="1" a="1"/>
  <c r="J1220" i="1"/>
  <c r="J1221" i="1" a="1"/>
  <c r="J1221" i="1"/>
  <c r="J1222" i="1" a="1"/>
  <c r="J1222" i="1"/>
  <c r="J1223" i="1" a="1"/>
  <c r="J1223" i="1"/>
  <c r="J1224" i="1" a="1"/>
  <c r="J1224" i="1"/>
  <c r="J1225" i="1" a="1"/>
  <c r="J1225" i="1"/>
  <c r="J1226" i="1" a="1"/>
  <c r="J1226" i="1"/>
  <c r="J1227" i="1" a="1"/>
  <c r="J1227" i="1"/>
  <c r="J1228" i="1" a="1"/>
  <c r="J1228" i="1"/>
  <c r="J1229" i="1" a="1"/>
  <c r="J1229" i="1"/>
  <c r="J1230" i="1" a="1"/>
  <c r="J1230" i="1"/>
  <c r="J1231" i="1" a="1"/>
  <c r="J1231" i="1"/>
  <c r="J1232" i="1" a="1"/>
  <c r="J1232" i="1"/>
  <c r="J1233" i="1" a="1"/>
  <c r="J1233" i="1"/>
  <c r="J1234" i="1" a="1"/>
  <c r="J1234" i="1"/>
  <c r="J1235" i="1" a="1"/>
  <c r="J1235" i="1"/>
  <c r="J1236" i="1" a="1"/>
  <c r="J1236" i="1"/>
  <c r="J1237" i="1" a="1"/>
  <c r="J1237" i="1"/>
  <c r="J1238" i="1" a="1"/>
  <c r="J1238" i="1"/>
  <c r="J1239" i="1" a="1"/>
  <c r="J1239" i="1"/>
  <c r="J1240" i="1" a="1"/>
  <c r="J1240" i="1"/>
  <c r="J1241" i="1" a="1"/>
  <c r="J1241" i="1"/>
  <c r="J1242" i="1" a="1"/>
  <c r="J1242" i="1"/>
  <c r="J1243" i="1" a="1"/>
  <c r="J1243" i="1"/>
  <c r="J1244" i="1" a="1"/>
  <c r="J1244" i="1"/>
  <c r="J1245" i="1" a="1"/>
  <c r="J1245" i="1"/>
  <c r="J1246" i="1" a="1"/>
  <c r="J1246" i="1"/>
  <c r="J1247" i="1" a="1"/>
  <c r="J1247" i="1"/>
  <c r="J1248" i="1" a="1"/>
  <c r="J1248" i="1"/>
  <c r="J1249" i="1" a="1"/>
  <c r="J1249" i="1"/>
  <c r="J1250" i="1" a="1"/>
  <c r="J1250" i="1"/>
  <c r="J1251" i="1" a="1"/>
  <c r="J1251" i="1"/>
  <c r="J1252" i="1" a="1"/>
  <c r="J1252" i="1"/>
  <c r="J1253" i="1" a="1"/>
  <c r="J1253" i="1"/>
  <c r="J1254" i="1" a="1"/>
  <c r="J1254" i="1"/>
  <c r="J1255" i="1" a="1"/>
  <c r="J1255" i="1"/>
  <c r="J1256" i="1" a="1"/>
  <c r="J1256" i="1"/>
  <c r="J1257" i="1" a="1"/>
  <c r="J1257" i="1"/>
  <c r="J1258" i="1" a="1"/>
  <c r="J1258" i="1"/>
  <c r="J1259" i="1" a="1"/>
  <c r="J1259" i="1"/>
  <c r="J1260" i="1" a="1"/>
  <c r="J1260" i="1"/>
  <c r="J1261" i="1" a="1"/>
  <c r="J1261" i="1"/>
  <c r="J1262" i="1" a="1"/>
  <c r="J1262" i="1"/>
  <c r="J1263" i="1" a="1"/>
  <c r="J1263" i="1"/>
  <c r="J1264" i="1" a="1"/>
  <c r="J1264" i="1"/>
  <c r="J1265" i="1" a="1"/>
  <c r="J1265" i="1"/>
  <c r="J1266" i="1" a="1"/>
  <c r="J1266" i="1"/>
  <c r="J1267" i="1" a="1"/>
  <c r="J1267" i="1"/>
  <c r="J1268" i="1" a="1"/>
  <c r="J1268" i="1"/>
  <c r="J1269" i="1" a="1"/>
  <c r="J1269" i="1"/>
  <c r="J1270" i="1" a="1"/>
  <c r="J1270" i="1"/>
  <c r="J1271" i="1" a="1"/>
  <c r="J1271" i="1"/>
  <c r="J1272" i="1" a="1"/>
  <c r="J1272" i="1"/>
  <c r="J1273" i="1" a="1"/>
  <c r="J1273" i="1"/>
  <c r="J1274" i="1" a="1"/>
  <c r="J1274" i="1"/>
  <c r="J1275" i="1" a="1"/>
  <c r="J1275" i="1"/>
  <c r="J1276" i="1" a="1"/>
  <c r="J1276" i="1"/>
  <c r="J1277" i="1" a="1"/>
  <c r="J1277" i="1"/>
  <c r="J1278" i="1" a="1"/>
  <c r="J1278" i="1"/>
  <c r="J1279" i="1" a="1"/>
  <c r="J1279" i="1"/>
  <c r="J1280" i="1" a="1"/>
  <c r="J1280" i="1"/>
  <c r="J1281" i="1" a="1"/>
  <c r="J1281" i="1"/>
  <c r="J1282" i="1" a="1"/>
  <c r="J1282" i="1"/>
  <c r="J1283" i="1" a="1"/>
  <c r="J1283" i="1"/>
  <c r="J1284" i="1" a="1"/>
  <c r="J1284" i="1"/>
  <c r="J1285" i="1" a="1"/>
  <c r="J1285" i="1"/>
  <c r="J1286" i="1" a="1"/>
  <c r="J1286" i="1"/>
  <c r="J1287" i="1" a="1"/>
  <c r="J1287" i="1"/>
  <c r="J1288" i="1" a="1"/>
  <c r="J1288" i="1"/>
  <c r="J1289" i="1" a="1"/>
  <c r="J1289" i="1"/>
  <c r="J1290" i="1" a="1"/>
  <c r="J1290" i="1"/>
  <c r="J1291" i="1" a="1"/>
  <c r="J1291" i="1"/>
  <c r="J1292" i="1" a="1"/>
  <c r="J1292" i="1"/>
  <c r="J1293" i="1" a="1"/>
  <c r="J1293" i="1"/>
  <c r="J1294" i="1" a="1"/>
  <c r="J1294" i="1"/>
  <c r="J1295" i="1" a="1"/>
  <c r="J1295" i="1"/>
  <c r="J1296" i="1" a="1"/>
  <c r="J1296" i="1"/>
  <c r="J1297" i="1" a="1"/>
  <c r="J1297" i="1"/>
  <c r="J1298" i="1" a="1"/>
  <c r="J1298" i="1"/>
  <c r="J1299" i="1" a="1"/>
  <c r="J1299" i="1"/>
  <c r="J1300" i="1" a="1"/>
  <c r="J1300" i="1"/>
  <c r="J1301" i="1" a="1"/>
  <c r="J1301" i="1"/>
  <c r="J1302" i="1" a="1"/>
  <c r="J1302" i="1"/>
  <c r="J1303" i="1" a="1"/>
  <c r="J1303" i="1"/>
  <c r="J1304" i="1" a="1"/>
  <c r="J1304" i="1"/>
  <c r="J1305" i="1" a="1"/>
  <c r="J1305" i="1"/>
  <c r="J1306" i="1" a="1"/>
  <c r="J1306" i="1"/>
  <c r="J1307" i="1" a="1"/>
  <c r="J1307" i="1"/>
  <c r="J1308" i="1" a="1"/>
  <c r="J1308" i="1"/>
  <c r="J1309" i="1" a="1"/>
  <c r="J1309" i="1"/>
  <c r="J1310" i="1" a="1"/>
  <c r="J1310" i="1"/>
  <c r="J1311" i="1" a="1"/>
  <c r="J1311" i="1"/>
  <c r="J1312" i="1" a="1"/>
  <c r="J1312" i="1"/>
  <c r="J1313" i="1" a="1"/>
  <c r="J1313" i="1"/>
  <c r="J1314" i="1" a="1"/>
  <c r="J1314" i="1"/>
  <c r="J1315" i="1" a="1"/>
  <c r="J1315" i="1"/>
  <c r="J1316" i="1" a="1"/>
  <c r="J1316" i="1"/>
  <c r="J1317" i="1" a="1"/>
  <c r="J1317" i="1"/>
  <c r="J1318" i="1" a="1"/>
  <c r="J1318" i="1"/>
  <c r="J1319" i="1" a="1"/>
  <c r="J1319" i="1"/>
  <c r="J1320" i="1" a="1"/>
  <c r="J1320" i="1"/>
  <c r="J1321" i="1" a="1"/>
  <c r="J1321" i="1"/>
  <c r="J1322" i="1" a="1"/>
  <c r="J1322" i="1"/>
  <c r="J1323" i="1" a="1"/>
  <c r="J1323" i="1"/>
  <c r="J1324" i="1" a="1"/>
  <c r="J1324" i="1"/>
  <c r="J1325" i="1" a="1"/>
  <c r="J1325" i="1"/>
  <c r="J1326" i="1" a="1"/>
  <c r="J1326" i="1"/>
  <c r="J1327" i="1" a="1"/>
  <c r="J1327" i="1"/>
  <c r="J1328" i="1" a="1"/>
  <c r="J1328" i="1"/>
  <c r="J1329" i="1" a="1"/>
  <c r="J1329" i="1"/>
  <c r="J1330" i="1" a="1"/>
  <c r="J1330" i="1"/>
  <c r="J1331" i="1" a="1"/>
  <c r="J1331" i="1"/>
  <c r="J1332" i="1" a="1"/>
  <c r="J1332" i="1"/>
  <c r="J1333" i="1" a="1"/>
  <c r="J1333" i="1"/>
  <c r="J1334" i="1" a="1"/>
  <c r="J1334" i="1"/>
  <c r="J1335" i="1" a="1"/>
  <c r="J1335" i="1"/>
  <c r="J1336" i="1" a="1"/>
  <c r="J1336" i="1"/>
  <c r="J1337" i="1" a="1"/>
  <c r="J1337" i="1"/>
  <c r="J1338" i="1" a="1"/>
  <c r="J1338" i="1"/>
  <c r="J1339" i="1" a="1"/>
  <c r="J1339" i="1"/>
  <c r="J1340" i="1" a="1"/>
  <c r="J1340" i="1"/>
  <c r="J1341" i="1" a="1"/>
  <c r="J1341" i="1"/>
  <c r="J1342" i="1" a="1"/>
  <c r="J1342" i="1"/>
  <c r="J1343" i="1" a="1"/>
  <c r="J1343" i="1"/>
  <c r="J1344" i="1" a="1"/>
  <c r="J1344" i="1"/>
  <c r="J1345" i="1" a="1"/>
  <c r="J1345" i="1"/>
  <c r="J1346" i="1" a="1"/>
  <c r="J1346" i="1"/>
  <c r="J1347" i="1" a="1"/>
  <c r="J1347" i="1"/>
  <c r="J1348" i="1" a="1"/>
  <c r="J1348" i="1"/>
  <c r="J1349" i="1" a="1"/>
  <c r="J1349" i="1"/>
  <c r="J1350" i="1" a="1"/>
  <c r="J1350" i="1"/>
  <c r="J1351" i="1" a="1"/>
  <c r="J1351" i="1"/>
  <c r="J1352" i="1" a="1"/>
  <c r="J1352" i="1"/>
  <c r="J1353" i="1" a="1"/>
  <c r="J1353" i="1"/>
  <c r="J1354" i="1" a="1"/>
  <c r="J1354" i="1"/>
  <c r="J1355" i="1" a="1"/>
  <c r="J1355" i="1"/>
  <c r="J1356" i="1" a="1"/>
  <c r="J1356" i="1"/>
  <c r="J1357" i="1" a="1"/>
  <c r="J1357" i="1"/>
  <c r="J1358" i="1" a="1"/>
  <c r="J1358" i="1"/>
  <c r="J1359" i="1" a="1"/>
  <c r="J1359" i="1"/>
  <c r="J1360" i="1" a="1"/>
  <c r="J1360" i="1"/>
  <c r="J1361" i="1" a="1"/>
  <c r="J1361" i="1"/>
  <c r="J1362" i="1" a="1"/>
  <c r="J1362" i="1"/>
  <c r="J1363" i="1" a="1"/>
  <c r="J1363" i="1"/>
  <c r="J1364" i="1" a="1"/>
  <c r="J1364" i="1"/>
  <c r="J1365" i="1" a="1"/>
  <c r="J1365" i="1"/>
  <c r="J1366" i="1" a="1"/>
  <c r="J1366" i="1"/>
  <c r="J1367" i="1" a="1"/>
  <c r="J1367" i="1"/>
  <c r="J1368" i="1" a="1"/>
  <c r="J1368" i="1"/>
  <c r="J1369" i="1" a="1"/>
  <c r="J1369" i="1"/>
  <c r="J1370" i="1" a="1"/>
  <c r="J1370" i="1"/>
  <c r="J1371" i="1" a="1"/>
  <c r="J1371" i="1"/>
  <c r="J1372" i="1" a="1"/>
  <c r="J1372" i="1"/>
  <c r="J1373" i="1" a="1"/>
  <c r="J1373" i="1"/>
  <c r="J1374" i="1" a="1"/>
  <c r="J1374" i="1"/>
  <c r="J1375" i="1" a="1"/>
  <c r="J1375" i="1"/>
  <c r="J1376" i="1" a="1"/>
  <c r="J1376" i="1"/>
  <c r="J1377" i="1" a="1"/>
  <c r="J1377" i="1"/>
  <c r="J1378" i="1" a="1"/>
  <c r="J1378" i="1"/>
  <c r="J1379" i="1" a="1"/>
  <c r="J1379" i="1"/>
  <c r="J1380" i="1" a="1"/>
  <c r="J1380" i="1"/>
  <c r="J1381" i="1" a="1"/>
  <c r="J1381" i="1"/>
  <c r="J1382" i="1" a="1"/>
  <c r="J1382" i="1"/>
  <c r="J1383" i="1" a="1"/>
  <c r="J1383" i="1"/>
  <c r="J1384" i="1" a="1"/>
  <c r="J1384" i="1"/>
  <c r="J1385" i="1" a="1"/>
  <c r="J1385" i="1"/>
  <c r="J1386" i="1" a="1"/>
  <c r="J1386" i="1"/>
  <c r="J1387" i="1" a="1"/>
  <c r="J1387" i="1"/>
  <c r="J1388" i="1" a="1"/>
  <c r="J1388" i="1"/>
  <c r="J1389" i="1" a="1"/>
  <c r="J1389" i="1"/>
  <c r="J1390" i="1" a="1"/>
  <c r="J1390" i="1"/>
  <c r="J1391" i="1" a="1"/>
  <c r="J1391" i="1"/>
  <c r="J1392" i="1" a="1"/>
  <c r="J1392" i="1"/>
  <c r="J1393" i="1" a="1"/>
  <c r="J1393" i="1"/>
  <c r="J1394" i="1" a="1"/>
  <c r="J1394" i="1"/>
  <c r="J1395" i="1" a="1"/>
  <c r="J1395" i="1"/>
  <c r="J1396" i="1" a="1"/>
  <c r="J1396" i="1"/>
  <c r="J1397" i="1" a="1"/>
  <c r="J1397" i="1"/>
  <c r="J1398" i="1" a="1"/>
  <c r="J1398" i="1"/>
  <c r="J1399" i="1" a="1"/>
  <c r="J1399" i="1"/>
  <c r="J1400" i="1" a="1"/>
  <c r="J1400" i="1"/>
  <c r="J1401" i="1" a="1"/>
  <c r="J1401" i="1"/>
  <c r="J1402" i="1" a="1"/>
  <c r="J1402" i="1"/>
  <c r="J1403" i="1" a="1"/>
  <c r="J1403" i="1"/>
  <c r="J1404" i="1" a="1"/>
  <c r="J1404" i="1"/>
  <c r="J1405" i="1" a="1"/>
  <c r="J1405" i="1"/>
  <c r="J1406" i="1" a="1"/>
  <c r="J1406" i="1"/>
  <c r="J1407" i="1" a="1"/>
  <c r="J1407" i="1"/>
  <c r="J1408" i="1" a="1"/>
  <c r="J1408" i="1"/>
  <c r="J1409" i="1" a="1"/>
  <c r="J1409" i="1"/>
  <c r="J1410" i="1" a="1"/>
  <c r="J1410" i="1"/>
  <c r="J1411" i="1" a="1"/>
  <c r="J1411" i="1"/>
  <c r="J1412" i="1" a="1"/>
  <c r="J1412" i="1"/>
  <c r="J1413" i="1" a="1"/>
  <c r="J1413" i="1"/>
  <c r="J1414" i="1" a="1"/>
  <c r="J1414" i="1"/>
  <c r="J1415" i="1" a="1"/>
  <c r="J1415" i="1"/>
  <c r="J1416" i="1" a="1"/>
  <c r="J1416" i="1"/>
  <c r="J1417" i="1" a="1"/>
  <c r="J1417" i="1"/>
  <c r="J1418" i="1" a="1"/>
  <c r="J1418" i="1"/>
  <c r="J1419" i="1" a="1"/>
  <c r="J1419" i="1"/>
  <c r="J1420" i="1" a="1"/>
  <c r="J1420" i="1"/>
  <c r="J1421" i="1" a="1"/>
  <c r="J1421" i="1"/>
  <c r="J1422" i="1" a="1"/>
  <c r="J1422" i="1"/>
  <c r="J1423" i="1" a="1"/>
  <c r="J1423" i="1"/>
  <c r="J1424" i="1" a="1"/>
  <c r="J1424" i="1"/>
  <c r="J1425" i="1" a="1"/>
  <c r="J1425" i="1"/>
  <c r="J1426" i="1" a="1"/>
  <c r="J1426" i="1"/>
  <c r="J1427" i="1" a="1"/>
  <c r="J1427" i="1"/>
  <c r="J1428" i="1" a="1"/>
  <c r="J1428" i="1"/>
  <c r="J1429" i="1" a="1"/>
  <c r="J1429" i="1"/>
  <c r="J1430" i="1" a="1"/>
  <c r="J1430" i="1"/>
  <c r="J1431" i="1" a="1"/>
  <c r="J1431" i="1"/>
  <c r="J1432" i="1" a="1"/>
  <c r="J1432" i="1"/>
  <c r="J1433" i="1" a="1"/>
  <c r="J1433" i="1"/>
  <c r="J1434" i="1" a="1"/>
  <c r="J1434" i="1"/>
  <c r="J1435" i="1" a="1"/>
  <c r="J1435" i="1"/>
  <c r="J1436" i="1" a="1"/>
  <c r="J1436" i="1"/>
  <c r="J1437" i="1" a="1"/>
  <c r="J1437" i="1"/>
  <c r="J1438" i="1" a="1"/>
  <c r="J1438" i="1"/>
  <c r="J1439" i="1" a="1"/>
  <c r="J1439" i="1"/>
  <c r="J1440" i="1" a="1"/>
  <c r="J1440" i="1"/>
  <c r="J1441" i="1" a="1"/>
  <c r="J1441" i="1"/>
  <c r="J1442" i="1" a="1"/>
  <c r="J1442" i="1"/>
  <c r="J1443" i="1" a="1"/>
  <c r="J1443" i="1"/>
  <c r="J1444" i="1" a="1"/>
  <c r="J1444" i="1"/>
  <c r="J1445" i="1" a="1"/>
  <c r="J1445" i="1"/>
  <c r="J1446" i="1" a="1"/>
  <c r="J1446" i="1"/>
  <c r="J1447" i="1" a="1"/>
  <c r="J1447" i="1"/>
  <c r="J1448" i="1" a="1"/>
  <c r="J1448" i="1"/>
  <c r="J1449" i="1" a="1"/>
  <c r="J1449" i="1"/>
  <c r="J1450" i="1" a="1"/>
  <c r="J1450" i="1"/>
  <c r="J1451" i="1" a="1"/>
  <c r="J1451" i="1"/>
  <c r="J1452" i="1" a="1"/>
  <c r="J1452" i="1"/>
  <c r="J1453" i="1" a="1"/>
  <c r="J1453" i="1"/>
  <c r="J1454" i="1" a="1"/>
  <c r="J1454" i="1"/>
  <c r="J1455" i="1" a="1"/>
  <c r="J1455" i="1"/>
  <c r="J1456" i="1" a="1"/>
  <c r="J1456" i="1"/>
  <c r="J1457" i="1" a="1"/>
  <c r="J1457" i="1"/>
  <c r="J1458" i="1" a="1"/>
  <c r="J1458" i="1"/>
  <c r="J1459" i="1" a="1"/>
  <c r="J1459" i="1"/>
  <c r="J1460" i="1" a="1"/>
  <c r="J1460" i="1"/>
  <c r="J1461" i="1" a="1"/>
  <c r="J1461" i="1"/>
  <c r="J1462" i="1" a="1"/>
  <c r="J1462" i="1"/>
  <c r="J1463" i="1" a="1"/>
  <c r="J1463" i="1"/>
  <c r="J1464" i="1" a="1"/>
  <c r="J1464" i="1"/>
  <c r="J1465" i="1" a="1"/>
  <c r="J1465" i="1"/>
  <c r="J1466" i="1" a="1"/>
  <c r="J1466" i="1"/>
  <c r="J1467" i="1" a="1"/>
  <c r="J1467" i="1"/>
  <c r="J1468" i="1" a="1"/>
  <c r="J1468" i="1"/>
  <c r="J1469" i="1" a="1"/>
  <c r="J1469" i="1"/>
  <c r="J1470" i="1" a="1"/>
  <c r="J1470" i="1"/>
  <c r="J1471" i="1" a="1"/>
  <c r="J1471" i="1"/>
  <c r="J1472" i="1" a="1"/>
  <c r="J1472" i="1"/>
  <c r="J1473" i="1" a="1"/>
  <c r="J1473" i="1"/>
  <c r="J1474" i="1" a="1"/>
  <c r="J1474" i="1"/>
  <c r="J1475" i="1" a="1"/>
  <c r="J1475" i="1"/>
  <c r="J1476" i="1" a="1"/>
  <c r="J1476" i="1"/>
  <c r="J1477" i="1" a="1"/>
  <c r="J1477" i="1"/>
  <c r="J1478" i="1" a="1"/>
  <c r="J1478" i="1"/>
  <c r="J1479" i="1" a="1"/>
  <c r="J1479" i="1"/>
  <c r="J1480" i="1" a="1"/>
  <c r="J1480" i="1"/>
  <c r="J1481" i="1" a="1"/>
  <c r="J1481" i="1"/>
  <c r="J1482" i="1" a="1"/>
  <c r="J1482" i="1"/>
  <c r="J1483" i="1" a="1"/>
  <c r="J1483" i="1"/>
  <c r="J1484" i="1" a="1"/>
  <c r="J1484" i="1"/>
  <c r="J1485" i="1" a="1"/>
  <c r="J1485" i="1"/>
  <c r="J1486" i="1" a="1"/>
  <c r="J1486" i="1"/>
  <c r="J1487" i="1" a="1"/>
  <c r="J1487" i="1"/>
  <c r="J1488" i="1" a="1"/>
  <c r="J1488" i="1"/>
  <c r="J1489" i="1" a="1"/>
  <c r="J1489" i="1"/>
  <c r="J1490" i="1" a="1"/>
  <c r="J1490" i="1"/>
  <c r="J1491" i="1" a="1"/>
  <c r="J1491" i="1"/>
  <c r="J1492" i="1" a="1"/>
  <c r="J1492" i="1"/>
  <c r="J1493" i="1" a="1"/>
  <c r="J1493" i="1"/>
  <c r="J1494" i="1" a="1"/>
  <c r="J1494" i="1"/>
  <c r="J1495" i="1" a="1"/>
  <c r="J1495" i="1"/>
  <c r="J1496" i="1" a="1"/>
  <c r="J1496" i="1"/>
  <c r="J1497" i="1" a="1"/>
  <c r="J1497" i="1"/>
  <c r="J1498" i="1" a="1"/>
  <c r="J1498" i="1"/>
  <c r="J1499" i="1" a="1"/>
  <c r="J1499" i="1"/>
  <c r="J1500" i="1" a="1"/>
  <c r="J1500" i="1"/>
  <c r="J1501" i="1" a="1"/>
  <c r="J1501" i="1"/>
  <c r="J1502" i="1" a="1"/>
  <c r="J1502" i="1"/>
  <c r="J1503" i="1" a="1"/>
  <c r="J1503" i="1"/>
  <c r="J1504" i="1" a="1"/>
  <c r="J1504" i="1"/>
  <c r="J1505" i="1" a="1"/>
  <c r="J1505" i="1"/>
  <c r="J1506" i="1" a="1"/>
  <c r="J1506" i="1"/>
  <c r="J1507" i="1" a="1"/>
  <c r="J1507" i="1"/>
  <c r="J1508" i="1" a="1"/>
  <c r="J1508" i="1"/>
  <c r="J1509" i="1" a="1"/>
  <c r="J1509" i="1"/>
  <c r="J1510" i="1" a="1"/>
  <c r="J1510" i="1"/>
  <c r="J1511" i="1" a="1"/>
  <c r="J1511" i="1"/>
  <c r="J1512" i="1" a="1"/>
  <c r="J1512" i="1"/>
  <c r="J1513" i="1" a="1"/>
  <c r="J1513" i="1"/>
  <c r="J1514" i="1" a="1"/>
  <c r="J1514" i="1"/>
  <c r="J1515" i="1" a="1"/>
  <c r="J1515" i="1"/>
  <c r="J1516" i="1" a="1"/>
  <c r="J1516" i="1"/>
  <c r="J1517" i="1" a="1"/>
  <c r="J1517" i="1"/>
  <c r="J1518" i="1" a="1"/>
  <c r="J1518" i="1"/>
  <c r="J1519" i="1" a="1"/>
  <c r="J1519" i="1"/>
  <c r="J1520" i="1" a="1"/>
  <c r="J1520" i="1"/>
  <c r="J1521" i="1" a="1"/>
  <c r="J1521" i="1"/>
  <c r="J1522" i="1" a="1"/>
  <c r="J1522" i="1"/>
  <c r="J1523" i="1" a="1"/>
  <c r="J1523" i="1"/>
  <c r="J1524" i="1" a="1"/>
  <c r="J1524" i="1"/>
  <c r="J1525" i="1" a="1"/>
  <c r="J1525" i="1"/>
  <c r="J1526" i="1" a="1"/>
  <c r="J1526" i="1"/>
  <c r="J1527" i="1" a="1"/>
  <c r="J1527" i="1"/>
  <c r="J1528" i="1" a="1"/>
  <c r="J1528" i="1"/>
  <c r="J1529" i="1" a="1"/>
  <c r="J1529" i="1"/>
  <c r="J1530" i="1" a="1"/>
  <c r="J1530" i="1"/>
  <c r="J1531" i="1" a="1"/>
  <c r="J1531" i="1"/>
  <c r="J1532" i="1" a="1"/>
  <c r="J1532" i="1"/>
  <c r="J1533" i="1" a="1"/>
  <c r="J1533" i="1"/>
  <c r="J1534" i="1" a="1"/>
  <c r="J1534" i="1"/>
  <c r="J1535" i="1" a="1"/>
  <c r="J1535" i="1"/>
  <c r="J1536" i="1" a="1"/>
  <c r="J1536" i="1"/>
  <c r="J1537" i="1" a="1"/>
  <c r="J1537" i="1"/>
  <c r="J1538" i="1" a="1"/>
  <c r="J1538" i="1"/>
  <c r="J1539" i="1" a="1"/>
  <c r="J1539" i="1"/>
  <c r="J1540" i="1" a="1"/>
  <c r="J1540" i="1"/>
  <c r="J1541" i="1" a="1"/>
  <c r="J1541" i="1"/>
  <c r="J1542" i="1" a="1"/>
  <c r="J1542" i="1"/>
  <c r="J1543" i="1" a="1"/>
  <c r="J1543" i="1"/>
  <c r="J1544" i="1" a="1"/>
  <c r="J1544" i="1"/>
  <c r="J1545" i="1" a="1"/>
  <c r="J1545" i="1"/>
  <c r="J1546" i="1" a="1"/>
  <c r="J1546" i="1"/>
  <c r="J1547" i="1" a="1"/>
  <c r="J1547" i="1"/>
  <c r="J1548" i="1" a="1"/>
  <c r="J1548" i="1"/>
  <c r="J1549" i="1" a="1"/>
  <c r="J1549" i="1"/>
  <c r="J1550" i="1" a="1"/>
  <c r="J1550" i="1"/>
  <c r="J1551" i="1" a="1"/>
  <c r="J1551" i="1"/>
  <c r="J1552" i="1" a="1"/>
  <c r="J1552" i="1"/>
  <c r="J1553" i="1" a="1"/>
  <c r="J1553" i="1"/>
  <c r="J1554" i="1" a="1"/>
  <c r="J1554" i="1"/>
  <c r="J1555" i="1" a="1"/>
  <c r="J1555" i="1"/>
  <c r="J1556" i="1" a="1"/>
  <c r="J1556" i="1"/>
  <c r="J1557" i="1" a="1"/>
  <c r="J1557" i="1"/>
  <c r="J1558" i="1" a="1"/>
  <c r="J1558" i="1"/>
  <c r="J1559" i="1" a="1"/>
  <c r="J1559" i="1"/>
  <c r="J1560" i="1" a="1"/>
  <c r="J1560" i="1"/>
  <c r="J1561" i="1" a="1"/>
  <c r="J1561" i="1"/>
  <c r="J1562" i="1" a="1"/>
  <c r="J1562" i="1"/>
  <c r="J1563" i="1" a="1"/>
  <c r="J1563" i="1"/>
  <c r="J1564" i="1" a="1"/>
  <c r="J1564" i="1"/>
  <c r="J1565" i="1" a="1"/>
  <c r="J1565" i="1"/>
  <c r="J1566" i="1" a="1"/>
  <c r="J1566" i="1"/>
  <c r="J1567" i="1" a="1"/>
  <c r="J1567" i="1"/>
  <c r="J1568" i="1" a="1"/>
  <c r="J1568" i="1"/>
  <c r="J1569" i="1" a="1"/>
  <c r="J1569" i="1"/>
  <c r="J1570" i="1" a="1"/>
  <c r="J1570" i="1"/>
  <c r="J1571" i="1" a="1"/>
  <c r="J1571" i="1"/>
  <c r="J1572" i="1" a="1"/>
  <c r="J1572" i="1"/>
  <c r="J1573" i="1" a="1"/>
  <c r="J1573" i="1"/>
  <c r="J1574" i="1" a="1"/>
  <c r="J1574" i="1"/>
  <c r="J1575" i="1" a="1"/>
  <c r="J1575" i="1"/>
  <c r="J1576" i="1" a="1"/>
  <c r="J1576" i="1"/>
  <c r="J1577" i="1" a="1"/>
  <c r="J1577" i="1"/>
  <c r="J1578" i="1" a="1"/>
  <c r="J1578" i="1"/>
  <c r="J1579" i="1" a="1"/>
  <c r="J1579" i="1"/>
  <c r="J1580" i="1" a="1"/>
  <c r="J1580" i="1"/>
  <c r="J1581" i="1" a="1"/>
  <c r="J1581" i="1"/>
  <c r="J1582" i="1" a="1"/>
  <c r="J1582" i="1"/>
  <c r="J1583" i="1" a="1"/>
  <c r="J1583" i="1"/>
  <c r="J1584" i="1" a="1"/>
  <c r="J1584" i="1"/>
  <c r="J1585" i="1" a="1"/>
  <c r="J1585" i="1"/>
  <c r="J1586" i="1" a="1"/>
  <c r="J1586" i="1"/>
  <c r="J1587" i="1" a="1"/>
  <c r="J1587" i="1"/>
  <c r="J1588" i="1" a="1"/>
  <c r="J1588" i="1"/>
  <c r="J1589" i="1" a="1"/>
  <c r="J1589" i="1"/>
  <c r="J1590" i="1" a="1"/>
  <c r="J1590" i="1"/>
  <c r="J1591" i="1" a="1"/>
  <c r="J1591" i="1"/>
  <c r="J1592" i="1" a="1"/>
  <c r="J1592" i="1"/>
  <c r="J1593" i="1" a="1"/>
  <c r="J1593" i="1"/>
  <c r="J1594" i="1" a="1"/>
  <c r="J1594" i="1"/>
  <c r="J1595" i="1" a="1"/>
  <c r="J1595" i="1"/>
  <c r="J1596" i="1" a="1"/>
  <c r="J1596" i="1"/>
  <c r="J1597" i="1" a="1"/>
  <c r="J1597" i="1"/>
  <c r="J1598" i="1" a="1"/>
  <c r="J1598" i="1"/>
  <c r="J1599" i="1" a="1"/>
  <c r="J1599" i="1"/>
  <c r="J1600" i="1" a="1"/>
  <c r="J1600" i="1"/>
  <c r="J1601" i="1" a="1"/>
  <c r="J1601" i="1"/>
  <c r="J1602" i="1" a="1"/>
  <c r="J1602" i="1"/>
  <c r="J1603" i="1" a="1"/>
  <c r="J1603" i="1"/>
  <c r="J1604" i="1" a="1"/>
  <c r="J1604" i="1"/>
  <c r="J1605" i="1" a="1"/>
  <c r="J1605" i="1"/>
  <c r="J1606" i="1" a="1"/>
  <c r="J1606" i="1"/>
  <c r="J1607" i="1" a="1"/>
  <c r="J1607" i="1"/>
  <c r="J1608" i="1" a="1"/>
  <c r="J1608" i="1"/>
  <c r="J1609" i="1" a="1"/>
  <c r="J1609" i="1"/>
  <c r="J1610" i="1" a="1"/>
  <c r="J1610" i="1"/>
  <c r="J1611" i="1" a="1"/>
  <c r="J1611" i="1"/>
  <c r="J1612" i="1" a="1"/>
  <c r="J1612" i="1"/>
  <c r="J1613" i="1" a="1"/>
  <c r="J1613" i="1"/>
  <c r="J1614" i="1" a="1"/>
  <c r="J1614" i="1"/>
  <c r="J1615" i="1" a="1"/>
  <c r="J1615" i="1"/>
  <c r="J1616" i="1" a="1"/>
  <c r="J1616" i="1"/>
  <c r="J1617" i="1" a="1"/>
  <c r="J1617" i="1"/>
  <c r="J1618" i="1" a="1"/>
  <c r="J1618" i="1"/>
  <c r="J1619" i="1" a="1"/>
  <c r="J1619" i="1"/>
  <c r="J1620" i="1" a="1"/>
  <c r="J1620" i="1"/>
  <c r="J1621" i="1" a="1"/>
  <c r="J1621" i="1"/>
  <c r="J1622" i="1" a="1"/>
  <c r="J1622" i="1"/>
  <c r="J1623" i="1" a="1"/>
  <c r="J1623" i="1"/>
  <c r="J1624" i="1" a="1"/>
  <c r="J1624" i="1"/>
  <c r="J1625" i="1" a="1"/>
  <c r="J1625" i="1"/>
  <c r="J1626" i="1" a="1"/>
  <c r="J1626" i="1"/>
  <c r="J1627" i="1" a="1"/>
  <c r="J1627" i="1"/>
  <c r="J1628" i="1" a="1"/>
  <c r="J1628" i="1"/>
  <c r="J1629" i="1" a="1"/>
  <c r="J1629" i="1"/>
  <c r="J1630" i="1" a="1"/>
  <c r="J1630" i="1"/>
  <c r="J1631" i="1" a="1"/>
  <c r="J1631" i="1"/>
  <c r="J1632" i="1" a="1"/>
  <c r="J1632" i="1"/>
  <c r="J1633" i="1" a="1"/>
  <c r="J1633" i="1"/>
  <c r="J1634" i="1" a="1"/>
  <c r="J1634" i="1"/>
  <c r="J1635" i="1" a="1"/>
  <c r="J1635" i="1"/>
  <c r="J1636" i="1" a="1"/>
  <c r="J1636" i="1"/>
  <c r="J1637" i="1" a="1"/>
  <c r="J1637" i="1"/>
  <c r="J1638" i="1" a="1"/>
  <c r="J1638" i="1"/>
  <c r="J1639" i="1" a="1"/>
  <c r="J1639" i="1"/>
  <c r="J1640" i="1" a="1"/>
  <c r="J1640" i="1"/>
  <c r="J1641" i="1" a="1"/>
  <c r="J1641" i="1"/>
  <c r="J1642" i="1" a="1"/>
  <c r="J1642" i="1"/>
  <c r="J1643" i="1" a="1"/>
  <c r="J1643" i="1"/>
  <c r="J1644" i="1" a="1"/>
  <c r="J1644" i="1"/>
  <c r="J1645" i="1" a="1"/>
  <c r="J1645" i="1"/>
  <c r="J1646" i="1" a="1"/>
  <c r="J1646" i="1"/>
  <c r="J1647" i="1" a="1"/>
  <c r="J1647" i="1"/>
  <c r="J1648" i="1" a="1"/>
  <c r="J1648" i="1"/>
  <c r="J1649" i="1" a="1"/>
  <c r="J1649" i="1"/>
  <c r="J1650" i="1" a="1"/>
  <c r="J1650" i="1"/>
  <c r="J1651" i="1" a="1"/>
  <c r="J1651" i="1"/>
  <c r="J1652" i="1" a="1"/>
  <c r="J1652" i="1"/>
  <c r="J1653" i="1" a="1"/>
  <c r="J1653" i="1"/>
  <c r="J1654" i="1" a="1"/>
  <c r="J1654" i="1"/>
  <c r="J1655" i="1" a="1"/>
  <c r="J1655" i="1"/>
  <c r="J1656" i="1" a="1"/>
  <c r="J1656" i="1"/>
  <c r="J1657" i="1" a="1"/>
  <c r="J1657" i="1"/>
  <c r="J1658" i="1" a="1"/>
  <c r="J1658" i="1"/>
  <c r="J1659" i="1" a="1"/>
  <c r="J1659" i="1"/>
  <c r="J1660" i="1" a="1"/>
  <c r="J1660" i="1"/>
  <c r="J1661" i="1" a="1"/>
  <c r="J1661" i="1"/>
  <c r="J1662" i="1" a="1"/>
  <c r="J1662" i="1"/>
  <c r="J1663" i="1" a="1"/>
  <c r="J1663" i="1"/>
  <c r="J1664" i="1" a="1"/>
  <c r="J1664" i="1"/>
  <c r="J1665" i="1" a="1"/>
  <c r="J1665" i="1"/>
  <c r="J1666" i="1" a="1"/>
  <c r="J1666" i="1"/>
  <c r="J1667" i="1" a="1"/>
  <c r="J1667" i="1"/>
  <c r="J1668" i="1" a="1"/>
  <c r="J1668" i="1"/>
  <c r="J1669" i="1" a="1"/>
  <c r="J1669" i="1"/>
  <c r="J1670" i="1" a="1"/>
  <c r="J1670" i="1"/>
  <c r="J1671" i="1" a="1"/>
  <c r="J1671" i="1"/>
  <c r="J1672" i="1" a="1"/>
  <c r="J1672" i="1"/>
  <c r="J1673" i="1" a="1"/>
  <c r="J1673" i="1"/>
  <c r="J1674" i="1" a="1"/>
  <c r="J1674" i="1"/>
  <c r="J1675" i="1" a="1"/>
  <c r="J1675" i="1"/>
  <c r="J1676" i="1" a="1"/>
  <c r="J1676" i="1"/>
  <c r="J1677" i="1" a="1"/>
  <c r="J1677" i="1"/>
  <c r="J1678" i="1" a="1"/>
  <c r="J1678" i="1"/>
  <c r="J1679" i="1" a="1"/>
  <c r="J1679" i="1"/>
  <c r="J1680" i="1" a="1"/>
  <c r="J1680" i="1"/>
  <c r="J1681" i="1" a="1"/>
  <c r="J1681" i="1"/>
  <c r="J1682" i="1" a="1"/>
  <c r="J1682" i="1"/>
  <c r="J1683" i="1" a="1"/>
  <c r="J1683" i="1"/>
  <c r="J1684" i="1" a="1"/>
  <c r="J1684" i="1"/>
  <c r="J1685" i="1" a="1"/>
  <c r="J1685" i="1"/>
  <c r="J1686" i="1" a="1"/>
  <c r="J1686" i="1"/>
  <c r="J1687" i="1" a="1"/>
  <c r="J1687" i="1"/>
  <c r="J1688" i="1" a="1"/>
  <c r="J1688" i="1"/>
  <c r="J1689" i="1" a="1"/>
  <c r="J1689" i="1"/>
  <c r="J1690" i="1" a="1"/>
  <c r="J1690" i="1"/>
  <c r="J1691" i="1" a="1"/>
  <c r="J1691" i="1"/>
  <c r="J1692" i="1" a="1"/>
  <c r="J1692" i="1"/>
  <c r="J1693" i="1" a="1"/>
  <c r="J1693" i="1"/>
  <c r="J1694" i="1" a="1"/>
  <c r="J1694" i="1"/>
  <c r="J1695" i="1" a="1"/>
  <c r="J1695" i="1"/>
  <c r="J1696" i="1" a="1"/>
  <c r="J1696" i="1"/>
  <c r="J1697" i="1" a="1"/>
  <c r="J1697" i="1"/>
  <c r="J1698" i="1" a="1"/>
  <c r="J1698" i="1"/>
  <c r="J1699" i="1" a="1"/>
  <c r="J1699" i="1"/>
  <c r="J1700" i="1" a="1"/>
  <c r="J1700" i="1"/>
  <c r="J1701" i="1" a="1"/>
  <c r="J1701" i="1"/>
  <c r="J1702" i="1" a="1"/>
  <c r="J1702" i="1"/>
  <c r="J1703" i="1" a="1"/>
  <c r="J1703" i="1"/>
  <c r="J1704" i="1" a="1"/>
  <c r="J1704" i="1"/>
  <c r="J1705" i="1" a="1"/>
  <c r="J1705" i="1"/>
  <c r="J1706" i="1" a="1"/>
  <c r="J1706" i="1"/>
  <c r="J1707" i="1" a="1"/>
  <c r="J1707" i="1"/>
  <c r="J1708" i="1" a="1"/>
  <c r="J1708" i="1"/>
  <c r="J1709" i="1" a="1"/>
  <c r="J1709" i="1"/>
  <c r="J1710" i="1" a="1"/>
  <c r="J1710" i="1"/>
  <c r="J1711" i="1" a="1"/>
  <c r="J1711" i="1"/>
  <c r="J1712" i="1" a="1"/>
  <c r="J1712" i="1"/>
  <c r="J1713" i="1" a="1"/>
  <c r="J1713" i="1"/>
  <c r="J1714" i="1" a="1"/>
  <c r="J1714" i="1"/>
  <c r="J1715" i="1" a="1"/>
  <c r="J1715" i="1"/>
  <c r="J1716" i="1" a="1"/>
  <c r="J1716" i="1"/>
  <c r="J1717" i="1" a="1"/>
  <c r="J1717" i="1"/>
  <c r="J1718" i="1" a="1"/>
  <c r="J1718" i="1"/>
  <c r="J1719" i="1" a="1"/>
  <c r="J1719" i="1"/>
  <c r="J1720" i="1" a="1"/>
  <c r="J1720" i="1"/>
  <c r="J1721" i="1" a="1"/>
  <c r="J1721" i="1"/>
  <c r="J1722" i="1" a="1"/>
  <c r="J1722" i="1"/>
  <c r="J1723" i="1" a="1"/>
  <c r="J1723" i="1"/>
  <c r="J1724" i="1" a="1"/>
  <c r="J1724" i="1"/>
  <c r="J1725" i="1" a="1"/>
  <c r="J1725" i="1"/>
  <c r="J1726" i="1" a="1"/>
  <c r="J1726" i="1"/>
  <c r="J1727" i="1" a="1"/>
  <c r="J1727" i="1"/>
  <c r="J1728" i="1" a="1"/>
  <c r="J1728" i="1"/>
  <c r="J1729" i="1" a="1"/>
  <c r="J1729" i="1"/>
  <c r="J1730" i="1" a="1"/>
  <c r="J1730" i="1"/>
  <c r="J1731" i="1" a="1"/>
  <c r="J1731" i="1"/>
  <c r="J1732" i="1" a="1"/>
  <c r="J1732" i="1"/>
  <c r="J1733" i="1" a="1"/>
  <c r="J1733" i="1"/>
  <c r="J1734" i="1" a="1"/>
  <c r="J1734" i="1"/>
  <c r="J1735" i="1" a="1"/>
  <c r="J1735" i="1"/>
  <c r="J1736" i="1" a="1"/>
  <c r="J1736" i="1"/>
  <c r="J1737" i="1" a="1"/>
  <c r="J1737" i="1"/>
  <c r="J1738" i="1" a="1"/>
  <c r="J1738" i="1"/>
  <c r="J1739" i="1" a="1"/>
  <c r="J1739" i="1"/>
  <c r="J1740" i="1" a="1"/>
  <c r="J1740" i="1"/>
  <c r="J1741" i="1" a="1"/>
  <c r="J1741" i="1"/>
  <c r="J1742" i="1" a="1"/>
  <c r="J1742" i="1"/>
  <c r="J1743" i="1" a="1"/>
  <c r="J1743" i="1"/>
  <c r="J1744" i="1" a="1"/>
  <c r="J1744" i="1"/>
  <c r="J1745" i="1" a="1"/>
  <c r="J1745" i="1"/>
  <c r="J1746" i="1" a="1"/>
  <c r="J1746" i="1"/>
  <c r="J1747" i="1" a="1"/>
  <c r="J1747" i="1"/>
  <c r="J1748" i="1" a="1"/>
  <c r="J1748" i="1"/>
  <c r="J1749" i="1" a="1"/>
  <c r="J1749" i="1"/>
  <c r="J1750" i="1" a="1"/>
  <c r="J1750" i="1"/>
  <c r="J1751" i="1" a="1"/>
  <c r="J1751" i="1"/>
  <c r="J1752" i="1" a="1"/>
  <c r="J1752" i="1"/>
  <c r="J1753" i="1" a="1"/>
  <c r="J1753" i="1"/>
  <c r="J1754" i="1" a="1"/>
  <c r="J1754" i="1"/>
  <c r="J1755" i="1" a="1"/>
  <c r="J1755" i="1"/>
  <c r="J1756" i="1" a="1"/>
  <c r="J1756" i="1"/>
  <c r="J1757" i="1" a="1"/>
  <c r="J1757" i="1"/>
  <c r="J1758" i="1" a="1"/>
  <c r="J1758" i="1"/>
  <c r="J1759" i="1" a="1"/>
  <c r="J1759" i="1"/>
  <c r="J1760" i="1" a="1"/>
  <c r="J1760" i="1"/>
  <c r="J1761" i="1" a="1"/>
  <c r="J1761" i="1"/>
  <c r="J1762" i="1" a="1"/>
  <c r="J1762" i="1"/>
  <c r="J1763" i="1" a="1"/>
  <c r="J1763" i="1"/>
  <c r="J1764" i="1" a="1"/>
  <c r="J1764" i="1"/>
  <c r="J1765" i="1" a="1"/>
  <c r="J1765" i="1"/>
  <c r="J1766" i="1" a="1"/>
  <c r="J1766" i="1"/>
  <c r="J1767" i="1" a="1"/>
  <c r="J1767" i="1"/>
  <c r="J1768" i="1" a="1"/>
  <c r="J1768" i="1"/>
  <c r="J1769" i="1" a="1"/>
  <c r="J1769" i="1"/>
  <c r="J1770" i="1" a="1"/>
  <c r="J1770" i="1"/>
  <c r="J1771" i="1" a="1"/>
  <c r="J1771" i="1"/>
  <c r="J1772" i="1" a="1"/>
  <c r="J1772" i="1"/>
  <c r="J1773" i="1" a="1"/>
  <c r="J1773" i="1"/>
  <c r="J1774" i="1" a="1"/>
  <c r="J1774" i="1"/>
  <c r="J1775" i="1" a="1"/>
  <c r="J1775" i="1"/>
  <c r="J1776" i="1" a="1"/>
  <c r="J1776" i="1"/>
  <c r="J1777" i="1" a="1"/>
  <c r="J1777" i="1"/>
  <c r="J1778" i="1" a="1"/>
  <c r="J1778" i="1"/>
  <c r="J1779" i="1" a="1"/>
  <c r="J1779" i="1"/>
  <c r="J1780" i="1" a="1"/>
  <c r="J1780" i="1"/>
  <c r="J1781" i="1" a="1"/>
  <c r="J1781" i="1"/>
  <c r="J1782" i="1" a="1"/>
  <c r="J1782" i="1"/>
  <c r="J1783" i="1" a="1"/>
  <c r="J1783" i="1"/>
  <c r="J1784" i="1" a="1"/>
  <c r="J1784" i="1"/>
  <c r="J1785" i="1" a="1"/>
  <c r="J1785" i="1"/>
  <c r="J1786" i="1" a="1"/>
  <c r="J1786" i="1"/>
  <c r="J1787" i="1" a="1"/>
  <c r="J1787" i="1"/>
  <c r="J1788" i="1" a="1"/>
  <c r="J1788" i="1"/>
  <c r="J1789" i="1" a="1"/>
  <c r="J1789" i="1"/>
  <c r="J1790" i="1" a="1"/>
  <c r="J1790" i="1"/>
  <c r="J1791" i="1" a="1"/>
  <c r="J1791" i="1"/>
  <c r="J1792" i="1" a="1"/>
  <c r="J1792" i="1"/>
  <c r="J1793" i="1" a="1"/>
  <c r="J1793" i="1"/>
  <c r="J1794" i="1" a="1"/>
  <c r="J1794" i="1"/>
  <c r="J1795" i="1" a="1"/>
  <c r="J1795" i="1"/>
  <c r="J1796" i="1" a="1"/>
  <c r="J1796" i="1"/>
  <c r="J1797" i="1" a="1"/>
  <c r="J1797" i="1"/>
  <c r="J1798" i="1" a="1"/>
  <c r="J1798" i="1"/>
  <c r="J1799" i="1" a="1"/>
  <c r="J1799" i="1"/>
  <c r="J1800" i="1" a="1"/>
  <c r="J1800" i="1"/>
  <c r="J1801" i="1" a="1"/>
  <c r="J1801" i="1"/>
  <c r="J1802" i="1" a="1"/>
  <c r="J1802" i="1"/>
  <c r="J1803" i="1" a="1"/>
  <c r="J1803" i="1"/>
  <c r="J1804" i="1" a="1"/>
  <c r="J1804" i="1"/>
  <c r="J1805" i="1" a="1"/>
  <c r="J1805" i="1"/>
  <c r="J1806" i="1" a="1"/>
  <c r="J1806" i="1"/>
  <c r="J1807" i="1" a="1"/>
  <c r="J1807" i="1"/>
  <c r="J1808" i="1" a="1"/>
  <c r="J1808" i="1"/>
  <c r="J1809" i="1" a="1"/>
  <c r="J1809" i="1"/>
  <c r="J1810" i="1" a="1"/>
  <c r="J1810" i="1"/>
  <c r="J1811" i="1" a="1"/>
  <c r="J1811" i="1"/>
  <c r="J1812" i="1" a="1"/>
  <c r="J1812" i="1"/>
  <c r="J1813" i="1" a="1"/>
  <c r="J1813" i="1"/>
  <c r="J1814" i="1" a="1"/>
  <c r="J1814" i="1"/>
  <c r="J1815" i="1" a="1"/>
  <c r="J1815" i="1"/>
  <c r="J1816" i="1" a="1"/>
  <c r="J1816" i="1"/>
  <c r="J1817" i="1" a="1"/>
  <c r="J1817" i="1"/>
  <c r="J1818" i="1" a="1"/>
  <c r="J1818" i="1"/>
  <c r="J1819" i="1" a="1"/>
  <c r="J1819" i="1"/>
  <c r="J1820" i="1" a="1"/>
  <c r="J1820" i="1"/>
  <c r="J1821" i="1" a="1"/>
  <c r="J1821" i="1"/>
  <c r="J1822" i="1" a="1"/>
  <c r="J1822" i="1"/>
  <c r="J1823" i="1" a="1"/>
  <c r="J1823" i="1"/>
  <c r="J1824" i="1" a="1"/>
  <c r="J1824" i="1"/>
  <c r="J1825" i="1" a="1"/>
  <c r="J1825" i="1"/>
  <c r="J1826" i="1" a="1"/>
  <c r="J1826" i="1"/>
  <c r="J1827" i="1" a="1"/>
  <c r="J1827" i="1"/>
  <c r="J1828" i="1" a="1"/>
  <c r="J1828" i="1"/>
  <c r="J1829" i="1" a="1"/>
  <c r="J1829" i="1"/>
  <c r="J1830" i="1" a="1"/>
  <c r="J1830" i="1"/>
  <c r="J1831" i="1" a="1"/>
  <c r="J1831" i="1"/>
  <c r="J1832" i="1" a="1"/>
  <c r="J1832" i="1"/>
  <c r="J1833" i="1" a="1"/>
  <c r="J1833" i="1"/>
  <c r="J1834" i="1" a="1"/>
  <c r="J1834" i="1"/>
  <c r="J1835" i="1" a="1"/>
  <c r="J1835" i="1"/>
  <c r="J1836" i="1" a="1"/>
  <c r="J1836" i="1"/>
  <c r="J1837" i="1" a="1"/>
  <c r="J1837" i="1"/>
  <c r="J1838" i="1" a="1"/>
  <c r="J1838" i="1"/>
  <c r="J1839" i="1" a="1"/>
  <c r="J1839" i="1"/>
  <c r="J1840" i="1" a="1"/>
  <c r="J1840" i="1"/>
  <c r="J1841" i="1" a="1"/>
  <c r="J1841" i="1"/>
  <c r="J1842" i="1" a="1"/>
  <c r="J1842" i="1"/>
  <c r="J1843" i="1" a="1"/>
  <c r="J1843" i="1"/>
  <c r="J1844" i="1" a="1"/>
  <c r="J1844" i="1"/>
  <c r="J1845" i="1" a="1"/>
  <c r="J1845" i="1"/>
  <c r="J1846" i="1" a="1"/>
  <c r="J1846" i="1"/>
  <c r="J1847" i="1" a="1"/>
  <c r="J1847" i="1"/>
  <c r="J1848" i="1" a="1"/>
  <c r="J1848" i="1"/>
  <c r="J1849" i="1" a="1"/>
  <c r="J1849" i="1"/>
  <c r="J1850" i="1" a="1"/>
  <c r="J1850" i="1"/>
  <c r="J1851" i="1" a="1"/>
  <c r="J1851" i="1"/>
  <c r="J1852" i="1" a="1"/>
  <c r="J1852" i="1"/>
  <c r="J1853" i="1" a="1"/>
  <c r="J1853" i="1"/>
  <c r="J1854" i="1" a="1"/>
  <c r="J1854" i="1"/>
  <c r="J1855" i="1" a="1"/>
  <c r="J1855" i="1"/>
  <c r="J1856" i="1" a="1"/>
  <c r="J1856" i="1"/>
  <c r="J1857" i="1" a="1"/>
  <c r="J1857" i="1"/>
  <c r="J1858" i="1" a="1"/>
  <c r="J1858" i="1"/>
  <c r="J1859" i="1" a="1"/>
  <c r="J1859" i="1"/>
  <c r="J1860" i="1" a="1"/>
  <c r="J1860" i="1"/>
  <c r="J1861" i="1" a="1"/>
  <c r="J1861" i="1"/>
  <c r="J1862" i="1" a="1"/>
  <c r="J1862" i="1"/>
  <c r="J1863" i="1" a="1"/>
  <c r="J1863" i="1"/>
  <c r="J1864" i="1" a="1"/>
  <c r="J1864" i="1"/>
  <c r="J1865" i="1" a="1"/>
  <c r="J1865" i="1"/>
  <c r="J1866" i="1" a="1"/>
  <c r="J1866" i="1"/>
  <c r="J1867" i="1" a="1"/>
  <c r="J1867" i="1"/>
  <c r="J1868" i="1" a="1"/>
  <c r="J1868" i="1"/>
  <c r="J1869" i="1" a="1"/>
  <c r="J1869" i="1"/>
  <c r="J1870" i="1" a="1"/>
  <c r="J1870" i="1"/>
  <c r="J1871" i="1" a="1"/>
  <c r="J1871" i="1"/>
  <c r="J1872" i="1" a="1"/>
  <c r="J1872" i="1"/>
  <c r="J1873" i="1" a="1"/>
  <c r="J1873" i="1"/>
  <c r="J1874" i="1" a="1"/>
  <c r="J1874" i="1"/>
  <c r="J1875" i="1" a="1"/>
  <c r="J1875" i="1"/>
  <c r="J1876" i="1" a="1"/>
  <c r="J1876" i="1"/>
  <c r="J1877" i="1" a="1"/>
  <c r="J1877" i="1"/>
  <c r="J1878" i="1" a="1"/>
  <c r="J1878" i="1"/>
  <c r="J1879" i="1" a="1"/>
  <c r="J1879" i="1"/>
  <c r="J1880" i="1" a="1"/>
  <c r="J1880" i="1"/>
  <c r="J1881" i="1" a="1"/>
  <c r="J1881" i="1"/>
  <c r="J1882" i="1" a="1"/>
  <c r="J1882" i="1"/>
  <c r="J1883" i="1" a="1"/>
  <c r="J1883" i="1"/>
  <c r="J1884" i="1" a="1"/>
  <c r="J1884" i="1"/>
  <c r="J1885" i="1" a="1"/>
  <c r="J1885" i="1"/>
  <c r="J1886" i="1" a="1"/>
  <c r="J1886" i="1"/>
  <c r="J1887" i="1" a="1"/>
  <c r="J1887" i="1"/>
  <c r="J1888" i="1" a="1"/>
  <c r="J1888" i="1"/>
  <c r="J1889" i="1" a="1"/>
  <c r="J1889" i="1"/>
  <c r="J1890" i="1" a="1"/>
  <c r="J1890" i="1"/>
  <c r="J1891" i="1" a="1"/>
  <c r="J1891" i="1"/>
  <c r="J1892" i="1" a="1"/>
  <c r="J1892" i="1"/>
  <c r="J1893" i="1" a="1"/>
  <c r="J1893" i="1"/>
  <c r="J1894" i="1" a="1"/>
  <c r="J1894" i="1"/>
  <c r="J1895" i="1" a="1"/>
  <c r="J1895" i="1"/>
  <c r="J1896" i="1" a="1"/>
  <c r="J1896" i="1"/>
  <c r="J1897" i="1" a="1"/>
  <c r="J1897" i="1"/>
  <c r="J1898" i="1" a="1"/>
  <c r="J1898" i="1"/>
  <c r="J1899" i="1" a="1"/>
  <c r="J1899" i="1"/>
  <c r="J1900" i="1" a="1"/>
  <c r="J1900" i="1"/>
  <c r="J1901" i="1" a="1"/>
  <c r="J1901" i="1"/>
  <c r="J1902" i="1" a="1"/>
  <c r="J1902" i="1"/>
  <c r="J1903" i="1" a="1"/>
  <c r="J1903" i="1"/>
  <c r="J1904" i="1" a="1"/>
  <c r="J1904" i="1"/>
  <c r="J1905" i="1" a="1"/>
  <c r="J1905" i="1"/>
  <c r="J1906" i="1" a="1"/>
  <c r="J1906" i="1"/>
  <c r="J1907" i="1" a="1"/>
  <c r="J1907" i="1"/>
  <c r="J1908" i="1" a="1"/>
  <c r="J1908" i="1"/>
  <c r="J1909" i="1" a="1"/>
  <c r="J1909" i="1"/>
  <c r="J1910" i="1" a="1"/>
  <c r="J1910" i="1"/>
  <c r="J1911" i="1" a="1"/>
  <c r="J1911" i="1"/>
  <c r="J1912" i="1" a="1"/>
  <c r="J1912" i="1"/>
  <c r="J1913" i="1" a="1"/>
  <c r="J1913" i="1"/>
  <c r="J1914" i="1" a="1"/>
  <c r="J1914" i="1"/>
  <c r="J1915" i="1" a="1"/>
  <c r="J1915" i="1"/>
  <c r="J1916" i="1" a="1"/>
  <c r="J1916" i="1"/>
  <c r="J1917" i="1" a="1"/>
  <c r="J1917" i="1"/>
  <c r="J1918" i="1" a="1"/>
  <c r="J1918" i="1"/>
  <c r="J1919" i="1" a="1"/>
  <c r="J1919" i="1"/>
  <c r="J1920" i="1" a="1"/>
  <c r="J1920" i="1"/>
  <c r="J1921" i="1" a="1"/>
  <c r="J1921" i="1"/>
  <c r="J1922" i="1" a="1"/>
  <c r="J1922" i="1"/>
  <c r="J1923" i="1" a="1"/>
  <c r="J1923" i="1"/>
  <c r="J1924" i="1" a="1"/>
  <c r="J1924" i="1"/>
  <c r="J1925" i="1" a="1"/>
  <c r="J1925" i="1"/>
  <c r="J1926" i="1" a="1"/>
  <c r="J1926" i="1"/>
  <c r="J1927" i="1" a="1"/>
  <c r="J1927" i="1"/>
  <c r="J1928" i="1" a="1"/>
  <c r="J1928" i="1"/>
  <c r="J1929" i="1" a="1"/>
  <c r="J1929" i="1"/>
  <c r="J1930" i="1" a="1"/>
  <c r="J1930" i="1"/>
  <c r="J1931" i="1" a="1"/>
  <c r="J1931" i="1"/>
  <c r="J1932" i="1" a="1"/>
  <c r="J1932" i="1"/>
  <c r="J1933" i="1" a="1"/>
  <c r="J1933" i="1"/>
  <c r="J1934" i="1" a="1"/>
  <c r="J1934" i="1"/>
  <c r="J1935" i="1" a="1"/>
  <c r="J1935" i="1"/>
  <c r="J1936" i="1" a="1"/>
  <c r="J1936" i="1"/>
  <c r="J1937" i="1" a="1"/>
  <c r="J1937" i="1"/>
  <c r="J1938" i="1" a="1"/>
  <c r="J1938" i="1"/>
  <c r="J1939" i="1" a="1"/>
  <c r="J1939" i="1"/>
  <c r="J1940" i="1" a="1"/>
  <c r="J1940" i="1"/>
  <c r="J1941" i="1" a="1"/>
  <c r="J1941" i="1"/>
  <c r="J1942" i="1" a="1"/>
  <c r="J1942" i="1"/>
  <c r="J1943" i="1" a="1"/>
  <c r="J1943" i="1"/>
  <c r="J1944" i="1" a="1"/>
  <c r="J1944" i="1"/>
  <c r="J1945" i="1" a="1"/>
  <c r="J1945" i="1"/>
  <c r="J1946" i="1" a="1"/>
  <c r="J1946" i="1"/>
  <c r="J1947" i="1" a="1"/>
  <c r="J1947" i="1"/>
  <c r="J1948" i="1" a="1"/>
  <c r="J1948" i="1"/>
  <c r="J1949" i="1" a="1"/>
  <c r="J1949" i="1"/>
  <c r="J1950" i="1" a="1"/>
  <c r="J1950" i="1"/>
  <c r="J1951" i="1" a="1"/>
  <c r="J1951" i="1"/>
  <c r="J1952" i="1" a="1"/>
  <c r="J1952" i="1"/>
  <c r="J1953" i="1" a="1"/>
  <c r="J1953" i="1"/>
  <c r="J1954" i="1" a="1"/>
  <c r="J1954" i="1"/>
  <c r="J1955" i="1" a="1"/>
  <c r="J1955" i="1"/>
  <c r="J1956" i="1" a="1"/>
  <c r="J1956" i="1"/>
  <c r="J1957" i="1" a="1"/>
  <c r="J1957" i="1"/>
  <c r="J1958" i="1" a="1"/>
  <c r="J1958" i="1"/>
  <c r="J1959" i="1" a="1"/>
  <c r="J1959" i="1"/>
  <c r="J1960" i="1" a="1"/>
  <c r="J1960" i="1"/>
  <c r="J1961" i="1" a="1"/>
  <c r="J1961" i="1"/>
  <c r="J1962" i="1" a="1"/>
  <c r="J1962" i="1"/>
  <c r="J1963" i="1" a="1"/>
  <c r="J1963" i="1"/>
  <c r="J1964" i="1" a="1"/>
  <c r="J1964" i="1"/>
  <c r="J1965" i="1" a="1"/>
  <c r="J1965" i="1"/>
  <c r="J1966" i="1" a="1"/>
  <c r="J1966" i="1"/>
  <c r="J1967" i="1" a="1"/>
  <c r="J1967" i="1"/>
  <c r="J1968" i="1" a="1"/>
  <c r="J1968" i="1"/>
  <c r="J1969" i="1" a="1"/>
  <c r="J1969" i="1"/>
  <c r="J1970" i="1" a="1"/>
  <c r="J1970" i="1"/>
  <c r="J1971" i="1" a="1"/>
  <c r="J1971" i="1"/>
  <c r="J1972" i="1" a="1"/>
  <c r="J1972" i="1"/>
  <c r="J1973" i="1" a="1"/>
  <c r="J1973" i="1"/>
  <c r="J1974" i="1" a="1"/>
  <c r="J1974" i="1"/>
  <c r="J1975" i="1" a="1"/>
  <c r="J1975" i="1"/>
  <c r="J1976" i="1" a="1"/>
  <c r="J1976" i="1"/>
  <c r="J1977" i="1" a="1"/>
  <c r="J1977" i="1"/>
  <c r="J1978" i="1" a="1"/>
  <c r="J1978" i="1"/>
  <c r="J1979" i="1" a="1"/>
  <c r="J1979" i="1"/>
  <c r="J1980" i="1" a="1"/>
  <c r="J1980" i="1"/>
  <c r="J1981" i="1" a="1"/>
  <c r="J1981" i="1"/>
  <c r="J1982" i="1" a="1"/>
  <c r="J1982" i="1"/>
  <c r="J1983" i="1" a="1"/>
  <c r="J1983" i="1"/>
  <c r="J1984" i="1" a="1"/>
  <c r="J1984" i="1"/>
  <c r="J1985" i="1" a="1"/>
  <c r="J1985" i="1"/>
  <c r="J1986" i="1" a="1"/>
  <c r="J1986" i="1"/>
  <c r="J1987" i="1" a="1"/>
  <c r="J1987" i="1"/>
  <c r="J1988" i="1" a="1"/>
  <c r="J1988" i="1"/>
  <c r="J1989" i="1" a="1"/>
  <c r="J1989" i="1"/>
  <c r="J1990" i="1" a="1"/>
  <c r="J1990" i="1"/>
  <c r="J1991" i="1" a="1"/>
  <c r="J1991" i="1"/>
  <c r="J1992" i="1" a="1"/>
  <c r="J1992" i="1"/>
  <c r="J1993" i="1" a="1"/>
  <c r="J1993" i="1"/>
  <c r="J1994" i="1" a="1"/>
  <c r="J1994" i="1"/>
  <c r="J1995" i="1" a="1"/>
  <c r="J1995" i="1"/>
  <c r="J1996" i="1" a="1"/>
  <c r="J1996" i="1"/>
  <c r="J1997" i="1" a="1"/>
  <c r="J1997" i="1"/>
  <c r="J1998" i="1" a="1"/>
  <c r="J1998" i="1"/>
  <c r="J1999" i="1" a="1"/>
  <c r="J1999" i="1"/>
  <c r="J2000" i="1" a="1"/>
  <c r="J2000" i="1"/>
  <c r="J2001" i="1" a="1"/>
  <c r="J2001" i="1"/>
  <c r="J2002" i="1" a="1"/>
  <c r="J2002" i="1"/>
  <c r="J2003" i="1" a="1"/>
  <c r="J2003" i="1"/>
  <c r="J2004" i="1" a="1"/>
  <c r="J2004" i="1"/>
  <c r="J2005" i="1" a="1"/>
  <c r="J2005" i="1"/>
  <c r="J2006" i="1" a="1"/>
  <c r="J2006" i="1"/>
  <c r="J2007" i="1" a="1"/>
  <c r="J2007" i="1"/>
  <c r="J2008" i="1" a="1"/>
  <c r="J2008" i="1"/>
  <c r="J2009" i="1" a="1"/>
  <c r="J2009" i="1"/>
  <c r="J2010" i="1" a="1"/>
  <c r="J2010" i="1"/>
  <c r="J2011" i="1" a="1"/>
  <c r="J2011" i="1"/>
  <c r="J2012" i="1" a="1"/>
  <c r="J2012" i="1"/>
  <c r="J2013" i="1" a="1"/>
  <c r="J2013" i="1"/>
  <c r="J2014" i="1" a="1"/>
  <c r="J2014" i="1"/>
  <c r="J2015" i="1" a="1"/>
  <c r="J2015" i="1"/>
  <c r="J2016" i="1" a="1"/>
  <c r="J2016" i="1"/>
  <c r="J2017" i="1" a="1"/>
  <c r="J2017" i="1"/>
  <c r="J2018" i="1" a="1"/>
  <c r="J2018" i="1"/>
  <c r="J2019" i="1" a="1"/>
  <c r="J2019" i="1"/>
  <c r="J2020" i="1" a="1"/>
  <c r="J2020" i="1"/>
  <c r="J2021" i="1" a="1"/>
  <c r="J2021" i="1"/>
  <c r="J2022" i="1" a="1"/>
  <c r="J2022" i="1"/>
  <c r="J2023" i="1" a="1"/>
  <c r="J2023" i="1"/>
  <c r="J2024" i="1" a="1"/>
  <c r="J2024" i="1"/>
  <c r="J2025" i="1" a="1"/>
  <c r="J2025" i="1"/>
  <c r="J2026" i="1" a="1"/>
  <c r="J2026" i="1"/>
  <c r="J2027" i="1" a="1"/>
  <c r="J2027" i="1"/>
  <c r="J2028" i="1" a="1"/>
  <c r="J2028" i="1"/>
  <c r="J2029" i="1" a="1"/>
  <c r="J2029" i="1"/>
  <c r="J2030" i="1" a="1"/>
  <c r="J2030" i="1"/>
  <c r="J2031" i="1" a="1"/>
  <c r="J2031" i="1"/>
  <c r="J2032" i="1" a="1"/>
  <c r="J2032" i="1"/>
  <c r="J2033" i="1" a="1"/>
  <c r="J2033" i="1"/>
  <c r="J2034" i="1" a="1"/>
  <c r="J2034" i="1"/>
  <c r="J2035" i="1" a="1"/>
  <c r="J2035" i="1"/>
  <c r="J2036" i="1" a="1"/>
  <c r="J2036" i="1"/>
  <c r="J2037" i="1" a="1"/>
  <c r="J2037" i="1"/>
  <c r="J2038" i="1" a="1"/>
  <c r="J2038" i="1"/>
  <c r="J2039" i="1" a="1"/>
  <c r="J2039" i="1"/>
  <c r="J2040" i="1" a="1"/>
  <c r="J2040" i="1"/>
  <c r="J2041" i="1" a="1"/>
  <c r="J2041" i="1"/>
  <c r="J2042" i="1" a="1"/>
  <c r="J2042" i="1"/>
  <c r="J2043" i="1" a="1"/>
  <c r="J2043" i="1"/>
  <c r="J2044" i="1" a="1"/>
  <c r="J2044" i="1"/>
  <c r="J2045" i="1" a="1"/>
  <c r="J2045" i="1"/>
  <c r="J2046" i="1" a="1"/>
  <c r="J2046" i="1"/>
  <c r="J2047" i="1" a="1"/>
  <c r="J2047" i="1"/>
  <c r="J2048" i="1" a="1"/>
  <c r="J2048" i="1"/>
  <c r="J2049" i="1" a="1"/>
  <c r="J2049" i="1"/>
  <c r="J2050" i="1" a="1"/>
  <c r="J2050" i="1"/>
  <c r="J2051" i="1" a="1"/>
  <c r="J2051" i="1"/>
  <c r="J2052" i="1" a="1"/>
  <c r="J2052" i="1"/>
  <c r="J2053" i="1" a="1"/>
  <c r="J2053" i="1"/>
  <c r="J2054" i="1" a="1"/>
  <c r="J2054" i="1"/>
  <c r="J2055" i="1" a="1"/>
  <c r="J2055" i="1"/>
  <c r="J2056" i="1" a="1"/>
  <c r="J2056" i="1"/>
  <c r="J2057" i="1" a="1"/>
  <c r="J2057" i="1"/>
  <c r="J2058" i="1" a="1"/>
  <c r="J2058" i="1"/>
  <c r="J2059" i="1" a="1"/>
  <c r="J2059" i="1"/>
  <c r="J2060" i="1" a="1"/>
  <c r="J2060" i="1"/>
  <c r="J2061" i="1" a="1"/>
  <c r="J2061" i="1"/>
  <c r="J2062" i="1" a="1"/>
  <c r="J2062" i="1"/>
  <c r="J2063" i="1" a="1"/>
  <c r="J2063" i="1"/>
  <c r="J2064" i="1" a="1"/>
  <c r="J2064" i="1"/>
  <c r="J2065" i="1" a="1"/>
  <c r="J2065" i="1"/>
  <c r="J2066" i="1" a="1"/>
  <c r="J2066" i="1"/>
  <c r="J2067" i="1" a="1"/>
  <c r="J2067" i="1"/>
  <c r="J2068" i="1" a="1"/>
  <c r="J2068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" i="1"/>
  <c r="F660" i="1"/>
  <c r="F661" i="1"/>
  <c r="F662" i="1"/>
  <c r="F665" i="1"/>
  <c r="F683" i="1"/>
  <c r="F711" i="1"/>
  <c r="F712" i="1"/>
  <c r="F732" i="1"/>
  <c r="F738" i="1"/>
  <c r="F740" i="1"/>
  <c r="F747" i="1"/>
  <c r="F751" i="1"/>
  <c r="F753" i="1"/>
  <c r="F754" i="1"/>
  <c r="F755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8" i="1"/>
  <c r="F849" i="1"/>
  <c r="F851" i="1"/>
  <c r="F855" i="1"/>
  <c r="F857" i="1"/>
  <c r="F858" i="1"/>
  <c r="F862" i="1"/>
  <c r="F879" i="1"/>
  <c r="F881" i="1"/>
  <c r="F882" i="1"/>
  <c r="F883" i="1"/>
  <c r="F884" i="1"/>
  <c r="F885" i="1"/>
  <c r="F886" i="1"/>
  <c r="F888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5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5" i="1"/>
  <c r="F986" i="1"/>
  <c r="F987" i="1"/>
  <c r="F988" i="1"/>
  <c r="F989" i="1"/>
  <c r="F990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9" i="1"/>
  <c r="F1010" i="1"/>
  <c r="F1011" i="1"/>
  <c r="F1012" i="1"/>
  <c r="F1013" i="1"/>
  <c r="F1014" i="1"/>
  <c r="F1015" i="1"/>
  <c r="F1016" i="1"/>
  <c r="F1017" i="1"/>
  <c r="F1018" i="1"/>
  <c r="F1019" i="1"/>
  <c r="F1021" i="1"/>
  <c r="F1022" i="1"/>
  <c r="F1023" i="1"/>
  <c r="F1024" i="1"/>
  <c r="F1026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4" i="1"/>
  <c r="F1080" i="1"/>
  <c r="F1091" i="1"/>
  <c r="F1093" i="1"/>
  <c r="F1096" i="1"/>
  <c r="F1100" i="1"/>
  <c r="F1102" i="1"/>
  <c r="F1106" i="1"/>
  <c r="F1117" i="1"/>
  <c r="F1125" i="1"/>
  <c r="F1127" i="1"/>
  <c r="F1131" i="1"/>
  <c r="F1132" i="1"/>
  <c r="F1133" i="1"/>
  <c r="F1141" i="1"/>
  <c r="F1143" i="1"/>
  <c r="F1150" i="1"/>
  <c r="F1151" i="1"/>
  <c r="F1157" i="1"/>
  <c r="F1158" i="1"/>
  <c r="F1159" i="1"/>
  <c r="F1160" i="1"/>
  <c r="F1161" i="1"/>
  <c r="F1162" i="1"/>
  <c r="F1163" i="1"/>
  <c r="F1164" i="1"/>
  <c r="F1165" i="1"/>
  <c r="F1166" i="1"/>
  <c r="F1167" i="1"/>
  <c r="F1173" i="1"/>
  <c r="F1174" i="1"/>
  <c r="F1175" i="1"/>
  <c r="F1176" i="1"/>
  <c r="F1177" i="1"/>
  <c r="F1194" i="1"/>
  <c r="F1195" i="1"/>
  <c r="F1197" i="1"/>
  <c r="F1201" i="1"/>
  <c r="F1202" i="1"/>
  <c r="F1207" i="1"/>
  <c r="F1209" i="1"/>
  <c r="F1212" i="1"/>
  <c r="F1213" i="1"/>
  <c r="F1229" i="1"/>
  <c r="F1231" i="1"/>
  <c r="F1232" i="1"/>
  <c r="F1235" i="1"/>
  <c r="F1237" i="1"/>
  <c r="F1250" i="1"/>
  <c r="F1260" i="1"/>
  <c r="F1261" i="1"/>
  <c r="F1262" i="1"/>
  <c r="F1267" i="1"/>
  <c r="F1272" i="1"/>
  <c r="F1274" i="1"/>
  <c r="F1283" i="1"/>
  <c r="F1286" i="1"/>
  <c r="F1296" i="1"/>
  <c r="F1310" i="1"/>
  <c r="F1321" i="1"/>
  <c r="F1325" i="1"/>
  <c r="F1326" i="1"/>
  <c r="F1327" i="1"/>
  <c r="F1328" i="1"/>
  <c r="F1329" i="1"/>
  <c r="F1340" i="1"/>
  <c r="F1341" i="1"/>
  <c r="F1352" i="1"/>
  <c r="F1353" i="1"/>
  <c r="F1354" i="1"/>
  <c r="F1355" i="1"/>
  <c r="F1365" i="1"/>
  <c r="F1366" i="1"/>
  <c r="F1373" i="1"/>
  <c r="F1374" i="1"/>
  <c r="F1375" i="1"/>
  <c r="F1376" i="1"/>
  <c r="F1377" i="1"/>
  <c r="F1378" i="1"/>
  <c r="F1382" i="1"/>
  <c r="F1386" i="1"/>
  <c r="F1387" i="1"/>
  <c r="F1409" i="1"/>
  <c r="F1410" i="1"/>
  <c r="F1420" i="1"/>
  <c r="F1425" i="1"/>
  <c r="F1426" i="1"/>
  <c r="F1476" i="1"/>
  <c r="F1492" i="1"/>
  <c r="F1496" i="1"/>
  <c r="F1520" i="1"/>
  <c r="F1542" i="1"/>
  <c r="F1553" i="1"/>
  <c r="F1554" i="1"/>
  <c r="F1555" i="1"/>
  <c r="F1556" i="1"/>
  <c r="F1564" i="1"/>
  <c r="F1568" i="1"/>
  <c r="F1571" i="1"/>
  <c r="F1582" i="1"/>
  <c r="F1583" i="1"/>
  <c r="F1585" i="1"/>
  <c r="F1587" i="1"/>
  <c r="F1588" i="1"/>
  <c r="F1589" i="1"/>
  <c r="F1599" i="1"/>
  <c r="F1600" i="1"/>
  <c r="F1612" i="1"/>
  <c r="F1613" i="1"/>
  <c r="F1614" i="1"/>
  <c r="F1616" i="1"/>
  <c r="F1617" i="1"/>
  <c r="F1618" i="1"/>
  <c r="F1619" i="1"/>
  <c r="F1620" i="1"/>
  <c r="F1629" i="1"/>
  <c r="F1630" i="1"/>
  <c r="F1639" i="1"/>
  <c r="F1640" i="1"/>
  <c r="F1648" i="1"/>
  <c r="F1665" i="1"/>
  <c r="F1671" i="1"/>
  <c r="F1672" i="1"/>
  <c r="F1674" i="1"/>
  <c r="F1675" i="1"/>
  <c r="F1676" i="1"/>
  <c r="F1681" i="1"/>
  <c r="F1682" i="1"/>
  <c r="F1683" i="1"/>
  <c r="F1684" i="1"/>
  <c r="F1685" i="1"/>
  <c r="F1690" i="1"/>
  <c r="F1698" i="1"/>
  <c r="F1699" i="1"/>
  <c r="F1712" i="1"/>
  <c r="F1725" i="1"/>
  <c r="F1727" i="1"/>
  <c r="F1739" i="1"/>
  <c r="F1749" i="1"/>
  <c r="F1750" i="1"/>
  <c r="F1758" i="1"/>
  <c r="F1761" i="1"/>
  <c r="F1763" i="1"/>
  <c r="F1774" i="1"/>
  <c r="F1794" i="1"/>
  <c r="F1795" i="1"/>
  <c r="F1803" i="1"/>
  <c r="F1804" i="1"/>
  <c r="F1810" i="1"/>
  <c r="F1811" i="1"/>
  <c r="F1817" i="1"/>
  <c r="F1822" i="1"/>
  <c r="F1823" i="1"/>
  <c r="F1825" i="1"/>
  <c r="F1836" i="1"/>
  <c r="F1837" i="1"/>
  <c r="F1847" i="1"/>
  <c r="F1848" i="1"/>
  <c r="F1858" i="1"/>
  <c r="F1859" i="1"/>
  <c r="F1860" i="1"/>
  <c r="F1861" i="1"/>
  <c r="F1867" i="1"/>
  <c r="F1868" i="1"/>
  <c r="F1869" i="1"/>
  <c r="F1874" i="1"/>
  <c r="F1876" i="1"/>
  <c r="F1877" i="1"/>
  <c r="F1889" i="1"/>
  <c r="F1890" i="1"/>
  <c r="F1895" i="1"/>
  <c r="F1896" i="1"/>
  <c r="F1908" i="1"/>
  <c r="F1920" i="1"/>
  <c r="F1921" i="1"/>
  <c r="F1928" i="1"/>
  <c r="F1938" i="1"/>
  <c r="F1939" i="1"/>
  <c r="F1951" i="1"/>
  <c r="F1962" i="1"/>
  <c r="F1963" i="1"/>
  <c r="F1972" i="1"/>
  <c r="F1980" i="1"/>
  <c r="F1984" i="1"/>
  <c r="F1993" i="1"/>
  <c r="F2028" i="1"/>
  <c r="F2035" i="1"/>
  <c r="F2044" i="1"/>
  <c r="F2046" i="1"/>
  <c r="F2058" i="1"/>
  <c r="F2059" i="1"/>
  <c r="F2060" i="1"/>
  <c r="F2061" i="1"/>
  <c r="J2070" i="1"/>
  <c r="J2071" i="1"/>
  <c r="J2072" i="1"/>
  <c r="J2073" i="1"/>
  <c r="J2074" i="1"/>
  <c r="J2075" i="1"/>
  <c r="J2076" i="1"/>
  <c r="J2077" i="1"/>
  <c r="J2078" i="1"/>
  <c r="J2079" i="1"/>
  <c r="J2080" i="1"/>
  <c r="M2" i="1"/>
  <c r="L2" i="1" a="1"/>
  <c r="L3" i="1" a="1"/>
  <c r="L3" i="1" l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<sst xmlns="http://schemas.openxmlformats.org/spreadsheetml/2006/main" count="12623" uniqueCount="2860">
  <si>
    <t>PORT CODE</t>
  </si>
  <si>
    <t>DATE</t>
  </si>
  <si>
    <t>IEC</t>
  </si>
  <si>
    <t>HS CODE</t>
  </si>
  <si>
    <t>GOODS DESCRIPTION</t>
  </si>
  <si>
    <t>Master category</t>
  </si>
  <si>
    <t>Model Name</t>
  </si>
  <si>
    <t>Model Number</t>
  </si>
  <si>
    <t>Capacity</t>
  </si>
  <si>
    <t>Qty</t>
  </si>
  <si>
    <t>Unit of measure</t>
  </si>
  <si>
    <t>Price</t>
  </si>
  <si>
    <t>Unit of measure2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</si>
  <si>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</si>
  <si>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</si>
  <si>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</si>
  <si>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</si>
  <si>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</si>
  <si>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</si>
  <si>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</si>
  <si>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Grand Total_INR</t>
  </si>
  <si>
    <t>Year</t>
  </si>
  <si>
    <t>Main Category</t>
  </si>
  <si>
    <t>Sub Category</t>
  </si>
  <si>
    <t>INNSA1</t>
  </si>
  <si>
    <t>2025-10-28</t>
  </si>
  <si>
    <t>0301049751</t>
  </si>
  <si>
    <t>TH5170 STEEL CUTLERY HOLDER (QTY:600 PCS/USD 2.03 PER PCS) TH5170 STEEL CUTLERY HOLDER (QTY:600 PCS/USD 2.03 PER PCS)</t>
  </si>
  <si>
    <t>KGS</t>
  </si>
  <si>
    <t>73231000</t>
  </si>
  <si>
    <t>8001-2 STEEL SCRUBBER 2PCS SET (QTY: 336000 SETS/USD 0.139 PER SETS)8001-2 STEEL SCRUBBER 2PCS SET (QTY: 336000 SETS/USD 0.139 P</t>
  </si>
  <si>
    <t>2025-10-23</t>
  </si>
  <si>
    <t>73239990</t>
  </si>
  <si>
    <t>MILD STEEL MULTI FUNCTION CLOTH STAND (RYX-02-020) (QTY: 1,232 PCS/CNY:101 PER PCS)MILD STEEL MULTI FUNCTION CLOTH STAND (RYX-02-020) (QTY: 1,2</t>
  </si>
  <si>
    <t>2025-10-13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</si>
  <si>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</si>
  <si>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</si>
  <si>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2025-10-08</t>
  </si>
  <si>
    <t>STEEL HANGER WITH HOOK (SL-89) (QTY:70056 PCS/CNY:7.45 PER PCS)STEEL HANGER WITH HOOK (SL-89) (QTY:70056 PCS/:7.45</t>
  </si>
  <si>
    <t>2025-10-06</t>
  </si>
  <si>
    <t>STEEL HANGER 10PCS SET (AM-969) (QTY: 480 SET/USD 0.819 PERSET)STEEL HANGER 10PCS SET (AM-969) (QTY: 480 SET/USD 0.819 PER</t>
  </si>
  <si>
    <t>2025-10-01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</si>
  <si>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</si>
  <si>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</si>
  <si>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</si>
  <si>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</si>
  <si>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2025-09-27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</si>
  <si>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</si>
  <si>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</si>
  <si>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2025-09-24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</si>
  <si>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</si>
  <si>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</si>
  <si>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</si>
  <si>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</si>
  <si>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</si>
  <si>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</si>
  <si>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2025-09-23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</si>
  <si>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</si>
  <si>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</si>
  <si>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</si>
  <si>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2025-09-20</t>
  </si>
  <si>
    <t>HOUSEHOLD STEEL HOOK 3PCS SET (3888) (QTY:153600 SET/USD:0.24 PER SET)HOUSEHOLD STEEL HOOK 3PCS SET (3888) (QTY:153600 SET/USD:0.2</t>
  </si>
  <si>
    <t>2025-09-10</t>
  </si>
  <si>
    <t>MILD STEEL MULTI FUNCTION CLOTH STAND (RYX-02-020) (QTY:1,232 PCS/CNY:101.00 PER PCS)MILD STEEL MULTI FUNCTION CLOTH STAND (RYX-02-020) (QTY:1,23</t>
  </si>
  <si>
    <t>2025-09-09</t>
  </si>
  <si>
    <t>STEEL BASKET BIG (SY-845-4) (QTY:800 PCS/USD:0.9710 PER PCS) STEEL BASKET BIG (SY-845-4) (QTY:800 PCS/USD:0.9710 PER PCS)</t>
  </si>
  <si>
    <t>2025-09-05</t>
  </si>
  <si>
    <t>MILD STEEL MULTI FUNCTION CLOTH STAND (RYX-02-026-3S) (QTY:1696 PCS/CNY: 81.50 PER PCS)MILD STEEL MULTI FUNCTION CLOTH STAND (RYX-02-026-3S) (QTY</t>
  </si>
  <si>
    <t>2025-09-02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</si>
  <si>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</si>
  <si>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</si>
  <si>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</si>
  <si>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</si>
  <si>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2025-08-30</t>
  </si>
  <si>
    <t>STEEL SALT BOTTLE (NP-19) (QTY: 36180 PC/USD 0.446 PER PC) STEEL SALT BOTTLE (NP-19) (QTY: 36180 PC/USD 0.446 PER PC)</t>
  </si>
  <si>
    <t>2025-08-29</t>
  </si>
  <si>
    <t>STEEL SCRUBBER 6PCS SET (OKS-4156) (QTY:98,400 SET/USD:0.228PER SET)STEEL SCRUBBER 6PCS SET (OKS-4156) (QTY:98,400 SET/USD:0.228</t>
  </si>
  <si>
    <t>2025-08-23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</si>
  <si>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</si>
  <si>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</si>
  <si>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2025-08-20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</si>
  <si>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</si>
  <si>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</si>
  <si>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2025-08-16</t>
  </si>
  <si>
    <t>2025-08-07</t>
  </si>
  <si>
    <t>STEEL BASKET SQUARE (SY-845-6) (QTY: 4400 PCS/USD 0.702 PERPCS)STEEL BASKET SQUARE (SY-845-6) (QTY: 4400 PCS/USD 0.702 PER</t>
  </si>
  <si>
    <t>2025-08-01</t>
  </si>
  <si>
    <t>STEEL SCRUBBER 2 PCS SET (8001-2) (QTY:336000 SET/USD:0.139PER SET)STEEL SCRUBBER 2 PCS SET (8001-2) (QTY:336000 SET/USD:0.139</t>
  </si>
  <si>
    <t>2025-07-29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</si>
  <si>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</si>
  <si>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</si>
  <si>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2025-07-28</t>
  </si>
  <si>
    <t>STEEL BASKET SQUARE (SY-845-6) (QTY: 82,800 PCS/USD:0.7012 PCS)STEEL BASKET SQUARE (SY-845-6) (QTY: 82,800 PCS/USD:0.7012 P</t>
  </si>
  <si>
    <t>2025-07-23</t>
  </si>
  <si>
    <t>STEEL CUTLERY HOLDER (H2740) (QTY: 24960 NOS/USD 1.55 PER NOS)STEEL CUTLERY HOLDER (H2740) (QTY: 24960 NOS/USD 1.55 PER NO</t>
  </si>
  <si>
    <t>2025-07-22</t>
  </si>
  <si>
    <t>STEEL SCRUBBER 2 PCS SET (8001-2) (QTY:168000 SETS/USD:0.139PER PCS)STEEL SCRUBBER 2 PCS SET (8001-2) (QTY:168000 SETS/USD:0.139</t>
  </si>
  <si>
    <t>2025-07-17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</si>
  <si>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</si>
  <si>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</si>
  <si>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</si>
  <si>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73239390</t>
  </si>
  <si>
    <t>STEEL FILTER BALL WITH CHAIN (SR-10) (QTY: 540 PCS/USD 0.258PER PCS)STEEL FILTER BALL WITH CHAIN (SR-10) (QTY: 540 PCS/USD 0.25</t>
  </si>
  <si>
    <t>2025-07-16</t>
  </si>
  <si>
    <t>STEEL HANGER WITH HOOK (SL-89) (QTY: 70056 PCS/CNY 7.45 PERPCS)STEEL HANGER WITH HOOK (SL-89) (QTY: 70056 PCS/CNY 7.45 PER</t>
  </si>
  <si>
    <t>2025-07-15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</si>
  <si>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</si>
  <si>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</si>
  <si>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2025-07-10</t>
  </si>
  <si>
    <t>SB-12 STEEL TEA STRAINER BIG (QTY:44226 PCS/USD 0.975 PER PCS)SB-12 STEEL TEA STRAINER BIG (QTY:44226 PCS/USD 0.975 PER PC</t>
  </si>
  <si>
    <t>2025-07-02</t>
  </si>
  <si>
    <t>STEEL SCRUBBER 6PCS SET (OKS-4156) (QTY:98,400 PCS/USD:0.228PER PCS)STEEL SCRUBBER 6PCS SET (OKS-4156) (QTY:98,400 PCS/USD:0.228</t>
  </si>
  <si>
    <t>2025-06-28</t>
  </si>
  <si>
    <t>STEEL SCRUBBER 2PCS SET (8001-2) (QTY: 168000 SET/USD 0.142PER SET)STEEL SCRUBBER 2PCS SET (8001-2) (QTY: 168000 SET/USD 0.142</t>
  </si>
  <si>
    <t>2025-06-27</t>
  </si>
  <si>
    <t>2025-06-25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</si>
  <si>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</si>
  <si>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</si>
  <si>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2025-06-23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</si>
  <si>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</si>
  <si>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</si>
  <si>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2025-06-10</t>
  </si>
  <si>
    <t>2025-06-05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</si>
  <si>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</si>
  <si>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</si>
  <si>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</si>
  <si>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</si>
  <si>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2025-06-03</t>
  </si>
  <si>
    <t>STEEL SCRUBBER 6PCS SET (OKS-4156) (QTY:98400 PCS/USD:0.238PER PCS)STEEL SCRUBBER 6PCS SET (OKS-4156) (QTY:98400 PCS/USD:0.238</t>
  </si>
  <si>
    <t>2025-05-27</t>
  </si>
  <si>
    <t>MILD STEEL MULTI FUNCTION CLOTH STAND (RYX-02-020) (QTY: 2464 NOS/USD 101 PER CNY)MILD STEEL MULTI FUNCTION CLOTH STAND (RYX-02-020) (QTY: 246</t>
  </si>
  <si>
    <t>2025-05-26</t>
  </si>
  <si>
    <t>MILD STEEL MULTI FUNCTION CLOTH STAND (RYX-02-026-3S) (QTY:848 NOS/CNY 81.50 PER NOS)MILD STEEL MULTI FUNCTION CLOTH STAND (RYX-02-026-3S) (QTY:</t>
  </si>
  <si>
    <t>2025-05-23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</si>
  <si>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</si>
  <si>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</si>
  <si>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</si>
  <si>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</si>
  <si>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2025-05-20</t>
  </si>
  <si>
    <t>STEEL SCRUBBER (8001-12) (QTY:276048 PCS/USD:0.08 PER PCS) STEEL SCRUBBER (8001-12) (QTY:276048 PCS/USD:0.08 PER PCS)</t>
  </si>
  <si>
    <t>2025-05-12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</si>
  <si>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</si>
  <si>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</si>
  <si>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2025-05-09</t>
  </si>
  <si>
    <t>SS SCRUBBER 3PCS SET (SS410) (QTY:120720 SETS/USD:0.16 PER SET)SS SCRUBBER 3PCS SET (SS410) (QTY:120720 SETS/USD:0.16 PER S</t>
  </si>
  <si>
    <t>2025-05-06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</si>
  <si>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</si>
  <si>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</si>
  <si>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2025-05-05</t>
  </si>
  <si>
    <t>HOUSEHOLD STEEL HOOK 3PCS SET (2628) (QTY: 167940 SET/USD 0.37 PER SET)HOUSEHOLD STEEL HOOK 3PCS SET (2628) (QTY: 167940 SET/USD 0.</t>
  </si>
  <si>
    <t>2025-05-04</t>
  </si>
  <si>
    <t>STEEL BASKET BIG (SY-845-4) (QTY: 5232 PC/USD 1.004 PER PC) STEEL BASKET BIG (SY-845-4) (QTY: 5232 PC/USD 1.004 PER PC)</t>
  </si>
  <si>
    <t>2025-05-01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</si>
  <si>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</si>
  <si>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</si>
  <si>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2025-04-26</t>
  </si>
  <si>
    <t>RYX-02-026-3S MILD STEEL MULTI FUNCTION CLOTH STAND (QTY :848 NUM/CNY 81.50 PER NUM)RYX-02-026-3S MILD STEEL MULTI FUNCTION CLOTH STAND (QTY :84</t>
  </si>
  <si>
    <t>2025-04-22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</si>
  <si>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</si>
  <si>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</si>
  <si>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2025-04-21</t>
  </si>
  <si>
    <t>STEEL SCRUBBER 2PCS SET (8001-2) (QTY:168000 SETS/USD:0.142PER PCS)STEEL SCRUBBER 2PCS SET (8001-2) (QTY:168000 SETS/USD:0.142</t>
  </si>
  <si>
    <t>2025-04-18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</si>
  <si>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</si>
  <si>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</si>
  <si>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2025-04-15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</si>
  <si>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</si>
  <si>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</si>
  <si>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</si>
  <si>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2025-04-05</t>
  </si>
  <si>
    <t>STEEL HANGER WITH HOOK (SL-89) (QTY:70056 PCS/CNY:7.45 PER PCS)STEEL HANGER WITH HOOK (SL-89) (QTY:70056 PCS/CNY:7.45 PER P</t>
  </si>
  <si>
    <t>2025-04-04</t>
  </si>
  <si>
    <t>STEEL SCRUBBER 6PCS SET (OKS-4156) (QTY: 98400 SET/USD 0.238PER SET)STEEL SCRUBBER 6PCS SET (OKS-4156) (QTY: 98400 SET/USD 0.238</t>
  </si>
  <si>
    <t>2025-03-29</t>
  </si>
  <si>
    <t>RYX-02-026-3S MILD STEEL MULTI FUNCTION CLOTH STAND (QTY :1696 NUM/CNY 81.50 PER NUM)RYX-02-026-3S MILD STEEL MULTI FUNCTION CLOTH STAND (QTY :16</t>
  </si>
  <si>
    <t>2025-03-28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</si>
  <si>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</si>
  <si>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</si>
  <si>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2025-03-27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</si>
  <si>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</si>
  <si>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</si>
  <si>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</si>
  <si>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2025-03-12</t>
  </si>
  <si>
    <t>STEEL SCRUBBER 2 PCS SET (8001-2) (QTY:168000 SETS/USD:0.142PER SETS)STEEL SCRUBBER 2 PCS SET (8001-2) (QTY:168000 SETS/USD:0.142</t>
  </si>
  <si>
    <t>2025-03-10</t>
  </si>
  <si>
    <t>STEEL ROUND CONTAINER (6856) (QTY: 51768 PCS/USD 0.55 PER SET)STEEL ROUND CONTAINER (6856) (QTY: 51768 PCS/USD 0.55 PER SE</t>
  </si>
  <si>
    <t>2025-03-07</t>
  </si>
  <si>
    <t>SS SCRUBBER 3PCS SET (SS410) (QTY: 120240 SET/USD 0.16 PER SET)SS SCRUBBER 3PCS SET (SS410) (QTY: 120240 SET/USD 0.16 PER S</t>
  </si>
  <si>
    <t>2025-02-12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</si>
  <si>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</si>
  <si>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</si>
  <si>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</si>
  <si>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</si>
  <si>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</si>
  <si>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</si>
  <si>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</si>
  <si>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</si>
  <si>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</si>
  <si>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2025-02-10</t>
  </si>
  <si>
    <t>2025-02-06</t>
  </si>
  <si>
    <t>HOUSEHOLD STEEL HOOK 3PCS SET (2628) (QTY: 164808 SET/USD 0.370 PER SET)HOUSEHOLD STEEL HOOK 3PCS SET (2628) (QTY: 164808 SET/USD 0.</t>
  </si>
  <si>
    <t>2025-02-03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</si>
  <si>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</si>
  <si>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</si>
  <si>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</si>
  <si>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2025-01-29</t>
  </si>
  <si>
    <t>2025-01-28</t>
  </si>
  <si>
    <t>2025-01-27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</si>
  <si>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</si>
  <si>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</si>
  <si>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</si>
  <si>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2025-01-25</t>
  </si>
  <si>
    <t>STEEL SCRUBBER (8001-12) (QTY: 269568 NOS/USD: 0.078 PER NOS)STEEL SCRUBBER (8001-12) (QTY: 269568 NOS/USD: 0.078 PER NOS</t>
  </si>
  <si>
    <t>2025-01-18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</si>
  <si>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</si>
  <si>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</si>
  <si>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</si>
  <si>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</si>
  <si>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</si>
  <si>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</si>
  <si>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2025-01-17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</si>
  <si>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</si>
  <si>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</si>
  <si>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2025-01-15</t>
  </si>
  <si>
    <t>2025-01-14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</si>
  <si>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</si>
  <si>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</si>
  <si>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</si>
  <si>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</si>
  <si>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2025-01-13</t>
  </si>
  <si>
    <t>STEEL HANGER WITH HOOK (SL-89) (QTY:70056 PCS/ CNY:7.45 PERPCS)STEEL HANGER WITH HOOK (SL-89) (QTY:70056 PCS/ CNY:7.45 PER</t>
  </si>
  <si>
    <t>2025-01-09</t>
  </si>
  <si>
    <t>STEEL SALT BOTTLE (NP-19) (QTY: 2916 PCS/USD 0.438 PER PCS) STEEL SALT BOTTLE (NP-19) (QTY: 2916 PCS/USD 0.438 PER PCS)</t>
  </si>
  <si>
    <t>2025-01-08</t>
  </si>
  <si>
    <t>2025-01-04</t>
  </si>
  <si>
    <t>STEEL SCRUBBER 6 PCS SET (OKS-4156) (QTY: 98400 SET/USD: 0.238 PER SET)STEEL SCRUBBER 6 PCS SET (OKS-4156) (QTY: 98400 SET/USD: 0.2</t>
  </si>
  <si>
    <t>2025-01-03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</si>
  <si>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</si>
  <si>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</si>
  <si>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</si>
  <si>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</si>
  <si>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</si>
  <si>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</si>
  <si>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</si>
  <si>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2025-01-02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</si>
  <si>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</si>
  <si>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</si>
  <si>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</si>
  <si>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</si>
  <si>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</si>
  <si>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2024-12-20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</si>
  <si>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</si>
  <si>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</si>
  <si>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2024-12-04</t>
  </si>
  <si>
    <t>RYX-02-020 MILD STEEL MULTI FUNCTION CLOTH STAND (QTY :1232NUM/CNY 101.00 PER NUM)</t>
  </si>
  <si>
    <t>2024-11-30</t>
  </si>
  <si>
    <t>2024-11-27</t>
  </si>
  <si>
    <t>GS-47 STEEL GIFT BOX HEART SHAPE (QTY:44280 PCS/USD 0.212 PER PCS)</t>
  </si>
  <si>
    <t>GS-47 STEEL GIFT BOX HEART SHAPE (QTY:6120 PCS/UDS 0.211 PERPCS)</t>
  </si>
  <si>
    <t>2024-11-19</t>
  </si>
  <si>
    <t>SS SCRUBBER 3PCS SET (SS410) (QTY: 119160 SET/USD 0.16 PER SET)</t>
  </si>
  <si>
    <t>2024-11-12</t>
  </si>
  <si>
    <t>STEEL SCRUBBER (8001-12) (QTY: 278640 NOS/USD 0.084 PER NOS)</t>
  </si>
  <si>
    <t>STEEL SCRUBBER 2 PCS SET (8001-2) (QTY:168000 SETS/USD:0.148PER SET)</t>
  </si>
  <si>
    <t>2024-11-05</t>
  </si>
  <si>
    <t>HOUSEHOLD STEEL HOOK 3PCS SET (3888) (QTY: 181872 PCS / USD0.260 PER PCS)</t>
  </si>
  <si>
    <t>STEEL SCRUBBER 6PCS SET (OKS-4156) (QTY: 98400 NOS /USD 0.238 PER NOS)</t>
  </si>
  <si>
    <t>2024-10-30</t>
  </si>
  <si>
    <t>MILD STEEL MULTI FUNCTION CLOTH STAND (RYX-02-020) (QTY: 1232 NOS/CNY 101 PER NOS)</t>
  </si>
  <si>
    <t>2024-10-22</t>
  </si>
  <si>
    <t>MILD STEEL MULTI FUNCTION CLOTH STAND (RYX-02-021A) (QTY: 3888 NOS/CNY 61.50 PER NOS)</t>
  </si>
  <si>
    <t>2024-10-18</t>
  </si>
  <si>
    <t>HOUSEHOLD STEEL HOOK 3PCS SET (3888) (QTY: 30288 SET/USD 0.26PER SET)</t>
  </si>
  <si>
    <t>2024-10-16</t>
  </si>
  <si>
    <t>STEEL SCRUBBER 2PCS SET (8001-2) (QTY: 168000 NOS /USD 0.148PER NOS)</t>
  </si>
  <si>
    <t>2024-10-14</t>
  </si>
  <si>
    <t>STEEL SCRUBBER 6PCS SET (OKS-4156) (QTY: 98400 SET/USD 0.238PER SET)</t>
  </si>
  <si>
    <t>2024-10-13</t>
  </si>
  <si>
    <t>MILD STEEL MULTI FUNCTION CLOTH STAND (RYX-02-020) (QTY:1232NOS / CNY 101.00 PER NOS)</t>
  </si>
  <si>
    <t>2024-10-08</t>
  </si>
  <si>
    <t>HOUSEHOLD STEEL HOOK 2PCS SET (2758) (QTY: 2400 SET/USD 0.265 PER SET)</t>
  </si>
  <si>
    <t>2024-10-05</t>
  </si>
  <si>
    <t>2024-10-01</t>
  </si>
  <si>
    <t>STEEL SCRUBBER 6PCS SET (OKS-4156) (QTY: 89160 SET/USD 0.238PER SET)</t>
  </si>
  <si>
    <t>2024-09-28</t>
  </si>
  <si>
    <t>RYX-02-026-3S MILD STEEL MULTI FUNCTION CLOTH STAND (QTY :848 NUM/CNY 82.00 PER NUM)</t>
  </si>
  <si>
    <t>RYX-02-021A MILD STEEL MULTI FUNCTION CLOTH STAND (QTY :3888NUM/CNY 61.50 PER NUM)</t>
  </si>
  <si>
    <t>2024-09-25</t>
  </si>
  <si>
    <t>2024-09-11</t>
  </si>
  <si>
    <t>STEEL WIRE CLEANING CLOTH 3PCS SET (AM-793) (QTY: 1250 SET /USD 0.184 PER SET)</t>
  </si>
  <si>
    <t>2024-09-06</t>
  </si>
  <si>
    <t>RYX-02-020 MILD STEEL MULTI FUNCTION CLOTH STAND (QTY :2464NUM/CNY 101.00 PER NUM)</t>
  </si>
  <si>
    <t>2024-09-05</t>
  </si>
  <si>
    <t>SS SCRUBBER 3PCS SET (SS410) (QTY: 118680 SET/USD 0.16 PER SET)</t>
  </si>
  <si>
    <t>2024-09-03</t>
  </si>
  <si>
    <t>STEEL SCRUBBER 6PCS SET (OKS-4156) (QTY: 98400 SET/USD 0.238 PER SET)</t>
  </si>
  <si>
    <t>2024-08-29</t>
  </si>
  <si>
    <t>AM-625 STEEL HANGER (QTY:10500 PCS/USD 0.5610 PER PCS)</t>
  </si>
  <si>
    <t>2024-08-26</t>
  </si>
  <si>
    <t>2024-08-24</t>
  </si>
  <si>
    <t>HOUSEHOLD STEEL HOOK 3PCS SET (2628) (QTY: 167040 NOS/USD 0.375 PER NOS)</t>
  </si>
  <si>
    <t>2024-08-20</t>
  </si>
  <si>
    <t>STEEL SCRUBBER 2PCS SET (8001-2) (QTY: 168000 SET/USD 0.148PER SET)</t>
  </si>
  <si>
    <t>2024-08-16</t>
  </si>
  <si>
    <t>STEEL SPRINKLER (AM-430) (QTY: 38496 PC/ USD 0.572 PER PC)</t>
  </si>
  <si>
    <t>2024-08-13</t>
  </si>
  <si>
    <t>2024-08-12</t>
  </si>
  <si>
    <t>STEEL SCRUBBER 6PCS SET (OKS-4156) (QTY:98400 PCS/USD:0.238PER PCS)</t>
  </si>
  <si>
    <t>2024-08-10</t>
  </si>
  <si>
    <t>HOUSEHOLD STEEL HOOK 3PCS SET (3888) (QTY:3168 SET/USD 0.265PER SET)</t>
  </si>
  <si>
    <t>2024-08-05</t>
  </si>
  <si>
    <t>STEEL CUTLERY HOLDER (H2740) (QTY: 960 NOS/USD 1.95 PER NOS)</t>
  </si>
  <si>
    <t>2024-08-02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</si>
  <si>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</si>
  <si>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</si>
  <si>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</si>
  <si>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2024-07-30</t>
  </si>
  <si>
    <t>SY604A-4 STEEL HOOK 4PCS SET(QTY :25200 SET/USD 0.5207 PERSET)</t>
  </si>
  <si>
    <t>2024-07-26</t>
  </si>
  <si>
    <t>HOUSEHOLD STEEL HOOK 3PCS SET (2628) (QTY: 167040 SET/USD 0.375 PER SET)</t>
  </si>
  <si>
    <t>2024-07-19</t>
  </si>
  <si>
    <t>2024-07-18</t>
  </si>
  <si>
    <t>STEEL SCRUBBER 2PCS SET (8001-2) (QTY: 166320 SET/USD 0.151PER SET)</t>
  </si>
  <si>
    <t>STEEL SCRUBBER 2PCS SET (8001-2) (QTY: 166920 SET/USD 0.151PER SET)</t>
  </si>
  <si>
    <t>2024-07-15</t>
  </si>
  <si>
    <t>STEEL HANGER WITH HOOK (SL-89) (QTY: 70056 PCS/CNY 7.45 PERPCS)</t>
  </si>
  <si>
    <t>2024-07-07</t>
  </si>
  <si>
    <t>2024-07-02</t>
  </si>
  <si>
    <t>STEEL HANGER 10PCS SET (SY772-42) (QTY: 10080 SET/USD 1.2326PER SET)</t>
  </si>
  <si>
    <t>2024-06-29</t>
  </si>
  <si>
    <t>MILD STEEL MULTI FUNCTION CLOTH STAND (RYX-02-020) (QTY: 1232 NOS / CNY 101.00 PER NOS)</t>
  </si>
  <si>
    <t>2024-06-27</t>
  </si>
  <si>
    <t>STEEL SCRUBBER 2PCS SET (8001-2) (QTY: 167880 SET/USD 0.151PER SET)</t>
  </si>
  <si>
    <t>2024-06-24</t>
  </si>
  <si>
    <t>STEEL HANGER 10PCS SET (SY772-42) (QTY: 5040 SET/USD 1.2517PER SET)</t>
  </si>
  <si>
    <t>2024-06-22</t>
  </si>
  <si>
    <t>STEEL GIFT BOX HEART SHAPE (GS-47) (QTY: 1008 PCS/USD 0.222PER PCS)</t>
  </si>
  <si>
    <t>STEEL GIFT BOX SQUARE SHAPE (GS-48) (QTY: 480 PCS/USD 0.776PER PCS)</t>
  </si>
  <si>
    <t>2024-06-21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</si>
  <si>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</si>
  <si>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</si>
  <si>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</si>
  <si>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2024-06-20</t>
  </si>
  <si>
    <t>SS SCRUBBER 3PCS SET (SS410) (QTY: 120360 SET/USD 0.16 PER SET)</t>
  </si>
  <si>
    <t>2024-06-17</t>
  </si>
  <si>
    <t>STEEL SCRUBBER 6PCS SET (OKS-4156) (QTY: 98400 SET/USD 0.239PER SET)</t>
  </si>
  <si>
    <t>2024-06-15</t>
  </si>
  <si>
    <t>STEEL SCRUBBER (8001-2) (QTY: 168000 SET/0.151 PER SET)</t>
  </si>
  <si>
    <t>2024-06-11</t>
  </si>
  <si>
    <t>STEEL HOOK 4PCS SET (SY604A-4) (QTY: 10200 SET/USD 0.5285 PER SET)</t>
  </si>
  <si>
    <t>2024-06-06</t>
  </si>
  <si>
    <t>STEEL SPRINKLER (AM-430) (QTY: 30120 PCS/ USD 0.5744 PER PCS)</t>
  </si>
  <si>
    <t>2024-06-04</t>
  </si>
  <si>
    <t>STEEL ROUND CONTAINER (6857) (QTY: 30936 NOS/USD 0.718 PER NOS)</t>
  </si>
  <si>
    <t>STEEL ROUND CONTAINER MEDIUM (6581) (QTY: 79752 NOS/USD 0.875 PER NOS)</t>
  </si>
  <si>
    <t>2024-06-01</t>
  </si>
  <si>
    <t>STAINLESS STEEL GRATER WITH HANDLE (KL324H-9S) (QTY: 59040 NOS/USD 0.62 PER NOS)</t>
  </si>
  <si>
    <t>2024-05-31</t>
  </si>
  <si>
    <t>SS SCRUBBER 3PCS SET (SS410) (QTY: 118560 SET/USD 0.16 PER SET)</t>
  </si>
  <si>
    <t>2024-05-28</t>
  </si>
  <si>
    <t>MILD STEEL MULTI FUNCTION CLOTH STAND (RYX-02-021A) (QTY: 6480 NOS/CNY 61.50 PER NOS)</t>
  </si>
  <si>
    <t>MILD STEEL MULTI FUNCTION CLOTH STAND (RYX-02-020) (QTY: 1232 NOS/CNY 100 PER CNY)</t>
  </si>
  <si>
    <t>2024-05-24</t>
  </si>
  <si>
    <t>HOUSEHOLD STEEL HOOK 3PCS SET (3888) (QTY: 208992 SET/USD 0.265 PER SET)</t>
  </si>
  <si>
    <t>2024-05-23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</si>
  <si>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</si>
  <si>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</si>
  <si>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</si>
  <si>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</si>
  <si>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</si>
  <si>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</si>
  <si>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</si>
  <si>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2024-05-22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</si>
  <si>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</si>
  <si>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</si>
  <si>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</si>
  <si>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</si>
  <si>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</si>
  <si>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</si>
  <si>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</si>
  <si>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</si>
  <si>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</si>
  <si>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</si>
  <si>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2024-05-19</t>
  </si>
  <si>
    <t>STEEL SALT BOTTLE (NP-19) (QTY: 23976 PCS/USD 0.4450 PER PCS</t>
  </si>
  <si>
    <t>STEEL SPRINKLER (AM-430) (QTY: 71592PCS/USD 0.5744 PER PCS)</t>
  </si>
  <si>
    <t>2024-05-17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</si>
  <si>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</si>
  <si>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</si>
  <si>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</si>
  <si>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</si>
  <si>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</si>
  <si>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</si>
  <si>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</si>
  <si>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2024-05-15</t>
  </si>
  <si>
    <t>STEEL SCRUBBER 2PCS SET (8001-2) (QTY: 168960 SET/USD 0.151PER SET)</t>
  </si>
  <si>
    <t>2024-05-07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</si>
  <si>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</si>
  <si>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</si>
  <si>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</si>
  <si>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</si>
  <si>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</si>
  <si>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2024-05-06</t>
  </si>
  <si>
    <t>HOUSEHOLD STEEL HOOK 3PCS SET (3888) (QTY:215808 PCS/USD 0.265 PER PCS)</t>
  </si>
  <si>
    <t>2024-05-04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</si>
  <si>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</si>
  <si>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</si>
  <si>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</si>
  <si>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2024-04-30</t>
  </si>
  <si>
    <t>MILD STEEL MULTI FUNCTION CLOTH STAND (RYX-02-020) (QTY:1232NOS/ CNY 100.00 PER NOS)</t>
  </si>
  <si>
    <t>STEEL SALT BOTTLE (NP-19) (QTY: 36720 PCS/USD 0.4444 PER PCS)</t>
  </si>
  <si>
    <t>2024-04-27</t>
  </si>
  <si>
    <t>MILD STEEL MULTI FUNCTION CLOTH STAND (RYX-02-021A) (QTY: 6480 NOS/ CNY 61.50 PER NOS)</t>
  </si>
  <si>
    <t>2024-04-20</t>
  </si>
  <si>
    <t>STEEL SCRUBBER 2PCS SET (8001-2) (QTY: 168000 NOS / USD 0.151 PER NOS)</t>
  </si>
  <si>
    <t>2024-04-17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</si>
  <si>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</si>
  <si>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</si>
  <si>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</si>
  <si>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</si>
  <si>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2024-04-13</t>
  </si>
  <si>
    <t>STEEL SALT BOTTLE (NP-19) (QTY:13932 PCS/USD 0.4450 PER PCS)</t>
  </si>
  <si>
    <t>2024-04-12</t>
  </si>
  <si>
    <t>STEEL LUNCH BOX (6561) (QTY: 19524 PCS/CNY 2.350 PER PCS)</t>
  </si>
  <si>
    <t>STEEL LUNCH BOX (6717) (QTY: 204 PCS/ USD 2.960 PER PCS)</t>
  </si>
  <si>
    <t>STEEL LUNCH BOX (6728) (QTY: 2268 PCS/ USD 1.930 PER PCS)</t>
  </si>
  <si>
    <t>2024-04-11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</si>
  <si>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</si>
  <si>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</si>
  <si>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</si>
  <si>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</si>
  <si>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</si>
  <si>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2024-04-06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</si>
  <si>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</si>
  <si>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</si>
  <si>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</si>
  <si>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</si>
  <si>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</si>
  <si>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</si>
  <si>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</si>
  <si>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</si>
  <si>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</si>
  <si>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</si>
  <si>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</si>
  <si>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</si>
  <si>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2024-04-03</t>
  </si>
  <si>
    <t>MILD STEEL MULTI FUNCTION CLOTH STAND (RYX-02-021A) (QTY:6480 NOS/ CNY 61.50 PER NOS)</t>
  </si>
  <si>
    <t>2024-03-23</t>
  </si>
  <si>
    <t>MILD STEEL MULTI FUNCTION CLOTH STAND (RYX-02-026-3S) (QTY:848 NOS/ CNY 82.00 PER NOS)</t>
  </si>
  <si>
    <t>2024-03-21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</si>
  <si>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</si>
  <si>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</si>
  <si>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</si>
  <si>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</si>
  <si>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2024-03-20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</si>
  <si>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</si>
  <si>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</si>
  <si>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</si>
  <si>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</si>
  <si>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2024-02-27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</si>
  <si>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</si>
  <si>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</si>
  <si>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</si>
  <si>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2024-02-26</t>
  </si>
  <si>
    <t>SS SCRUBBER 3PCS SET (SS410) (QTY:120000 SETS/USD 0.16 PER SET)</t>
  </si>
  <si>
    <t>MILD STEEL MULTI FUNCTION CLOTH STAND (RYX-02-020) (QTY:1232PCS/CNY 100.00 PER PCS)</t>
  </si>
  <si>
    <t>2024-02-23</t>
  </si>
  <si>
    <t>RYX-02-020 MILD STEEL MULTI FUNCTION CLOTH STAND (QTY :1232NUM/CNY 100.00 PER NUM)</t>
  </si>
  <si>
    <t>2024-02-20</t>
  </si>
  <si>
    <t>STEEL SCRUBBER (8001-12) (QTY: 290016 NOS / USD 0.073 PER NOS)</t>
  </si>
  <si>
    <t>2024-02-17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</si>
  <si>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</si>
  <si>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</si>
  <si>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</si>
  <si>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</si>
  <si>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</si>
  <si>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</si>
  <si>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</si>
  <si>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</si>
  <si>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</si>
  <si>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</si>
  <si>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</si>
  <si>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</si>
  <si>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</si>
  <si>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2024-02-15</t>
  </si>
  <si>
    <t>HOUSEHOLD STEEL HOOK 3PCS SET (2628) (QTY: 2628 NOS/ USD 0.380 PER NOS)</t>
  </si>
  <si>
    <t>2024-02-12</t>
  </si>
  <si>
    <t>STEEL SCRUBBER 6PCS SET (OKS-4156) (QTY: 98400 NOS / USD 0.239 PER NOS)</t>
  </si>
  <si>
    <t>2024-02-10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</si>
  <si>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</si>
  <si>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</si>
  <si>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</si>
  <si>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</si>
  <si>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</si>
  <si>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2024-02-08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</si>
  <si>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</si>
  <si>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</si>
  <si>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</si>
  <si>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</si>
  <si>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</si>
  <si>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</si>
  <si>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2024-02-07</t>
  </si>
  <si>
    <t>HOUSEHOLD STEEL HOOK 3PCS SET (2628) (QTY: 160740 NOS/USD 0.38 PER NOS)</t>
  </si>
  <si>
    <t>2024-02-06</t>
  </si>
  <si>
    <t>2024-02-04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</si>
  <si>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</si>
  <si>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</si>
  <si>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</si>
  <si>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</si>
  <si>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2024-02-03</t>
  </si>
  <si>
    <t>MILD STEEL MULTI FUNCTION CLOTH STAND (RYX-02-026-3S) (QTY:848 NOS/ CNY 82 PER NOS)</t>
  </si>
  <si>
    <t>2024-02-02</t>
  </si>
  <si>
    <t>2024-01-29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</si>
  <si>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</si>
  <si>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</si>
  <si>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</si>
  <si>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2024-01-27</t>
  </si>
  <si>
    <t>AM-430 STEEL SPRINKLER (QTY:55272 PCS /USD 0.5849 PER PCS)</t>
  </si>
  <si>
    <t>2024-01-20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</si>
  <si>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</si>
  <si>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</si>
  <si>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</si>
  <si>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</si>
  <si>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2024-01-19</t>
  </si>
  <si>
    <t>STEEL TEA STRAINER BIG (SB-12) (QTY: 44388 PCS/ USD 1.0434 PER PCS)</t>
  </si>
  <si>
    <t>2024-01-18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</si>
  <si>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</si>
  <si>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</si>
  <si>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</si>
  <si>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2024-01-17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</si>
  <si>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</si>
  <si>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</si>
  <si>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</si>
  <si>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</si>
  <si>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</si>
  <si>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</si>
  <si>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</si>
  <si>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</si>
  <si>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</si>
  <si>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</si>
  <si>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</si>
  <si>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</si>
  <si>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</si>
  <si>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2024-01-12</t>
  </si>
  <si>
    <t>STEEL HANGER WITH HOOK (SL-89) (QTY: 70056 PCS/ USD 7.45 PERPCS)</t>
  </si>
  <si>
    <t>2024-01-09</t>
  </si>
  <si>
    <t>HOUSEHOLD STEEL HOOK 3PCS SET (2628) (QTY: 167076 PKT/USD 0.38 PER PKT)</t>
  </si>
  <si>
    <t>2024-01-08</t>
  </si>
  <si>
    <t>2024-01-04</t>
  </si>
  <si>
    <t>AM-430 STEEL SPRINKLER (QTY: 32208 PCS/USD 0.5816 PER PCS)</t>
  </si>
  <si>
    <t>2024-01-02</t>
  </si>
  <si>
    <t>2023-12-30</t>
  </si>
  <si>
    <t>MILD STEEL MULTI FUNCTION CLOTH STAND (RYX-02-026-3S) (QTY:848 NOS/ CNY: 82.00 PER NOS)</t>
  </si>
  <si>
    <t>2023-12-27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</si>
  <si>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</si>
  <si>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</si>
  <si>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</si>
  <si>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2023-12-23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</si>
  <si>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</si>
  <si>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</si>
  <si>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</si>
  <si>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2023-12-21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</si>
  <si>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</si>
  <si>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</si>
  <si>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</si>
  <si>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2023-12-12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</si>
  <si>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</si>
  <si>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</si>
  <si>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</si>
  <si>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</si>
  <si>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</si>
  <si>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2023-12-11</t>
  </si>
  <si>
    <t>STEEL LUNCH BOX 2 LAYER (8504) (QTY: 22080 NOS/ USD 2.32 PERNOS)</t>
  </si>
  <si>
    <t>STEEL LUNCH BOX (6527) (QTY: 25680 NOS/ USD 1.86 PER NOS)</t>
  </si>
  <si>
    <t>2023-12-09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</si>
  <si>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</si>
  <si>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</si>
  <si>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</si>
  <si>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2023-12-07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</si>
  <si>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</si>
  <si>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</si>
  <si>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</si>
  <si>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</si>
  <si>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</si>
  <si>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</si>
  <si>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</si>
  <si>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2023-12-06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</si>
  <si>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</si>
  <si>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</si>
  <si>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</si>
  <si>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</si>
  <si>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</si>
  <si>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</si>
  <si>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</si>
  <si>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</si>
  <si>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2023-12-05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</si>
  <si>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</si>
  <si>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</si>
  <si>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</si>
  <si>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</si>
  <si>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</si>
  <si>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</si>
  <si>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2023-12-01</t>
  </si>
  <si>
    <t>AM-515 STEEL LUNCH BOX MEDIUM (QTY:360 PCS/USD 2.206 PER PCS)</t>
  </si>
  <si>
    <t>AM-514 STEEL LUNCH BOX SMALL (QTY:480 PCS/USD 1.698 PER PCS)</t>
  </si>
  <si>
    <t>2023-11-30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</si>
  <si>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</si>
  <si>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</si>
  <si>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</si>
  <si>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2023-11-29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</si>
  <si>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</si>
  <si>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</si>
  <si>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</si>
  <si>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</si>
  <si>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</si>
  <si>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</si>
  <si>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</si>
  <si>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</si>
  <si>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</si>
  <si>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2023-11-23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</si>
  <si>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</si>
  <si>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</si>
  <si>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</si>
  <si>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</si>
  <si>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</si>
  <si>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</si>
  <si>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</si>
  <si>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</si>
  <si>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2023-11-22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</si>
  <si>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</si>
  <si>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</si>
  <si>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</si>
  <si>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</si>
  <si>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</si>
  <si>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</si>
  <si>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</si>
  <si>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</si>
  <si>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</si>
  <si>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</si>
  <si>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</si>
  <si>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</si>
  <si>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</si>
  <si>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</si>
  <si>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2023-11-21</t>
  </si>
  <si>
    <t>SS OIL POT 900ML (KWP-1000B) (QTY: 27000 PCS/USD 1.38 PER PCS)</t>
  </si>
  <si>
    <t>STAINLESS STEEL SPORTS BOTTLE (KWB-600F) (QTY: 50400 PCS/USD0.88 PER PCS)</t>
  </si>
  <si>
    <t>2023-11-17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</si>
  <si>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</si>
  <si>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</si>
  <si>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</si>
  <si>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2023-11-13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</si>
  <si>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</si>
  <si>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</si>
  <si>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</si>
  <si>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</si>
  <si>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</si>
  <si>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2023-11-11</t>
  </si>
  <si>
    <t>SS OIL POT 900ML (KWP-1000B) (QTY: 27000 PCS/USD 1.40 PER PCS)</t>
  </si>
  <si>
    <t>2023-11-07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</si>
  <si>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</si>
  <si>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</si>
  <si>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</si>
  <si>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</si>
  <si>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</si>
  <si>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</si>
  <si>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2023-10-28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</si>
  <si>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</si>
  <si>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</si>
  <si>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</si>
  <si>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</si>
  <si>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</si>
  <si>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</si>
  <si>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</si>
  <si>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</si>
  <si>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</si>
  <si>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</si>
  <si>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</si>
  <si>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2023-10-26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</si>
  <si>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</si>
  <si>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</si>
  <si>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</si>
  <si>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</si>
  <si>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</si>
  <si>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2023-10-24</t>
  </si>
  <si>
    <t>HOUSEHOLD STEEL HOOK 3PCS SET (2628) (QTY: 167580 NOS/USD 0.407 PER NOS)</t>
  </si>
  <si>
    <t>2023-10-17</t>
  </si>
  <si>
    <t>8001-2 STEEL SCRUBBER 2 PCS SET (QTY- 168000 SETS/USD 0.156PER SETS)</t>
  </si>
  <si>
    <t>2023-10-16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</si>
  <si>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</si>
  <si>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</si>
  <si>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</si>
  <si>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</si>
  <si>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</si>
  <si>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</si>
  <si>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2023-10-14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</si>
  <si>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</si>
  <si>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</si>
  <si>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</si>
  <si>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</si>
  <si>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2023-10-13</t>
  </si>
  <si>
    <t>STEEL SPRINKLER (AM-430) (QTY: 38688 PCS/USD 0.5673 PER PCS)</t>
  </si>
  <si>
    <t>2023-10-08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</si>
  <si>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</si>
  <si>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</si>
  <si>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</si>
  <si>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</si>
  <si>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2023-10-06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</si>
  <si>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</si>
  <si>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</si>
  <si>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</si>
  <si>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</si>
  <si>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2023-10-05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</si>
  <si>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</si>
  <si>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</si>
  <si>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</si>
  <si>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2023-10-03</t>
  </si>
  <si>
    <t>STEEL SPRINKLER (AM-430) (QTY: 36480 PCS/USD 0.5688 PER PCS)</t>
  </si>
  <si>
    <t>NON STICK CAKE MOULD (AN-04) (QTY: 360 SET/USD 1.033 PER SET)</t>
  </si>
  <si>
    <t>2023-09-29</t>
  </si>
  <si>
    <t>SS SCRUBBER 3PCS SET (SS410) (QTY: 121680 SETS/USD 0.165 PERSETS)</t>
  </si>
  <si>
    <t>2023-09-27</t>
  </si>
  <si>
    <t>STAINLESS STEELSPORTS BOTTLE 750ML (AM-460) (QTY: 43416 NOS/USD 1.160 PER NOS)</t>
  </si>
  <si>
    <t>STAINLESS STEELSPORTS BOTTLE 650ML S115 (NP-21) (QTY: 3240 NOS/USD 1.008 PER NOS)</t>
  </si>
  <si>
    <t>2023-09-26</t>
  </si>
  <si>
    <t>RYX-02-021A MILD STEEL MULTI FUNCTION CLOTH STAND (QTY :1296NUM/CNY 63.00 PER NUM)</t>
  </si>
  <si>
    <t>2023-09-25</t>
  </si>
  <si>
    <t>STEEL LUNCH BOX (6717) (QTY: 1200 NOS/USD 3.15 PER NOS)</t>
  </si>
  <si>
    <t>STEEL FOOD CONTAINER (6571) (QTY: 192 NOS/USD 3.90 PER NOS)</t>
  </si>
  <si>
    <t>2023-09-23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</si>
  <si>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</si>
  <si>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</si>
  <si>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</si>
  <si>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</si>
  <si>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2023-09-20</t>
  </si>
  <si>
    <t>HOUSEHOLD STEEL HOOK 3PCS SET (QTY: 720 NOS/USD 0.407 PER NOS)</t>
  </si>
  <si>
    <t>HOUSEHOLD STEEL HOOK 3PCS SET (2628) (QTY: 167364 NOS/USD 0.407 PER NOS)</t>
  </si>
  <si>
    <t>2023-09-18</t>
  </si>
  <si>
    <t>STAINLESS STEEL SPORT BOTTLE (KWB-600F) (QTY: 49716 PCS/USD0.94 PER PCS)</t>
  </si>
  <si>
    <t>2023-09-16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</si>
  <si>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</si>
  <si>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</si>
  <si>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</si>
  <si>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</si>
  <si>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2023-09-13</t>
  </si>
  <si>
    <t>SS OIL POT 900ML (KWP-1000B) (QTY: 26424 PCS/USD: 1.47 PER PCS)</t>
  </si>
  <si>
    <t>STEEL SCRUBBER 6PCS SET (OKS-4156) (QTY: 99000 NOS/USD: 0.248 PER NOS)</t>
  </si>
  <si>
    <t>2023-09-12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</si>
  <si>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</si>
  <si>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</si>
  <si>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</si>
  <si>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</si>
  <si>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</si>
  <si>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</si>
  <si>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</si>
  <si>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</si>
  <si>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2023-09-11</t>
  </si>
  <si>
    <t>STEEL SPRINKLER (AM-430) (QTY: 10824 PCS/USD 0.5724 PER PCS)</t>
  </si>
  <si>
    <t>2023-09-08</t>
  </si>
  <si>
    <t>MILD STEEL MULTI FUNCTION CLOTH STAND (RYX-02-021A) (QTY: 1296 NOS /CNY: 63.00 PER NOS)</t>
  </si>
  <si>
    <t>2023-09-07</t>
  </si>
  <si>
    <t>8001-2 STEEL SCRUBBER 2 PCS SET (QTY- 167160 SETS/USD 0.158PER SETS)</t>
  </si>
  <si>
    <t>STEEL HANGER WITH HOOK (SL-89) (QTY: 70056 NOS/CNY: 7.48 PERNOS)</t>
  </si>
  <si>
    <t>2023-09-04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</si>
  <si>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</si>
  <si>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</si>
  <si>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</si>
  <si>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</si>
  <si>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</si>
  <si>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</si>
  <si>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</si>
  <si>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2023-09-02</t>
  </si>
  <si>
    <t>RYX-02-026-3S MILD STEEL MULTI FUNCTION CLOTH STAND (QTY :848 NUM/CNY 84.00 PER NUM)</t>
  </si>
  <si>
    <t>2023-08-31</t>
  </si>
  <si>
    <t>STEEL SPRINKLER (AM-430) (QTY: 15624 PCS / USD: 0.572 PER PCS)</t>
  </si>
  <si>
    <t>2023-08-30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</si>
  <si>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</si>
  <si>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</si>
  <si>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</si>
  <si>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</si>
  <si>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</si>
  <si>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</si>
  <si>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</si>
  <si>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</si>
  <si>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</si>
  <si>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2023-08-29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</si>
  <si>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</si>
  <si>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</si>
  <si>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</si>
  <si>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</si>
  <si>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</si>
  <si>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</si>
  <si>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2023-08-28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</si>
  <si>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</si>
  <si>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</si>
  <si>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</si>
  <si>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2023-08-25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</si>
  <si>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</si>
  <si>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</si>
  <si>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</si>
  <si>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</si>
  <si>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</si>
  <si>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</si>
  <si>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</si>
  <si>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2023-08-24</t>
  </si>
  <si>
    <t>NP-19 STEEL SALT BOTTLE (QTY:45720 PCS/USD 0.4507 PER PCS)</t>
  </si>
  <si>
    <t>2023-08-23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</si>
  <si>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</si>
  <si>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</si>
  <si>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</si>
  <si>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</si>
  <si>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</si>
  <si>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2023-08-21</t>
  </si>
  <si>
    <t>STEEL LUNCH BOX (6561) (QTY: 20940 NOS/USD: 2.45 PER NOS)</t>
  </si>
  <si>
    <t>STEEL ROUND CONTAINER (6857) (QTY: 70380 NOS/USD: 0.74 PER NOS)</t>
  </si>
  <si>
    <t>2023-08-17</t>
  </si>
  <si>
    <t>2023-08-16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</si>
  <si>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</si>
  <si>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</si>
  <si>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</si>
  <si>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2023-08-11</t>
  </si>
  <si>
    <t>HOUSEHOLD STEEL HOOK 3PCS SET (3888) (QTY: 2400 NOS/USD 0.3PER NOS)</t>
  </si>
  <si>
    <t>2023-08-08</t>
  </si>
  <si>
    <t>SS OIL POT 900ML (KWP-1000B) (QTY: 27000 PCS/USD: 1.47 PER PCS)</t>
  </si>
  <si>
    <t>2023-08-07</t>
  </si>
  <si>
    <t>STEEL HANGER WITH HOOK (SM1168) (QTY:57792 PCS/1.27 USD PERPCS)</t>
  </si>
  <si>
    <t>2023-08-05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</si>
  <si>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</si>
  <si>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</si>
  <si>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</si>
  <si>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</si>
  <si>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2023-08-02</t>
  </si>
  <si>
    <t>STEEL TEA STRAINER BIG (SB-12) (QTY: 35100 PCS/USD: 1.0518 PER PCS)</t>
  </si>
  <si>
    <t>STEEL TEA STRAINER (NP-55) (QTY: 100800 PCS/USD: 0.2847 PERPCS)</t>
  </si>
  <si>
    <t>2023-07-31</t>
  </si>
  <si>
    <t>STAINLESS STEEL GRATER WITH HANDLE (KL324H-9S) (QTY: 59040 NOS /USD 0.64 PER NOS)</t>
  </si>
  <si>
    <t>2023-07-29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</si>
  <si>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</si>
  <si>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</si>
  <si>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</si>
  <si>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</si>
  <si>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</si>
  <si>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2023-07-24</t>
  </si>
  <si>
    <t>8001-2 STEEL SCRUBBER 2 PCS SET (QTY- 167760 SETS/USD 0.158PER SETS)</t>
  </si>
  <si>
    <t>STAINLESS STEEL SPORTS BOTTLE 750ML S-308-C6 (NP-20) (QTY:39600 PCS/USD 1.02 PER PCS)</t>
  </si>
  <si>
    <t>2023-07-20</t>
  </si>
  <si>
    <t>STAINLESS STEEL SPORTS BOTTLE 750ML S-308-C6 (NP-20) (QTY: 8784 NOS /USD 1.020 PER NOS)</t>
  </si>
  <si>
    <t>STAINLESS STEELSPORTS BOTTLE 650ML S115 (NP-21) (QTY: 33984NOS /USD 1.033 PER NOS)</t>
  </si>
  <si>
    <t>2023-07-19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</si>
  <si>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</si>
  <si>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</si>
  <si>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</si>
  <si>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</si>
  <si>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2023-07-18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</si>
  <si>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</si>
  <si>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</si>
  <si>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</si>
  <si>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</si>
  <si>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2023-07-17</t>
  </si>
  <si>
    <t>STEEL SCRUBBER 6PCS SET (OKS-4156) (QTY:95520 SET/USD:0.248PER SET)</t>
  </si>
  <si>
    <t>2023-07-13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</si>
  <si>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</si>
  <si>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</si>
  <si>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</si>
  <si>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</si>
  <si>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</si>
  <si>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</si>
  <si>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</si>
  <si>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</si>
  <si>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</si>
  <si>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</si>
  <si>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2023-07-07</t>
  </si>
  <si>
    <t>NP-19 STEEL SALT BOTTLE (QTY:38400 PCS/USD 0.4494 PER PCS)</t>
  </si>
  <si>
    <t>2023-07-06</t>
  </si>
  <si>
    <t>AM-06 STAINLESS STEEL BOTTLE 750ML SG805 (QTY:42804 NUM/USD1.039 PER NUM)</t>
  </si>
  <si>
    <t>NP-20 STAINLESS STEEL SPORTS BOTTLE 750ML S-308-C6 (QTY:2844NUM/USD 1.025 PER NUM)</t>
  </si>
  <si>
    <t>2023-07-04</t>
  </si>
  <si>
    <t>STAINLESS STEEL COLA BOTTLE 750ML SK750 (SL-01) (QTY:6720 PCS /USD 1.18 PER PCS)</t>
  </si>
  <si>
    <t>STAINLESS STEEL SPORTS BOTTLE 750ML S-308-C6 (NP-20) (QTY:32856 PCS /USD 1.04 PER PCS)</t>
  </si>
  <si>
    <t>2023-07-03</t>
  </si>
  <si>
    <t>STEEL TEA STRAINER (NP-55) (QTY: 100800 PCS / USD 0.2881 PERPCS)</t>
  </si>
  <si>
    <t>STEEL TEA STRAINER BIG (SB-12) (QTY: 35100 PCS / USD 1.0593PER PCS)</t>
  </si>
  <si>
    <t>2023-06-30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</si>
  <si>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</si>
  <si>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</si>
  <si>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</si>
  <si>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</si>
  <si>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2023-06-29</t>
  </si>
  <si>
    <t>STAINLESS STEEL GRATER WITH HANDLE (KL324H-9S) (QTY: 59040 NOS /USD 0.640 PER NOS)</t>
  </si>
  <si>
    <t>STAINLESS STEEL GRATER WITH HANDLE (KL326D-9S) (QTY: 37560 NOS /USD 0.935 PER NOS)</t>
  </si>
  <si>
    <t>2023-06-27</t>
  </si>
  <si>
    <t>SS OIL POT 900ML (KWP-1000B) (QTY: 27000 PCS / USD 1.47 PERPCS)</t>
  </si>
  <si>
    <t>2023-06-21</t>
  </si>
  <si>
    <t>RYX-02-020 MILD STEEL MULTI FUNCTION CLOTH STAND (QTY :2464NUM/CNY 103.00 PER NUM)</t>
  </si>
  <si>
    <t>2023-06-20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</si>
  <si>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</si>
  <si>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</si>
  <si>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</si>
  <si>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2023-06-17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</si>
  <si>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</si>
  <si>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</si>
  <si>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</si>
  <si>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</si>
  <si>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2023-06-14</t>
  </si>
  <si>
    <t>STAINLESS STEELSPORTS BOTTLE 650ML S115 (NP-21) (QTY: 20340PCS / USD 1.040 PER PCS)</t>
  </si>
  <si>
    <t>STAINLESS STEEL COLA BOTTLE 750ML SK750 (SL-01) (QTY: 21216PCS / USD 1.195 PER PCS)</t>
  </si>
  <si>
    <t>2023-06-13</t>
  </si>
  <si>
    <t>STEEL SCRUBBER 2PCS SET (ITEM NO: 8001-2) (QTY: 168120 SETS&amp; 0.16 USD PER SET)</t>
  </si>
  <si>
    <t>2023-06-12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</si>
  <si>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</si>
  <si>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</si>
  <si>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</si>
  <si>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2023-06-09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</si>
  <si>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</si>
  <si>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</si>
  <si>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</si>
  <si>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</si>
  <si>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</si>
  <si>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2023-06-06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</si>
  <si>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</si>
  <si>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</si>
  <si>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</si>
  <si>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2023-06-02</t>
  </si>
  <si>
    <t>STEEL SCRUBBER 6PCS SET (OKS-4156) (QTY:99000 SET /USD:0.255PER SET)</t>
  </si>
  <si>
    <t>2023-06-01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</si>
  <si>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</si>
  <si>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</si>
  <si>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</si>
  <si>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</si>
  <si>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</si>
  <si>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</si>
  <si>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</si>
  <si>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</si>
  <si>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</si>
  <si>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</si>
  <si>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2023-05-29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</si>
  <si>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</si>
  <si>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</si>
  <si>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</si>
  <si>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2023-05-20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</si>
  <si>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</si>
  <si>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</si>
  <si>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</si>
  <si>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</si>
  <si>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</si>
  <si>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2023-05-19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</si>
  <si>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</si>
  <si>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</si>
  <si>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</si>
  <si>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</si>
  <si>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</si>
  <si>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</si>
  <si>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</si>
  <si>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</si>
  <si>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</si>
  <si>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2023-05-15</t>
  </si>
  <si>
    <t>STAINLESS STEEL GRATER WITH HANDLE (DS-25) (QTY: 51300 PCS/ USD : 0.215 PER PCS)</t>
  </si>
  <si>
    <t>2023-05-10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</si>
  <si>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</si>
  <si>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</si>
  <si>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</si>
  <si>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</si>
  <si>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2023-05-04</t>
  </si>
  <si>
    <t>STEEL SALT BOTTLE (NP-19) (QTY: 13728 PCS / USD : 0.4678 PERPCS)</t>
  </si>
  <si>
    <t>2023-04-28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</si>
  <si>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</si>
  <si>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</si>
  <si>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</si>
  <si>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</si>
  <si>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</si>
  <si>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</si>
  <si>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2023-04-27</t>
  </si>
  <si>
    <t>2628 HOUSEHOLD STEEL HOOK 3 PCS SET (QTY : 648 NUM/USD 0.421PER NUM)</t>
  </si>
  <si>
    <t>2628 HOUSEHOLD STEEL HOOK 3 PCS SET (QTY : 167832 NUM/USD 0.421 PER NUM)</t>
  </si>
  <si>
    <t>2023-04-26</t>
  </si>
  <si>
    <t>STEEL SCRUBBER 2PCS SET ITEM NO: 8001-2) (168360 PCS &amp; 0.16USD PER PIECE)</t>
  </si>
  <si>
    <t>2023-04-24</t>
  </si>
  <si>
    <t>STEEL MUFFIN PAN 6 PCS SET (AM-286) (QTY : 960 SET / USD : 0.526 PER SET )</t>
  </si>
  <si>
    <t>STEEL LEMON SQUEEZER (AM-217) (QTY :5040 PCS /USD:1.976 PERPCS)</t>
  </si>
  <si>
    <t>2023-04-22</t>
  </si>
  <si>
    <t>STEEL HANGER WITH HOOK (SL-89) (QTY:70056 PCS/1.11 USD PER PCS)</t>
  </si>
  <si>
    <t>2023-04-21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</si>
  <si>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</si>
  <si>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</si>
  <si>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</si>
  <si>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</si>
  <si>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2023-04-19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</si>
  <si>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</si>
  <si>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</si>
  <si>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</si>
  <si>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</si>
  <si>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</si>
  <si>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2023-04-15</t>
  </si>
  <si>
    <t>STAINLESS STEEL BOTTLE 750ML SG805 (ITEM NO. AM-06)</t>
  </si>
  <si>
    <t>NOS</t>
  </si>
  <si>
    <t>STAINLESS STEEL BOTTLE 750ML SD0900 (ITEM NO. AM-295)</t>
  </si>
  <si>
    <t>STAINLESS STEEL BOTTLE 750ML SG2318 (ITEM NO. AM-296)</t>
  </si>
  <si>
    <t>2023-04-14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</si>
  <si>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</si>
  <si>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</si>
  <si>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</si>
  <si>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2023-04-11</t>
  </si>
  <si>
    <t>SS410 SS SCRUBBER 3 PCS SET (QTY- 120720 SETS/USD 0.167 PERSETS)</t>
  </si>
  <si>
    <t>2023-04-08</t>
  </si>
  <si>
    <t>STEEL KITCHEN TURNER (AM-253) ( QTY :20160 PCS/USD:0.550 PERPCS)</t>
  </si>
  <si>
    <t>STEEL SCRUBBER 6PCS SET (OKS-4156) (QTY:99,000 SET /USD:0.255 PER SET)</t>
  </si>
  <si>
    <t>2023-04-07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</si>
  <si>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</si>
  <si>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</si>
  <si>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</si>
  <si>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2023-04-06</t>
  </si>
  <si>
    <t>2023-04-03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</si>
  <si>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</si>
  <si>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</si>
  <si>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</si>
  <si>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</si>
  <si>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</si>
  <si>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2023-03-21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</si>
  <si>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</si>
  <si>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</si>
  <si>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</si>
  <si>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</si>
  <si>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2023-03-17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</si>
  <si>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</si>
  <si>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</si>
  <si>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</si>
  <si>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2023-03-15</t>
  </si>
  <si>
    <t>KWP-600B SS OIL POT 600 ML (QTY :39000 PCS/USD:1.21 PER PCS)</t>
  </si>
  <si>
    <t>2023-03-14</t>
  </si>
  <si>
    <t>STEEL SALT BOTTLE (NP-19) (QTY:42432 PCS/USD 0.4670 PER PCS)</t>
  </si>
  <si>
    <t>2023-03-11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</si>
  <si>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</si>
  <si>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</si>
  <si>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</si>
  <si>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2023-03-04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</si>
  <si>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</si>
  <si>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</si>
  <si>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</si>
  <si>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</si>
  <si>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2023-03-01</t>
  </si>
  <si>
    <t>RYX-02-020 MILD STEEL MULTI FUNCTION CLOTH STAND (QTY :2464NUM /CNY 103.0 PER NUM)</t>
  </si>
  <si>
    <t>KL326D-9S STAINLESS STEEL GRATER WITH HANDLE (MILD STEEL) (QTY - 37560 NUM/USD 0.95 PER NUM)</t>
  </si>
  <si>
    <t>2023-02-10</t>
  </si>
  <si>
    <t>SS410 SS SCRUBBER 3 PCS SET (QTY- 118680 SET/ USD 0.167 PERSET)</t>
  </si>
  <si>
    <t>2023-02-02</t>
  </si>
  <si>
    <t>KWB-600F STAINLESS STEEL SPORTS BOTTLE (QTY.50400 PCS/USD 0.94 PER PCS)</t>
  </si>
  <si>
    <t>2023-01-31</t>
  </si>
  <si>
    <t>KL324H-9S STAINLESS STEEL GRATER WITH HANDLE (QTY 59040 PCS/USD 0.655 PER PCS)</t>
  </si>
  <si>
    <t>2023-01-24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</si>
  <si>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</si>
  <si>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</si>
  <si>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</si>
  <si>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</si>
  <si>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2023-01-20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</si>
  <si>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</si>
  <si>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</si>
  <si>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</si>
  <si>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</si>
  <si>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</si>
  <si>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</si>
  <si>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2023-01-18</t>
  </si>
  <si>
    <t>NP-55 STEEL TEA STRAINER (QTY:151200 PCS/USD 0.2973 PER PCS)</t>
  </si>
  <si>
    <t>SB-12 STEEL TEA STRAINER BIG (QTY:2256 PCS/USD 1.0930 PER PCS)</t>
  </si>
  <si>
    <t>2023-01-09</t>
  </si>
  <si>
    <t>SB-12 STEEL TEA STRAINER BIG (QTY:48144 PCS USD 1.097 PER PCS)</t>
  </si>
  <si>
    <t>KWB-600F STAINLESS STEEL SPORTS BOTTLE (QTY.50400 PCS/USD 0.96 PER PCS)</t>
  </si>
  <si>
    <t>2023-01-07</t>
  </si>
  <si>
    <t>DS-25 STAINLESS STEEL GRATER WITH HANDLE-(QTY:75000 PCS USD0.213PER PCS)</t>
  </si>
  <si>
    <t>2022-12-31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</si>
  <si>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</si>
  <si>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</si>
  <si>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</si>
  <si>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</si>
  <si>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2022-12-27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</si>
  <si>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</si>
  <si>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</si>
  <si>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</si>
  <si>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2022-12-22</t>
  </si>
  <si>
    <t>6561 STEEL LUNCH BOX (QTY:21600 PCS USD2.50 PER PCS)</t>
  </si>
  <si>
    <t>INTMX6</t>
  </si>
  <si>
    <t>2022-12-21</t>
  </si>
  <si>
    <t>STEEL LUNCH BOX 2 LAYER (ITEM NO-8504)</t>
  </si>
  <si>
    <t>PCS</t>
  </si>
  <si>
    <t>STEEL LUNCH BOX 3 LAYER ( ITEM N0-8505)</t>
  </si>
  <si>
    <t>2022-12-20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</si>
  <si>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</si>
  <si>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</si>
  <si>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</si>
  <si>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2022-12-19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</si>
  <si>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</si>
  <si>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</si>
  <si>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</si>
  <si>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2022-12-15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</si>
  <si>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</si>
  <si>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</si>
  <si>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</si>
  <si>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</si>
  <si>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2022-12-09</t>
  </si>
  <si>
    <t>SS410 SS SCRUBBER 3 PCS SET (QTY- 119280 SET/ USD 0.185 PERSET)</t>
  </si>
  <si>
    <t>OKS-4156 -STEEL SCRUBBER 6PCS SET (QTY 99600 SET / USD 0.26SET)</t>
  </si>
  <si>
    <t>2022-12-08</t>
  </si>
  <si>
    <t>KWP-1000B SS OIL POT 900ML(QTY: 27000 PCS/USD 1.55 PER PCS)</t>
  </si>
  <si>
    <t>2022-12-01</t>
  </si>
  <si>
    <t>2628 HOUSEHOLD STEEL HOOK 3 PCS SET (QTY :168480 SET/USD 0.421 PER SET)</t>
  </si>
  <si>
    <t>2022-11-26</t>
  </si>
  <si>
    <t>6561 STEEL LUNCH BOX (QTY:21600 PCS USD 2.50 PER PCS)</t>
  </si>
  <si>
    <t>NP-55 STEEL TEA STRAINER (QTY:100800 PCS USD0.297 PER PCS)</t>
  </si>
  <si>
    <t>2022-11-25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</si>
  <si>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</si>
  <si>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</si>
  <si>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</si>
  <si>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</si>
  <si>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</si>
  <si>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</si>
  <si>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2022-11-18</t>
  </si>
  <si>
    <t>8504 STEEL LUNCH BOX 2 LAYER (QTY 22080 PCS / USD 2.48 PER PCS)</t>
  </si>
  <si>
    <t>6527 STEEL LUNCH BOX (QTY:25680 PCS/USD1.90 PER PCS)</t>
  </si>
  <si>
    <t>2022-11-16</t>
  </si>
  <si>
    <t>NP-21 STAINLESS STEEL SPORTS BOTTLE 650ML S115 (QTY:35496 NUM USD1.05 PER NUM)</t>
  </si>
  <si>
    <t>SB-01 STAINLESS STEEL SPORTS BOTTLE 750ML SG-702 (QTY: 8604NUM USD 1.11 PER NUM)</t>
  </si>
  <si>
    <t>2022-11-15</t>
  </si>
  <si>
    <t>NP-19 STEEL SALT BOTTLE (QTY:25920 PCS USD 0.4430 PER PCS)</t>
  </si>
  <si>
    <t>2022-11-10</t>
  </si>
  <si>
    <t>KL32D-9S STAINLESS STEEL GRATER WITH HANDLE (QTY:37560 PCS USD 0.99 PER PCS)</t>
  </si>
  <si>
    <t>KL324H-9S STAINLESS STEEL GRATER WITH HANDLE (QTY - 59040 PCS/USD 0.68 PER PCS)</t>
  </si>
  <si>
    <t>2022-11-05</t>
  </si>
  <si>
    <t>2022-11-04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</si>
  <si>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</si>
  <si>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</si>
  <si>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</si>
  <si>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2022-11-03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</si>
  <si>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</si>
  <si>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</si>
  <si>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</si>
  <si>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</si>
  <si>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2022-11-01</t>
  </si>
  <si>
    <t>STAINLESS STEEL GRATER WITH HANDLE DS-25 (QTY:51000 PCS /USD0.2252 PER PCS)</t>
  </si>
  <si>
    <t>2022-10-29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</si>
  <si>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</si>
  <si>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</si>
  <si>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</si>
  <si>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</si>
  <si>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</si>
  <si>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</si>
  <si>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</si>
  <si>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</si>
  <si>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2022-10-18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</si>
  <si>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</si>
  <si>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</si>
  <si>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</si>
  <si>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2022-10-12</t>
  </si>
  <si>
    <t>SL-01 -STAINLESS STEEL COLA BOTTLE 750ML SK750 (QTY: 16776NUM USD 1.24 PER NUM)</t>
  </si>
  <si>
    <t>SB-01-STAINLESS STEEL SPORTS BOTTLE 750ML SG-702 (QTY: 27036 NUM USD 1.16 PER NUM)</t>
  </si>
  <si>
    <t>2022-10-11</t>
  </si>
  <si>
    <t>OKS-4156 -STEEL SCRUBBER 6PCS SET (QTY99600 SET / USD 0.26 SET)</t>
  </si>
  <si>
    <t>2022-10-07</t>
  </si>
  <si>
    <t>AM-06 STAINLESS STEEL BOTTLE 750ML SG805(QTY:46692 PCS/USD 1.095 PER PCS)</t>
  </si>
  <si>
    <t>2022-10-06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</si>
  <si>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</si>
  <si>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</si>
  <si>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</si>
  <si>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</si>
  <si>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2022-09-24</t>
  </si>
  <si>
    <t>STILL SCRUBBER 2 PCS SET (8001-2) (QTY:166200 SET/USD:0.164PER SET)</t>
  </si>
  <si>
    <t>2022-09-22</t>
  </si>
  <si>
    <t>NP-55 STEEL TEA STRAINER (QTY:151200 PCS / USD 0.3014 PER PCS)</t>
  </si>
  <si>
    <t>2022-09-19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</si>
  <si>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</si>
  <si>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</si>
  <si>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</si>
  <si>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2022-09-17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</si>
  <si>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</si>
  <si>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</si>
  <si>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</si>
  <si>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</si>
  <si>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2022-09-12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</si>
  <si>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</si>
  <si>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</si>
  <si>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</si>
  <si>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</si>
  <si>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2022-09-08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</si>
  <si>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</si>
  <si>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</si>
  <si>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</si>
  <si>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</si>
  <si>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</si>
  <si>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</si>
  <si>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2022-09-03</t>
  </si>
  <si>
    <t>STAINLESS STEEL SPORTS BOTTLE (KWB-600F) (QTY:50400 PCS/USD:1. PER PCS)</t>
  </si>
  <si>
    <t>2022-08-30</t>
  </si>
  <si>
    <t>STEEL HANGER WITH HOOK (ITEM NO. SL-89) (QTY 70056 PCS / USD1.14 PER PCS)</t>
  </si>
  <si>
    <t>2022-08-23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</si>
  <si>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</si>
  <si>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</si>
  <si>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</si>
  <si>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</si>
  <si>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</si>
  <si>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</si>
  <si>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</si>
  <si>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2022-08-22</t>
  </si>
  <si>
    <t>HOUSEHOLD STEEL HOOK 3PCS SET (ITEM NO. 2628) (QTY 170208NOS/ USD 0.436PER NOS)</t>
  </si>
  <si>
    <t>2022-08-20</t>
  </si>
  <si>
    <t>KWP-600B SS OIL POT 600ML(QTY:39000 PCS/USD 1.25 PER PCS)</t>
  </si>
  <si>
    <t>2022-08-18</t>
  </si>
  <si>
    <t>STEEL TEA STRAINER BIG (SB-12) (QTY:5256 PCS/USD 1.155 PER PCS)</t>
  </si>
  <si>
    <t>2022-08-16</t>
  </si>
  <si>
    <t>RYX-02-020 MILD STEEL MULTI FUNCTION CLOTH STAND(QTY:1232 PCS/USD 15.30 PER PCS)</t>
  </si>
  <si>
    <t>2022-08-12</t>
  </si>
  <si>
    <t>NP-55 STEEL TEA STRAINER (QTY:50400 PCS/USD 0.3099 PER PCS)</t>
  </si>
  <si>
    <t>SB-12 STEEL TEA STRAINER BIG - (QTY:21216 PCS/USD 1.1549 PERPCS)</t>
  </si>
  <si>
    <t>2022-08-10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</si>
  <si>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</si>
  <si>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</si>
  <si>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</si>
  <si>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2022-08-08</t>
  </si>
  <si>
    <t>SS410 SS SCRUBBER 3PCS SET(QTY:120120 SET/USD 0.20 PER SET)</t>
  </si>
  <si>
    <t>2022-08-06</t>
  </si>
  <si>
    <t>STEEL HANGER WITH HOOK (SM1168) (QTY:57792 PCS / USD 1.30 PER PCS)</t>
  </si>
  <si>
    <t>2022-08-02</t>
  </si>
  <si>
    <t>2022-07-30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</si>
  <si>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</si>
  <si>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</si>
  <si>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</si>
  <si>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</si>
  <si>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</si>
  <si>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</si>
  <si>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</si>
  <si>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</si>
  <si>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</si>
  <si>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</si>
  <si>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</si>
  <si>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2022-07-28</t>
  </si>
  <si>
    <t>NP-19 STEEL SALT BOTTLE (QTY:56112 PCS/ USD 0.496 PER PCS)</t>
  </si>
  <si>
    <t>2022-07-25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</si>
  <si>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</si>
  <si>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</si>
  <si>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</si>
  <si>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2022-07-23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</si>
  <si>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</si>
  <si>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</si>
  <si>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</si>
  <si>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</si>
  <si>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2022-07-19</t>
  </si>
  <si>
    <t>KL324H-9S STAINLESS STEEL GRATER WITH HANDLE (QTY: 59040 PCS/USD 0.70 PER PCS)</t>
  </si>
  <si>
    <t>2022-07-18</t>
  </si>
  <si>
    <t>OKS-4156 STEEL SCRUBBER 6PCS SET (QTY: 99600 SET / USD 0.275 PER SET)</t>
  </si>
  <si>
    <t>2022-07-12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</si>
  <si>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</si>
  <si>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</si>
  <si>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</si>
  <si>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2022-07-04</t>
  </si>
  <si>
    <t>KL326D-9S STAINLESS STEEL GRATER WITH HANDLE (QTY:37560PCS/USD 1.02 PER PCS)</t>
  </si>
  <si>
    <t>KL324H-9S STAINLESS STEEL GRATER WITH HANDLE (QTY:59040 PCS/USD 0.70 PER PCS)</t>
  </si>
  <si>
    <t>2022-06-29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</si>
  <si>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</si>
  <si>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</si>
  <si>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</si>
  <si>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</si>
  <si>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</si>
  <si>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</si>
  <si>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2022-06-24</t>
  </si>
  <si>
    <t>SL-89 STEEL HANGER WITH HOOK (QTY:70056 PACKS/USD 1.18 PER PACKS)</t>
  </si>
  <si>
    <t>2022-06-19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</si>
  <si>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</si>
  <si>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</si>
  <si>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</si>
  <si>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2022-06-16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</si>
  <si>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</si>
  <si>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</si>
  <si>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</si>
  <si>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</si>
  <si>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</si>
  <si>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2022-06-14</t>
  </si>
  <si>
    <t>SS OIL POT 900ML-KWP-1000B(QTY: 27000PCS/USD 1.64 PER PCS)</t>
  </si>
  <si>
    <t>2022-06-06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</si>
  <si>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</si>
  <si>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</si>
  <si>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</si>
  <si>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</si>
  <si>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</si>
  <si>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2022-06-01</t>
  </si>
  <si>
    <t>OKS-4156 STEEL SCRUBBER 6 PCS SET (QTY- 99600 SET/USD 0.275PER SET)</t>
  </si>
  <si>
    <t>2022-05-30</t>
  </si>
  <si>
    <t>MILD STEEL MULTI FUNCTION CLOTH STAND - RYX-02-020 (QTY :1232 NUM USD 15.30 PER NUM)</t>
  </si>
  <si>
    <t>2022-05-27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</si>
  <si>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</si>
  <si>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</si>
  <si>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</si>
  <si>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</si>
  <si>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</si>
  <si>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</si>
  <si>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</si>
  <si>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</si>
  <si>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</si>
  <si>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</si>
  <si>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</si>
  <si>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2022-05-26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</si>
  <si>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</si>
  <si>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</si>
  <si>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</si>
  <si>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</si>
  <si>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</si>
  <si>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2022-05-18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</si>
  <si>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</si>
  <si>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</si>
  <si>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</si>
  <si>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</si>
  <si>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</si>
  <si>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</si>
  <si>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</si>
  <si>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</si>
  <si>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</si>
  <si>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</si>
  <si>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2022-05-14</t>
  </si>
  <si>
    <t>SS410 SS SCRUBBER 3 PCS SET(QTY- 122640 SET/USD 0.195 PER SET)</t>
  </si>
  <si>
    <t>2022-05-13</t>
  </si>
  <si>
    <t>2628 HOUSEHOLD STEEL HOOK 3 PCS SET(QTY : 163080 SET/USD 0.445 PER SET)</t>
  </si>
  <si>
    <t>2022-05-11</t>
  </si>
  <si>
    <t>KWB-600F STAINLESS STEEL SPORTS BOTTLE(QTY:31200 PCS / USD:1.01 PER PCS)</t>
  </si>
  <si>
    <t>KWP-1000B SS OIL POT 900ML (QTY: 9960 PCS/USD 1.64 PER PCS)</t>
  </si>
  <si>
    <t>2022-05-07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</si>
  <si>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</si>
  <si>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</si>
  <si>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</si>
  <si>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</si>
  <si>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</si>
  <si>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2022-05-05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</si>
  <si>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</si>
  <si>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</si>
  <si>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</si>
  <si>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</si>
  <si>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2022-05-04</t>
  </si>
  <si>
    <t>AM-06 - STAINLESS STEEL BOTTLE 750ML SG805 (QTY:29016 PCS/USD 1.14 PER PCS)</t>
  </si>
  <si>
    <t>NP-21 STAINLESS STEEL SPORTS BOTTLE 650ML S115(QTY:14976PCSUSD 1.14PER PCS)</t>
  </si>
  <si>
    <t>2022-05-02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</si>
  <si>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</si>
  <si>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</si>
  <si>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</si>
  <si>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2022-04-25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</si>
  <si>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</si>
  <si>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</si>
  <si>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</si>
  <si>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2022-04-22</t>
  </si>
  <si>
    <t>SS410 SS SCRUBBER 3 PCS SET(QTY- 108360SET/USD 0.195PER SET)</t>
  </si>
  <si>
    <t>2022-04-21</t>
  </si>
  <si>
    <t>NP-20 STAINLESS STEEL SPORTS BOTTLE 750 ML S-308-C6 (QTY:32904 PCS USD 1.113 PER PCS)</t>
  </si>
  <si>
    <t>NP-21 - STAINLESS STEEL SPORTS BOTTLE 650ML S115 (QTY:8532 PCS/USD 1.140 PER PCS)</t>
  </si>
  <si>
    <t>2022-04-20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</si>
  <si>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</si>
  <si>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</si>
  <si>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</si>
  <si>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2022-04-06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</si>
  <si>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</si>
  <si>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</si>
  <si>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</si>
  <si>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</si>
  <si>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</si>
  <si>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2022-03-31</t>
  </si>
  <si>
    <t>KL326D-9S STAINLESS STEEL GRATER WITH HANDLE(MILD STEEL) (QTY -10008PCS/USD 1.05 PER PCS)</t>
  </si>
  <si>
    <t>KL324H-9S STAINLESS STEEL GRATER WITH HANDLE(MILD STEEL) (QTY - 43344 PCS/USD 0.72 PER PCS)</t>
  </si>
  <si>
    <t>2022-03-29</t>
  </si>
  <si>
    <t>RS-02 STEEL HAND BLENDER (QTY:200PCS USD 0.465 PER PCS)</t>
  </si>
  <si>
    <t>NP-19 STEEL SALT BOTTLE (QTY:33600 PCS USD 0.526 PER PCS)</t>
  </si>
  <si>
    <t>2022-03-28</t>
  </si>
  <si>
    <t>8001-2 STEEL SCRUBBER 2 PCS SET (QTY 164880/USD 0.168 PER PCS)</t>
  </si>
  <si>
    <t>2022-03-22</t>
  </si>
  <si>
    <t>6561 STEEL LUNCH BOX (QTY:21240 PCS/USD 2.75 PER PCS)</t>
  </si>
  <si>
    <t>8505 STEEL LUNCH BOX 3LAYER (QTY:16800 PCS/USD 3.75 PER PCS)</t>
  </si>
  <si>
    <t>2022-03-09</t>
  </si>
  <si>
    <t>RYX-02-021A MILD STEEL MULTI FUNCTION CLOTH STAND - (QTY 5184 NUM USD 9.40 PER NUM)</t>
  </si>
  <si>
    <t>RYX-02-020 MILD STEEL MULTI FUNCTION CLOTH STAND - (QTY 2464 NUM USD 15.30 PER NUM)</t>
  </si>
  <si>
    <t>2022-02-26</t>
  </si>
  <si>
    <t>STAINLESS STEEL GRATER WITH HANDLE - KL324H-9S (MILD STEEL)(QTY - 59040 PCS/USD 0.72 PER PCS)</t>
  </si>
  <si>
    <t>2022-02-11</t>
  </si>
  <si>
    <t>STEEL HANGER WITH HOOK SL-89 (QTY 70056 PCS / USD 1.15 PER PCS)</t>
  </si>
  <si>
    <t>2022-02-09</t>
  </si>
  <si>
    <t>6901 STEEL RECTANGLE CONTAINER (QTY:54720 PCS / USD 1.06 PERPCS)</t>
  </si>
  <si>
    <t>8504 STEEL LUNCH BOX 2 LAYER (QTY 22080 PCS / USD 2.75 PER PCS)</t>
  </si>
  <si>
    <t>2022-02-08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</si>
  <si>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</si>
  <si>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</si>
  <si>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</si>
  <si>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2022-02-04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</si>
  <si>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</si>
  <si>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</si>
  <si>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</si>
  <si>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</si>
  <si>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</si>
  <si>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</si>
  <si>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</si>
  <si>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</si>
  <si>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</si>
  <si>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</si>
  <si>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</si>
  <si>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</si>
  <si>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</si>
  <si>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</si>
  <si>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2022-02-03</t>
  </si>
  <si>
    <t>KWP-1000B SS OIL POT 900ML(QTY: 27000 PCS/USD 1.65 PER PCS)</t>
  </si>
  <si>
    <t>2022-01-22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</si>
  <si>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</si>
  <si>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</si>
  <si>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</si>
  <si>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2022-01-19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</si>
  <si>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</si>
  <si>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</si>
  <si>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</si>
  <si>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</si>
  <si>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</si>
  <si>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</si>
  <si>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</si>
  <si>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</si>
  <si>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2022-01-18</t>
  </si>
  <si>
    <t>2628 HOUSEHOLD STEEL HOOK 3PCS SET (QTY:167400 PCS/USD 0.445PRE PCS)</t>
  </si>
  <si>
    <t>2022-01-07</t>
  </si>
  <si>
    <t>NP-20 STAINLESS STEEL SPORTS BOTTLE 750 ML S-308-C6 (QTY:4068 NUM/USD 1.113 PER NUM)</t>
  </si>
  <si>
    <t>SB-01 STAINLESS STEEL SPORTS BOTTLE 750ML SG-702 (QTY:42192NUM/USD 1.205 PER NUM)</t>
  </si>
  <si>
    <t>2021-12-29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</si>
  <si>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</si>
  <si>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</si>
  <si>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</si>
  <si>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</si>
  <si>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</si>
  <si>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</si>
  <si>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</si>
  <si>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2021-12-28</t>
  </si>
  <si>
    <t>RYX-02-021A MILD STEEL MULTI FUNCTION CLOTH STAND (QTY:3888NUS/USD 9.40 PER NUM)</t>
  </si>
  <si>
    <t>RYX-02-020 MILD STEEL MULTI FUNCTION CLOTH STAND (QTY:2464 NUM/USD 15.30 PER NUM)</t>
  </si>
  <si>
    <t>2021-12-23</t>
  </si>
  <si>
    <t>AM-253 STEEL KITCHEN TURNER (QTY:25236 SET/USD 0.6082 PER SET)</t>
  </si>
  <si>
    <t>2021-12-14</t>
  </si>
  <si>
    <t>SS410 SS SCRUBBER 3 PCS SET (QTY:123600 SET/USD 0.195 PER SET)</t>
  </si>
  <si>
    <t>2021-12-08</t>
  </si>
  <si>
    <t>8001-2 STEEL SCRUBBER 2 PCS SET (QTY:165360 SET/USD 0.168 PER SET)</t>
  </si>
  <si>
    <t>2021-12-07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</si>
  <si>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</si>
  <si>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</si>
  <si>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</si>
  <si>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</si>
  <si>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</si>
  <si>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2021-12-04</t>
  </si>
  <si>
    <t>2628 HOUSEHOLD STEEL HOOK 3PCS SET(QTY:166464 PKT /USD 0.445PER PKT)</t>
  </si>
  <si>
    <t>2021-11-28</t>
  </si>
  <si>
    <t>DS-25 - STAINLESS STEEL GRATER WITH HANDLE (QTY: 100200 PCSUSD 0.2389 PER PCS)</t>
  </si>
  <si>
    <t>2021-11-27</t>
  </si>
  <si>
    <t>STEEL HAND BLENDER RS-02 (QTY.50000 PCS/USD 0.4591 PER PCS)</t>
  </si>
  <si>
    <t>STEEL TEA STRAINER NP-55 (QTY:75600 PCS/ USD 0.3270 PER PCS)</t>
  </si>
  <si>
    <t>2021-11-23</t>
  </si>
  <si>
    <t>KWP-1000B SS OIL POT 900ML (QTY:27000 PCS UNIT PRICE 1.65 USD PER PCS)</t>
  </si>
  <si>
    <t>2021-11-20</t>
  </si>
  <si>
    <t>STAINLESS STEEL GRATER WITH HANDLE - KL324H-9S (QTY - 59040 PCS/USD 0.74 PER PCS)</t>
  </si>
  <si>
    <t>2021-11-08</t>
  </si>
  <si>
    <t>STEEL KITCHEN TURNER ITEM NO-AM-253 (QTY:40644 PCS/ USD 0.595 PER PCS)</t>
  </si>
  <si>
    <t>2021-11-01</t>
  </si>
  <si>
    <t>STEEL ROUND CONTAINER MEDIUM - 6581 (QTY 2064 PCS /USD 0.92 PER PCS)</t>
  </si>
  <si>
    <t>STEEL LUNCH BOX 2 LAYER - 8504 (QTY 19260 PCS /USD 2.49 PER PCS)</t>
  </si>
  <si>
    <t>2021-10-28</t>
  </si>
  <si>
    <t>STAINLESS STEEL SPORTS BOTTLE - KWB-600F (QTY 50400 PCS / USD 0.99 PER PCS)</t>
  </si>
  <si>
    <t>2021-10-26</t>
  </si>
  <si>
    <t>SS SCRUBBER 3 PCS SET - SS410 (QTY- 120000 SET/USD 0.19 PER SET)</t>
  </si>
  <si>
    <t>2021-10-20</t>
  </si>
  <si>
    <t>STEEL TEA STRAINER BIG -SB-12 (QTY:600 PCS USD 1.207 PER PCS)</t>
  </si>
  <si>
    <t>STAINLESS STEEL GRATER WITH HANDLE DS-25 (QTY:100200 PCS USD 0.2274 PER PCS)</t>
  </si>
  <si>
    <t>2021-10-19</t>
  </si>
  <si>
    <t>STEEL TEA STRAINER BIG SB-12 (QTY:24384 PCS USD 1.207 PER PCS)</t>
  </si>
  <si>
    <t>2021-09-21</t>
  </si>
  <si>
    <t>2021-09-16</t>
  </si>
  <si>
    <t>STEEL HANGER WITH HOOK SL-89 (QTY 70056 PCS / USD 1.12 PER PCS)</t>
  </si>
  <si>
    <t>2021-09-11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</si>
  <si>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</si>
  <si>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</si>
  <si>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</si>
  <si>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</si>
  <si>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</si>
  <si>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2021-09-10</t>
  </si>
  <si>
    <t>SS SCRUBBER 3 PCS SET - SS410 (QTY- 120120 SET/USD 0.19 PER SET)</t>
  </si>
  <si>
    <t>2021-08-27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</si>
  <si>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</si>
  <si>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</si>
  <si>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</si>
  <si>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</si>
  <si>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</si>
  <si>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</si>
  <si>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</si>
  <si>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</si>
  <si>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</si>
  <si>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</si>
  <si>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</si>
  <si>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</si>
  <si>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</si>
  <si>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2021-08-23</t>
  </si>
  <si>
    <t>KWP-1000B SS OIL POT 900ML(QTY: 27000 PCS/USD 1.42 PER PCS)</t>
  </si>
  <si>
    <t>2021-08-03</t>
  </si>
  <si>
    <t>2021-07-26</t>
  </si>
  <si>
    <t>STEEL SCRUBBER 6PCS SET - OKS-4156 (QTY 98000 SET / USD 0.275 SET)</t>
  </si>
  <si>
    <t>2021-07-22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</si>
  <si>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</si>
  <si>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</si>
  <si>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</si>
  <si>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2021-07-21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</si>
  <si>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</si>
  <si>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</si>
  <si>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</si>
  <si>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</si>
  <si>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</si>
  <si>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</si>
  <si>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2021-07-19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</si>
  <si>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</si>
  <si>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</si>
  <si>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</si>
  <si>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</si>
  <si>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2021-07-12</t>
  </si>
  <si>
    <t>STEEL SALT BOTTLE ITEM NO-NP-19(QTY:31680 PCS USD 0.498 PER PCS)</t>
  </si>
  <si>
    <t>2021-07-09</t>
  </si>
  <si>
    <t>HOUSEHOLD STEEL HOOK 3 PCS SET -2628 (QTY : 19584 SET/USD 0.445 PER SET)</t>
  </si>
  <si>
    <t>2021-07-07</t>
  </si>
  <si>
    <t>MILD STEEL MULTI FUNCTION CLOTH STAND RYX-02-020 (QTY 2464 PCS / USD 14.20 PER PCS)</t>
  </si>
  <si>
    <t>2021-06-29</t>
  </si>
  <si>
    <t>STEEL ZHARA - NP-003 (QTY:60000 PCS USD 0.4606 PER PCS)</t>
  </si>
  <si>
    <t>2021-06-28</t>
  </si>
  <si>
    <t>MILD STEEL MULTI FUNCTION CLOTH STAND RYX-02-021A (QTY 6480 PCS / USD 8.85 PER PCS)</t>
  </si>
  <si>
    <t>2021-06-23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</si>
  <si>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</si>
  <si>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</si>
  <si>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</si>
  <si>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2021-06-18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</si>
  <si>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</si>
  <si>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</si>
  <si>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</si>
  <si>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2021-06-16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</si>
  <si>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</si>
  <si>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</si>
  <si>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</si>
  <si>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</si>
  <si>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2021-06-15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</si>
  <si>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</si>
  <si>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</si>
  <si>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</si>
  <si>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</si>
  <si>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</si>
  <si>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</si>
  <si>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</si>
  <si>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</si>
  <si>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</si>
  <si>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2021-06-14</t>
  </si>
  <si>
    <t>STEEL SCRUBBER 2 PCS SET - 8001-2 (QTY- 165840 SET/USD 0.168 PER SET)</t>
  </si>
  <si>
    <t>2021-06-12</t>
  </si>
  <si>
    <t>HOUSEHOLD STEEL HOOK 3 PCS SET -2628 (QTY : 147600 SET/USD 0.445 PER SET)</t>
  </si>
  <si>
    <t>2021-06-10</t>
  </si>
  <si>
    <t>FAMILY CLOTH RACK 3 LAYERS 03-027I (MADE UP OF MILD STEEL)(QTY:3648 PCS/ RMB 80.10 PER PCS)</t>
  </si>
  <si>
    <t>2021-06-09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</si>
  <si>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</si>
  <si>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</si>
  <si>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</si>
  <si>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</si>
  <si>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</si>
  <si>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</si>
  <si>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2021-06-05</t>
  </si>
  <si>
    <t>FAMILY CLOTH RACK 3 LAYERS 03-027I (MADE UP OF MILD STEEL)(QTY:1824 PCS/ RMB 80.10 PER PCS)</t>
  </si>
  <si>
    <t>2021-06-02</t>
  </si>
  <si>
    <t>SS SCRUBBER 3 PCS SET - SS410 (QTY- 123480 SET/USD 0.193 PER SET)</t>
  </si>
  <si>
    <t>2021-05-31</t>
  </si>
  <si>
    <t>SS OIL POT 600ML - KWP-600B (QTY: 16200 PCS/USD 1.20 PER PCS)</t>
  </si>
  <si>
    <t xml:space="preserve">KGS </t>
  </si>
  <si>
    <t>2021-05-28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</si>
  <si>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</si>
  <si>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</si>
  <si>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</si>
  <si>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2021-05-27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</si>
  <si>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</si>
  <si>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</si>
  <si>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</si>
  <si>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</si>
  <si>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2021-05-25</t>
  </si>
  <si>
    <t>MILD STEEL MULTI FUNCTION CLOTH STAND - RYX-02-021A(QTY :10368 NUM USD 8.85 PER NUM)</t>
  </si>
  <si>
    <t>MILD STEEL MULTI FUNCTION CLOTH STAND - RYX-02-020 (QTY :3696 NUM /USD 14.20 PER NUM)</t>
  </si>
  <si>
    <t>2021-05-22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</si>
  <si>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</si>
  <si>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</si>
  <si>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</si>
  <si>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</si>
  <si>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</si>
  <si>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2021-05-15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</si>
  <si>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</si>
  <si>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</si>
  <si>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</si>
  <si>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2021-05-14</t>
  </si>
  <si>
    <t>NP-55 STEEL TEA STRAINER (QTY:20160 PCS USD 0.3224 PER PCS)</t>
  </si>
  <si>
    <t>RS-02 STEEL HAND BLENDER (QTY:9360 PCS USD 0.4527 PER PCS)</t>
  </si>
  <si>
    <t>2021-05-12</t>
  </si>
  <si>
    <t>2021-05-07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</si>
  <si>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</si>
  <si>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</si>
  <si>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</si>
  <si>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</si>
  <si>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2021-05-06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</si>
  <si>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</si>
  <si>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</si>
  <si>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</si>
  <si>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</si>
  <si>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</si>
  <si>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2021-05-04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</si>
  <si>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</si>
  <si>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</si>
  <si>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</si>
  <si>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</si>
  <si>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2021-05-01</t>
  </si>
  <si>
    <t>STEEL SCRUBBER 6 PCS SET - OKS-4156 (QTY- 98000 PCS/USD 0.275 PER PCS)</t>
  </si>
  <si>
    <t>2021-04-28</t>
  </si>
  <si>
    <t>FAMILY CLOTH RACK 3 LAYERS 03-027I (MADE UP OF MILD STEEL)(QTY:1824 PCS RMB 79.00 PER PCS)</t>
  </si>
  <si>
    <t>2021-04-27</t>
  </si>
  <si>
    <t>MILD STEEL MULTI FUNCTION CLOTH STAND - RYX-02-020 (QTY :1232 NUM USD 14.20 PER NUM)</t>
  </si>
  <si>
    <t>2021-04-25</t>
  </si>
  <si>
    <t>STEEL TEA STRAINER NP-55 (QTY:50400 PCS USD 0.3195 PER PCS)</t>
  </si>
  <si>
    <t>2021-04-22</t>
  </si>
  <si>
    <t>SS SCRUBBER 3 PCS SET - SS410 (QTY- 124560 SET/USD 0.182 PER SET)</t>
  </si>
  <si>
    <t>2021-04-21</t>
  </si>
  <si>
    <t>FAMILY CLOTH RACK 3 LAYERS 03-027I (MADE UP OF MILD STEEL)(QTY:1824 PCS/ CNY 79.00 PER PCS)</t>
  </si>
  <si>
    <t>2021-04-10</t>
  </si>
  <si>
    <t>STEEL SALT BOTTLE - NP-19 (QTY- 24144 PCS/USD 0.4938 PER PCS)</t>
  </si>
  <si>
    <t>STEEL ZHARA - NP-003 (QTY: 36000 PCS/USD 0.4520 PER PCS)</t>
  </si>
  <si>
    <t>2021-04-09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</si>
  <si>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</si>
  <si>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</si>
  <si>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</si>
  <si>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</si>
  <si>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2021-04-01</t>
  </si>
  <si>
    <t>STAINLESS STEEL GRATER WITH HANDLE HEXA - KL326D-9S (MILD STEEL) (QTY - 37680 PCS/USD 0.96 PER PCS)</t>
  </si>
  <si>
    <t>2021-03-27</t>
  </si>
  <si>
    <t>8505 STEEL LUNCH BOX 3LAYER ( 16800 NOS) (MILD STEEL)</t>
  </si>
  <si>
    <t>2021-03-26</t>
  </si>
  <si>
    <t>FAMILY CLOTH RACK 3LAYERS [MADE UP OF MILD STEEL] - 03-027I (QTY : 1824 PCS / CNY 79.00 PER PCS)</t>
  </si>
  <si>
    <t>2021-03-25</t>
  </si>
  <si>
    <t>MILD STEEL MULTI FUNCTION CLOTH STAND - RYX-02-020 (QTY : 3696 NUM / USD 14.20 PER NUM)</t>
  </si>
  <si>
    <t>2021-03-23</t>
  </si>
  <si>
    <t>STEEL SALT BOTTLE NP-19 (QTY:10080 PCS USD 0.4976 PER PCS)</t>
  </si>
  <si>
    <t>STEEL TEA STRAINER BIG SB-12 (QTY:20376 USD 1.2052 PER PCS)</t>
  </si>
  <si>
    <t>2021-03-16</t>
  </si>
  <si>
    <t>MILD STEEL MULTI FUNCTION CLOTH STAND - RYX-02-021A (QTY : 3888 NUM/ USD 8.85 PER NUM)</t>
  </si>
  <si>
    <t>KW-830 STAINLESS STEEL SPORT BOTTLE 1000ML (QTY 34164 PCS / USD 0.90 PER PCS)</t>
  </si>
  <si>
    <t>2021-03-03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</si>
  <si>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</si>
  <si>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</si>
  <si>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</si>
  <si>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</si>
  <si>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2021-02-20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</si>
  <si>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</si>
  <si>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</si>
  <si>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</si>
  <si>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2021-02-17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</si>
  <si>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</si>
  <si>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</si>
  <si>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</si>
  <si>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</si>
  <si>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2021-02-16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</si>
  <si>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</si>
  <si>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</si>
  <si>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</si>
  <si>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2021-02-10</t>
  </si>
  <si>
    <t>STEEL SCRUBBER 2 PCS SET -8001-2 (QTY- 165000 SET/USD 0.151 PER SET)</t>
  </si>
  <si>
    <t>2021-02-08</t>
  </si>
  <si>
    <t>KWP-1000B SS OIL POT 900ML (QTY- 27000 PCS/USD 1.42 PER PCS)</t>
  </si>
  <si>
    <t>2021-02-06</t>
  </si>
  <si>
    <t>HOUSEHOLD STEEL HOOK 3 PCS SET - 2628 (QTY : 167184 SET/USD 0.445 PER SET)</t>
  </si>
  <si>
    <t>2021-02-04</t>
  </si>
  <si>
    <t>MILD STEEL MULTI FUNCTION CLOTH STAND - RYX-02-020 (QTY : 2464 NUM/ USD 13.80 PER NUM)</t>
  </si>
  <si>
    <t>MILD STEEL MULTI FUNCTION CLOTH STAND - RYX-02-021A (QTY : 2592 NUM/ USD 8.85 PER NUM)</t>
  </si>
  <si>
    <t>2021-01-29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</si>
  <si>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</si>
  <si>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</si>
  <si>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</si>
  <si>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</si>
  <si>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</si>
  <si>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2021-01-14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</si>
  <si>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</si>
  <si>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</si>
  <si>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</si>
  <si>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</si>
  <si>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</si>
  <si>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</si>
  <si>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2021-01-13</t>
  </si>
  <si>
    <t>STAINLESS STEEL SPORTS BOTTLE 650ML S115 - NP-21 (QTY-19800 PCS/USD 1.070 PER PCS)</t>
  </si>
  <si>
    <t>STAINLESS STEEL SPORTS BOTTLE 750ML S-308-C6 - NP-20 (QTY-14400 PCS/USD 1.022 PER PCS)</t>
  </si>
  <si>
    <t>2021-01-12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</si>
  <si>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</si>
  <si>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</si>
  <si>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</si>
  <si>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</si>
  <si>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2021-01-08</t>
  </si>
  <si>
    <t>SS SCRUBBER 3 PCS SET - (ITEM NO-SS410) (QTY- 120000 SET/USD 0.162 PER SET)</t>
  </si>
  <si>
    <t>2020-12-31</t>
  </si>
  <si>
    <t>STAINLESS STEEL GRATER WITH HANDLE HEXA - KL326D-9S (MILD STEEL) (QTY - 35016 PCS/USD 0.96 PER PCS)</t>
  </si>
  <si>
    <t>STAINLESS STEEL GRATER WITH HANDLE - KL3241-8S (MILD STEEL) (QTY - 7920 PCS/USD 0.59 PER PCS)</t>
  </si>
  <si>
    <t>2020-12-28</t>
  </si>
  <si>
    <t>HOUSEHOLD STEEL HOOK 3 PCS SET -2628 (QTY : 36216 SET/USD 0.445 PER SET)</t>
  </si>
  <si>
    <t>2020-12-17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</si>
  <si>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</si>
  <si>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</si>
  <si>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</si>
  <si>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</si>
  <si>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</si>
  <si>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2020-12-11</t>
  </si>
  <si>
    <t>KWP-1000B SS OIL POT 900ML (QTY: 12732 PCS/USD 1.42 PER PCS)</t>
  </si>
  <si>
    <t>KWB-600F STAINLESS STEEL SPORTS BOTTLE (QTY: 25296 PCS/USD 0.99 PER PCS)</t>
  </si>
  <si>
    <t>2020-12-08</t>
  </si>
  <si>
    <t>MILD STEEL MULTI FUNCTION CLOTH STAND - RYX-02-021A (QTY : 3888 NUM/ USD 8.60 PER NUM)</t>
  </si>
  <si>
    <t>2020-11-30</t>
  </si>
  <si>
    <t>STEEL ZHARA - NP-003 (QTY- 50400 PCS/USD 0.446 PER PCS)</t>
  </si>
  <si>
    <t>STEEL SALT BOTTLE - NP-19 (QTY- 30000 PCS/USD 0.487 PER PCS)</t>
  </si>
  <si>
    <t>2020-11-27</t>
  </si>
  <si>
    <t>HOUSEHOLD STEEL HOOK 3 PCS SET (ITEM NO-2628 )(24120 SET)</t>
  </si>
  <si>
    <t>SS SCRUBBER 3 PCS SET - (ITEM NO-SS410) (QTY- 121200 SET/USD 0.169 PER SET)</t>
  </si>
  <si>
    <t>2020-11-21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</si>
  <si>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</si>
  <si>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</si>
  <si>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</si>
  <si>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2020-11-12</t>
  </si>
  <si>
    <t>STEEL SCRUBBER 2PCS SET - 8001-2 (QTY-166800 SETS/USD 0.151 PER SET)</t>
  </si>
  <si>
    <t>2020-11-11</t>
  </si>
  <si>
    <t>KWB-600F STAINLESS STEEL SPORTS BOTTLE (QTY 24240 PCS/USD 0.99 PER PCS)</t>
  </si>
  <si>
    <t>KWP-1000B SS OIL POT 900ML (QTY 14304 PCS/USD 1.42 PER PCS)</t>
  </si>
  <si>
    <t>2020-11-03</t>
  </si>
  <si>
    <t>STEEL HANGER WITH HOOK ITEM NO. SM1168 (QTY: 25440 NUM / USD1.160 PER NUM</t>
  </si>
  <si>
    <t>2020-11-02</t>
  </si>
  <si>
    <t>STEEL TEA STRAINER BIG - SB-12 (QTY- 10080 PCS/USD 1.1619 PER PCS)</t>
  </si>
  <si>
    <t>STEEL ZHARA - NP-003 (QTY- 60120 PCS/USD 0.4392 PER PCS)</t>
  </si>
  <si>
    <t>2020-10-17</t>
  </si>
  <si>
    <t>STEEL TEA STRAINER - NP-55 (QTY- 61200 PCS/USD 0.3118 PER PCS)</t>
  </si>
  <si>
    <t>2020-10-16</t>
  </si>
  <si>
    <t>STEEL ZHARA-NP-(ITEM NO-NP-003)(TOTAL 47880 PCS)</t>
  </si>
  <si>
    <t>STEEL LEMON SQUEEZER (ITEM NO-AM-217) (TOTAL 480 PCS)</t>
  </si>
  <si>
    <t>STEEL HAND BLENDER-(ITEM NO-RS-02) (TOTAL 50000 PCS)</t>
  </si>
  <si>
    <t>2020-10-15</t>
  </si>
  <si>
    <t>STEEL SCRUBBER 6 PCS SET - OKS-4156 (QTY- 98000 SETS/USD 0.256 PER SET)</t>
  </si>
  <si>
    <t>2020-10-07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</si>
  <si>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</si>
  <si>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</si>
  <si>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</si>
  <si>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</si>
  <si>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2020-10-03</t>
  </si>
  <si>
    <t>STAINLESS STEEL GRATER WITH HANDLE HEXA - KL326D-9S (MILD STEEL) (TOTAL -24000 PCS)</t>
  </si>
  <si>
    <t>STAINLESS STEEL GRATER WITH HANDLE - KL3241-8S (MILD STEEL) (TOTAL - 39528 PCS)</t>
  </si>
  <si>
    <t>2020-09-23</t>
  </si>
  <si>
    <t>STEEL SCRUBBER 2 PCS SET - 8001-2 (QTY- 166800 SETS/USD 0.151 PER SET)</t>
  </si>
  <si>
    <t>2020-09-12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</si>
  <si>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</si>
  <si>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</si>
  <si>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</si>
  <si>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2020-09-10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</si>
  <si>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</si>
  <si>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</si>
  <si>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</si>
  <si>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2020-08-29</t>
  </si>
  <si>
    <t>RYX-02-020 MILD STEEL MULTI FUNCTION CLOTH STAND (1232 NOS)(OTHER ARTICLES OF HOUSEHOLD OF IRON &amp; STEEL)</t>
  </si>
  <si>
    <t>2020-08-28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</si>
  <si>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</si>
  <si>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</si>
  <si>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</si>
  <si>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</si>
  <si>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2020-08-27</t>
  </si>
  <si>
    <t>STAINLESS STEEL SPORTS BOTTLE - KWB-600F (QTY-50400 PCS/USD 1.00 PER PCS) (NOT VACUUM BOTTLE) (MILD STEEL)</t>
  </si>
  <si>
    <t>2020-08-15</t>
  </si>
  <si>
    <t>STEEL HAND BLENDER RS-02 (QTY-30000 PCS/USD 0.4304 PER PCS)</t>
  </si>
  <si>
    <t>STEEL ZHARA NP-003 (QTY-48000 PCS/USD 0.4232 PER PCS)</t>
  </si>
  <si>
    <t>2020-07-29</t>
  </si>
  <si>
    <t>STEEL ZHARA - NP-003 (TOTAL 36000 PCS)</t>
  </si>
  <si>
    <t>STEEL TEA STRAINER - NP-55 (TOTAL 68328 PCS)</t>
  </si>
  <si>
    <t>2020-07-27</t>
  </si>
  <si>
    <t>STAINLESS STEEL BOTTLE 750ML SG805-AM-06 (TOTAL 15480 PCS)(NOT VACUUM BOTTLE)(MILD STEEL)</t>
  </si>
  <si>
    <t>STAINLESS STEEL SPORTS BOTTLE 650ML S115 NP-21 (TOTAL PCS 27720) (NOT VACUUM BOTTLE) (MILD STEEL)</t>
  </si>
  <si>
    <t>2020-07-22</t>
  </si>
  <si>
    <t>STEEL SPOON HOLDER ROUND MP-96 (TOTAL 216 PCS)</t>
  </si>
  <si>
    <t>STEEL ZHARA-NP-003 (TOTAL 36000 PCS)</t>
  </si>
  <si>
    <t>2020-07-21</t>
  </si>
  <si>
    <t>KWP-1000B SS OIL POT 1000ML (QTY- 27000 PCS/USD 1.45 PER PCS)</t>
  </si>
  <si>
    <t>2020-07-20</t>
  </si>
  <si>
    <t>STEEL SPOON HOLDER ROUND MP-96</t>
  </si>
  <si>
    <t>STEEL ZHARA-NP-003</t>
  </si>
  <si>
    <t>2020-07-10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</si>
  <si>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</si>
  <si>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</si>
  <si>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</si>
  <si>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</si>
  <si>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</si>
  <si>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</si>
  <si>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</si>
  <si>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2020-07-06</t>
  </si>
  <si>
    <t>STEEL LUNCH BOX (ITEM NO. 6527) (QTY 25800 PCS) (MILD STEEL)</t>
  </si>
  <si>
    <t>2020-07-04</t>
  </si>
  <si>
    <t>MILD STEEL MUTLI FUNCTION CLOTH STAND (RYX-02-020) (OTHER ARTICLES OF HOUSEHOLD OF IRON &amp; STEEL)(1232 NOS)</t>
  </si>
  <si>
    <t>2020-06-29</t>
  </si>
  <si>
    <t>STEEL ZHARA -NP-003 (TOTAL 76800 PCS) (MILD STEEL)</t>
  </si>
  <si>
    <t>STEEL SPOON HOLDER ROUND -MP-96 ( TOTAL 25200 PCS) (MILD STEEL)</t>
  </si>
  <si>
    <t>STEEL TEA STRAINER -NP-55 (TOTAL 54072 PCS) (MIL D STEEL)</t>
  </si>
  <si>
    <t>2020-06-24</t>
  </si>
  <si>
    <t>RYX-02-021A MILD STEEL MULTI FUNCTION CLOTH STAND (6480 NOS)(OTHER ARTICLES OF HOUSEHOLD OF IRON &amp; STEEL)</t>
  </si>
  <si>
    <t>2020-06-18</t>
  </si>
  <si>
    <t>2020-06-05</t>
  </si>
  <si>
    <t>2020-06-03</t>
  </si>
  <si>
    <t>KW-830 STAINLESS STEEL SPORT BOTTLE 1000ML (QTY 35280 PCS / USD 0.98 PER PCS)</t>
  </si>
  <si>
    <t>2020-05-29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</si>
  <si>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</si>
  <si>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</si>
  <si>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</si>
  <si>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</si>
  <si>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</si>
  <si>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</si>
  <si>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</si>
  <si>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2020-05-23</t>
  </si>
  <si>
    <t>HOUSEHOLD STEEL HOOK 3 PCS SET(TOTAL 68760 SET) (MILD STEEL)</t>
  </si>
  <si>
    <t>2020-05-15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</si>
  <si>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</si>
  <si>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</si>
  <si>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</si>
  <si>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</si>
  <si>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2020-05-14</t>
  </si>
  <si>
    <t>STEEL SCRUBBER 2PCS SET - 8001-2 (QTY- 158040 SETS/USD 0.156 PER SET)</t>
  </si>
  <si>
    <t>2020-05-09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</si>
  <si>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</si>
  <si>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</si>
  <si>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</si>
  <si>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</si>
  <si>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</si>
  <si>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</si>
  <si>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</si>
  <si>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</si>
  <si>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</si>
  <si>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2020-05-07</t>
  </si>
  <si>
    <t>RYX-02-021A MILD STEEL MULTI FUNCTION CLOTH STAND (9072 NOS)(OTHER ARTICLES OF HOUSEHOLD OF IRON &amp; STEEL)</t>
  </si>
  <si>
    <t>2020-05-06</t>
  </si>
  <si>
    <t>KWP-1000B SS OIL POT 1000ML (QTY:27000 PCS/USD 1.45 PER PCS)</t>
  </si>
  <si>
    <t>KWP-600P SS OIL POT 600ML (QTY:38760 PCS/USD 1.20 PER PCS)</t>
  </si>
  <si>
    <t>2020-05-03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</si>
  <si>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</si>
  <si>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</si>
  <si>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</si>
  <si>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</si>
  <si>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</si>
  <si>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</si>
  <si>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</si>
  <si>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</si>
  <si>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</si>
  <si>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2020-05-01</t>
  </si>
  <si>
    <t>03-027I FAMILY CLOTH RACK 3LAYERS (1824 PCS) (OTHER ARTICLESOF HOUSEHOLD OF IRON &amp; STEEL) (MADE UP OF MILD STEEL)</t>
  </si>
  <si>
    <t>2020-04-27</t>
  </si>
  <si>
    <t>2628 HOUSEHOLD STEEL HOOK 3PCS SET (QTY 96984 SET / USD 0.445 PER PCS)</t>
  </si>
  <si>
    <t>2020-04-25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</si>
  <si>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</si>
  <si>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</si>
  <si>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</si>
  <si>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</si>
  <si>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</si>
  <si>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</si>
  <si>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2020-04-24</t>
  </si>
  <si>
    <t>RYX-02-021A MILD STEEL MULTI FUNCTION CLOTH STAND (3888 NOS)(OTHER ARTICLES OF HOUSEHOLD OF IRON &amp; STEEL)</t>
  </si>
  <si>
    <t>2020-04-17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</si>
  <si>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</si>
  <si>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</si>
  <si>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2020-04-11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</si>
  <si>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</si>
  <si>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</si>
  <si>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</si>
  <si>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</si>
  <si>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</si>
  <si>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2020-04-04</t>
  </si>
  <si>
    <t>STEEL LUNCH BOX-6527 (MILD STEEL) (TOTAL 25800 PCS)</t>
  </si>
  <si>
    <t>STEEL LUNCH BOX-6561 (TOTAL 21240 PCS) (MILD STEEL)</t>
  </si>
  <si>
    <t>2020-03-31</t>
  </si>
  <si>
    <t>RYX-02-021A MILD STEEL MULTI FUNCTION CLOTH STAND (5184 NOS)(OTHER ARTICLES OF HOUSEHOLD OF IRON &amp; STEEL)</t>
  </si>
  <si>
    <t>2020-03-20</t>
  </si>
  <si>
    <t>STAINLESS STEEL SPORT BOTTLE 1000ML (ITEM NO: KW-830) (QTY 32220 PCS)</t>
  </si>
  <si>
    <t>2020-02-05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</si>
  <si>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</si>
  <si>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</si>
  <si>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</si>
  <si>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</si>
  <si>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</si>
  <si>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2020-01-31</t>
  </si>
  <si>
    <t>STEEL HANGER WITH HOOK-SL-89 (MILD STEEL)(TOTAL 70056 PCS)(HOUSEHOLD)</t>
  </si>
  <si>
    <t>2020-01-30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</si>
  <si>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</si>
  <si>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</si>
  <si>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</si>
  <si>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</si>
  <si>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</si>
  <si>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</si>
  <si>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</si>
  <si>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</si>
  <si>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</si>
  <si>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</si>
  <si>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</si>
  <si>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</si>
  <si>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2020-01-29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</si>
  <si>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</si>
  <si>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</si>
  <si>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</si>
  <si>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</si>
  <si>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</si>
  <si>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</si>
  <si>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2020-01-22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</si>
  <si>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</si>
  <si>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</si>
  <si>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</si>
  <si>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</si>
  <si>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</si>
  <si>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</si>
  <si>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2020-01-21</t>
  </si>
  <si>
    <t>KW-830 STAINLESS STEEL SPORT BOTTLE 1000ML (QTY- 34920 PCS/USD 0.98 PER PCS)</t>
  </si>
  <si>
    <t>2020-01-17</t>
  </si>
  <si>
    <t>STEEL SCRUBBER 6PCS SET - OKS-4156 (QTY- 98000 PCS/USD 0.268 PER PCS)</t>
  </si>
  <si>
    <t>2020-01-16</t>
  </si>
  <si>
    <t>STAINLESS STEEL GRATER WITH HANDLE-DS-25 (TOTAL 102000 PCS)(MILD STEEL)</t>
  </si>
  <si>
    <t>STEEL HAND BLENDER-RS-02 (TOTAL 20400 PCS) (MILD STEEL)</t>
  </si>
  <si>
    <t>2020-01-15</t>
  </si>
  <si>
    <t>SS SCRUBBER 3PCS SET-SS410 (TOTAL 124200 SET)</t>
  </si>
  <si>
    <t>2020-01-09</t>
  </si>
  <si>
    <t>2020-01-07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</si>
  <si>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</si>
  <si>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</si>
  <si>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</si>
  <si>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2020-01-06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</si>
  <si>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</si>
  <si>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</si>
  <si>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</si>
  <si>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</si>
  <si>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</si>
  <si>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</si>
  <si>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</si>
  <si>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2019-12-30</t>
  </si>
  <si>
    <t>STAINLESS STEEL SPORTS BOTTLE KOOU 750ML-MP-202 (TOTAL 10800PCS)(NOT VACUUM BOTTLE)(MILD STEEL)</t>
  </si>
  <si>
    <t>KG</t>
  </si>
  <si>
    <t>STAINLESS STEEL COLA BOTTLE 750ML SK750-SL-01(TOTAL 10800 PCS)(NOT VACUUM BOTTLE)(MILD STEEL)</t>
  </si>
  <si>
    <t>STAINLESS STEEL SPORTS BOTTLE 650ML S115 -NP-21(TOTAL 8640 PCS)(NOT VACUUM BOTTLE)(MILD STEEL)</t>
  </si>
  <si>
    <t>2019-12-26</t>
  </si>
  <si>
    <t>STAINLESS STEEL SPORT BOTTLE 750ML ( ITEM NO. KW-820) ( QTY47160 PCS)</t>
  </si>
  <si>
    <t>2019-12-24</t>
  </si>
  <si>
    <t>STEEL LEMON SQUEEZER-AM-217 (TOTAL 120 PCS) (MILD STEEL)</t>
  </si>
  <si>
    <t>STEEL TEA STRAINER-NP-55(TOTAL 61200 PCS) (MILD STEEL)</t>
  </si>
  <si>
    <t>2019-12-23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</si>
  <si>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</si>
  <si>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</si>
  <si>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</si>
  <si>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</si>
  <si>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2019-12-21</t>
  </si>
  <si>
    <t>STAINLESS STEEL SPORT BOTTLE 1000 ML ( ITEM NO. KW-830) ( QTY 34920 PCS)</t>
  </si>
  <si>
    <t>2019-12-18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</si>
  <si>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</si>
  <si>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</si>
  <si>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</si>
  <si>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</si>
  <si>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</si>
  <si>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</si>
  <si>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</si>
  <si>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2019-12-09</t>
  </si>
  <si>
    <t>STEEL LUNCH BOX-6900(MILD STEEL)(TOTAL 86400 PCS)</t>
  </si>
  <si>
    <t>STEEL ROUND CONTAINER-6857 (TOTAL 72000 PCS)(MILD STEEL)</t>
  </si>
  <si>
    <t>STEEL ROUND CONTAINER-6856 (MILD STEEL) (TOTAL 127392 PCS)</t>
  </si>
  <si>
    <t>2019-11-26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</si>
  <si>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</si>
  <si>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</si>
  <si>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</si>
  <si>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</si>
  <si>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2019-11-13</t>
  </si>
  <si>
    <t>STEEL MULTI GRATER AND SLICER -RS-04 (TOTAL 5856 PCS) (MILDSTEEL)</t>
  </si>
  <si>
    <t>STEEL TEA STRAINER-NP-55 (TOTAL 86040 PCS) (MILD STEEL)</t>
  </si>
  <si>
    <t>2019-11-05</t>
  </si>
  <si>
    <t>STEEL RECTANGLE CONTAINER LARGE-6862 (MILD STEEL) (TOTAL 20400 PCS)</t>
  </si>
  <si>
    <t>STEEL RECTANGLE CONTAINER- 6901(MILD STEEL) (TOTAL 54000 PCS)</t>
  </si>
  <si>
    <t>2019-10-15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</si>
  <si>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</si>
  <si>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</si>
  <si>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</si>
  <si>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</si>
  <si>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</si>
  <si>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2019-10-09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</si>
  <si>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</si>
  <si>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</si>
  <si>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</si>
  <si>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2019-10-07</t>
  </si>
  <si>
    <t>SS OIL POT 1000ML ( ITEM NO. KWP-1000B) ( QTY 24840 PCS)</t>
  </si>
  <si>
    <t>2019-09-24</t>
  </si>
  <si>
    <t>HOUSEHOLD STEEL HOOK 3 PCS SET-2628(TOTAL 68760 SET) (MILD STEEL)</t>
  </si>
  <si>
    <t>2019-09-23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</si>
  <si>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</si>
  <si>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</si>
  <si>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</si>
  <si>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</si>
  <si>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2019-09-18</t>
  </si>
  <si>
    <t>STAINLESS STEEL SPORTS BOTTLE ( ITEM NO. KWB-600F) (QTY 50400 PCS)</t>
  </si>
  <si>
    <t>2019-09-17</t>
  </si>
  <si>
    <t>STEEL ZHARA -NP-003 (MILD STEEL) (TOTAL 60000 PCS)</t>
  </si>
  <si>
    <t>STEEL PIZZA CUTTER-RJ-388 (TOTAL 12600 PCS) (MILD STEEL)</t>
  </si>
  <si>
    <t>STEEL TEA STRAINER -NP-55 (MILD STEEL) (TOTAL 45360 PCS)</t>
  </si>
  <si>
    <t>2019-09-10</t>
  </si>
  <si>
    <t>STEEL SALT BOTTLE -NP-19 (MILD STEEL) (TOTAL 9600 PCS)</t>
  </si>
  <si>
    <t>2019-08-31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</si>
  <si>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</si>
  <si>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</si>
  <si>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</si>
  <si>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</si>
  <si>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</si>
  <si>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</si>
  <si>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</si>
  <si>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</si>
  <si>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</si>
  <si>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2019-08-29</t>
  </si>
  <si>
    <t>SS OIL POT 1000ML ( ITEM NO. KWP-1000B) (QTY 27000 PCS)</t>
  </si>
  <si>
    <t>2019-08-24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</si>
  <si>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</si>
  <si>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</si>
  <si>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</si>
  <si>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</si>
  <si>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</si>
  <si>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</si>
  <si>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</si>
  <si>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</si>
  <si>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</si>
  <si>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</si>
  <si>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</si>
  <si>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</si>
  <si>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2019-08-19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</si>
  <si>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</si>
  <si>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</si>
  <si>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</si>
  <si>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</si>
  <si>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2019-08-13</t>
  </si>
  <si>
    <t>STEEL ZHARA-AM-60 (TOTAL 1440 PCS) (MILD SEEL)</t>
  </si>
  <si>
    <t>2019-08-12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</si>
  <si>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</si>
  <si>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</si>
  <si>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</si>
  <si>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</si>
  <si>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</si>
  <si>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2019-08-10</t>
  </si>
  <si>
    <t>SS SCOURER 3 PCS SET (MADE OF STEEL) ( QTY 106800 NOS)</t>
  </si>
  <si>
    <t>2019-08-05</t>
  </si>
  <si>
    <t>STEEL LUNCH BOX-6527 (TOTAL 26112 PCS) (MILD STEEL)DPD CLIENT</t>
  </si>
  <si>
    <t>STEEL ZHARA-NP-003 (TOTAL 71880 PCS) (MILD STEEL)</t>
  </si>
  <si>
    <t>2019-08-03</t>
  </si>
  <si>
    <t>STEEL SCRUBBER 2PCS SET (ITEM NO. 8001-2) ( QTY 167400 SETS)</t>
  </si>
  <si>
    <t>2019-07-30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</si>
  <si>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</si>
  <si>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</si>
  <si>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</si>
  <si>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</si>
  <si>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2019-07-24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</si>
  <si>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</si>
  <si>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</si>
  <si>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</si>
  <si>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</si>
  <si>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</si>
  <si>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</si>
  <si>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</si>
  <si>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</si>
  <si>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</si>
  <si>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</si>
  <si>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</si>
  <si>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2019-07-23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</si>
  <si>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</si>
  <si>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</si>
  <si>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</si>
  <si>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2019-07-18</t>
  </si>
  <si>
    <t>RYX-02-021A MILD STEEL MULTI FUNCTION CLOTH STAND (OTHER ART - ICLES OF HOUSEHOLD OF IRON &amp; STEEL) (5184 NOS)</t>
  </si>
  <si>
    <t>STEEL MULTI PEELER-RS-01 (TOTAL 1920 PCS) (MILD STEEL) -</t>
  </si>
  <si>
    <t>2019-07-15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</si>
  <si>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</si>
  <si>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</si>
  <si>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</si>
  <si>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2019-07-10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</si>
  <si>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</si>
  <si>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</si>
  <si>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2019-07-05</t>
  </si>
  <si>
    <t>STEEL ZHARA -NP-003 (MILD STEEL) (TOTAL 60000 PCS) -</t>
  </si>
  <si>
    <t>HOUSE HOLD STEEL HOOK 6 PCS SET -GN-09 (TOTAL 5000 SET) -</t>
  </si>
  <si>
    <t>STEEL SALT BOTTLE-NP-19 (MILD STEEL) (TOTAL 1008 PCS) -</t>
  </si>
  <si>
    <t>2019-07-04</t>
  </si>
  <si>
    <t>STEEL GLASS CANISTER 3PCS SET-NP-20 (MILD STEEL)(TOTAL 18 SE - T)-DPD CLIENT</t>
  </si>
  <si>
    <t>2019-07-03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</si>
  <si>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</si>
  <si>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</si>
  <si>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</si>
  <si>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</si>
  <si>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2019-06-25</t>
  </si>
  <si>
    <t>STEEL TEA STRAINER -NP-55 (MILD STEEL) (TOTAL 27648 PCS) -</t>
  </si>
  <si>
    <t>STEEL TEA STRAINER -NP-55 (MILD STEEL) (TOTAL 22752 PCS) -</t>
  </si>
  <si>
    <t>2019-06-24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</si>
  <si>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</si>
  <si>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</si>
  <si>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</si>
  <si>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</si>
  <si>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</si>
  <si>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2019-06-19</t>
  </si>
  <si>
    <t>2019-06-18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</si>
  <si>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</si>
  <si>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</si>
  <si>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</si>
  <si>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</si>
  <si>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2019-06-14</t>
  </si>
  <si>
    <t>STAINLESS STEEL SPORTS BOTTLE 650ML ( ITEM NO.KW-868) (5209 - 2 PCS)</t>
  </si>
  <si>
    <t>STAINLESS STEEL SPORT BOTTLE 1000ML ( ITEM NO. KW-830) (349 - 20 PCS)</t>
  </si>
  <si>
    <t>2019-06-12</t>
  </si>
  <si>
    <t>KWB-600F STAINLESS STEEL SPORTS BOTTLE. (QTY :50400 PCS / US - D 1.06 PER PCS)</t>
  </si>
  <si>
    <t>2019-06-11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</si>
  <si>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</si>
  <si>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</si>
  <si>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</si>
  <si>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2019-06-10</t>
  </si>
  <si>
    <t>STEEL SCRUBBER 3PCS SET-DR-2(TOTAL 133000 SET) (MILD STEEL)- - DPD CLIENT</t>
  </si>
  <si>
    <t>STEEL TEA STRAINER -NP-55(MILD STEEL) (TOTAL 50400 PCS) -</t>
  </si>
  <si>
    <t>2019-06-03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</si>
  <si>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</si>
  <si>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</si>
  <si>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</si>
  <si>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</si>
  <si>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2019-06-01</t>
  </si>
  <si>
    <t>RYX-02-020 MILD STEEL MULTI FUNCTION CLOTH STAND (OTHER ARTI - CLES OF HOUSEHOLD OF IRON &amp; STEEL) (1232 NOS)</t>
  </si>
  <si>
    <t>2019-05-28</t>
  </si>
  <si>
    <t>STEEL SPOON HOLDER ROUND -MP-96 (MILD STEEL) (TOTAL 324 PCS - )</t>
  </si>
  <si>
    <t>2019-05-22</t>
  </si>
  <si>
    <t>03-027I FAMILY CLOTH RACK 3LAYERS (1824 PCS) (OTHER ARTICLES - OF HOUSEHOLD OF IRON &amp; STEEL) (MADE UP OF MILD STEEL)</t>
  </si>
  <si>
    <t>2019-05-21</t>
  </si>
  <si>
    <t>STAINLESS STEEL SPORT BOTTLE 750ML (ITEM NO. KW-820) (47160 - PCS)</t>
  </si>
  <si>
    <t>2019-05-15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</si>
  <si>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</si>
  <si>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</si>
  <si>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2019-05-14</t>
  </si>
  <si>
    <t>STEEL SPOON HOLDER ROUND -MP-96 (MILD STEEL) (TOTAL 7992 PCS - )</t>
  </si>
  <si>
    <t>STEEL ZHARA-NP-003(MILD STEEL) (TOTAL 47760 PCS) (DPD CLIENT - )</t>
  </si>
  <si>
    <t>2019-05-04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</si>
  <si>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</si>
  <si>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</si>
  <si>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</si>
  <si>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</si>
  <si>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</si>
  <si>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2019-05-02</t>
  </si>
  <si>
    <t>STAINLESS STEEL SPORT BOTTLE 1000ML (ITEM NO. KW-830) (34920 - PCS)</t>
  </si>
  <si>
    <t>2019-04-30</t>
  </si>
  <si>
    <t>STEEL ZHARA-NP-003 (MILD STEEL) (TOTAL 36720 PCS) DPD CLIENT -</t>
  </si>
  <si>
    <t>2019-04-24</t>
  </si>
  <si>
    <t>2019-04-23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</si>
  <si>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</si>
  <si>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</si>
  <si>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</si>
  <si>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</si>
  <si>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</si>
  <si>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</si>
  <si>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</si>
  <si>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</si>
  <si>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</si>
  <si>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</si>
  <si>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2019-04-20</t>
  </si>
  <si>
    <t>KWB-600F STAINLESS STEEL SPORTS BOTTLE ( 50400 PCS ) -</t>
  </si>
  <si>
    <t>2019-04-15</t>
  </si>
  <si>
    <t>03-027I FAMILY CLOTH RACK 3LAYERS (3648 PCS) (OTHER ARTICLES - OF HOUSEHOLD OF IRON &amp; STEEL) (MADE UP OF MILD STEEL)</t>
  </si>
  <si>
    <t>2019-04-11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</si>
  <si>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</si>
  <si>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</si>
  <si>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</si>
  <si>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2019-04-10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</si>
  <si>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</si>
  <si>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</si>
  <si>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2019-04-09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</si>
  <si>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</si>
  <si>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</si>
  <si>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</si>
  <si>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</si>
  <si>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</si>
  <si>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</si>
  <si>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</si>
  <si>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</si>
  <si>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2019-04-08</t>
  </si>
  <si>
    <t>KW-830 STAINLESS STEEL SPORTS BOTTLE 1000ML -</t>
  </si>
  <si>
    <t>2019-04-05</t>
  </si>
  <si>
    <t>03-027I FAMILY CLOTH RACK 3LAYERS (3648 PCS) (HOUSEHOLD ARTI - CLES) (MADE UP OF MILD STEEL)</t>
  </si>
  <si>
    <t>2019-04-03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</si>
  <si>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</si>
  <si>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</si>
  <si>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</si>
  <si>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</si>
  <si>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2019-04-02</t>
  </si>
  <si>
    <t>STEEL LUNCH BOX -6900(TOTAL 4632 PCS) (MILD STEEL)DPD CLIENT -</t>
  </si>
  <si>
    <t>STEEL LUNCH BOX-6527 (TOTAL 24504 PCS) (MILD STEEL) -</t>
  </si>
  <si>
    <t>2019-04-01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</si>
  <si>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</si>
  <si>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</si>
  <si>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2019-03-29</t>
  </si>
  <si>
    <t>RYX-02-021A MILD STEEL MULTI FUNCTION CLOTH STAND (OTHER ART - ICLES OF HOUSEHOLD OF IRON &amp; STEEL) (3888 NOS)</t>
  </si>
  <si>
    <t>2019-03-26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</si>
  <si>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</si>
  <si>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</si>
  <si>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</si>
  <si>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</si>
  <si>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</si>
  <si>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</si>
  <si>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</si>
  <si>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2019-03-13</t>
  </si>
  <si>
    <t>2019-02-26</t>
  </si>
  <si>
    <t>STEEL SCRUBBER-SS430 (TOTAL 273456 PCS)(MILD STEEL) DPD CLIE - NT</t>
  </si>
  <si>
    <t>2019-02-20</t>
  </si>
  <si>
    <t>STEEL SCRUBBER 2 PCS SET-8001-2 -</t>
  </si>
  <si>
    <t>SET</t>
  </si>
  <si>
    <t>2019-02-19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</si>
  <si>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</si>
  <si>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</si>
  <si>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</si>
  <si>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</si>
  <si>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</si>
  <si>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</si>
  <si>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2019-02-12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</si>
  <si>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</si>
  <si>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</si>
  <si>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</si>
  <si>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2019-02-11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</si>
  <si>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</si>
  <si>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</si>
  <si>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</si>
  <si>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</si>
  <si>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2019-02-06</t>
  </si>
  <si>
    <t>STEEL SCRUBBER-DR-1 (TOTAL NET WT. 4951.80KGS) (MILD STEEL) - DPD CLIENT</t>
  </si>
  <si>
    <t>2019-02-05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</si>
  <si>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</si>
  <si>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</si>
  <si>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</si>
  <si>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</si>
  <si>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</si>
  <si>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</si>
  <si>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2019-01-29</t>
  </si>
  <si>
    <t>KWP-600B-SS OIL POT 600ML -</t>
  </si>
  <si>
    <t>KWP-1000B-SS OIL POT 1000ML -</t>
  </si>
  <si>
    <t>2019-01-28</t>
  </si>
  <si>
    <t>STEEL SCRUBBER 3PCS SET-DR-2(TOTAL NET WT.630.00 KGS) (MILD - STEEL)</t>
  </si>
  <si>
    <t>2019-01-22</t>
  </si>
  <si>
    <t>SM1168 STEEL HOOK WITH HANGER -</t>
  </si>
  <si>
    <t>2019-01-21</t>
  </si>
  <si>
    <t>STEEL WALL HANGER HOOK-SL-89 (TOTAL NET WT.2709.50 KGS)(MILD - STEEL)</t>
  </si>
  <si>
    <t>2019-01-19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</si>
  <si>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</si>
  <si>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</si>
  <si>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</si>
  <si>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2019-01-15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</si>
  <si>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</si>
  <si>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</si>
  <si>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</si>
  <si>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</si>
  <si>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</si>
  <si>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2019-01-14</t>
  </si>
  <si>
    <t>STEEL TEA STRAINER -NP-55 (TOTAL NET WT.2368.80 KGS) (MILD S - TEEL)</t>
  </si>
  <si>
    <t>2019-01-12</t>
  </si>
  <si>
    <t>2019-01-11</t>
  </si>
  <si>
    <t>RYX-02-021A MILD STEEL MULTI FUNCTION CLOTH STAND (OTHER ART - ICLES OF HOUSEHOLD OF IRON &amp; STEEL)</t>
  </si>
  <si>
    <t>2019-01-08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</si>
  <si>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</si>
  <si>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</si>
  <si>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</si>
  <si>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</si>
  <si>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</si>
  <si>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</si>
  <si>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2019-01-07</t>
  </si>
  <si>
    <t>STEEL ZHARA-NP-003 (TOTAL NET WT.6925.80 KGS) (MILD TEEL) -</t>
  </si>
  <si>
    <t>2019-01-02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</si>
  <si>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</si>
  <si>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</si>
  <si>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2018-12-31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</si>
  <si>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</si>
  <si>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</si>
  <si>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</si>
  <si>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</si>
  <si>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</si>
  <si>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</si>
  <si>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</si>
  <si>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</si>
  <si>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</si>
  <si>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</si>
  <si>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</si>
  <si>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2018-12-29</t>
  </si>
  <si>
    <t>STEEL SCRUBBER -ANG-537 (TOTAL NET WT.6045KGS)(MILD STEEL) (DPD CLIENT)</t>
  </si>
  <si>
    <t>2018-12-25</t>
  </si>
  <si>
    <t>KWS-750B- STAINLESS STEEL SPORTS BOTTLE</t>
  </si>
  <si>
    <t>2018-12-22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</si>
  <si>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</si>
  <si>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</si>
  <si>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2018-12-15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</si>
  <si>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</si>
  <si>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</si>
  <si>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</si>
  <si>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</si>
  <si>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2018-12-11</t>
  </si>
  <si>
    <t>STAINLESS STEEL SPORTS BOTTLE (ITEM NO: KWB-600F) (50400 PCS)</t>
  </si>
  <si>
    <t>2018-12-10</t>
  </si>
  <si>
    <t>STEEL SCRUBBER -ANG-537 (TOTAL NET WT.5905.50 KGS)(MILD STEEL) (DPD CLIENT)</t>
  </si>
  <si>
    <t>2018-12-08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</si>
  <si>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</si>
  <si>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</si>
  <si>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</si>
  <si>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</si>
  <si>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2018-12-07</t>
  </si>
  <si>
    <t>8001-1PCS - STEEL SCRUBBER (MADE UP MILD STEEL) (NET WEIGHT:1245 KGS)</t>
  </si>
  <si>
    <t>2018-12-04</t>
  </si>
  <si>
    <t>STEEL ROUND CONTAINER -6856(TOTAL NET WT.4400 KGS) (MILD STEEL) (DPD CLIENT)</t>
  </si>
  <si>
    <t>2018-12-03</t>
  </si>
  <si>
    <t>RYX-02-021A MILD STEEL MULTI FUNCTION CLOTH STAND (OTHER ARTICLES OF HOUSEHOLD OF IRON &amp; STEEL)</t>
  </si>
  <si>
    <t>2018-11-24</t>
  </si>
  <si>
    <t>STEEL TEA STRAINER-NP-55(TOTAL 2268 KGS) (MILD STEEL)</t>
  </si>
  <si>
    <t>STEEL STRAW 3PCS SET -SB-9 (TOTAL 34.00 KGS) (MILD STEEL)</t>
  </si>
  <si>
    <t>STEEL ZHARA-NP-003 (TOTAL NET WT.2823.48 KGS) (MILD STEEL)</t>
  </si>
  <si>
    <t>2018-11-19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</si>
  <si>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</si>
  <si>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</si>
  <si>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</si>
  <si>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</si>
  <si>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2018-11-17</t>
  </si>
  <si>
    <t>STEEL LUNCH BOX-SB-13 (TOTAL NET WT.83.92 KGS) (MILD STEEL)</t>
  </si>
  <si>
    <t>STEEL LUNCH BOX 2 LAYER-SB-14 (TOTAL NET WT.90.29 KGS) (MILDSTEEL)</t>
  </si>
  <si>
    <t>2018-11-15</t>
  </si>
  <si>
    <t>2018-11-06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</si>
  <si>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</si>
  <si>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</si>
  <si>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</si>
  <si>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</si>
  <si>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2018-11-05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</si>
  <si>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</si>
  <si>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</si>
  <si>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</si>
  <si>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2018-11-03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</si>
  <si>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</si>
  <si>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</si>
  <si>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</si>
  <si>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2018-10-31</t>
  </si>
  <si>
    <t>2018-10-26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</si>
  <si>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</si>
  <si>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</si>
  <si>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</si>
  <si>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</si>
  <si>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</si>
  <si>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2018-10-15</t>
  </si>
  <si>
    <t>STEEL HOOK 3 PCS SET-2628(TOTAL 68760 SET) (MILD STEEL)-DPD - CLIENT</t>
  </si>
  <si>
    <t>2018-10-13</t>
  </si>
  <si>
    <t>STEEL ZHARA WAN -MP-263 (TOTAL NET WT.4645.20 KGS) (MILD STE - EL)</t>
  </si>
  <si>
    <t>2018-10-10</t>
  </si>
  <si>
    <t>2018-10-08</t>
  </si>
  <si>
    <t>STEEL PEELER-MP-196 (TOTAL NET WT.2414.88 KGS) (MILD STEEL) -</t>
  </si>
  <si>
    <t>STAINLESS STEEL SPORTS BOTTLE 600ML S115-NP-21 (TOTAL NET WT - .6326.64 KGS)(NOT VACUUM BOTTLE)(MILD STEEL)</t>
  </si>
  <si>
    <t>2018-10-03</t>
  </si>
  <si>
    <t>STEEL PEELER -MP-196 (TOTAL NET WT.580.32 KGS) (MILD STEEL) -</t>
  </si>
  <si>
    <t>RYX-02-020 MILD STEEL MULTI FUNCTION CLOTH STAND (OTHER ARTI - CLES OF HOUSEHOLD OF IRON &amp; STEEL)</t>
  </si>
  <si>
    <t>2018-10-01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</si>
  <si>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</si>
  <si>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</si>
  <si>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</si>
  <si>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</si>
  <si>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</si>
  <si>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2018-09-26</t>
  </si>
  <si>
    <t>STEEL ZHARA- NP-003 (MILD STEEL) (TOTAL NET WT.2566.80 KGS)</t>
  </si>
  <si>
    <t>2018-09-25</t>
  </si>
  <si>
    <t>STEEL TEA STRAINER-NP-55 (TOTAL NET WT.2318.40 KGS) (MILD ST - EEL)</t>
  </si>
  <si>
    <t>STEEL WALL HANGER HOOK-SL-89 (TOTAL NET WT.9390.60 KGS) (MIL - D STEEL)</t>
  </si>
  <si>
    <t>2018-09-24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</si>
  <si>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</si>
  <si>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</si>
  <si>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</si>
  <si>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</si>
  <si>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2018-09-18</t>
  </si>
  <si>
    <t>STEEL LUNCH BOX 2LAYER-8504 (TOTAL NET.WT.10532.90KGS) (MILDSTEEL)-DPD CLIENT</t>
  </si>
  <si>
    <t>STEEL LUNCH BOX 3LAYER-8505 (TOTAL NET WT.9608.30 KGS) (MILDSTEEL)</t>
  </si>
  <si>
    <t>2018-09-17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</si>
  <si>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</si>
  <si>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</si>
  <si>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</si>
  <si>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</si>
  <si>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</si>
  <si>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</si>
  <si>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</si>
  <si>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2018-09-10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</si>
  <si>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</si>
  <si>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</si>
  <si>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2018-09-08</t>
  </si>
  <si>
    <t>STEEL SPOON HOLDER ROUND -MP-96 (TOTAL NET WT.1034.21 KGS) (MILD STEEL)</t>
  </si>
  <si>
    <t>2018-09-03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</si>
  <si>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</si>
  <si>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</si>
  <si>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</si>
  <si>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</si>
  <si>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</si>
  <si>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2018-08-30</t>
  </si>
  <si>
    <t>RYX-02-020 MILD STEEL MULTI FUNCTION CLOTH STAND (OTHER ARTICLES OF HOUSEHOLD OF IRON &amp; STEEL)</t>
  </si>
  <si>
    <t>2018-08-29</t>
  </si>
  <si>
    <t>KWB-600F STAINLESS STEEL SPORTS BOTTLE</t>
  </si>
  <si>
    <t>2018-08-28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</si>
  <si>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</si>
  <si>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</si>
  <si>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</si>
  <si>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</si>
  <si>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</si>
  <si>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</si>
  <si>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</si>
  <si>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2018-08-27</t>
  </si>
  <si>
    <t>KIDS STEEL BOWL-HLG00020-2 (MILD STEEL) (TOTAL NET WT.158.40KGS)</t>
  </si>
  <si>
    <t>KIDS STEEL BOWL -HLG0001-2 (MILD STEEL) (TOTAL NET WT.264.96 KGS)</t>
  </si>
  <si>
    <t>2018-08-20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</si>
  <si>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</si>
  <si>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</si>
  <si>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</si>
  <si>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</si>
  <si>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</si>
  <si>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2018-08-16</t>
  </si>
  <si>
    <t>2018-08-14</t>
  </si>
  <si>
    <t>8001-1PCS - STEEL SCRUBBER (MADE UP MILD STEEL) (NET WEIGHT:4581 KGS)</t>
  </si>
  <si>
    <t>2018-08-13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</si>
  <si>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</si>
  <si>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</si>
  <si>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</si>
  <si>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2018-08-07</t>
  </si>
  <si>
    <t>STEEL PIZZA CUTTER-RJ-388 (TOTAL NET WT.531.36 KGS) (MILD STEEL)</t>
  </si>
  <si>
    <t>STEEL WALL HANGER HOOK -SL-89 (TOTAL NET WT.2986.20 KGS) (MILD STEEL)</t>
  </si>
  <si>
    <t>2018-08-06</t>
  </si>
  <si>
    <t>KWP-600B-SS OIL POT 600ML</t>
  </si>
  <si>
    <t>2018-08-01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</si>
  <si>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</si>
  <si>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</si>
  <si>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</si>
  <si>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</si>
  <si>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2018-07-28</t>
  </si>
  <si>
    <t>KWP-1000B-SS OIL POT 1000ML</t>
  </si>
  <si>
    <t>2018-07-24</t>
  </si>
  <si>
    <t>8001-1PCS - STEEL SCRUBBER</t>
  </si>
  <si>
    <t>STEEL SCRUBBER -ANG537 (TOTAL NET WT.5719.50KGS)(MILD STEEL)(DPD CLIENT)</t>
  </si>
  <si>
    <t>8001-2 PCS - STEEL SCRUBBER 2PCS SET</t>
  </si>
  <si>
    <t>2018-07-23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</si>
  <si>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</si>
  <si>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</si>
  <si>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</si>
  <si>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</si>
  <si>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2018-07-17</t>
  </si>
  <si>
    <t>STEEL LUNCH BOX 2LAYER-8504 (TOTAL NET.WT.10532.9 KGS) (MILDSTEEL)-DPD CLIENT</t>
  </si>
  <si>
    <t>STEEL WALL HANGER HOOK-SL-89 (TOTAL NET WT.3855.60 KGS) (MILD STEEL)</t>
  </si>
  <si>
    <t>2018-07-16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</si>
  <si>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</si>
  <si>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</si>
  <si>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</si>
  <si>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2018-07-13</t>
  </si>
  <si>
    <t>2018-07-05</t>
  </si>
  <si>
    <t>2018-07-03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</si>
  <si>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</si>
  <si>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</si>
  <si>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</si>
  <si>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</si>
  <si>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2018-06-25</t>
  </si>
  <si>
    <t>STEEL SPOON HOLDER ROUND-MP-96 (TOTAL NET WT. 585.32 KGS) (D - PD CLIENT)</t>
  </si>
  <si>
    <t>STEEL ZHARA-NP-003-NP-003 (TOTAL NET WT.3948 KGS) (MILD STEE - L)</t>
  </si>
  <si>
    <t>2018-06-18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</si>
  <si>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</si>
  <si>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</si>
  <si>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</si>
  <si>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2018-06-13</t>
  </si>
  <si>
    <t>2018-06-12</t>
  </si>
  <si>
    <t>STEEL PEELER-MP-196(TOTAL NET WT.179.28 KGS) (MILD STEEL) -</t>
  </si>
  <si>
    <t>2018-06-05</t>
  </si>
  <si>
    <t>STEEL CONTAINER ROUND-6856(TOTAL NET WT.3964.00KGS) (MILD ST - EEL) (DPD CLIENT)</t>
  </si>
  <si>
    <t>2018-06-04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</si>
  <si>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</si>
  <si>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</si>
  <si>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</si>
  <si>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</si>
  <si>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</si>
  <si>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</si>
  <si>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</si>
  <si>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2018-05-31</t>
  </si>
  <si>
    <t>2018-05-29</t>
  </si>
  <si>
    <t>8001- STEEL SCRUBBER 2PCS SET -</t>
  </si>
  <si>
    <t>2018-05-28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</si>
  <si>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</si>
  <si>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</si>
  <si>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</si>
  <si>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</si>
  <si>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2018-05-21</t>
  </si>
  <si>
    <t>STEEL HOOK -LF-35 (TOTAL NET WT.45.79 KGS) (MILD STEEL) -</t>
  </si>
  <si>
    <t>2018-05-14</t>
  </si>
  <si>
    <t>2018-05-11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</si>
  <si>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</si>
  <si>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</si>
  <si>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2018-05-08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</si>
  <si>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</si>
  <si>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</si>
  <si>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</si>
  <si>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</si>
  <si>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2018-05-01</t>
  </si>
  <si>
    <t>2018-04-30</t>
  </si>
  <si>
    <t>STEEL WALL HANGER HOOK-SL-89 (TOTAL NET WT.2088.00 KGS) (MIL - D STEEL)</t>
  </si>
  <si>
    <t>2018-04-27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</si>
  <si>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</si>
  <si>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</si>
  <si>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</si>
  <si>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2018-04-24</t>
  </si>
  <si>
    <t>STAINLESS STEEL SPORTS BOTTLE 600ML S115-NP-21 (TOTAL NET WT - .991.872 KGS)(MILD STEEL)</t>
  </si>
  <si>
    <t>STAINLESS STEEL SPORTS BOTTLE 750ML S-308-C6 -NP-20 (TOTAL N - ET WT.6053.616 KGS)(MILD STEEL)</t>
  </si>
  <si>
    <t>2018-04-18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</si>
  <si>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</si>
  <si>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</si>
  <si>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</si>
  <si>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</si>
  <si>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</si>
  <si>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</si>
  <si>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2018-04-17</t>
  </si>
  <si>
    <t>03-027I FAMILY CLOTH RACK 3LAYERS (3600 PCS) (HOUSEHOLD ARTI - CLES) (MADE UP OF MILD STEEL)</t>
  </si>
  <si>
    <t>2018-04-10</t>
  </si>
  <si>
    <t>03-027I FAMILY CLOTH RACK 3LAYERS (1800 PCS) (HOUSEHOLD ARTI - CLES) (MADE UP OF MILD STEEL)</t>
  </si>
  <si>
    <t>2018-04-07</t>
  </si>
  <si>
    <t>STAINLESS STEEL SPORTS BOTTLE 600ML S115-NP-21 (TOTAL NET WT - .2298.24 KGS)(MILD STEEL)</t>
  </si>
  <si>
    <t>STAINLESS STEEL SPORTS BOTTLE 750ML S-308-C6 -NP-20 (TOTAL N - ET WT.2242.08 KGS)(MILD STEEL)</t>
  </si>
  <si>
    <t>2018-04-03</t>
  </si>
  <si>
    <t>STEEL TEA STRAINER-NP-55 (TOTAL NET WT.1878.12 KGS) (MILD ST - EEL)</t>
  </si>
  <si>
    <t>STEEL ZHARA-NP-003(TOTAL NET WT.2280 KGS) (MILD STEEL) -</t>
  </si>
  <si>
    <t>2018-03-22</t>
  </si>
  <si>
    <t>03-0271 FAMILY CLOTH RACK 3LAYERS (1800 PCS) (HOUSEHOLD ARTI - CLES) (MADE UP OF MILD STEEL)</t>
  </si>
  <si>
    <t>2018-03-07</t>
  </si>
  <si>
    <t>2018-02-21</t>
  </si>
  <si>
    <t>STEEL TEA STRAINER -NP-55(TOTAL NET WT.1878.12 KGS) (MILD STEEL)</t>
  </si>
  <si>
    <t>2018-02-20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</si>
  <si>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</si>
  <si>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</si>
  <si>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</si>
  <si>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</si>
  <si>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</si>
  <si>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</si>
  <si>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</si>
  <si>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</si>
  <si>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2018-02-19</t>
  </si>
  <si>
    <t>STAINLESS STEEL SPORTS BOTTLE 750ML S-308-C6 -NP-20 (TOTAL NET WT. 2837.92KGS)(MILD STEEL) (DPD CLIENT)</t>
  </si>
  <si>
    <t>2018-02-14</t>
  </si>
  <si>
    <t>STEEL SCRUBBER -ANG537 (TOTAL NET WT.8549.20 KGS)(MILD STEEL) (DPD CLIENT)</t>
  </si>
  <si>
    <t>2018-02-07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</si>
  <si>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</si>
  <si>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</si>
  <si>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</si>
  <si>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2018-02-03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</si>
  <si>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</si>
  <si>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</si>
  <si>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</si>
  <si>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</si>
  <si>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2018-01-23</t>
  </si>
  <si>
    <t>STEEL HOOK 3PCS-RJ-409 (TOTAL 1257.984 KGS) (MILD STEEL)</t>
  </si>
  <si>
    <t>2018-01-22</t>
  </si>
  <si>
    <t>2018-01-16</t>
  </si>
  <si>
    <t>STEEL WALL HANGER HOOK -SL-89 (TOTAL NET WT. 1274.40KGS) (MILD STEEL)</t>
  </si>
  <si>
    <t>2018-01-08</t>
  </si>
  <si>
    <t>STEEL HOOK 3PCS -RJ-409 (TOTAL NET WT.63.50 KGS) (MILD STEEL) (DPD CLIENT)</t>
  </si>
  <si>
    <t>RYX-02-021A MULTI FUNCTION CLOTH STAND</t>
  </si>
  <si>
    <t>RYX-02-020 MULTI FUNCTION CLOTH STAND</t>
  </si>
  <si>
    <t>2018-01-02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</si>
  <si>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</si>
  <si>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</si>
  <si>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</si>
  <si>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2017-12-11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</si>
  <si>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</si>
  <si>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</si>
  <si>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</si>
  <si>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2017-12-07</t>
  </si>
  <si>
    <t>2017-12-01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</si>
  <si>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</si>
  <si>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</si>
  <si>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</si>
  <si>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</si>
  <si>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>2017-11-27</t>
  </si>
  <si>
    <t xml:space="preserve">STEEL TEA STRAINER -NP-55 (TOTAL NET WT.1192.32 KGS) (MILD S - TEEL) </t>
  </si>
  <si>
    <t xml:space="preserve">STEEL PIZZA CUTTER-RJ-388(TOTAL NET WT.1935.36 KGS) (MILD ST - EEL) </t>
  </si>
  <si>
    <t>2017-11-20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</si>
  <si>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</si>
  <si>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</si>
  <si>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</si>
  <si>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>2017-11-16</t>
  </si>
  <si>
    <t xml:space="preserve">KWP-1000B SS OIL POT 1000ML - </t>
  </si>
  <si>
    <t xml:space="preserve">KWP-600B SS OIL POT 600ML - </t>
  </si>
  <si>
    <t>2017-11-14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</si>
  <si>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</si>
  <si>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</si>
  <si>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</si>
  <si>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</si>
  <si>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</si>
  <si>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</si>
  <si>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</si>
  <si>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>2017-11-07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</si>
  <si>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</si>
  <si>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</si>
  <si>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</si>
  <si>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>2017-11-03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</si>
  <si>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</si>
  <si>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</si>
  <si>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</si>
  <si>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2017-10-26</t>
  </si>
  <si>
    <t>STEEL SCRUBBER 3PCS SET-ANGW11 (TOTAL NET WT.7146KGS)(MILD STEEL) (DPD CLIENT)</t>
  </si>
  <si>
    <t>2017-10-14</t>
  </si>
  <si>
    <t>STEEL WALL HANGER HOOK-SL-89 (TOTAL NET WT.86.76 KGS) (MILDSTEEL)</t>
  </si>
  <si>
    <t>2017-10-10</t>
  </si>
  <si>
    <t>STEEL ZHARA -NP-03 (TOTAL NET WT.2256 KGS) (MILD STEEL)</t>
  </si>
  <si>
    <t>STEEL SCRUBBER -ANG537 (TOTAL NET WT.8696.60 KGS)(MILD STEEL) (DPD CLIENT)</t>
  </si>
  <si>
    <t>2017-10-05</t>
  </si>
  <si>
    <t>STAINLESS STEEL COLA BOTTLE 750ML SK750-SL-01 (TOTAL NET WT.1298.70 KGS)(MILD STEEL)</t>
  </si>
  <si>
    <t>STAINLESS STEEL SPORTS BOTTLE 750ML S-308-C6- NP-21 (TOTAL NET WT.857.844 KGS) (MILD STEEL)</t>
  </si>
  <si>
    <t>2017-09-22</t>
  </si>
  <si>
    <t>KWP-600B -SS OIL POT 600ML</t>
  </si>
  <si>
    <t>KWP-1000B -SS OIL POT 1000ML</t>
  </si>
  <si>
    <t>2017-09-21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</si>
  <si>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</si>
  <si>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</si>
  <si>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</si>
  <si>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2017-09-20</t>
  </si>
  <si>
    <t>STEEL ZHARA-NP-03(TOTAL NET WT.5640 KGS) (MILD STEEL)</t>
  </si>
  <si>
    <t>2017-09-14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</si>
  <si>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</si>
  <si>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</si>
  <si>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</si>
  <si>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</si>
  <si>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2017-09-08</t>
  </si>
  <si>
    <t>MULTI FUNCTION CLOTH STAND-RYX-02-021A(MADE OF MI LD STEEL) (DPD CLIENT)</t>
  </si>
  <si>
    <t>2017-08-31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</si>
  <si>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</si>
  <si>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</si>
  <si>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</si>
  <si>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</si>
  <si>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2017-08-25</t>
  </si>
  <si>
    <t>STEEL HOOK 3PCS-RJ-409 (TOTAL NET WT.619.92KGS) (MILD STEEL)</t>
  </si>
  <si>
    <t>2017-08-22</t>
  </si>
  <si>
    <t>STEEL JAR - SALT &amp; PEPPER -MP-009 (TOTAL NET WT.1296 KGS) (MILD STEEL)</t>
  </si>
  <si>
    <t>2017-08-21</t>
  </si>
  <si>
    <t>STEEL SCRUBBER 3PCS SET-ANGW11 (TOTAL NET WT.7152 KGS)(MILDSTEEL) (DPD CLIENT)</t>
  </si>
  <si>
    <t>2017-08-19</t>
  </si>
  <si>
    <t>2017-08-14</t>
  </si>
  <si>
    <t>STEEL CORNER STAND -MP-103 (TOTAL NET WT.2764.20 KGS) (MILD - STEEL)</t>
  </si>
  <si>
    <t>2017-08-03</t>
  </si>
  <si>
    <t>STAINLESS STEEL SPORTS BOTTLE 750ML S-308-C6 -NP-20 (TOTAL 3150.29 KGS)(MILD STEEL) (DPD CLIENT)</t>
  </si>
  <si>
    <t>STAINLESS STEEL SPORTS BOTTLE 600ML S115-NP-21 (TOTAL 3985.92 KGS)(MILD STEEL)</t>
  </si>
  <si>
    <t>2017-08-02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</si>
  <si>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</si>
  <si>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</si>
  <si>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</si>
  <si>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</si>
  <si>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</si>
  <si>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2017-07-29</t>
  </si>
  <si>
    <t>STEEL WOOL SCRUBBER -PR-12 (TOTAL NET WT.153 KGS) (MILD STEEL)</t>
  </si>
  <si>
    <t>2017-07-28</t>
  </si>
  <si>
    <t>2017-07-27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</si>
  <si>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</si>
  <si>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</si>
  <si>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2017-07-20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</si>
  <si>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</si>
  <si>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</si>
  <si>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</si>
  <si>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</si>
  <si>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</si>
  <si>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</si>
  <si>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2017-07-13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</si>
  <si>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</si>
  <si>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</si>
  <si>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</si>
  <si>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2017-07-12</t>
  </si>
  <si>
    <t>STEEL PILLER-MP-196 (TOTAL NET WT.1052.16 KGS)(MILD STEEL)</t>
  </si>
  <si>
    <t>2017-07-06</t>
  </si>
  <si>
    <t>STAINLESS STEEL SPORTS BOTTLE 750ML S-308-C6-NP-20(TOTAL NET WT.6883.74 KGS)</t>
  </si>
  <si>
    <t>STAINLESS STEEL SPORTS BOTTLE 600ML S115 -NP-21(TOTAL NET WT.7448.68 KGS)(DPD CLIENT)</t>
  </si>
  <si>
    <t>2017-07-05</t>
  </si>
  <si>
    <t>STEEL SCRUBBER 3PCS SET-ANGW11 (TOTAL NET WT.7152 KGS)(MILD STEEL) (DPD CLIENT)</t>
  </si>
  <si>
    <t>2017-07-03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</si>
  <si>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</si>
  <si>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</si>
  <si>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</si>
  <si>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</si>
  <si>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>2017-06-23</t>
  </si>
  <si>
    <t xml:space="preserve">STEEL SCRUBBER -ANG-537(TOTAL NET WT.8720KGS)(MILD STEEL) (D - PD CLIENT) </t>
  </si>
  <si>
    <t>2017-06-15</t>
  </si>
  <si>
    <t>STEEL TEA STAINER-NP-54 (TOTAL NET WT.1438.20 KGS) (MILD STE EL)</t>
  </si>
  <si>
    <t>2017-06-14</t>
  </si>
  <si>
    <t>STAINLESS STEEL SPORTS BOTTLE 600ML S115 -NP-21(TOTAL NET WT . 7311.67 KGS)</t>
  </si>
  <si>
    <t>2017-06-12</t>
  </si>
  <si>
    <t>STEEL TEA STAINER 304 -MP-290(TOTAL NET WT.987.84 KGS) (MILD STEEL)</t>
  </si>
  <si>
    <t>STEEL TEA STAINER -NP-55 (TOTAL NET WT.3836.16 KGS) (MILD ST EEL)</t>
  </si>
  <si>
    <t>2017-06-06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</si>
  <si>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</si>
  <si>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</si>
  <si>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</si>
  <si>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</si>
  <si>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</si>
  <si>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2017-05-30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</si>
  <si>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</si>
  <si>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</si>
  <si>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</si>
  <si>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</si>
  <si>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2017-05-29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</si>
  <si>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</si>
  <si>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</si>
  <si>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</si>
  <si>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2017-05-24</t>
  </si>
  <si>
    <t>AISI430 STEEL SCRUBBER 2 PCS SET</t>
  </si>
  <si>
    <t>STEEL ZHARA -NP-003(TOTAL NET WT.2328 KGS) (MILD STEEL)</t>
  </si>
  <si>
    <t>STEEL SCRUBBER -ANG-537(TOTAL NET WT.8720KGS)(MILD STEEL) (DPD CLIENT)</t>
  </si>
  <si>
    <t>2017-05-20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</si>
  <si>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</si>
  <si>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</si>
  <si>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</si>
  <si>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2017-05-19</t>
  </si>
  <si>
    <t>STEEL SCRUBBER 3PCS SET-ANGW11 (TOTAL NET WT.7320 KGS)(MILD - STEEL) (DPD CLIENT)</t>
  </si>
  <si>
    <t>2017-05-17</t>
  </si>
  <si>
    <t>2017-05-12</t>
  </si>
  <si>
    <t>STEEL BBQ SKEWER 12PCS-NP- 007 (TOTAL NET WT.3662.18 KGS) (MILD STEEL)</t>
  </si>
  <si>
    <t>2017-05-08</t>
  </si>
  <si>
    <t>STEEL LUNCH BOX 3 LAYER-6505(TOTAL NET WT.3165.75 KGS)(MILD STEEL)</t>
  </si>
  <si>
    <t>2017-05-04</t>
  </si>
  <si>
    <t>STAINLESS STEEL SPORTS BOTTLE 750ML S-308-C6-AB-39(TOTAL NET WT. 1877.58 KGS)</t>
  </si>
  <si>
    <t>STAINLESS STEEL SPORTS BOTTLE 750ML S-308-C6-NP-20(TOTAL NET WT. 786.24 KGS)</t>
  </si>
  <si>
    <t>2017-04-29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</si>
  <si>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</si>
  <si>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</si>
  <si>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</si>
  <si>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2017-04-26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</si>
  <si>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</si>
  <si>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</si>
  <si>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</si>
  <si>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2017-04-20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</si>
  <si>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</si>
  <si>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</si>
  <si>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</si>
  <si>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2017-04-07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</si>
  <si>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</si>
  <si>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</si>
  <si>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</si>
  <si>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</si>
  <si>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2017-03-24</t>
  </si>
  <si>
    <t>STAINLESS STEEL SPORTS BOTTLE 600ML S115 -NP-21(TOTAL NET WT . 1922.40KGS)</t>
  </si>
  <si>
    <t>STAINLESS STEEL SPORTS BOTTLE 750ML S-308-C6-NP-20(TOTAL NET WT. 1245.60KGS)</t>
  </si>
  <si>
    <t>2017-03-15</t>
  </si>
  <si>
    <t>STEEL SCRUBBER 3PCS SET-ANGW11 (TOTAL NET WT.7344 KGS)(MILD STEEL)</t>
  </si>
  <si>
    <t>2017-02-10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</si>
  <si>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</si>
  <si>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</si>
  <si>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</si>
  <si>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</si>
  <si>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2017-02-04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</si>
  <si>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</si>
  <si>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</si>
  <si>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</si>
  <si>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</si>
  <si>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</si>
  <si>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</si>
  <si>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2017-02-03</t>
  </si>
  <si>
    <t>STAINLESS STEEL SPORTS BOTTLE 750ML S-308-C6-NP-20(TOTAL NET WT.3568.32 KGS)</t>
  </si>
  <si>
    <t>STAINLESS STEEL SPORTS BOTTLE 600ML S115 -NP-21(TOTAL NET WT . 3653.28 KGS)</t>
  </si>
  <si>
    <t>2017-01-27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</si>
  <si>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</si>
  <si>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</si>
  <si>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</si>
  <si>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2017-01-25</t>
  </si>
  <si>
    <t>STEEL PEELER-MP-196 (TOTAL NET WT.1672.27 KGS) (MILD STEEL)</t>
  </si>
  <si>
    <t>2017-01-21</t>
  </si>
  <si>
    <t>STEEL SCRUBBER-AISI430 (TOTAL NET WT.5472 KGS)(MILD STEEL)</t>
  </si>
  <si>
    <t>2017-01-14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</si>
  <si>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</si>
  <si>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</si>
  <si>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</si>
  <si>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</si>
  <si>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2017-01-13</t>
  </si>
  <si>
    <t>STAINLESS STEEL SPORTS BOTTLE 600ML S-115 -NP-21(TOTAL NET WT. 3909.06KGS)</t>
  </si>
  <si>
    <t>STAINLESS STEEL SPORTS BOTTLE 750ML S-308-C6-NP-20(TOTAL NET WT.284.83 KGS)</t>
  </si>
  <si>
    <t>NOTES – Data Cleaning, Parsing Logic, and Key Assumptions</t>
  </si>
  <si>
    <t>------------------------------------------------------------</t>
  </si>
  <si>
    <t>SECTION 1: DATA CLEANING ASSUMPTIONS</t>
  </si>
  <si>
    <t>• Goods Description field contains inconsistent and mixed text formats.</t>
  </si>
  <si>
    <t>• Quantity, Unit Price, Model Name, and Model Number were extracted using text formulas (FIND, MID, LEFT, RIGHT).</t>
  </si>
  <si>
    <t>• Prices in USD or CNY were extracted based on keywords (“USD”, “CNY”).</t>
  </si>
  <si>
    <t>• Units like PCS/PCE/PIECES were standardized to “PCS”.</t>
  </si>
  <si>
    <t>• SET/SETS were standardized to “SET”.</t>
  </si>
  <si>
    <t>• If a description did not contain a clear unit price pattern, the value was left blank intentionally for accuracy.</t>
  </si>
  <si>
    <t>• HSN codes were mapped through the “HSN Lookup” sheet.</t>
  </si>
  <si>
    <t>• “Unknown” indicates missing or unmatched HSN codes.</t>
  </si>
  <si>
    <t>SECTION 2: PARSING FORMULAS USED</t>
  </si>
  <si>
    <t>Model Name:</t>
  </si>
  <si>
    <t>=TEXTBEFORE([@GOODS_DESCRIPTION], "(")</t>
  </si>
  <si>
    <t>Model Number:</t>
  </si>
  <si>
    <t>=TEXTAFTER(TEXTBEFORE([@GOODS_DESCRIPTION], ")"), "(")</t>
  </si>
  <si>
    <t>Quantity (QTY):</t>
  </si>
  <si>
    <t>=--TEXTAFTER(TEXTBEFORE([@GOODS_DESCRIPTION], "PCS"), "QTY")</t>
  </si>
  <si>
    <t>Unit Price:</t>
  </si>
  <si>
    <t>=IFERROR(--TEXTAFTER([@GOODS_DESCRIPTION], "USD "), "")</t>
  </si>
  <si>
    <t>Unit of Measure:</t>
  </si>
  <si>
    <t>=TRIM(MID([@GOODS_DESCRIPTION], FIND("PCS", [@GOODS_DESCRIPTION]), 3))</t>
  </si>
  <si>
    <t>SECTION 3: STANDARDIZATION RULES</t>
  </si>
  <si>
    <t>• PCS, PCE, PIECES → standardized to “PCS”</t>
  </si>
  <si>
    <t>• SET, SETS → standardized to “SET”</t>
  </si>
  <si>
    <t>• KG, KGS → standardized to “KGS”</t>
  </si>
  <si>
    <t>• All currency values kept as provided (USD/CNY)</t>
  </si>
  <si>
    <t>• No price conversions were applied unless specified</t>
  </si>
  <si>
    <t>SECTION 4: NEW COLUMNS CREATED</t>
  </si>
  <si>
    <t>• Model Name</t>
  </si>
  <si>
    <t>• Model Number</t>
  </si>
  <si>
    <t>• Quantity</t>
  </si>
  <si>
    <t>• Unit Price</t>
  </si>
  <si>
    <t>• Unit of Measure</t>
  </si>
  <si>
    <t>• Total Value INR</t>
  </si>
  <si>
    <t>• Duty Paid INR</t>
  </si>
  <si>
    <t>• Grand Total INR</t>
  </si>
  <si>
    <t>• Year</t>
  </si>
  <si>
    <t>• HSN Description</t>
  </si>
  <si>
    <t>• Main Category</t>
  </si>
  <si>
    <t>• Sub Category</t>
  </si>
  <si>
    <t>SECTION 5: IMPORTANT FORMULAS</t>
  </si>
  <si>
    <t>Grand Total (INR):</t>
  </si>
  <si>
    <t>=[@TOTAL_VALUE_INR] + [@DUTY_PAID_INR]</t>
  </si>
  <si>
    <t>Extract Year from Date:</t>
  </si>
  <si>
    <t>=YEAR([@DATE])</t>
  </si>
  <si>
    <t>HSN Description Mapping:</t>
  </si>
  <si>
    <t>=IFERROR(VLOOKUP(VALUE([@HS_CODE]), 'HSN Lookup'!$A:$B, FALSE), "Unknown")</t>
  </si>
  <si>
    <t>Category Mapping:</t>
  </si>
  <si>
    <t>IF(D2=73239990,"Household Steel",</t>
  </si>
  <si>
    <t>IF(D2=73239390,"Kitchen Tools","Other")))</t>
  </si>
  <si>
    <t>Rows: Year</t>
  </si>
  <si>
    <t>Values:</t>
  </si>
  <si>
    <t>Additional:</t>
  </si>
  <si>
    <t>• YoY % = (Current Year – Previous Year) / Previous Year</t>
  </si>
  <si>
    <t>2. HSN Summary Pivot:</t>
  </si>
  <si>
    <t>Rows: HS Code</t>
  </si>
  <si>
    <t>Values: Total Value INR, Duty Paid INR, Grand Total INR</t>
  </si>
  <si>
    <t>3. Supplier Summary Pivot:</t>
  </si>
  <si>
    <t>Rows: IEC</t>
  </si>
  <si>
    <t>Columns: Year</t>
  </si>
  <si>
    <t>Values: Grand Total INR</t>
  </si>
  <si>
    <t>SECTION: KPI FORMULAS (SUPPLIER SUMMARY)</t>
  </si>
  <si>
    <t>1. Total Import Value (INR):</t>
  </si>
  <si>
    <t>2. Highest Import Year:</t>
  </si>
  <si>
    <t>3. Lowest Import Year:</t>
  </si>
  <si>
    <t>4. Total Duty Paid (INR):</t>
  </si>
  <si>
    <t>5. Average Duty %:</t>
  </si>
  <si>
    <t>SECTION: FINAL CHECKLIST BEFORE SUBMISSION</t>
  </si>
  <si>
    <t>• All columns contain formulas — no manual numbers.</t>
  </si>
  <si>
    <t>• Pivot totals match Cleaned DATA totals.</t>
  </si>
  <si>
    <t>• No #N/A values in HSN mapping.</t>
  </si>
  <si>
    <t>• Dashboard visuals linked to pivot tables.</t>
  </si>
  <si>
    <t>• File saved with clear sheet names.</t>
  </si>
  <si>
    <t>• Notes sheet added for interview clarity.</t>
  </si>
  <si>
    <t>• Google Drive link set to “Anyone with the link can view”.</t>
  </si>
  <si>
    <t>A</t>
  </si>
  <si>
    <t>B</t>
  </si>
  <si>
    <t>Household Steel Items</t>
  </si>
  <si>
    <t>Steel Scrubbers</t>
  </si>
  <si>
    <t>Kitchen Filters</t>
  </si>
  <si>
    <t>Total Value INR</t>
  </si>
  <si>
    <t>Duty Paid INR</t>
  </si>
  <si>
    <t>Grand Total INR</t>
  </si>
  <si>
    <t>YoY Growth %</t>
  </si>
  <si>
    <t>In the following Chart , We have a Highest Slaes in 2023 as comparing with the other years</t>
  </si>
  <si>
    <t>Grand Total</t>
  </si>
  <si>
    <t>Sum of Grand Total_INR</t>
  </si>
  <si>
    <t>Sum of TOTAL VALUE_INR</t>
  </si>
  <si>
    <t>Sum of DUTY PAID_INR</t>
  </si>
  <si>
    <t>% Contribution</t>
  </si>
  <si>
    <t>HSN Description</t>
  </si>
  <si>
    <t xml:space="preserve">Year </t>
  </si>
  <si>
    <t>KPI</t>
  </si>
  <si>
    <t>Value</t>
  </si>
  <si>
    <t>Total Import Value (INR)</t>
  </si>
  <si>
    <t>Highest Import Year</t>
  </si>
  <si>
    <t>Lowest Import Year</t>
  </si>
  <si>
    <t>Total Duty Paid (INR)</t>
  </si>
  <si>
    <t>Average Duty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</si>
</sst>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theme="1"/>
      <name val="Calibri"/>
      <family val="2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007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pivotButton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9" fontId="5" fillId="0" borderId="2" xfId="0" applyNumberFormat="1" applyFont="1" applyBorder="1" applyAlignment="1">
      <alignment horizontal="center"/>
    </xf>
    <xf numFmtId="9" fontId="6" fillId="0" borderId="2" xfId="0" applyNumberFormat="1" applyFont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9" fontId="0" fillId="0" borderId="0" xfId="0" applyNumberFormat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4" fillId="6" borderId="2" xfId="0" applyFont="1" applyFill="1" applyBorder="1"/>
    <xf numFmtId="0" fontId="0" fillId="0" borderId="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2" xfId="0" pivotButton="1" applyBorder="1"/>
    <xf numFmtId="0" fontId="0" fillId="0" borderId="2" xfId="0" applyBorder="1"/>
    <xf numFmtId="0" fontId="0" fillId="0" borderId="2" xfId="0" applyNumberFormat="1" applyBorder="1"/>
    <xf numFmtId="0" fontId="4" fillId="0" borderId="2" xfId="0" applyNumberFormat="1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0" fillId="0" borderId="2" xfId="0" quotePrefix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7">
    <dxf>
      <numFmt numFmtId="0" formatCode="General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FF00"/>
          <bgColor rgb="FF00FF00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[Trade_Analysis_Balaji.xlsx.xlsx]Year Summary!PivotTable1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Import Summary (2017–2025)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Summary'!$B$3</c:f>
              <c:strCache>
                <c:ptCount val="1"/>
                <c:pt idx="0">
                  <c:v>Total Value INR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 Summary'!$A$4:$A$13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'Year Summary'!$B$4:$B$13</c:f>
              <c:numCache>
                <c:formatCode>General</c:formatCode>
                <c:ptCount val="9"/>
                <c:pt idx="0">
                  <c:v>158243241.84000012</c:v>
                </c:pt>
                <c:pt idx="1">
                  <c:v>334226491.32000011</c:v>
                </c:pt>
                <c:pt idx="2">
                  <c:v>421402962.72999948</c:v>
                </c:pt>
                <c:pt idx="3">
                  <c:v>349289501.6000002</c:v>
                </c:pt>
                <c:pt idx="4">
                  <c:v>487397812.22000003</c:v>
                </c:pt>
                <c:pt idx="5">
                  <c:v>754323773.96000016</c:v>
                </c:pt>
                <c:pt idx="6">
                  <c:v>870407396.92999959</c:v>
                </c:pt>
                <c:pt idx="7">
                  <c:v>425518036.08000016</c:v>
                </c:pt>
                <c:pt idx="8">
                  <c:v>393129171.74000001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3-47D5-A0E3-6F67BF7AEB5B}"/>
            </c:ext>
          </c:extLst>
        </c:ser>
        <c:ser>
          <c:idx val="1"/>
          <c:order val="1"/>
          <c:tx>
            <c:strRef>
              <c:f>'Year Summary'!$C$3</c:f>
              <c:strCache>
                <c:ptCount val="1"/>
                <c:pt idx="0">
                  <c:v>Duty Paid INR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'Year Summary'!$A$4:$A$13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'Year Summary'!$C$4:$C$13</c:f>
              <c:numCache>
                <c:formatCode>General</c:formatCode>
                <c:ptCount val="9"/>
                <c:pt idx="0">
                  <c:v>32749949.999999978</c:v>
                </c:pt>
                <c:pt idx="1">
                  <c:v>82490491.700000048</c:v>
                </c:pt>
                <c:pt idx="2">
                  <c:v>104022203.5</c:v>
                </c:pt>
                <c:pt idx="3">
                  <c:v>120306630.69999999</c:v>
                </c:pt>
                <c:pt idx="4">
                  <c:v>181603576.49999994</c:v>
                </c:pt>
                <c:pt idx="5">
                  <c:v>280443504.09999996</c:v>
                </c:pt>
                <c:pt idx="6">
                  <c:v>321521809.10000026</c:v>
                </c:pt>
                <c:pt idx="7">
                  <c:v>160749491.5</c:v>
                </c:pt>
                <c:pt idx="8">
                  <c:v>146129162.70000002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63-47D5-A0E3-6F67BF7AEB5B}"/>
            </c:ext>
          </c:extLst>
        </c:ser>
        <c:ser>
          <c:idx val="2"/>
          <c:order val="2"/>
          <c:tx>
            <c:strRef>
              <c:f>'Year Summary'!$D$3</c:f>
              <c:strCache>
                <c:ptCount val="1"/>
                <c:pt idx="0">
                  <c:v>Grand Total INR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'Year Summary'!$A$4:$A$13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'Year Summary'!$D$4:$D$13</c:f>
              <c:numCache>
                <c:formatCode>General</c:formatCode>
                <c:ptCount val="9"/>
                <c:pt idx="0">
                  <c:v>14207.613884065471</c:v>
                </c:pt>
                <c:pt idx="1">
                  <c:v>35759.063561297073</c:v>
                </c:pt>
                <c:pt idx="2">
                  <c:v>98761.888165167504</c:v>
                </c:pt>
                <c:pt idx="3">
                  <c:v>79024.193434401837</c:v>
                </c:pt>
                <c:pt idx="4">
                  <c:v>91376.897754244361</c:v>
                </c:pt>
                <c:pt idx="5">
                  <c:v>146030.25809452191</c:v>
                </c:pt>
                <c:pt idx="6">
                  <c:v>206435.19472103741</c:v>
                </c:pt>
                <c:pt idx="7">
                  <c:v>100884.56027504556</c:v>
                </c:pt>
                <c:pt idx="8">
                  <c:v>67898.832034694933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63-47D5-A0E3-6F67BF7AE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825607"/>
        <c:axId val="140827655"/>
      </c:barChart>
      <c:catAx>
        <c:axId val="140825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27655"/>
        <c:crosses val="autoZero"/>
        <c:auto val="1"/>
        <c:lblAlgn val="ctr"/>
        <c:lblOffset val="100"/>
        <c:noMultiLvlLbl val="0"/>
      </c:catAx>
      <c:valAx>
        <c:axId val="140827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25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[Trade_Analysis_Balaji.xlsx.xlsx]HSN 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HSN Contribution % (2017–2025)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9373C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9373C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9373C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'HSN Summary'!$B$3</c:f>
              <c:strCache>
                <c:ptCount val="1"/>
                <c:pt idx="0">
                  <c:v>Sum of Grand Total_INR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B9-4181-9259-7C78AA4184C9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B9-4181-9259-7C78AA4184C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B9-4181-9259-7C78AA4184C9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B9-4181-9259-7C78AA4184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'HSN Summary'!$A$4:$A$8</c:f>
              <c:strCache>
                <c:ptCount val="4"/>
                <c:pt idx="0">
                  <c:v>73239990</c:v>
                </c:pt>
                <c:pt idx="1">
                  <c:v>73231000</c:v>
                </c:pt>
                <c:pt idx="2">
                  <c:v>73239390</c:v>
                </c:pt>
                <c:pt idx="3">
                  <c:v>73239990</c:v>
                </c:pt>
              </c:strCache>
            </c:strRef>
          </c:cat>
          <c:val>
            <c:numRef>
              <c:f>'HSN Summary'!$B$4:$B$8</c:f>
              <c:numCache>
                <c:formatCode>General</c:formatCode>
                <c:ptCount val="4"/>
                <c:pt idx="0">
                  <c:v>406.25434423799999</c:v>
                </c:pt>
                <c:pt idx="1">
                  <c:v>48706.582433402255</c:v>
                </c:pt>
                <c:pt idx="2">
                  <c:v>5836.7551674814376</c:v>
                </c:pt>
                <c:pt idx="3">
                  <c:v>785428.90997935436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0-4D32-9106-7115C6AE5C9D}"/>
            </c:ext>
          </c:extLst>
        </c:ser>
        <c:ser>
          <c:idx val="1"/>
          <c:order val="1"/>
          <c:tx>
            <c:strRef>
              <c:f>'HSN Summary'!$C$3</c:f>
              <c:strCache>
                <c:ptCount val="1"/>
                <c:pt idx="0">
                  <c:v>Sum of TOTAL VALUE_INR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B9-4181-9259-7C78AA4184C9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B9-4181-9259-7C78AA4184C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B9-4181-9259-7C78AA4184C9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3B9-4181-9259-7C78AA4184C9}"/>
              </c:ext>
            </c:extLst>
          </c:dPt>
          <c:cat>
            <c:strRef>
              <c:f>'HSN Summary'!$A$4:$A$8</c:f>
              <c:strCache>
                <c:ptCount val="4"/>
                <c:pt idx="0">
                  <c:v>73239990</c:v>
                </c:pt>
                <c:pt idx="1">
                  <c:v>73231000</c:v>
                </c:pt>
                <c:pt idx="2">
                  <c:v>73239390</c:v>
                </c:pt>
                <c:pt idx="3">
                  <c:v>73239990</c:v>
                </c:pt>
              </c:strCache>
            </c:strRef>
          </c:cat>
          <c:val>
            <c:numRef>
              <c:f>'HSN Summary'!$C$4:$C$8</c:f>
              <c:numCache>
                <c:formatCode>General</c:formatCode>
                <c:ptCount val="4"/>
                <c:pt idx="0">
                  <c:v>116500.34</c:v>
                </c:pt>
                <c:pt idx="1">
                  <c:v>335331798.47000003</c:v>
                </c:pt>
                <c:pt idx="2">
                  <c:v>15387696.560000002</c:v>
                </c:pt>
                <c:pt idx="3">
                  <c:v>3843102393.0499964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A0-4D32-9106-7115C6AE5C9D}"/>
            </c:ext>
          </c:extLst>
        </c:ser>
        <c:ser>
          <c:idx val="2"/>
          <c:order val="2"/>
          <c:tx>
            <c:strRef>
              <c:f>'HSN Summary'!$D$3</c:f>
              <c:strCache>
                <c:ptCount val="1"/>
                <c:pt idx="0">
                  <c:v>Sum of DUTY PAID_INR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3B9-4181-9259-7C78AA4184C9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3B9-4181-9259-7C78AA4184C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3B9-4181-9259-7C78AA4184C9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3B9-4181-9259-7C78AA4184C9}"/>
              </c:ext>
            </c:extLst>
          </c:dPt>
          <c:cat>
            <c:strRef>
              <c:f>'HSN Summary'!$A$4:$A$8</c:f>
              <c:strCache>
                <c:ptCount val="4"/>
                <c:pt idx="0">
                  <c:v>73239990</c:v>
                </c:pt>
                <c:pt idx="1">
                  <c:v>73231000</c:v>
                </c:pt>
                <c:pt idx="2">
                  <c:v>73239390</c:v>
                </c:pt>
                <c:pt idx="3">
                  <c:v>73239990</c:v>
                </c:pt>
              </c:strCache>
            </c:strRef>
          </c:cat>
          <c:val>
            <c:numRef>
              <c:f>'HSN Summary'!$D$4:$D$8</c:f>
              <c:numCache>
                <c:formatCode>General</c:formatCode>
                <c:ptCount val="4"/>
                <c:pt idx="0">
                  <c:v>32736.6</c:v>
                </c:pt>
                <c:pt idx="1">
                  <c:v>138588413.50000003</c:v>
                </c:pt>
                <c:pt idx="2">
                  <c:v>4195325.1000000006</c:v>
                </c:pt>
                <c:pt idx="3">
                  <c:v>1287200344.6000025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A0-4D32-9106-7115C6AE5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[Trade_Analysis_Balaji.xlsx.xlsx]Category Summary sheet!PivotTable3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Import Contribution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Summary sheet'!$B$3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6C-479B-8AB4-0C8C746BD0B6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6C-479B-8AB4-0C8C746BD0B6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6C-479B-8AB4-0C8C746BD0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'Category Summary sheet'!$A$4:$A$7</c:f>
              <c:strCache>
                <c:ptCount val="3"/>
                <c:pt idx="0">
                  <c:v>Household Steel Items</c:v>
                </c:pt>
                <c:pt idx="1">
                  <c:v>Kitchen Filters</c:v>
                </c:pt>
                <c:pt idx="2">
                  <c:v>Steel Scrubbers</c:v>
                </c:pt>
              </c:strCache>
            </c:strRef>
          </c:cat>
          <c:val>
            <c:numRef>
              <c:f>'Category Summary sheet'!$B$4:$B$7</c:f>
              <c:numCache>
                <c:formatCode>General</c:formatCode>
                <c:ptCount val="3"/>
                <c:pt idx="0">
                  <c:v>785835.16432359233</c:v>
                </c:pt>
                <c:pt idx="1">
                  <c:v>5836.7551674814376</c:v>
                </c:pt>
                <c:pt idx="2">
                  <c:v>48706.582433402255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B-4A78-A37D-D1AD8EE13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3</xdr:row>
      <xdr:rowOff>161925</xdr:rowOff>
    </xdr:from>
    <xdr:to>
      <xdr:col>16</xdr:col>
      <xdr:colOff>66675</xdr:colOff>
      <xdr:row>23</xdr:row>
      <xdr:rowOff>123825</xdr:rowOff>
    </xdr:to>
    <xdr:graphicFrame macro="">
      <xdr:nvGraphicFramePr>
        <xdr:cNvPr id="31" name="Chart 2">
          <a:extLst>
            <a:ext uri="{FF2B5EF4-FFF2-40B4-BE49-F238E27FC236}">
              <a16:creationId xmlns:a16="http://schemas.microsoft.com/office/drawing/2014/main" id="{02CE805A-5C08-69B8-3391-64C454A12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0</xdr:row>
      <xdr:rowOff>0</xdr:rowOff>
    </xdr:from>
    <xdr:to>
      <xdr:col>15</xdr:col>
      <xdr:colOff>428625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56C80-8358-AD89-8F5D-9707A5EAC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0</xdr:rowOff>
    </xdr:from>
    <xdr:to>
      <xdr:col>11</xdr:col>
      <xdr:colOff>171450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4E781-0ABF-4BF2-BD99-927DECF1B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849403935186" createdVersion="8" refreshedVersion="8" minRefreshableVersion="3" recordCount="2080" xr:uid="{A4D310F6-DCE9-48DB-960D-5A536F85EA84}">
  <cacheSource type="worksheet">
    <worksheetSource ref="A1:X1048576" sheet="Cleaned DATA"/>
  </cacheSource>
  <cacheFields count="25">
    <cacheField name="PORT CODE" numFmtId="0">
      <sharedItems containsBlank="1"/>
    </cacheField>
    <cacheField name="DATE" numFmtId="0">
      <sharedItems containsBlank="1"/>
    </cacheField>
    <cacheField name="IEC" numFmtId="0">
      <sharedItems containsBlank="1"/>
    </cacheField>
    <cacheField name="HS CODE" numFmtId="0">
      <sharedItems containsBlank="1" containsMixedTypes="1" containsNumber="1" containsInteger="1" minValue="73239990" maxValue="73239990"/>
    </cacheField>
    <cacheField name="GOODS DESCRIPTION" numFmtId="0">
      <sharedItems containsBlank="1"/>
    </cacheField>
    <cacheField name="Master category" numFmtId="0">
      <sharedItems containsBlank="1"/>
    </cacheField>
    <cacheField name="Model Name" numFmtId="0">
      <sharedItems containsBlank="1"/>
    </cacheField>
    <cacheField name="Model Number" numFmtId="0">
      <sharedItems containsBlank="1"/>
    </cacheField>
    <cacheField name="Capacity" numFmtId="0">
      <sharedItems containsBlank="1"/>
    </cacheField>
    <cacheField name="Qty" numFmtId="0">
      <sharedItems containsBlank="1" containsMixedTypes="1" containsNumber="1" minValue="-166800" maxValue="336000"/>
    </cacheField>
    <cacheField name="Unit of measure" numFmtId="0">
      <sharedItems containsBlank="1"/>
    </cacheField>
    <cacheField name="Price" numFmtId="0">
      <sharedItems containsBlank="1" containsMixedTypes="1" containsNumber="1" minValue="0.13900000000000001" maxValue="2.0299999999999998"/>
    </cacheField>
    <cacheField name="Unit of measure2" numFmtId="0">
      <sharedItems containsBlank="1"/>
    </cacheField>
    <cacheField name="QUANTITY" numFmtId="0">
      <sharedItems containsString="0" containsBlank="1" containsNumber="1" minValue="7.7" maxValue="319248"/>
    </cacheField>
    <cacheField name="UNIT" numFmtId="0">
      <sharedItems containsBlank="1"/>
    </cacheField>
    <cacheField name="UNIT PRICE_INR" numFmtId="0">
      <sharedItems containsString="0" containsBlank="1" containsNumber="1" minValue="4.7127486479999998" maxValue="3708.39"/>
    </cacheField>
    <cacheField name="TOTAL VALUE_INR" numFmtId="0">
      <sharedItems containsString="0" containsBlank="1" containsNumber="1" minValue="1882.25" maxValue="13292167.15"/>
    </cacheField>
    <cacheField name="UNIT PRICE_USD" numFmtId="0">
      <sharedItems containsString="0" containsBlank="1" containsNumber="1" minValue="6.7811676000000001E-2" maxValue="53.243216080402007"/>
    </cacheField>
    <cacheField name="TOTAL VALUE_USD" numFmtId="0">
      <sharedItems containsString="0" containsBlank="1" containsNumber="1" minValue="26.196938065414059" maxValue="159569.83369999999"/>
    </cacheField>
    <cacheField name="DUTY PAID_INR" numFmtId="0">
      <sharedItems containsString="0" containsBlank="1" containsNumber="1" minValue="0" maxValue="4870250"/>
    </cacheField>
    <cacheField name="Grand Total_INR" numFmtId="0">
      <sharedItems containsString="0" containsBlank="1" containsNumber="1" minValue="4.7809505100000003" maxValue="3761.6332160804018"/>
    </cacheField>
    <cacheField name="Year" numFmtId="0">
      <sharedItems containsString="0" containsBlank="1" containsNumber="1" containsInteger="1" minValue="2017" maxValue="2025" count="10">
        <n v="2025"/>
        <n v="2024"/>
        <n v="2023"/>
        <n v="2022"/>
        <n v="2021"/>
        <n v="2020"/>
        <n v="2019"/>
        <n v="2018"/>
        <n v="2017"/>
        <m/>
      </sharedItems>
    </cacheField>
    <cacheField name="HSN Description" numFmtId="0">
      <sharedItems containsBlank="1"/>
    </cacheField>
    <cacheField name="Main Category" numFmtId="0">
      <sharedItems containsBlank="1"/>
    </cacheField>
    <cacheField name="Sub 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854037037039" createdVersion="8" refreshedVersion="8" minRefreshableVersion="3" recordCount="2079" xr:uid="{C9E8AFD0-707E-45B3-9079-0824321734C2}">
  <cacheSource type="worksheet">
    <worksheetSource name="Table1"/>
  </cacheSource>
  <cacheFields count="25">
    <cacheField name="PORT CODE" numFmtId="0">
      <sharedItems/>
    </cacheField>
    <cacheField name="DATE" numFmtId="0">
      <sharedItems/>
    </cacheField>
    <cacheField name="IEC" numFmtId="0">
      <sharedItems count="1">
        <s v="0301049751"/>
      </sharedItems>
    </cacheField>
    <cacheField name="HS CODE" numFmtId="0">
      <sharedItems containsMixedTypes="1" containsNumber="1" containsInteger="1" minValue="73239990" maxValue="73239990" count="4">
        <n v="73239990"/>
        <s v="73231000"/>
        <s v="73239990"/>
        <s v="73239390"/>
      </sharedItems>
    </cacheField>
    <cacheField name="GOODS DESCRIPTION" numFmtId="0">
      <sharedItems/>
    </cacheField>
    <cacheField name="Master category" numFmtId="0">
      <sharedItems containsBlank="1" count="132">
        <s v="TH5170"/>
        <s v="8001-2"/>
        <s v="MILD"/>
        <s v="SB-12"/>
        <m/>
        <s v="AM-967"/>
        <s v="AM-966"/>
        <s v="AM-965"/>
        <s v="OKS-4156"/>
        <s v="AM-321"/>
        <s v="NP-55"/>
        <s v="H2740"/>
        <s v="HOUSEHOLD"/>
        <s v="STEEL"/>
        <s v="SY-845-4"/>
        <s v="SS"/>
        <s v="SY-845-7"/>
        <s v="RYX-02-026-3S"/>
        <s v="RYX-02-020"/>
        <s v="GS-47"/>
        <s v="RYX-02-021A"/>
        <s v="AM-625"/>
        <s v="AM-430"/>
        <s v="SY604A-4"/>
        <s v="STAINLESS"/>
        <s v="STEEK"/>
        <s v="SLEEL"/>
        <s v="NON"/>
        <s v="DS-25"/>
        <s v="NP-19"/>
        <s v="SM1168"/>
        <s v="SY604A"/>
        <s v="SY772-42"/>
        <s v="SD1078-B"/>
        <s v="SY722-9602"/>
        <s v="SY592A-0085"/>
        <s v="AM-603"/>
        <s v="AM-322"/>
        <s v="580F"/>
        <s v="320F"/>
        <s v="RYX-0237F"/>
        <s v="RYX-08010D"/>
        <s v="AN-01"/>
        <s v="AN-02"/>
        <s v="3888-HOUSEHOLD"/>
        <s v="AM-515"/>
        <s v="AM-514"/>
        <s v="SL-01"/>
        <s v="SB-01"/>
        <s v="AM-395"/>
        <s v="AM-06"/>
        <s v="AM-314"/>
        <s v="AM-459"/>
        <s v="NP-20"/>
        <s v="AM-457"/>
        <s v="NP-21"/>
        <s v="AM-393"/>
        <s v="BLCR-3"/>
        <s v="AM-296"/>
        <s v="AM-458"/>
        <s v="AM-461"/>
        <s v="WB-750"/>
        <s v="AM-394"/>
        <s v="AM-398"/>
        <s v="AM-460"/>
        <s v="BCLR-3"/>
        <s v="AM-456"/>
        <s v="AM-217"/>
        <s v="SY-01-STAINLESS"/>
        <s v="AM-396-STAINLESS"/>
        <s v="SY-04-STAINLESS"/>
        <s v="SY-03-STAINLESS"/>
        <s v="SY-02-STAINLESS"/>
        <s v="NP-21-STAINLESS"/>
        <s v="AM-397-STAINLESS"/>
        <s v="AM-253"/>
        <s v="2628"/>
        <s v="SS410"/>
        <s v="KL324H-9S"/>
        <s v="KWP-600B"/>
        <s v="KL326D-9S"/>
        <s v="KWB-600F"/>
        <s v="KWP-1000B"/>
        <s v="6862"/>
        <s v="6581"/>
        <s v="6901"/>
        <s v="6857"/>
        <s v="6527"/>
        <s v="8505"/>
        <s v="SS410-A"/>
        <s v="SS410-B"/>
        <s v="6561"/>
        <s v="8504"/>
        <s v="KL32D-9S"/>
        <s v="SB-01-STAINLESS"/>
        <s v="STAINLEES"/>
        <s v="STILL"/>
        <s v="6900"/>
        <s v="6578"/>
        <s v="SL-89"/>
        <s v="AM-06-STAINLESS"/>
        <s v="SB-01STAINLESS"/>
        <s v="NP-003"/>
        <s v="6587"/>
        <s v="6856"/>
        <s v="RS-02"/>
        <s v="8001-2STEEL"/>
        <s v="FAMILY"/>
        <s v="MP-202"/>
        <s v="KW-830"/>
        <s v="03-027I"/>
        <s v="KWP-600P"/>
        <s v="RYX-02-021A-13"/>
        <s v="HOUSE"/>
        <s v="KWP-1000B-"/>
        <s v="KWP-600B-"/>
        <s v="KWP-600B-SS"/>
        <s v="KWP-1000B-SS"/>
        <s v="KWS-750C"/>
        <s v="KW830-"/>
        <s v="KWS-750D-"/>
        <s v="KW-820"/>
        <s v="KW-868-"/>
        <s v="KWS-750B-"/>
        <s v="8001-1PCS"/>
        <s v="KIDS"/>
        <s v="8001-"/>
        <s v="03-0271"/>
        <s v="STAINESS"/>
        <s v="TEA"/>
        <s v="MULTI"/>
        <s v="AISI430"/>
      </sharedItems>
    </cacheField>
    <cacheField name="Model Name" numFmtId="0">
      <sharedItems count="487">
        <s v="STEEL CUTLERY HOLDER"/>
        <s v="STEEL SCRUBBER 2PCS SET"/>
        <s v="STEEL MULTI FUNCTION CLOTH STAND"/>
        <s v="STEEL TEA STRAINER BIG"/>
        <s v="HANGER WITH HOOK"/>
        <s v="HANGER 10PCS SET"/>
        <s v="STEEL FRUIT BASKET"/>
        <s v="STEEL SPOON &amp; FORK HOLDER"/>
        <s v="STEEL SCRUBBER 2 PCS SET"/>
        <s v="STEEL SCRUBBER 6PCS SET"/>
        <s v="STEEL DRAINER"/>
        <s v="STEEL HOOK 3PCS SET"/>
        <s v="STEEL TEA STRAINER"/>
        <s v="STEEL HOOK 3 PCS SET"/>
        <s v="BASKET BIG"/>
        <s v="STEEL BASKET BIG"/>
        <s v="SALT BOTTLE"/>
        <s v="SCRUBBER 6PCS SET"/>
        <s v="SCRUBBER"/>
        <s v="SCRUBBER 6 PCS SET"/>
        <s v="SPRINKLER"/>
        <s v="BASKET SQUARE"/>
        <s v="SCRUBBER 2 PCS SET"/>
        <s v="TEA STRAINER BIG"/>
        <s v="TEA STRAINER"/>
        <s v="CUTLERY HOLDER"/>
        <s v="HAND BLENDER"/>
        <s v="FILTER BALL WITH CHAIN"/>
        <s v="INFUSER"/>
        <s v="SCRUBBER 2PCS SET"/>
        <s v="DRAINER"/>
        <s v="SCRUBBER 3PCS SET"/>
        <s v="STEEL BASKET ROUND"/>
        <s v="MILD STEEL MULTI FUNCTION CLOTH STAND"/>
        <s v="BASKET SMALL"/>
        <s v="FRUIT BASKET"/>
        <s v="ROUND CONTAINER"/>
        <s v="LUNCH BOX SMALL"/>
        <s v="LUNCH BOX"/>
        <s v="LUNCH BOX 3LAYER"/>
        <s v="RECTANGLE CONTAINER BIG"/>
        <s v="RECTANGLE CONTAINER LARGE"/>
        <s v="LUNCH BOX 2 LAYER"/>
        <s v="RECTANGLE CONTAINER"/>
        <s v="ROUND CONTAINER MEDIUM"/>
        <s v="KITCHEN BASKET"/>
        <s v="STEEL GIFT BOX HEART SHAPE"/>
        <s v="STEEL HOOK 2PCS SET"/>
        <s v="WIRE CLEANING CLOTH 3PCS SET"/>
        <s v="STEEL HANGER"/>
        <s v="STEEL SPRINKLER"/>
        <s v="STEEL HOOK 4PCS SET"/>
        <s v="GIFT BOX HEART SHAPE"/>
        <s v="GIFT BOX SQUARE SHAPE"/>
        <s v="HOOK 4PCS SET"/>
        <s v="STEEL GRATER WITH HANDLE"/>
        <s v="HANGER"/>
        <s v="FOLDABLE HANGER"/>
        <s v="GRATER"/>
        <s v="STICK SAUCE PAN 16CM"/>
        <s v="SOAP DISPENSER"/>
        <s v="LEMON SQUEEZER"/>
        <s v="STICK FRY PAN 16CM"/>
        <s v="BASKET ROUND"/>
        <s v="STAINLESS STEEL GRATER WITH HANDLE"/>
        <s v="SHOWER CADDY"/>
        <s v="SPOON HOLDER"/>
        <s v="HOOK"/>
        <s v="KITCHEN DISH HOLDER"/>
        <s v="CORNER RACK"/>
        <s v="SPOON HOLDER ROUND"/>
        <s v="BASKET"/>
        <s v="STEEL SALT BOTTLE"/>
        <s v="STEEL HANGER WITH HOOK"/>
        <s v="STEEL HANGER 10PCS SET"/>
        <s v="STEEL CLIP 6PCS SET BIG"/>
        <s v="STEEL KITCHEN BASKET"/>
        <s v="STEEL EGG SLICER"/>
        <s v="STAINLESS STEEL GRATER WITH HANDLE-"/>
        <s v="SLEEL GRATER"/>
        <s v="STEEL HUNGER WITH CLOTH CLIP"/>
        <s v="VEGETABLE STRAINER WITH HANDLE"/>
        <s v="NON STICK FRY PAN 16CM"/>
        <s v="NON STICK SAUCE PAN 16CM"/>
        <s v="STEELSPORTS BOTTLE 1.45L"/>
        <s v="STEEL SPORTS BOTTLE 900ML"/>
        <s v="STEEL SPORTS BOTTLE 750ML S-308-C6"/>
        <s v="STEELSPORTS BOTTLE 650ML S115"/>
        <s v="STEEL SPORTS BOTTLE 750ML SG-702"/>
        <s v="STEEL COLA BOTTLE 750ML SK750"/>
        <s v="OIL POT 600ML"/>
        <s v="STEEL SPORTS BOTTLE 750ML #SG210"/>
        <s v="STEEL SPORTS BOTTLE 750ML #SG707"/>
        <s v="STEEL SPORTS BOTTLE"/>
        <s v="STEEL LUNCH BOX MEDIUM"/>
        <s v="STEEL LUNCH BOX SMALL"/>
        <s v="STEEL SPORTS BOTTLE 650ML S115"/>
        <s v="STAINLESS STEEL COLA BOTTLE 750ML SK750"/>
        <s v="STAINLESS STEEL SPORTS BOTTLE 750ML SG-702"/>
        <s v="-STAINLESS STEEL BOTTLE 500ML"/>
        <s v="STAINLESS STEEL BOTTLE 750ML SG805"/>
        <s v="STAINLESS STEEL SPORTS BOTTLE 500ML S116-500"/>
        <s v="STAINLESS STEEL SPORTS BOTTLE 750ML SG-707"/>
        <s v="STAINLESS STEEL SPORTS BOTTLE 750ML S-308-C6"/>
        <s v="STAINLESS STEEL SPORTS BOTTLE 750ML SG-210"/>
        <s v="STAINLESS STEEL SPORTS BOTTLE 750ML SG805"/>
        <s v="STAINLESS STEEL SPORTS BOTTLE 650ML S115"/>
        <s v="STEEL TEA STRAINER BIG -"/>
        <s v="STAINLESS STEEL SPORTS BOTTLE 750ML"/>
        <s v="STAINLESS STEEL SPORTS BOTTLE 750ML SG705-1"/>
        <s v="OIL POT 900ML"/>
        <s v="STEELSPORTS BOTTLE 750ML"/>
        <s v="STEEL BOTTLE 500ML"/>
        <s v="STEEL SPORTS BOTTLE 750ML SG705-1"/>
        <s v="STEEL BOTTLE 750ML SG805"/>
        <s v="STEELSPORTS BOTTLE 500ML S116-500"/>
        <s v="STAINLESS STEEL BOTTLE 750ML SG2318"/>
        <s v="STAINLESS STEEL SPORTS BOTTLE 750ML SG902"/>
        <s v="STAINLESS STEEL SPORTS BOTTLE 800ML"/>
        <s v="STAINLESS STEEL SPORTS BOTTLE 1.45L"/>
        <s v="STEEL SPORTS BOTTLE 750ML SG902"/>
        <s v="STEELSPORTS BOTTLE 800ML"/>
        <s v="STICK CAKE MOULD"/>
        <s v="FOOD CONTAINER"/>
        <s v="STEEL GRATER WITH HANDL"/>
        <s v="STEEL SPORT BOTTLE"/>
        <s v="STAINLESS STEELSPORTS BOTTLE 1.45L"/>
        <s v="STAINLESS STEEL SPORTS BOTTLE 750ML SP750"/>
        <s v="STAINLESS STEEL SPORTS BOTTLE 750ML SG210"/>
        <s v="STAINLESS STEEL SPORTS BOTTLE 750ML SG707"/>
        <s v="STEEL SPORTS BOTTLE 500ML S116-500"/>
        <s v="STEEL LEMON SQUEEZER"/>
        <s v="STEEL BOTTLE 650ML"/>
        <s v="STEEL KIDS BOTTLE 450ML"/>
        <s v="STEEL SPORTS BOTTLE 1000 ML"/>
        <s v="STEEL BOTTLE 750 ML"/>
        <s v="STEEL SPORTS BOTTLE 650 ML S115"/>
        <s v="STAINLESS STEEL SPORTS BOTTLE 750 ML S-308-C6"/>
        <s v="STEEL KITCHEN TURNER"/>
        <s v="STEEL SPORTS BOTTLE 800ML"/>
        <s v="STEEL SPORTS BOTTLE 1.5L"/>
        <s v="STEEL SPORTS BOTTLE 750ML"/>
        <s v="STEEL SPORTS BOTTLE 700ML S119-136"/>
        <s v="HOUSEHOLD STEEL HOOK 3 PCS SET"/>
        <s v="SCRUBBER 2PCS SET ITEM NO: 8001-2)"/>
        <s v="MUFFIN PAN 6 PCS SET"/>
        <s v="STEEL BOTTLE 750ML SD0900"/>
        <s v="STEEL BOTTLE 750ML SG2318"/>
        <s v="SS SCRUBBER 3 PCS SET"/>
        <s v="KITCHEN TURNER"/>
        <s v="SS OIL POT 600 ML"/>
        <s v="- STAINLESS STEEL BOTTLE 750ML SG805"/>
        <s v="LUNCH BOX 3 LAYER"/>
        <s v="STAINLESS STEEL SPORTS BOTTLE"/>
        <s v="SS OIL POT 900ML"/>
        <s v="STEEL RECTANGLE CONTAINER LARGE"/>
        <s v="STEEL ROUND CONTAINER MEDIUM"/>
        <s v="STEEL RECTANGLE CONTAINER"/>
        <s v="STEEL ROUND CONTAINER"/>
        <s v="STEEL LUNCH BOX"/>
        <s v="STEEL LUNCH BOX 3 LAYER"/>
        <s v="- STAINLESS STEEL SPORTS BOTTLE 750ML SG-702"/>
        <s v="- STAINLESS STEEL SPORTS BOTTLE 650ML S115"/>
        <s v="-STEEL SCRUBBER 6PCS SET"/>
        <s v="- STAINLESS STEEL SPORTS BOTTLE 750ML S-308-C6"/>
        <s v="- STAINLESS STEEL SPORTS BOTTLE 750ML SG705-1"/>
        <s v="- STAINLESS STEEL SPORTS BOTTLE 750ML SG902"/>
        <s v="STEEL SCRUBBER 2 PCS SET -"/>
        <s v="STEEL LUNCH BOX 2 LAYER"/>
        <s v="STEEL GRATER WITH HANDLE DS-25"/>
        <s v="- STAINLESS STEEL COLA BOTTLE 750ML SK750"/>
        <s v="-STAINLESS STEEL COLA BOTTLE 750ML SK750"/>
        <s v="SS OIL POT 900 ML"/>
        <s v="STEEL COLA BOTTLE 750ML SK-750"/>
        <s v="SS OIL POT 600ML"/>
        <s v="SS SCRUBBER 3PCS SET"/>
        <s v="SSOIL POT 900 ML"/>
        <s v="STEEL RECTANGLE CONTAINER BIG"/>
        <s v="STEEL MULTI FUNCTION CLOTH STAND - RYX-02-020"/>
        <s v="OIL POT 900ML-KWP-1000B"/>
        <s v="STEEL SPORTS BOTTLE 650ML S115 NP-21"/>
        <s v="STEEL COLABOTTLE 750ML SK750 SL-01"/>
        <s v="STEEL SCRUBBER 6 PCS SET"/>
        <s v="STEEL TEA STRAINER BIG - SB-12"/>
        <s v="- STEEL ZHARA"/>
        <s v="SCRUBBER 2 PCS SET-8001-2"/>
        <s v="STEEL ROUNDCONTAINER"/>
        <s v="STEEL SPORTS BOTTLE - KWB-600F"/>
        <s v="SCRUBBER 6PCS SET - OKS-4156"/>
        <s v="STEEL SPORTS BOTTLE 750ML SG-702 SB-01"/>
        <s v="- STAINLESS STEELCOLA BOTTLE 750MLSK750"/>
        <s v="STEEL HAND BLENDER"/>
        <s v="STEEL LUNCH BOX 3LAYER"/>
        <s v="MILD STEEL MULTI FUNCTION CLOTH STAND -"/>
        <s v="STEEL GRATER WITH HANDLE - KL324H-9S"/>
        <s v="HANGER WITH HOOK SL-89"/>
        <s v="STEEL ZHARA"/>
        <s v="ZHARA - NP-003"/>
        <s v="STAINLESS STEEL COLABOTTLE 750ML SK750"/>
        <s v="HAND BLENDER RS-02"/>
        <s v="ZARA - NP-003"/>
        <s v="STAINLESS STEELSPORTS BOTTLE 650ML S115"/>
        <s v="HOUSEHOLD STEEL HOOK 3PCS SET"/>
        <s v="STAINLESS STEEL GRATER WITH HANDLE HEXA"/>
        <s v="- STAINLESS STEEL GRATER WITH HANDLE"/>
        <s v="TEA STRAINER NP-55"/>
        <s v="KITCHEN TURNER ITEM NO-AM-253"/>
        <s v="ROUND CONTAINER MEDIUM - 6581"/>
        <s v="LUNCH BOX 2 LAYER - 8504"/>
        <s v="SCRUBBER 3 PCS SET - SS410"/>
        <s v="TEA STRAINER BIG -SB-12"/>
        <s v="TEA STRAINER BIG SB-12"/>
        <s v="TEA STRAINER BIG-SB-12"/>
        <s v="ZHARA-NP003"/>
        <s v="SALT BOTTLE - NP-19"/>
        <s v="HAND BLENDER - RS-02"/>
        <s v="TEA STRAINER - NP-55"/>
        <s v="TEA STRAINER BIG - SB-12"/>
        <s v="LUNCH BOX 3 LAYER - 8505"/>
        <s v="LUNCH BOX - 6561"/>
        <s v="TOWEL HANGER - AM-280"/>
        <s v="STEEL MULTI FUNCTION CLOTH STAND - RYX-02-021A"/>
        <s v="STEEL COLA BOTTLE 750ML SK750 SL-01"/>
        <s v="STEEL BOTTLE 750ML SG805 AM-06"/>
        <s v="SALT BOTTLE ITEM NO-NP-19"/>
        <s v="STEEL HOOK 3 PCS SET -2628"/>
        <s v="STEEL MULTI FUNCTION CLOTH STAND RYX-02-020"/>
        <s v="STEEL MULTI FUNCTION CLOTH STAND RYX-02-021A"/>
        <s v="HAND BLENDER ITEM NO-RS-02"/>
        <s v="LUNCH BOX ITEM NO-6561"/>
        <s v="ROUND CONTAINER MEDIUM ITEM NO-6581"/>
        <s v="ROUND CONTAINER ITEM NO-6856"/>
        <s v="RECTANGLE CONTAINER ITEM NO-6901"/>
        <s v="LEMON SQUEEZER -AM-217"/>
        <s v="SCRUBBER 2 PCS SET -8001-2"/>
        <s v="ZHARA ITEM NO-NP-003"/>
        <s v="SALT BOTTLE NP-19"/>
        <s v="SCRUBBER 2 PCS SET - 8001-2"/>
        <s v="CLOTH RACK 3 LAYERS 03-027I"/>
        <s v="OIL POT 900ML - KWP-1000B"/>
        <s v="HANGER WITH HOOK -SM1168"/>
        <s v="KITCHEN CADDLE ITEM NO-AM-254"/>
        <s v="OIL POT 600ML - KWP-600B"/>
        <s v="- STEEL HAND BLENDER"/>
        <s v="- STAINLESS STEEL SPORTS BOTTLE KOOU 750ML"/>
        <s v="LUNCH BOX SMALL - 6587"/>
        <s v="LUNCH BOX 3LAYER - 8505"/>
        <s v="RECTANGLE CONTAINER BIG - 6578"/>
        <s v="RECTANGLE CONTAINER LARGE - 6862"/>
        <s v="STEEL SPORTS BOTTLE KOOU 750ML MP-202"/>
        <s v="ZHARA NP-003"/>
        <s v="SCRUBBER 6 PCS SET - OKS-4156"/>
        <s v="STEEL GRATER WITH HANDLE HEXA - KL326D-9S"/>
        <s v="CLOTH RACK 3LAYERS [MADE UP OF MILD STEEL] - 03-027I"/>
        <s v="STAINLESS STEEL SPORT BOTTLE 1000ML"/>
        <s v="STEEL SPORTS BOTTLE 650ML S115 - NP-21"/>
        <s v="STEEL SPORTS BOTTLE 750ML S-308-C6 - NP-20"/>
        <s v="STEEL HOOK 3 PCS SET - 2628"/>
        <s v="KITCHEN CADDLE - AM-254"/>
        <s v="KITCHEN TURNER - AM-253"/>
        <s v="SCRUBBER 3 PCS SET -"/>
        <s v="STEEL GRATER WITH HANDLE - KL3241-8S"/>
        <s v="STEEL SPORTS BOTTLE 750ML SG-702 - SB-01"/>
        <s v="ZHARA"/>
        <s v="SCRUBBER 2PCS SET - 8001-2"/>
        <s v="HANGER WITH HOOK ITEM NO. SM1168"/>
        <s v="ZHARA-NP-"/>
        <s v="HAND BLENDER-"/>
        <s v="STEEL GRATER WITH HANDLE - DS-25"/>
        <s v="STEEL COLA BOTTLE 750ML SK750 - SL-01"/>
        <s v="KITCHEN CADDLE AM-254"/>
        <s v="KITCHEN TURNER AM-253"/>
        <s v="STEEL BOTTLE 750ML SG805-AM-06"/>
        <s v="SPOON HOLDER ROUND MP-96"/>
        <s v="ZHARA-NP-003"/>
        <s v="SS OIL POT 1000ML"/>
        <s v=" "/>
        <s v="STEEL SPORTS BOTTLE KOOU 750ML-MP-202"/>
        <s v="PIZZA CUTTER"/>
        <s v="STEEL SPORTS BOTTLE 750ML SG-702 -SB-01"/>
        <s v="ZARA"/>
        <s v="STEEL MUTLI FUNCTION CLOTH STAND"/>
        <s v="ZHARA -NP-003"/>
        <s v="SPOON HOLDER ROUND -MP-96"/>
        <s v="TEA STRAINER -NP-55"/>
        <s v="LUNCH BOX-6900"/>
        <s v="STEEL SPORTS BOTTLE 750ML S-308-C6-NP-20"/>
        <s v="STEEL SPORTS BOTTLE 750ML SG-702-SB-01"/>
        <s v="FAMILY CLOTH RACK 3LAYERS"/>
        <s v="SALT BOTTLE -NP-19"/>
        <s v="STEEL COLA BOTTLE 750ML SK750-SL-01"/>
        <s v="HAND BLENDER-RS-02"/>
        <s v="STEEL SPORTS BOTTLE 650ML S115-NP-21"/>
        <s v="STEEL SPORTS BOTTLE 800ML SB-10"/>
        <s v="STEEL SPORTS BOTTLE 750ML SG-127 -SB-09"/>
        <s v="STEEL SPORTS BOTTLE 650ML S115 -NP-21"/>
        <s v="LUNCH BOX 2 LAYER 8504"/>
        <s v="LUNCH BOX 6900"/>
        <s v="LUNCH BOX 6527"/>
        <s v="STEEL SPORTS BOTTLE KWB-600F"/>
        <s v="RECTANGLE CONTAINER- 6901"/>
        <s v="SCRUBBER 3PCS SET-SS410"/>
        <s v="LUNCH BOX-6527"/>
        <s v="LUNCH BOX-6561"/>
        <s v="STEEL SPORT BOTTLE 1000ML"/>
        <s v="HANGER WITH HOOK-SL-89"/>
        <s v="ROUND CONTAINER -6856"/>
        <s v="ROUND CONTAINER -6857"/>
        <s v="ROUND CONTAINER MEDIUM-6581"/>
        <s v="LUNCH BOX BIG-6588"/>
        <s v="LUNCH BOX SMALL-6587"/>
        <s v="RECTANGLE CONTAINER MEDIUM-6577"/>
        <s v="RECTANGLE CONTAINER BIG-6578"/>
        <s v="STEEL HOOK 3 PCS SET-2628"/>
        <s v="LUNCH BOX 2 LAYER-8504"/>
        <s v="STEEL SPORTS BOTTLE 750ML S-308-C6 -NP-20"/>
        <s v="STEEL GRATER WITH HANDLE-DS-25"/>
        <s v="STEEL GRATER WITH HANDLE-KL324H-9S"/>
        <s v="SPOON HOLDER ROUND-MP-96"/>
        <s v="STEEL GRATER WITH HANDLE SMALL -KL321RB-S"/>
        <s v="STEEL GRATER WITH HANDLE HEXA-KL326D-9S"/>
        <s v="STEEL GRATER WITH HANDLE-KL3241-8S"/>
        <s v="STEEL GRATER WITH HANDLE BIG -KL321R-S"/>
        <s v="STEEL SPORT BOTTLE 750ML"/>
        <s v="LEMON SQUEEZER-AM-217"/>
        <s v="TEA STRAINER-NP-55"/>
        <s v="STEEL SPORT BOTTLE 1000 ML"/>
        <s v="GLASS CANISTER 3PCS SET -NP-20"/>
        <s v="LUNCH BOX MEDIUM 6577 -AM-179"/>
        <s v="LUNCH BOX RECTANGLE 6576 -AM-170"/>
        <s v="LUNCH BOX 6016-3 -AM-192"/>
        <s v="LUNCH BOX MINI 001 -AM-169"/>
        <s v="LUNCH BOX 6576-AM-180"/>
        <s v="LUNCH BOX 6581 -AM-181"/>
        <s v="ROUND CONTAINER-6857"/>
        <s v="ROUND CONTAINER-6856"/>
        <s v="ZHARA WAN-MP-263"/>
        <s v="MULTI GRATER AND SLICER-RS-04"/>
        <s v="MULTI GRATER AND SLICER -RS-04"/>
        <s v="RECTANGLE CONTAINER LARGE-6862"/>
        <s v="SCRUBBER 2 PCS-SET-SS430"/>
        <s v="OIL POT 1000ML"/>
        <s v="LUNCH BOX 3LAYER -8505"/>
        <s v="PIZZA CUTTER-RJ-388"/>
        <s v="STEEL GRATER WITH HANDLE-KL324I-8S"/>
        <s v="STEEL GRATER WITH HANDLE HEXA -KL326D-9S"/>
        <s v="STEEL GRATER WITH HANDLE-KL324I-9S"/>
        <s v="STEEL GRATER WITH HANDLE-KL324P-3S"/>
        <s v="STEEL GRATER WITH HANDLE SMALL-KL321R-S"/>
        <s v="STEEL GRATER WITH HANDLE BIG-KL321RB-S"/>
        <s v="ROUND CONTAINER BIG-6582"/>
        <s v="SPOON HOLDER ROUND- MP-96"/>
        <s v="STEEL SPORTS BOTTLE 750ML SG-901-A-19"/>
        <s v="STEEL BOTTLE 750ML SG805-AM-6"/>
        <s v="ZHARA-AM-60"/>
        <s v="LUNCH BOX 6862 -AM-22"/>
        <s v="LUNCH BOX 2652 -AM-20"/>
        <s v="LUNCH BOX 6861 -AM-21"/>
        <s v="LUNCH BOX 2651-AM-19"/>
        <s v="SCOURER 3 PCS SET"/>
        <s v="ZHARA-RS-07"/>
        <s v="MULTI PEELER-RS-03"/>
        <s v="WATER JUG-6311"/>
        <s v="RECTANGLE CONTAINER MEDIUM-6861"/>
        <s v="ROUND CONTAINER 730ML-6858"/>
        <s v="PEELER-MP-196"/>
        <s v="MULTI PEELER-RS-01"/>
        <s v="HOLD STEEL HOOK 6 PCS SET -GN-09"/>
        <s v="SALT BOTTLE-NP-19"/>
        <s v="GLASS CANISTER 3PCS SET-NP-20"/>
        <s v="STEEL COLA BOTTLE 750 ML SK750-SL-01"/>
        <s v="PEELER -MP-196"/>
        <s v="- STEEL HANGER WITH HOOK"/>
        <s v="STEEL SPORTS BOTTLE 650ML"/>
        <s v="STAINLESS STEEL SPORTS BOTTLE."/>
        <s v="SCRUBBER 3PCS SET-DR-2"/>
        <s v="STEEL WATER BOTTLE 750ML SB-08"/>
        <s v="SCRUBBER 3 PCS SET-GN-15"/>
        <s v="LUNCH BOX 3LAYER-8505"/>
        <s v="LUNCH BOX -6561"/>
        <s v="CONTAINER -GN-30"/>
        <s v="LUNCH BOX -6900"/>
        <s v="LUNCH BOX -6527"/>
        <s v="SCRUBBER-SS430"/>
        <s v="STEEL SPORTS BOTTLE 750ML-AM-06"/>
        <s v="SCRUBBER-DR-1"/>
        <s v="WALL HANGER HOOK-SL-89"/>
        <s v="CONTAINER-GN-32"/>
        <s v="STEEL SPORTS BOTTLE 600ML S115-NP-21"/>
        <s v="CONTAINER-GN-30"/>
        <s v="HOOK 5 PCS SET-GN-08"/>
        <s v="STEEL SPORTS BOTTLE 750ML -MP-201"/>
        <s v="SCRUBBER 2PCS SET-GN-15"/>
        <s v="HOOK 6 PCS SET -GN-09"/>
        <s v="SCRUBBER 6PCS SET-GN-16"/>
        <s v="STEEL SPORTS BOTTLE 750ML -MP-202"/>
        <s v="HOOK 5 PCS SET-GN-07"/>
        <s v="SCRUBBER -ANG-537"/>
        <s v="HOOK 3 PCS SET-2628"/>
        <s v="- STEEL SCRUBBER"/>
        <s v="STRAW 3PCS SET -SB-9"/>
        <s v="STEEL GAMES BOTTLE 750ML S117-750 SB-08"/>
        <s v="STEEL COCA BOTTLE 750ML SK750 SL-01"/>
        <s v="LUNCH BOX-SB-13"/>
        <s v="LUNCH BOX 2 LAYER-SB-14"/>
        <s v="PIZZA CUTTER -RJ-388"/>
        <s v="LUNCH BOX 2 LAYERS-8504"/>
        <s v="ZHARA- NP-003"/>
        <s v="ZHARA WAN -MP-263"/>
        <s v="TEA STRAINER- NP-55"/>
        <s v="LUNCH BOX 2LAYERS-8504"/>
        <s v="STEEL GRATER WITH HANDLE -DS-25"/>
        <s v="HOOK 4PCS SET-SL-172"/>
        <s v="LUNCH BOX 2LAYER-8504"/>
        <s v="SCRUBBER -ANG537"/>
        <s v="LUNCH BOX 3 LAYER -8505"/>
        <s v="CONTAINER ROUND-6857"/>
        <s v="LUNCH BOX -6111"/>
        <s v="LUNCH BOX -6950"/>
        <s v="STEEL BOWL-HLG00020-2"/>
        <s v="STEEL BOWL -HLG0001-2"/>
        <s v="HOOK 3PCS SET-2628"/>
        <s v="GARLIC CRUSHER-SL-159"/>
        <s v="WALL HANGER HOOK -SL-89"/>
        <s v="STEEL COLA BOTTLE 750ML SK750 -SL-01"/>
        <s v="SCRUBBER-GS21"/>
        <s v="ZHARA-NP-003-NP-003"/>
        <s v="CONTAINER ROUND-6856"/>
        <s v="ROUND CONTAINER 730ML-LF-8"/>
        <s v="ROUND CONTAINER 420ML-LF-9"/>
        <s v="HOOK -LF-35"/>
        <s v="SCRUBBER-SL-55"/>
        <s v="LUNCH BOX ROUND-9568"/>
        <s v="MESAURING SPOON 4 PC SET -SJ-05"/>
        <s v="STEEL MULTI FUNCTION CLOTH STAND-RYX-02-021A"/>
        <s v="LUNCH BOX RECTANGLE-9707"/>
        <s v="LUNCH BOX 3 LAYER-6505"/>
        <s v="LUNCH BOX ROUND- 9568"/>
        <s v="LUNCH BOX 2 LAYER-6504"/>
        <s v="HOOK 3PCS-RJ-409"/>
        <s v="HOOK 3PCS -RJ-409"/>
        <s v="WALLNUT CRACKER -SL-145"/>
        <s v="LUNCH BOX -SL-104"/>
        <s v="HOOK 3 PCS SET-RM2628"/>
        <s v="JAR - SALT &amp; PEPPER-MP-009"/>
        <s v="STEEL COLA BOTTLE -SL-07"/>
        <s v="ZHARA -NP-03"/>
        <s v="STEELSPORTS BOTTLE 750ML S-308-C6 -NP-20"/>
        <s v="GRATER -ST-4"/>
        <s v="BBQ SKEWER 12 PCS-NP-007"/>
        <s v="GRATER-ST-4"/>
        <s v="SCRUBBER 3PCS SET-ANGW11"/>
        <s v="STEEL SPORTS BOTTLE 750ML S-308-C6- NP-21"/>
        <s v="STEEL SPORTS BOTTLE 750ML S-308-C6-NP-AB39"/>
        <s v="STEEL SPORTS BOTTLE 600ML S115 -NP-21"/>
        <s v="JAR - SALT &amp; PEPPER -MP-009"/>
        <s v="ZHARA-NP-03"/>
        <s v="SCRUBBER -SL-55"/>
        <s v="LIGHT CANDLE HOLDER ROUND-SL-51"/>
        <s v="LIGHT CANDLE HOLDER -MP-289"/>
        <s v="FUNCTION CLOTH STAND-RYX-02-021A"/>
        <s v="CORNER STAND -MP-103"/>
        <s v="WOOL SCRUBBER -PR-12"/>
        <s v="CLOTH RACK-HW 03-026"/>
        <s v="CLOTH RACK 3LAYERS -03-027I"/>
        <s v="PILLER-MP-196"/>
        <s v="TEA STAINER-NP-54"/>
        <s v="TEA STAINER 304 -MP-290"/>
        <s v="TEA STAINER -NP-55"/>
        <s v="GRATER 4 SIDE-GR40275"/>
        <s v="CAKE MOULD CH302322-MP-10"/>
        <s v="STEEL CAKE MOULD -MK-145"/>
        <s v="STEEL SPORTS BOTTLE 750ML S308-C6 -AB39"/>
        <s v="BBQ SKEWER 12PCS-NP- 007"/>
        <s v="STEEL SPORTS BOTTLE 750ML S-308-C6-AB-39"/>
        <s v="STEEL SPORTS BOTTLE 750ML S308-C6-AB-39"/>
        <s v="EGG BEATER -MP-217"/>
        <s v="CORNER STAND-MP-103"/>
        <s v="CORNER STAND- MP-103"/>
        <s v="OIL POT 1000ML-KWP-1000B"/>
        <s v="OIL POT 600ML-KWP-600B"/>
        <s v="LUNCH BOX-6531"/>
        <s v="SCRUBBER 3 PCS SET-ANGW11"/>
        <s v="SCRUBBER-AISI430"/>
        <s v="PIZZA CUTTER- RJ-388"/>
        <s v="TEA STAINER-NP-55"/>
        <s v="STEEL SPORTS BOTTLE 600ML S-115 -NP-21"/>
      </sharedItems>
    </cacheField>
    <cacheField name="Model Number" numFmtId="0">
      <sharedItems count="68">
        <s v="STEEL"/>
        <s v="HANGER"/>
        <s v="BASKET"/>
        <s v="SALT"/>
        <s v="SCRUBBER"/>
        <s v=" "/>
        <s v="TEA"/>
        <s v="CUTLERY"/>
        <s v="HAND"/>
        <s v="FILTER"/>
        <s v="MILD"/>
        <s v="FRUIT"/>
        <s v="ROUND"/>
        <s v="LUNCH"/>
        <s v="RECTANGLE"/>
        <s v="KITCHEN"/>
        <s v="WIRE"/>
        <s v="GIFT"/>
        <s v="HOOK"/>
        <s v="FOLDABLE"/>
        <s v="STICK"/>
        <s v="SOAP"/>
        <s v="LEMON"/>
        <s v="STAINLESS"/>
        <s v="SHOWER"/>
        <s v="SPOON"/>
        <s v="CORNER"/>
        <s v="SLEEL"/>
        <s v="VEGETABLE"/>
        <s v="NON"/>
        <s v="STEELSPORTS"/>
        <s v="OIL"/>
        <s v="-STAINLESS"/>
        <s v="FOOD"/>
        <s v="HOUSEHOLD"/>
        <s v="MUFFIN"/>
        <s v="SS"/>
        <s v="-"/>
        <s v="-STEEL"/>
        <s v="SSOIL"/>
        <s v="ZHARA"/>
        <s v="ZARA"/>
        <s v="TOWEL"/>
        <s v="CLOTH"/>
        <s v=""/>
        <s v="PIZZA"/>
        <s v="FAMILY"/>
        <s v="GLASS"/>
        <s v="MULTI"/>
        <s v="SCOURER"/>
        <s v="WATER"/>
        <s v="HOLD"/>
        <s v="PEELER"/>
        <s v="CONTAINER"/>
        <s v="WALL"/>
        <s v="STRAW"/>
        <s v="ZHARA-"/>
        <s v="GARLIC"/>
        <s v="MESAURING"/>
        <s v="WALLNUT"/>
        <s v="JAR"/>
        <s v="GRATER"/>
        <s v="BBQ"/>
        <s v="LIGHT"/>
        <s v="FUNCTION"/>
        <s v="WOOL"/>
        <s v="CAKE"/>
        <s v="EGG"/>
      </sharedItems>
    </cacheField>
    <cacheField name="Capacity" numFmtId="0">
      <sharedItems/>
    </cacheField>
    <cacheField name="Qty" numFmtId="0">
      <sharedItems containsBlank="1" containsMixedTypes="1" containsNumber="1" minValue="-166800" maxValue="336000"/>
    </cacheField>
    <cacheField name="Unit of measure" numFmtId="0">
      <sharedItems/>
    </cacheField>
    <cacheField name="Price" numFmtId="0">
      <sharedItems containsMixedTypes="1" containsNumber="1" minValue="0.13900000000000001" maxValue="2.0299999999999998"/>
    </cacheField>
    <cacheField name="Unit of measure2" numFmtId="0">
      <sharedItems/>
    </cacheField>
    <cacheField name="QUANTITY" numFmtId="0">
      <sharedItems containsSemiMixedTypes="0" containsString="0" containsNumber="1" minValue="7.7" maxValue="319248"/>
    </cacheField>
    <cacheField name="UNIT" numFmtId="0">
      <sharedItems/>
    </cacheField>
    <cacheField name="UNIT PRICE_INR" numFmtId="0">
      <sharedItems containsSemiMixedTypes="0" containsString="0" containsNumber="1" minValue="4.7127486479999998" maxValue="3708.39"/>
    </cacheField>
    <cacheField name="TOTAL VALUE_INR" numFmtId="0">
      <sharedItems containsSemiMixedTypes="0" containsString="0" containsNumber="1" minValue="1882.25" maxValue="13292167.15" count="2056">
        <n v="116500.34"/>
        <n v="4317901.74"/>
        <n v="1637210.23"/>
        <n v="586155.51"/>
        <n v="4014265.76"/>
        <n v="6727838.4900000002"/>
        <n v="38167.99"/>
        <n v="39273.800000000003"/>
        <n v="38740.49"/>
        <n v="33552.239999999998"/>
        <n v="4470028.82"/>
        <n v="1975738.96"/>
        <n v="2166157.39"/>
        <n v="1947966.57"/>
        <n v="5485277.1900000004"/>
        <n v="1312574.93"/>
        <n v="1271631.6100000001"/>
        <n v="96330.84"/>
        <n v="14459.6"/>
        <n v="1739073.87"/>
        <n v="3398171.49"/>
        <n v="3398171.02"/>
        <n v="3383514.9"/>
        <n v="1713115.39"/>
        <n v="74894.97"/>
        <n v="2037526.65"/>
        <n v="451761.62"/>
        <n v="3530675.37"/>
        <n v="1299524.95"/>
        <n v="1451260.4"/>
        <n v="1526281.58"/>
        <n v="2143706.79"/>
        <n v="1902087.15"/>
        <n v="27750.43"/>
        <n v="1634288.27"/>
        <n v="1506263.6"/>
        <n v="2089895.88"/>
        <n v="287847.81"/>
        <n v="4293116.03"/>
        <n v="121056.14"/>
        <n v="2532685.3199999998"/>
        <n v="5380154.8799999999"/>
        <n v="3529968.72"/>
        <n v="2198627.4900000002"/>
        <n v="156890.13"/>
        <n v="17121.75"/>
        <n v="277957.98"/>
        <n v="13052.93"/>
        <n v="6490540.2800000003"/>
        <n v="25182.37"/>
        <n v="1699765.19"/>
        <n v="4269754.78"/>
        <n v="2172664.08"/>
        <n v="2297213.6"/>
        <n v="1727915.33"/>
        <n v="30757.16"/>
        <n v="3597400.58"/>
        <n v="4200511.0999999996"/>
        <n v="1852945.7"/>
        <n v="2251925.67"/>
        <n v="1148026.8899999999"/>
        <n v="3346006.89"/>
        <n v="44492.67"/>
        <n v="1290074.8799999999"/>
        <n v="2107910.6800000002"/>
        <n v="3218985.97"/>
        <n v="940038.38"/>
        <n v="888538.42"/>
        <n v="1115617.4099999999"/>
        <n v="3194737.88"/>
        <n v="1252223.5900000001"/>
        <n v="1979559.06"/>
        <n v="2132692.59"/>
        <n v="1132515.47"/>
        <n v="1941563.84"/>
        <n v="1778809.21"/>
        <n v="997985.71"/>
        <n v="2120270.75"/>
        <n v="1125810.21"/>
        <n v="5394829.1299999999"/>
        <n v="475815.67999999999"/>
        <n v="2505663.9900000002"/>
        <n v="1374487.5"/>
        <n v="900642.1"/>
        <n v="3212411.61"/>
        <n v="148926.64000000001"/>
        <n v="2141335.66"/>
        <n v="683704.25"/>
        <n v="1574752.35"/>
        <n v="1914973.94"/>
        <n v="981950.95"/>
        <n v="1369687.04"/>
        <n v="6339551.46"/>
        <n v="2099800.2200000002"/>
        <n v="1755927.67"/>
        <n v="1274272.08"/>
        <n v="1410739.38"/>
        <n v="6200747.5199999996"/>
        <n v="2157091.21"/>
        <n v="1550448.69"/>
        <n v="2171699.9900000002"/>
        <n v="2556527.15"/>
        <n v="1821043.56"/>
        <n v="5432920.0499999998"/>
        <n v="3145469.65"/>
        <n v="8138563.71"/>
        <n v="8623452.6400000006"/>
        <n v="9306950.4600000009"/>
        <n v="1790139.78"/>
        <n v="4909088.83"/>
        <n v="3944342.88"/>
        <n v="5125534.2"/>
        <n v="2198695.83"/>
        <n v="5440680.6500000004"/>
        <n v="2266788.85"/>
        <n v="6363563.3700000001"/>
        <n v="1171977.44"/>
        <n v="994704.73"/>
        <n v="2269737.5299999998"/>
        <n v="4157550.81"/>
        <n v="4239743.53"/>
        <n v="6778569.6699999999"/>
        <n v="2023239.74"/>
        <n v="4340861.71"/>
        <n v="4995366.22"/>
        <n v="4143082.78"/>
        <n v="4151065.21"/>
        <n v="4320113.1100000003"/>
        <n v="4928925.5199999996"/>
        <n v="2941792.85"/>
        <n v="4728264.07"/>
        <n v="997025.37"/>
        <n v="25652.6"/>
        <n v="2701070.11"/>
        <n v="2412612.58"/>
        <n v="1435981.15"/>
        <n v="6410883.2400000002"/>
        <n v="120653.16"/>
        <n v="2256707.36"/>
        <n v="2210215.4700000002"/>
        <n v="6032874.29"/>
        <n v="4934407.25"/>
        <n v="6530000.79"/>
        <n v="3614788.59"/>
        <n v="4133003.03"/>
        <n v="4194837.32"/>
        <n v="6726945.1399999997"/>
        <n v="4530530.5"/>
        <n v="188518.12"/>
        <n v="5061013.87"/>
        <n v="1629942.78"/>
        <n v="1314641.08"/>
        <n v="1201350.69"/>
        <n v="293460.65000000002"/>
        <n v="1649669.36"/>
        <n v="900339.63"/>
        <n v="120009.18"/>
        <n v="1839748.38"/>
        <n v="2160559.58"/>
        <n v="2284817.25"/>
        <n v="4126332.8"/>
        <n v="2102268.13"/>
        <n v="1656898.07"/>
        <n v="3060837.56"/>
        <n v="679280.72"/>
        <n v="2158762.44"/>
        <n v="2036155.87"/>
        <n v="1601128.82"/>
        <n v="54695.17"/>
        <n v="1577455.19"/>
        <n v="1866176.64"/>
        <n v="937079.14"/>
        <n v="3178856.06"/>
        <n v="1598657.83"/>
        <n v="21027.06"/>
        <n v="3257447.01"/>
        <n v="1736554.19"/>
        <n v="2108278.08"/>
        <n v="538237.49"/>
        <n v="1679840.81"/>
        <n v="3435825.09"/>
        <n v="5489609.1299999999"/>
        <n v="2269067.06"/>
        <n v="2072548.59"/>
        <n v="1679800.88"/>
        <n v="3398178.31"/>
        <n v="2192958.5"/>
        <n v="78128.039999999994"/>
        <n v="179653.52"/>
        <n v="3323502.92"/>
        <n v="2321296.77"/>
        <n v="6226054.0999999996"/>
        <n v="1648069.13"/>
        <n v="1217504.1000000001"/>
        <n v="1781573.24"/>
        <n v="5559054.79"/>
        <n v="2265154.94"/>
        <n v="2469555.37"/>
        <n v="2477207.39"/>
        <n v="6369066.7999999998"/>
        <n v="4001408.46"/>
        <n v="1180869.1200000001"/>
        <n v="1856480.74"/>
        <n v="1582505.91"/>
        <n v="2485031.08"/>
        <n v="606770.42000000004"/>
        <n v="22307.67"/>
        <n v="37130.93"/>
        <n v="93377.58"/>
        <n v="856243.69"/>
        <n v="1886452.25"/>
        <n v="1943955.75"/>
        <n v="1776395.91"/>
        <n v="2168269.46"/>
        <n v="2324277.73"/>
        <n v="488837.69"/>
        <n v="1564415.41"/>
        <n v="1990411.68"/>
        <n v="6253222.6299999999"/>
        <n v="3223000.7"/>
        <n v="1756355.14"/>
        <n v="5418365.9900000002"/>
        <n v="1675054.46"/>
        <n v="4821989.8499999996"/>
        <n v="496734.6"/>
        <n v="868582.39"/>
        <n v="40809.24"/>
        <n v="2272938.06"/>
        <n v="1247880.19"/>
        <n v="38812.14"/>
        <n v="33709.21"/>
        <n v="731040.55"/>
        <n v="670454.5"/>
        <n v="861575.77"/>
        <n v="931485.51"/>
        <n v="73927.649999999994"/>
        <n v="883853.72"/>
        <n v="437603.98"/>
        <n v="1592468.48"/>
        <n v="977972.76"/>
        <n v="641675.68999999994"/>
        <n v="980145.86"/>
        <n v="3777747.72"/>
        <n v="1447037.67"/>
        <n v="1052340.31"/>
        <n v="1509818.08"/>
        <n v="1267417.82"/>
        <n v="2254955.31"/>
        <n v="1000315.7"/>
        <n v="236110.3"/>
        <n v="2285221.4900000002"/>
        <n v="1267179.18"/>
        <n v="2886444.64"/>
        <n v="6510026.9000000004"/>
        <n v="5176761.0199999996"/>
        <n v="610884.87"/>
        <n v="4948933.92"/>
        <n v="2259894.4"/>
        <n v="1643370.3"/>
        <n v="877379.25"/>
        <n v="1553336.01"/>
        <n v="1515931.46"/>
        <n v="5179163.93"/>
        <n v="2213994.2599999998"/>
        <n v="2056576.46"/>
        <n v="1103636.4099999999"/>
        <n v="3258338.02"/>
        <n v="1249693.76"/>
        <n v="571292.39"/>
        <n v="4009593.64"/>
        <n v="52769.81"/>
        <n v="382528.75"/>
        <n v="5115218.7"/>
        <n v="6357418.2999999998"/>
        <n v="5197454.18"/>
        <n v="4006274.33"/>
        <n v="938633.8"/>
        <n v="100376.36"/>
        <n v="104895.15"/>
        <n v="118673.74"/>
        <n v="38224.51"/>
        <n v="74671.12"/>
        <n v="80560.37"/>
        <n v="65559.48"/>
        <n v="120007.18"/>
        <n v="78626.91"/>
        <n v="1540621.01"/>
        <n v="88671.95"/>
        <n v="102006.08"/>
        <n v="5145561.93"/>
        <n v="905862.2"/>
        <n v="20710.8"/>
        <n v="5085855.1500000004"/>
        <n v="1572260.79"/>
        <n v="186887.55"/>
        <n v="5683317.2599999998"/>
        <n v="5197045.26"/>
        <n v="3854777.19"/>
        <n v="884422.2"/>
        <n v="860376.44"/>
        <n v="2115651.27"/>
        <n v="2956578.56"/>
        <n v="6035992.6200000001"/>
        <n v="1705597.5"/>
        <n v="5136079.58"/>
        <n v="1587787.36"/>
        <n v="1524866.61"/>
        <n v="1860524.08"/>
        <n v="4015905.16"/>
        <n v="49169.39"/>
        <n v="3684672.62"/>
        <n v="188474.78"/>
        <n v="6617964.9699999997"/>
        <n v="5496255.5499999998"/>
        <n v="94159.85"/>
        <n v="68087.05"/>
        <n v="5121311.47"/>
        <n v="49625.56"/>
        <n v="33435"/>
        <n v="39932.32"/>
        <n v="40850.080000000002"/>
        <n v="85508.12"/>
        <n v="2058657.42"/>
        <n v="2530050.8199999998"/>
        <n v="48325.19"/>
        <n v="1304520.67"/>
        <n v="984570.26"/>
        <n v="2318250.12"/>
        <n v="2192675.09"/>
        <n v="32947.42"/>
        <n v="2197238.66"/>
        <n v="931274.16"/>
        <n v="17971.48"/>
        <n v="1233684.01"/>
        <n v="5209088.08"/>
        <n v="5195632.68"/>
        <n v="5032379.9400000004"/>
        <n v="5241686.0999999996"/>
        <n v="4272691.7"/>
        <n v="4012648.58"/>
        <n v="918614.35"/>
        <n v="1527376.01"/>
        <n v="38718.959999999999"/>
        <n v="37644.089999999997"/>
        <n v="697061.9"/>
        <n v="2866675.81"/>
        <n v="2562514.7000000002"/>
        <n v="672768.39"/>
        <n v="566461.62"/>
        <n v="1248314.56"/>
        <n v="4165441.66"/>
        <n v="81955"/>
        <n v="807729.52"/>
        <n v="395515.41"/>
        <n v="31728.400000000001"/>
        <n v="48724.18"/>
        <n v="19028.05"/>
        <n v="5060417.92"/>
        <n v="22737.95"/>
        <n v="21688.35"/>
        <n v="53721.66"/>
        <n v="41977.41"/>
        <n v="1527616.01"/>
        <n v="50373.19"/>
        <n v="26234.95"/>
        <n v="18889.759999999998"/>
        <n v="2079890.24"/>
        <n v="23785.56"/>
        <n v="6268499.8200000003"/>
        <n v="5400467.2599999998"/>
        <n v="2205092.06"/>
        <n v="1661082.43"/>
        <n v="5038700.92"/>
        <n v="902398.8"/>
        <n v="425251.83"/>
        <n v="3142376.09"/>
        <n v="886297.73"/>
        <n v="2147865.44"/>
        <n v="3126542.02"/>
        <n v="6399040.4900000002"/>
        <n v="422540.1"/>
        <n v="1647313.04"/>
        <n v="1036818.77"/>
        <n v="275696.68"/>
        <n v="1371047.32"/>
        <n v="3026803.07"/>
        <n v="4014584.1"/>
        <n v="2507439.61"/>
        <n v="4417789.53"/>
        <n v="4119324.05"/>
        <n v="719842.11"/>
        <n v="1577246.7"/>
        <n v="1633473.85"/>
        <n v="1224002.75"/>
        <n v="751878.83"/>
        <n v="3942628.31"/>
        <n v="5099049.91"/>
        <n v="43556.2"/>
        <n v="1431235.82"/>
        <n v="3650885.3"/>
        <n v="824517.09"/>
        <n v="4246648.8600000003"/>
        <n v="178663.13"/>
        <n v="4293990.34"/>
        <n v="209326.11"/>
        <n v="3757498.95"/>
        <n v="3179093.22"/>
        <n v="2849612.08"/>
        <n v="4129666.22"/>
        <n v="6481782.9000000004"/>
        <n v="3166969.59"/>
        <n v="448200.16"/>
        <n v="1211022.32"/>
        <n v="3796365.2"/>
        <n v="3777711.49"/>
        <n v="70082.75"/>
        <n v="71925.37"/>
        <n v="3704585.9"/>
        <n v="8245082.1200000001"/>
        <n v="4421239.63"/>
        <n v="2916541.68"/>
        <n v="3293451.99"/>
        <n v="532566.94999999995"/>
        <n v="4920167.71"/>
        <n v="2457181.16"/>
        <n v="530841.12"/>
        <n v="3812764.7"/>
        <n v="2564705.87"/>
        <n v="1351890.42"/>
        <n v="422360.6"/>
        <n v="1663326.02"/>
        <n v="2387579.4"/>
        <n v="3418025.07"/>
        <n v="2218617.0099999998"/>
        <n v="861352.4"/>
        <n v="1996514.69"/>
        <n v="1748168.03"/>
        <n v="1920764.6"/>
        <n v="2349464.6"/>
        <n v="1458344.57"/>
        <n v="629320.88"/>
        <n v="1055583.49"/>
        <n v="64906.25"/>
        <n v="2292996.12"/>
        <n v="4279175.6500000004"/>
        <n v="915324.46"/>
        <n v="1477063.95"/>
        <n v="2618074.54"/>
        <n v="1919371.61"/>
        <n v="1073160.4099999999"/>
        <n v="1807721.48"/>
        <n v="1800097.54"/>
        <n v="3216205.37"/>
        <n v="3175381.55"/>
        <n v="723995.36"/>
        <n v="181562.05"/>
        <n v="1472690.25"/>
        <n v="1510281.07"/>
        <n v="299653.3"/>
        <n v="5411377.25"/>
        <n v="869827.01"/>
        <n v="3263568.13"/>
        <n v="6153653.5700000003"/>
        <n v="712821.47"/>
        <n v="3908550.71"/>
        <n v="3943360.97"/>
        <n v="3329099.87"/>
        <n v="552931.55000000005"/>
        <n v="551314.07999999996"/>
        <n v="943313.11"/>
        <n v="807173.76"/>
        <n v="5239739.37"/>
        <n v="78316.38"/>
        <n v="3210091.05"/>
        <n v="5375192.0899999999"/>
        <n v="2063277.78"/>
        <n v="4574671.5999999996"/>
        <n v="4340032.96"/>
        <n v="2287492.5"/>
        <n v="1023741.68"/>
        <n v="87192.54"/>
        <n v="1452224.6"/>
        <n v="1493365"/>
        <n v="47932.959999999999"/>
        <n v="5809294.0199999996"/>
        <n v="2251716.77"/>
        <n v="2967271.42"/>
        <n v="470670.45"/>
        <n v="1497580.93"/>
        <n v="949617.86"/>
        <n v="2522696"/>
        <n v="2160640.8199999998"/>
        <n v="24890.98"/>
        <n v="1230247.3799999999"/>
        <n v="51184.72"/>
        <n v="2226319.17"/>
        <n v="1936208.4"/>
        <n v="1653364.64"/>
        <n v="35650.639999999999"/>
        <n v="2339658.5699999998"/>
        <n v="690764.9"/>
        <n v="516255.3"/>
        <n v="461662.63"/>
        <n v="1435246.44"/>
        <n v="2950930.11"/>
        <n v="1691957.22"/>
        <n v="1513920.24"/>
        <n v="673608.29"/>
        <n v="875978.14"/>
        <n v="2367643.2799999998"/>
        <n v="1846270.38"/>
        <n v="33089.01"/>
        <n v="1784492.16"/>
        <n v="4405340.43"/>
        <n v="285678.27"/>
        <n v="979310.11"/>
        <n v="1507250.96"/>
        <n v="332325.53999999998"/>
        <n v="65832.11"/>
        <n v="1425612.86"/>
        <n v="2027267.59"/>
        <n v="123229.58"/>
        <n v="925726.88"/>
        <n v="25045.73"/>
        <n v="5799358.04"/>
        <n v="4016386.57"/>
        <n v="1341133.04"/>
        <n v="87858.19"/>
        <n v="846529.14"/>
        <n v="1396125.02"/>
        <n v="3353770.37"/>
        <n v="2122425.0099999998"/>
        <n v="125886.73"/>
        <n v="1162671.26"/>
        <n v="687712.78"/>
        <n v="1676836.21"/>
        <n v="120738.95"/>
        <n v="35795.85"/>
        <n v="126705.7"/>
        <n v="31432.04"/>
        <n v="553301.02"/>
        <n v="1035574.39"/>
        <n v="2263433.52"/>
        <n v="6116626.5599999996"/>
        <n v="1713065.79"/>
        <n v="2920410.85"/>
        <n v="521716.42"/>
        <n v="999743.99"/>
        <n v="598075.86"/>
        <n v="3982505.42"/>
        <n v="1722522"/>
        <n v="865888.52"/>
        <n v="788112.37"/>
        <n v="5641595.7000000002"/>
        <n v="335137.93"/>
        <n v="460354.31"/>
        <n v="343731.17"/>
        <n v="378513.55"/>
        <n v="278258.59000000003"/>
        <n v="250637.33"/>
        <n v="373398.45"/>
        <n v="413295.82"/>
        <n v="606704.42000000004"/>
        <n v="2506334.63"/>
        <n v="1405525.34"/>
        <n v="2425267.34"/>
        <n v="3197055.41"/>
        <n v="4407465.99"/>
        <n v="4156022.15"/>
        <n v="6730180.7699999996"/>
        <n v="4412477.3899999997"/>
        <n v="5870749.21"/>
        <n v="618344.67000000004"/>
        <n v="1065291.17"/>
        <n v="1967222.68"/>
        <n v="580869.22"/>
        <n v="343847.53"/>
        <n v="59640.49"/>
        <n v="1818532.45"/>
        <n v="585523.94999999995"/>
        <n v="2043743.39"/>
        <n v="2273222.16"/>
        <n v="2158026.63"/>
        <n v="1952805.05"/>
        <n v="4407438.43"/>
        <n v="4191718.28"/>
        <n v="4474294"/>
        <n v="3972054"/>
        <n v="1851830.09"/>
        <n v="832929.65"/>
        <n v="1152811.5900000001"/>
        <n v="63401.93"/>
        <n v="3387733.8"/>
        <n v="6206118.9100000001"/>
        <n v="1296017.3899999999"/>
        <n v="1504186.75"/>
        <n v="676775.52"/>
        <n v="469006.26"/>
        <n v="3236827.41"/>
        <n v="2516096.2599999998"/>
        <n v="3205470.19"/>
        <n v="1983447.5"/>
        <n v="4351217.93"/>
        <n v="1743093.45"/>
        <n v="2087082.69"/>
        <n v="5908290.8899999997"/>
        <n v="2244341.15"/>
        <n v="3526066.73"/>
        <n v="782972.71"/>
        <n v="3067813.39"/>
        <n v="477892.31"/>
        <n v="4183480.15"/>
        <n v="836638.75"/>
        <n v="1394397.92"/>
        <n v="2797995.21"/>
        <n v="771326.53"/>
        <n v="4053087.9"/>
        <n v="657599.34"/>
        <n v="2078167.19"/>
        <n v="34926.89"/>
        <n v="2655185.2400000002"/>
        <n v="77271.87"/>
        <n v="39408.65"/>
        <n v="38017.760000000002"/>
        <n v="69544.679999999993"/>
        <n v="1114033.6200000001"/>
        <n v="35390.519999999997"/>
        <n v="78757.210000000006"/>
        <n v="67999.240000000005"/>
        <n v="1518677.74"/>
        <n v="3810636.93"/>
        <n v="249776.23"/>
        <n v="692197.97"/>
        <n v="2982820.04"/>
        <n v="2569849.77"/>
        <n v="3290258.71"/>
        <n v="228186.44"/>
        <n v="1997062.93"/>
        <n v="1384997.6"/>
        <n v="4157166.96"/>
        <n v="3229133.11"/>
        <n v="3001213.11"/>
        <n v="3386213.05"/>
        <n v="3035141.73"/>
        <n v="61065.49"/>
        <n v="197485.29"/>
        <n v="56256.9"/>
        <n v="4024667.45"/>
        <n v="2832159.2"/>
        <n v="1020631.57"/>
        <n v="409530.01"/>
        <n v="1840643.68"/>
        <n v="2206057.7400000002"/>
        <n v="2289307.4"/>
        <n v="1742924.33"/>
        <n v="555759.30000000005"/>
        <n v="1528753.17"/>
        <n v="1403553.91"/>
        <n v="294388.58"/>
        <n v="930139.8"/>
        <n v="297225.39"/>
        <n v="1858701.84"/>
        <n v="2440854.1"/>
        <n v="1395423.95"/>
        <n v="51899.23"/>
        <n v="2149650.8199999998"/>
        <n v="13292167.15"/>
        <n v="4362454.05"/>
        <n v="4600552.6100000003"/>
        <n v="3918424.96"/>
        <n v="2427398.39"/>
        <n v="130147.23"/>
        <n v="2615051.2599999998"/>
        <n v="8204319.0999999996"/>
        <n v="1851722.54"/>
        <n v="10718479.91"/>
        <n v="2298888.6800000002"/>
        <n v="3124241.43"/>
        <n v="2085533.24"/>
        <n v="4096931.73"/>
        <n v="5352410.0999999996"/>
        <n v="4473776.75"/>
        <n v="4356894.51"/>
        <n v="5924732.0599999996"/>
        <n v="60914.47"/>
        <n v="66222.58"/>
        <n v="710689.45"/>
        <n v="54421.05"/>
        <n v="64934.21"/>
        <n v="78848.679999999993"/>
        <n v="66737.94"/>
        <n v="1744210.03"/>
        <n v="1288291.1399999999"/>
        <n v="948314.24"/>
        <n v="1691494.09"/>
        <n v="2619370.33"/>
        <n v="1336102.27"/>
        <n v="2213466.54"/>
        <n v="558073.53"/>
        <n v="2147351.7799999998"/>
        <n v="1290240.75"/>
        <n v="1075218.1299999999"/>
        <n v="1745082.27"/>
        <n v="982898.17"/>
        <n v="982883.48"/>
        <n v="22952.85"/>
        <n v="5934564.7800000003"/>
        <n v="2285639.23"/>
        <n v="43937.02"/>
        <n v="866545.15"/>
        <n v="6501345.0999999996"/>
        <n v="84813.98"/>
        <n v="4420948.3899999997"/>
        <n v="6651334.3799999999"/>
        <n v="54523.27"/>
        <n v="2194308.25"/>
        <n v="885632.23"/>
        <n v="3932017.99"/>
        <n v="2737375.79"/>
        <n v="2116652.89"/>
        <n v="4076921.43"/>
        <n v="79961.83"/>
        <n v="67044.92"/>
        <n v="2591634.5099999998"/>
        <n v="1484917.45"/>
        <n v="1928434.21"/>
        <n v="1741044.11"/>
        <n v="943391.59"/>
        <n v="2134648.8199999998"/>
        <n v="954739.11"/>
        <n v="871111.09"/>
        <n v="324509.88"/>
        <n v="3226492.83"/>
        <n v="863237.51"/>
        <n v="3278872.8"/>
        <n v="1864978.77"/>
        <n v="3385929.93"/>
        <n v="1540873.47"/>
        <n v="1806768.73"/>
        <n v="602256"/>
        <n v="1551680.31"/>
        <n v="2298534.38"/>
        <n v="1654594.5"/>
        <n v="1220339.6499999999"/>
        <n v="1265089.31"/>
        <n v="3984977.66"/>
        <n v="1743146.09"/>
        <n v="687765.03"/>
        <n v="4023751.17"/>
        <n v="2617406.88"/>
        <n v="4647611.07"/>
        <n v="5410262.5800000001"/>
        <n v="4919346.6100000003"/>
        <n v="6404316.79"/>
        <n v="3260284.03"/>
        <n v="3033484.38"/>
        <n v="3283580.49"/>
        <n v="1717019.07"/>
        <n v="3953511.8"/>
        <n v="3235694.12"/>
        <n v="3316986.41"/>
        <n v="318028.95"/>
        <n v="483021.4"/>
        <n v="3330757.57"/>
        <n v="5725144.2300000004"/>
        <n v="6841632.7699999996"/>
        <n v="4484043.0999999996"/>
        <n v="4490876.7"/>
        <n v="4086086.79"/>
        <n v="4853861.09"/>
        <n v="3936053.13"/>
        <n v="215910.56"/>
        <n v="4768235.83"/>
        <n v="4113509.8"/>
        <n v="1397555.25"/>
        <n v="1668471.5"/>
        <n v="1200900.8700000001"/>
        <n v="2565209.81"/>
        <n v="4106139.7"/>
        <n v="56255.33"/>
        <n v="249378.98"/>
        <n v="1877500.74"/>
        <n v="1745309.62"/>
        <n v="4629778.17"/>
        <n v="4728741.49"/>
        <n v="5005220.33"/>
        <n v="2978311.79"/>
        <n v="1262695.1200000001"/>
        <n v="3823620.62"/>
        <n v="2054527.06"/>
        <n v="2229875.9"/>
        <n v="1921972.95"/>
        <n v="1386047.75"/>
        <n v="24749.54"/>
        <n v="509375.36"/>
        <n v="1754123.96"/>
        <n v="1891930.68"/>
        <n v="2193697.9700000002"/>
        <n v="3502259"/>
        <n v="5947010.7000000002"/>
        <n v="4577148.16"/>
        <n v="2601999.5099999998"/>
        <n v="4217860.05"/>
        <n v="2953239.54"/>
        <n v="346503.43"/>
        <n v="54785"/>
        <n v="60872.23"/>
        <n v="2409627.7400000002"/>
        <n v="4672678.33"/>
        <n v="4163549.37"/>
        <n v="3273258.26"/>
        <n v="838754.61"/>
        <n v="3616829"/>
        <n v="1018813.38"/>
        <n v="3223596.74"/>
        <n v="3480448.62"/>
        <n v="2262725.77"/>
        <n v="2559626.31"/>
        <n v="1732969.73"/>
        <n v="2458392.38"/>
        <n v="1202145.94"/>
        <n v="2541959.39"/>
        <n v="4755372.7699999996"/>
        <n v="1699415.36"/>
        <n v="1021000.64"/>
        <n v="1794682.82"/>
        <n v="4932905.3499999996"/>
        <n v="2434321.2400000002"/>
        <n v="2421844.9700000002"/>
        <n v="4396309.2699999996"/>
        <n v="4268969.8"/>
        <n v="3904908.36"/>
        <n v="3116038.16"/>
        <n v="2314497.7200000002"/>
        <n v="1802347.34"/>
        <n v="4451949.05"/>
        <n v="1781883.89"/>
        <n v="2686394.18"/>
        <n v="2215974.92"/>
        <n v="4420273.91"/>
        <n v="1978746.19"/>
        <n v="579100.97"/>
        <n v="918562.12"/>
        <n v="540827.04"/>
        <n v="2340672.65"/>
        <n v="3868233.23"/>
        <n v="1057797.01"/>
        <n v="1853609.29"/>
        <n v="1159239.21"/>
        <n v="3621176.84"/>
        <n v="5948359.2199999997"/>
        <n v="2629012.41"/>
        <n v="1790620.42"/>
        <n v="2241665.0499999998"/>
        <n v="101476.35"/>
        <n v="1883217.34"/>
        <n v="4282849.25"/>
        <n v="10207988.380000001"/>
        <n v="4298523.1900000004"/>
        <n v="3555802.53"/>
        <n v="2421233.66"/>
        <n v="5553932.96"/>
        <n v="7170900.7599999998"/>
        <n v="6643360.1200000001"/>
        <n v="1785245.39"/>
        <n v="1974985.28"/>
        <n v="193903.06"/>
        <n v="383403.21"/>
        <n v="1646853.47"/>
        <n v="227933.86"/>
        <n v="2197909.5699999998"/>
        <n v="6217052.1399999997"/>
        <n v="4188880.31"/>
        <n v="525916.09"/>
        <n v="1846053.78"/>
        <n v="1363090.31"/>
        <n v="2138357.88"/>
        <n v="226356.94"/>
        <n v="4160150.32"/>
        <n v="2501783.13"/>
        <n v="4348304.95"/>
        <n v="2297503.91"/>
        <n v="6327209.7999999998"/>
        <n v="1898581"/>
        <n v="1393693.22"/>
        <n v="3023544.45"/>
        <n v="3560928.59"/>
        <n v="3927816.89"/>
        <n v="2484563.73"/>
        <n v="1944791.06"/>
        <n v="549638.69999999995"/>
        <n v="1566080.04"/>
        <n v="4449175.67"/>
        <n v="2872890.75"/>
        <n v="2465328.2599999998"/>
        <n v="2534876.96"/>
        <n v="4858737.8899999997"/>
        <n v="10172864.67"/>
        <n v="6681079.0099999998"/>
        <n v="3981910.26"/>
        <n v="1504874.1"/>
        <n v="540477.62"/>
        <n v="2378764.69"/>
        <n v="3658397.82"/>
        <n v="2580459.69"/>
        <n v="4452828.29"/>
        <n v="2749174.61"/>
        <n v="200211.11"/>
        <n v="3344381.41"/>
        <n v="3607733.07"/>
        <n v="5923476.8300000001"/>
        <n v="5154924.0199999996"/>
        <n v="5168379.2699999996"/>
        <n v="4569450.21"/>
        <n v="2885716.23"/>
        <n v="5467344.2800000003"/>
        <n v="6859551.0199999996"/>
        <n v="2546441.2799999998"/>
        <n v="2170580.27"/>
        <n v="1366616.23"/>
        <n v="437403.15"/>
        <n v="55619.24"/>
        <n v="1833279.48"/>
        <n v="1968967.25"/>
        <n v="2417592.7000000002"/>
        <n v="3818244"/>
        <n v="1731497.57"/>
        <n v="1950497.4"/>
        <n v="962858.84"/>
        <n v="2014340.22"/>
        <n v="2233830.86"/>
        <n v="2471672.7000000002"/>
        <n v="1804174.44"/>
        <n v="2467519.2000000002"/>
        <n v="2485338.36"/>
        <n v="1990804.39"/>
        <n v="2116313.54"/>
        <n v="1715303.82"/>
        <n v="1710589.82"/>
        <n v="1092388.93"/>
        <n v="231816.9"/>
        <n v="3893966.46"/>
        <n v="1334067.1200000001"/>
        <n v="853579.79"/>
        <n v="2173833.2200000002"/>
        <n v="1611028.43"/>
        <n v="2472135.88"/>
        <n v="639511.41"/>
        <n v="6418624.1200000001"/>
        <n v="2844087.6"/>
        <n v="1338636.56"/>
        <n v="2334674.6800000002"/>
        <n v="4784857.26"/>
        <n v="5011172.0999999996"/>
        <n v="2096076.31"/>
        <n v="1591725.21"/>
        <n v="2853345.59"/>
        <n v="86298.94"/>
        <n v="1712352.62"/>
        <n v="2205196.31"/>
        <n v="5858680.4299999997"/>
        <n v="2629006.85"/>
        <n v="1362758.76"/>
        <n v="7332203.4400000004"/>
        <n v="4975852.4800000004"/>
        <n v="3045497.02"/>
        <n v="3297043.08"/>
        <n v="4381680.8600000003"/>
        <n v="3325437.55"/>
        <n v="543959.34"/>
        <n v="2551020.39"/>
        <n v="1998418.48"/>
        <n v="2804627.46"/>
        <n v="1447549.65"/>
        <n v="5303247.72"/>
        <n v="4342824.57"/>
        <n v="5745689.9299999997"/>
        <n v="4283811.8899999997"/>
        <n v="2504087.6"/>
        <n v="4177879.09"/>
        <n v="1993175.9"/>
        <n v="3109197.31"/>
        <n v="825771.81"/>
        <n v="1877975.1"/>
        <n v="2424288.1"/>
        <n v="2615989.3199999998"/>
        <n v="1199650.55"/>
        <n v="2690945.85"/>
        <n v="1483580.22"/>
        <n v="4253559.07"/>
        <n v="2732691.4"/>
        <n v="883831.31"/>
        <n v="2624788"/>
        <n v="7980.24"/>
        <n v="1516554.38"/>
        <n v="2616746.0299999998"/>
        <n v="4873832.38"/>
        <n v="5256830.59"/>
        <n v="5330669.12"/>
        <n v="4124022.7"/>
        <n v="3590986.91"/>
        <n v="6517026.7999999998"/>
        <n v="5067317.45"/>
        <n v="5304664.51"/>
        <n v="2801238.21"/>
        <n v="5115216.7300000004"/>
        <n v="5750069.7699999996"/>
        <n v="1363965.94"/>
        <n v="4359169.92"/>
        <n v="2992045.91"/>
        <n v="1264785.5900000001"/>
        <n v="1569958.55"/>
        <n v="1302639.6100000001"/>
        <n v="1875032.65"/>
        <n v="2050089.5"/>
        <n v="2120977.7000000002"/>
        <n v="1376978.52"/>
        <n v="2814247.42"/>
        <n v="1957381.28"/>
        <n v="90417.7"/>
        <n v="4205321.96"/>
        <n v="3841094.14"/>
        <n v="2731843.94"/>
        <n v="1894866.79"/>
        <n v="7624648.5700000003"/>
        <n v="4272453.05"/>
        <n v="1975089.45"/>
        <n v="1540155.75"/>
        <n v="1693387.16"/>
        <n v="484229.44"/>
        <n v="2329796.81"/>
        <n v="556442.93999999994"/>
        <n v="2530150.11"/>
        <n v="6062960.4100000001"/>
        <n v="388990.71"/>
        <n v="4367978.33"/>
        <n v="6215606.4800000004"/>
        <n v="2025480.02"/>
        <n v="2213021.94"/>
        <n v="2326348.48"/>
        <n v="944935.47"/>
        <n v="476401.1"/>
        <n v="3486957.06"/>
        <n v="2326348.39"/>
        <n v="4073490.78"/>
        <n v="4201892.0199999996"/>
        <n v="1335683.05"/>
        <n v="2330711.77"/>
        <n v="2300909.63"/>
        <n v="1699150.94"/>
        <n v="126270.89"/>
        <n v="3138251.3"/>
        <n v="7705259.75"/>
        <n v="2531745.11"/>
        <n v="6071535.04"/>
        <n v="1994072.36"/>
        <n v="1857699.45"/>
        <n v="2000634.06"/>
        <n v="3845914.14"/>
        <n v="3717447.96"/>
        <n v="2003190.83"/>
        <n v="171819.88"/>
        <n v="4339418.59"/>
        <n v="3974629.2"/>
        <n v="2297146.0299999998"/>
        <n v="58298.52"/>
        <n v="1873849.21"/>
        <n v="2403104.52"/>
        <n v="2191932.09"/>
        <n v="6240021.1399999997"/>
        <n v="2936722.28"/>
        <n v="2369418.35"/>
        <n v="811128.11"/>
        <n v="2552803.75"/>
        <n v="9206378.9299999997"/>
        <n v="2020928.06"/>
        <n v="1197311.05"/>
        <n v="711050.61"/>
        <n v="708964.33"/>
        <n v="1313328.1200000001"/>
        <n v="2446720.2000000002"/>
        <n v="687098.68"/>
        <n v="1522526.61"/>
        <n v="2334744.63"/>
        <n v="1763812.11"/>
        <n v="1319892.46"/>
        <n v="840008.44"/>
        <n v="5918660.5899999999"/>
        <n v="2531968.59"/>
        <n v="2563769.12"/>
        <n v="3132010.89"/>
        <n v="2221387.09"/>
        <n v="2262959.59"/>
        <n v="9254275.3699999992"/>
        <n v="4306974.03"/>
        <n v="4706431.17"/>
        <n v="6585072.8300000001"/>
        <n v="4011868.4"/>
        <n v="48750.61"/>
        <n v="2617634.73"/>
        <n v="1823173.63"/>
        <n v="5625710.5800000001"/>
        <n v="1049165.8999999999"/>
        <n v="1052827.6599999999"/>
        <n v="3870786.07"/>
        <n v="2132128.9700000002"/>
        <n v="977373.48"/>
        <n v="1264467.47"/>
        <n v="673448.72"/>
        <n v="3169909.81"/>
        <n v="2179281.9700000002"/>
        <n v="5599577.2800000003"/>
        <n v="1972877.97"/>
        <n v="430290.89"/>
        <n v="3141135.62"/>
        <n v="2303851.62"/>
        <n v="4253701.6399999997"/>
        <n v="1686059.01"/>
        <n v="4255093.2300000004"/>
        <n v="6215362.2400000002"/>
        <n v="2484873"/>
        <n v="4310177.42"/>
        <n v="845477.64"/>
        <n v="385333.54"/>
        <n v="2234930.75"/>
        <n v="1417107.54"/>
        <n v="1393296.43"/>
        <n v="2423214.5699999998"/>
        <n v="5461413.0499999998"/>
        <n v="1302653.07"/>
        <n v="1599423.63"/>
        <n v="2240895.0699999998"/>
        <n v="5024664.2699999996"/>
        <n v="3922601.98"/>
        <n v="3079960.89"/>
        <n v="3105694.92"/>
        <n v="2064396.85"/>
        <n v="1878832.06"/>
        <n v="5324588.63"/>
        <n v="939416.33"/>
        <n v="1961296.99"/>
        <n v="2025699.52"/>
        <n v="1581641.03"/>
        <n v="2182688.75"/>
        <n v="1513482.35"/>
        <n v="1812559.96"/>
        <n v="412638.29"/>
        <n v="1625956.31"/>
        <n v="1929716.91"/>
        <n v="3837709.09"/>
        <n v="8615623.9199999999"/>
        <n v="4927979.24"/>
        <n v="571833.05000000005"/>
        <n v="4535227.5999999996"/>
        <n v="4143000.72"/>
        <n v="4925463.57"/>
        <n v="2362449.7200000002"/>
        <n v="680898.12"/>
        <n v="1044724.7"/>
        <n v="2093793.29"/>
        <n v="534188.35"/>
        <n v="348253.32"/>
        <n v="1932498.12"/>
        <n v="541465.87"/>
        <n v="1807499.48"/>
        <n v="3138022.28"/>
        <n v="1768503.92"/>
        <n v="683932.34"/>
        <n v="1031747.51"/>
        <n v="2019167.86"/>
        <n v="1681776.4"/>
        <n v="842525.34"/>
        <n v="1497899.91"/>
        <n v="2218839.2999999998"/>
        <n v="932494.12"/>
        <n v="793756.8"/>
        <n v="2232284.29"/>
        <n v="1928073.39"/>
        <n v="1670525.45"/>
        <n v="8761777.3900000006"/>
        <n v="1331297.98"/>
        <n v="1970398.41"/>
        <n v="1929981.14"/>
        <n v="960167.41"/>
        <n v="1310471.07"/>
        <n v="7537699.6799999997"/>
        <n v="1642448.11"/>
        <n v="2000881.03"/>
        <n v="936519.59"/>
        <n v="698330.5"/>
        <n v="2866633.94"/>
        <n v="4490786.7"/>
        <n v="1876445.04"/>
        <n v="4565741.46"/>
        <n v="396535.48"/>
        <n v="1941418.33"/>
        <n v="3263949.04"/>
        <n v="2498191.58"/>
        <n v="706719.05"/>
        <n v="394461.14"/>
        <n v="911862.78"/>
        <n v="204919.41"/>
        <n v="482859.12"/>
        <n v="3198747.07"/>
        <n v="1521393.99"/>
        <n v="1614071.67"/>
        <n v="680794.21"/>
        <n v="995442.01"/>
        <n v="1884878.23"/>
        <n v="4639804.7"/>
        <n v="2025961.87"/>
        <n v="1565835.11"/>
        <n v="2013191.39"/>
        <n v="3070025"/>
        <n v="5735355.9400000004"/>
        <n v="2991768.43"/>
        <n v="2174492.59"/>
        <n v="876624.54"/>
        <n v="2294491.83"/>
        <n v="3068412"/>
        <n v="1337968.18"/>
        <n v="1633622.69"/>
        <n v="443950.32"/>
        <n v="1564097.95"/>
        <n v="3078883.9"/>
        <n v="2339695.73"/>
        <n v="1826578.79"/>
        <n v="881558.88"/>
        <n v="1641874.72"/>
        <n v="1140524.02"/>
        <n v="2833691.85"/>
        <n v="1299554.3999999999"/>
        <n v="5688862.2000000002"/>
        <n v="1095813.92"/>
        <n v="1652559.2"/>
        <n v="2715695.06"/>
        <n v="377502.99"/>
        <n v="1235726.18"/>
        <n v="1950143.79"/>
        <n v="1759054.63"/>
        <n v="941331.43"/>
        <n v="2019950"/>
        <n v="2109475.7200000002"/>
        <n v="1470120.13"/>
        <n v="1385306.58"/>
        <n v="1918880.65"/>
        <n v="3226650.37"/>
        <n v="3162549.18"/>
        <n v="1795033.21"/>
        <n v="1166695.03"/>
        <n v="830156.82"/>
        <n v="1732431.56"/>
        <n v="1762730.48"/>
        <n v="2122492.83"/>
        <n v="870029.6"/>
        <n v="2004551.24"/>
        <n v="1848617.75"/>
        <n v="1968475.39"/>
        <n v="1564678.64"/>
        <n v="2341315.4300000002"/>
        <n v="921470.86"/>
        <n v="2077464.68"/>
        <n v="1513229.83"/>
        <n v="1650683.74"/>
        <n v="76255.42"/>
        <n v="1764955.41"/>
        <n v="1981253.1"/>
        <n v="1832192.88"/>
        <n v="1138980.53"/>
        <n v="1232395.3600000001"/>
        <n v="2794843.31"/>
        <n v="1765839.63"/>
        <n v="1787415.83"/>
        <n v="1968903.33"/>
        <n v="815110.09"/>
        <n v="994184.79"/>
        <n v="1439891.39"/>
        <n v="3033259.86"/>
        <n v="2375653.6800000002"/>
        <n v="208317.51"/>
        <n v="1349546.99"/>
        <n v="22155.95"/>
        <n v="1419335.81"/>
        <n v="1465990.46"/>
        <n v="3879387.77"/>
        <n v="1024269.88"/>
        <n v="1611416.61"/>
        <n v="1210336.32"/>
        <n v="1619653.18"/>
        <n v="1302636.53"/>
        <n v="2332628.33"/>
        <n v="12067.82"/>
        <n v="1198597.75"/>
        <n v="3023769.5"/>
        <n v="1198597.68"/>
        <n v="1532222.17"/>
        <n v="929898.87"/>
        <n v="1640813.83"/>
        <n v="1066284.03"/>
        <n v="699591.69"/>
        <n v="2012768.11"/>
        <n v="910921.46"/>
        <n v="3767846.97"/>
        <n v="1348885.29"/>
        <n v="2577839.0699999998"/>
        <n v="1419405.87"/>
        <n v="1279768.03"/>
        <n v="1360297.83"/>
        <n v="4545249.74"/>
        <n v="1353590.37"/>
        <n v="2711004.24"/>
        <n v="2702635.22"/>
        <n v="1895604.85"/>
        <n v="7584365.8099999996"/>
        <n v="1795976.45"/>
        <n v="4125805.34"/>
        <n v="2239914.6800000002"/>
        <n v="1606149.3"/>
        <n v="2387801.96"/>
        <n v="2398263.2999999998"/>
        <n v="2120354.2999999998"/>
        <n v="1857814.24"/>
        <n v="3249837.05"/>
        <n v="7533898.46"/>
        <n v="1981929.93"/>
        <n v="591532.69999999995"/>
        <n v="1470893.91"/>
        <n v="789619.75"/>
        <n v="3993713.78"/>
        <n v="1227320.4099999999"/>
        <n v="2086396.35"/>
        <n v="728054.96"/>
        <n v="619315.05000000005"/>
        <n v="2198568.52"/>
        <n v="6528731.1500000004"/>
        <n v="2845424.15"/>
        <n v="3137756.9"/>
        <n v="3709547.38"/>
        <n v="1029051.67"/>
        <n v="248248.26"/>
        <n v="233886.78"/>
        <n v="1480007.09"/>
        <n v="3136075.91"/>
        <n v="4208253.5999999996"/>
        <n v="5043397.8899999997"/>
        <n v="3878503.79"/>
        <n v="42418.7"/>
        <n v="1648381.25"/>
        <n v="3396229.91"/>
        <n v="2459533.94"/>
        <n v="313297.8"/>
        <n v="1950059"/>
        <n v="1481576.33"/>
        <n v="1503829.36"/>
        <n v="4011520.26"/>
        <n v="3293639.49"/>
        <n v="2818332.81"/>
        <n v="2866073.28"/>
        <n v="1867097.55"/>
        <n v="3288980.49"/>
        <n v="4272130.8099999996"/>
        <n v="4102646.11"/>
        <n v="1691449.24"/>
        <n v="346159.19"/>
        <n v="1612961.93"/>
        <n v="1474061.27"/>
        <n v="3824999.51"/>
        <n v="4070189.31"/>
        <n v="3668185.21"/>
        <n v="4196611.74"/>
        <n v="2483088.77"/>
        <n v="604790.04"/>
        <n v="1734780.74"/>
        <n v="1156520.45"/>
        <n v="1544684.3"/>
        <n v="2110919.9700000002"/>
        <n v="5113585.8"/>
        <n v="94716.6"/>
        <n v="3608318.93"/>
        <n v="27506.47"/>
        <n v="1843210.56"/>
        <n v="38376.550000000003"/>
        <n v="364881.79"/>
        <n v="271322.34999999998"/>
        <n v="2174434.52"/>
        <n v="2092072.41"/>
        <n v="168629.63"/>
        <n v="2309518.61"/>
        <n v="3817330.79"/>
        <n v="118786.27"/>
        <n v="1393369.33"/>
        <n v="847988.55"/>
        <n v="917481.55"/>
        <n v="344788.28"/>
        <n v="1025971.83"/>
        <n v="387446.2"/>
        <n v="1921686.56"/>
        <n v="1159607.31"/>
        <n v="1767317.21"/>
        <n v="1046572.6"/>
        <n v="1716760.63"/>
        <n v="255113.60000000001"/>
        <n v="2538323.64"/>
        <n v="1968076.72"/>
        <n v="1604102.78"/>
        <n v="706834.62"/>
        <n v="1399944.24"/>
        <n v="1522800.95"/>
        <n v="2871195.26"/>
        <n v="866070.19"/>
        <n v="866070.16"/>
        <n v="1770992.02"/>
        <n v="1283361.3400000001"/>
        <n v="1061203.52"/>
        <n v="333075.62"/>
        <n v="979127.65"/>
        <n v="1926485.43"/>
        <n v="1105338.1499999999"/>
        <n v="862216.82"/>
        <n v="784790.07"/>
        <n v="889650.46"/>
        <n v="970527.81"/>
        <n v="692309.86"/>
        <n v="3098121.95"/>
        <n v="18389.11"/>
        <n v="1360794.48"/>
        <n v="575320.67000000004"/>
        <n v="782436.15"/>
        <n v="1193655.96"/>
        <n v="961645.86"/>
        <n v="2506843.14"/>
        <n v="178440.4"/>
        <n v="42247.26"/>
        <n v="44871.88"/>
        <n v="66915.16"/>
        <n v="30700.16"/>
        <n v="22828.6"/>
        <n v="27184.14"/>
        <n v="4797925.82"/>
        <n v="3998271.43"/>
        <n v="5398789.04"/>
        <n v="3534002.72"/>
        <n v="2185390.4700000002"/>
        <n v="784455.52"/>
        <n v="8724.25"/>
        <n v="1923234.01"/>
        <n v="350419.75"/>
        <n v="1921441.95"/>
        <n v="2220124.6"/>
        <n v="3981100.25"/>
        <n v="2007408.31"/>
        <n v="2165998.38"/>
        <n v="327754.76"/>
        <n v="353182.05"/>
        <n v="1148970.71"/>
        <n v="1236251.51"/>
        <n v="1921020.65"/>
        <n v="5182228.67"/>
        <n v="2757278.89"/>
        <n v="2232153.7799999998"/>
        <n v="4238866.0199999996"/>
        <n v="2686015.4"/>
        <n v="4017961.95"/>
        <n v="3810079.07"/>
        <n v="3928494.79"/>
        <n v="1934481.13"/>
        <n v="436929.62"/>
        <n v="1021295.6"/>
        <n v="348721.39"/>
        <n v="491912.04"/>
        <n v="88728.72"/>
        <n v="143341.25"/>
        <n v="135275.81"/>
        <n v="290142.92"/>
        <n v="1612953.1"/>
        <n v="192541.34"/>
        <n v="130431.22"/>
        <n v="1553744.21"/>
        <n v="2988680.5"/>
        <n v="1596041.41"/>
        <n v="302081.39"/>
        <n v="1121821.6499999999"/>
        <n v="4241397.9800000004"/>
        <n v="225466.54"/>
        <n v="4796527.29"/>
        <n v="26285.46"/>
        <n v="2018560.48"/>
        <n v="42028.72"/>
        <n v="1882.25"/>
        <n v="413720.15"/>
        <n v="339294.34"/>
        <n v="1994857.35"/>
        <n v="3811105.59"/>
        <n v="67232.2"/>
        <n v="338962.38"/>
        <n v="1119849.07"/>
        <n v="31939.54"/>
        <n v="43790.35"/>
        <n v="21205.98"/>
        <n v="38170.769999999997"/>
        <n v="45151.07"/>
        <n v="48066.89"/>
        <n v="1600745.12"/>
        <n v="3719494.13"/>
        <n v="2327401.7400000002"/>
        <n v="1955825.07"/>
        <n v="429747.3"/>
        <n v="1123037.1000000001"/>
        <n v="74167.8"/>
        <n v="797347.63"/>
        <n v="4098983.51"/>
        <n v="45556.54"/>
        <n v="57168.99"/>
        <n v="848905.9"/>
        <n v="284322.57"/>
        <n v="291938.34000000003"/>
        <n v="217896.02"/>
        <n v="2760890.46"/>
        <n v="2668570.0099999998"/>
        <n v="4003363.13"/>
        <n v="347584.32"/>
        <n v="679849.2"/>
        <n v="2174382.13"/>
        <n v="752967.91"/>
        <n v="3327334.46"/>
        <n v="30859.01"/>
        <n v="1669545.57"/>
        <n v="43790.81"/>
        <n v="2020150.14"/>
        <n v="2927579.83"/>
        <n v="871326.67"/>
        <n v="1934289.51"/>
        <n v="277192.46999999997"/>
        <n v="38317.35"/>
        <n v="5438.2"/>
        <n v="2543142.4"/>
        <n v="4168105.73"/>
        <n v="3484592.84"/>
        <n v="2917815"/>
        <n v="620284.89"/>
        <n v="512121.88"/>
        <n v="119078.18"/>
        <n v="877418.2"/>
        <n v="2426688.0499999998"/>
        <n v="107718.75"/>
        <n v="229408.29"/>
        <n v="4151887.86"/>
        <n v="2219000.35"/>
        <n v="746304.83"/>
        <n v="1941649.56"/>
        <n v="2476966.77"/>
        <n v="4240138.8899999997"/>
        <n v="2606131.7999999998"/>
        <n v="3793185.5"/>
        <n v="1485692.89"/>
        <n v="1137467.18"/>
        <n v="1145357.8799999999"/>
        <n v="1946566.78"/>
        <n v="1135022.3500000001"/>
        <n v="209125.54"/>
        <n v="975998.5"/>
        <n v="763599.85"/>
        <n v="1148530.7"/>
        <n v="259504.39"/>
        <n v="1268679.4099999999"/>
        <n v="4158626.66"/>
        <n v="17904.25"/>
        <n v="1551699.44"/>
        <n v="3285499.73"/>
        <n v="4924025.88"/>
        <n v="1251817.55"/>
        <n v="3124944.37"/>
        <n v="441048.97"/>
        <n v="1582912.32"/>
        <n v="1853138.54"/>
        <n v="1808747.34"/>
        <n v="3897964.12"/>
        <n v="4161826.11"/>
        <n v="3270665.95"/>
        <n v="2611598.4"/>
        <n v="1213386.72"/>
        <n v="2497883"/>
        <n v="4912712.92"/>
        <n v="57630.14"/>
        <n v="982856.67"/>
        <n v="230783.72"/>
        <n v="547172.06000000006"/>
        <n v="3309762.63"/>
        <n v="4121735.72"/>
        <n v="531375.46"/>
        <n v="891123.38"/>
        <n v="2178826.9500000002"/>
        <n v="1144546.52"/>
        <n v="842698.01"/>
        <n v="3791610.8"/>
        <n v="4054815.76"/>
        <n v="3098396.39"/>
        <n v="779929.85"/>
        <n v="1189170.68"/>
        <n v="599941.89"/>
        <n v="803609.44"/>
        <n v="3677377.75"/>
        <n v="1621787.19"/>
        <n v="4095755.32"/>
        <n v="4578393.57"/>
        <n v="547084.31999999995"/>
        <n v="2461233.64"/>
        <n v="3952429.37"/>
        <n v="225936.9"/>
        <n v="3905637.6"/>
        <n v="794403.76"/>
        <n v="2572889.4500000002"/>
        <n v="3098397.39"/>
        <n v="1154154.3400000001"/>
        <n v="640830.43999999994"/>
        <n v="756350.53"/>
        <n v="785139.02"/>
        <n v="258841.46"/>
        <n v="3639942.06"/>
        <n v="1125461.3600000001"/>
        <n v="1374922.43"/>
        <n v="2441905.25"/>
        <n v="2483187.4900000002"/>
        <n v="961508.52"/>
        <n v="201342.92"/>
        <n v="928636.37"/>
        <n v="4121887.44"/>
        <n v="3767352.59"/>
        <n v="742961"/>
        <n v="3964299.65"/>
        <n v="3158155.85"/>
        <n v="1315825.19"/>
        <n v="1208432.58"/>
        <n v="68513.52"/>
        <n v="886926.35"/>
        <n v="1235012.78"/>
        <n v="515203.27"/>
        <n v="77288.33"/>
        <n v="1326810.1000000001"/>
        <n v="1591122.41"/>
        <n v="2658295.79"/>
        <n v="885280.01"/>
        <n v="221363.69"/>
        <n v="2238429.66"/>
        <n v="4301539.28"/>
        <n v="4007125.57"/>
        <n v="1164546.8500000001"/>
        <n v="3884887.4"/>
        <n v="1608647.53"/>
        <n v="2054633.3"/>
        <n v="1251533.03"/>
        <n v="700462.8"/>
        <n v="684517.57"/>
        <n v="622537.94999999995"/>
        <n v="1233959.1399999999"/>
        <n v="155293.04999999999"/>
        <n v="179804.45"/>
        <n v="1236325.8700000001"/>
        <n v="623731.97"/>
        <n v="1141078.8600000001"/>
        <n v="1370811.84"/>
        <n v="489673.62"/>
        <n v="1813227.28"/>
        <n v="1381489.37"/>
        <n v="1060253.43"/>
        <n v="1542447.13"/>
        <n v="1009765.17"/>
        <n v="1191522.8999999999"/>
        <n v="1162861.3999999999"/>
        <n v="1653270.5"/>
        <n v="10948.48"/>
        <n v="2376394.7000000002"/>
        <n v="2467374.9700000002"/>
        <n v="754228.65"/>
        <n v="2033098.46"/>
        <n v="12129.2"/>
        <n v="2319637.02"/>
        <n v="824124.18"/>
        <n v="1257084.92"/>
        <n v="2807702.77"/>
        <n v="38237.71"/>
        <n v="312588.62"/>
        <n v="187566.05"/>
        <n v="1994739.24"/>
        <n v="29442.29"/>
        <n v="130142.39"/>
        <n v="1632523.21"/>
        <n v="307290.51"/>
        <n v="1598846.25"/>
        <n v="47964.85"/>
        <n v="1363842.14"/>
        <n v="3279582.86"/>
        <n v="1520328.86"/>
        <n v="2000575.31"/>
        <n v="2308683.87"/>
        <n v="1980137.36"/>
        <n v="517158.9"/>
        <n v="1441586.42"/>
        <n v="3923570.01"/>
        <n v="1343159.59"/>
        <n v="1147209.47"/>
        <n v="2476620.48"/>
        <n v="2023843.54"/>
        <n v="1292547.5"/>
        <n v="603936.39"/>
        <n v="2350274.0499999998"/>
        <n v="1796723.7"/>
        <n v="1163251.57"/>
        <n v="28183.97"/>
        <n v="1003672.4"/>
        <n v="153981.35999999999"/>
        <n v="1628655.47"/>
        <n v="166517.56"/>
        <n v="1526356.83"/>
        <n v="48598.89"/>
        <n v="47166.27"/>
        <n v="1403936.32"/>
        <n v="2404536.4300000002"/>
        <n v="1854012.2"/>
        <n v="22410.47"/>
        <n v="743415.61"/>
        <n v="75141.759999999995"/>
        <n v="34039.919999999998"/>
        <n v="2381636.27"/>
        <n v="2031514.33"/>
        <n v="2495247.42"/>
        <n v="668082.23"/>
        <n v="1733562.27"/>
        <n v="4075791.24"/>
        <n v="3153886.08"/>
        <n v="1112342.46"/>
        <n v="817377.26"/>
        <n v="922218.33"/>
        <n v="1209791.78"/>
        <n v="4164182"/>
        <n v="2422860.09"/>
        <n v="1734315.03"/>
        <n v="1837356.6"/>
        <n v="1212002.95"/>
        <n v="3379072.47"/>
        <n v="1813961.9"/>
        <n v="285622.40999999997"/>
        <n v="1371574.73"/>
        <n v="822880.69"/>
        <n v="2966055.56"/>
        <n v="25012.98"/>
        <n v="3097.38"/>
        <n v="1471681.12"/>
        <n v="924917.94"/>
        <n v="1189034.8799999999"/>
        <n v="3299571.79"/>
        <n v="775371.52"/>
        <n v="3053747.44"/>
        <n v="1813936.9"/>
        <n v="941703.46"/>
        <n v="51236"/>
        <n v="4028334.2"/>
        <n v="3763100.77"/>
        <n v="566733.78"/>
        <n v="589040.62"/>
        <n v="1332579.67"/>
        <n v="459744.5"/>
        <n v="1241381.22"/>
        <n v="1459333.64"/>
        <n v="1337076.72"/>
        <n v="1827916.28"/>
        <n v="1963909.5"/>
        <n v="261628.63"/>
        <n v="1225061.02"/>
        <n v="772081.04"/>
        <n v="1161057.3700000001"/>
        <n v="2232690.15"/>
        <n v="582463.22"/>
        <n v="1325851.72"/>
        <n v="4163510.66"/>
        <n v="126414.73"/>
        <n v="1494321.37"/>
        <n v="574198.14"/>
        <n v="1116687.8700000001"/>
        <n v="1462033.93"/>
        <n v="95818.67"/>
        <n v="1708142.34"/>
        <n v="100757.49"/>
        <n v="142918.42000000001"/>
        <n v="464538.42"/>
        <n v="2291925.6"/>
        <n v="25630.3"/>
        <n v="587409.37"/>
        <n v="1975504.35"/>
        <n v="2606260.2000000002"/>
        <n v="2144622.25"/>
        <n v="3852832.51"/>
        <n v="3364927.34"/>
        <n v="4039213.01"/>
        <n v="210952.47"/>
        <n v="1023189.63"/>
        <n v="1534791"/>
        <n v="1695291.6"/>
        <n v="1721226.26"/>
        <n v="103523.79"/>
        <n v="1165556.1000000001"/>
        <n v="3139914.75"/>
        <n v="1830356.41"/>
        <n v="1263827.31"/>
        <n v="380443.59"/>
        <n v="966363.68"/>
        <n v="32379.83"/>
        <n v="1367877.14"/>
        <n v="1484569.91"/>
        <n v="3878981.22"/>
        <n v="1353975.83"/>
        <n v="4066626.67"/>
        <n v="3430314.85"/>
        <n v="1394005.35"/>
        <n v="707787.39"/>
        <n v="3369469.1"/>
        <n v="3340467.53"/>
        <n v="2436790.7799999998"/>
        <n v="602410.14"/>
        <n v="716361.23"/>
        <n v="1251428.02"/>
        <n v="133599.82999999999"/>
        <n v="1402554.27"/>
        <n v="1517352.03"/>
        <n v="1426472.53"/>
        <n v="576873.03"/>
        <n v="1272956.68"/>
        <n v="4082178.21"/>
        <n v="82284.05"/>
        <n v="1988902.16"/>
        <n v="21160.61"/>
        <n v="20380.09"/>
        <n v="2280724.81"/>
        <n v="1913349.67"/>
        <n v="1213689.48"/>
        <n v="1153599.93"/>
        <n v="552279.62"/>
        <n v="4006289.5"/>
        <n v="1683904.42"/>
        <n v="2572274.48"/>
        <n v="4124446.24"/>
        <n v="1609136.52"/>
        <n v="915986.55"/>
        <n v="2717602.12"/>
        <n v="614217.81999999995"/>
        <n v="35021.29"/>
        <n v="3062909"/>
        <n v="3798453.62"/>
        <n v="4872424.37"/>
        <n v="993564.65"/>
        <n v="1387152.27"/>
        <n v="724517.22"/>
        <n v="1212029.9099999999"/>
        <n v="3495345.04"/>
        <n v="749164.77"/>
        <n v="818034.56"/>
        <n v="1248424.1100000001"/>
        <n v="2044956.68"/>
        <n v="1929706.93"/>
        <n v="56172.15"/>
        <n v="492908.06"/>
        <n v="2679612.36"/>
        <n v="312193.64"/>
        <n v="1772541.4"/>
        <n v="1836150.92"/>
        <n v="3690999.23"/>
        <n v="1876431.08"/>
        <n v="105562.68"/>
        <n v="3002968.8"/>
        <n v="1501387.9"/>
        <n v="1130774.1399999999"/>
        <n v="971873.55"/>
        <n v="941850.88"/>
        <n v="783243.98"/>
        <n v="1499255.13"/>
        <n v="3864891"/>
        <n v="926563.7"/>
        <n v="176351.88"/>
        <n v="1123733.74"/>
        <n v="2203031.69"/>
        <n v="914041"/>
        <n v="1024944.64"/>
        <n v="1306561.6599999999"/>
        <n v="40042.78"/>
        <n v="974841.61"/>
        <n v="1231528.3899999999"/>
        <n v="1580580.6"/>
        <n v="736833.31"/>
        <n v="1259078.21"/>
        <n v="1465681.63"/>
        <n v="3617561.86"/>
        <n v="78035.710000000006"/>
        <n v="1799618.24"/>
        <n v="1735346.16"/>
        <n v="1172760.94"/>
        <n v="1583508.24"/>
        <n v="438705.79"/>
        <n v="57830.12"/>
        <n v="792517.99"/>
        <n v="1209482.4099999999"/>
        <n v="382171.79"/>
        <n v="1086645.8799999999"/>
        <n v="1094367.6599999999"/>
        <n v="33585.760000000002"/>
        <n v="65029.58"/>
        <n v="508456.74"/>
        <n v="3872392"/>
        <n v="671288.88"/>
        <n v="670755.47"/>
        <n v="1087913.23"/>
        <n v="2160113.8199999998"/>
        <n v="580681.32999999996"/>
        <n v="691487.67"/>
        <n v="722656.4"/>
        <n v="818282.8"/>
        <n v="1154511.8700000001"/>
        <n v="1976521.95"/>
        <n v="539773.06000000006"/>
        <n v="246492.42"/>
        <n v="2214718.79"/>
        <n v="1405939.85"/>
        <n v="316532.64"/>
        <n v="1262840.03"/>
        <n v="888655.92"/>
        <n v="552886.78"/>
        <n v="384078.55"/>
        <n v="759021.43"/>
        <n v="910027.8"/>
        <n v="976212.44"/>
        <n v="3829200.86"/>
        <n v="548667.92000000004"/>
        <n v="1274903.21"/>
        <n v="32719.98"/>
        <n v="763664.97"/>
        <n v="1514229.21"/>
        <n v="623511.88"/>
        <n v="419430.8"/>
        <n v="1101021.42"/>
        <n v="3359734.48"/>
        <n v="2562987.1800000002"/>
        <n v="1195479.74"/>
        <n v="607328.74"/>
        <n v="1859637.43"/>
        <n v="123537.03"/>
        <n v="44823.91"/>
        <n v="63037.27"/>
        <n v="705329.67"/>
        <n v="1539176.63"/>
        <n v="1103063.03"/>
        <n v="431768.09"/>
        <n v="31688.59"/>
        <n v="2288385.64"/>
        <n v="578718.49"/>
        <n v="589485.13"/>
        <n v="1286807.81"/>
        <n v="3829830.98"/>
        <n v="498186.55"/>
        <n v="1398088.64"/>
        <n v="1882644.92"/>
        <n v="1603889.38"/>
        <n v="1675747.59"/>
        <n v="579309.28"/>
        <n v="949738.25"/>
        <n v="1466529.28"/>
        <n v="40299.730000000003"/>
        <n v="585896.87"/>
        <n v="20739.38"/>
        <n v="1475814.59"/>
        <n v="2493337.0099999998"/>
        <n v="1121077.29"/>
        <n v="668273.12"/>
        <n v="839292.47"/>
        <n v="1324152.49"/>
        <n v="586526.24"/>
        <n v="770979.43"/>
        <n v="2276741.2200000002"/>
        <n v="1089707.95"/>
        <n v="846772.72"/>
        <n v="464988.53"/>
        <n v="3050975.85"/>
        <n v="3513577.08"/>
        <n v="1211920.6499999999"/>
        <n v="59740.45"/>
        <n v="388028.97"/>
        <n v="587002.62"/>
        <n v="1518110.21"/>
        <n v="1518845.06"/>
        <n v="669178.63"/>
        <n v="3433516.29"/>
        <n v="653727.6"/>
        <n v="1725858.86"/>
        <n v="120775.55"/>
        <n v="877233.67"/>
        <n v="560490.93000000005"/>
        <n v="917669.81"/>
        <n v="2809988.72"/>
        <n v="386573.96"/>
        <n v="53936.63"/>
        <n v="613529.19999999995"/>
        <n v="384146.81"/>
        <n v="1299689.1200000001"/>
        <n v="1353971.17"/>
        <n v="680979.06"/>
        <n v="1052919.55"/>
        <n v="665769.1"/>
        <n v="1509265.38"/>
        <n v="703663.79"/>
        <n v="1059312.3999999999"/>
        <n v="638234.36"/>
        <n v="1227397.6599999999"/>
        <n v="3511412.97"/>
        <n v="648131.75"/>
        <n v="962005.18"/>
        <n v="1072060.1399999999"/>
        <n v="345282.08"/>
        <n v="215701.97"/>
        <n v="150137.28"/>
        <n v="324661.59000000003"/>
        <n v="1065893.28"/>
        <n v="182338.88"/>
        <n v="796506.29"/>
        <n v="667682.06000000006"/>
        <n v="878161.18"/>
        <n v="798197.43"/>
        <n v="1056328.3799999999"/>
        <n v="830157.56"/>
        <n v="185712.79"/>
        <n v="310568.28000000003"/>
        <n v="295711.49"/>
        <n v="694302.8"/>
        <n v="882257.92000000004"/>
        <n v="533481.4"/>
        <n v="1255531.28"/>
        <n v="1033840.65"/>
        <n v="473076.99"/>
        <n v="1039377.98"/>
        <n v="474972.07"/>
        <n v="2160006.7999999998"/>
        <n v="759714.79"/>
        <n v="226960.14"/>
        <n v="117194.52"/>
        <n v="871887.38"/>
        <n v="839604.67"/>
        <n v="1620561.78"/>
        <n v="1786695.8"/>
        <n v="890529.53"/>
        <n v="1287949.04"/>
        <n v="15949.81"/>
        <n v="779716.43"/>
        <n v="1289408.03"/>
        <n v="1057836.4099999999"/>
        <n v="364521.53"/>
        <n v="805915.52"/>
        <n v="622752.9"/>
        <n v="1937070.43"/>
        <n v="131071.13"/>
      </sharedItems>
    </cacheField>
    <cacheField name="UNIT PRICE_USD" numFmtId="0">
      <sharedItems containsSemiMixedTypes="0" containsString="0" containsNumber="1" minValue="6.7811676000000001E-2" maxValue="53.243216080402007"/>
    </cacheField>
    <cacheField name="TOTAL VALUE_USD" numFmtId="0">
      <sharedItems containsSemiMixedTypes="0" containsString="0" containsNumber="1" minValue="26.196938065414059" maxValue="159569.83369999999"/>
    </cacheField>
    <cacheField name="DUTY PAID_INR" numFmtId="0">
      <sharedItems containsSemiMixedTypes="0" containsString="0" containsNumber="1" minValue="0" maxValue="4870250" count="2049">
        <n v="32736.6"/>
        <n v="1898149.5"/>
        <n v="460056"/>
        <n v="164709.70000000001"/>
        <n v="1128008.7"/>
        <n v="1890522.7"/>
        <n v="10725.3"/>
        <n v="11036"/>
        <n v="10886.1"/>
        <n v="9428.1"/>
        <n v="1965024.7"/>
        <n v="868534.9"/>
        <n v="952242.8"/>
        <n v="547378.6"/>
        <n v="1541362.8"/>
        <n v="368833.6"/>
        <n v="357328.4"/>
        <n v="27069"/>
        <n v="4063.1"/>
        <n v="488679.8"/>
        <n v="954886.2"/>
        <n v="954886"/>
        <n v="1239719.8999999999"/>
        <n v="627685.5"/>
        <n v="27441.5"/>
        <n v="746549.7"/>
        <n v="165525.4"/>
        <n v="1293639.5"/>
        <n v="476146"/>
        <n v="531741.80000000005"/>
        <n v="559229.5"/>
        <n v="942373.5"/>
        <n v="836157.4"/>
        <n v="12199.1"/>
        <n v="598803.30000000005"/>
        <n v="551895"/>
        <n v="918718.2"/>
        <n v="105467.5"/>
        <n v="1887253.8"/>
        <n v="44354.9"/>
        <n v="927975.9"/>
        <n v="1971288.8"/>
        <n v="1293380.5"/>
        <n v="966516.6"/>
        <n v="57484.5"/>
        <n v="6273.4"/>
        <n v="101843.9"/>
        <n v="4782.7"/>
        <n v="2378134"/>
        <n v="9226.7999999999993"/>
        <n v="622793.9"/>
        <n v="1564438.2"/>
        <n v="955103.1"/>
        <n v="1009855.1"/>
        <n v="633108.19999999995"/>
        <n v="11269.4"/>
        <n v="1318087.6000000001"/>
        <n v="1539067.2"/>
        <n v="678919.3"/>
        <n v="989946.5"/>
        <n v="420637"/>
        <n v="1225976.8999999999"/>
        <n v="16302.1"/>
        <n v="472683.5"/>
        <n v="926637.5"/>
        <n v="1179436.5"/>
        <n v="344430.1"/>
        <n v="325560.5"/>
        <n v="408762.2"/>
        <n v="1170552"/>
        <n v="458814.7"/>
        <n v="870214.2"/>
        <n v="937531.7"/>
        <n v="414953.7"/>
        <n v="853511.5"/>
        <n v="781964.5"/>
        <n v="365661.9"/>
        <n v="932071.1"/>
        <n v="412496.8"/>
        <n v="1976665.4"/>
        <n v="174338.8"/>
        <n v="918075.3"/>
        <n v="503612.2"/>
        <n v="329995.2"/>
        <n v="1177027.6000000001"/>
        <n v="54566.7"/>
        <n v="941331.1"/>
        <n v="250509.2"/>
        <n v="576989.19999999995"/>
        <n v="701646.5"/>
        <n v="359786.8"/>
        <n v="501853.3"/>
        <n v="2322811.6"/>
        <n v="923072.1"/>
        <n v="643371.9"/>
        <n v="466893.2"/>
        <n v="516894.9"/>
        <n v="2271953.9"/>
        <n v="948257.2"/>
        <n v="568084.4"/>
        <n v="954679.3"/>
        <n v="936711.5"/>
        <n v="800530.8"/>
        <n v="1990621.9"/>
        <n v="1152500.1000000001"/>
        <n v="2981969.7"/>
        <n v="3159633.1"/>
        <n v="3410066.7"/>
        <n v="655907.30000000005"/>
        <n v="1798690.2"/>
        <n v="1445207.3"/>
        <n v="1877995.7"/>
        <n v="966546.7"/>
        <n v="1993465.4"/>
        <n v="830551.5"/>
        <n v="2331609.7000000002"/>
        <n v="429412.5"/>
        <n v="364459.8"/>
        <n v="997776.7"/>
        <n v="1523326.6"/>
        <n v="1553442.1"/>
        <n v="2483667.9"/>
        <n v="889416.2"/>
        <n v="1590491.7"/>
        <n v="1830302.1"/>
        <n v="1518025.6"/>
        <n v="1520950.3"/>
        <n v="1582889.5"/>
        <n v="1805958.3"/>
        <n v="1077873"/>
        <n v="1732436"/>
        <n v="365310.1"/>
        <n v="9399.1"/>
        <n v="989672.1"/>
        <n v="883981.3"/>
        <n v="526143.4"/>
        <n v="2348947.6"/>
        <n v="44207.3"/>
        <n v="992048.5"/>
        <n v="971610.7"/>
        <n v="2210445.2000000002"/>
        <n v="1807966.7"/>
        <n v="2392592.2999999998"/>
        <n v="1324458.6000000001"/>
        <n v="1514332.3"/>
        <n v="1536988.4"/>
        <n v="2464752.7000000002"/>
        <n v="1659986.4"/>
        <n v="69073.100000000006"/>
        <n v="1854355.5"/>
        <n v="597211.1"/>
        <n v="481684.5"/>
        <n v="440174.8"/>
        <n v="107523.9"/>
        <n v="604438.9"/>
        <n v="329884.40000000002"/>
        <n v="43971.3"/>
        <n v="808753.4"/>
        <n v="949782"/>
        <n v="1004405.6"/>
        <n v="1511888.4"/>
        <n v="924157.1"/>
        <n v="607087.5"/>
        <n v="1121490.8999999999"/>
        <n v="248888.4"/>
        <n v="948991.9"/>
        <n v="895094.1"/>
        <n v="586653.69999999995"/>
        <n v="20040.3"/>
        <n v="577979.5"/>
        <n v="820371.2"/>
        <n v="343345.8"/>
        <n v="1164732.8"/>
        <n v="585748.30000000005"/>
        <n v="9243.4"/>
        <n v="1193528.5"/>
        <n v="763389.2"/>
        <n v="926799.1"/>
        <n v="197210.2"/>
        <n v="615493.69999999995"/>
        <n v="1258886.3"/>
        <n v="2011392.8"/>
        <n v="997481.8"/>
        <n v="759381.8"/>
        <n v="615479.1"/>
        <n v="1245092.6000000001"/>
        <n v="964024.6"/>
        <n v="28626.2"/>
        <n v="65825.100000000006"/>
        <n v="1217731.5"/>
        <n v="1020442.1"/>
        <n v="2281226.2000000002"/>
        <n v="603852.5"/>
        <n v="446093.5"/>
        <n v="652768.4"/>
        <n v="2036837.7"/>
        <n v="995762.1"/>
        <n v="1085616.6000000001"/>
        <n v="1088980.3"/>
        <n v="2333626.1"/>
        <n v="1466116.1"/>
        <n v="432670.4"/>
        <n v="680214.5"/>
        <n v="579830.19999999995"/>
        <n v="1092419.6000000001"/>
        <n v="222320.7"/>
        <n v="8173.5"/>
        <n v="13604.8"/>
        <n v="34213.599999999999"/>
        <n v="313727.7"/>
        <n v="691196.1"/>
        <n v="854563"/>
        <n v="650871.5"/>
        <n v="953171.3"/>
        <n v="1021752.5"/>
        <n v="179110.1"/>
        <n v="573201.80000000005"/>
        <n v="729286.8"/>
        <n v="2291180.7999999998"/>
        <n v="1180907.3999999999"/>
        <n v="772093.7"/>
        <n v="1985289.3"/>
        <n v="613740"/>
        <n v="1766777.1"/>
        <n v="182003.6"/>
        <n v="318248.59999999998"/>
        <n v="14952.5"/>
        <n v="999183.6"/>
        <n v="457223.3"/>
        <n v="14220.7"/>
        <n v="12351"/>
        <n v="267853.2"/>
        <n v="245654.5"/>
        <n v="315681.40000000002"/>
        <n v="341296.3"/>
        <n v="27087.1"/>
        <n v="323844"/>
        <n v="160338.1"/>
        <n v="583480.5"/>
        <n v="358329.3"/>
        <n v="235109.9"/>
        <n v="359125.5"/>
        <n v="1384166.8"/>
        <n v="530194.6"/>
        <n v="385577.5"/>
        <n v="553197.4"/>
        <n v="464382"/>
        <n v="826215.7"/>
        <n v="366515.6"/>
        <n v="86510.9"/>
        <n v="1004583.3"/>
        <n v="464294.40000000002"/>
        <n v="1057593.3"/>
        <n v="2385273.7999999998"/>
        <n v="1896765.2"/>
        <n v="223828.2"/>
        <n v="1813289.4"/>
        <n v="828025.3"/>
        <n v="602130.9"/>
        <n v="321471.8"/>
        <n v="569142.30000000005"/>
        <n v="555437.30000000005"/>
        <n v="1897645.7"/>
        <n v="973271.9"/>
        <n v="904071"/>
        <n v="404372.4"/>
        <n v="1193855.1000000001"/>
        <n v="457887.9"/>
        <n v="209321.5"/>
        <n v="1469115.1"/>
        <n v="19334.900000000001"/>
        <n v="140158.6"/>
        <n v="1874216.1"/>
        <n v="2329358.1"/>
        <n v="1904347.2"/>
        <n v="1467899"/>
        <n v="343915.5"/>
        <n v="36777.9"/>
        <n v="38433.599999999999"/>
        <n v="43482"/>
        <n v="14005.5"/>
        <n v="27359.5"/>
        <n v="29517.3"/>
        <n v="24021"/>
        <n v="43970.6"/>
        <n v="28808.9"/>
        <n v="564483.5"/>
        <n v="32489.4"/>
        <n v="37375"/>
        <n v="1885333.9"/>
        <n v="331907.8"/>
        <n v="7588.5"/>
        <n v="1863457.3"/>
        <n v="576076.4"/>
        <n v="68475.600000000006"/>
        <n v="2082367.5"/>
        <n v="1904197.4"/>
        <n v="1412390.3"/>
        <n v="324052.2"/>
        <n v="315241.90000000002"/>
        <n v="775174.7"/>
        <n v="1083290.3999999999"/>
        <n v="2211587.7000000002"/>
        <n v="749780.7"/>
        <n v="1881859.6"/>
        <n v="581765.30000000005"/>
        <n v="558711.1"/>
        <n v="817886.4"/>
        <n v="1471427.6"/>
        <n v="18015.7"/>
        <n v="1350064.1"/>
        <n v="69057.2"/>
        <n v="2424822.4"/>
        <n v="2013828"/>
        <n v="34500.199999999997"/>
        <n v="24947"/>
        <n v="1876448.5"/>
        <n v="18182.8"/>
        <n v="12250.6"/>
        <n v="14631.2"/>
        <n v="14967.5"/>
        <n v="31330.2"/>
        <n v="904985.8"/>
        <n v="927010.6"/>
        <n v="17706.3"/>
        <n v="477976.3"/>
        <n v="360746.6"/>
        <n v="849406.8"/>
        <n v="963900"/>
        <n v="12071.9"/>
        <n v="965906.1"/>
        <n v="341218.8"/>
        <n v="6584.7"/>
        <n v="452021.8"/>
        <n v="1908609.9"/>
        <n v="1903679.8"/>
        <n v="1843864"/>
        <n v="1920553.7"/>
        <n v="1565514.2"/>
        <n v="1470234.5"/>
        <n v="336580.3"/>
        <n v="559630.6"/>
        <n v="14186.7"/>
        <n v="13792.8"/>
        <n v="255403.5"/>
        <n v="1050350"/>
        <n v="938905.4"/>
        <n v="246502.39999999999"/>
        <n v="207551.5"/>
        <n v="457382.5"/>
        <n v="1526217.8"/>
        <n v="30028.3"/>
        <n v="295952.09999999998"/>
        <n v="144916.9"/>
        <n v="11625.3"/>
        <n v="17852.5"/>
        <n v="6971.9"/>
        <n v="1854137.2"/>
        <n v="8331.2000000000007"/>
        <n v="7946.7"/>
        <n v="19683.599999999999"/>
        <n v="15380.5"/>
        <n v="559718.5"/>
        <n v="18456.7"/>
        <n v="9612.5"/>
        <n v="6921.3"/>
        <n v="914319.7"/>
        <n v="8715"/>
        <n v="2296778.4"/>
        <n v="1978731.2"/>
        <n v="969358.4"/>
        <n v="608620.6"/>
        <n v="1846180"/>
        <n v="330639"/>
        <n v="155812.29999999999"/>
        <n v="1151366.6000000001"/>
        <n v="324739.5"/>
        <n v="786977.9"/>
        <n v="1145565"/>
        <n v="2344608.4"/>
        <n v="154818.70000000001"/>
        <n v="603575.5"/>
        <n v="379890.5"/>
        <n v="101015.2"/>
        <n v="502351.7"/>
        <n v="1109020.7"/>
        <n v="1470943.6"/>
        <n v="918725.9"/>
        <n v="1618678.1"/>
        <n v="1509320.3"/>
        <n v="263750.09999999998"/>
        <n v="577903.1"/>
        <n v="598504.9"/>
        <n v="448474.6"/>
        <n v="275488.5"/>
        <n v="1444579.1"/>
        <n v="1868291.9"/>
        <n v="15958.9"/>
        <n v="524404.80000000005"/>
        <n v="1337684.3999999999"/>
        <n v="302103"/>
        <n v="1555972.2"/>
        <n v="65462.2"/>
        <n v="1573318.1"/>
        <n v="76697"/>
        <n v="1376747.7"/>
        <n v="1164819.8"/>
        <n v="1044097.8"/>
        <n v="1513109.6"/>
        <n v="2374925.2999999998"/>
        <n v="1160377.7"/>
        <n v="164220.5"/>
        <n v="443718.6"/>
        <n v="1390988.2"/>
        <n v="1384153.5"/>
        <n v="25678.400000000001"/>
        <n v="26353.5"/>
        <n v="1357360.3"/>
        <n v="3020998"/>
        <n v="1619942.2"/>
        <n v="1068620.8"/>
        <n v="1206720.8"/>
        <n v="195132.5"/>
        <n v="1802749.5"/>
        <n v="900311.1"/>
        <n v="194500.1"/>
        <n v="1396997"/>
        <n v="939708.2"/>
        <n v="495332.7"/>
        <n v="154752.9"/>
        <n v="609442.6"/>
        <n v="874809.1"/>
        <n v="1252364.3999999999"/>
        <n v="812901.2"/>
        <n v="315599.5"/>
        <n v="731523"/>
        <n v="640528.80000000005"/>
        <n v="703768.1"/>
        <n v="860843.8"/>
        <n v="534337.4"/>
        <n v="230583.2"/>
        <n v="386765.8"/>
        <n v="23781.7"/>
        <n v="840153.7"/>
        <n v="1567889.9"/>
        <n v="335374.90000000002"/>
        <n v="541196.30000000005"/>
        <n v="959262.5"/>
        <n v="703257.7"/>
        <n v="393206"/>
        <n v="662349.1"/>
        <n v="659555.80000000005"/>
        <n v="1178417.7"/>
        <n v="1163459.8"/>
        <n v="265271.90000000002"/>
        <n v="66524.3"/>
        <n v="539593.80000000005"/>
        <n v="553367"/>
        <n v="109793"/>
        <n v="1982728.5"/>
        <n v="318704.59999999998"/>
        <n v="1195771.3999999999"/>
        <n v="2254698.7000000002"/>
        <n v="261177.8"/>
        <n v="1432092.9"/>
        <n v="1444847.5"/>
        <n v="1219782.2"/>
        <n v="202594.1"/>
        <n v="202001.5"/>
        <n v="345629.9"/>
        <n v="295748.5"/>
        <n v="1919840.5"/>
        <n v="28695.1"/>
        <n v="1176177.3"/>
        <n v="1969470.3"/>
        <n v="755985.1"/>
        <n v="1676159.6"/>
        <n v="1590188.1"/>
        <n v="838137.3"/>
        <n v="375098.9"/>
        <n v="31947.4"/>
        <n v="532095.1"/>
        <n v="547168.9"/>
        <n v="17562.7"/>
        <n v="2128525.2999999998"/>
        <n v="989854.7"/>
        <n v="1087208.2"/>
        <n v="172453.7"/>
        <n v="548713.69999999995"/>
        <n v="347940.1"/>
        <n v="924315.8"/>
        <n v="949817.7"/>
        <n v="9120"/>
        <n v="450762.6"/>
        <n v="18754"/>
        <n v="815723.3"/>
        <n v="709426.8"/>
        <n v="605792.80000000005"/>
        <n v="13062.4"/>
        <n v="857250.9"/>
        <n v="253096.3"/>
        <n v="189156"/>
        <n v="169153.2"/>
        <n v="525874.30000000005"/>
        <n v="1081220.8"/>
        <n v="619933"/>
        <n v="554700.30000000005"/>
        <n v="246810.2"/>
        <n v="320958.40000000002"/>
        <n v="867504.6"/>
        <n v="676473.5"/>
        <n v="12123.8"/>
        <n v="784462.7"/>
        <n v="1614116.7"/>
        <n v="104672.6"/>
        <n v="358819.2"/>
        <n v="552256.69999999995"/>
        <n v="121764.1"/>
        <n v="24120.799999999999"/>
        <n v="522344.6"/>
        <n v="742790.9"/>
        <n v="45151.3"/>
        <n v="339186.3"/>
        <n v="9176.7000000000007"/>
        <n v="2124884.7999999998"/>
        <n v="1471604"/>
        <n v="491391.2"/>
        <n v="32191.200000000001"/>
        <n v="310168.3"/>
        <n v="511540.2"/>
        <n v="1228821.5"/>
        <n v="933018"/>
        <n v="46124.800000000003"/>
        <n v="426002.8"/>
        <n v="251978.1"/>
        <n v="614392.69999999995"/>
        <n v="44238.8"/>
        <n v="13115.6"/>
        <n v="46424.9"/>
        <n v="11516.7"/>
        <n v="202729.5"/>
        <n v="379434.5"/>
        <n v="995005.4"/>
        <n v="2241131.9"/>
        <n v="627667.30000000005"/>
        <n v="1070038.6000000001"/>
        <n v="191156.9"/>
        <n v="366306.2"/>
        <n v="219135"/>
        <n v="1459190"/>
        <n v="631132"/>
        <n v="317261.59999999998"/>
        <n v="288764.40000000002"/>
        <n v="2067080.6"/>
        <n v="122794.6"/>
        <n v="168673.9"/>
        <n v="125943"/>
        <n v="138687.4"/>
        <n v="101954"/>
        <n v="91833.5"/>
        <n v="136813.20000000001"/>
        <n v="151431.6"/>
        <n v="222296.5"/>
        <n v="918321"/>
        <n v="514984.5"/>
        <n v="888617.9"/>
        <n v="1171401.1000000001"/>
        <n v="1614895.5"/>
        <n v="1522766.4"/>
        <n v="2465938.2999999998"/>
        <n v="1616731.7"/>
        <n v="2151042.5"/>
        <n v="226561.5"/>
        <n v="390322.6"/>
        <n v="720790.4"/>
        <n v="212830.5"/>
        <n v="125985.8"/>
        <n v="21852.3"/>
        <n v="666310.30000000005"/>
        <n v="214536"/>
        <n v="898429.7"/>
        <n v="999308.4"/>
        <n v="790700.9"/>
        <n v="715507.8"/>
        <n v="1614885.5"/>
        <n v="1535845.7"/>
        <n v="1639381.3"/>
        <n v="1455360.6"/>
        <n v="678510.5"/>
        <n v="305185.40000000002"/>
        <n v="422390.1"/>
        <n v="23230.400000000001"/>
        <n v="1241265.7"/>
        <n v="2273922"/>
        <n v="474860.79999999999"/>
        <n v="551133.9"/>
        <n v="247970.5"/>
        <n v="171843.9"/>
        <n v="1185973.5"/>
        <n v="921897.7"/>
        <n v="1174484.2"/>
        <n v="726735.1"/>
        <n v="1594286.3"/>
        <n v="766263.9"/>
        <n v="764707.1"/>
        <n v="2164797.7999999998"/>
        <n v="986612.3"/>
        <n v="1291950.8"/>
        <n v="286881.2"/>
        <n v="1124046.8999999999"/>
        <n v="175099.7"/>
        <n v="1532827.1"/>
        <n v="306544.5"/>
        <n v="510907.5"/>
        <n v="1025185.4"/>
        <n v="282614"/>
        <n v="1485051.5"/>
        <n v="240944.4"/>
        <n v="913562.2"/>
        <n v="12797.2"/>
        <n v="972859.8"/>
        <n v="28312.400000000001"/>
        <n v="14439.3"/>
        <n v="13929.8"/>
        <n v="25481.1"/>
        <n v="408181.9"/>
        <n v="12967.1"/>
        <n v="28856.6"/>
        <n v="24914.9"/>
        <n v="556443.5"/>
        <n v="1396217.4"/>
        <n v="91517.9"/>
        <n v="253621.4"/>
        <n v="1092905.3"/>
        <n v="941593"/>
        <n v="1205550.8"/>
        <n v="83607.5"/>
        <n v="731723.9"/>
        <n v="507463.2"/>
        <n v="1523185.9"/>
        <n v="1183154.3999999999"/>
        <n v="1099644.5"/>
        <n v="1240708.5"/>
        <n v="1112075.8999999999"/>
        <n v="22374.400000000001"/>
        <n v="72358.7"/>
        <n v="20612.5"/>
        <n v="1474638.1"/>
        <n v="1037703.1"/>
        <n v="373959.4"/>
        <n v="150051.79999999999"/>
        <n v="674411.8"/>
        <n v="808299.6"/>
        <n v="1006379.5"/>
        <n v="638607.5"/>
        <n v="203630.3"/>
        <n v="560135.19999999995"/>
        <n v="514262.2"/>
        <n v="107864"/>
        <n v="340803.3"/>
        <n v="108903.4"/>
        <n v="681028.4"/>
        <n v="894328.9"/>
        <n v="511283.4"/>
        <n v="19015.900000000001"/>
        <n v="944986.5"/>
        <n v="4870250"/>
        <n v="1598403.2"/>
        <n v="1685642.5"/>
        <n v="1435710.9"/>
        <n v="889398.8"/>
        <n v="47685.9"/>
        <n v="958154.8"/>
        <n v="3006062.5"/>
        <n v="678471.2"/>
        <n v="3927251.1"/>
        <n v="842312.8"/>
        <n v="1144722"/>
        <n v="764139.4"/>
        <n v="1501115.7"/>
        <n v="1961123"/>
        <n v="1639191.8"/>
        <n v="1596366.2"/>
        <n v="2170821.7999999998"/>
        <n v="22319.1"/>
        <n v="24264"/>
        <n v="260396.6"/>
        <n v="19939.8"/>
        <n v="23791.9"/>
        <n v="28890.2"/>
        <n v="24452.799999999999"/>
        <n v="639078.6"/>
        <n v="472029.8"/>
        <n v="347462.3"/>
        <n v="619763.4"/>
        <n v="959737.3"/>
        <n v="489547.9"/>
        <n v="811014.1"/>
        <n v="204478.2"/>
        <n v="786789.7"/>
        <n v="472744.3"/>
        <n v="393959.9"/>
        <n v="639398.1"/>
        <n v="360133.9"/>
        <n v="360128.5"/>
        <n v="8410"/>
        <n v="2174424.6"/>
        <n v="1004767"/>
        <n v="16098.5"/>
        <n v="317502.09999999998"/>
        <n v="2382092.7999999998"/>
        <n v="31075.9"/>
        <n v="1619835.5"/>
        <n v="2437049"/>
        <n v="19977.400000000001"/>
        <n v="803994.6"/>
        <n v="324495.59999999998"/>
        <n v="1440691.4"/>
        <n v="1002974.5"/>
        <n v="775541.7"/>
        <n v="1493784"/>
        <n v="29298"/>
        <n v="24565.3"/>
        <n v="949574.9"/>
        <n v="544073.69999999995"/>
        <n v="706578.3"/>
        <n v="765363"/>
        <n v="345658.6"/>
        <n v="938391.7"/>
        <n v="349816.4"/>
        <n v="319175.09999999998"/>
        <n v="118900.5"/>
        <n v="1182187.1000000001"/>
        <n v="316290.3"/>
        <n v="1201379.1000000001"/>
        <n v="683328.3"/>
        <n v="1240604.7"/>
        <n v="564576.1"/>
        <n v="662000"/>
        <n v="220666.6"/>
        <n v="568535.69999999995"/>
        <n v="1010435.8"/>
        <n v="606243.4"/>
        <n v="447132.4"/>
        <n v="463528.8"/>
        <n v="1460095.8"/>
        <n v="638688.69999999995"/>
        <n v="251997.1"/>
        <n v="1474302.4"/>
        <n v="959017.9"/>
        <n v="1702884.7"/>
        <n v="1982320.2"/>
        <n v="1802448.5"/>
        <n v="2346541.7000000002"/>
        <n v="1194568.1000000001"/>
        <n v="1111468.7"/>
        <n v="1203103.8999999999"/>
        <n v="754801.6"/>
        <n v="1448566.7"/>
        <n v="1185558.3"/>
        <n v="1215343.8"/>
        <n v="116525.8"/>
        <n v="176979"/>
        <n v="1220389.6000000001"/>
        <n v="2097692.7999999998"/>
        <n v="2506774.2999999998"/>
        <n v="1642953.4"/>
        <n v="1645457.2"/>
        <n v="1497142.2"/>
        <n v="1778454.7"/>
        <n v="1442169.9"/>
        <n v="79109.600000000006"/>
        <n v="1747081.6"/>
        <n v="1507190"/>
        <n v="512064.2"/>
        <n v="733460"/>
        <n v="440010.1"/>
        <n v="939892.9"/>
        <n v="1504489.6"/>
        <n v="24729.9"/>
        <n v="91372.5"/>
        <n v="687916.2"/>
        <n v="639481.4"/>
        <n v="1696350.7"/>
        <n v="1732610.9"/>
        <n v="1833912.8"/>
        <n v="1091253.5"/>
        <n v="462651.5"/>
        <n v="1400974.6"/>
        <n v="752778.7"/>
        <n v="817026.5"/>
        <n v="704210.9"/>
        <n v="507848"/>
        <n v="9068.2000000000007"/>
        <n v="186635.2"/>
        <n v="642711.1"/>
        <n v="831692.7"/>
        <n v="964349.7"/>
        <n v="1283227.7"/>
        <n v="2178984.7000000002"/>
        <n v="1677067.1"/>
        <n v="953372.6"/>
        <n v="1545423.9"/>
        <n v="1082067"/>
        <n v="126958.9"/>
        <n v="20073.2"/>
        <n v="22303.5"/>
        <n v="1059272.3999999999"/>
        <n v="1712069.4"/>
        <n v="1525524.5"/>
        <n v="1199321.8999999999"/>
        <n v="307319.7"/>
        <n v="1325206.2"/>
        <n v="373293.3"/>
        <n v="1181125.8"/>
        <n v="1275236.3999999999"/>
        <n v="994694.3"/>
        <n v="937847.1"/>
        <n v="634960.1"/>
        <n v="1080709.3"/>
        <n v="440466.3"/>
        <n v="931374"/>
        <n v="1742368.7"/>
        <n v="622665.80000000005"/>
        <n v="374094.6"/>
        <n v="657571.9"/>
        <n v="1807416.5"/>
        <n v="891935.2"/>
        <n v="1064643.1000000001"/>
        <n v="1610807.8"/>
        <n v="1564150.6"/>
        <n v="1430758.5"/>
        <n v="1141716.3999999999"/>
        <n v="848032"/>
        <n v="660380.1"/>
        <n v="1631194.1"/>
        <n v="652882.30000000005"/>
        <n v="984294.8"/>
        <n v="974142.6"/>
        <n v="1619588.4"/>
        <n v="725012.5"/>
        <n v="212182.6"/>
        <n v="336561.1"/>
        <n v="198159"/>
        <n v="1028959.7"/>
        <n v="1417320.6"/>
        <n v="387576.8"/>
        <n v="679162.5"/>
        <n v="424745.2"/>
        <n v="1326799.2"/>
        <n v="2179478.7999999998"/>
        <n v="963270.1"/>
        <n v="656083.30000000005"/>
        <n v="821346.1"/>
        <n v="37180.9"/>
        <n v="690010.8"/>
        <n v="1569236"/>
        <n v="3740207"/>
        <n v="1574978.9"/>
        <n v="1302846.1000000001"/>
        <n v="887140"/>
        <n v="2034961.1"/>
        <n v="2627418.1"/>
        <n v="2434127.1"/>
        <n v="654113.9"/>
        <n v="723634.6"/>
        <n v="71046.100000000006"/>
        <n v="140478.9"/>
        <n v="603407.19999999995"/>
        <n v="83515"/>
        <n v="805314.1"/>
        <n v="2277927.7999999998"/>
        <n v="1534805.8"/>
        <n v="192695.6"/>
        <n v="676394.2"/>
        <n v="499436.3"/>
        <n v="783494.4"/>
        <n v="82937.2"/>
        <n v="1524279.1"/>
        <n v="1099783.8999999999"/>
        <n v="1593218.9"/>
        <n v="1009982.8"/>
        <n v="2318289.7000000002"/>
        <n v="695640.1"/>
        <n v="510649.2"/>
        <n v="1107826.7"/>
        <n v="1304724.3"/>
        <n v="1439152.1"/>
        <n v="910344.1"/>
        <n v="712571.4"/>
        <n v="201387.6"/>
        <n v="573811.69999999995"/>
        <n v="1630177.9"/>
        <n v="1052627.1000000001"/>
        <n v="903296.4"/>
        <n v="928778.9"/>
        <n v="1780241.6"/>
        <n v="3727337.6"/>
        <n v="2447947.4"/>
        <n v="1458972"/>
        <n v="551385.9"/>
        <n v="198031"/>
        <n v="871579.4"/>
        <n v="1608231.8"/>
        <n v="1134370.1000000001"/>
        <n v="1631516.4"/>
        <n v="1208537.1000000001"/>
        <n v="73357.3"/>
        <n v="1225381.3"/>
        <n v="1321873.3999999999"/>
        <n v="2170361.9"/>
        <n v="1888764.2"/>
        <n v="1893694.2"/>
        <n v="1674246.5"/>
        <n v="1057326.3999999999"/>
        <n v="2003235"/>
        <n v="2513339.5"/>
        <n v="933016.1"/>
        <n v="795300.7"/>
        <n v="500728.1"/>
        <n v="160264.5"/>
        <n v="20378.900000000001"/>
        <n v="671713.6"/>
        <n v="721429.6"/>
        <n v="885806"/>
        <n v="1399004.6"/>
        <n v="634420.69999999995"/>
        <n v="714662.2"/>
        <n v="352791.5"/>
        <n v="738054.2"/>
        <n v="818475.6"/>
        <n v="1086547.3"/>
        <n v="661049.5"/>
        <n v="904099"/>
        <n v="910628"/>
        <n v="729430.8"/>
        <n v="775417.3"/>
        <n v="628487.4"/>
        <n v="626760.19999999995"/>
        <n v="400251.3"/>
        <n v="84937.7"/>
        <n v="1426749.3"/>
        <n v="488802.1"/>
        <n v="312751.7"/>
        <n v="796492.5"/>
        <n v="590280.9"/>
        <n v="1086750.8999999999"/>
        <n v="234317"/>
        <n v="2351783.9"/>
        <n v="1042073.7"/>
        <n v="490476.4"/>
        <n v="855424.8"/>
        <n v="1753171.7"/>
        <n v="1836093.4"/>
        <n v="768002.4"/>
        <n v="583208.1"/>
        <n v="1045465.8"/>
        <n v="31620"/>
        <n v="627406"/>
        <n v="969404.3"/>
        <n v="2146620.5"/>
        <n v="963268.1"/>
        <n v="499314.9"/>
        <n v="2686519.4"/>
        <n v="1823152.3"/>
        <n v="1115870.1000000001"/>
        <n v="1208036.6000000001"/>
        <n v="1605447.9"/>
        <n v="1218440.3999999999"/>
        <n v="199306.8"/>
        <n v="934693.9"/>
        <n v="732220.6"/>
        <n v="1027615.5"/>
        <n v="530382.19999999995"/>
        <n v="1943110"/>
        <n v="1591210.9"/>
        <n v="2105220.7999999998"/>
        <n v="1569588.7"/>
        <n v="1100796.8999999999"/>
        <n v="1530774.9"/>
        <n v="876200.1"/>
        <n v="1139209.8999999999"/>
        <n v="302562.8"/>
        <n v="688090.1"/>
        <n v="1065717.1000000001"/>
        <n v="958498.5"/>
        <n v="439551.9"/>
        <n v="985962.6"/>
        <n v="543583.69999999995"/>
        <n v="1558504.1"/>
        <n v="1001258.1"/>
        <n v="323835.8"/>
        <n v="961722.4"/>
        <n v="2923.9"/>
        <n v="555665.6"/>
        <n v="1150321.5"/>
        <n v="1785772.2"/>
        <n v="1926102.7"/>
        <n v="1953157.2"/>
        <n v="1511041.9"/>
        <n v="1315737.6000000001"/>
        <n v="2387838.6"/>
        <n v="1856665.1"/>
        <n v="1943629.1"/>
        <n v="1026373.7"/>
        <n v="1874215.3"/>
        <n v="2106825.6"/>
        <n v="499757.1"/>
        <n v="1597199.9"/>
        <n v="1096285.6000000001"/>
        <n v="463417.4"/>
        <n v="575232.80000000005"/>
        <n v="477287.1"/>
        <n v="687012"/>
        <n v="751152.8"/>
        <n v="777126.2"/>
        <n v="504525"/>
        <n v="1031140.2"/>
        <n v="717184.5"/>
        <n v="33129.1"/>
        <n v="1540829.9"/>
        <n v="1407376.9"/>
        <n v="1000947.7"/>
        <n v="694279.2"/>
        <n v="2793671.3"/>
        <n v="1565426.8"/>
        <n v="723672.8"/>
        <n v="564313.1"/>
        <n v="620457"/>
        <n v="177421.7"/>
        <n v="853637.6"/>
        <n v="203880.8"/>
        <n v="1112254"/>
        <n v="2221468.7000000002"/>
        <n v="142526.1"/>
        <n v="1600427.3"/>
        <n v="2277398.2000000002"/>
        <n v="742135.9"/>
        <n v="810851.2"/>
        <n v="1022662.8"/>
        <n v="346224.4"/>
        <n v="174553.3"/>
        <n v="1277621"/>
        <n v="1492527.1"/>
        <n v="1539573.2"/>
        <n v="489394.3"/>
        <n v="1024580.9"/>
        <n v="1011479.9"/>
        <n v="622568.9"/>
        <n v="46265.7"/>
        <n v="1149855.3"/>
        <n v="2823207.2"/>
        <n v="1112955.1000000001"/>
        <n v="2224610.4"/>
        <n v="730628.1"/>
        <n v="680661.1"/>
        <n v="733032.3"/>
        <n v="1409142.9"/>
        <n v="1362073"/>
        <n v="733969.1"/>
        <n v="62954.8"/>
        <n v="1589963"/>
        <n v="1456304.1"/>
        <n v="1009825.4"/>
        <n v="21360.6"/>
        <n v="686578.3"/>
        <n v="880497.5"/>
        <n v="963573.3"/>
        <n v="2286343.7000000002"/>
        <n v="1076015"/>
        <n v="868155"/>
        <n v="297197.40000000002"/>
        <n v="935347.3"/>
        <n v="3373217.3"/>
        <n v="888400"/>
        <n v="438694.7"/>
        <n v="260528.9"/>
        <n v="259764.6"/>
        <n v="481203.4"/>
        <n v="896478.2"/>
        <n v="251753"/>
        <n v="557853.69999999995"/>
        <n v="855450.4"/>
        <n v="646260.69999999995"/>
        <n v="483608.6"/>
        <n v="307779.09999999998"/>
        <n v="2168597.2000000002"/>
        <n v="927713.3"/>
        <n v="939365"/>
        <n v="1147568.8"/>
        <n v="976521.7"/>
        <n v="994797"/>
        <n v="3390766.5"/>
        <n v="1578075.3"/>
        <n v="1724436.3"/>
        <n v="2412770.7999999998"/>
        <n v="1469948.6"/>
        <n v="17862.2"/>
        <n v="959101.3"/>
        <n v="668010.80000000005"/>
        <n v="2061260.3"/>
        <n v="384414.4"/>
        <n v="385756.1"/>
        <n v="1418256"/>
        <n v="781212.1"/>
        <n v="358109.7"/>
        <n v="463300.8"/>
        <n v="246751.6"/>
        <n v="1161455"/>
        <n v="798488.9"/>
        <n v="2051685.1"/>
        <n v="722862.5"/>
        <n v="157658.6"/>
        <n v="1150912.1000000001"/>
        <n v="844131.2"/>
        <n v="1558556.2"/>
        <n v="617772"/>
        <n v="1559066.2"/>
        <n v="2277308.6"/>
        <n v="910457.5"/>
        <n v="1579249"/>
        <n v="309783"/>
        <n v="141186.20000000001"/>
        <n v="982475.6"/>
        <n v="519228.2"/>
        <n v="510503.8"/>
        <n v="887865.8"/>
        <n v="2001061.8"/>
        <n v="477292.1"/>
        <n v="586028.80000000005"/>
        <n v="985097.5"/>
        <n v="1841037.1"/>
        <n v="1437241.3"/>
        <n v="1128497.7"/>
        <n v="1137926.6000000001"/>
        <n v="907508.9"/>
        <n v="688404"/>
        <n v="1950929.3"/>
        <n v="344202.2"/>
        <n v="718619.2"/>
        <n v="890497.5"/>
        <n v="579513.30000000005"/>
        <n v="799737.1"/>
        <n v="554539.9"/>
        <n v="664122"/>
        <n v="151190.79999999999"/>
        <n v="595750.40000000002"/>
        <n v="707048.3"/>
        <n v="1406136.6"/>
        <n v="3156764.6"/>
        <n v="1805611.6"/>
        <n v="209519.7"/>
        <n v="1661707.4"/>
        <n v="1517995.4"/>
        <n v="1804689.9"/>
        <n v="865601.5"/>
        <n v="249481.1"/>
        <n v="382787.1"/>
        <n v="767165.9"/>
        <n v="195726.7"/>
        <n v="127600.1"/>
        <n v="708067.3"/>
        <n v="198393.1"/>
        <n v="662267.80000000005"/>
        <n v="1149771.3999999999"/>
        <n v="647979.9"/>
        <n v="250592.8"/>
        <n v="378032.3"/>
        <n v="739823.2"/>
        <n v="616202.9"/>
        <n v="308701.3"/>
        <n v="548830.6"/>
        <n v="812982.8"/>
        <n v="341665.8"/>
        <n v="290832.5"/>
        <n v="981312.2"/>
        <n v="706446.1"/>
        <n v="612080.5"/>
        <n v="3210315.2"/>
        <n v="487787.6"/>
        <n v="866187.2"/>
        <n v="707145"/>
        <n v="351805.3"/>
        <n v="480156.6"/>
        <n v="2761813.1"/>
        <n v="601793"/>
        <n v="733122.8"/>
        <n v="343140.8"/>
        <n v="255868.3"/>
        <n v="1050334.7"/>
        <n v="1645424.2"/>
        <n v="687529.5"/>
        <n v="1672887.7"/>
        <n v="145290.6"/>
        <n v="711335.7"/>
        <n v="1195910.8999999999"/>
        <n v="915337.4"/>
        <n v="258941.9"/>
        <n v="144530.5"/>
        <n v="334106.59999999998"/>
        <n v="75082.5"/>
        <n v="176919.6"/>
        <n v="1172020.8999999999"/>
        <n v="557438.80000000005"/>
        <n v="591395.80000000005"/>
        <n v="249443"/>
        <n v="364729.9"/>
        <n v="690619.4"/>
        <n v="1700024.4"/>
        <n v="890612.8"/>
        <n v="573722"/>
        <n v="884998.9"/>
        <n v="1124857.2"/>
        <n v="2101434.4"/>
        <n v="1096184"/>
        <n v="796734.1"/>
        <n v="321195.2"/>
        <n v="840701.8"/>
        <n v="1124266.1000000001"/>
        <n v="490231.5"/>
        <n v="598559.4"/>
        <n v="162663.4"/>
        <n v="573085.5"/>
        <n v="1128103.1000000001"/>
        <n v="857264.5"/>
        <n v="669258.5"/>
        <n v="323003.2"/>
        <n v="601582.9"/>
        <n v="417888"/>
        <n v="1038264.7"/>
        <n v="476156.8"/>
        <n v="2084399"/>
        <n v="401506.3"/>
        <n v="726465"/>
        <n v="995030.7"/>
        <n v="138317.1"/>
        <n v="452770"/>
        <n v="857283.3"/>
        <n v="644517.6"/>
        <n v="344903.8"/>
        <n v="740109.7"/>
        <n v="772911.9"/>
        <n v="538652"/>
        <n v="507576.3"/>
        <n v="703077.8"/>
        <n v="1182244.7"/>
        <n v="1158758"/>
        <n v="657700.19999999995"/>
        <n v="427477.1"/>
        <n v="304169.5"/>
        <n v="761576.9"/>
        <n v="645864.4"/>
        <n v="777681.5"/>
        <n v="318778.8"/>
        <n v="881200.7"/>
        <n v="677333.5"/>
        <n v="865341.8"/>
        <n v="573298.30000000005"/>
        <n v="0"/>
        <n v="554447.5"/>
        <n v="604810.5"/>
        <n v="27940"/>
        <n v="646679.69999999995"/>
        <n v="870958.9"/>
        <n v="671315.5"/>
        <n v="417322.5"/>
        <n v="451549.7"/>
        <n v="1024030.7"/>
        <n v="647003.6"/>
        <n v="654909.19999999995"/>
        <n v="865530"/>
        <n v="298656.3"/>
        <n v="364269.4"/>
        <n v="527576.19999999995"/>
        <n v="1111386.3999999999"/>
        <n v="870439.5"/>
        <n v="76327.600000000006"/>
        <n v="494474"/>
        <n v="8117.9"/>
        <n v="520044.7"/>
        <n v="537138.9"/>
        <n v="1421407.8"/>
        <n v="375292.5"/>
        <n v="590423"/>
        <n v="443467.2"/>
        <n v="593440.9"/>
        <n v="477286"/>
        <n v="854675.1"/>
        <n v="4421.7"/>
        <n v="439166.3"/>
        <n v="1107909.2"/>
        <n v="5305.1"/>
        <n v="526903.6"/>
        <n v="561406.1"/>
        <n v="340715"/>
        <n v="601194.19999999995"/>
        <n v="390686.5"/>
        <n v="256330.3"/>
        <n v="737478.3"/>
        <n v="333761.59999999998"/>
        <n v="1380539.1"/>
        <n v="494231.6"/>
        <n v="944520.2"/>
        <n v="520070.3"/>
        <n v="468907"/>
        <n v="498413.2"/>
        <n v="1665379.5"/>
        <n v="495955.5"/>
        <n v="993311.9"/>
        <n v="990245.5"/>
        <n v="694549.7"/>
        <n v="2778911.7"/>
        <n v="658045.80000000005"/>
        <n v="1511695.1"/>
        <n v="820704.7"/>
        <n v="588493.19999999995"/>
        <n v="874890.6"/>
        <n v="878723.8"/>
        <n v="776897.9"/>
        <n v="680703.1"/>
        <n v="1190740.2"/>
        <n v="2760420.4"/>
        <n v="871256.4"/>
        <n v="216737.6"/>
        <n v="538935.6"/>
        <n v="289316.7"/>
        <n v="1463296.8"/>
        <n v="449690.2"/>
        <n v="917179.8"/>
        <n v="266759.40000000002"/>
        <n v="226917"/>
        <n v="805555.5"/>
        <n v="2392127"/>
        <n v="1042563.4"/>
        <n v="1149674.1000000001"/>
        <n v="1359178.1"/>
        <n v="377044.5"/>
        <n v="90958.3"/>
        <n v="85696.1"/>
        <n v="542274.5"/>
        <n v="1149058.2"/>
        <n v="1541904.1"/>
        <n v="1847901.1"/>
        <n v="1421083.9"/>
        <n v="15542.2"/>
        <n v="603966.80000000005"/>
        <n v="1244378.7"/>
        <n v="901173.3"/>
        <n v="114792.4"/>
        <n v="714501.6"/>
        <n v="542849.6"/>
        <n v="551003.1"/>
        <n v="1469821.1"/>
        <n v="1206789.5"/>
        <n v="1032637.2"/>
        <n v="1050129.3"/>
        <n v="684104.6"/>
        <n v="1205082.3999999999"/>
        <n v="1565308.8"/>
        <n v="1503209.5"/>
        <n v="619747"/>
        <n v="126832.7"/>
        <n v="709058"/>
        <n v="540096.1"/>
        <n v="1401479.8"/>
        <n v="1491317.4"/>
        <n v="1344023"/>
        <n v="1537638.5"/>
        <n v="909803.8"/>
        <n v="221595.1"/>
        <n v="635623.6"/>
        <n v="423749.1"/>
        <n v="565972.4"/>
        <n v="773441.1"/>
        <n v="1243624.1000000001"/>
        <n v="23035.200000000001"/>
        <n v="877543.2"/>
        <n v="6689.6"/>
        <n v="448268.9"/>
        <n v="9333.2999999999993"/>
        <n v="88739.3"/>
        <n v="65985.5"/>
        <n v="528822.5"/>
        <n v="508791.9"/>
        <n v="41010.800000000003"/>
        <n v="561675"/>
        <n v="928374.9"/>
        <n v="28888.799999999999"/>
        <n v="338867.4"/>
        <n v="206230.9"/>
        <n v="223131.5"/>
        <n v="83852.5"/>
        <n v="249516.4"/>
        <n v="94226.9"/>
        <n v="467354.3"/>
        <n v="282016.5"/>
        <n v="429811.6"/>
        <n v="254526.5"/>
        <n v="417516.2"/>
        <n v="62043.6"/>
        <n v="617320.30000000005"/>
        <n v="609710.19999999995"/>
        <n v="390117.8"/>
        <n v="171902.2"/>
        <n v="340466.4"/>
        <n v="471763.7"/>
        <n v="698274.7"/>
        <n v="210628.3"/>
        <n v="430705.2"/>
        <n v="312113.40000000002"/>
        <n v="258084.7"/>
        <n v="81004.100000000006"/>
        <n v="238123.9"/>
        <n v="468521.3"/>
        <n v="268818.2"/>
        <n v="209691.2"/>
        <n v="190860.9"/>
        <n v="216362.9"/>
        <n v="236032.4"/>
        <n v="168369.8"/>
        <n v="753463.2"/>
        <n v="4472.2"/>
        <n v="330945.09999999998"/>
        <n v="139918"/>
        <n v="190288.5"/>
        <n v="290297.2"/>
        <n v="233872.3"/>
        <n v="609664.19999999995"/>
        <n v="43396.7"/>
        <n v="10274.5"/>
        <n v="10912.8"/>
        <n v="16273.8"/>
        <n v="7466.3"/>
        <n v="5552"/>
        <n v="6611.1"/>
        <n v="1166855.6000000001"/>
        <n v="972379.6"/>
        <n v="1312985.5"/>
        <n v="859469.5"/>
        <n v="531486.9"/>
        <n v="190779.7"/>
        <n v="2121.6999999999998"/>
        <n v="467730.5"/>
        <n v="85222.1"/>
        <n v="467294.7"/>
        <n v="539934.30000000005"/>
        <n v="968203.6"/>
        <n v="621895.1"/>
        <n v="526770.80000000005"/>
        <n v="79709.899999999994"/>
        <n v="85893.9"/>
        <n v="279429.7"/>
        <n v="300656.40000000002"/>
        <n v="467192.3"/>
        <n v="1260318.1000000001"/>
        <n v="670570.30000000005"/>
        <n v="542859.80000000005"/>
        <n v="1030892.3"/>
        <n v="653239"/>
        <n v="977168.3"/>
        <n v="926611.2"/>
        <n v="955409.9"/>
        <n v="470465.8"/>
        <n v="106261.3"/>
        <n v="248379.2"/>
        <n v="84809"/>
        <n v="119633"/>
        <n v="21578.9"/>
        <n v="34860.6"/>
        <n v="32899.1"/>
        <n v="70562.7"/>
        <n v="499692.79999999999"/>
        <n v="46826"/>
        <n v="31720.799999999999"/>
        <n v="377870.5"/>
        <n v="726847.1"/>
        <n v="388157.2"/>
        <n v="73466.100000000006"/>
        <n v="272827"/>
        <n v="1031508"/>
        <n v="54833.5"/>
        <n v="1166515.3999999999"/>
        <n v="6392.6"/>
        <n v="625350"/>
        <n v="10221.4"/>
        <n v="457.7"/>
        <n v="100616.7"/>
        <n v="82516.3"/>
        <n v="618006.80000000005"/>
        <n v="926861"/>
        <n v="16350.8"/>
        <n v="82435.600000000006"/>
        <n v="272347.3"/>
        <n v="7767.8"/>
        <n v="10649.8"/>
        <n v="5157.3"/>
        <n v="9283.2000000000007"/>
        <n v="10980.7"/>
        <n v="11689.9"/>
        <n v="495910.9"/>
        <n v="904580.9"/>
        <n v="566024.1"/>
        <n v="605914.69999999995"/>
        <n v="104514.5"/>
        <n v="273122.59999999998"/>
        <n v="18037.7"/>
        <n v="193915"/>
        <n v="996872.8"/>
        <n v="11079.4"/>
        <n v="13903.5"/>
        <n v="206454"/>
        <n v="69147.3"/>
        <n v="70999.399999999994"/>
        <n v="52992.4"/>
        <n v="671448.5"/>
        <n v="648996.19999999995"/>
        <n v="973617.9"/>
        <n v="84532.4"/>
        <n v="165339.29999999999"/>
        <n v="528809.69999999995"/>
        <n v="183121.8"/>
        <n v="809207.7"/>
        <n v="7504.9"/>
        <n v="406033.6"/>
        <n v="10649.9"/>
        <n v="491300.5"/>
        <n v="711987.4"/>
        <n v="211906.7"/>
        <n v="470419.3"/>
        <n v="67413.100000000006"/>
        <n v="9318.7999999999993"/>
        <n v="1322.6"/>
        <n v="618492.19999999995"/>
        <n v="1013683.4"/>
        <n v="847453"/>
        <n v="709612.7"/>
        <n v="150853.29999999999"/>
        <n v="124548"/>
        <n v="28959.8"/>
        <n v="213388.1"/>
        <n v="590170.6"/>
        <n v="26197.200000000001"/>
        <n v="55792.1"/>
        <n v="1009739.2"/>
        <n v="539660.9"/>
        <n v="181501.3"/>
        <n v="472209.2"/>
        <n v="602398.4"/>
        <n v="1031201.8"/>
        <n v="633811.30000000005"/>
        <n v="1156162.8999999999"/>
        <n v="361320.5"/>
        <n v="276632"/>
        <n v="278551.09999999998"/>
        <n v="603046.40000000002"/>
        <n v="276037.40000000002"/>
        <n v="50859.4"/>
        <n v="237362.9"/>
        <n v="185707.5"/>
        <n v="279322.7"/>
        <n v="63111.4"/>
        <n v="308542.8"/>
        <n v="1011378.1"/>
        <n v="4354.3"/>
        <n v="377373.3"/>
        <n v="799033.6"/>
        <n v="1197523.2"/>
        <n v="304442.09999999998"/>
        <n v="759986.4"/>
        <n v="107263.1"/>
        <n v="384964.2"/>
        <n v="450683.4"/>
        <n v="560349.9"/>
        <n v="947984.8"/>
        <n v="1012156.1"/>
        <n v="795426"/>
        <n v="635140.69999999995"/>
        <n v="295095.7"/>
        <n v="607485.1"/>
        <n v="1194771.8"/>
        <n v="14015.6"/>
        <n v="239030.8"/>
        <n v="56126.6"/>
        <n v="133072.20000000001"/>
        <n v="804934.3"/>
        <n v="1002406.2"/>
        <n v="129230.5"/>
        <n v="216721.1"/>
        <n v="529890.80000000005"/>
        <n v="278353.8"/>
        <n v="204944.2"/>
        <n v="922119.8"/>
        <n v="986131.3"/>
        <n v="753530"/>
        <n v="241622.3"/>
        <n v="289206.3"/>
        <n v="145905.9"/>
        <n v="195437.8"/>
        <n v="894338.3"/>
        <n v="394418.7"/>
        <n v="996087.7"/>
        <n v="1113465.3"/>
        <n v="133050.79999999999"/>
        <n v="598572"/>
        <n v="961230.8"/>
        <n v="54947.9"/>
        <n v="949851.1"/>
        <n v="193199"/>
        <n v="625726.69999999995"/>
        <n v="753530.2"/>
        <n v="280690.3"/>
        <n v="155849.9"/>
        <n v="183944.5"/>
        <n v="190945.8"/>
        <n v="62950.2"/>
        <n v="885233.9"/>
        <n v="273712.2"/>
        <n v="334381.09999999998"/>
        <n v="593871.4"/>
        <n v="603911.19999999995"/>
        <n v="233838.9"/>
        <n v="48966.6"/>
        <n v="225844.4"/>
        <n v="1002443"/>
        <n v="916220.2"/>
        <n v="180688.1"/>
        <n v="964117.7"/>
        <n v="768063.6"/>
        <n v="407642.7"/>
        <n v="374372.4"/>
        <n v="16662.5"/>
        <n v="215700.5"/>
        <n v="300355.09999999998"/>
        <n v="125297.4"/>
        <n v="18796.5"/>
        <n v="322680.2"/>
        <n v="386960.9"/>
        <n v="646497.6"/>
        <n v="215300.1"/>
        <n v="53835.6"/>
        <n v="544386.1"/>
        <n v="1046134.3"/>
        <n v="974533"/>
        <n v="360776.7"/>
        <n v="944804.6"/>
        <n v="391223.2"/>
        <n v="499686.8"/>
        <n v="304372.8"/>
        <n v="170352.6"/>
        <n v="166474.70000000001"/>
        <n v="151401.29999999999"/>
        <n v="300098.90000000002"/>
        <n v="48109.8"/>
        <n v="43728.4"/>
        <n v="300674.5"/>
        <n v="151691.6"/>
        <n v="277510.40000000002"/>
        <n v="333381.40000000002"/>
        <n v="119088.6"/>
        <n v="440976.9"/>
        <n v="335978.2"/>
        <n v="257853.6"/>
        <n v="375123.20000000001"/>
        <n v="245574.9"/>
        <n v="289778.40000000002"/>
        <n v="282807.8"/>
        <n v="402075.4"/>
        <n v="2662.6"/>
        <n v="577939.19999999995"/>
        <n v="600065.6"/>
        <n v="183428.5"/>
        <n v="494449.5"/>
        <n v="2949.8"/>
        <n v="564135.80000000005"/>
        <n v="200426.9"/>
        <n v="305723"/>
        <n v="682833.3"/>
        <n v="9299.5"/>
        <n v="76021.600000000006"/>
        <n v="58108"/>
        <n v="485120.6"/>
        <n v="7160.3"/>
        <n v="40318.1"/>
        <n v="397029.6"/>
        <n v="74733.100000000006"/>
        <n v="388839.4"/>
        <n v="11665"/>
        <n v="422518.3"/>
        <n v="797594.5"/>
        <n v="369744"/>
        <n v="486539.9"/>
        <n v="561471.9"/>
        <n v="481569.4"/>
        <n v="125773.1"/>
        <n v="350593.8"/>
        <n v="954212.2"/>
        <n v="416110.9"/>
        <n v="279001.3"/>
        <n v="602314.1"/>
        <n v="492198.8"/>
        <n v="314347.59999999998"/>
        <n v="187099.5"/>
        <n v="571586.6"/>
        <n v="436963.2"/>
        <n v="282902.8"/>
        <n v="6854.3"/>
        <n v="244093.1"/>
        <n v="37448.199999999997"/>
        <n v="396089"/>
        <n v="40497.1"/>
        <n v="371210"/>
        <n v="11819.3"/>
        <n v="11470.9"/>
        <n v="434939.5"/>
        <n v="584783.30000000005"/>
        <n v="450895.7"/>
        <n v="5450.2"/>
        <n v="180798.8"/>
        <n v="18274.5"/>
        <n v="8278.5"/>
        <n v="579214"/>
        <n v="494064.2"/>
        <n v="606844.19999999995"/>
        <n v="162477.6"/>
        <n v="421602.3"/>
        <n v="991232.4"/>
        <n v="767025.1"/>
        <n v="270521.59999999998"/>
        <n v="198786.2"/>
        <n v="224283.5"/>
        <n v="294221.40000000002"/>
        <n v="1012729"/>
        <n v="589239.6"/>
        <n v="421785.5"/>
        <n v="446845.2"/>
        <n v="294759.09999999998"/>
        <n v="821790.4"/>
        <n v="441155.5"/>
        <n v="69463.3"/>
        <n v="333567"/>
        <n v="200124.6"/>
        <n v="721344.8"/>
        <n v="6083.1"/>
        <n v="753.3"/>
        <n v="357912.8"/>
        <n v="224940.1"/>
        <n v="289173.3"/>
        <n v="802455.9"/>
        <n v="188570.4"/>
        <n v="742671.4"/>
        <n v="441149.5"/>
        <n v="229022.2"/>
        <n v="12460.6"/>
        <n v="979690.8"/>
        <n v="915186.1"/>
        <n v="137829.6"/>
        <n v="143254.70000000001"/>
        <n v="412833.2"/>
        <n v="111809.8"/>
        <n v="301903.90000000002"/>
        <n v="354909.9"/>
        <n v="325177.09999999998"/>
        <n v="444549.3"/>
        <n v="477622.7"/>
        <n v="63628.1"/>
        <n v="297934.8"/>
        <n v="187770.1"/>
        <n v="282369.09999999998"/>
        <n v="542990.19999999995"/>
        <n v="141655"/>
        <n v="322447.2"/>
        <n v="1012565.8"/>
        <n v="30744"/>
        <n v="363418.9"/>
        <n v="139645"/>
        <n v="271578.5"/>
        <n v="355566.6"/>
        <n v="23303.200000000001"/>
        <n v="415420.2"/>
        <n v="24504.2"/>
        <n v="34757.699999999997"/>
        <n v="112975.7"/>
        <n v="557396.4"/>
        <n v="6233.3"/>
        <n v="142857.9"/>
        <n v="480442.6"/>
        <n v="633842.5"/>
        <n v="664403.9"/>
        <n v="937008.9"/>
        <n v="818350.3"/>
        <n v="982336.6"/>
        <n v="51303.6"/>
        <n v="248839.8"/>
        <n v="373261.2"/>
        <n v="412294.9"/>
        <n v="418602.2"/>
        <n v="32071.7"/>
        <n v="283463.3"/>
        <n v="763627.2"/>
        <n v="567044.4"/>
        <n v="391533.7"/>
        <n v="117861.4"/>
        <n v="235019.6"/>
        <n v="7874.8"/>
        <n v="332667.7"/>
        <n v="361047.4"/>
        <n v="943368.2"/>
        <n v="329287"/>
        <n v="989003.7"/>
        <n v="834252.5"/>
        <n v="339022.1"/>
        <n v="172133.9"/>
        <n v="819454.9"/>
        <n v="812401.8"/>
        <n v="592627.5"/>
        <n v="146506.1"/>
        <n v="174219"/>
        <n v="304347.3"/>
        <n v="32491.5"/>
        <n v="341101.1"/>
        <n v="369020"/>
        <n v="346918.1"/>
        <n v="140295.5"/>
        <n v="309583.09999999998"/>
        <n v="992785.7"/>
        <n v="20011.400000000001"/>
        <n v="483701"/>
        <n v="5146.3"/>
        <n v="4956.3999999999996"/>
        <n v="554672.19999999995"/>
        <n v="465326.7"/>
        <n v="295169.2"/>
        <n v="280555.5"/>
        <n v="134314.5"/>
        <n v="974329.7"/>
        <n v="521673.5"/>
        <n v="625577.1"/>
        <n v="1003065.3"/>
        <n v="391342.1"/>
        <n v="222768"/>
        <n v="660920.80000000005"/>
        <n v="149377.79999999999"/>
        <n v="8517.1"/>
        <n v="744899.5"/>
        <n v="923783.9"/>
        <n v="1184973.5"/>
        <n v="241634.9"/>
        <n v="337355.4"/>
        <n v="224455.4"/>
        <n v="294765.7"/>
        <n v="850068"/>
        <n v="182196.9"/>
        <n v="198946"/>
        <n v="303616.7"/>
        <n v="497333.5"/>
        <n v="469304.8"/>
        <n v="13661"/>
        <n v="119875.3"/>
        <n v="651681.69999999995"/>
        <n v="75925.5"/>
        <n v="431082"/>
        <n v="446551.9"/>
        <n v="897651"/>
        <n v="456348"/>
        <n v="25672.9"/>
        <n v="730322"/>
        <n v="365137.6"/>
        <n v="275004.2"/>
        <n v="236359.7"/>
        <n v="229058.1"/>
        <n v="190484.9"/>
        <n v="364618.9"/>
        <n v="939941.5"/>
        <n v="225340.3"/>
        <n v="42888.800000000003"/>
        <n v="273292"/>
        <n v="535777.30000000005"/>
        <n v="222294.8"/>
        <n v="249266.5"/>
        <n v="317755.8"/>
        <n v="9738.4"/>
        <n v="237081.5"/>
        <n v="299507.7"/>
        <n v="489663.9"/>
        <n v="179197.8"/>
        <n v="306207.8"/>
        <n v="356453.8"/>
        <n v="879791"/>
        <n v="18978.400000000001"/>
        <n v="437667.2"/>
        <n v="422036.2"/>
        <n v="276021"/>
        <n v="477491"/>
        <n v="103253.8"/>
        <n v="13610.9"/>
        <n v="186527"/>
        <n v="284663.8"/>
        <n v="89948"/>
        <n v="255753"/>
        <n v="257570.4"/>
        <n v="7904.8"/>
        <n v="15305.4"/>
        <n v="119670.39999999999"/>
        <n v="911406.2"/>
        <n v="157994.6"/>
        <n v="157869"/>
        <n v="256051.20000000001"/>
        <n v="508404.4"/>
        <n v="136669.20000000001"/>
        <n v="162748.6"/>
        <n v="170084.4"/>
        <n v="192591.1"/>
        <n v="271725.90000000002"/>
        <n v="465194.2"/>
        <n v="127041"/>
        <n v="58014.400000000001"/>
        <n v="521256.2"/>
        <n v="330902"/>
        <n v="74499.199999999997"/>
        <n v="297222"/>
        <n v="209154.1"/>
        <n v="130127.5"/>
        <n v="90396.800000000003"/>
        <n v="178643.20000000001"/>
        <n v="214184.2"/>
        <n v="229761.3"/>
        <n v="901240.7"/>
        <n v="129134.5"/>
        <n v="384434.3"/>
        <n v="7700.9"/>
        <n v="179736.2"/>
        <n v="456600.7"/>
        <n v="146749.70000000001"/>
        <n v="98717.3"/>
        <n v="259136.3"/>
        <n v="790747.1"/>
        <n v="603224.69999999995"/>
        <n v="281368.2"/>
        <n v="142940.9"/>
        <n v="437684.2"/>
        <n v="29075.7"/>
        <n v="13516.1"/>
        <n v="14836.4"/>
        <n v="166006.39999999999"/>
        <n v="362260.7"/>
        <n v="136207.1"/>
        <n v="138741.29999999999"/>
        <n v="388024"/>
        <n v="901389"/>
        <n v="117253.3"/>
        <n v="329054.2"/>
        <n v="443099.3"/>
        <n v="377491.4"/>
        <n v="394404"/>
        <n v="136346.20000000001"/>
        <n v="223530.4"/>
        <n v="345162.3"/>
        <n v="12152"/>
        <n v="137896.70000000001"/>
        <n v="4881.2"/>
        <n v="347347.7"/>
        <n v="586831.80000000005"/>
        <n v="263856.8"/>
        <n v="157284.70000000001"/>
        <n v="197535.9"/>
        <n v="311652.5"/>
        <n v="138044.79999999999"/>
        <n v="181457.7"/>
        <n v="535853.80000000005"/>
        <n v="256473.60000000001"/>
        <n v="199296.4"/>
        <n v="109439.8"/>
        <n v="718077.8"/>
        <n v="826955.6"/>
        <n v="365442.5"/>
        <n v="14060.5"/>
        <n v="91326.5"/>
        <n v="138157"/>
        <n v="357302.4"/>
        <n v="259692.2"/>
        <n v="114416.2"/>
        <n v="587062.6"/>
        <n v="111774.39999999999"/>
        <n v="295087.40000000002"/>
        <n v="20650.3"/>
        <n v="149989.4"/>
        <n v="95832.7"/>
        <n v="156903.20000000001"/>
        <n v="480452"/>
        <n v="66096.399999999994"/>
        <n v="9222.1"/>
        <n v="104901.2"/>
        <n v="65681.5"/>
        <n v="222220.9"/>
        <n v="231502"/>
        <n v="116433.8"/>
        <n v="180028.2"/>
        <n v="113833.3"/>
        <n v="258054.2"/>
        <n v="120312.5"/>
        <n v="181121.2"/>
        <n v="109125.3"/>
        <n v="209860.5"/>
        <n v="600381.4"/>
        <n v="110817.60000000001"/>
        <n v="164483.6"/>
        <n v="183300.8"/>
        <n v="59036.3"/>
        <n v="36880.699999999997"/>
        <n v="25670.5"/>
        <n v="79420.399999999994"/>
        <n v="182246.5"/>
        <n v="31176.400000000001"/>
        <n v="136186.6"/>
        <n v="114160.3"/>
        <n v="150147.9"/>
        <n v="136475.70000000001"/>
        <n v="180611"/>
        <n v="141940.4"/>
        <n v="31753.200000000001"/>
        <n v="53100.9"/>
        <n v="50560.800000000003"/>
        <n v="118711.9"/>
        <n v="150848.4"/>
        <n v="91214.7"/>
        <n v="214670.8"/>
        <n v="176766.2"/>
        <n v="80886.7"/>
        <n v="177712.8"/>
        <n v="81210.8"/>
        <n v="369317.9"/>
        <n v="129896.1"/>
        <n v="38805.699999999997"/>
        <n v="20037.900000000001"/>
        <n v="149075.29999999999"/>
        <n v="143555.6"/>
        <n v="277083.7"/>
        <n v="305489.2"/>
        <n v="152262.79999999999"/>
        <n v="220213.5"/>
        <n v="2727.2"/>
        <n v="133315.9"/>
        <n v="220462.9"/>
        <n v="180868.8"/>
        <n v="62325.9"/>
        <n v="137795.4"/>
        <n v="106478.3"/>
        <n v="331200.2"/>
        <n v="22410.6"/>
      </sharedItems>
    </cacheField>
    <cacheField name="Grand Total_INR" numFmtId="0">
      <sharedItems containsSemiMixedTypes="0" containsString="0" containsNumber="1" minValue="4.7809505100000003" maxValue="3761.6332160804018" count="2061">
        <n v="406.25434423799999"/>
        <n v="445.56954893400001"/>
        <n v="413.50351348482428"/>
        <n v="382.67699578398373"/>
        <n v="404.19608120176571"/>
        <n v="436.97599329256138"/>
        <n v="101.56183456551075"/>
        <n v="86.338747033348838"/>
        <n v="126.37584281227879"/>
        <n v="201.96349947744997"/>
        <n v="461.25904640588936"/>
        <n v="266.53785429039829"/>
        <n v="447.04843405303598"/>
        <n v="498.27763083849192"/>
        <n v="982.44002437991446"/>
        <n v="574.60946368825307"/>
        <n v="697.66912281019916"/>
        <n v="388.41721007127217"/>
        <n v="998.79383193261799"/>
        <n v="439.22253104099059"/>
        <n v="351.51571726251603"/>
        <n v="351.51566864449075"/>
        <n v="668.2804888967537"/>
        <n v="432.65831107095153"/>
        <n v="504.90991011235957"/>
        <n v="311.50523220022507"/>
        <n v="386.02662648536437"/>
        <n v="511.9487204716994"/>
        <n v="568.96496931775084"/>
        <n v="493.10312343751883"/>
        <n v="274.27957009604989"/>
        <n v="244.81648691155564"/>
        <n v="404.31407455307897"/>
        <n v="155.92296972569844"/>
        <n v="329.75537939644624"/>
        <n v="272.01148532731378"/>
        <n v="238.64994011023626"/>
        <n v="441.15761975599997"/>
        <n v="443.11998900399999"/>
        <n v="376.07738326407701"/>
        <n v="554.51595720869022"/>
        <n v="453.28487682426095"/>
        <n v="365.24514754463081"/>
        <n v="453.86883669237272"/>
        <n v="300.58750210925996"/>
        <n v="524.85994515924904"/>
        <n v="272.88679205516604"/>
        <n v="1100.3630085073505"/>
        <n v="421.75209217312943"/>
        <n v="1698.3005908739399"/>
        <n v="429.44156935871581"/>
        <n v="399.53453010854389"/>
        <n v="240.13244814718234"/>
        <n v="474.16786528599999"/>
        <n v="436.47081383899996"/>
        <n v="321.36434754300001"/>
        <n v="372.18119584200002"/>
        <n v="301.07681962000004"/>
        <n v="273.19037633200003"/>
        <n v="464.87438109157233"/>
        <n v="377.05007735840525"/>
        <n v="532.442004341234"/>
        <n v="997.06759987446446"/>
        <n v="564.93779316979317"/>
        <n v="240.77549620052537"/>
        <n v="406.62372031199999"/>
        <n v="287.52976949700002"/>
        <n v="268.34525433499999"/>
        <n v="366.40573004099997"/>
        <n v="517.654014512"/>
        <n v="548.36230241999999"/>
        <n v="417.61639694399997"/>
        <n v="440.28092488699997"/>
        <n v="289.331697883"/>
        <n v="254.807352275"/>
        <n v="238.51581665355613"/>
        <n v="315.51601110644356"/>
        <n v="437.76627443671839"/>
        <n v="260.08629091174754"/>
        <n v="958.98822223689365"/>
        <n v="490.70083907509797"/>
        <n v="431.06543037840129"/>
        <n v="502.12925971068569"/>
        <n v="275.47961973259288"/>
        <n v="405.79324424707238"/>
        <n v="702.33253129586467"/>
        <n v="442.06523215230499"/>
        <n v="558.2062095514608"/>
        <n v="407.41141952614419"/>
        <n v="516.5564808129327"/>
        <n v="564.04876520138055"/>
        <n v="432.96977736720555"/>
        <n v="411.91909315371828"/>
        <n v="232.11095352468453"/>
        <n v="268.51133723616522"/>
        <n v="292.92467110278039"/>
        <n v="341.36340960883928"/>
        <n v="391.59437785582122"/>
        <n v="445.26533848329706"/>
        <n v="400.07365118214699"/>
        <n v="448.25196204732464"/>
        <n v="599.36132853463266"/>
        <n v="245.08108782889803"/>
        <n v="621.6028217519231"/>
        <n v="607.6507900400627"/>
        <n v="505.39614444379151"/>
        <n v="498.25192017635459"/>
        <n v="434.8455858176311"/>
        <n v="476.16160492365958"/>
        <n v="702.01095999326878"/>
        <n v="457.25786462888459"/>
        <n v="475.07243663354393"/>
        <n v="242.98633534845979"/>
        <n v="985.31562401434837"/>
        <n v="446.07275881517302"/>
        <n v="594.00367285410425"/>
        <n v="520.61176061518699"/>
        <n v="304.22260249300001"/>
        <n v="468.52990085499999"/>
        <n v="405.88800805400001"/>
        <n v="502.71616720000003"/>
        <n v="618.30651928000009"/>
        <n v="422.998898182"/>
        <n v="407.96277701299999"/>
        <n v="474.96881943099999"/>
        <n v="457.158133303"/>
        <n v="505.285913112"/>
        <n v="487.147443904"/>
        <n v="476.05775040200001"/>
        <n v="498.445104286"/>
        <n v="388.19395580700001"/>
        <n v="304.95233584800002"/>
        <n v="272.571632314"/>
        <n v="340.60439006900003"/>
        <n v="396.18049478799998"/>
        <n v="508.28011704099998"/>
        <n v="416.55395139299998"/>
        <n v="269.06169214414012"/>
        <n v="465.87068090681998"/>
        <n v="244.31620463241441"/>
        <n v="598.28803582393709"/>
        <n v="467.75246448307053"/>
        <n v="622.66972306011201"/>
        <n v="468.82494024972851"/>
        <n v="490.57488626026617"/>
        <n v="401.76455745560281"/>
        <n v="612.02509130034605"/>
        <n v="260.98087493594892"/>
        <n v="376.90013115447664"/>
        <n v="609.51155987215714"/>
        <n v="399.73494024644344"/>
        <n v="482.64797563791444"/>
        <n v="271.27857375420723"/>
        <n v="265.06693590023269"/>
        <n v="416.83257935971471"/>
        <n v="416.83257939399999"/>
        <n v="296.22387794999997"/>
        <n v="285.68297167700001"/>
        <n v="249.92498909954674"/>
        <n v="451.82270783721225"/>
        <n v="471.76211303535501"/>
        <n v="688.65572454944152"/>
        <n v="232.43528066513895"/>
        <n v="418.68193347705858"/>
        <n v="217.23264649140026"/>
        <n v="680.7418398909025"/>
        <n v="444.48301982796681"/>
        <n v="225.12718393878183"/>
        <n v="404.59236181368692"/>
        <n v="864.67813291372204"/>
        <n v="398.61022611369788"/>
        <n v="260.44627110785035"/>
        <n v="286.69440178374339"/>
        <n v="225.61947185275392"/>
        <n v="403.98463902527743"/>
        <n v="425.49457102500003"/>
        <n v="411.56531654299761"/>
        <n v="236.87500587229516"/>
        <n v="233.10296135801039"/>
        <n v="311.18907999999999"/>
        <n v="424.48515991521731"/>
        <n v="243.84946827710414"/>
        <n v="981.18763062259814"/>
        <n v="467.19763095783719"/>
        <n v="297.122905710993"/>
        <n v="424.47506985648408"/>
        <n v="241.18587979214263"/>
        <n v="250.55103830983145"/>
        <n v="539.60095079030805"/>
        <n v="395.16757405694312"/>
        <n v="293.94998465836761"/>
        <n v="477.96810461931034"/>
        <n v="581.36287560857897"/>
        <n v="416.48830644148256"/>
        <n v="419.02946122933167"/>
        <n v="450.22651539445127"/>
        <n v="993.67554063717307"/>
        <n v="258.8104229179994"/>
        <n v="515.12063785750138"/>
        <n v="514.80653225297624"/>
        <n v="413.96577555444185"/>
        <n v="284.01197757400001"/>
        <n v="226.99032242600001"/>
        <n v="469.15660591484436"/>
        <n v="399.91963588902195"/>
        <n v="513.58445736321426"/>
        <n v="233.27058173515491"/>
        <n v="370.64519572953736"/>
        <n v="347.88325743596505"/>
        <n v="733.58122554762269"/>
        <n v="647.53422413900091"/>
        <n v="534.99201056331617"/>
        <n v="261.48431017741564"/>
        <n v="448.9181373875233"/>
        <n v="249.82809512771871"/>
        <n v="479.9692312900961"/>
        <n v="424.76296810497581"/>
        <n v="286.66463690638096"/>
        <n v="510.60728438113205"/>
        <n v="656.58958605189969"/>
        <n v="337.04118936041067"/>
        <n v="239.83500276225197"/>
        <n v="230.74927163678879"/>
        <n v="423.30490541171923"/>
        <n v="700.38417224678619"/>
        <n v="897.54208887289337"/>
        <n v="585.91983391819804"/>
        <n v="211.75922265286576"/>
        <n v="469.36419781764511"/>
        <n v="546.61223574469398"/>
        <n v="314.17817655008889"/>
        <n v="284.24037477771191"/>
        <n v="198.31294965760881"/>
        <n v="510.07743046115587"/>
        <n v="345.9484384297287"/>
        <n v="201.65784682949661"/>
        <n v="508.87135538269825"/>
        <n v="596.22141870776511"/>
        <n v="1240.3135426120655"/>
        <n v="417.01546955711746"/>
        <n v="565.46684776695747"/>
        <n v="203.15487773135212"/>
        <n v="265.91748350624312"/>
        <n v="291.23627041171369"/>
        <n v="418.34080831399785"/>
        <n v="404.1048151834151"/>
        <n v="545.61340133796261"/>
        <n v="214.31208561102682"/>
        <n v="212.72304260164975"/>
        <n v="449.85546990713311"/>
        <n v="390.05628356096457"/>
        <n v="469.21948535857678"/>
        <n v="474.61718311499999"/>
        <n v="494.79809266699999"/>
        <n v="636.521864198"/>
        <n v="485.01235272000002"/>
        <n v="636.26055872200004"/>
        <n v="696.11951397400003"/>
        <n v="383.82675444"/>
        <n v="479.89987132700003"/>
        <n v="591.85393390599995"/>
        <n v="392.54257369999669"/>
        <n v="268.5386437714896"/>
        <n v="220.56096092341267"/>
        <n v="457.18906519972916"/>
        <n v="236.95717645904205"/>
        <n v="380.5098889102897"/>
        <n v="475.75278572326704"/>
        <n v="547.40663857304514"/>
        <n v="266.73369765111494"/>
        <n v="530.55863608905895"/>
        <n v="682.80582269711044"/>
        <n v="492.29722194628459"/>
        <n v="470.3190806409869"/>
        <n v="672.32314084019436"/>
        <n v="484.73925403792748"/>
        <n v="522.41325987851496"/>
        <n v="588.08770642740615"/>
        <n v="300.50685405299998"/>
        <n v="380.171567982"/>
        <n v="275.68072231500003"/>
        <n v="388.34903305300003"/>
        <n v="295.618395577"/>
        <n v="411.71425268999997"/>
        <n v="368.65768270800004"/>
        <n v="337.32176920199998"/>
        <n v="401.10377413099997"/>
        <n v="389.35108297600004"/>
        <n v="347.78127308899997"/>
        <n v="377.26768313099996"/>
        <n v="219.14219780300002"/>
        <n v="277.17660409852039"/>
        <n v="280.18841088674282"/>
        <n v="216.60697721619181"/>
        <n v="397.36115213890588"/>
        <n v="255.84286138301991"/>
        <n v="592.7827009479505"/>
        <n v="484.18484037220435"/>
        <n v="469.7811608823269"/>
        <n v="270.61637187791092"/>
        <n v="521.81575758009456"/>
        <n v="257.61306484647184"/>
        <n v="282.14050126135868"/>
        <n v="563.67066455082204"/>
        <n v="230.12352443384984"/>
        <n v="218.74142514838493"/>
        <n v="401.27675323484618"/>
        <n v="385.37498017179473"/>
        <n v="445.17541725512865"/>
        <n v="523.05372664547133"/>
        <n v="710.77205520638699"/>
        <n v="490.91835225576938"/>
        <n v="474.77186813355962"/>
        <n v="631.2717130866456"/>
        <n v="445.64177576393331"/>
        <n v="481.20943291415949"/>
        <n v="252.36866781652756"/>
        <n v="470.89568096762838"/>
        <n v="448.35391073551892"/>
        <n v="406.15321039236147"/>
        <n v="518.04025000762215"/>
        <n v="435.11381287940424"/>
        <n v="971.5345093275705"/>
        <n v="237.20520441092492"/>
        <n v="554.15333585751159"/>
        <n v="978.01665050625365"/>
        <n v="385.1265980669408"/>
        <n v="481.51288749177507"/>
        <n v="418.15771354861727"/>
        <n v="452.80557683758394"/>
        <n v="833.47962009512469"/>
        <n v="453.74799186100137"/>
        <n v="583.49695015884834"/>
        <n v="363.70343590963137"/>
        <n v="259.81378226163451"/>
        <n v="967.64035323393705"/>
        <n v="221.27154475191873"/>
        <n v="480.30729949321926"/>
        <n v="484.42367298898415"/>
        <n v="522.07315132256178"/>
        <n v="473.88179743592934"/>
        <n v="281.06471688693341"/>
        <n v="385.99836088703211"/>
        <n v="1332.6310174961784"/>
        <n v="1813.8905265839983"/>
        <n v="285.75206153942793"/>
        <n v="286.26320646914132"/>
        <n v="561.25206791029029"/>
        <n v="487.6911054788531"/>
        <n v="390.03619500270889"/>
        <n v="601.50370339165397"/>
        <n v="388.46229515486948"/>
        <n v="470.11201612197794"/>
        <n v="212.29008155998301"/>
        <n v="270.59496614321563"/>
        <n v="974.65082633832947"/>
        <n v="821.70847576656763"/>
        <n v="416.75113042249541"/>
        <n v="215.50851126497417"/>
        <n v="657.36676133955064"/>
        <n v="522.51853539635431"/>
        <n v="823.6258456973294"/>
        <n v="1083.5627089263"/>
        <n v="386.05093675612216"/>
        <n v="1011.3311778766897"/>
        <n v="632.05581107814055"/>
        <n v="525.10908794469617"/>
        <n v="238.47902147426467"/>
        <n v="592.80495534343913"/>
        <n v="407.4321286417242"/>
        <n v="965.12689139253723"/>
        <n v="455.36025704596386"/>
        <n v="284.66745970027534"/>
        <n v="214.5971639706533"/>
        <n v="276.11492564714501"/>
        <n v="187.228695691181"/>
        <n v="334.30136788902286"/>
        <n v="187.56385286126897"/>
        <n v="478.37488555210007"/>
        <n v="438.51026897358133"/>
        <n v="625.71821283109557"/>
        <n v="186.57376421639498"/>
        <n v="481.05458007288638"/>
        <n v="186.89860243377635"/>
        <n v="488.98703459199999"/>
        <n v="597.61834523100003"/>
        <n v="494.04894301100001"/>
        <n v="526.19257611"/>
        <n v="528.97670173299991"/>
        <n v="423.24980114799996"/>
        <n v="465.96935829"/>
        <n v="520.86753601099997"/>
        <n v="554.92233149700007"/>
        <n v="525.71589188399992"/>
        <n v="525.703261838"/>
        <n v="518.26915887600001"/>
        <n v="582.41000747599992"/>
        <n v="740.82252263999999"/>
        <n v="582.99086810000006"/>
        <n v="502.90092427500002"/>
        <n v="537.352224009"/>
        <n v="501.81709259799999"/>
        <n v="552.90068067800007"/>
        <n v="531.41547021999997"/>
        <n v="552.80515132400001"/>
        <n v="564.84033169999998"/>
        <n v="524.87270718899993"/>
        <n v="505.68971704799998"/>
        <n v="639.58293313900003"/>
        <n v="467.15226664199997"/>
        <n v="633.78236302800008"/>
        <n v="444.16171570699998"/>
        <n v="484.540097984"/>
        <n v="476.12320922399999"/>
        <n v="500.19613076799999"/>
        <n v="502.97773294500001"/>
        <n v="775.88705034299994"/>
        <n v="781.74657643900002"/>
        <n v="527.38262139200003"/>
        <n v="466.34626096400001"/>
        <n v="423.59214987999997"/>
        <n v="570.25121818500008"/>
        <n v="500.57274865900001"/>
        <n v="520.17325670399998"/>
        <n v="526.73206599299999"/>
        <n v="567.67089815099996"/>
        <n v="504.74830188999999"/>
        <n v="502.35687299299997"/>
        <n v="585.13748605199999"/>
        <n v="519.74362343400003"/>
        <n v="529.98849662300006"/>
        <n v="516.79684812699998"/>
        <n v="550.58549834599989"/>
        <n v="665.12835789300004"/>
        <n v="453.57154347599999"/>
        <n v="666.40752533800003"/>
        <n v="581.01707185299995"/>
        <n v="514.23104882400003"/>
        <n v="578.45346906099996"/>
        <n v="514.58899541200003"/>
        <n v="595.51459695099993"/>
        <n v="521.97039911000002"/>
        <n v="517.15649165499997"/>
        <n v="643.90220266300003"/>
        <n v="376.66578483300003"/>
        <n v="564.44900385400001"/>
        <n v="544.82836637100002"/>
        <n v="505.57356698199999"/>
        <n v="526.63904137200007"/>
        <n v="665.72773783600007"/>
        <n v="521.07530617999998"/>
        <n v="524.73218148700005"/>
        <n v="652.540585878"/>
        <n v="444.90061543000002"/>
        <n v="555.52191600399999"/>
        <n v="518.8414333049999"/>
        <n v="531.5999214850001"/>
        <n v="729.62741161199995"/>
        <n v="658.09515007599998"/>
        <n v="457.75096978700003"/>
        <n v="668.61428823799997"/>
        <n v="526.41365740100002"/>
        <n v="452.37683242000003"/>
        <n v="610.46870257199998"/>
        <n v="481.632153663"/>
        <n v="594.05763844299997"/>
        <n v="473.26577466499998"/>
        <n v="546.94940179799994"/>
        <n v="527.43432773500001"/>
        <n v="656.3079448929999"/>
        <n v="530.28686311499996"/>
        <n v="534.52889178399994"/>
        <n v="483.80044285400004"/>
        <n v="650.62810571400007"/>
        <n v="450.20313880000003"/>
        <n v="499.65830469299999"/>
        <n v="219.67406003800002"/>
        <n v="438.28611351000001"/>
        <n v="503.56350123299995"/>
        <n v="670.72149218300001"/>
        <n v="615.50809997400006"/>
        <n v="540.61324052800001"/>
        <n v="531.64686072799998"/>
        <n v="592.72806395999999"/>
        <n v="567.27760302900003"/>
        <n v="1035.07386933"/>
        <n v="464.994926378"/>
        <n v="210.61539787500001"/>
        <n v="505.69513880800002"/>
        <n v="378.46590780999998"/>
        <n v="592.71075932099995"/>
        <n v="567.26101378699991"/>
        <n v="235.7723374"/>
        <n v="599.68507120699996"/>
        <n v="573.93595001200003"/>
        <n v="536.15916910700003"/>
        <n v="511.64563380999999"/>
        <n v="276.22623116900002"/>
        <n v="482.83188083600004"/>
        <n v="601.23826417700002"/>
        <n v="384.32824660699998"/>
        <n v="423.62038372699999"/>
        <n v="505.408515104"/>
        <n v="627.12957029000006"/>
        <n v="540.29101573699995"/>
        <n v="209.45550015800001"/>
        <n v="602.41508220499998"/>
        <n v="382.59514823200004"/>
        <n v="539.94190892699999"/>
        <n v="660.01507635799999"/>
        <n v="530.98686662299997"/>
        <n v="279.34161390499997"/>
        <n v="338.20901461300002"/>
        <n v="237.438984406"/>
        <n v="631.84841609499995"/>
        <n v="522.27132542499999"/>
        <n v="208.535696226"/>
        <n v="380.91502236399998"/>
        <n v="731.042267219"/>
        <n v="858.44535279000002"/>
        <n v="512.42339644800006"/>
        <n v="513.05206358400005"/>
        <n v="554.20322710400001"/>
        <n v="580.02531406799994"/>
        <n v="1038.6914356499999"/>
        <n v="1034.67326624"/>
        <n v="534.76699651800004"/>
        <n v="623.09844750900004"/>
        <n v="529.19490349800003"/>
        <n v="503.59369199899999"/>
        <n v="504.880085447"/>
        <n v="470.37006059100003"/>
        <n v="235.80446014500001"/>
        <n v="606.60130534999996"/>
        <n v="568.83470883500001"/>
        <n v="556.63470884499998"/>
        <n v="659.26273806999995"/>
        <n v="581.796069278"/>
        <n v="205.80820957"/>
        <n v="569.84444254699997"/>
        <n v="203.88752447500002"/>
        <n v="318.31932462899999"/>
        <n v="220.519780951"/>
        <n v="469.824657608"/>
        <n v="397.57752517"/>
        <n v="592.15813946100002"/>
        <n v="520.61501728799999"/>
        <n v="528.14599093499999"/>
        <n v="685.359995798"/>
        <n v="617.55540505400006"/>
        <n v="530.25956682200001"/>
        <n v="526.92039163699997"/>
        <n v="264.93982917300002"/>
        <n v="314.11471223200004"/>
        <n v="507.24933171799995"/>
        <n v="832.43108154999993"/>
        <n v="559.90534923799999"/>
        <n v="491.74587497599998"/>
        <n v="564.93367924000006"/>
        <n v="747.54395933199999"/>
        <n v="735.14395388600008"/>
        <n v="511.99047132999999"/>
        <n v="559.12015062700004"/>
        <n v="254.95668619399999"/>
        <n v="548.96266453700002"/>
        <n v="380.28816248599998"/>
        <n v="560.95405326499997"/>
        <n v="543.05825750700001"/>
        <n v="529.43950163299996"/>
        <n v="470.14684686299995"/>
        <n v="641.99369033699998"/>
        <n v="539.16843680900001"/>
        <n v="1053.3083659599999"/>
        <n v="601.93813363799995"/>
        <n v="529.20388976300001"/>
        <n v="685.06776483800002"/>
        <n v="526.69585289299994"/>
        <n v="521.65791887"/>
        <n v="1052.5173013599999"/>
        <n v="263.451317039"/>
        <n v="521.47754037000004"/>
        <n v="235.92964762100002"/>
        <n v="469.452364053"/>
        <n v="539.676760532"/>
        <n v="684.83120358600002"/>
        <n v="543.79936266100003"/>
        <n v="474.184944449"/>
        <n v="504.55765523700001"/>
        <n v="528.89034310199997"/>
        <n v="529.97204963199999"/>
        <n v="542.40213859599999"/>
        <n v="619.54392049"/>
        <n v="802.00407864800002"/>
        <n v="468.66123470600002"/>
        <n v="579.58239037800001"/>
        <n v="542.12962560299991"/>
        <n v="527.07043437799996"/>
        <n v="619.23229740199997"/>
        <n v="529.70578428700003"/>
        <n v="381.80056382099997"/>
        <n v="551.17509643599999"/>
        <n v="341.05483512000001"/>
        <n v="614.05899737499999"/>
        <n v="542.21752395600004"/>
        <n v="243.99823442800002"/>
        <n v="530.84780636000005"/>
        <n v="1047.2744191999998"/>
        <n v="464.21371429699997"/>
        <n v="540.69319224200001"/>
        <n v="541.24165823199996"/>
        <n v="562.19469820300003"/>
        <n v="251.89206155400001"/>
        <n v="473.296534925"/>
        <n v="569.202329233"/>
        <n v="377.31215090400002"/>
        <n v="568.13899718099992"/>
        <n v="542.07757883900001"/>
        <n v="525.86841540800003"/>
        <n v="538.42915146200005"/>
        <n v="240.77048187399998"/>
        <n v="561.05447975300001"/>
        <n v="559.24895043800007"/>
        <n v="724.07463549099998"/>
        <n v="578.00039389999995"/>
        <n v="641.240496463"/>
        <n v="765.00056014299992"/>
        <n v="541.19403092300001"/>
        <n v="596.92718918899993"/>
        <n v="538.53542264199996"/>
        <n v="649.20799710300003"/>
        <n v="256.15335257600003"/>
        <n v="600.64800452099996"/>
        <n v="499.96790026400004"/>
        <n v="543.89183518300001"/>
        <n v="551.266616978"/>
        <n v="562.94224567000003"/>
        <n v="388.09749589699999"/>
        <n v="628.39188857499994"/>
        <n v="516.60390138100001"/>
        <n v="547.05888371399999"/>
        <n v="550.10763002199997"/>
        <n v="343.56758891499999"/>
        <n v="373.23058919800002"/>
        <n v="468.48752361800001"/>
        <n v="383.577383446"/>
        <n v="494.40620681499996"/>
        <n v="555.63858313200001"/>
        <n v="431.32034785500002"/>
        <n v="522.19592640500002"/>
        <n v="572.79397620700001"/>
        <n v="520.49429716399993"/>
        <n v="546.06210273199997"/>
        <n v="515.13101443799997"/>
        <n v="549.01369064799997"/>
        <n v="472.518280425"/>
        <n v="547.532968041"/>
        <n v="545.82985305399995"/>
        <n v="520.27291624600002"/>
        <n v="504.39740537599999"/>
        <n v="606.264589129"/>
        <n v="480.25130372399997"/>
        <n v="613.60514807699997"/>
        <n v="512.02864571500004"/>
        <n v="260.56128015899998"/>
        <n v="564.86226081500001"/>
        <n v="291.78623851999998"/>
        <n v="252.22681466899999"/>
        <n v="649.92085923299999"/>
        <n v="492.17663838700003"/>
        <n v="558.12937953300002"/>
        <n v="409.23270124200002"/>
        <n v="576.61170034500003"/>
        <n v="510.50240974799999"/>
        <n v="612.602877853"/>
        <n v="464.09305135100004"/>
        <n v="507.16575391399999"/>
        <n v="478.10089645900001"/>
        <n v="646.89311068100005"/>
        <n v="394.82359258600002"/>
        <n v="609.00555559099996"/>
        <n v="463.50160801499999"/>
        <n v="477.49160115699999"/>
        <n v="557.41809570299995"/>
        <n v="491.54940529999999"/>
        <n v="509.851810785"/>
        <n v="716.81088542600003"/>
        <n v="531.885467855"/>
        <n v="516.57052078499999"/>
        <n v="561.98330532799991"/>
        <n v="521.53755815"/>
        <n v="613.80955989300003"/>
        <n v="562.82596458599994"/>
        <n v="647.28600140600008"/>
        <n v="602.085905561"/>
        <n v="280.64182513100002"/>
        <n v="597.04688100300007"/>
        <n v="531.70514144700007"/>
        <n v="503.07955441900003"/>
        <n v="603.73082053299993"/>
        <n v="263.30311332000002"/>
        <n v="511.57646342800001"/>
        <n v="512.62475524700005"/>
        <n v="616.86462352700005"/>
        <n v="512.08229793399994"/>
        <n v="599.69792839599995"/>
        <n v="603.94905108899991"/>
        <n v="1057.7819444100001"/>
        <n v="1055.9628552000001"/>
        <n v="471.10537163800001"/>
        <n v="239.06143402399999"/>
        <n v="596.57593131600004"/>
        <n v="422.631889511"/>
        <n v="613.099941371"/>
        <n v="492.575964312"/>
        <n v="650.44825459399999"/>
        <n v="510.91659100800001"/>
        <n v="508.79617936799997"/>
        <n v="510.20139819000002"/>
        <n v="513.48096398300004"/>
        <n v="503.931885212"/>
        <n v="630.68977896000001"/>
        <n v="93.031428036999998"/>
        <n v="112.398569104"/>
        <n v="94.241878591000003"/>
        <n v="567.73063938299993"/>
        <n v="261.24996302599999"/>
        <n v="402.82980853800001"/>
        <n v="227.47392563"/>
        <n v="568.32043582900008"/>
        <n v="250.486272727"/>
        <n v="568.38989227000002"/>
        <n v="592.68934860699994"/>
        <n v="262.21693913900003"/>
        <n v="407.72241905499999"/>
        <n v="509.299778903"/>
        <n v="342.91514130399997"/>
        <n v="603.61430166900004"/>
        <n v="523.00013667000007"/>
        <n v="515.63589618200001"/>
        <n v="509.234340309"/>
        <n v="603.53675198799999"/>
        <n v="515.56964276899998"/>
        <n v="474.69305340799997"/>
        <n v="603.24349842499998"/>
        <n v="603.48901630199998"/>
        <n v="508.98691066200001"/>
        <n v="590.87207958900001"/>
        <n v="234.76471798599999"/>
        <n v="588.53520800399997"/>
        <n v="496.67493740999998"/>
        <n v="485.76017279799999"/>
        <n v="445.31804675700005"/>
        <n v="482.638940741"/>
        <n v="457.05664163899996"/>
        <n v="618.41748036399997"/>
        <n v="411.995421131"/>
        <n v="356.63646698000002"/>
        <n v="343.40991024899995"/>
        <n v="228.194364632"/>
        <n v="508.13328382200001"/>
        <n v="338.46733835399999"/>
        <n v="580.29384000599998"/>
        <n v="479.00775936900004"/>
        <n v="580.35426499500011"/>
        <n v="492.15014601799999"/>
        <n v="127.14385985300001"/>
        <n v="77.981567349000002"/>
        <n v="82.219696025000005"/>
        <n v="64.419555735999992"/>
        <n v="161.048889215"/>
        <n v="292.43087776300001"/>
        <n v="574.758853413"/>
        <n v="407.78300971099998"/>
        <n v="421.99751621199999"/>
        <n v="528.59119692699994"/>
        <n v="565.700978136"/>
        <n v="234.271455836"/>
        <n v="590.59839112000009"/>
        <n v="511.48969517"/>
        <n v="527.65531393399999"/>
        <n v="254.94242431699999"/>
        <n v="590.324601927"/>
        <n v="499.782281834"/>
        <n v="498.138262387"/>
        <n v="569.14376011000002"/>
        <n v="216.72732041200001"/>
        <n v="301.49566757499997"/>
        <n v="590.00055775199996"/>
        <n v="589.93913549199999"/>
        <n v="499.455942816"/>
        <n v="264.01491426899997"/>
        <n v="590.87850724299994"/>
        <n v="500.25123853399998"/>
        <n v="478.62676422100003"/>
        <n v="579.89267726200001"/>
        <n v="579.83271998600003"/>
        <n v="489.28453358100001"/>
        <n v="250.20290644899998"/>
        <n v="255.896277481"/>
        <n v="508.23935137900003"/>
        <n v="1054.19090809"/>
        <n v="562.75043442599997"/>
        <n v="570.02179967999996"/>
        <n v="523.60158606699997"/>
        <n v="518.34646314499992"/>
        <n v="615.26032769799997"/>
        <n v="616.09174062900001"/>
        <n v="641.76231187799999"/>
        <n v="497.71428343600002"/>
        <n v="447.777636524"/>
        <n v="471.085670155"/>
        <n v="524.89836157000002"/>
        <n v="623.03722741599995"/>
        <n v="524.72964164799998"/>
        <n v="254.560754995"/>
        <n v="385.99745376600004"/>
        <n v="370.26718035900001"/>
        <n v="263.88010701499996"/>
        <n v="560.64302523000003"/>
        <n v="253.05188451199999"/>
        <n v="503.38502718900003"/>
        <n v="496.52010555199996"/>
        <n v="620.73333813900001"/>
        <n v="402.00934216899998"/>
        <n v="528.93411925499993"/>
        <n v="607.74699811400001"/>
        <n v="521.620392057"/>
        <n v="472.62729204200002"/>
        <n v="619.146382077"/>
        <n v="509.60923721400002"/>
        <n v="497.32914467000001"/>
        <n v="618.21676148200004"/>
        <n v="709.67147488700004"/>
        <n v="547.42674764399999"/>
        <n v="536.89247592700008"/>
        <n v="517.30014261899998"/>
        <n v="615.66715764399999"/>
        <n v="537.522526363"/>
        <n v="635.17094873199994"/>
        <n v="258.477900143"/>
        <n v="638.77973097500001"/>
        <n v="521.707672161"/>
        <n v="623.39576645"/>
        <n v="511.65659222099998"/>
        <n v="531.81210615700002"/>
        <n v="488.91798920399998"/>
        <n v="565.12923286800003"/>
        <n v="634.75206805400001"/>
        <n v="531.21154100700005"/>
        <n v="520.97727634"/>
        <n v="535.21406607699998"/>
        <n v="1073.1189930100002"/>
        <n v="576.12804531400002"/>
        <n v="609.37540108899998"/>
        <n v="549.15048577699997"/>
        <n v="643.71998261700003"/>
        <n v="538.716626271"/>
        <n v="550.61402058300007"/>
        <n v="474.42501377299999"/>
        <n v="486.51278685399996"/>
        <n v="650.75947983900005"/>
        <n v="544.957936475"/>
        <n v="518.35585377999996"/>
        <n v="701.53744522700003"/>
        <n v="432.03278091599998"/>
        <n v="532.8485705710001"/>
        <n v="549.92278837599997"/>
        <n v="649.82387842100002"/>
        <n v="641.80883401800008"/>
        <n v="548.746470832"/>
        <n v="647.489720852"/>
        <n v="539.05348701499997"/>
        <n v="1091.21151332"/>
        <n v="619.11183797000001"/>
        <n v="426.555765108"/>
        <n v="466.79759375399999"/>
        <n v="597.43543683000007"/>
        <n v="429.66660395700001"/>
        <n v="542.56057582599999"/>
        <n v="582.41014921400006"/>
        <n v="291.91128396400001"/>
        <n v="559.04627746900007"/>
        <n v="301.79343281199999"/>
        <n v="591.18249686899992"/>
        <n v="480.02865862699997"/>
        <n v="610.78352242899996"/>
        <n v="284.20568383099999"/>
        <n v="670.6699085009999"/>
        <n v="668.20232708499998"/>
        <n v="572.69041490300003"/>
        <n v="589.46576536499992"/>
        <n v="546.80478994500004"/>
        <n v="532.916404554"/>
        <n v="586.96539979900001"/>
        <n v="546.852520379"/>
        <n v="439.17422636200001"/>
        <n v="292.69359186000003"/>
        <n v="555.359026148"/>
        <n v="487.54607092000003"/>
        <n v="651.97729066299996"/>
        <n v="588.48175329699995"/>
        <n v="572.21464397800003"/>
        <n v="695.59408168199991"/>
        <n v="586.09576877100005"/>
        <n v="382.82193333099997"/>
        <n v="301.10759939900004"/>
        <n v="584.13120676699998"/>
        <n v="575.12031042199999"/>
        <n v="683.93009811800005"/>
        <n v="393.46409089700001"/>
        <n v="377.57642608700002"/>
        <n v="535.47562402000005"/>
        <n v="634.13721427400003"/>
        <n v="573.26402534300007"/>
        <n v="519.72594551700001"/>
        <n v="572.99361125200005"/>
        <n v="508.31757246999996"/>
        <n v="446.19962553400001"/>
        <n v="430.85967047700001"/>
        <n v="278.85485196499997"/>
        <n v="599.10221874699994"/>
        <n v="522.99311059299998"/>
        <n v="550.07583347399998"/>
        <n v="463.69464504400003"/>
        <n v="563.41818357700004"/>
        <n v="667.75488440900006"/>
        <n v="572.87171127500005"/>
        <n v="546.89211074699995"/>
        <n v="560.15894415499997"/>
        <n v="663.89199186499991"/>
        <n v="567.80243955100002"/>
        <n v="664.81157363199998"/>
        <n v="288.47247283999997"/>
        <n v="456.32575258499998"/>
        <n v="660.249570393"/>
        <n v="420.54443454"/>
        <n v="543.1391945150001"/>
        <n v="272.15728871599998"/>
        <n v="659.65178998900001"/>
        <n v="564.633828505"/>
        <n v="658.73943554900006"/>
        <n v="540.93600100399999"/>
        <n v="414.23403546999998"/>
        <n v="584.865794026"/>
        <n v="595.34406590799995"/>
        <n v="565.44155006200003"/>
        <n v="659.68177863099993"/>
        <n v="518.34119880599997"/>
        <n v="660.59535643899994"/>
        <n v="599.87873795000007"/>
        <n v="712.74828268600004"/>
        <n v="662.114340234"/>
        <n v="555.15855737799995"/>
        <n v="545.33116619600003"/>
        <n v="480.62888436200001"/>
        <n v="557.33533226999998"/>
        <n v="547.034283749"/>
        <n v="648.44482865399993"/>
        <n v="647.54798634099996"/>
        <n v="553.82392547400002"/>
        <n v="283.86111247700001"/>
        <n v="1073.8460920799998"/>
        <n v="560.65845045700007"/>
        <n v="587.42359187299996"/>
        <n v="700.75709601699998"/>
        <n v="477.261231834"/>
        <n v="541.254724399"/>
        <n v="657.47506460700004"/>
        <n v="490.93762606299998"/>
        <n v="600.47793431299999"/>
        <n v="279.35763420199999"/>
        <n v="431.778380422"/>
        <n v="603.219820121"/>
        <n v="652.76595863800003"/>
        <n v="550.77127499599999"/>
        <n v="493.22536079299999"/>
        <n v="504.29501279000004"/>
        <n v="519.57707537599993"/>
        <n v="573.98646080200001"/>
        <n v="524.8386074230001"/>
        <n v="551.50539096"/>
        <n v="290.37565589799999"/>
        <n v="538.44393631799994"/>
        <n v="551.50583271700009"/>
        <n v="552.51739682599998"/>
        <n v="287.64486770299999"/>
        <n v="655.74238019799998"/>
        <n v="299.50725498999998"/>
        <n v="543.27539936200003"/>
        <n v="556.45458771299991"/>
        <n v="564.0475353569999"/>
        <n v="462.52749357900001"/>
        <n v="405.10590696699995"/>
        <n v="387.43959949999999"/>
        <n v="696.89778033099992"/>
        <n v="292.62390543399999"/>
        <n v="551.21104946699995"/>
        <n v="609.92380477299992"/>
        <n v="488.90836352700001"/>
        <n v="284.10220464000002"/>
        <n v="521.70654310700002"/>
        <n v="389.19615673100003"/>
        <n v="424.16362719199998"/>
        <n v="577.42475448199991"/>
        <n v="508.91464323600002"/>
        <n v="556.5402845750001"/>
        <n v="490.73955426699996"/>
        <n v="520.09961517799991"/>
        <n v="568.27257207599996"/>
        <n v="440.63549692300001"/>
        <n v="668.36230386700004"/>
        <n v="576.02677821299994"/>
        <n v="554.81339591100004"/>
        <n v="538.73468290000005"/>
        <n v="464.744958827"/>
        <n v="694.36214632300005"/>
        <n v="439.089834661"/>
        <n v="571.62565380499996"/>
        <n v="617.21580894300007"/>
        <n v="678.47467346400003"/>
        <n v="550.57548970999994"/>
        <n v="448.11582211299998"/>
        <n v="558.00784037800008"/>
        <n v="599.16091080000001"/>
        <n v="642.58066382600009"/>
        <n v="417.05743239399999"/>
        <n v="637.57244233599999"/>
        <n v="554.43380710500003"/>
        <n v="667.4288849699999"/>
        <n v="575.63267428799998"/>
        <n v="567.88377439700002"/>
        <n v="563.14312308599995"/>
        <n v="668.35327146999998"/>
        <n v="300.27717653500002"/>
        <n v="1082.9139827900001"/>
        <n v="545.00793420399998"/>
        <n v="662.52156716099989"/>
        <n v="581.04205400399997"/>
        <n v="707.49441777799996"/>
        <n v="630.73819127100001"/>
        <n v="491.44985551600001"/>
        <n v="682.48377850599991"/>
        <n v="284.70566260000004"/>
        <n v="410.35773107"/>
        <n v="488.59671702499998"/>
        <n v="289.44236823599999"/>
        <n v="531.51298046900001"/>
        <n v="551.45541345300001"/>
        <n v="297.74548414999998"/>
        <n v="483.35572153300001"/>
        <n v="276.88582956300002"/>
        <n v="439.33563903100003"/>
        <n v="446.25943640700001"/>
        <n v="434.55971255400004"/>
        <n v="300.44056258399996"/>
        <n v="1090.44913782"/>
        <n v="604.97742171099992"/>
        <n v="627.47859806899999"/>
        <n v="585.07176373200002"/>
        <n v="558.72755763999999"/>
        <n v="382.81991184399999"/>
        <n v="513.65446023300001"/>
        <n v="681.57009257999994"/>
        <n v="477.23977294399998"/>
        <n v="532.68054783299999"/>
        <n v="302.26641379699998"/>
        <n v="414.51681239499999"/>
        <n v="568.443961769"/>
        <n v="420.43956795499997"/>
        <n v="260.183366073"/>
        <n v="406.243754153"/>
        <n v="614.55949550299999"/>
        <n v="402.78071286599999"/>
        <n v="412.07855236200004"/>
        <n v="560.026931289"/>
        <n v="396.72081522899998"/>
        <n v="272.82802049499998"/>
        <n v="261.33176941188606"/>
        <n v="509.40757228461661"/>
        <n v="621.0166382730423"/>
        <n v="576.10068817352862"/>
        <n v="507.87782138486159"/>
        <n v="260.03198152452467"/>
        <n v="416.40296207683701"/>
        <n v="398.54982581489787"/>
        <n v="617.3634052750524"/>
        <n v="578.98018243990043"/>
        <n v="592.57780910609847"/>
        <n v="411.90701805989886"/>
        <n v="617.92832010592167"/>
        <n v="414.33202463605829"/>
        <n v="455.00501376115307"/>
        <n v="263.63330802330569"/>
        <n v="268.56711525894548"/>
        <n v="430.45405424222969"/>
        <n v="539.12335097660366"/>
        <n v="421.08982425977706"/>
        <n v="397.16714365605657"/>
        <n v="537.70849255469943"/>
        <n v="548.85744238137352"/>
        <n v="574.10202835095947"/>
        <n v="615.78455053934567"/>
        <n v="239.91254739704738"/>
        <n v="259.12993713802638"/>
        <n v="509.15945569157441"/>
        <n v="510.69306709355652"/>
        <n v="594.07318444327643"/>
        <n v="605.26585563949845"/>
        <n v="258.84037710705996"/>
        <n v="1028.1947054277261"/>
        <n v="401.09976096778388"/>
        <n v="394.37758176080297"/>
        <n v="238.83371130486628"/>
        <n v="263.67844280055544"/>
        <n v="626.5269151209942"/>
        <n v="327.69922132617268"/>
        <n v="509.50485820825799"/>
        <n v="592.69097675015973"/>
        <n v="603.85761086877505"/>
        <n v="532.7658951841571"/>
        <n v="594.28792557368786"/>
        <n v="585.14755319830795"/>
        <n v="487.00807609619028"/>
        <n v="618.261716147274"/>
        <n v="551.61620164410988"/>
        <n v="469.65642489917246"/>
        <n v="500.93142783851158"/>
        <n v="612.90689695376466"/>
        <n v="499.42712981331937"/>
        <n v="395.37613068434268"/>
        <n v="571.5447584889755"/>
        <n v="257.92395809914774"/>
        <n v="469.54680808417982"/>
        <n v="1018.1149637143118"/>
        <n v="189.53308330419409"/>
        <n v="447.54267017673965"/>
        <n v="393.06844989695895"/>
        <n v="432.87741118670249"/>
        <n v="515.21613884791111"/>
        <n v="500.72755098840656"/>
        <n v="531.3168128614592"/>
        <n v="189.53269675856086"/>
        <n v="266.02356921782905"/>
        <n v="565.42705935303604"/>
        <n v="395.02584616589553"/>
        <n v="569.80208507538714"/>
        <n v="612.34031937022041"/>
        <n v="484.0358308810666"/>
        <n v="579.36892740900032"/>
        <n v="513.45733094322736"/>
        <n v="506.86770692816151"/>
        <n v="229.68997654514106"/>
        <n v="415.79118241632415"/>
        <n v="566.68631583961746"/>
        <n v="422.00071163671481"/>
        <n v="412.82037864366021"/>
        <n v="445.62086585869446"/>
        <n v="469.47679069619755"/>
        <n v="515.85460896369079"/>
        <n v="589.6412977818012"/>
        <n v="492.61791943147534"/>
        <n v="585.8600459323286"/>
        <n v="628.40496312494645"/>
        <n v="186.72301083703883"/>
        <n v="604.83858087363512"/>
        <n v="508.80002084726868"/>
        <n v="326.35493751750499"/>
        <n v="583.32937386248921"/>
        <n v="523.03270178320497"/>
        <n v="499.47266528733223"/>
        <n v="529.83256270637753"/>
        <n v="597.84612208130295"/>
        <n v="619.89060482907689"/>
        <n v="622.36314641216563"/>
        <n v="401.42447236422481"/>
        <n v="261.8820819797524"/>
        <n v="580.21673559533053"/>
        <n v="264.89243066487063"/>
        <n v="186.25026737056962"/>
        <n v="422.69299468587889"/>
        <n v="233.50265266147053"/>
        <n v="583.88768554317198"/>
        <n v="256.42564358955872"/>
        <n v="186.43455441556443"/>
        <n v="257.95000591729462"/>
        <n v="395.28104594330995"/>
        <n v="229.65832219702074"/>
        <n v="415.73387996528083"/>
        <n v="426.06686943251583"/>
        <n v="637.35539796175067"/>
        <n v="267.32702870492585"/>
        <n v="336.50440308520706"/>
        <n v="417.92240046727602"/>
        <n v="181.35269954249011"/>
        <n v="385.28033832901929"/>
        <n v="255.20098625204236"/>
        <n v="406.64687059966911"/>
        <n v="232.05079578676549"/>
        <n v="364.31605872606383"/>
        <n v="257.43330900020845"/>
        <n v="410.19123245520069"/>
        <n v="611.75232281440663"/>
        <n v="394.56660965860118"/>
        <n v="261.01909553324288"/>
        <n v="400.38398252479845"/>
        <n v="416.20433369772411"/>
        <n v="593.70080197328912"/>
        <n v="410.72563321073682"/>
        <n v="267.97619764123272"/>
        <n v="636.80619514001808"/>
        <n v="484.3723923023262"/>
        <n v="240.50855347502625"/>
        <n v="462.64353658852588"/>
        <n v="423.94980389043445"/>
        <n v="460.98137107296998"/>
        <n v="1026.0146690486408"/>
        <n v="378.65632503160344"/>
        <n v="231.89576075796899"/>
        <n v="462.75774951337166"/>
        <n v="484.49196985866621"/>
        <n v="460.73499977431726"/>
        <n v="262.80727819590311"/>
        <n v="550.81287817729469"/>
        <n v="486.95849420849419"/>
        <n v="575.29827936265065"/>
        <n v="398.02173969249861"/>
        <n v="497.13065825259224"/>
        <n v="617.08742905405404"/>
        <n v="472.63639327012157"/>
        <n v="472.74494778869774"/>
        <n v="451.53769795185809"/>
        <n v="537.82490320376553"/>
        <n v="256.74774774774772"/>
        <n v="370.35834508069223"/>
        <n v="393.50276935098356"/>
        <n v="223.31881081081085"/>
        <n v="342.97112888454734"/>
        <n v="378.03710206202533"/>
        <n v="1020.3730471545434"/>
        <n v="229.23097761222959"/>
        <n v="594.20096158411422"/>
        <n v="398.46822126154296"/>
        <n v="534.58797889493962"/>
        <n v="383.26789661034661"/>
        <n v="475.0639199698453"/>
        <n v="441.0466585411707"/>
        <n v="473.13101621408583"/>
        <n v="229.36624256941727"/>
        <n v="328.87975731382983"/>
        <n v="386.67162680131884"/>
        <n v="252.20471286808507"/>
        <n v="1029.111988518343"/>
        <n v="231.74511072256166"/>
        <n v="595.39034829787226"/>
        <n v="384.05669083871578"/>
        <n v="524.7613943768996"/>
        <n v="417.51803532640093"/>
        <n v="494.57869005663048"/>
        <n v="234.36368706756778"/>
        <n v="443.3723099513129"/>
        <n v="497.45247332161591"/>
        <n v="390.09241518498828"/>
        <n v="375.22169986626074"/>
        <n v="546.74154357598559"/>
        <n v="374.35445104765284"/>
        <n v="840.02640243009807"/>
        <n v="596.24195107744106"/>
        <n v="225.39819278651572"/>
        <n v="195.36890498949228"/>
        <n v="246.24402330917229"/>
        <n v="371.70761297539144"/>
        <n v="353.691057105646"/>
        <n v="325.37130461256862"/>
        <n v="358.63783733110523"/>
        <n v="410.13281316180309"/>
        <n v="491.73227748056041"/>
        <n v="359.85771028050902"/>
        <n v="520.25779773924046"/>
        <n v="453.15367644039804"/>
        <n v="358.29074161364957"/>
        <n v="500.77991562891322"/>
        <n v="341.49040528312264"/>
        <n v="374.13099582784366"/>
        <n v="366.84588942553307"/>
        <n v="529.52057836678807"/>
        <n v="497.68909127277561"/>
        <n v="532.20081773715833"/>
        <n v="364.43960636934224"/>
        <n v="364.95264013516055"/>
        <n v="523.97624351419472"/>
        <n v="558.03550165160448"/>
        <n v="479.56178495432783"/>
        <n v="264.64065907810982"/>
        <n v="361.41310980617607"/>
        <n v="453.85239392612056"/>
        <n v="56.603696525040142"/>
        <n v="33.731888278580811"/>
        <n v="465.86957803278381"/>
        <n v="420.5671076687546"/>
        <n v="541.81566193335027"/>
        <n v="239.25595287958112"/>
        <n v="540.61681868283267"/>
        <n v="364.1273647017577"/>
        <n v="266.33319358128779"/>
        <n v="424.74288847416022"/>
        <n v="341.29392023552367"/>
        <n v="364.29907566236403"/>
        <n v="266.75839521477877"/>
        <n v="523.09147745847315"/>
        <n v="344.14399886777733"/>
        <n v="193.78117220605358"/>
        <n v="342.4815020051891"/>
        <n v="342.965207434815"/>
        <n v="399.69600936136152"/>
        <n v="543.39322286597496"/>
        <n v="427.47181587212856"/>
        <n v="410.27885666228502"/>
        <n v="395.7418410573917"/>
        <n v="498.47466851307547"/>
        <n v="462.24923480892477"/>
        <n v="474.30868810730556"/>
        <n v="1042.6453610700946"/>
        <n v="554.98115847190832"/>
        <n v="477.18967252089891"/>
        <n v="156.95117309519691"/>
        <n v="200.76083738501379"/>
        <n v="401.15283819440015"/>
        <n v="468.16014901808995"/>
        <n v="531.21965946914497"/>
        <n v="243.50522435153269"/>
        <n v="517.36356266651546"/>
        <n v="370.03630353650578"/>
        <n v="231.95768091105563"/>
        <n v="567.34400152442083"/>
        <n v="490.14809510470991"/>
        <n v="550.34174397375818"/>
        <n v="198.8291096674042"/>
        <n v="359.95532572870422"/>
        <n v="521.22441572567686"/>
        <n v="553.9318950704286"/>
        <n v="372.25146649572258"/>
        <n v="619.32333887375148"/>
        <n v="573.60494947683844"/>
        <n v="534.4267612842948"/>
        <n v="496.32238071776402"/>
        <n v="404.67950446770175"/>
        <n v="504.97709384851123"/>
        <n v="438.10107344803163"/>
        <n v="396.72189055347553"/>
        <n v="159.19237207837691"/>
        <n v="1046.6390332702429"/>
        <n v="523.36314203736868"/>
        <n v="556.72375978581351"/>
        <n v="557.95831778114893"/>
        <n v="479.74952511062662"/>
        <n v="495.83207218220122"/>
        <n v="514.48962603642485"/>
        <n v="159.04156977765777"/>
        <n v="200.24047037096662"/>
        <n v="362.51041854475204"/>
        <n v="198.98385863829864"/>
        <n v="158.81659838177674"/>
        <n v="360.23548055989937"/>
        <n v="463.36464137315755"/>
        <n v="488.59578198419928"/>
        <n v="515.72505386378521"/>
        <n v="213.18823522410909"/>
        <n v="466.677469034463"/>
        <n v="431.18924395341037"/>
        <n v="509.40096453052934"/>
        <n v="195.52872990099999"/>
        <n v="353.98039916500005"/>
        <n v="390.05718135899997"/>
        <n v="437.52207034050616"/>
        <n v="514.32532559999675"/>
        <n v="458.07097594916695"/>
        <n v="515.46587068650615"/>
        <n v="483.50535799647287"/>
        <n v="333.05207845785969"/>
        <n v="521.94855653994352"/>
        <n v="411.72411255394661"/>
        <n v="434.02381712551664"/>
        <n v="299.97042882011834"/>
        <n v="404.74476081708593"/>
        <n v="517.44664074097568"/>
        <n v="564.90579856449108"/>
        <n v="477.22565464635386"/>
        <n v="421.39710927808972"/>
        <n v="438.41833054198656"/>
        <n v="984.3429790646054"/>
        <n v="478.15983852599305"/>
        <n v="374.70177447734324"/>
        <n v="503.67779510718202"/>
        <n v="201.45822416418198"/>
        <n v="195.76738132517306"/>
        <n v="537.84676669708529"/>
        <n v="256.84930276288685"/>
        <n v="350.76221750074774"/>
        <n v="347.94768364071382"/>
        <n v="515.69808812024837"/>
        <n v="444.39618748465415"/>
        <n v="516.8416790959908"/>
        <n v="438.68976856548124"/>
        <n v="459.29359496923172"/>
        <n v="379.05012491379824"/>
        <n v="216.62447280906389"/>
        <n v="478.3340196363784"/>
        <n v="540.44597106330139"/>
        <n v="506.00623407117524"/>
        <n v="201.58075365883829"/>
        <n v="477.40714491158764"/>
        <n v="513.49352914452913"/>
        <n v="457.33015855278364"/>
        <n v="482.72340949112106"/>
        <n v="309.79732046662059"/>
        <n v="229.52785397237238"/>
        <n v="392.66517756934036"/>
        <n v="368.34819027819032"/>
        <n v="348.78331156444898"/>
        <n v="313.47081177035022"/>
        <n v="345.52061544487623"/>
        <n v="359.1852976017521"/>
        <n v="442.16857927677336"/>
        <n v="482.36574046878843"/>
        <n v="456.99130731702019"/>
        <n v="421.56666610334111"/>
        <n v="621.49565090403337"/>
        <n v="491.87903377388386"/>
        <n v="540.11328546592483"/>
        <n v="455.7206072104716"/>
        <n v="512.82100542184287"/>
        <n v="435.27706632475662"/>
        <n v="374.33119740844455"/>
        <n v="129.21789029202844"/>
        <n v="611.86836700868196"/>
        <n v="699.87165150871226"/>
        <n v="426.66290906563819"/>
        <n v="819.05777260831644"/>
        <n v="661.25463299131809"/>
        <n v="656.18122730860296"/>
        <n v="480.84178663962138"/>
        <n v="441.55731737563042"/>
        <n v="515.57629515752319"/>
        <n v="372.99115845663147"/>
        <n v="464.45077600553293"/>
        <n v="355.01714899361815"/>
        <n v="278.11858371695951"/>
        <n v="348.20457026289688"/>
        <n v="338.62627809018511"/>
        <n v="494.01005293520984"/>
        <n v="441.3395524638625"/>
        <n v="459.96169541282961"/>
        <n v="259.26509770691814"/>
        <n v="460.38137265567451"/>
        <n v="491.20095419997858"/>
        <n v="842.53448966613666"/>
        <n v="346.69507737063981"/>
        <n v="493.26484575484574"/>
        <n v="354.28493885006969"/>
        <n v="340.99522528504423"/>
        <n v="450.16019543177521"/>
        <n v="971.19133007498078"/>
        <n v="394.56262171122563"/>
        <n v="401.06300874269232"/>
        <n v="384.86364974271731"/>
        <n v="424.49556897082448"/>
        <n v="504.26813935067787"/>
        <n v="373.53403295133444"/>
        <n v="395.47446472723709"/>
        <n v="497.991527520099"/>
        <n v="220.94469936469781"/>
        <n v="415.63201245650657"/>
        <n v="359.85454430062629"/>
        <n v="365.62580367029494"/>
        <n v="384.19765573313526"/>
        <n v="817.16971012139481"/>
        <n v="211.29224740568114"/>
        <n v="415.36405984690327"/>
        <n v="472.30909518838848"/>
        <n v="350.76795565298153"/>
        <n v="448.92986814093149"/>
        <n v="474.84006161155054"/>
        <n v="345.59743175181802"/>
        <n v="492.39611867255911"/>
        <n v="394.82457465350319"/>
        <n v="346.37054130026786"/>
        <n v="385.11916397963768"/>
        <n v="499.1814571235181"/>
        <n v="225.77546294315277"/>
        <n v="424.77742095163256"/>
        <n v="247.85025169680708"/>
        <n v="473.31820508365945"/>
        <n v="521.23727186267695"/>
        <n v="416.94940098010483"/>
        <n v="588.47284925509302"/>
        <n v="516.42371206849293"/>
        <n v="606.13760008542192"/>
        <n v="256.45059288380378"/>
        <n v="313.91297619047617"/>
        <n v="507.61058775510202"/>
        <n v="312.62968853820598"/>
        <n v="672.15393601190465"/>
        <n v="594.75435435992574"/>
        <n v="677.13277579365081"/>
        <n v="253.64988399134063"/>
        <n v="414.77160151067"/>
        <n v="351.87370860447692"/>
        <n v="406.34277512143734"/>
        <n v="250.4984470928699"/>
        <n v="493.14333644101777"/>
        <n v="3761.6332160804018"/>
        <n v="475.76208825218526"/>
        <n v="381.732893233678"/>
        <n v="271.82716532241045"/>
        <n v="773.19725168700643"/>
        <n v="515.00841386529373"/>
        <n v="494.72473550337111"/>
        <n v="538.41790043725121"/>
        <n v="453.38351281683146"/>
        <n v="482.62947958853039"/>
        <n v="395.3155955118475"/>
        <n v="372.34929610524136"/>
        <n v="466.36873346323461"/>
        <n v="255.15600551637877"/>
        <n v="946.52854919483821"/>
        <n v="438.323470943568"/>
        <n v="177.55882680222174"/>
        <n v="313.01433082437279"/>
        <n v="433.11552613920747"/>
        <n v="639.11705371186918"/>
        <n v="589.23190304276091"/>
        <n v="589.40738769421694"/>
        <n v="433.24451403823178"/>
        <n v="350.36093915130567"/>
        <n v="351.45819448924721"/>
        <n v="252.38118628683139"/>
        <n v="131.32017045454546"/>
        <n v="322.08623649078186"/>
        <n v="177.91716234432388"/>
        <n v="503.94847954973233"/>
        <n v="438.40907196969698"/>
        <n v="496.44551366380421"/>
        <n v="498.0785754916833"/>
        <n v="471.75637273615052"/>
        <n v="436.21643465909085"/>
        <n v="593.45053306091518"/>
        <n v="517.27673238959187"/>
        <n v="664.76265852272729"/>
        <n v="177.22842724183519"/>
        <n v="354.75489873833806"/>
        <n v="500.27814304477357"/>
        <n v="350.25416933161495"/>
        <n v="460.78521748058051"/>
        <n v="457.22755942790349"/>
        <n v="389.27884773231483"/>
        <n v="487.1342348196149"/>
        <n v="582.28089555686222"/>
        <n v="469.42031554452274"/>
        <n v="510.6155211980053"/>
        <n v="228.36971751075905"/>
        <n v="498.34102181128497"/>
        <n v="495.01578085907585"/>
        <n v="549.84220953384863"/>
        <n v="535.86996795113396"/>
        <n v="561.01786372923766"/>
        <n v="456.86054839394467"/>
        <n v="321.30630940212279"/>
        <n v="177.4863376793231"/>
        <n v="261.98976766966933"/>
        <n v="145.10832915227874"/>
        <n v="423.877457615617"/>
        <n v="175.15150774661683"/>
        <n v="317.07952780895477"/>
        <n v="146.13587273226267"/>
        <n v="261.67627459753078"/>
        <n v="360.14467699951655"/>
        <n v="476.04935374560563"/>
        <n v="281.69431355327418"/>
        <n v="378.42149098234125"/>
        <n v="387.52304457898401"/>
        <n v="480.65706353761755"/>
        <n v="390.08762417994376"/>
        <n v="407.75277059375287"/>
        <n v="316.35418239431033"/>
        <n v="174.75083382355754"/>
        <n v="377.13737219758571"/>
        <n v="664.54513482954553"/>
        <n v="357.07383347202"/>
        <n v="326.93789937417654"/>
        <n v="435.02520692893347"/>
        <n v="488.59055873049442"/>
        <n v="479.02599629790939"/>
        <n v="519.17588611949577"/>
        <n v="948.32040015829716"/>
        <n v="466.52370511541756"/>
        <n v="508.73104296874999"/>
        <n v="486.92230553397212"/>
        <n v="173.11449647179734"/>
        <n v="144.92357432849755"/>
        <n v="395.97594666300569"/>
        <n v="428.98057182680009"/>
        <n v="505.04594368317748"/>
        <n v="171.54471596211692"/>
        <n v="310.550096037272"/>
        <n v="173.09964829404552"/>
        <n v="381.44780377114449"/>
        <n v="480.87922860813597"/>
        <n v="429.66329417110182"/>
        <n v="549.10543003907276"/>
        <n v="447.18148967114951"/>
        <n v="493.51880082151575"/>
        <n v="372.48893709470099"/>
        <n v="606.62621127979139"/>
        <n v="74.74043798248718"/>
        <n v="144.92362110223337"/>
        <n v="553.75698161913783"/>
        <n v="262.62026689754691"/>
        <n v="673.5342735482252"/>
        <n v="362.63902172781673"/>
        <n v="484.09491479884417"/>
        <n v="432.53649816599199"/>
        <n v="439.91991129785259"/>
        <n v="488.9913388173581"/>
        <n v="173.73664497154076"/>
        <n v="314.51818144355656"/>
        <n v="488.81488632262733"/>
        <n v="432.35645388612323"/>
        <n v="470.11684452953148"/>
        <n v="383.83873910078165"/>
        <n v="476.08730317139936"/>
        <n v="439.76116279845274"/>
        <n v="377.6339023585241"/>
        <n v="147.67297256604118"/>
        <n v="204.61664717000002"/>
        <n v="12.761106267000001"/>
        <n v="96.467476258999994"/>
        <n v="95.328091447000006"/>
        <n v="77.62972889400001"/>
        <n v="24.590152999999997"/>
        <n v="39.813096991999998"/>
        <n v="86.289013555000011"/>
        <n v="84.699832661999992"/>
        <n v="93.572438693999999"/>
        <n v="76.23730523799999"/>
        <n v="187.00889850199999"/>
        <n v="59.094812619000002"/>
        <n v="259.56835448699997"/>
        <n v="157.087476842"/>
        <n v="5.007203896"/>
        <n v="78.150185191000006"/>
        <n v="33.978309768999999"/>
        <n v="77.152973868999993"/>
        <n v="85.759078427999995"/>
        <n v="38.529620045999998"/>
        <n v="23.800122511000001"/>
        <n v="92.819458565000005"/>
        <n v="112.70934155799999"/>
        <n v="15.744690645"/>
        <n v="101.276816881"/>
        <n v="112.925517724"/>
        <n v="92.997485128999998"/>
        <n v="81.980243518999998"/>
        <n v="77.212471489999999"/>
        <n v="82.087501608000011"/>
        <n v="85.825213042000001"/>
        <n v="73.008062047999999"/>
        <n v="76.576508540999995"/>
        <n v="80.308867874000001"/>
        <n v="72.930008025999996"/>
        <n v="86.057409432999989"/>
        <n v="23.396473451999999"/>
        <n v="84.722429775999998"/>
        <n v="76.257644630000001"/>
        <n v="93.597402935000005"/>
        <n v="646.78792297999996"/>
        <n v="154.19642882799999"/>
        <n v="76.065265402000009"/>
        <n v="84.550040353"/>
        <n v="37.49089781"/>
        <n v="93.421840453999991"/>
        <n v="85.412738795999999"/>
        <n v="32.943884165"/>
        <n v="175.854052704"/>
        <n v="318.35135629299998"/>
        <n v="84.762380012999998"/>
        <n v="86.161949755999999"/>
        <n v="88.045430053999993"/>
        <n v="17.610295105000002"/>
        <n v="93.641537685000003"/>
        <n v="59.708716879000001"/>
        <n v="21.993972834000001"/>
        <n v="76.256296311"/>
        <n v="86.553135252000004"/>
        <n v="80.417826603000009"/>
        <n v="108.08034784"/>
        <n v="4.9249651120000006"/>
        <n v="72.22403027499999"/>
        <n v="76.468605189999991"/>
        <n v="93.915507607999999"/>
        <n v="1004.5749929699999"/>
        <n v="85.145678250000003"/>
        <n v="33.613249330999999"/>
        <n v="76.607873002000005"/>
        <n v="505.17510002899996"/>
        <n v="4.964565414"/>
        <n v="23.079334370000002"/>
        <n v="96.478324831000009"/>
        <n v="32.948786431000002"/>
        <n v="86.471502985000001"/>
        <n v="7.3777544810000002"/>
        <n v="45.122947951999997"/>
        <n v="702.68257057200003"/>
        <n v="23.396774695999998"/>
        <n v="28.570316402"/>
        <n v="33.512212139999995"/>
        <n v="92.253037488000004"/>
        <n v="80.740469018999988"/>
        <n v="93.777881065000003"/>
        <n v="98.352412838999996"/>
        <n v="195.49636713500001"/>
        <n v="332.03351485499996"/>
        <n v="5.186390523"/>
        <n v="46.150107437999999"/>
        <n v="724.85788600000001"/>
        <n v="39.427910226999998"/>
        <n v="37.369425907"/>
        <n v="192.29210553499999"/>
        <n v="191.64226866299998"/>
        <n v="61.095558701999998"/>
        <n v="34.518946520999997"/>
        <n v="94.409012841000006"/>
        <n v="94.503875936"/>
        <n v="82.710417209000013"/>
        <n v="81.957283954999994"/>
        <n v="118.382743589"/>
        <n v="38.343993937"/>
        <n v="39.401555356999999"/>
        <n v="37.088508757"/>
        <n v="24.326871177999998"/>
        <n v="190.409110142"/>
        <n v="1053.7027328300001"/>
        <n v="37.079392839"/>
        <n v="718.35881371000005"/>
        <n v="39.672145945000004"/>
        <n v="94.179547510999996"/>
        <n v="709.33309775399994"/>
        <n v="38.911359499999996"/>
        <n v="1128.40714682"/>
        <n v="16.353991057000002"/>
        <n v="94.467316151000006"/>
        <n v="21.127166292999998"/>
        <n v="87.206538805999998"/>
        <n v="83.99004575699999"/>
        <n v="33.966530018999997"/>
        <n v="23.912287248000002"/>
        <n v="83.693005337999992"/>
        <n v="86.974248236999998"/>
        <n v="101.150666856"/>
        <n v="709.32332179599996"/>
        <n v="60.25818546"/>
        <n v="96.16975685700001"/>
        <n v="185.46135955100002"/>
        <n v="257.42036680699999"/>
        <n v="54.469606587000001"/>
        <n v="33.175539936"/>
        <n v="4.9875487769999998"/>
        <n v="257.219333925"/>
        <n v="194.21171588499999"/>
        <n v="62.266351323999999"/>
        <n v="59.078907228999995"/>
        <n v="85.792201028999997"/>
        <n v="94.862742431000001"/>
        <n v="55.395742215999995"/>
        <n v="98.594534350000004"/>
        <n v="32.622505261999997"/>
        <n v="23.360858945"/>
        <n v="93.034691887000008"/>
        <n v="84.138944308999996"/>
        <n v="1091.3144669799999"/>
        <n v="83.532549428999999"/>
        <n v="58.696298053"/>
        <n v="58.032266706999998"/>
        <n v="86.647926077000008"/>
        <n v="174.75212148399999"/>
        <n v="61.163242377000003"/>
        <n v="58.675320421999999"/>
        <n v="164.96827104099998"/>
        <n v="106.431889247"/>
        <n v="75.483606433999995"/>
        <n v="32.713334195000002"/>
        <n v="33.801059344999999"/>
        <n v="108.29492678000001"/>
        <n v="82.732097936999992"/>
        <n v="37.941083732999999"/>
        <n v="1073.00962942"/>
        <n v="7.1237443499999999"/>
        <n v="177.49632518099997"/>
        <n v="82.237601149"/>
        <n v="246.36489874699998"/>
        <n v="36.246394826"/>
        <n v="82.378169166999996"/>
        <n v="97.309627933000002"/>
        <n v="99.516738308000001"/>
        <n v="91.163143393999988"/>
        <n v="17.501866796000002"/>
        <n v="23.458384840000001"/>
        <n v="117.964017332"/>
        <n v="7.1464766530000006"/>
        <n v="4.825300167"/>
        <n v="12.863657783999999"/>
        <n v="82.512476066000005"/>
        <n v="91.236270671"/>
        <n v="32.942320678999998"/>
        <n v="99.596556711000005"/>
        <n v="178.684548073"/>
        <n v="84.777876245000002"/>
        <n v="248.01415252699999"/>
        <n v="82.60993046099999"/>
        <n v="91.344019812999989"/>
        <n v="99.714188735000008"/>
        <n v="659.30006841400007"/>
        <n v="653.70564071000001"/>
        <n v="90.471947013999994"/>
        <n v="52.719814274000001"/>
        <n v="37.383140542"/>
        <n v="81.821243295000002"/>
        <n v="53.025531045999998"/>
        <n v="33.877422072999998"/>
        <n v="88.918651034999996"/>
        <n v="80.416469083999999"/>
        <n v="95.649544400000011"/>
        <n v="1048.47241553"/>
        <n v="639.25045656600003"/>
        <n v="38.655918843999999"/>
        <n v="42.420824635999999"/>
        <n v="89.453537658000002"/>
        <n v="68.923198273000011"/>
        <n v="39.192874537000002"/>
        <n v="89.871331037000004"/>
        <n v="24.431921841999998"/>
        <n v="81.278056086000007"/>
        <n v="96.674340873000006"/>
        <n v="80.647771555000006"/>
        <n v="12.711556942000001"/>
        <n v="1059.1493030200002"/>
        <n v="645.76011937299995"/>
        <n v="34.012004921999996"/>
        <n v="96.684290312000002"/>
        <n v="87.230715586000002"/>
        <n v="86.550682133999999"/>
        <n v="41.124343292999995"/>
        <n v="115.12168260499999"/>
        <n v="1042.94561849"/>
        <n v="635.88071433599998"/>
        <n v="79.794565234000004"/>
        <n v="94.909835088000008"/>
        <n v="13.615755716000001"/>
        <n v="85.629762506000006"/>
        <n v="92.863286927999994"/>
        <n v="84.488513958000013"/>
        <n v="174.72620925300001"/>
        <n v="316.46880951099996"/>
        <n v="167.930072892"/>
        <n v="54.406613012999998"/>
        <n v="40.958556870000002"/>
        <n v="84.738818752"/>
        <n v="77.725950452999996"/>
        <n v="88.627243997999997"/>
        <n v="166.429785595"/>
        <n v="151.54582151700001"/>
        <n v="225.28910068499999"/>
        <n v="53.920544501999998"/>
        <n v="40.592629400999996"/>
        <n v="846.81593627000007"/>
        <n v="846.76151163999998"/>
        <n v="83.913236832999999"/>
        <n v="76.128183014999991"/>
        <n v="23.928046122999998"/>
        <n v="33.131140994999996"/>
        <n v="142.23345128299999"/>
        <n v="77.844471491999997"/>
        <n v="23.544832282000002"/>
        <n v="75.366692487000009"/>
        <n v="31.696164985999999"/>
        <n v="37.283381334999994"/>
        <n v="92.076953908999997"/>
        <n v="83.073873866"/>
        <n v="75.364070823999995"/>
        <n v="40.660247695000002"/>
        <n v="83.070985482000012"/>
        <n v="75.350614882000002"/>
        <n v="5.0413517189999997"/>
        <n v="620.44534186700002"/>
        <n v="86.908564605000009"/>
        <n v="108.80156255899999"/>
        <n v="220.87831227400002"/>
        <n v="86.892067946999987"/>
        <n v="148.578804698"/>
        <n v="163.17136589100002"/>
        <n v="39.758917690114835"/>
        <n v="5.0503326032575648"/>
        <n v="82.501375954636842"/>
        <n v="38.840417333169313"/>
        <n v="620.99158226863767"/>
        <n v="996.94324291503028"/>
        <n v="48.338367641221822"/>
        <n v="38.601639657903334"/>
        <n v="30.867500767848004"/>
        <n v="71.040216106014242"/>
        <n v="183.399766904519"/>
        <n v="50.670524920485654"/>
        <n v="77.993796576032224"/>
        <n v="76.945482769631283"/>
        <n v="84.814116573864624"/>
        <n v="36.811565486404803"/>
        <n v="31.889818762752924"/>
        <n v="22.741240405057653"/>
        <n v="34.818110271903336"/>
        <n v="16.980848606915067"/>
        <n v="76.911441423296381"/>
        <n v="84.77659334088618"/>
        <n v="111.48577767584098"/>
        <n v="91.337745117227357"/>
        <n v="122.67716531750331"/>
        <n v="31.230319328916025"/>
        <n v="75.669921608526352"/>
        <n v="22.317540876656441"/>
        <n v="83.40811284029661"/>
        <n v="22.377081622251367"/>
        <n v="94.501802407355925"/>
        <n v="52.924987880478234"/>
        <n v="30.580446915198277"/>
        <n v="22.915243010048027"/>
        <n v="39.330922052327566"/>
        <n v="528.94575943747486"/>
        <n v="52.394407236362184"/>
        <n v="11.32"/>
        <n v="92.27"/>
        <n v="32.299999999999997"/>
        <n v="4.83"/>
        <n v="95.050000000000011"/>
        <n v="83.89"/>
        <n v="93.154717492354735"/>
        <n v="113.7035522283381"/>
        <n v="96.388092884779994"/>
        <n v="81.447938471342411"/>
        <n v="17.130184885293637"/>
        <n v="31.471521992039069"/>
        <n v="52.266886729583973"/>
        <n v="12.642936436397866"/>
        <n v="83.344490181208243"/>
        <n v="45.910103564655699"/>
        <n v="602.96788457194305"/>
        <n v="31.854213843"/>
        <n v="94.400383774000005"/>
        <n v="74.479130369999993"/>
        <n v="82.114451353000007"/>
        <n v="38.862523314000001"/>
        <n v="16.625923654000001"/>
        <n v="11.417778877"/>
        <n v="78.122303908999996"/>
        <n v="49.598469576999996"/>
        <n v="75.250833194999998"/>
        <n v="82.965270927000006"/>
        <n v="628.27504255600002"/>
        <n v="31.508319264000001"/>
        <n v="39.275800721000003"/>
        <n v="75.031496075000007"/>
        <n v="82.723447798999999"/>
        <n v="13.6392746723333"/>
        <n v="16.524528286555601"/>
        <n v="1754.7890541966699"/>
        <n v="832.472101724445"/>
        <n v="651.058705899453"/>
        <n v="83.638585181775994"/>
        <n v="96.152558334052102"/>
        <n v="75.861540096019894"/>
        <n v="36.091128866130603"/>
        <n v="39.382300213417999"/>
        <n v="15.3475140034902"/>
        <n v="177.52851060869099"/>
        <n v="55.204925159576803"/>
        <n v="245.33990003353901"/>
        <n v="35.893504507352802"/>
        <n v="75.152980852267802"/>
        <n v="82.8573870495797"/>
        <n v="10.753308999104"/>
        <n v="121.31483553300001"/>
        <n v="38.535299491690104"/>
        <n v="16.555906588333301"/>
        <n v="32.112749549666702"/>
        <n v="4.8305959872450064"/>
        <n v="22.203220516999998"/>
        <n v="82.482886319000002"/>
        <n v="32.923168793000002"/>
        <n v="21.925279403000001"/>
        <n v="29.196115209999999"/>
        <n v="28.008090935000002"/>
        <n v="14.819470961"/>
        <n v="31.057073145"/>
        <n v="24.626992109"/>
        <n v="39.645851391999997"/>
        <n v="114.08877520599999"/>
        <n v="14.831541593000001"/>
        <n v="38.148435990999999"/>
        <n v="74.806829680000007"/>
        <n v="82.475749786000009"/>
        <n v="98.998787156000006"/>
        <n v="10.681893411000001"/>
        <n v="28.165193552000002"/>
        <n v="4.7999616999999999"/>
        <n v="82.689774539518424"/>
        <n v="99.255688626816465"/>
        <n v="75.000953696613919"/>
        <n v="10.640317185970217"/>
        <n v="78.187537831"/>
        <n v="29.650267663000001"/>
        <n v="242.98072764600002"/>
        <n v="99.127047884999996"/>
        <n v="74.903748112000002"/>
        <n v="16.008232307"/>
        <n v="15.681862529"/>
        <n v="32.699848676000002"/>
        <n v="36.071801567999998"/>
        <n v="92.56027813899999"/>
        <n v="74.875686642000005"/>
        <n v="112.977983931"/>
        <n v="82.551666142000002"/>
        <n v="75.028674287000001"/>
        <n v="99.292374276000004"/>
        <n v="82.720336822000007"/>
        <n v="18.485232863"/>
        <n v="51.115596701999998"/>
        <n v="51.474411187000001"/>
        <n v="46.070887151999997"/>
        <n v="82.924544346000005"/>
        <n v="75.213893253999998"/>
        <n v="10.842954288"/>
        <n v="117.175522708"/>
        <n v="95.998664052999999"/>
        <n v="117.17484047799999"/>
        <n v="95.999224326000004"/>
        <n v="182.63215393199999"/>
        <n v="15.404111338"/>
        <n v="114.225332666"/>
        <n v="16.51498475"/>
        <n v="252.46411860700002"/>
        <n v="56.791972807999997"/>
        <n v="77.413098098999995"/>
        <n v="85.349203563000003"/>
        <n v="37.567243736000002"/>
        <n v="11.047314282"/>
        <n v="37.455166992999999"/>
        <n v="37.367739733999997"/>
        <n v="4.7809505100000003"/>
        <n v="52.608428392999997"/>
        <n v="34.242574820999998"/>
        <n v="20.647207281999997"/>
        <n v="20.647207221000002"/>
        <n v="85.967870665000007"/>
        <n v="80.29965799"/>
      </sharedItems>
    </cacheField>
    <cacheField name="Year" numFmtId="0">
      <sharedItems containsSemiMixedTypes="0" containsString="0" containsNumber="1" containsInteger="1" minValue="2017" maxValue="2025" count="9">
        <n v="2025"/>
        <n v="2024"/>
        <n v="2023"/>
        <n v="2022"/>
        <n v="2021"/>
        <n v="2020"/>
        <n v="2019"/>
        <n v="2018"/>
        <n v="2017"/>
      </sharedItems>
    </cacheField>
    <cacheField name="HSN Description" numFmtId="0">
      <sharedItems count="3">
        <s v="Household Steel Items"/>
        <s v="Steel Scrubbers"/>
        <s v="Kitchen Filters"/>
      </sharedItems>
    </cacheField>
    <cacheField name="Main Category" numFmtId="0">
      <sharedItems count="1">
        <e v="#NAME?"/>
      </sharedItems>
    </cacheField>
    <cacheField name="Sub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0">
  <r>
    <s v="INNSA1"/>
    <s v="2025-10-28"/>
    <s v="0301049751"/>
    <n v="73239990"/>
    <s v="TH5170 STEEL CUTLERY HOLDER (QTY:600 PCS/USD 2.03 PER PCS) TH5170 STEEL CUTLERY HOLDER (QTY:600 PCS/USD 2.03 PER PCS)"/>
    <s v="TH5170"/>
    <s v="STEEL CUTLERY HOLDER"/>
    <s v="STEEL"/>
    <s v=""/>
    <n v="600"/>
    <s v="PCS"/>
    <n v="2.0299999999999998"/>
    <s v="PCS"/>
    <n v="290"/>
    <s v="KGS"/>
    <n v="401.72531029999999"/>
    <n v="116500.34"/>
    <n v="4.5290339380000004"/>
    <n v="1313.419842"/>
    <n v="32736.6"/>
    <n v="406.25434423799999"/>
    <x v="0"/>
    <s v="Household Steel Items"/>
    <e v="#NAME?"/>
    <s v="Holder"/>
  </r>
  <r>
    <s v="INNSA1"/>
    <s v="2025-10-28"/>
    <s v="0301049751"/>
    <s v="73231000"/>
    <s v="8001-2 STEEL SCRUBBER 2PCS SET (QTY: 336000 SETS/USD 0.139 PER SETS)8001-2 STEEL SCRUBBER 2PCS SET (QTY: 336000 SETS/USD 0.139 P"/>
    <s v="8001-2"/>
    <s v="STEEL SCRUBBER 2PCS SET"/>
    <s v="STEEL"/>
    <s v=""/>
    <n v="336000"/>
    <s v="SETS"/>
    <n v="0.13900000000000001"/>
    <s v="SET"/>
    <n v="9800"/>
    <s v="KGS"/>
    <n v="440.60221840000003"/>
    <n v="4317901.74"/>
    <n v="4.9673305340000002"/>
    <n v="48679.839229999998"/>
    <n v="1898149.5"/>
    <n v="445.56954893400001"/>
    <x v="0"/>
    <s v="Steel Scrubbers"/>
    <e v="#NAME?"/>
    <s v="Scrubber"/>
  </r>
  <r>
    <s v="INNSA1"/>
    <s v="2025-10-23"/>
    <s v="0301049751"/>
    <s v="73239990"/>
    <s v="MILD STEEL MULTI FUNCTION CLOTH STAND (RYX-02-020) (QTY: 1,232 PCS/CNY:101 PER PCS)MILD STEEL MULTI FUNCTION CLOTH STAND (RYX-02-020) (QTY: 1,2"/>
    <s v="MILD"/>
    <s v="STEEL MULTI FUNCTION CLOTH STAND"/>
    <s v="STEEL"/>
    <s v="RYX-02-020"/>
    <n v="1232"/>
    <s v="PCS"/>
    <s v=" "/>
    <s v="PCS"/>
    <n v="4004"/>
    <s v="KGS"/>
    <n v="408.89366383616402"/>
    <n v="1637210.23"/>
    <n v="4.609849648660246"/>
    <n v="18457.837993235629"/>
    <n v="460056"/>
    <n v="413.50351348482428"/>
    <x v="0"/>
    <s v="Household Steel Items"/>
    <e v="#NAME?"/>
    <s v="Cloth Stand"/>
  </r>
  <r>
    <s v="INNSA1"/>
    <s v="2025-10-13"/>
    <s v="0301049751"/>
    <s v="73239990"/>
    <s v="SB-12 STEEL TEA STRAINER BIG (QTY 6336 PCS/USD 0.973 PER PCS)SB-12 STEEL TEA STRAINER BIG (QTY 6336 PCS/USD 0.973 PER PCS"/>
    <s v="SB-12"/>
    <s v="STEEL TEA STRAINER BIG"/>
    <s v="STEEL"/>
    <s v=""/>
    <n v="6336"/>
    <s v="PCS"/>
    <s v="0.973"/>
    <s v="PCS"/>
    <n v="1548.8"/>
    <s v="KGS"/>
    <n v="378.45784478305779"/>
    <n v="586155.51"/>
    <n v="4.219151000925951"/>
    <n v="6534.6210702341123"/>
    <n v="164709.70000000001"/>
    <n v="382.67699578398373"/>
    <x v="0"/>
    <s v="Household Steel Items"/>
    <e v="#NAME?"/>
    <s v="Tea Strainer"/>
  </r>
  <r>
    <s v="INNSA1"/>
    <s v="2025-10-13"/>
    <s v="0301049751"/>
    <s v="73239990"/>
    <s v="SB-12 STEEL TEA STRAINER BIG (QTY 43038 PCS/USD 0.9718 PER PCS)SB-12 STEEL TEA STRAINER BIG (QTY 43038 PCS/USD 0.9718 PER P"/>
    <s v="SB-12"/>
    <s v="STEEL TEA STRAINER BIG"/>
    <s v="STEEL"/>
    <s v=""/>
    <n v="43038"/>
    <s v="PCS"/>
    <s v="0.9718"/>
    <s v="PCS"/>
    <n v="10042.200000000001"/>
    <s v="KGS"/>
    <n v="399.73967457330082"/>
    <n v="4014265.76"/>
    <n v="4.4564066284648893"/>
    <n v="44752.126644370117"/>
    <n v="1128008.7"/>
    <n v="404.19608120176571"/>
    <x v="0"/>
    <s v="Household Steel Items"/>
    <e v="#NAME?"/>
    <s v="Tea Strainer"/>
  </r>
  <r>
    <s v="INNSA1"/>
    <s v="2025-10-08"/>
    <s v="0301049751"/>
    <s v="73239990"/>
    <s v="STEEL HANGER WITH HOOK (SL-89) (QTY:70056 PCS/CNY:7.45 PER PCS)STEEL HANGER WITH HOOK (SL-89) (QTY:70056 PCS/:7.45"/>
    <m/>
    <s v="HANGER WITH HOOK"/>
    <s v="HANGER"/>
    <s v="SL-89"/>
    <n v="70056"/>
    <s v="PCS"/>
    <s v=" "/>
    <s v="PCS"/>
    <n v="15568"/>
    <s v="KGS"/>
    <n v="432.15817638746148"/>
    <n v="6727838.4900000002"/>
    <n v="4.8178169050999049"/>
    <n v="75003.773578595312"/>
    <n v="1890522.7"/>
    <n v="436.97599329256138"/>
    <x v="0"/>
    <s v="Household Steel Items"/>
    <e v="#NAME?"/>
    <s v="Hanger"/>
  </r>
  <r>
    <s v="INNSA1"/>
    <s v="2025-10-06"/>
    <s v="0301049751"/>
    <s v="73239990"/>
    <s v="STEEL HANGER 10PCS SET (AM-969) (QTY: 480 SET/USD 0.819 PERSET)STEEL HANGER 10PCS SET (AM-969) (QTY: 480 SET/USD 0.819 PER"/>
    <m/>
    <s v="HANGER 10PCS SET"/>
    <s v="HANGER"/>
    <s v="AM-969"/>
    <n v="480"/>
    <s v="SET"/>
    <s v="0.819"/>
    <s v="SET"/>
    <n v="380"/>
    <s v="KGS"/>
    <n v="100.4420789473684"/>
    <n v="38167.99"/>
    <n v="1.119755618142346"/>
    <n v="425.50713489409128"/>
    <n v="10725.3"/>
    <n v="101.56183456551075"/>
    <x v="0"/>
    <s v="Household Steel Items"/>
    <e v="#NAME?"/>
    <s v="Hanger"/>
  </r>
  <r>
    <s v="INNSA1"/>
    <s v="2025-10-01"/>
    <s v="0301049751"/>
    <s v="73239990"/>
    <s v="AM-967 STEEL FRUIT BASKET (QTY 400 PCS/USD 1.031 PER PCS) AM-967 STEEL FRUIT BASKET (QTY 400 PCS/USD 1.031 PER PCS)"/>
    <s v="AM-967"/>
    <s v="STEEL FRUIT BASKET"/>
    <s v="STEEL"/>
    <s v=""/>
    <n v="400"/>
    <s v="PCS"/>
    <s v="1.031"/>
    <s v="PCS"/>
    <n v="460"/>
    <s v="KGS"/>
    <n v="85.377826086956532"/>
    <n v="39273.800000000003"/>
    <n v="0.96092094639230763"/>
    <n v="442.02363534046151"/>
    <n v="11036"/>
    <n v="86.338747033348838"/>
    <x v="0"/>
    <s v="Household Steel Items"/>
    <e v="#NAME?"/>
    <s v="Basket"/>
  </r>
  <r>
    <s v="INNSA1"/>
    <s v="2025-10-01"/>
    <s v="0301049751"/>
    <s v="73239990"/>
    <s v="AM-966 STEEL FRUIT BASKET (QTY 400 PCS/USD 1.017 PER PCS) AM-966 STEEL FRUIT BASKET (QTY 400 PCS/USD 1.017 PER PCS)"/>
    <s v="AM-966"/>
    <s v="STEEL FRUIT BASKET"/>
    <s v="STEEL"/>
    <s v=""/>
    <n v="400"/>
    <s v="PCS"/>
    <s v="1.017"/>
    <s v="PCS"/>
    <n v="310"/>
    <s v="KGS"/>
    <n v="124.9693225806452"/>
    <n v="38740.49"/>
    <n v="1.4065202316335981"/>
    <n v="436.02127180641531"/>
    <n v="10886.1"/>
    <n v="126.37584281227879"/>
    <x v="0"/>
    <s v="Household Steel Items"/>
    <e v="#NAME?"/>
    <s v="Basket"/>
  </r>
  <r>
    <s v="INNSA1"/>
    <s v="2025-10-01"/>
    <s v="0301049751"/>
    <s v="73239990"/>
    <s v="AM-965 STEEL SPOON &amp; FORK HOLDER (QTY 480 PCS/USD 0.734 PERPCS)AM-965 STEEL SPOON &amp; FORK HOLDER (QTY 480 PCS/USD 0.734 PER"/>
    <s v="AM-965"/>
    <s v="STEEL SPOON &amp; FORK HOLDER"/>
    <s v="STEEL"/>
    <s v=""/>
    <n v="480"/>
    <s v="PCS"/>
    <s v="0.734"/>
    <s v="PCS"/>
    <n v="168"/>
    <s v="KGS"/>
    <n v="199.71571428571431"/>
    <n v="33552.239999999998"/>
    <n v="2.2477851917356699"/>
    <n v="377.62791221159262"/>
    <n v="9428.1"/>
    <n v="201.96349947744997"/>
    <x v="0"/>
    <s v="Household Steel Items"/>
    <e v="#NAME?"/>
    <s v="Holder"/>
  </r>
  <r>
    <s v="INNSA1"/>
    <s v="2025-10-01"/>
    <s v="0301049751"/>
    <s v="73231000"/>
    <s v="8001-2 STEEL SCRUBBER 2 PCS SET (QTY 336000 SETS/USD 0.139 PER SETS)8001-2 STEEL SCRUBBER 2 PCS SET (QTY 336000 SETS/USD 0.139 P"/>
    <s v="8001-2"/>
    <s v="STEEL SCRUBBER 2 PCS SET"/>
    <s v="STEEL"/>
    <s v=""/>
    <n v="336000"/>
    <s v="SETS"/>
    <s v="0.139"/>
    <s v="SET"/>
    <n v="9800"/>
    <s v="KGS"/>
    <n v="456.12538979591841"/>
    <n v="4470028.82"/>
    <n v="5.1336566099709451"/>
    <n v="50309.834777715267"/>
    <n v="1965024.7"/>
    <n v="461.25904640588936"/>
    <x v="0"/>
    <s v="Steel Scrubbers"/>
    <e v="#NAME?"/>
    <s v="Scrubber"/>
  </r>
  <r>
    <s v="INNSA1"/>
    <s v="2025-09-27"/>
    <s v="0301049751"/>
    <s v="73231000"/>
    <s v="OKS-4156 STEEL SCRUBBER 6PCS SET (QTY: 93360 PCS /USD 0.228PER PCS)OKS-4156 STEEL SCRUBBER 6PCS SET (QTY: 93360 PCS /USD 0.228"/>
    <s v="OKS-4156"/>
    <s v="STEEL SCRUBBER 6PCS SET"/>
    <s v="STEEL"/>
    <s v=""/>
    <n v="93360"/>
    <s v="PCS"/>
    <s v=" "/>
    <s v="PCS"/>
    <n v="7496.03"/>
    <s v="KGS"/>
    <n v="263.57137844965928"/>
    <n v="1975738.96"/>
    <n v="2.9664758407389908"/>
    <n v="22236.791896454699"/>
    <n v="868534.9"/>
    <n v="266.53785429039829"/>
    <x v="0"/>
    <s v="Steel Scrubbers"/>
    <e v="#NAME?"/>
    <s v="Scrubber"/>
  </r>
  <r>
    <s v="INNSA1"/>
    <s v="2025-09-27"/>
    <s v="0301049751"/>
    <s v="73231000"/>
    <s v="8001-2 STEEL SCRUBBER 2PCS SET (QTY: 168000 SETS/USD 0.139 PER SETS)8001-2 STEEL SCRUBBER 2PCS SET (QTY: 168000 SETS/USD 0.139 P"/>
    <s v="8001-2"/>
    <s v="STEEL SCRUBBER 2PCS SET"/>
    <s v="STEEL"/>
    <s v=""/>
    <n v="168000"/>
    <s v="SETS"/>
    <s v="0.139"/>
    <s v="SET"/>
    <n v="4900"/>
    <s v="KGS"/>
    <n v="442.07293673469388"/>
    <n v="2166157.39"/>
    <n v="4.9754973183420814"/>
    <n v="24379.936859876201"/>
    <n v="952242.8"/>
    <n v="447.04843405303598"/>
    <x v="0"/>
    <s v="Steel Scrubbers"/>
    <e v="#NAME?"/>
    <s v="Scrubber"/>
  </r>
  <r>
    <s v="INNSA1"/>
    <s v="2025-09-24"/>
    <s v="0301049751"/>
    <s v="73239990"/>
    <s v="AM-321 STEEL DRAINER (QTY:28752 PCS/USD 0.7050 PER PCS) AM-321 STEEL DRAINER (QTY:28752 PCS/USD 0.7050 PER PCS)"/>
    <s v="AM-321"/>
    <s v="STEEL DRAINER"/>
    <s v="STEEL"/>
    <s v=""/>
    <n v="28752"/>
    <s v="PCS"/>
    <s v="0.7050"/>
    <s v="PCS"/>
    <n v="3953.4"/>
    <s v="KGS"/>
    <n v="492.73196994991662"/>
    <n v="1947966.57"/>
    <n v="5.5456608885753127"/>
    <n v="21924.215756893642"/>
    <n v="547378.6"/>
    <n v="498.27763083849192"/>
    <x v="0"/>
    <s v="Household Steel Items"/>
    <e v="#NAME?"/>
    <s v="Other"/>
  </r>
  <r>
    <s v="INNSA1"/>
    <s v="2025-09-24"/>
    <s v="0301049751"/>
    <s v="73239990"/>
    <s v="HOUSEHOLD STEEL HOOK 3PCS SET (2628) (QTY: 166608 SET/USD 0.36 PER SET)HOUSEHOLD STEEL HOOK 3PCS SET (2628) (QTY: 166608 SET/USD 0."/>
    <m/>
    <s v="STEEL HOOK 3PCS SET"/>
    <s v="STEEL"/>
    <s v="2628"/>
    <n v="166608"/>
    <s v="SET"/>
    <s v="0.36"/>
    <s v="SET"/>
    <n v="5646.16"/>
    <s v="KGS"/>
    <n v="971.50580040239731"/>
    <n v="5485277.1900000004"/>
    <n v="10.93422397751714"/>
    <n v="61736.378052898152"/>
    <n v="1541362.8"/>
    <n v="982.44002437991446"/>
    <x v="0"/>
    <s v="Household Steel Items"/>
    <e v="#NAME?"/>
    <s v="Other"/>
  </r>
  <r>
    <s v="INNSA1"/>
    <s v="2025-09-24"/>
    <s v="0301049751"/>
    <s v="73239990"/>
    <s v="NP-55 STEEL TEA STRAINER (QTY:50400 PCS/USD 0.2710 PER PCS) NP-55 STEEL TEA STRAINER (QTY:50400 PCS/USD 0.2710 PER PCS)"/>
    <s v="NP-55"/>
    <s v="STEEL TEA STRAINER"/>
    <s v="STEEL"/>
    <s v=""/>
    <n v="50400"/>
    <s v="PCS"/>
    <s v="0.2710"/>
    <s v="PCS"/>
    <n v="2310"/>
    <s v="KGS"/>
    <n v="568.21425541125529"/>
    <n v="1312574.93"/>
    <n v="6.3952082769978116"/>
    <n v="14772.931119864939"/>
    <n v="368833.6"/>
    <n v="574.60946368825307"/>
    <x v="0"/>
    <s v="Household Steel Items"/>
    <e v="#NAME?"/>
    <s v="Tea Strainer"/>
  </r>
  <r>
    <s v="INNSA1"/>
    <s v="2025-09-24"/>
    <s v="0301049751"/>
    <s v="73239990"/>
    <s v="HOUSEHOLD STEEL HOOK 3PCS SET (3888) (QTY:55,296 SET/USD:0.24 PER SET)HOUSEHOLD STEEL HOOK 3PCS SET (3888) (QTY:55,296 SET/USD:0.2"/>
    <m/>
    <s v="STEEL HOOK 3PCS SET"/>
    <s v="STEEL"/>
    <s v="3888"/>
    <n v="55296"/>
    <s v="SET"/>
    <s v=" "/>
    <s v="SET"/>
    <n v="1843.2"/>
    <s v="KGS"/>
    <n v="689.90430230034724"/>
    <n v="1271631.6100000001"/>
    <n v="7.764820509851968"/>
    <n v="14312.117163759151"/>
    <n v="357328.4"/>
    <n v="697.66912281019916"/>
    <x v="0"/>
    <s v="Household Steel Items"/>
    <e v="#NAME?"/>
    <s v="Other"/>
  </r>
  <r>
    <s v="INNSA1"/>
    <s v="2025-09-24"/>
    <s v="0301049751"/>
    <s v="73239990"/>
    <s v="SB-12 STEEL TEA STRAINER BIG (QTY:1026 PCS/USD 0.9770 PER PCS)SB-12 STEEL TEA STRAINER BIG (QTY:1026 PCS/USD 0.9770 PER PC"/>
    <s v="SB-12"/>
    <s v="STEEL TEA STRAINER BIG"/>
    <s v="STEEL"/>
    <s v=""/>
    <n v="1026"/>
    <s v="PCS"/>
    <s v="0.9770"/>
    <s v="PCS"/>
    <n v="250.8"/>
    <s v="KGS"/>
    <n v="384.09425837320572"/>
    <n v="96330.84"/>
    <n v="4.3229516980664684"/>
    <n v="1084.1962858750701"/>
    <n v="27069"/>
    <n v="388.41721007127217"/>
    <x v="0"/>
    <s v="Household Steel Items"/>
    <e v="#NAME?"/>
    <s v="Tea Strainer"/>
  </r>
  <r>
    <s v="INNSA1"/>
    <s v="2025-09-24"/>
    <s v="0301049751"/>
    <s v="73239990"/>
    <s v="HOUSEHOLD STEEL HOOK 3 PCS SET (2628) (QTY:432 SET/USD:0.360PER SET)HOUSEHOLD STEEL HOOK 3 PCS SET (2628) (QTY:432 SET/USD:0.360"/>
    <m/>
    <s v="STEEL HOOK 3 PCS SET"/>
    <s v="STEEL"/>
    <s v="2628"/>
    <n v="432"/>
    <s v="SET"/>
    <s v=" "/>
    <s v="SET"/>
    <n v="14.64"/>
    <s v="KGS"/>
    <n v="987.67759562841525"/>
    <n v="14459.6"/>
    <n v="11.11623630420276"/>
    <n v="162.74169949352839"/>
    <n v="4063.1"/>
    <n v="998.79383193261799"/>
    <x v="0"/>
    <s v="Household Steel Items"/>
    <e v="#NAME?"/>
    <s v="Other"/>
  </r>
  <r>
    <s v="INNSA1"/>
    <s v="2025-09-23"/>
    <s v="0301049751"/>
    <s v="73239990"/>
    <s v="MILD STEEL MULTI FUNCTION CLOTH STAND (RYX-02-020) (QTY: 1232 PCS/CNY 101 PER PCS)MILD STEEL MULTI FUNCTION CLOTH STAND (RYX-02-020) (QTY: 123"/>
    <s v="MILD"/>
    <s v="STEEL MULTI FUNCTION CLOTH STAND"/>
    <s v="STEEL"/>
    <s v="RYX-02-020"/>
    <n v="1232"/>
    <s v="PCS"/>
    <s v=" "/>
    <s v="PCS"/>
    <n v="4004"/>
    <s v="KGS"/>
    <n v="434.33413336663341"/>
    <n v="1739073.87"/>
    <n v="4.8883976743571571"/>
    <n v="19573.144288126059"/>
    <n v="488679.8"/>
    <n v="439.22253104099059"/>
    <x v="0"/>
    <s v="Household Steel Items"/>
    <e v="#NAME?"/>
    <s v="Cloth Stand"/>
  </r>
  <r>
    <s v="INNSA1"/>
    <s v="2025-09-23"/>
    <s v="0301049751"/>
    <s v="73239990"/>
    <s v="H2740 STEEL CUTLERY HOLDER (QTY:24960 PCS/ USD 1.46 PER PCS) H2740 STEEL CUTLERY HOLDER (QTY:24960 PCS/ USD 1.46 PER PCS)"/>
    <s v="H2740"/>
    <s v="STEEL CUTLERY HOLDER"/>
    <s v="STEEL"/>
    <s v=""/>
    <n v="24960"/>
    <s v="PCS"/>
    <s v="1.46"/>
    <s v="PCS"/>
    <n v="9776"/>
    <s v="KGS"/>
    <n v="347.60346665302779"/>
    <n v="3398171.49"/>
    <n v="3.9122506094882148"/>
    <n v="38246.161958356788"/>
    <n v="954886.2"/>
    <n v="351.51571726251603"/>
    <x v="0"/>
    <s v="Household Steel Items"/>
    <e v="#NAME?"/>
    <s v="Holder"/>
  </r>
  <r>
    <s v="INNSA1"/>
    <s v="2025-09-23"/>
    <s v="0301049751"/>
    <s v="73239990"/>
    <s v="H2740 STEEL CUTLERY HOLDER (QTY:24960 PCS/ USD 1.46 PER PCS)H2740 STEEL CUTLERY HOLDER (QTY:24960 PCS/ USD 1.46 PER PCS"/>
    <s v="H2740"/>
    <s v="STEEL CUTLERY HOLDER"/>
    <s v="STEEL"/>
    <s v=""/>
    <n v="24960"/>
    <s v="PCS"/>
    <s v="1.46"/>
    <s v="PCS"/>
    <n v="9776"/>
    <s v="KGS"/>
    <n v="347.60341857610467"/>
    <n v="3398171.02"/>
    <n v="3.912250068386097"/>
    <n v="38246.156668542477"/>
    <n v="954886"/>
    <n v="351.51566864449075"/>
    <x v="0"/>
    <s v="Household Steel Items"/>
    <e v="#NAME?"/>
    <s v="Holder"/>
  </r>
  <r>
    <s v="INNSA1"/>
    <s v="2025-09-20"/>
    <s v="0301049751"/>
    <s v="73239990"/>
    <s v="HOUSEHOLD STEEL HOOK 3PCS SET (3888) (QTY:153600 SET/USD:0.24 PER SET)HOUSEHOLD STEEL HOOK 3PCS SET (3888) (QTY:153600 SET/USD:0.2"/>
    <s v="HOUSEHOLD"/>
    <s v="STEEL HOOK 3PCS SET"/>
    <s v="STEEL"/>
    <s v="3888"/>
    <n v="153600"/>
    <s v="SET"/>
    <s v=" "/>
    <s v="SET"/>
    <n v="5120"/>
    <s v="KGS"/>
    <n v="660.84275390624998"/>
    <n v="3383514.9"/>
    <n v="7.4377349905036576"/>
    <n v="38081.20315137873"/>
    <n v="1239719.8999999999"/>
    <n v="668.2804888967537"/>
    <x v="0"/>
    <s v="Household Steel Items"/>
    <e v="#NAME?"/>
    <s v="Other"/>
  </r>
  <r>
    <s v="INNSA1"/>
    <s v="2025-09-10"/>
    <s v="0301049751"/>
    <s v="73239990"/>
    <s v="MILD STEEL MULTI FUNCTION CLOTH STAND (RYX-02-020) (QTY:1,232 PCS/CNY:101.00 PER PCS)MILD STEEL MULTI FUNCTION CLOTH STAND (RYX-02-020) (QTY:1,23"/>
    <s v="MILD"/>
    <s v="STEEL MULTI FUNCTION CLOTH STAND"/>
    <s v="STEEL"/>
    <s v="RYX-02-020"/>
    <n v="1232"/>
    <s v="PCS"/>
    <s v=" "/>
    <s v="PCS"/>
    <n v="4004"/>
    <s v="KGS"/>
    <n v="427.8509965034965"/>
    <n v="1713115.39"/>
    <n v="4.8073145674550162"/>
    <n v="19248.487528089881"/>
    <n v="627685.5"/>
    <n v="432.65831107095153"/>
    <x v="0"/>
    <s v="Household Steel Items"/>
    <e v="#NAME?"/>
    <s v="Cloth Stand"/>
  </r>
  <r>
    <s v="INNSA1"/>
    <s v="2025-09-09"/>
    <s v="0301049751"/>
    <s v="73239990"/>
    <s v="STEEL BASKET BIG (SY-845-4) (QTY:800 PCS/USD:0.9710 PER PCS) STEEL BASKET BIG (SY-845-4) (QTY:800 PCS/USD:0.9710 PER PCS)"/>
    <s v="STEEL"/>
    <s v="BASKET BIG"/>
    <s v="BASKET"/>
    <s v="SY-845-4"/>
    <n v="800"/>
    <s v="PCS"/>
    <s v=" "/>
    <s v="PCS"/>
    <n v="150"/>
    <s v="KGS"/>
    <n v="499.2998"/>
    <n v="74894.97"/>
    <n v="5.6101101123595516"/>
    <n v="841.51651685393267"/>
    <n v="27441.5"/>
    <n v="504.90991011235957"/>
    <x v="0"/>
    <s v="Household Steel Items"/>
    <e v="#NAME?"/>
    <s v="Basket"/>
  </r>
  <r>
    <s v="INNSA1"/>
    <s v="2025-09-05"/>
    <s v="0301049751"/>
    <s v="73239990"/>
    <s v="MILD STEEL MULTI FUNCTION CLOTH STAND (RYX-02-026-3S) (QTY:1696 PCS/CNY: 81.50 PER PCS)MILD STEEL MULTI FUNCTION CLOTH STAND (RYX-02-026-3S) (QTY"/>
    <s v="MILD"/>
    <s v="STEEL MULTI FUNCTION CLOTH STAND"/>
    <s v="STEEL"/>
    <s v="RYX-02-026-3S"/>
    <n v="1696"/>
    <s v="PCS"/>
    <s v=" "/>
    <s v="PCS"/>
    <n v="6614.4"/>
    <s v="KGS"/>
    <n v="308.04406295355591"/>
    <n v="2037526.65"/>
    <n v="3.4611692466691681"/>
    <n v="22893.557865168539"/>
    <n v="746549.7"/>
    <n v="311.50523220022507"/>
    <x v="0"/>
    <s v="Household Steel Items"/>
    <e v="#NAME?"/>
    <s v="Cloth Stand"/>
  </r>
  <r>
    <s v="INNSA1"/>
    <s v="2025-09-02"/>
    <s v="0301049751"/>
    <s v="73239990"/>
    <s v="SB-12 STEEL TEA STRAINER BIG (QTY:4842 PCS/USD 0.977 PER PCS)SB-12 STEEL TEA STRAINER BIG (QTY:4842 PCS/USD 0.977 PER PCS"/>
    <s v="SB-12"/>
    <s v="STEEL TEA STRAINER BIG"/>
    <s v="STEEL"/>
    <s v=""/>
    <n v="4842"/>
    <s v="PCS"/>
    <s v="0.977"/>
    <s v="PCS"/>
    <n v="1183.5999999999999"/>
    <s v="KGS"/>
    <n v="381.68436971949978"/>
    <n v="451761.62"/>
    <n v="4.342256765864617"/>
    <n v="5139.4951080773599"/>
    <n v="165525.4"/>
    <n v="386.02662648536437"/>
    <x v="0"/>
    <s v="Household Steel Items"/>
    <e v="#NAME?"/>
    <s v="Tea Strainer"/>
  </r>
  <r>
    <s v="INNSA1"/>
    <s v="2025-09-02"/>
    <s v="0301049751"/>
    <s v="73239990"/>
    <s v="SY-845-4 STEEL BASKET BIG (QTY 37200 PCS/USD 0.9691 PER PCS) SY-845-4 STEEL BASKET BIG (QTY 37200 PCS/USD 0.9691 PER PCS)"/>
    <s v="SY-845-4"/>
    <s v="STEEL BASKET BIG"/>
    <s v="STEEL"/>
    <s v=""/>
    <n v="37200"/>
    <s v="PCS"/>
    <s v="0.9691"/>
    <s v="PCS"/>
    <n v="6975"/>
    <s v="KGS"/>
    <n v="506.19001720430123"/>
    <n v="3530675.37"/>
    <n v="5.758703267398193"/>
    <n v="40166.955290102393"/>
    <n v="1293639.5"/>
    <n v="511.9487204716994"/>
    <x v="0"/>
    <s v="Household Steel Items"/>
    <e v="#NAME?"/>
    <s v="Basket"/>
  </r>
  <r>
    <s v="INNSA1"/>
    <s v="2025-09-02"/>
    <s v="0301049751"/>
    <s v="73239990"/>
    <s v="NP-55 STEEL TEA STRAINER (QTY:50400 PCS/USD 0.270 PER PCS) NP-55 STEEL TEA STRAINER (QTY:50400 PCS/USD 0.270 PER PCS)"/>
    <s v="NP-55"/>
    <s v="STEEL TEA STRAINER"/>
    <s v="STEEL"/>
    <s v=""/>
    <n v="50400"/>
    <s v="PCS"/>
    <s v="0.270"/>
    <s v="PCS"/>
    <n v="2310"/>
    <s v="KGS"/>
    <n v="562.56491341991341"/>
    <n v="1299524.95"/>
    <n v="6.4000558978374684"/>
    <n v="14784.12912400455"/>
    <n v="476146"/>
    <n v="568.96496931775084"/>
    <x v="0"/>
    <s v="Household Steel Items"/>
    <e v="#NAME?"/>
    <s v="Tea Strainer"/>
  </r>
  <r>
    <s v="INNSA1"/>
    <s v="2025-09-02"/>
    <s v="0301049751"/>
    <s v="73239990"/>
    <s v="AM-321 STEEL DRAINER (QTY:21648 PCS/USD 0.702 PER PCS) AM-321 STEEL DRAINER (QTY:21648 PCS/USD 0.702 PER PCS)"/>
    <s v="AM-321"/>
    <s v="STEEL DRAINER"/>
    <s v="STEEL"/>
    <s v=""/>
    <n v="21648"/>
    <s v="PCS"/>
    <s v="0.702"/>
    <s v="PCS"/>
    <n v="2976.6"/>
    <s v="KGS"/>
    <n v="487.55640663844662"/>
    <n v="1451260.4"/>
    <n v="5.5467167990722013"/>
    <n v="16510.35722411831"/>
    <n v="531741.80000000005"/>
    <n v="493.10312343751883"/>
    <x v="0"/>
    <s v="Household Steel Items"/>
    <e v="#NAME?"/>
    <s v="Other"/>
  </r>
  <r>
    <s v="INNSA1"/>
    <s v="2025-08-30"/>
    <s v="0301049751"/>
    <s v="73239990"/>
    <s v="STEEL SALT BOTTLE (NP-19) (QTY: 36180 PC/USD 0.446 PER PC) STEEL SALT BOTTLE (NP-19) (QTY: 36180 PC/USD 0.446 PER PC)"/>
    <s v="STEEL"/>
    <s v="SALT BOTTLE"/>
    <s v="SALT"/>
    <s v="NP-19"/>
    <n v="36180"/>
    <s v="PC"/>
    <s v="0.446"/>
    <s v="PCS"/>
    <n v="5628"/>
    <s v="KGS"/>
    <n v="271.19431058990762"/>
    <n v="1526281.58"/>
    <n v="3.0852595061422941"/>
    <n v="17363.840500568829"/>
    <n v="559229.5"/>
    <n v="274.27957009604989"/>
    <x v="0"/>
    <s v="Household Steel Items"/>
    <e v="#NAME?"/>
    <s v="Other"/>
  </r>
  <r>
    <s v="INNSA1"/>
    <s v="2025-08-29"/>
    <s v="0301049751"/>
    <s v="73231000"/>
    <s v="STEEL SCRUBBER 6PCS SET (OKS-4156) (QTY:98,400 SET/USD:0.228PER SET)STEEL SCRUBBER 6PCS SET (OKS-4156) (QTY:98,400 SET/USD:0.228"/>
    <s v="STEEL"/>
    <s v="SCRUBBER 6PCS SET"/>
    <s v="SCRUBBER"/>
    <s v="OKS-4156"/>
    <n v="98400"/>
    <s v="SET"/>
    <s v=" "/>
    <s v="SET"/>
    <n v="8856"/>
    <s v="KGS"/>
    <n v="242.0626456639566"/>
    <n v="2143706.79"/>
    <n v="2.753841247599051"/>
    <n v="24388.018088737201"/>
    <n v="942373.5"/>
    <n v="244.81648691155564"/>
    <x v="0"/>
    <s v="Steel Scrubbers"/>
    <e v="#NAME?"/>
    <s v="Scrubber"/>
  </r>
  <r>
    <s v="INNSA1"/>
    <s v="2025-08-23"/>
    <s v="0301049751"/>
    <s v="73231000"/>
    <s v="STEEL SCRUBBER (8001-12) (QTY:263520 PCS/USD:0.078 PER PCS) STEEL SCRUBBER (8001-12) (QTY:263520 PCS/USD:0.078 PER PCS)"/>
    <s v="STEEL"/>
    <s v="SCRUBBER"/>
    <s v=" "/>
    <s v="8001-12"/>
    <n v="263520"/>
    <s v="PCS"/>
    <s v=" "/>
    <s v="PCS"/>
    <n v="4758"/>
    <s v="KGS"/>
    <n v="399.76610970996222"/>
    <n v="1902087.15"/>
    <n v="4.5479648431167483"/>
    <n v="21639.216723549489"/>
    <n v="836157.4"/>
    <n v="404.31407455307897"/>
    <x v="0"/>
    <s v="Steel Scrubbers"/>
    <e v="#NAME?"/>
    <s v="Scrubber"/>
  </r>
  <r>
    <s v="INNSA1"/>
    <s v="2025-08-23"/>
    <s v="0301049751"/>
    <s v="73231000"/>
    <s v="STEEL SCRUBBER 6 PCS SET (GT001) (QTY:1260 PCS/USD:0.238 PERPCS)STEEL SCRUBBER 6 PCS SET (GT001) (QTY:1260 PCS/USD:0.238 PER"/>
    <s v="STEEL"/>
    <s v="SCRUBBER 6 PCS SET"/>
    <s v="SCRUBBER"/>
    <s v="GT001"/>
    <n v="1260"/>
    <s v="PCS"/>
    <s v=" "/>
    <s v="PCS"/>
    <n v="180"/>
    <s v="KGS"/>
    <n v="154.16905555555559"/>
    <n v="27750.43"/>
    <n v="1.7539141701428389"/>
    <n v="315.70455062571102"/>
    <n v="12199.1"/>
    <n v="155.92296972569844"/>
    <x v="0"/>
    <s v="Steel Scrubbers"/>
    <e v="#NAME?"/>
    <s v="Scrubber"/>
  </r>
  <r>
    <s v="INNSA1"/>
    <s v="2025-08-20"/>
    <s v="0301049751"/>
    <s v="73239990"/>
    <s v="STEEL SPRINKLER (AM-430) (QTY: 30072 PCS/USD 0.578 PER PCS) STEEL SPRINKLER (AM-430) (QTY: 30072 PCS/USD 0.578 PER PCS)"/>
    <s v="STEEL"/>
    <s v="SPRINKLER"/>
    <s v=" "/>
    <s v="AM-430"/>
    <n v="30072"/>
    <s v="PCS"/>
    <s v="0.578"/>
    <s v="PCS"/>
    <n v="5012"/>
    <s v="KGS"/>
    <n v="326.07507382282517"/>
    <n v="1634288.27"/>
    <n v="3.680305573621053"/>
    <n v="18445.69153498872"/>
    <n v="598803.30000000005"/>
    <n v="329.75537939644624"/>
    <x v="0"/>
    <s v="Household Steel Items"/>
    <e v="#NAME?"/>
    <s v="Sprinkler"/>
  </r>
  <r>
    <s v="INNSA1"/>
    <s v="2025-08-20"/>
    <s v="0301049751"/>
    <s v="73239990"/>
    <s v="STEEL SALT BOTTLE (NP-19) (QTY: 36000 PCS/USD 0.445 PER PCS) STEEL SALT BOTTLE (NP-19) (QTY: 36000 PCS/USD 0.445 PER PCS)"/>
    <s v="STEEL"/>
    <s v="SALT BOTTLE"/>
    <s v="SALT"/>
    <s v="NP-19"/>
    <n v="36000"/>
    <s v="PCS"/>
    <s v="0.445"/>
    <s v="PCS"/>
    <n v="5600"/>
    <s v="KGS"/>
    <n v="268.97564285714287"/>
    <n v="1506263.6"/>
    <n v="3.035842470170913"/>
    <n v="17000.717832957111"/>
    <n v="551895"/>
    <n v="272.01148532731378"/>
    <x v="0"/>
    <s v="Household Steel Items"/>
    <e v="#NAME?"/>
    <s v="Other"/>
  </r>
  <r>
    <s v="INNSA1"/>
    <s v="2025-08-16"/>
    <s v="0301049751"/>
    <s v="73231000"/>
    <s v="STEEL SCRUBBER 6PCS SET (OKS-4156) (QTY:98,400 SET/USD:0.228PER SET)STEEL SCRUBBER 6PCS SET (OKS-4156) (QTY:98,400 SET/USD:0.228"/>
    <s v="STEEL"/>
    <s v="SCRUBBER 6PCS SET"/>
    <s v="SCRUBBER"/>
    <s v="OKS-4156"/>
    <n v="98400"/>
    <s v="SET"/>
    <s v=" "/>
    <s v="SET"/>
    <n v="8856"/>
    <s v="KGS"/>
    <n v="235.98643631436309"/>
    <n v="2089895.88"/>
    <n v="2.663503795873174"/>
    <n v="23587.98961625282"/>
    <n v="918718.2"/>
    <n v="238.64994011023626"/>
    <x v="0"/>
    <s v="Steel Scrubbers"/>
    <e v="#NAME?"/>
    <s v="Scrubber"/>
  </r>
  <r>
    <s v="INNSA1"/>
    <s v="2025-08-07"/>
    <s v="0301049751"/>
    <s v="73239990"/>
    <s v="STEEL BASKET SQUARE (SY-845-6) (QTY: 4400 PCS/USD 0.702 PERPCS)STEEL BASKET SQUARE (SY-845-6) (QTY: 4400 PCS/USD 0.702 PER"/>
    <s v="STEEL"/>
    <s v="BASKET SQUARE"/>
    <s v="BASKET"/>
    <s v="SY-845-6"/>
    <n v="4400"/>
    <s v="PCS"/>
    <s v="0.702"/>
    <s v="PCS"/>
    <n v="660"/>
    <s v="KGS"/>
    <n v="436.13304549999998"/>
    <n v="287847.81"/>
    <n v="5.0245742560000002"/>
    <n v="3316.2190089999999"/>
    <n v="105467.5"/>
    <n v="441.15761975599997"/>
    <x v="0"/>
    <s v="Household Steel Items"/>
    <e v="#NAME?"/>
    <s v="Basket"/>
  </r>
  <r>
    <s v="INNSA1"/>
    <s v="2025-08-01"/>
    <s v="0301049751"/>
    <s v="73231000"/>
    <s v="STEEL SCRUBBER 2 PCS SET (8001-2) (QTY:336000 SET/USD:0.139PER SET)STEEL SCRUBBER 2 PCS SET (8001-2) (QTY:336000 SET/USD:0.139"/>
    <s v="STEEL"/>
    <s v="SCRUBBER 2 PCS SET"/>
    <s v="SCRUBBER"/>
    <s v="8001-2"/>
    <n v="336000"/>
    <s v="SET"/>
    <s v=" "/>
    <s v="SET"/>
    <n v="9800"/>
    <s v="KGS"/>
    <n v="438.0730643"/>
    <n v="4293116.03"/>
    <n v="5.0469247040000003"/>
    <n v="49459.862099999998"/>
    <n v="1887253.8"/>
    <n v="443.11998900399999"/>
    <x v="0"/>
    <s v="Steel Scrubbers"/>
    <e v="#NAME?"/>
    <s v="Scrubber"/>
  </r>
  <r>
    <s v="INNSA1"/>
    <s v="2025-07-29"/>
    <s v="0301049751"/>
    <s v="73239990"/>
    <s v="STEEL TEA STRAINER BIG (SB-12) (QTY:1,332 PCS/USD:0.973 PERPCS)STEEL TEA STRAINER BIG (SB-12) (QTY:1,332 PCS/USD:0.973 PER"/>
    <s v="STEEL"/>
    <s v="TEA STRAINER BIG"/>
    <s v="TEA"/>
    <s v="SB-12"/>
    <n v="1332"/>
    <s v="PCS"/>
    <s v=" "/>
    <s v="PCS"/>
    <n v="325.60000000000002"/>
    <s v="KGS"/>
    <n v="371.794041769042"/>
    <n v="121056.14"/>
    <n v="4.2833414950350397"/>
    <n v="1394.6559907834101"/>
    <n v="44354.9"/>
    <n v="376.07738326407701"/>
    <x v="0"/>
    <s v="Household Steel Items"/>
    <e v="#NAME?"/>
    <s v="Tea Strainer"/>
  </r>
  <r>
    <s v="INNSA1"/>
    <s v="2025-07-29"/>
    <s v="0301049751"/>
    <s v="73239990"/>
    <s v="STEEL TEA STRAINER (NP-55) (QTY:1,00,800 PCS/USD:0.269 PER PCS)STEEL TEA STRAINER (NP-55) (QTY:1,00,800 PCS/USD:0.269 PER P"/>
    <s v="STEEL"/>
    <s v="TEA STRAINER"/>
    <s v="TEA"/>
    <s v="NP-55"/>
    <n v="100800"/>
    <s v="PCS"/>
    <s v=" "/>
    <s v="PCS"/>
    <n v="4620"/>
    <s v="KGS"/>
    <n v="548.200285714286"/>
    <n v="2532685.3199999998"/>
    <n v="6.3156714944042101"/>
    <n v="29178.402304147501"/>
    <n v="927975.9"/>
    <n v="554.51595720869022"/>
    <x v="0"/>
    <s v="Household Steel Items"/>
    <e v="#NAME?"/>
    <s v="Tea Strainer"/>
  </r>
  <r>
    <s v="INNSA1"/>
    <s v="2025-07-28"/>
    <s v="0301049751"/>
    <s v="73239990"/>
    <s v="STEEL BASKET SQUARE (SY-845-6) (QTY: 82,800 PCS/USD:0.7012 PCS)STEEL BASKET SQUARE (SY-845-6) (QTY: 82,800 PCS/USD:0.7012 P"/>
    <s v="STEEL"/>
    <s v="BASKET SQUARE"/>
    <s v="BASKET"/>
    <s v="SY-845-6"/>
    <n v="82800"/>
    <s v="PCS"/>
    <s v=" "/>
    <s v="PCS"/>
    <n v="12006"/>
    <s v="KGS"/>
    <n v="448.12217891054502"/>
    <n v="5380154.8799999999"/>
    <n v="5.1626979137159497"/>
    <n v="61983.351152073701"/>
    <n v="1971288.8"/>
    <n v="453.28487682426095"/>
    <x v="0"/>
    <s v="Household Steel Items"/>
    <e v="#NAME?"/>
    <s v="Basket"/>
  </r>
  <r>
    <s v="INNSA1"/>
    <s v="2025-07-23"/>
    <s v="0301049751"/>
    <s v="73239990"/>
    <s v="STEEL CUTLERY HOLDER (H2740) (QTY: 24960 NOS/USD 1.55 PER NOS)STEEL CUTLERY HOLDER (H2740) (QTY: 24960 NOS/USD 1.55 PER NO"/>
    <s v="STEEL"/>
    <s v="CUTLERY HOLDER"/>
    <s v="CUTLERY"/>
    <s v="H2740"/>
    <n v="24960"/>
    <s v="NOS"/>
    <s v="1.55"/>
    <s v="PCS"/>
    <n v="9776"/>
    <s v="KGS"/>
    <n v="361.08518003273298"/>
    <n v="3529968.72"/>
    <n v="4.1599675118978503"/>
    <n v="40667.842396313397"/>
    <n v="1293380.5"/>
    <n v="365.24514754463081"/>
    <x v="0"/>
    <s v="Household Steel Items"/>
    <e v="#NAME?"/>
    <s v="Holder"/>
  </r>
  <r>
    <s v="INNSA1"/>
    <s v="2025-07-22"/>
    <s v="0301049751"/>
    <s v="73231000"/>
    <s v="STEEL SCRUBBER 2 PCS SET (8001-2) (QTY:168000 SETS/USD:0.139PER PCS)STEEL SCRUBBER 2 PCS SET (8001-2) (QTY:168000 SETS/USD:0.139"/>
    <s v="STEEL"/>
    <s v="SCRUBBER 2 PCS SET"/>
    <s v="SCRUBBER"/>
    <s v="8001-2"/>
    <n v="168000"/>
    <s v="SETS"/>
    <s v=" "/>
    <s v="SET"/>
    <n v="4900"/>
    <s v="KGS"/>
    <n v="448.69948775510198"/>
    <n v="2198627.4900000002"/>
    <n v="5.1693489372707599"/>
    <n v="25329.8097926267"/>
    <n v="966516.6"/>
    <n v="453.86883669237272"/>
    <x v="0"/>
    <s v="Steel Scrubbers"/>
    <e v="#NAME?"/>
    <s v="Scrubber"/>
  </r>
  <r>
    <s v="INNSA1"/>
    <s v="2025-07-17"/>
    <s v="0301049751"/>
    <s v="73239990"/>
    <s v="STEEL SPRINKLER (AM-430) (QTY: 2880 PCS/USD 0.579 PER PCS) STEEL SPRINKLER (AM-430) (QTY: 2880 PCS/USD 0.579 PER PCS)"/>
    <s v="STEEL"/>
    <s v="SPRINKLER"/>
    <s v=" "/>
    <s v="AM-430"/>
    <n v="2880"/>
    <s v="PCS"/>
    <s v="0.579"/>
    <s v="PCS"/>
    <n v="528"/>
    <s v="KGS"/>
    <n v="297.14039772727301"/>
    <n v="156890.13"/>
    <n v="3.4471043819869198"/>
    <n v="1820.0711136891"/>
    <n v="57484.5"/>
    <n v="300.58750210925996"/>
    <x v="0"/>
    <s v="Household Steel Items"/>
    <e v="#NAME?"/>
    <s v="Sprinkler"/>
  </r>
  <r>
    <s v="INNSA1"/>
    <s v="2025-07-17"/>
    <s v="0301049751"/>
    <s v="73239990"/>
    <s v="STEEL HAND BLENDER (SR-13) (QTY: 540 PCS/USD 0.337 PER PCS) STEEL HAND BLENDER (SR-13) (QTY: 540 PCS/USD 0.337 PER PCS)"/>
    <s v="STEEL"/>
    <s v="HAND BLENDER"/>
    <s v="HAND"/>
    <s v="SR-13"/>
    <n v="540"/>
    <s v="PCS"/>
    <s v="0.337"/>
    <s v="PCS"/>
    <n v="33"/>
    <s v="KGS"/>
    <n v="518.84090909090901"/>
    <n v="17121.75"/>
    <n v="6.0190360683400099"/>
    <n v="198.62819025522001"/>
    <n v="6273.4"/>
    <n v="524.85994515924904"/>
    <x v="0"/>
    <s v="Household Steel Items"/>
    <e v="#NAME?"/>
    <s v="Other"/>
  </r>
  <r>
    <s v="INNSA1"/>
    <s v="2025-07-17"/>
    <s v="0301049751"/>
    <s v="73239990"/>
    <s v="STEEL SALT BOTTLE (NP-19) (QTY: 6624 PCS/USD 0.446 PER PCS) STEEL SALT BOTTLE (NP-19) (QTY: 6624 PCS/USD 0.446 PER PCS)"/>
    <s v="STEEL"/>
    <s v="SALT BOTTLE"/>
    <s v="SALT"/>
    <s v="NP-19"/>
    <n v="6624"/>
    <s v="PCS"/>
    <s v="0.446"/>
    <s v="PCS"/>
    <n v="1030.4000000000001"/>
    <s v="KGS"/>
    <n v="269.75735636645999"/>
    <n v="277957.98"/>
    <n v="3.1294356887060299"/>
    <n v="3224.57053364269"/>
    <n v="101843.9"/>
    <n v="272.88679205516604"/>
    <x v="0"/>
    <s v="Household Steel Items"/>
    <e v="#NAME?"/>
    <s v="Other"/>
  </r>
  <r>
    <s v="INNSA1"/>
    <s v="2025-07-17"/>
    <s v="0301049751"/>
    <s v="73239390"/>
    <s v="STEEL FILTER BALL WITH CHAIN (SR-10) (QTY: 540 PCS/USD 0.258PER PCS)STEEL FILTER BALL WITH CHAIN (SR-10) (QTY: 540 PCS/USD 0.25"/>
    <s v="STEEL"/>
    <s v="FILTER BALL WITH CHAIN"/>
    <s v="FILTER"/>
    <s v="SR-10"/>
    <n v="540"/>
    <s v="PCS"/>
    <s v=" "/>
    <s v="PCS"/>
    <n v="12"/>
    <s v="KGS"/>
    <n v="1087.74416666667"/>
    <n v="13052.93"/>
    <n v="12.6188418406806"/>
    <n v="151.426102088167"/>
    <n v="4782.7"/>
    <n v="1100.3630085073505"/>
    <x v="0"/>
    <s v="Kitchen Filters"/>
    <e v="#NAME?"/>
    <s v="Other"/>
  </r>
  <r>
    <s v="INNSA1"/>
    <s v="2025-07-16"/>
    <s v="0301049751"/>
    <s v="73239990"/>
    <s v="STEEL HANGER WITH HOOK (SL-89) (QTY: 70056 PCS/CNY 7.45 PERPCS)STEEL HANGER WITH HOOK (SL-89) (QTY: 70056 PCS/CNY 7.45 PER"/>
    <s v="STEEL"/>
    <s v="HANGER WITH HOOK"/>
    <s v="HANGER"/>
    <s v="SL-89"/>
    <n v="70056"/>
    <s v="PCS"/>
    <s v=" "/>
    <s v="PCS"/>
    <n v="15568"/>
    <s v="KGS"/>
    <n v="416.91548561151097"/>
    <n v="6490540.2800000003"/>
    <n v="4.8366065616184599"/>
    <n v="75296.290951276096"/>
    <n v="2378134"/>
    <n v="421.75209217312943"/>
    <x v="0"/>
    <s v="Household Steel Items"/>
    <e v="#NAME?"/>
    <s v="Hanger"/>
  </r>
  <r>
    <s v="INNSA1"/>
    <s v="2025-07-15"/>
    <s v="0301049751"/>
    <s v="73239390"/>
    <s v="STEEL INFUSER (SR-20) (QTY: 360 PCS/USD 0.743 PER PCS) STEEL INFUSER (SR-20) (QTY: 360 PCS/USD 0.743 PER PCS)"/>
    <s v="STEEL"/>
    <s v="INFUSER"/>
    <s v=" "/>
    <s v="SR-20"/>
    <n v="360"/>
    <s v="PCS"/>
    <s v="0.743"/>
    <s v="PCS"/>
    <n v="15"/>
    <s v="KGS"/>
    <n v="1678.8246666666701"/>
    <n v="25182.37"/>
    <n v="19.475924207269902"/>
    <n v="292.138863109049"/>
    <n v="9226.7999999999993"/>
    <n v="1698.3005908739399"/>
    <x v="0"/>
    <s v="Kitchen Filters"/>
    <e v="#NAME?"/>
    <s v="Other"/>
  </r>
  <r>
    <s v="INNSA1"/>
    <s v="2025-07-15"/>
    <s v="0301049751"/>
    <s v="73239990"/>
    <s v="MILD STEEL MULTI FUNCTION CLOTH STAND (RYX-02-020) (QTY:1,232 PCS/ CNY:101 PER PCS)MILD STEEL MULTI FUNCTION CLOTH STAND (RYX-02-020) (QTY:1,23"/>
    <s v="MILD"/>
    <s v="STEEL MULTI FUNCTION CLOTH STAND"/>
    <s v="STEEL"/>
    <s v="RYX-02-020"/>
    <n v="1232"/>
    <s v="PCS"/>
    <s v=" "/>
    <s v="PCS"/>
    <n v="4004"/>
    <s v="KGS"/>
    <n v="424.51678071928097"/>
    <n v="1699765.19"/>
    <n v="4.9247886394348104"/>
    <n v="19718.853712297001"/>
    <n v="622793.9"/>
    <n v="429.44156935871581"/>
    <x v="0"/>
    <s v="Household Steel Items"/>
    <e v="#NAME?"/>
    <s v="Cloth Stand"/>
  </r>
  <r>
    <s v="INNSA1"/>
    <s v="2025-07-10"/>
    <s v="0301049751"/>
    <s v="73239990"/>
    <s v="SB-12 STEEL TEA STRAINER BIG (QTY:44226 PCS/USD 0.975 PER PCS)SB-12 STEEL TEA STRAINER BIG (QTY:44226 PCS/USD 0.975 PER PC"/>
    <s v="SB-12"/>
    <s v="STEEL TEA STRAINER BIG"/>
    <s v="STEEL"/>
    <s v=""/>
    <n v="44226"/>
    <s v="PCS"/>
    <s v="0.975"/>
    <s v="PCS"/>
    <n v="10810.8"/>
    <s v="KGS"/>
    <n v="394.95271210271198"/>
    <n v="4269754.78"/>
    <n v="4.5818180058319298"/>
    <n v="49533.118097447797"/>
    <n v="1564438.2"/>
    <n v="399.53453010854389"/>
    <x v="0"/>
    <s v="Household Steel Items"/>
    <e v="#NAME?"/>
    <s v="Tea Strainer"/>
  </r>
  <r>
    <s v="INNSA1"/>
    <s v="2025-07-02"/>
    <s v="0301049751"/>
    <s v="73231000"/>
    <s v="STEEL SCRUBBER 6PCS SET (OKS-4156) (QTY:98,400 PCS/USD:0.228PER PCS)STEEL SCRUBBER 6PCS SET (OKS-4156) (QTY:98,400 PCS/USD:0.228"/>
    <s v="STEEL"/>
    <s v="SCRUBBER 6PCS SET"/>
    <s v="SCRUBBER"/>
    <s v="OKS-4156"/>
    <n v="98400"/>
    <s v="PCS"/>
    <s v=" "/>
    <s v="PCS"/>
    <n v="9151"/>
    <s v="KGS"/>
    <n v="237.42367828652601"/>
    <n v="2172664.08"/>
    <n v="2.7087698606563202"/>
    <n v="24787.9529948659"/>
    <n v="955103.1"/>
    <n v="240.13244814718234"/>
    <x v="0"/>
    <s v="Steel Scrubbers"/>
    <e v="#NAME?"/>
    <s v="Scrubber"/>
  </r>
  <r>
    <s v="INNSA1"/>
    <s v="2025-06-28"/>
    <s v="0301049751"/>
    <s v="73231000"/>
    <s v="STEEL SCRUBBER 2PCS SET (8001-2) (QTY: 168000 SET/USD 0.142PER SET)STEEL SCRUBBER 2PCS SET (8001-2) (QTY: 168000 SET/USD 0.142"/>
    <s v="STEEL"/>
    <s v="SCRUBBER 2PCS SET"/>
    <s v="SCRUBBER"/>
    <s v="8001-2"/>
    <n v="168000"/>
    <s v="SET"/>
    <s v=" "/>
    <s v="SET"/>
    <n v="4900"/>
    <s v="KGS"/>
    <n v="468.81910199999999"/>
    <n v="2297213.6"/>
    <n v="5.3487632859999996"/>
    <n v="26208.9401"/>
    <n v="1009855.1"/>
    <n v="474.16786528599999"/>
    <x v="0"/>
    <s v="Steel Scrubbers"/>
    <e v="#NAME?"/>
    <s v="Scrubber"/>
  </r>
  <r>
    <s v="INNSA1"/>
    <s v="2025-06-27"/>
    <s v="0301049751"/>
    <s v="73239990"/>
    <s v="MILD STEEL MULTI FUNCTION CLOTH STAND (RYX-02-020) (QTY: 1232 PCS/CNY 101 PER PCS)MILD STEEL MULTI FUNCTION CLOTH STAND (RYX-02-020) (QTY: 123"/>
    <s v="MILD"/>
    <s v="STEEL MULTI FUNCTION CLOTH STAND"/>
    <s v="STEEL"/>
    <s v="RYX-02-020"/>
    <n v="1232"/>
    <s v="PCS"/>
    <s v=" "/>
    <s v="PCS"/>
    <n v="4004"/>
    <s v="KGS"/>
    <n v="431.54728519999998"/>
    <n v="1727915.33"/>
    <n v="4.9235286389999997"/>
    <n v="19713.808669999999"/>
    <n v="633108.19999999995"/>
    <n v="436.47081383899996"/>
    <x v="0"/>
    <s v="Household Steel Items"/>
    <e v="#NAME?"/>
    <s v="Cloth Stand"/>
  </r>
  <r>
    <s v="INNSA1"/>
    <s v="2025-06-25"/>
    <s v="0301049751"/>
    <s v="73239990"/>
    <s v="STEEL SPRINKLER (AM-430) (QTY:528 PCS/USD:0.5776 PER PCS) STEEL SPRINKLER (AM-430) (QTY:528 PCS/USD:0.5776 PER PCS)"/>
    <s v="STEEL"/>
    <s v="SPRINKLER"/>
    <s v=" "/>
    <s v="AM-430"/>
    <n v="528"/>
    <s v="PCS"/>
    <s v=" "/>
    <s v="PCS"/>
    <n v="96.8"/>
    <s v="KGS"/>
    <n v="317.7392562"/>
    <n v="30757.16"/>
    <n v="3.6250913429999998"/>
    <n v="350.90884199999999"/>
    <n v="11269.4"/>
    <n v="321.36434754300001"/>
    <x v="0"/>
    <s v="Household Steel Items"/>
    <e v="#NAME?"/>
    <s v="Sprinkler"/>
  </r>
  <r>
    <s v="INNSA1"/>
    <s v="2025-06-25"/>
    <s v="0301049751"/>
    <s v="73239990"/>
    <s v="STEEL CUTLERY HOLDER (H2740) (QTY:24960 NOS/USD:1.55 PER PCS)STEEL CUTLERY HOLDER (H2740) (QTY:24960 NOS/USD:1.55 PER PCS"/>
    <s v="STEEL"/>
    <s v="CUTLERY HOLDER"/>
    <s v="CUTLERY"/>
    <s v="H2740"/>
    <n v="24960"/>
    <s v="NOS"/>
    <s v=" "/>
    <s v="PCS"/>
    <n v="9776"/>
    <s v="KGS"/>
    <n v="367.98287440000001"/>
    <n v="3597400.58"/>
    <n v="4.1983214420000001"/>
    <n v="41042.790419999998"/>
    <n v="1318087.6000000001"/>
    <n v="372.18119584200002"/>
    <x v="0"/>
    <s v="Household Steel Items"/>
    <e v="#NAME?"/>
    <s v="Holder"/>
  </r>
  <r>
    <s v="INNSA1"/>
    <s v="2025-06-23"/>
    <s v="0301049751"/>
    <s v="73239990"/>
    <s v="STEEL SPRINKLER (AM-430) (QTY: 76968 PCS/USD 0.578 PER PCS) STEEL SPRINKLER (AM-430) (QTY: 76968 PCS/USD 0.578 PER PCS)"/>
    <s v="STEEL"/>
    <s v="SPRINKLER"/>
    <s v=" "/>
    <s v="AM-430"/>
    <n v="76968"/>
    <s v="PCS"/>
    <s v="0.578"/>
    <s v="PCS"/>
    <n v="14110.8"/>
    <s v="KGS"/>
    <n v="297.68057800000003"/>
    <n v="4200511.0999999996"/>
    <n v="3.3962416200000001"/>
    <n v="47923.686249999999"/>
    <n v="1539067.2"/>
    <n v="301.07681962000004"/>
    <x v="0"/>
    <s v="Household Steel Items"/>
    <e v="#NAME?"/>
    <s v="Sprinkler"/>
  </r>
  <r>
    <s v="INNSA1"/>
    <s v="2025-06-23"/>
    <s v="0301049751"/>
    <s v="73239990"/>
    <s v="STEEL SALT BOTTLE (NP-19) (QTY: 44100 PCS/USD 0.445 PER PCS) STEEL SALT BOTTLE (NP-19) (QTY: 44100 PCS/USD 0.445 PER PCS)"/>
    <s v="STEEL"/>
    <s v="SALT BOTTLE"/>
    <s v="SALT"/>
    <s v="NP-19"/>
    <n v="44100"/>
    <s v="PCS"/>
    <s v="0.445"/>
    <s v="PCS"/>
    <n v="6860"/>
    <s v="KGS"/>
    <n v="270.10870260000002"/>
    <n v="1852945.7"/>
    <n v="3.0816737320000001"/>
    <n v="21140.281800000001"/>
    <n v="678919.3"/>
    <n v="273.19037633200003"/>
    <x v="0"/>
    <s v="Household Steel Items"/>
    <e v="#NAME?"/>
    <s v="Other"/>
  </r>
  <r>
    <s v="INNSA1"/>
    <s v="2025-06-10"/>
    <s v="0301049751"/>
    <s v="73231000"/>
    <s v="STEEL SCRUBBER 2PCS SET (8001-2) (QTY: 168000 SET/USD 0.142PER SET)STEEL SCRUBBER 2PCS SET (8001-2) (QTY: 168000 SET/USD 0.142"/>
    <s v="STEEL"/>
    <s v="SCRUBBER 2PCS SET"/>
    <s v="SCRUBBER"/>
    <s v="8001-2"/>
    <n v="168000"/>
    <s v="SET"/>
    <s v=" "/>
    <s v="SET"/>
    <n v="4900"/>
    <s v="KGS"/>
    <n v="459.57666734693902"/>
    <n v="2251925.67"/>
    <n v="5.2977137446332998"/>
    <n v="25958.7973487032"/>
    <n v="989946.5"/>
    <n v="464.87438109157233"/>
    <x v="0"/>
    <s v="Steel Scrubbers"/>
    <e v="#NAME?"/>
    <s v="Scrubber"/>
  </r>
  <r>
    <s v="INNSA1"/>
    <s v="2025-06-05"/>
    <s v="0301049751"/>
    <s v="73239990"/>
    <s v="STEEL TEA STRAINER BIG (SB-12) (QTY:12600 PCS/USD:0.986 PERPCS)STEEL TEA STRAINER BIG (SB-12) (QTY:12600 PCS/USD:0.986 PER"/>
    <s v="STEEL"/>
    <s v="TEA STRAINER BIG"/>
    <s v="TEA"/>
    <s v="SB-12"/>
    <n v="12600"/>
    <s v="PCS"/>
    <s v=" "/>
    <s v="PCS"/>
    <n v="3080"/>
    <s v="KGS"/>
    <n v="372.736003246753"/>
    <n v="1148026.8899999999"/>
    <n v="4.3140741116522401"/>
    <n v="13287.3482638889"/>
    <n v="420637"/>
    <n v="377.05007735840525"/>
    <x v="0"/>
    <s v="Household Steel Items"/>
    <e v="#NAME?"/>
    <s v="Tea Strainer"/>
  </r>
  <r>
    <s v="INNSA1"/>
    <s v="2025-06-05"/>
    <s v="0301049751"/>
    <s v="73239990"/>
    <s v="STEEL DRAINER (AM-321) (QTY:50,856 PCS/USD:0.712 PER PCS) STEEL DRAINER (AM-321) (QTY:50,856 PCS/USD:0.712 PER PCS)"/>
    <s v="STEEL"/>
    <s v="DRAINER"/>
    <s v=" "/>
    <s v="AM-321"/>
    <n v="50856"/>
    <s v="PCS"/>
    <s v=" "/>
    <s v="PCS"/>
    <n v="6357"/>
    <s v="KGS"/>
    <n v="526.34999056158597"/>
    <n v="3346006.89"/>
    <n v="6.0920137796479796"/>
    <n v="38726.931597222203"/>
    <n v="1225976.8999999999"/>
    <n v="532.442004341234"/>
    <x v="0"/>
    <s v="Household Steel Items"/>
    <e v="#NAME?"/>
    <s v="Other"/>
  </r>
  <r>
    <s v="INNSA1"/>
    <s v="2025-06-05"/>
    <s v="0301049751"/>
    <s v="73239990"/>
    <s v="HOUSEHOLD STEEL HOOK 3PCS SET (2628) (QTY:1332 PKT/USD:0.370PER PKT)HOUSEHOLD STEEL HOOK 3PCS SET (2628) (QTY:1332 PKT/USD:0.370"/>
    <s v="HOUSEHOLD"/>
    <s v="STEEL HOOK 3PCS SET"/>
    <s v="STEEL"/>
    <s v="2628"/>
    <n v="1332"/>
    <s v="PKT"/>
    <s v=" "/>
    <s v="PACK"/>
    <n v="45.14"/>
    <s v="KGS"/>
    <n v="985.65950376606099"/>
    <n v="44492.67"/>
    <n v="11.4080961084035"/>
    <n v="514.96145833333298"/>
    <n v="16302.1"/>
    <n v="997.06759987446446"/>
    <x v="0"/>
    <s v="Household Steel Items"/>
    <e v="#NAME?"/>
    <s v="Other"/>
  </r>
  <r>
    <s v="INNSA1"/>
    <s v="2025-06-05"/>
    <s v="0301049751"/>
    <s v="73239990"/>
    <s v="STEEL TEA STRAINER (NP-55) (QTY:50400 PCS/USD:0.277 PER PCS) STEEL TEA STRAINER (NP-55) (QTY:50400 PCS/USD:0.277 PER PCS)"/>
    <s v="STEEL"/>
    <s v="TEA STRAINER"/>
    <s v="TEA"/>
    <s v="NP-55"/>
    <n v="50400"/>
    <s v="PCS"/>
    <s v=" "/>
    <s v="PCS"/>
    <n v="2310"/>
    <s v="KGS"/>
    <n v="558.47397402597403"/>
    <n v="1290074.8799999999"/>
    <n v="6.4638191438191397"/>
    <n v="14931.4222222222"/>
    <n v="472683.5"/>
    <n v="564.93779316979317"/>
    <x v="0"/>
    <s v="Household Steel Items"/>
    <e v="#NAME?"/>
    <s v="Tea Strainer"/>
  </r>
  <r>
    <s v="INNSA1"/>
    <s v="2025-06-03"/>
    <s v="0301049751"/>
    <s v="73231000"/>
    <s v="STEEL SCRUBBER 6PCS SET (OKS-4156) (QTY:98400 PCS/USD:0.238PER PCS)STEEL SCRUBBER 6PCS SET (OKS-4156) (QTY:98400 PCS/USD:0.238"/>
    <s v="STEEL"/>
    <s v="SCRUBBER 6PCS SET"/>
    <s v="SCRUBBER"/>
    <s v="OKS-4156"/>
    <n v="98400"/>
    <s v="PCS"/>
    <s v=" "/>
    <s v="PCS"/>
    <n v="8856"/>
    <s v="KGS"/>
    <n v="238.02062782294499"/>
    <n v="2107910.6800000002"/>
    <n v="2.7548683775803799"/>
    <n v="24397.114351851898"/>
    <n v="926637.5"/>
    <n v="240.77549620052537"/>
    <x v="0"/>
    <s v="Steel Scrubbers"/>
    <e v="#NAME?"/>
    <s v="Scrubber"/>
  </r>
  <r>
    <s v="INNSA1"/>
    <s v="2025-05-27"/>
    <s v="0301049751"/>
    <s v="73239990"/>
    <s v="MILD STEEL MULTI FUNCTION CLOTH STAND (RYX-02-020) (QTY: 2464 NOS/USD 101 PER CNY)MILD STEEL MULTI FUNCTION CLOTH STAND (RYX-02-020) (QTY: 246"/>
    <s v="MILD"/>
    <s v="STEEL MULTI FUNCTION CLOTH STAND"/>
    <s v="STEEL"/>
    <s v="RYX-02-020"/>
    <n v="2464"/>
    <s v="NOS"/>
    <s v="101"/>
    <s v="PCS"/>
    <n v="8008"/>
    <s v="KGS"/>
    <n v="401.97127499999999"/>
    <n v="3218985.97"/>
    <n v="4.6524453120000002"/>
    <n v="37256.782059999998"/>
    <n v="1179436.5"/>
    <n v="406.62372031199999"/>
    <x v="0"/>
    <s v="Household Steel Items"/>
    <e v="#NAME?"/>
    <s v="Cloth Stand"/>
  </r>
  <r>
    <s v="INNSA1"/>
    <s v="2025-05-26"/>
    <s v="0301049751"/>
    <s v="73239990"/>
    <s v="MILD STEEL MULTI FUNCTION CLOTH STAND (RYX-02-026-3S) (QTY:848 NOS/CNY 81.50 PER NOS)MILD STEEL MULTI FUNCTION CLOTH STAND (RYX-02-026-3S) (QTY:"/>
    <s v="MILD"/>
    <s v="STEEL MULTI FUNCTION CLOTH STAND"/>
    <s v="STEEL"/>
    <s v="RYX-02-026-3S"/>
    <n v="848"/>
    <s v="NOS"/>
    <s v=" "/>
    <s v="PCS"/>
    <n v="3307.2"/>
    <s v="KGS"/>
    <n v="284.2399552"/>
    <n v="940038.38"/>
    <n v="3.2898142969999999"/>
    <n v="10880.073839999999"/>
    <n v="344430.1"/>
    <n v="287.52976949700002"/>
    <x v="0"/>
    <s v="Household Steel Items"/>
    <e v="#NAME?"/>
    <s v="Cloth Stand"/>
  </r>
  <r>
    <s v="INNSA1"/>
    <s v="2025-05-23"/>
    <s v="0301049751"/>
    <s v="73239990"/>
    <s v="STEEL SALT BOTTLE (NP-19) (QTY: 21924 PCS/USD 0.442 PER PCS) STEEL SALT BOTTLE (NP-19) (QTY: 21924 PCS/USD 0.442 PER PCS)"/>
    <s v="STEEL"/>
    <s v="SALT BOTTLE"/>
    <s v="SALT"/>
    <s v="NP-19"/>
    <n v="21924"/>
    <s v="PCS"/>
    <s v="0.442"/>
    <s v="PCS"/>
    <n v="3349.5"/>
    <s v="KGS"/>
    <n v="265.27494250000001"/>
    <n v="888538.42"/>
    <n v="3.070311835"/>
    <n v="10284.00949"/>
    <n v="325560.5"/>
    <n v="268.34525433499999"/>
    <x v="0"/>
    <s v="Household Steel Items"/>
    <e v="#NAME?"/>
    <s v="Other"/>
  </r>
  <r>
    <s v="INNSA1"/>
    <s v="2025-05-23"/>
    <s v="0301049751"/>
    <s v="73239990"/>
    <s v="STEEL TEA STRAINER BIG (SB-12) (QTY:12,600 PCS/USD:0.980 PERPCS)STEEL TEA STRAINER BIG (SB-12) (QTY:12,600 PCS/USD:0.980 PER"/>
    <s v="STEEL"/>
    <s v="TEA STRAINER BIG"/>
    <s v="TEA"/>
    <s v="SB-12"/>
    <n v="12600"/>
    <s v="PCS"/>
    <s v=" "/>
    <s v="PCS"/>
    <n v="3080"/>
    <s v="KGS"/>
    <n v="362.21344479999999"/>
    <n v="1115617.4099999999"/>
    <n v="4.1922852410000004"/>
    <n v="12912.23854"/>
    <n v="408762.2"/>
    <n v="366.40573004099997"/>
    <x v="0"/>
    <s v="Household Steel Items"/>
    <e v="#NAME?"/>
    <s v="Tea Strainer"/>
  </r>
  <r>
    <s v="INNSA1"/>
    <s v="2025-05-23"/>
    <s v="0301049751"/>
    <s v="73239990"/>
    <s v="STEEL DRAINER (AM-321) (QTY:49,944 PCS/USD:0.708 PER PCS) STEEL DRAINER (AM-321) (QTY:49,944 PCS/USD:0.708 PER PCS)"/>
    <s v="STEEL"/>
    <s v="DRAINER"/>
    <s v=" "/>
    <s v="AM-321"/>
    <n v="49944"/>
    <s v="PCS"/>
    <s v=" "/>
    <s v="PCS"/>
    <n v="6243"/>
    <s v="KGS"/>
    <n v="511.73119969999999"/>
    <n v="3194737.88"/>
    <n v="5.9228148120000004"/>
    <n v="36976.132870000001"/>
    <n v="1170552"/>
    <n v="517.654014512"/>
    <x v="0"/>
    <s v="Household Steel Items"/>
    <e v="#NAME?"/>
    <s v="Other"/>
  </r>
  <r>
    <s v="INNSA1"/>
    <s v="2025-05-23"/>
    <s v="0301049751"/>
    <s v="73239990"/>
    <s v="STEEL TEA STRAINER (NP-55) (QTY:50,400 PCS/USD:0.275 PER PCS)STEEL TEA STRAINER (NP-55) (QTY:50,400 PCS/USD:0.275 PER PCS"/>
    <s v="STEEL"/>
    <s v="TEA STRAINER"/>
    <s v="TEA"/>
    <s v="NP-55"/>
    <n v="50400"/>
    <s v="PCS"/>
    <s v=" "/>
    <s v="PCS"/>
    <n v="2310"/>
    <s v="KGS"/>
    <n v="542.08813420000001"/>
    <n v="1252223.5900000001"/>
    <n v="6.27416822"/>
    <n v="14493.328589999999"/>
    <n v="458814.7"/>
    <n v="548.36230241999999"/>
    <x v="0"/>
    <s v="Household Steel Items"/>
    <e v="#NAME?"/>
    <s v="Tea Strainer"/>
  </r>
  <r>
    <s v="INNSA1"/>
    <s v="2025-05-20"/>
    <s v="0301049751"/>
    <s v="73231000"/>
    <s v="STEEL SCRUBBER (8001-12) (QTY:276048 PCS/USD:0.08 PER PCS) STEEL SCRUBBER (8001-12) (QTY:276048 PCS/USD:0.08 PER PCS)"/>
    <s v="STEEL"/>
    <s v="SCRUBBER"/>
    <s v=" "/>
    <s v="8001-12"/>
    <n v="276048"/>
    <s v="PCS"/>
    <s v=" "/>
    <s v="PCS"/>
    <n v="4795"/>
    <s v="KGS"/>
    <n v="412.83817729999998"/>
    <n v="1979559.06"/>
    <n v="4.778219644"/>
    <n v="22911.563190000001"/>
    <n v="870214.2"/>
    <n v="417.61639694399997"/>
    <x v="0"/>
    <s v="Steel Scrubbers"/>
    <e v="#NAME?"/>
    <s v="Scrubber"/>
  </r>
  <r>
    <s v="INNSA1"/>
    <s v="2025-05-20"/>
    <s v="0301049751"/>
    <s v="73231000"/>
    <s v="STEEL SCRUBBER 2PCS SET (8001-2) (QTY: 168000 SET/USD 0.142PER SET)STEEL SCRUBBER 2PCS SET (8001-2) (QTY: 168000 SET/USD 0.142"/>
    <s v="STEEL"/>
    <s v="SCRUBBER 2PCS SET"/>
    <s v="SCRUBBER"/>
    <s v="8001-2"/>
    <n v="168000"/>
    <s v="SET"/>
    <s v=" "/>
    <s v="SET"/>
    <n v="4900"/>
    <s v="KGS"/>
    <n v="435.24338569999998"/>
    <n v="2132692.59"/>
    <n v="5.0375391870000001"/>
    <n v="24683.942009999999"/>
    <n v="937531.7"/>
    <n v="440.28092488699997"/>
    <x v="0"/>
    <s v="Steel Scrubbers"/>
    <e v="#NAME?"/>
    <s v="Scrubber"/>
  </r>
  <r>
    <s v="INNSA1"/>
    <s v="2025-05-12"/>
    <s v="0301049751"/>
    <s v="73239990"/>
    <s v="STEEL SPRINKLER (AM-430) (QTY: 21600 PC/USD 0.571 PER PC ) STEEL SPRINKLER (AM-430) (QTY: 21600 PC/USD 0.571 PER PC )"/>
    <s v="STEEL"/>
    <s v="SPRINKLER"/>
    <s v=" "/>
    <s v="AM-430"/>
    <n v="21600"/>
    <s v="PC"/>
    <s v="0.571"/>
    <s v="PCS"/>
    <n v="3960"/>
    <s v="KGS"/>
    <n v="285.98875509999999"/>
    <n v="1132515.47"/>
    <n v="3.3429427829999998"/>
    <n v="13238.05342"/>
    <n v="414953.7"/>
    <n v="289.331697883"/>
    <x v="0"/>
    <s v="Household Steel Items"/>
    <e v="#NAME?"/>
    <s v="Sprinkler"/>
  </r>
  <r>
    <s v="INNSA1"/>
    <s v="2025-05-12"/>
    <s v="0301049751"/>
    <s v="73231000"/>
    <s v="STEEL SCRUBBER 6PCS SET (OKS-4156) (QTY: 94800 SET/USD 0.23PER SET)STEEL SCRUBBER 6PCS SET (OKS-4156) (QTY: 94800 SET/USD 0.23"/>
    <s v="STEEL"/>
    <s v="SCRUBBER 6PCS SET"/>
    <s v="SCRUBBER"/>
    <s v="OKS-4156"/>
    <n v="94800"/>
    <s v="SET"/>
    <s v=" "/>
    <s v="SET"/>
    <n v="7708.8"/>
    <s v="KGS"/>
    <n v="251.86330430000001"/>
    <n v="1941563.84"/>
    <n v="2.9440479750000002"/>
    <n v="22695.07703"/>
    <n v="853511.5"/>
    <n v="254.807352275"/>
    <x v="0"/>
    <s v="Steel Scrubbers"/>
    <e v="#NAME?"/>
    <s v="Scrubber"/>
  </r>
  <r>
    <s v="INNSA1"/>
    <s v="2025-05-09"/>
    <s v="0301049751"/>
    <s v="73231000"/>
    <s v="SS SCRUBBER 3PCS SET (SS410) (QTY:120720 SETS/USD:0.16 PER SET)SS SCRUBBER 3PCS SET (SS410) (QTY:120720 SETS/USD:0.16 PER S"/>
    <s v="SS"/>
    <s v="SCRUBBER 3PCS SET"/>
    <s v="SCRUBBER"/>
    <s v="SS410"/>
    <n v="120720"/>
    <s v="SETS"/>
    <s v=" "/>
    <s v="SET"/>
    <n v="7545"/>
    <s v="KGS"/>
    <n v="235.76000132538101"/>
    <n v="1778809.21"/>
    <n v="2.7558153281751099"/>
    <n v="20792.626651081198"/>
    <n v="781964.5"/>
    <n v="238.51581665355613"/>
    <x v="0"/>
    <s v="Steel Scrubbers"/>
    <e v="#NAME?"/>
    <s v="Scrubber"/>
  </r>
  <r>
    <s v="INNSA1"/>
    <s v="2025-05-06"/>
    <s v="0301049751"/>
    <s v="73239990"/>
    <s v="STEEL SPRINKLER (AM-430) (QTY: 19200 PCS/USD 0.5680 PER PCS) STEEL SPRINKLER (AM-430) (QTY: 19200 PCS/USD 0.5680 PER PCS)"/>
    <s v="STEEL"/>
    <s v="SPRINKLER"/>
    <s v=" "/>
    <s v="AM-430"/>
    <n v="19200"/>
    <s v="PCS"/>
    <s v="0.5680"/>
    <s v="PCS"/>
    <n v="3200"/>
    <s v="KGS"/>
    <n v="311.87053437499998"/>
    <n v="997985.71"/>
    <n v="3.6454767314435998"/>
    <n v="11665.525540619499"/>
    <n v="365661.9"/>
    <n v="315.51601110644356"/>
    <x v="0"/>
    <s v="Household Steel Items"/>
    <e v="#NAME?"/>
    <s v="Sprinkler"/>
  </r>
  <r>
    <s v="INNSA1"/>
    <s v="2025-05-06"/>
    <s v="0301049751"/>
    <s v="73231000"/>
    <s v="STEEL SCRUBBER 2PCS SET (8001-2) (QTY: 168000 SET/USD 0.142PER SET)STEEL SCRUBBER 2PCS SET (8001-2) (QTY: 168000 SET/USD 0.142"/>
    <s v="STEEL"/>
    <s v="SCRUBBER 2PCS SET"/>
    <s v="SCRUBBER"/>
    <s v="8001-2"/>
    <n v="168000"/>
    <s v="SET"/>
    <s v=" "/>
    <s v="SET"/>
    <n v="4900"/>
    <s v="KGS"/>
    <n v="432.70831632653102"/>
    <n v="2120270.75"/>
    <n v="5.0579581101873803"/>
    <n v="24783.994739918198"/>
    <n v="932071.1"/>
    <n v="437.76627443671839"/>
    <x v="0"/>
    <s v="Steel Scrubbers"/>
    <e v="#NAME?"/>
    <s v="Scrubber"/>
  </r>
  <r>
    <s v="INNSA1"/>
    <s v="2025-05-06"/>
    <s v="0301049751"/>
    <s v="73239990"/>
    <s v="STEEL SALT BOTTLE (NP-19) (QTY:28152 PCS/USD 0.4370 PER PCS) STEEL SALT BOTTLE (NP-19) (QTY:28152 PCS/USD 0.4370 PER PCS)"/>
    <s v="STEEL"/>
    <s v="SALT BOTTLE"/>
    <s v="SALT"/>
    <s v="NP-19"/>
    <n v="28152"/>
    <s v="PCS"/>
    <s v="0.4370"/>
    <s v="PCS"/>
    <n v="4379.2"/>
    <s v="KGS"/>
    <n v="257.08125000000001"/>
    <n v="1125810.21"/>
    <n v="3.0050409117475199"/>
    <n v="13159.675160724701"/>
    <n v="412496.8"/>
    <n v="260.08629091174754"/>
    <x v="0"/>
    <s v="Household Steel Items"/>
    <e v="#NAME?"/>
    <s v="Other"/>
  </r>
  <r>
    <s v="INNSA1"/>
    <s v="2025-05-05"/>
    <s v="0301049751"/>
    <s v="73239990"/>
    <s v="HOUSEHOLD STEEL HOOK 3PCS SET (2628) (QTY: 167940 SET/USD 0.37 PER SET)HOUSEHOLD STEEL HOOK 3PCS SET (2628) (QTY: 167940 SET/USD 0."/>
    <s v="HOUSEHOLD"/>
    <s v="STEEL HOOK 3PCS SET"/>
    <s v="STEEL"/>
    <s v="2628"/>
    <n v="167940"/>
    <s v="SET"/>
    <s v="0.37"/>
    <s v="SET"/>
    <n v="5691.3"/>
    <s v="KGS"/>
    <n v="947.90805791295497"/>
    <n v="5394829.1299999999"/>
    <n v="11.0801643239387"/>
    <n v="63060.539216832301"/>
    <n v="1976665.4"/>
    <n v="958.98822223689365"/>
    <x v="0"/>
    <s v="Household Steel Items"/>
    <e v="#NAME?"/>
    <s v="Other"/>
  </r>
  <r>
    <s v="INNSA1"/>
    <s v="2025-05-04"/>
    <s v="0301049751"/>
    <s v="73239990"/>
    <s v="STEEL BASKET BIG (SY-845-4) (QTY: 5232 PC/USD 1.004 PER PC) STEEL BASKET BIG (SY-845-4) (QTY: 5232 PC/USD 1.004 PER PC)"/>
    <s v="STEEL"/>
    <s v="BASKET BIG"/>
    <s v="BASKET"/>
    <s v="SY-845-4"/>
    <n v="5232"/>
    <s v="PC"/>
    <s v="1.004"/>
    <s v="PCS"/>
    <n v="981"/>
    <s v="KGS"/>
    <n v="485.03127420998999"/>
    <n v="475815.67999999999"/>
    <n v="5.6695648651080104"/>
    <n v="5561.8431326709497"/>
    <n v="174338.8"/>
    <n v="490.70083907509797"/>
    <x v="0"/>
    <s v="Household Steel Items"/>
    <e v="#NAME?"/>
    <s v="Basket"/>
  </r>
  <r>
    <s v="INNSA1"/>
    <s v="2025-05-01"/>
    <s v="0301049751"/>
    <s v="73239990"/>
    <s v="SY-845-7 STEEL BASKET ROUND (QTY 50400 PCS/USD 0.5371 PER PCS)SY-845-7 STEEL BASKET ROUND (QTY 50400 PCS/USD 0.5371 PER PC"/>
    <s v="SY-845-7"/>
    <s v="STEEL BASKET ROUND"/>
    <s v="STEEL"/>
    <s v=""/>
    <n v="50400"/>
    <s v="PCS"/>
    <s v="0.5371"/>
    <s v="PCS"/>
    <n v="5880"/>
    <s v="KGS"/>
    <n v="426.13333163265298"/>
    <n v="2505663.9900000002"/>
    <n v="4.9320987457483003"/>
    <n v="29000.740624999999"/>
    <n v="918075.3"/>
    <n v="431.06543037840129"/>
    <x v="0"/>
    <s v="Household Steel Items"/>
    <e v="#NAME?"/>
    <s v="Basket"/>
  </r>
  <r>
    <s v="INNSA1"/>
    <s v="2025-05-01"/>
    <s v="0301049751"/>
    <s v="73239990"/>
    <s v="SY-845-4 STEEL BASKET BIG (QTY 14768 PCS/USD 1.0055 PER PCS) SY-845-4 STEEL BASKET BIG (QTY 14768 PCS/USD 1.0055 PER PCS)"/>
    <s v="SY-845-4"/>
    <s v="STEEL BASKET BIG"/>
    <s v="STEEL"/>
    <s v=""/>
    <n v="14768"/>
    <s v="PCS"/>
    <s v="1.0055"/>
    <s v="PCS"/>
    <n v="2769"/>
    <s v="KGS"/>
    <n v="496.38407367280598"/>
    <n v="1374487.5"/>
    <n v="5.7451860378796997"/>
    <n v="15908.4201388889"/>
    <n v="503612.2"/>
    <n v="502.12925971068569"/>
    <x v="0"/>
    <s v="Household Steel Items"/>
    <e v="#NAME?"/>
    <s v="Basket"/>
  </r>
  <r>
    <s v="INNSA1"/>
    <s v="2025-04-26"/>
    <s v="0301049751"/>
    <s v="73239990"/>
    <s v="RYX-02-026-3S MILD STEEL MULTI FUNCTION CLOTH STAND (QTY :848 NUM/CNY 81.50 PER NUM)RYX-02-026-3S MILD STEEL MULTI FUNCTION CLOTH STAND (QTY :84"/>
    <s v="RYX-02-026-3S"/>
    <s v="MILD STEEL MULTI FUNCTION CLOTH STAND"/>
    <s v="MILD"/>
    <s v=""/>
    <e v="#VALUE!"/>
    <s v="NUM"/>
    <s v=" "/>
    <s v="OTHER"/>
    <n v="3307.2"/>
    <s v="KGS"/>
    <n v="272.327679003387"/>
    <n v="900642.1"/>
    <n v="3.1519407292058599"/>
    <n v="10424.0983796296"/>
    <n v="329995.2"/>
    <n v="275.47961973259288"/>
    <x v="0"/>
    <s v="Household Steel Items"/>
    <e v="#NAME?"/>
    <s v="Cloth Stand"/>
  </r>
  <r>
    <s v="INNSA1"/>
    <s v="2025-04-22"/>
    <s v="0301049751"/>
    <s v="73239990"/>
    <s v="MILD STEEL MULTI FUNCTION CLOTH STAND (RYX-02-020) (QTY: 2464 PCS/CNY 101 PER PCS)MILD STEEL MULTI FUNCTION CLOTH STAND (RYX-02-020) (QTY: 246"/>
    <s v="MILD"/>
    <s v="STEEL MULTI FUNCTION CLOTH STAND"/>
    <s v="STEEL"/>
    <s v="RYX-02-020"/>
    <n v="2464"/>
    <s v="PCS"/>
    <s v=" "/>
    <s v="PCS"/>
    <n v="8008"/>
    <s v="KGS"/>
    <n v="401.15030094905097"/>
    <n v="3212411.61"/>
    <n v="4.6429432980214198"/>
    <n v="37180.689930555498"/>
    <n v="1177027.6000000001"/>
    <n v="405.79324424707238"/>
    <x v="0"/>
    <s v="Household Steel Items"/>
    <e v="#NAME?"/>
    <s v="Cloth Stand"/>
  </r>
  <r>
    <s v="INNSA1"/>
    <s v="2025-04-22"/>
    <s v="0301049751"/>
    <s v="73239990"/>
    <s v="HOUSEHOLD STEEL HOOK 3PCS SET (3888) (QTY:6240 PCS/USD:0.255PER PCS)HOUSEHOLD STEEL HOOK 3PCS SET (3888) (QTY:6240 PCS/USD:0.255"/>
    <s v="HOUSEHOLD"/>
    <s v="STEEL HOOK 3PCS SET"/>
    <s v="STEEL"/>
    <s v="3888"/>
    <n v="6240"/>
    <s v="PCS"/>
    <s v=" "/>
    <s v="PCS"/>
    <n v="214.5"/>
    <s v="KGS"/>
    <n v="694.29668997669"/>
    <n v="148926.64000000001"/>
    <n v="8.0358413191746507"/>
    <n v="1723.68796296296"/>
    <n v="54566.7"/>
    <n v="702.33253129586467"/>
    <x v="0"/>
    <s v="Household Steel Items"/>
    <e v="#NAME?"/>
    <s v="Other"/>
  </r>
  <r>
    <s v="INNSA1"/>
    <s v="2025-04-21"/>
    <s v="0301049751"/>
    <s v="73231000"/>
    <s v="STEEL SCRUBBER 2PCS SET (8001-2) (QTY:168000 SETS/USD:0.142PER PCS)STEEL SCRUBBER 2PCS SET (8001-2) (QTY:168000 SETS/USD:0.142"/>
    <s v="STEEL"/>
    <s v="SCRUBBER 2PCS SET"/>
    <s v="SCRUBBER"/>
    <s v="8001-2"/>
    <n v="168000"/>
    <s v="SETS"/>
    <s v=" "/>
    <s v="SET"/>
    <n v="4900"/>
    <s v="KGS"/>
    <n v="437.00727755102002"/>
    <n v="2141335.66"/>
    <n v="5.0579546012849601"/>
    <n v="24783.977546296301"/>
    <n v="941331.1"/>
    <n v="442.06523215230499"/>
    <x v="0"/>
    <s v="Steel Scrubbers"/>
    <e v="#NAME?"/>
    <s v="Scrubber"/>
  </r>
  <r>
    <s v="INNSA1"/>
    <s v="2025-04-18"/>
    <s v="0301049751"/>
    <s v="73239990"/>
    <s v="STEEL BASKET SMALL (SY-845-3) (QTY:8,260 PCS/USD:0.905 PER PCS)STEEL BASKET SMALL (SY-845-3) (QTY:8,260 PCS/USD:0.905 PER P"/>
    <s v="STEEL"/>
    <s v="BASKET SMALL"/>
    <s v="BASKET"/>
    <s v="SY-845-3"/>
    <n v="8260"/>
    <s v="PCS"/>
    <s v=" "/>
    <s v="PCS"/>
    <n v="1239"/>
    <s v="KGS"/>
    <n v="551.81941081517402"/>
    <n v="683704.25"/>
    <n v="6.38679873628673"/>
    <n v="7913.24363425926"/>
    <n v="250509.2"/>
    <n v="558.2062095514608"/>
    <x v="0"/>
    <s v="Household Steel Items"/>
    <e v="#NAME?"/>
    <s v="Basket"/>
  </r>
  <r>
    <s v="INNSA1"/>
    <s v="2025-04-18"/>
    <s v="0301049751"/>
    <s v="73239990"/>
    <s v="STEEL FRUIT BASKET (SD1078-B) (QTY:20400 PCS/USD:0.844 PER PCS)STEEL FRUIT BASKET (SD1078-B) (QTY:20400 PCS/USD:0.844 PER P"/>
    <s v="STEEL"/>
    <s v="FRUIT BASKET"/>
    <s v="FRUIT"/>
    <s v="SD1078-B"/>
    <n v="20400"/>
    <s v="PCS"/>
    <s v=" "/>
    <s v="PCS"/>
    <n v="3910"/>
    <s v="KGS"/>
    <n v="402.74996163682903"/>
    <n v="1574752.35"/>
    <n v="4.6614578893151499"/>
    <n v="18226.300347222201"/>
    <n v="576989.19999999995"/>
    <n v="407.41141952614419"/>
    <x v="0"/>
    <s v="Household Steel Items"/>
    <e v="#NAME?"/>
    <s v="Basket"/>
  </r>
  <r>
    <s v="INNSA1"/>
    <s v="2025-04-15"/>
    <s v="0301049751"/>
    <s v="73239990"/>
    <s v="STEEL BASKET BIG (SY845-4) (QTY: 20000 PCS/USD 1.036 PER PCS)STEEL BASKET BIG (SY845-4) (QTY: 20000 PCS/USD 1.036 PER PCS"/>
    <s v="STEEL"/>
    <s v="BASKET BIG"/>
    <s v="BASKET"/>
    <s v="SY845-4"/>
    <n v="20000"/>
    <s v="PCS"/>
    <s v="1.036"/>
    <s v="PCS"/>
    <n v="3750"/>
    <s v="KGS"/>
    <n v="510.65971733333299"/>
    <n v="1914973.94"/>
    <n v="5.8967634795996897"/>
    <n v="22112.863048498799"/>
    <n v="701646.5"/>
    <n v="516.5564808129327"/>
    <x v="0"/>
    <s v="Household Steel Items"/>
    <e v="#NAME?"/>
    <s v="Basket"/>
  </r>
  <r>
    <s v="INNSA1"/>
    <s v="2025-04-15"/>
    <s v="0301049751"/>
    <s v="73239990"/>
    <s v="STEEL BASKET SMALL (SY-845-3) (QTY: 11740 PCS/USD 0.905 PERPCS)STEEL BASKET SMALL (SY-845-3) (QTY: 11740 PCS/USD 0.905 PER"/>
    <s v="STEEL"/>
    <s v="BASKET SMALL"/>
    <s v="BASKET"/>
    <s v="SY-845-3"/>
    <n v="11740"/>
    <s v="PCS"/>
    <s v="0.905"/>
    <s v="PCS"/>
    <n v="1761"/>
    <s v="KGS"/>
    <n v="557.60985235661599"/>
    <n v="981950.95"/>
    <n v="6.4389128447646096"/>
    <n v="11338.9255196305"/>
    <n v="359786.8"/>
    <n v="564.04876520138055"/>
    <x v="0"/>
    <s v="Household Steel Items"/>
    <e v="#NAME?"/>
    <s v="Basket"/>
  </r>
  <r>
    <s v="INNSA1"/>
    <s v="2025-04-15"/>
    <s v="0301049751"/>
    <s v="73239990"/>
    <s v="STEEL BASKET SQUARE (SY-845-6) (QTY: 20000 PCS/USD 0.741 PERPCS)STEEL BASKET SQUARE (SY-845-6) (QTY: 20000 PCS/USD 0.741 PER"/>
    <s v="STEEL"/>
    <s v="BASKET SQUARE"/>
    <s v="BASKET"/>
    <s v="SY-845-6"/>
    <n v="20000"/>
    <s v="PCS"/>
    <s v="0.741"/>
    <s v="PCS"/>
    <n v="3200"/>
    <s v="KGS"/>
    <n v="428.02719999999999"/>
    <n v="1369687.04"/>
    <n v="4.9425773672055398"/>
    <n v="15816.2475750577"/>
    <n v="501853.3"/>
    <n v="432.96977736720555"/>
    <x v="0"/>
    <s v="Household Steel Items"/>
    <e v="#NAME?"/>
    <s v="Basket"/>
  </r>
  <r>
    <s v="INNSA1"/>
    <s v="2025-04-05"/>
    <s v="0301049751"/>
    <s v="73239990"/>
    <s v="STEEL HANGER WITH HOOK (SL-89) (QTY:70056 PCS/CNY:7.45 PER PCS)STEEL HANGER WITH HOOK (SL-89) (QTY:70056 PCS/CNY:7.45 PER P"/>
    <s v="STEEL"/>
    <s v="HANGER WITH HOOK"/>
    <s v="HANGER"/>
    <s v="SL-89"/>
    <n v="70056"/>
    <s v="PCS"/>
    <s v=" "/>
    <s v="PCS"/>
    <n v="15568"/>
    <s v="KGS"/>
    <n v="407.21682040082197"/>
    <n v="6339551.46"/>
    <n v="4.70227275289633"/>
    <n v="73204.982217090102"/>
    <n v="2322811.6"/>
    <n v="411.91909315371828"/>
    <x v="0"/>
    <s v="Household Steel Items"/>
    <e v="#NAME?"/>
    <s v="Hanger"/>
  </r>
  <r>
    <s v="INNSA1"/>
    <s v="2025-04-04"/>
    <s v="0301049751"/>
    <s v="73231000"/>
    <s v="STEEL SCRUBBER 6PCS SET (OKS-4156) (QTY: 98400 SET/USD 0.238PER SET)STEEL SCRUBBER 6PCS SET (OKS-4156) (QTY: 98400 SET/USD 0.238"/>
    <s v="STEEL"/>
    <s v="SCRUBBER 6PCS SET"/>
    <s v="SCRUBBER"/>
    <s v="OKS-4156"/>
    <n v="98400"/>
    <s v="SET"/>
    <s v=" "/>
    <s v="SET"/>
    <n v="9151"/>
    <s v="KGS"/>
    <n v="229.46128510545299"/>
    <n v="2099800.2200000002"/>
    <n v="2.6496684192315598"/>
    <n v="24247.115704388001"/>
    <n v="923072.1"/>
    <n v="232.11095352468453"/>
    <x v="0"/>
    <s v="Steel Scrubbers"/>
    <e v="#NAME?"/>
    <s v="Scrubber"/>
  </r>
  <r>
    <s v="INNSA1"/>
    <s v="2025-03-29"/>
    <s v="0301049751"/>
    <s v="73239990"/>
    <s v="RYX-02-026-3S MILD STEEL MULTI FUNCTION CLOTH STAND (QTY :1696 NUM/CNY 81.50 PER NUM)RYX-02-026-3S MILD STEEL MULTI FUNCTION CLOTH STAND (QTY :16"/>
    <s v="RYX-02-026-3S"/>
    <s v="MILD STEEL MULTI FUNCTION CLOTH STAND"/>
    <s v="MILD"/>
    <s v=""/>
    <e v="#VALUE!"/>
    <s v="NUM"/>
    <s v=" "/>
    <s v="OTHER"/>
    <n v="6614.4"/>
    <s v="KGS"/>
    <n v="265.47043873971938"/>
    <n v="1755927.67"/>
    <n v="3.0408984964458119"/>
    <n v="20113.71901489118"/>
    <n v="643371.9"/>
    <n v="268.51133723616522"/>
    <x v="0"/>
    <s v="Household Steel Items"/>
    <e v="#NAME?"/>
    <s v="Cloth Stand"/>
  </r>
  <r>
    <s v="INNSA1"/>
    <s v="2025-03-28"/>
    <s v="0301049751"/>
    <s v="73239990"/>
    <s v="STEEL SPRINKLER (AM-430) (QTY: 24000 PCS/USD 0.574 PER PCS) STEEL SPRINKLER (AM-430) (QTY: 24000 PCS/USD 0.574 PER PCS)"/>
    <s v="STEEL"/>
    <s v="SPRINKLER"/>
    <s v=" "/>
    <s v="AM-430"/>
    <n v="24000"/>
    <s v="PCS"/>
    <s v="0.574"/>
    <s v="PCS"/>
    <n v="4400"/>
    <s v="KGS"/>
    <n v="289.60729090909092"/>
    <n v="1274272.08"/>
    <n v="3.317380193689472"/>
    <n v="14596.472852233681"/>
    <n v="466893.2"/>
    <n v="292.92467110278039"/>
    <x v="0"/>
    <s v="Household Steel Items"/>
    <e v="#NAME?"/>
    <s v="Sprinkler"/>
  </r>
  <r>
    <s v="INNSA1"/>
    <s v="2025-03-28"/>
    <s v="0301049751"/>
    <s v="73239990"/>
    <s v="STEEL SPRINKLER (AM-430) (QTY: 26400 PC/USD 0.573 PER PCS) STEEL SPRINKLER (AM-430) (QTY: 26400 PC/USD 0.573 PER PCS)"/>
    <s v="STEEL"/>
    <s v="SPRINKLER"/>
    <s v=" "/>
    <s v="AM-430"/>
    <n v="26400"/>
    <s v="PC"/>
    <s v="0.573"/>
    <s v="PCS"/>
    <n v="4180"/>
    <s v="KGS"/>
    <n v="337.4974593301435"/>
    <n v="1410739.38"/>
    <n v="3.8659502786958022"/>
    <n v="16159.67216494845"/>
    <n v="516894.9"/>
    <n v="341.36340960883928"/>
    <x v="0"/>
    <s v="Household Steel Items"/>
    <e v="#NAME?"/>
    <s v="Sprinkler"/>
  </r>
  <r>
    <s v="INNSA1"/>
    <s v="2025-03-27"/>
    <s v="0301049751"/>
    <s v="73239990"/>
    <s v="RYX-02-020 MILD STEEL MULTI FUNCTION CLOTH STAND (QTY :4928NUM/CNY 101.00 PER NUM)RYX-02-020 MILD STEEL MULTI FUNCTION CLOTH STAND (QTY :4928"/>
    <s v="RYX-02-020"/>
    <s v="MILD STEEL MULTI FUNCTION CLOTH STAND"/>
    <s v="MILD"/>
    <s v=""/>
    <e v="#VALUE!"/>
    <e v="#VALUE!"/>
    <s v=" "/>
    <e v="#VALUE!"/>
    <n v="16016"/>
    <s v="KGS"/>
    <n v="387.15956043956049"/>
    <n v="6200747.5199999996"/>
    <n v="4.4348174162607163"/>
    <n v="71028.035738831619"/>
    <n v="2271953.9"/>
    <n v="391.59437785582122"/>
    <x v="0"/>
    <s v="Household Steel Items"/>
    <e v="#NAME?"/>
    <s v="Cloth Stand"/>
  </r>
  <r>
    <s v="INNSA1"/>
    <s v="2025-03-27"/>
    <s v="0301049751"/>
    <s v="73231000"/>
    <s v="STEEL SCRUBBER 2PCS SET (8001-2) (QTY:168000 SETS/USD:0.142PER SET)STEEL SCRUBBER 2PCS SET (8001-2) (QTY:168000 SETS/USD:0.142"/>
    <s v="STEEL"/>
    <s v="SCRUBBER 2PCS SET"/>
    <s v="SCRUBBER"/>
    <s v="8001-2"/>
    <n v="168000"/>
    <s v="SETS"/>
    <s v=" "/>
    <s v="SET"/>
    <n v="4900"/>
    <s v="KGS"/>
    <n v="440.22269591836732"/>
    <n v="2157091.21"/>
    <n v="5.0426425649297517"/>
    <n v="24708.948568155789"/>
    <n v="948257.2"/>
    <n v="445.26533848329706"/>
    <x v="0"/>
    <s v="Steel Scrubbers"/>
    <e v="#NAME?"/>
    <s v="Scrubber"/>
  </r>
  <r>
    <s v="INNSA1"/>
    <s v="2025-03-27"/>
    <s v="0301049751"/>
    <s v="73239990"/>
    <s v="STEEL CUTLERY HOLDER (H2740) (QTY: 10008 PCS/USD 1.72 PER PCS)STEEL CUTLERY HOLDER (H2740) (QTY: 10008 PCS/USD 1.72 PER P"/>
    <s v="STEEL"/>
    <s v="CUTLERY HOLDER"/>
    <s v="CUTLERY"/>
    <s v="H2740"/>
    <n v="10008"/>
    <s v="PCS"/>
    <s v="1.72"/>
    <s v="PCS"/>
    <n v="3919.8"/>
    <s v="KGS"/>
    <n v="395.54280575539559"/>
    <n v="1550448.69"/>
    <n v="4.530845426751382"/>
    <n v="17760.007903780072"/>
    <n v="568084.4"/>
    <n v="400.07365118214699"/>
    <x v="0"/>
    <s v="Household Steel Items"/>
    <e v="#NAME?"/>
    <s v="Holder"/>
  </r>
  <r>
    <s v="INNSA1"/>
    <s v="2025-03-12"/>
    <s v="0301049751"/>
    <s v="73231000"/>
    <s v="STEEL SCRUBBER 2 PCS SET (8001-2) (QTY:168000 SETS/USD:0.142PER SETS)STEEL SCRUBBER 2 PCS SET (8001-2) (QTY:168000 SETS/USD:0.142"/>
    <s v="STEEL"/>
    <s v="SCRUBBER 2 PCS SET"/>
    <s v="SCRUBBER"/>
    <s v="8001-2"/>
    <n v="168000"/>
    <s v="SETS"/>
    <s v=" "/>
    <s v="SET"/>
    <n v="4900"/>
    <s v="KGS"/>
    <n v="443.20407959183677"/>
    <n v="2171699.9900000002"/>
    <n v="5.0478824554878896"/>
    <n v="24734.62403189066"/>
    <n v="954679.3"/>
    <n v="448.25196204732464"/>
    <x v="0"/>
    <s v="Steel Scrubbers"/>
    <e v="#NAME?"/>
    <s v="Scrubber"/>
  </r>
  <r>
    <s v="INNSA1"/>
    <s v="2025-03-10"/>
    <s v="0301049751"/>
    <s v="73239990"/>
    <s v="STEEL ROUND CONTAINER (6856) (QTY: 51768 PCS/USD 0.55 PER SET)STEEL ROUND CONTAINER (6856) (QTY: 51768 PCS/USD 0.55 PER SE"/>
    <s v="STEEL"/>
    <s v="ROUND CONTAINER"/>
    <s v="ROUND"/>
    <s v="6856"/>
    <n v="51768"/>
    <s v="PCS"/>
    <s v="0.55"/>
    <s v="PCS"/>
    <n v="4314"/>
    <s v="KGS"/>
    <n v="592.61176402410752"/>
    <n v="2556527.15"/>
    <n v="6.7495645105251434"/>
    <n v="29117.621298405469"/>
    <n v="936711.5"/>
    <n v="599.36132853463266"/>
    <x v="0"/>
    <s v="Household Steel Items"/>
    <e v="#NAME?"/>
    <s v="Other"/>
  </r>
  <r>
    <s v="INNSA1"/>
    <s v="2025-03-07"/>
    <s v="0301049751"/>
    <s v="73231000"/>
    <s v="SS SCRUBBER 3PCS SET (SS410) (QTY: 120240 SET/USD 0.16 PER SET)SS SCRUBBER 3PCS SET (SS410) (QTY: 120240 SET/USD 0.16 PER S"/>
    <s v="SS"/>
    <s v="SCRUBBER 3PCS SET"/>
    <s v="SCRUBBER"/>
    <s v="SS410"/>
    <n v="120240"/>
    <s v="SET"/>
    <s v="0.16"/>
    <s v="SET"/>
    <n v="7515"/>
    <s v="KGS"/>
    <n v="242.3211656686627"/>
    <n v="1821043.56"/>
    <n v="2.7599221602353379"/>
    <n v="20740.815034168569"/>
    <n v="800530.8"/>
    <n v="245.08108782889803"/>
    <x v="0"/>
    <s v="Steel Scrubbers"/>
    <e v="#NAME?"/>
    <s v="Scrubber"/>
  </r>
  <r>
    <s v="INNSA1"/>
    <s v="2025-02-12"/>
    <s v="0301049751"/>
    <s v="73239990"/>
    <s v="STEEL LUNCH BOX SMALL (6587) (QTY: 43560 PCS/USD 1.37 PER PCS)STEEL LUNCH BOX SMALL (6587) (QTY: 43560 PCS/USD 1.37 PER P"/>
    <s v="STEEL"/>
    <s v="LUNCH BOX SMALL"/>
    <s v="LUNCH"/>
    <s v="6587"/>
    <n v="43560"/>
    <s v="PCS"/>
    <s v="1.37"/>
    <s v="PCS"/>
    <n v="8839.0499999999993"/>
    <s v="KGS"/>
    <n v="614.64977005447429"/>
    <n v="5432920.0499999998"/>
    <n v="6.953051697448803"/>
    <n v="61458.371606334833"/>
    <n v="1990621.9"/>
    <n v="621.6028217519231"/>
    <x v="0"/>
    <s v="Household Steel Items"/>
    <e v="#NAME?"/>
    <s v="Lunch Box"/>
  </r>
  <r>
    <s v="INNSA1"/>
    <s v="2025-02-12"/>
    <s v="0301049751"/>
    <s v="73239990"/>
    <s v="STEEL ROUND CONTAINER (6856) (QTY: 62820 PCS/USD 0.55 PER PCS)STEEL ROUND CONTAINER (6856) (QTY: 62820 PCS/USD 0.55 PER P"/>
    <s v="STEEL"/>
    <s v="ROUND CONTAINER"/>
    <s v="ROUND"/>
    <s v="6856"/>
    <n v="62820"/>
    <s v="PCS"/>
    <s v="0.55"/>
    <s v="PCS"/>
    <n v="5235"/>
    <s v="KGS"/>
    <n v="600.85380133715375"/>
    <n v="3145469.65"/>
    <n v="6.7969887029089788"/>
    <n v="35582.235859728513"/>
    <n v="1152500.1000000001"/>
    <n v="607.6507900400627"/>
    <x v="0"/>
    <s v="Household Steel Items"/>
    <e v="#NAME?"/>
    <s v="Other"/>
  </r>
  <r>
    <s v="INNSA1"/>
    <s v="2025-02-12"/>
    <s v="0301049751"/>
    <s v="73239990"/>
    <s v="STEEL LUNCH BOX (6561) (QTY: 41580 PCS/USD 2.15 PER PCS) STEEL LUNCH BOX (6561) (QTY: 41580 PCS/USD 2.15 PER PCS)"/>
    <s v="STEEL"/>
    <s v="LUNCH BOX"/>
    <s v="LUNCH"/>
    <s v="6561"/>
    <n v="41580"/>
    <s v="PCS"/>
    <s v="2.15"/>
    <s v="PCS"/>
    <n v="16285.5"/>
    <s v="KGS"/>
    <n v="499.74294372294372"/>
    <n v="8138563.71"/>
    <n v="5.6532007208477806"/>
    <n v="92065.200339366507"/>
    <n v="2981969.7"/>
    <n v="505.39614444379151"/>
    <x v="0"/>
    <s v="Household Steel Items"/>
    <e v="#NAME?"/>
    <s v="Lunch Box"/>
  </r>
  <r>
    <s v="INNSA1"/>
    <s v="2025-02-12"/>
    <s v="0301049751"/>
    <s v="73239990"/>
    <s v="STEEL ROUND CONTAINER (6857) (QTY: 137280 PCS/USD 0.69 PERPCS)STEEL ROUND CONTAINER (6857) (QTY: 137280 PCS/USD 0.69 PER"/>
    <s v="STEEL"/>
    <s v="ROUND CONTAINER"/>
    <s v="ROUND"/>
    <s v="6857"/>
    <n v="137280"/>
    <s v="PCS"/>
    <s v="0.69"/>
    <s v="PCS"/>
    <n v="17503.2"/>
    <s v="KGS"/>
    <n v="492.67863247863249"/>
    <n v="8623452.6400000006"/>
    <n v="5.5732876977220869"/>
    <n v="97550.36923076924"/>
    <n v="3159633.1"/>
    <n v="498.25192017635459"/>
    <x v="0"/>
    <s v="Household Steel Items"/>
    <e v="#NAME?"/>
    <s v="Other"/>
  </r>
  <r>
    <s v="INNSA1"/>
    <s v="2025-02-12"/>
    <s v="0301049751"/>
    <s v="73239990"/>
    <s v="STEEL LUNCH BOX 3LAYER (8505) (QTY: 33300 PCS/USD 3.07 PERPCS)STEEL LUNCH BOX 3LAYER (8505) (QTY: 33300 PCS/USD 3.07 PER"/>
    <s v="STEEL"/>
    <s v="LUNCH BOX 3LAYER"/>
    <s v="LUNCH"/>
    <s v="8505"/>
    <n v="33300"/>
    <s v="PCS"/>
    <s v="3.07"/>
    <s v="PCS"/>
    <n v="21645"/>
    <s v="KGS"/>
    <n v="429.98154123354129"/>
    <n v="9306950.4600000009"/>
    <n v="4.8640445840898332"/>
    <n v="105282.2450226244"/>
    <n v="3410066.7"/>
    <n v="434.8455858176311"/>
    <x v="0"/>
    <s v="Household Steel Items"/>
    <e v="#NAME?"/>
    <s v="Lunch Box"/>
  </r>
  <r>
    <s v="INNSA1"/>
    <s v="2025-02-12"/>
    <s v="0301049751"/>
    <s v="73239990"/>
    <s v="STEEL RECTANGLE CONTAINER BIG (6578) (QTY: 12852 PCS/USD 1.53 PER PCS)STEEL RECTANGLE CONTAINER BIG (6578) (QTY: 12852 PCS/USD 1."/>
    <s v="STEEL"/>
    <s v="RECTANGLE CONTAINER BIG"/>
    <s v="RECTANGLE"/>
    <s v="6578"/>
    <n v="12852"/>
    <s v="PCS"/>
    <s v="1.53"/>
    <s v="PCS"/>
    <n v="3802.05"/>
    <s v="KGS"/>
    <n v="470.83541247484908"/>
    <n v="1790139.78"/>
    <n v="5.3261924488105086"/>
    <n v="20250.45"/>
    <n v="655907.30000000005"/>
    <n v="476.16160492365958"/>
    <x v="0"/>
    <s v="Household Steel Items"/>
    <e v="#NAME?"/>
    <s v="Other"/>
  </r>
  <r>
    <s v="INNSA1"/>
    <s v="2025-02-12"/>
    <s v="0301049751"/>
    <s v="73239990"/>
    <s v="HOUSEHOLD STEEL HOOK 3 PCS SET (3888) (QTY:206928 SET/USD:0.255 PER SET)HOUSEHOLD STEEL HOOK 3 PCS SET (3888) (QTY:206928 SET/USD:0."/>
    <s v="HOUSEHOLD"/>
    <s v="STEEL HOOK 3 PCS SET"/>
    <s v="STEEL"/>
    <s v="3888"/>
    <n v="206928"/>
    <s v="SET"/>
    <s v=" "/>
    <s v="SET"/>
    <n v="7072"/>
    <s v="KGS"/>
    <n v="694.15848840497722"/>
    <n v="4909088.83"/>
    <n v="7.8524715882915972"/>
    <n v="55532.679072398183"/>
    <n v="1798690.2"/>
    <n v="702.01095999326878"/>
    <x v="0"/>
    <s v="Household Steel Items"/>
    <e v="#NAME?"/>
    <s v="Other"/>
  </r>
  <r>
    <s v="INNSA1"/>
    <s v="2025-02-12"/>
    <s v="0301049751"/>
    <s v="73239990"/>
    <s v="STEEL LUNCH BOX (6527) (QTY: 25044 PCS/USD 1.73 PER PCS) STEEL LUNCH BOX (6527) (QTY: 25044 PCS/USD 1.73 PER PCS)"/>
    <s v="STEEL"/>
    <s v="LUNCH BOX"/>
    <s v="LUNCH"/>
    <s v="6527"/>
    <n v="25044"/>
    <s v="PCS"/>
    <s v="1.73"/>
    <s v="PCS"/>
    <n v="8723.66"/>
    <s v="KGS"/>
    <n v="452.14312341379639"/>
    <n v="3944342.88"/>
    <n v="5.1147412150881966"/>
    <n v="44619.263348416287"/>
    <n v="1445207.3"/>
    <n v="457.25786462888459"/>
    <x v="0"/>
    <s v="Household Steel Items"/>
    <e v="#NAME?"/>
    <s v="Lunch Box"/>
  </r>
  <r>
    <s v="INNSA1"/>
    <s v="2025-02-12"/>
    <s v="0301049751"/>
    <s v="73239990"/>
    <s v="STEEL RECTANGLE CONTAINER LARGE (6862) (QTY: 43644 PCS/USD1.29 PER PCS)STEEL RECTANGLE CONTAINER LARGE (6862) (QTY: 43644 PCS/USD"/>
    <s v="STEEL"/>
    <s v="RECTANGLE CONTAINER LARGE"/>
    <s v="RECTANGLE"/>
    <s v="6862"/>
    <n v="43644"/>
    <s v="PCS"/>
    <s v=" "/>
    <s v="PCS"/>
    <n v="10911"/>
    <s v="KGS"/>
    <n v="469.75842727522689"/>
    <n v="5125534.2"/>
    <n v="5.3140093583170449"/>
    <n v="57981.156108597293"/>
    <n v="1877995.7"/>
    <n v="475.07243663354393"/>
    <x v="0"/>
    <s v="Household Steel Items"/>
    <e v="#NAME?"/>
    <s v="Other"/>
  </r>
  <r>
    <s v="INNSA1"/>
    <s v="2025-02-10"/>
    <s v="0301049751"/>
    <s v="73231000"/>
    <s v="STEEL SCRUBBER 6PCS SET (OKS-4156) (QTY: 98400 SET/USD 0.238PER SET)STEEL SCRUBBER 6PCS SET (OKS-4156) (QTY: 98400 SET/USD 0.238"/>
    <s v="STEEL"/>
    <s v="SCRUBBER 6PCS SET"/>
    <s v="SCRUBBER"/>
    <s v="OKS-4156"/>
    <n v="98400"/>
    <s v="SET"/>
    <s v=" "/>
    <s v="SET"/>
    <n v="9151"/>
    <s v="KGS"/>
    <n v="240.26836739154189"/>
    <n v="2198695.83"/>
    <n v="2.7179679569178949"/>
    <n v="24872.124773755659"/>
    <n v="966546.7"/>
    <n v="242.98633534845979"/>
    <x v="0"/>
    <s v="Steel Scrubbers"/>
    <e v="#NAME?"/>
    <s v="Scrubber"/>
  </r>
  <r>
    <s v="INNSA1"/>
    <s v="2025-02-06"/>
    <s v="0301049751"/>
    <s v="73239990"/>
    <s v="HOUSEHOLD STEEL HOOK 3PCS SET (2628) (QTY: 164808 SET/USD 0.370 PER SET)HOUSEHOLD STEEL HOOK 3PCS SET (2628) (QTY: 164808 SET/USD 0."/>
    <s v="HOUSEHOLD"/>
    <s v="STEEL HOOK 3PCS SET"/>
    <s v="STEEL"/>
    <s v="2628"/>
    <n v="164808"/>
    <s v="SET"/>
    <s v="0.370"/>
    <s v="SET"/>
    <n v="5585.16"/>
    <s v="KGS"/>
    <n v="974.13156471793127"/>
    <n v="5440680.6500000004"/>
    <n v="11.18405929641712"/>
    <n v="62464.760619977053"/>
    <n v="1993465.4"/>
    <n v="985.31562401434837"/>
    <x v="0"/>
    <s v="Household Steel Items"/>
    <e v="#NAME?"/>
    <s v="Other"/>
  </r>
  <r>
    <s v="INNSA1"/>
    <s v="2025-02-03"/>
    <s v="0301049751"/>
    <s v="73239990"/>
    <s v="SB-12 STEEL TEA STRAINER BIG (QTY: 23130 PCS/ USD 0.9890 PERPCS)SB-12 STEEL TEA STRAINER BIG (QTY: 23130 PCS/ USD 0.9890 PER"/>
    <s v="SB-12"/>
    <s v="STEEL TEA STRAINER BIG"/>
    <s v="STEEL"/>
    <s v=""/>
    <n v="23130"/>
    <s v="PCS"/>
    <s v="0.9890"/>
    <s v="PCS"/>
    <n v="5140"/>
    <s v="KGS"/>
    <n v="441.00950389105071"/>
    <n v="2266788.85"/>
    <n v="5.0632549241222824"/>
    <n v="26025.13030998853"/>
    <n v="830551.5"/>
    <n v="446.07275881517302"/>
    <x v="0"/>
    <s v="Household Steel Items"/>
    <e v="#NAME?"/>
    <s v="Tea Strainer"/>
  </r>
  <r>
    <s v="INNSA1"/>
    <s v="2025-02-03"/>
    <s v="0301049751"/>
    <s v="73239990"/>
    <s v="STEEL HANGER WITH HOOK (SM1168) (QTY: 57792 NOS/USD 1.23 PERNOS)STEEL HANGER WITH HOOK (SM1168) (QTY: 57792 NOS/USD 1.23 PER"/>
    <s v="STEEL"/>
    <s v="HANGER WITH HOOK"/>
    <s v="HANGER"/>
    <s v="SM1168"/>
    <n v="57792"/>
    <s v="NOS"/>
    <s v="1.23"/>
    <s v="PCS"/>
    <n v="10836"/>
    <s v="KGS"/>
    <n v="587.26129291251391"/>
    <n v="6363563.3700000001"/>
    <n v="6.7423799415902863"/>
    <n v="73060.429047072335"/>
    <n v="2331609.7000000002"/>
    <n v="594.00367285410425"/>
    <x v="0"/>
    <s v="Household Steel Items"/>
    <e v="#NAME?"/>
    <s v="Hanger"/>
  </r>
  <r>
    <s v="INNSA1"/>
    <s v="2025-02-03"/>
    <s v="0301049751"/>
    <s v="73239990"/>
    <s v="AM-321 STEEL DRAINER(QTY:16560 PCS/USD 0.7142 PER PCS) AM-321 STEEL DRAINER(QTY:16560 PCS/USD 0.7142 PER PCS)"/>
    <s v="AM-321"/>
    <s v="STEEL DRAINER"/>
    <s v="STEEL"/>
    <s v=""/>
    <n v="16560"/>
    <s v="PCS"/>
    <s v="0.7142"/>
    <s v="PCS"/>
    <n v="2277"/>
    <s v="KGS"/>
    <n v="514.70243302591132"/>
    <n v="1171977.44"/>
    <n v="5.9093275892756756"/>
    <n v="13455.538920780709"/>
    <n v="429412.5"/>
    <n v="520.61176061518699"/>
    <x v="0"/>
    <s v="Household Steel Items"/>
    <e v="#NAME?"/>
    <s v="Other"/>
  </r>
  <r>
    <s v="INNSA1"/>
    <s v="2025-01-29"/>
    <s v="0301049751"/>
    <s v="73239990"/>
    <s v="RYX-02-026-3S MILD STEEL MULTI FUNCTION CLOTH STAND (QTY :848 NUM/CNY 81.50 PER NUM)RYX-02-026-3S MILD STEEL MULTI FUNCTION CLOTH STAND (QTY :84"/>
    <s v="RYX-02-026-3S"/>
    <s v="MILD STEEL MULTI FUNCTION CLOTH STAND"/>
    <s v="MILD"/>
    <s v=""/>
    <e v="#VALUE!"/>
    <s v="NUM"/>
    <s v=" "/>
    <s v="OTHER"/>
    <n v="3307.2"/>
    <s v="KGS"/>
    <n v="300.7694515"/>
    <n v="994704.73"/>
    <n v="3.4531509929999999"/>
    <n v="11420.26096"/>
    <n v="364459.8"/>
    <n v="304.22260249300001"/>
    <x v="0"/>
    <s v="Household Steel Items"/>
    <e v="#NAME?"/>
    <s v="Cloth Stand"/>
  </r>
  <r>
    <s v="INNSA1"/>
    <s v="2025-01-28"/>
    <s v="0301049751"/>
    <s v="73231000"/>
    <s v="STEEL SCRUBBER 2PCS SET (8001-2) (QTY: 168000 SET/USD 0.142PER SET)STEEL SCRUBBER 2PCS SET (8001-2) (QTY: 168000 SET/USD 0.142"/>
    <s v="STEEL"/>
    <s v="SCRUBBER 2PCS SET"/>
    <s v="SCRUBBER"/>
    <s v="8001-2"/>
    <n v="168000"/>
    <s v="SET"/>
    <s v=" "/>
    <s v="SET"/>
    <n v="4900"/>
    <s v="KGS"/>
    <n v="463.21174079999997"/>
    <n v="2269737.5299999998"/>
    <n v="5.3181600549999999"/>
    <n v="26058.984270000001"/>
    <n v="997776.7"/>
    <n v="468.52990085499999"/>
    <x v="0"/>
    <s v="Steel Scrubbers"/>
    <e v="#NAME?"/>
    <s v="Scrubber"/>
  </r>
  <r>
    <s v="INNSA1"/>
    <s v="2025-01-27"/>
    <s v="0301049751"/>
    <s v="73239990"/>
    <s v="STEEL LUNCH BOX 2 LAYER (8504) (QTY: 21660 PCS /USD 2.12 PERPCS)STEEL LUNCH BOX 2 LAYER (8504) (QTY: 21660 PCS /USD 2.12 PER"/>
    <s v="STEEL"/>
    <s v="LUNCH BOX 2 LAYER"/>
    <s v="LUNCH"/>
    <s v="8504"/>
    <n v="21660"/>
    <s v="PCS"/>
    <s v="2.12"/>
    <s v="PCS"/>
    <n v="10360.700000000001"/>
    <s v="KGS"/>
    <n v="401.28087970000001"/>
    <n v="4157550.81"/>
    <n v="4.6071283540000003"/>
    <n v="47733.074739999996"/>
    <n v="1523326.6"/>
    <n v="405.88800805400001"/>
    <x v="0"/>
    <s v="Household Steel Items"/>
    <e v="#NAME?"/>
    <s v="Lunch Box"/>
  </r>
  <r>
    <s v="INNSA1"/>
    <s v="2025-01-27"/>
    <s v="0301049751"/>
    <s v="73239990"/>
    <s v="STEEL LUNCH BOX (6561) (QTY: 21780 PCS /USD 2.15 PER PCS) STEEL LUNCH BOX (6561) (QTY: 21780 PCS /USD 2.15 PER PCS)"/>
    <s v="STEEL"/>
    <s v="LUNCH BOX"/>
    <s v="LUNCH"/>
    <s v="6561"/>
    <n v="21780"/>
    <s v="PCS"/>
    <s v="2.15"/>
    <s v="PCS"/>
    <n v="8530.5"/>
    <s v="KGS"/>
    <n v="497.00996780000003"/>
    <n v="4239743.53"/>
    <n v="5.7061994"/>
    <n v="48676.733979999997"/>
    <n v="1553442.1"/>
    <n v="502.71616720000003"/>
    <x v="0"/>
    <s v="Household Steel Items"/>
    <e v="#NAME?"/>
    <s v="Lunch Box"/>
  </r>
  <r>
    <s v="INNSA1"/>
    <s v="2025-01-27"/>
    <s v="0301049751"/>
    <s v="73239990"/>
    <s v="STEEL LUNCH BOX SMALL (6587) (QTY: 54648 PCS /USD 1.37 PER PCS)STEEL LUNCH BOX SMALL (6587) (QTY: 54648 PCS /USD 1.37 PER P"/>
    <s v="STEEL"/>
    <s v="LUNCH BOX SMALL"/>
    <s v="LUNCH"/>
    <s v="6587"/>
    <n v="54648"/>
    <s v="PCS"/>
    <s v="1.37"/>
    <s v="PCS"/>
    <n v="11088.99"/>
    <s v="KGS"/>
    <n v="611.28828410000006"/>
    <n v="6778569.6699999999"/>
    <n v="7.0182351799999996"/>
    <n v="77825.139720000006"/>
    <n v="2483667.9"/>
    <n v="618.30651928000009"/>
    <x v="0"/>
    <s v="Household Steel Items"/>
    <e v="#NAME?"/>
    <s v="Lunch Box"/>
  </r>
  <r>
    <s v="INNSA1"/>
    <s v="2025-01-25"/>
    <s v="0301049751"/>
    <s v="73231000"/>
    <s v="STEEL SCRUBBER (8001-12) (QTY: 269568 NOS/USD: 0.078 PER NOS)STEEL SCRUBBER (8001-12) (QTY: 269568 NOS/USD: 0.078 PER NOS"/>
    <s v="STEEL"/>
    <s v="SCRUBBER"/>
    <s v=" "/>
    <s v="8001-12"/>
    <n v="269568"/>
    <s v="NOS"/>
    <s v=" "/>
    <s v="PCS"/>
    <n v="4838"/>
    <s v="KGS"/>
    <n v="418.1975486"/>
    <n v="2023239.74"/>
    <n v="4.8013495820000003"/>
    <n v="23228.92928"/>
    <n v="889416.2"/>
    <n v="422.998898182"/>
    <x v="0"/>
    <s v="Steel Scrubbers"/>
    <e v="#NAME?"/>
    <s v="Scrubber"/>
  </r>
  <r>
    <s v="INNSA1"/>
    <s v="2025-01-18"/>
    <s v="0301049751"/>
    <s v="73239990"/>
    <s v="STEEL LUNCH BOX 2 LAYER (8504) (QTY : 22500 PCS / USD : 2.12PER PCS)STEEL LUNCH BOX 2 LAYER (8504) (QTY : 22500 PCS / USD : 2.12"/>
    <s v="STEEL"/>
    <s v="LUNCH BOX 2 LAYER"/>
    <s v="LUNCH"/>
    <s v="8504"/>
    <e v="#VALUE!"/>
    <s v="PCS"/>
    <s v=" "/>
    <s v="PCS"/>
    <n v="10762.5"/>
    <s v="KGS"/>
    <n v="403.33209849999997"/>
    <n v="4340861.71"/>
    <n v="4.6306785130000003"/>
    <n v="49837.677499999998"/>
    <n v="1590491.7"/>
    <n v="407.96277701299999"/>
    <x v="0"/>
    <s v="Household Steel Items"/>
    <e v="#NAME?"/>
    <s v="Lunch Box"/>
  </r>
  <r>
    <s v="INNSA1"/>
    <s v="2025-01-18"/>
    <s v="0301049751"/>
    <s v="73239990"/>
    <s v="STEEL RECTANGLE CONTAINER LARGE (6862) (QTY : 42552 PCS / USD : 1.29 PER PCS)STEEL RECTANGLE CONTAINER LARGE (6862) (QTY : 42552 PCS / U"/>
    <s v="STEEL"/>
    <s v="RECTANGLE CONTAINER LARGE"/>
    <s v="RECTANGLE"/>
    <s v="6862"/>
    <e v="#VALUE!"/>
    <s v="PCS"/>
    <s v=": 1.29"/>
    <s v="PCS"/>
    <n v="10638"/>
    <s v="KGS"/>
    <n v="469.57757290000001"/>
    <n v="4995366.22"/>
    <n v="5.3912465310000002"/>
    <n v="57352.080600000001"/>
    <n v="1830302.1"/>
    <n v="474.96881943099999"/>
    <x v="0"/>
    <s v="Household Steel Items"/>
    <e v="#NAME?"/>
    <s v="Other"/>
  </r>
  <r>
    <s v="INNSA1"/>
    <s v="2025-01-18"/>
    <s v="0301049751"/>
    <s v="73239990"/>
    <s v="STEEL LUNCH BOX (6527) (QTY : 26316 PCS / USD : 1.73 PER PCS)STEEL LUNCH BOX (6527) (QTY : 26316 PCS / USD : 1.73 PER PC"/>
    <s v="STEEL"/>
    <s v="LUNCH BOX"/>
    <s v="LUNCH"/>
    <s v="6527"/>
    <e v="#VALUE!"/>
    <s v="PCS"/>
    <s v=": 1.73"/>
    <s v="PCS"/>
    <n v="9166.74"/>
    <s v="KGS"/>
    <n v="451.96905120000002"/>
    <n v="4143082.78"/>
    <n v="5.1890821029999996"/>
    <n v="47566.966480000003"/>
    <n v="1518025.6"/>
    <n v="457.158133303"/>
    <x v="0"/>
    <s v="Household Steel Items"/>
    <e v="#NAME?"/>
    <s v="Lunch Box"/>
  </r>
  <r>
    <s v="INNSA1"/>
    <s v="2025-01-18"/>
    <s v="0301049751"/>
    <s v="73239990"/>
    <s v="STEEL LUNCH BOX (6561) (QTY : 21216 PCS / USD : 2.15 PER PCS)STEEL LUNCH BOX (6561) (QTY : 21216 PCS / USD : 2.15 PER PC"/>
    <s v="STEEL"/>
    <s v="LUNCH BOX"/>
    <s v="LUNCH"/>
    <s v="6561"/>
    <e v="#VALUE!"/>
    <s v="PCS"/>
    <s v=": 2.15"/>
    <s v="PCS"/>
    <n v="8309.6"/>
    <s v="KGS"/>
    <n v="499.55054519999999"/>
    <n v="4151065.21"/>
    <n v="5.7353679120000001"/>
    <n v="47658.6132"/>
    <n v="1520950.3"/>
    <n v="505.285913112"/>
    <x v="0"/>
    <s v="Household Steel Items"/>
    <e v="#NAME?"/>
    <s v="Lunch Box"/>
  </r>
  <r>
    <s v="INNSA1"/>
    <s v="2025-01-18"/>
    <s v="0301049751"/>
    <s v="73239990"/>
    <s v="STEEL RECTANGLE CONTAINER (6901) (QTY : 55200 PCS / USD : 0.86 PER PCS)STEEL RECTANGLE CONTAINER (6901) (QTY : 55200 PCS / USD : 0."/>
    <s v="STEEL"/>
    <s v="RECTANGLE CONTAINER"/>
    <s v="RECTANGLE"/>
    <s v="6901"/>
    <e v="#VALUE!"/>
    <s v="PCS"/>
    <s v=": 0.86"/>
    <s v="PCS"/>
    <n v="8970"/>
    <s v="KGS"/>
    <n v="481.61796099999998"/>
    <n v="4320113.1100000003"/>
    <n v="5.529482904"/>
    <n v="49599.461649999997"/>
    <n v="1582889.5"/>
    <n v="487.147443904"/>
    <x v="0"/>
    <s v="Household Steel Items"/>
    <e v="#NAME?"/>
    <s v="Other"/>
  </r>
  <r>
    <s v="INNSA1"/>
    <s v="2025-01-18"/>
    <s v="0301049751"/>
    <s v="73239990"/>
    <s v="STEEL RECTANGLE CONTAINER BIG (6578) (QTY : 35400 PCS / USD: 1.53 PER PCS)STEEL RECTANGLE CONTAINER BIG (6578) (QTY : 35400 PCS / USD"/>
    <s v="STEEL"/>
    <s v="RECTANGLE CONTAINER BIG"/>
    <s v="RECTANGLE"/>
    <s v="6578"/>
    <e v="#VALUE!"/>
    <s v="PCS"/>
    <s v=" "/>
    <s v="PCS"/>
    <n v="10472.5"/>
    <s v="KGS"/>
    <n v="470.65414370000002"/>
    <n v="4928925.5199999996"/>
    <n v="5.4036067020000003"/>
    <n v="56589.271180000003"/>
    <n v="1805958.3"/>
    <n v="476.05775040200001"/>
    <x v="0"/>
    <s v="Household Steel Items"/>
    <e v="#NAME?"/>
    <s v="Other"/>
  </r>
  <r>
    <s v="INNSA1"/>
    <s v="2025-01-17"/>
    <s v="0301049751"/>
    <s v="73239990"/>
    <s v="STEEL DRAINER (AM-321) (QTY: 43416 PCS /USD 0.7133 PER PCS) STEEL DRAINER (AM-321) (QTY: 43416 PCS /USD 0.7133 PER PCS)"/>
    <s v="STEEL"/>
    <s v="DRAINER"/>
    <s v=" "/>
    <s v="AM-321"/>
    <n v="43416"/>
    <s v="PCS"/>
    <s v="0.7133"/>
    <s v="PCS"/>
    <n v="5969.7"/>
    <s v="KGS"/>
    <n v="492.7873846"/>
    <n v="2941792.85"/>
    <n v="5.6577196860000001"/>
    <n v="33774.889210000001"/>
    <n v="1077873"/>
    <n v="498.445104286"/>
    <x v="0"/>
    <s v="Household Steel Items"/>
    <e v="#NAME?"/>
    <s v="Other"/>
  </r>
  <r>
    <s v="INNSA1"/>
    <s v="2025-01-17"/>
    <s v="0301049751"/>
    <s v="73239990"/>
    <s v="STEEL TEA STRAINER BIG (SB-12) (QTY : 50400 PCS /USD 0.9876PER PCS)STEEL TEA STRAINER BIG (SB-12) (QTY : 50400 PCS /USD 0.9876"/>
    <s v="STEEL"/>
    <s v="TEA STRAINER BIG"/>
    <s v="TEA"/>
    <s v="SB-12"/>
    <e v="#VALUE!"/>
    <s v="PCS"/>
    <s v=" "/>
    <s v="PCS"/>
    <n v="12320"/>
    <s v="KGS"/>
    <n v="383.787668"/>
    <n v="4728264.07"/>
    <n v="4.406287807"/>
    <n v="54285.465790000002"/>
    <n v="1732436"/>
    <n v="388.19395580700001"/>
    <x v="0"/>
    <s v="Household Steel Items"/>
    <e v="#NAME?"/>
    <s v="Tea Strainer"/>
  </r>
  <r>
    <s v="INNSA1"/>
    <s v="2025-01-15"/>
    <s v="0301049751"/>
    <s v="73239990"/>
    <s v="RYX-02-026-3S MILD STEEL MULTI FUNCTION CLOTH STAND (QTY :848 NUM/CNY 81.50 PER NUM)RYX-02-026-3S MILD STEEL MULTI FUNCTION CLOTH STAND (QTY :84"/>
    <s v="RYX-02-026-3S"/>
    <s v="MILD STEEL MULTI FUNCTION CLOTH STAND"/>
    <s v="MILD"/>
    <s v=""/>
    <e v="#VALUE!"/>
    <s v="NUM"/>
    <s v=" "/>
    <s v="OTHER"/>
    <n v="3307.2"/>
    <s v="KGS"/>
    <n v="301.47114479999999"/>
    <n v="997025.37"/>
    <n v="3.4811910479999999"/>
    <n v="11512.99503"/>
    <n v="365310.1"/>
    <n v="304.95233584800002"/>
    <x v="0"/>
    <s v="Household Steel Items"/>
    <e v="#NAME?"/>
    <s v="Cloth Stand"/>
  </r>
  <r>
    <s v="INNSA1"/>
    <s v="2025-01-14"/>
    <s v="0301049751"/>
    <s v="73239990"/>
    <s v="STEEL SALT BOTTLE (NP-19) (QTY:612 PCS/USD:0.445 PER PCS) STEEL SALT BOTTLE (NP-19) (QTY:612 PCS/USD:0.445 PER PCS)"/>
    <s v="STEEL"/>
    <s v="SALT BOTTLE"/>
    <s v="SALT"/>
    <s v="NP-19"/>
    <n v="612"/>
    <s v="PCS"/>
    <s v=" "/>
    <s v="PCS"/>
    <n v="95.2"/>
    <s v="KGS"/>
    <n v="269.46008399999999"/>
    <n v="25652.6"/>
    <n v="3.1115483140000002"/>
    <n v="296.21939950000001"/>
    <n v="9399.1"/>
    <n v="272.571632314"/>
    <x v="0"/>
    <s v="Household Steel Items"/>
    <e v="#NAME?"/>
    <s v="Other"/>
  </r>
  <r>
    <s v="INNSA1"/>
    <s v="2025-01-14"/>
    <s v="0301049751"/>
    <s v="73239990"/>
    <s v="STEEL SPRINKLER (AM-430) (QTY:50664 PCS/USD:0.566 PER PCS) STEEL SPRINKLER (AM-430) (QTY:50664 PCS/USD:0.566 PER PCS)"/>
    <s v="STEEL"/>
    <s v="SPRINKLER"/>
    <s v=" "/>
    <s v="AM-430"/>
    <n v="50664"/>
    <s v="PCS"/>
    <s v=" "/>
    <s v="PCS"/>
    <n v="8021.8"/>
    <s v="KGS"/>
    <n v="336.71621210000001"/>
    <n v="2701070.11"/>
    <n v="3.888177969"/>
    <n v="31190.186030000001"/>
    <n v="989672.1"/>
    <n v="340.60439006900003"/>
    <x v="0"/>
    <s v="Household Steel Items"/>
    <e v="#NAME?"/>
    <s v="Sprinkler"/>
  </r>
  <r>
    <s v="INNSA1"/>
    <s v="2025-01-14"/>
    <s v="0301049751"/>
    <s v="73239990"/>
    <s v="STEEL TEA STRAINER BIG (SB-12) (QTY: 25200 PCS/USD 0.988 PERPCS)STEEL TEA STRAINER BIG (SB-12) (QTY: 25200 PCS/USD 0.988 PER"/>
    <s v="STEEL"/>
    <s v="TEA STRAINER BIG"/>
    <s v="TEA"/>
    <s v="SB-12"/>
    <n v="25200"/>
    <s v="PCS"/>
    <s v="0.988"/>
    <s v="PCS"/>
    <n v="6160"/>
    <s v="KGS"/>
    <n v="391.6578864"/>
    <n v="2412612.58"/>
    <n v="4.5226083880000001"/>
    <n v="27859.267670000001"/>
    <n v="883981.3"/>
    <n v="396.18049478799998"/>
    <x v="0"/>
    <s v="Household Steel Items"/>
    <e v="#NAME?"/>
    <s v="Tea Strainer"/>
  </r>
  <r>
    <s v="INNSA1"/>
    <s v="2025-01-14"/>
    <s v="0301049751"/>
    <s v="73239990"/>
    <s v="STEEL DRAINER (AM-321) (QTY: 20784 PCS/USD 0.713 PER PCS) STEEL DRAINER (AM-321) (QTY: 20784 PCS/USD 0.713 PER PCS)"/>
    <s v="STEEL"/>
    <s v="DRAINER"/>
    <s v=" "/>
    <s v="AM-321"/>
    <n v="20784"/>
    <s v="PCS"/>
    <s v="0.713"/>
    <s v="PCS"/>
    <n v="2857.8"/>
    <s v="KGS"/>
    <n v="502.4778326"/>
    <n v="1435981.15"/>
    <n v="5.8022844410000003"/>
    <n v="16581.768479999999"/>
    <n v="526143.4"/>
    <n v="508.28011704099998"/>
    <x v="0"/>
    <s v="Household Steel Items"/>
    <e v="#NAME?"/>
    <s v="Other"/>
  </r>
  <r>
    <s v="INNSA1"/>
    <s v="2025-01-13"/>
    <s v="0301049751"/>
    <s v="73239990"/>
    <s v="STEEL HANGER WITH HOOK (SL-89) (QTY:70056 PCS/ CNY:7.45 PERPCS)STEEL HANGER WITH HOOK (SL-89) (QTY:70056 PCS/ CNY:7.45 PER"/>
    <s v="STEEL"/>
    <s v="HANGER WITH HOOK"/>
    <s v="HANGER"/>
    <s v="SL-89"/>
    <n v="70056"/>
    <s v="PCS"/>
    <s v=" "/>
    <s v="PCS"/>
    <n v="15568"/>
    <s v="KGS"/>
    <n v="411.7987693"/>
    <n v="6410883.2400000002"/>
    <n v="4.7551820930000002"/>
    <n v="74028.674830000004"/>
    <n v="2348947.6"/>
    <n v="416.55395139299998"/>
    <x v="0"/>
    <s v="Household Steel Items"/>
    <e v="#NAME?"/>
    <s v="Hanger"/>
  </r>
  <r>
    <s v="INNSA1"/>
    <s v="2025-01-09"/>
    <s v="0301049751"/>
    <s v="73239990"/>
    <s v="STEEL SALT BOTTLE (NP-19) (QTY: 2916 PCS/USD 0.438 PER PCS) STEEL SALT BOTTLE (NP-19) (QTY: 2916 PCS/USD 0.438 PER PCS)"/>
    <s v="STEEL"/>
    <s v="SALT BOTTLE"/>
    <s v="SALT"/>
    <s v="NP-19"/>
    <n v="2916"/>
    <s v="PCS"/>
    <s v="0.438"/>
    <s v="PCS"/>
    <n v="453.6"/>
    <s v="KGS"/>
    <n v="265.99021164021161"/>
    <n v="120653.16"/>
    <n v="3.0714805039285409"/>
    <n v="1393.223556581986"/>
    <n v="44207.3"/>
    <n v="269.06169214414012"/>
    <x v="0"/>
    <s v="Household Steel Items"/>
    <e v="#NAME?"/>
    <s v="Other"/>
  </r>
  <r>
    <s v="INNSA1"/>
    <s v="2025-01-08"/>
    <s v="0301049751"/>
    <s v="73231000"/>
    <s v="STEEL SCRUBBER 2PCS SET (8001-2) (QTY: 168000 SET/USD 0.142PER SET)STEEL SCRUBBER 2PCS SET (8001-2) (QTY: 168000 SET/USD 0.142"/>
    <s v="STEEL"/>
    <s v="SCRUBBER 2PCS SET"/>
    <s v="SCRUBBER"/>
    <s v="8001-2"/>
    <n v="168000"/>
    <s v="SET"/>
    <s v=" "/>
    <s v="SET"/>
    <n v="4900"/>
    <s v="KGS"/>
    <n v="460.55252244897957"/>
    <n v="2256707.36"/>
    <n v="5.3181584578404113"/>
    <n v="26058.976443418011"/>
    <n v="992048.5"/>
    <n v="465.87068090681998"/>
    <x v="0"/>
    <s v="Steel Scrubbers"/>
    <e v="#NAME?"/>
    <s v="Scrubber"/>
  </r>
  <r>
    <s v="INNSA1"/>
    <s v="2025-01-04"/>
    <s v="0301049751"/>
    <s v="73231000"/>
    <s v="STEEL SCRUBBER 6 PCS SET (OKS-4156) (QTY: 98400 SET/USD: 0.238 PER SET)STEEL SCRUBBER 6 PCS SET (OKS-4156) (QTY: 98400 SET/USD: 0.2"/>
    <s v="STEEL"/>
    <s v="SCRUBBER 6 PCS SET"/>
    <s v="SCRUBBER"/>
    <s v="OKS-4156"/>
    <n v="98400"/>
    <s v="SET"/>
    <s v=" "/>
    <s v="SET"/>
    <n v="9151"/>
    <s v="KGS"/>
    <n v="241.527206862638"/>
    <n v="2210215.4700000002"/>
    <n v="2.788997769776421"/>
    <n v="25522.118591224022"/>
    <n v="971610.7"/>
    <n v="244.31620463241441"/>
    <x v="0"/>
    <s v="Steel Scrubbers"/>
    <e v="#NAME?"/>
    <s v="Scrubber"/>
  </r>
  <r>
    <s v="INNSA1"/>
    <s v="2025-01-03"/>
    <s v="0301049751"/>
    <s v="73239990"/>
    <s v="STEEL ROUND CONTAINER (6856) (QTY : 122400 PCS / USD 0.55 PER PCS)STEEL ROUND CONTAINER (6856) (QTY : 122400 PCS / USD 0.55 P"/>
    <s v="STEEL"/>
    <s v="ROUND CONTAINER"/>
    <s v="ROUND"/>
    <s v="6856"/>
    <e v="#VALUE!"/>
    <s v="PCS"/>
    <s v="0.55"/>
    <s v="PCS"/>
    <n v="10200"/>
    <s v="KGS"/>
    <n v="591.45826372549027"/>
    <n v="6032874.29"/>
    <n v="6.8297720984467682"/>
    <n v="69663.675404157053"/>
    <n v="2210445.2000000002"/>
    <n v="598.28803582393709"/>
    <x v="0"/>
    <s v="Household Steel Items"/>
    <e v="#NAME?"/>
    <s v="Other"/>
  </r>
  <r>
    <s v="INNSA1"/>
    <s v="2025-01-03"/>
    <s v="0301049751"/>
    <s v="73239990"/>
    <s v="STEEL RECTANGLE CONTAINER LARGE (6862) (QTY : 42684 PCS / USD 1.29 PER PCS)STEEL RECTANGLE CONTAINER LARGE (6862) (QTY : 42684 PCS / U"/>
    <s v="STEEL"/>
    <s v="RECTANGLE CONTAINER LARGE"/>
    <s v="RECTANGLE"/>
    <s v="6862"/>
    <e v="#VALUE!"/>
    <s v="PCS"/>
    <s v="1.29"/>
    <s v="PCS"/>
    <n v="10671"/>
    <s v="KGS"/>
    <n v="462.412824477556"/>
    <n v="4934407.25"/>
    <n v="5.3396400055145037"/>
    <n v="56979.298498845274"/>
    <n v="1807966.7"/>
    <n v="467.75246448307053"/>
    <x v="0"/>
    <s v="Household Steel Items"/>
    <e v="#NAME?"/>
    <s v="Other"/>
  </r>
  <r>
    <s v="INNSA1"/>
    <s v="2025-01-03"/>
    <s v="0301049751"/>
    <s v="73239990"/>
    <s v="STEEL ROUND CONTAINER MEDIUM (6581) (QTY : 87792 PCS / USD0.83 PER PCS)STEEL ROUND CONTAINER MEDIUM (6581) (QTY : 87792 PCS / USD"/>
    <s v="STEEL"/>
    <s v="ROUND CONTAINER MEDIUM"/>
    <s v="ROUND"/>
    <s v="6581"/>
    <e v="#VALUE!"/>
    <s v="PCS"/>
    <s v=" "/>
    <s v="PCS"/>
    <n v="10608.2"/>
    <s v="KGS"/>
    <n v="615.56162119869521"/>
    <n v="6530000.79"/>
    <n v="7.1081018614168068"/>
    <n v="75404.166166281764"/>
    <n v="2392592.2999999998"/>
    <n v="622.66972306011201"/>
    <x v="0"/>
    <s v="Household Steel Items"/>
    <e v="#NAME?"/>
    <s v="Other"/>
  </r>
  <r>
    <s v="INNSA1"/>
    <s v="2025-01-03"/>
    <s v="0301049751"/>
    <s v="73239990"/>
    <s v="STEEL RECTANGLE CONTAINER BIG (6578) (QTY : 26364 PCS / USD1.53 PER PCS)STEEL RECTANGLE CONTAINER BIG (6578) (QTY : 26364 PCS / USD"/>
    <s v="STEEL"/>
    <s v="RECTANGLE CONTAINER BIG"/>
    <s v="RECTANGLE"/>
    <s v="6578"/>
    <e v="#VALUE!"/>
    <s v="PCS"/>
    <s v=" "/>
    <s v="PCS"/>
    <n v="7799.35"/>
    <s v="KGS"/>
    <n v="463.47305737016541"/>
    <n v="3614788.59"/>
    <n v="5.351882879563111"/>
    <n v="41741.207736720557"/>
    <n v="1324458.6000000001"/>
    <n v="468.82494024972851"/>
    <x v="0"/>
    <s v="Household Steel Items"/>
    <e v="#NAME?"/>
    <s v="Other"/>
  </r>
  <r>
    <s v="INNSA1"/>
    <s v="2025-01-03"/>
    <s v="0301049751"/>
    <s v="73239990"/>
    <s v="STEEL ROUND CONTAINER (6857) (QTY : 66840 PCS / USD 0.69 PER PCS)STEEL ROUND CONTAINER (6857) (QTY : 66840 PCS / USD 0.69 PE"/>
    <s v="STEEL"/>
    <s v="ROUND CONTAINER"/>
    <s v="ROUND"/>
    <s v="6857"/>
    <e v="#VALUE!"/>
    <s v="PCS"/>
    <s v="0.69"/>
    <s v="PCS"/>
    <n v="8522.1"/>
    <s v="KGS"/>
    <n v="484.97471632578822"/>
    <n v="4133003.03"/>
    <n v="5.6001699344779254"/>
    <n v="47725.208198614317"/>
    <n v="1514332.3"/>
    <n v="490.57488626026617"/>
    <x v="0"/>
    <s v="Household Steel Items"/>
    <e v="#NAME?"/>
    <s v="Other"/>
  </r>
  <r>
    <s v="INNSA1"/>
    <s v="2025-01-03"/>
    <s v="0301049751"/>
    <s v="73239990"/>
    <s v="STEEL LUNCH BOX 2 LAYER (8504) (QTY : 22080 PCS / USD 2.12PER PCS)STEEL LUNCH BOX 2 LAYER (8504) (QTY : 22080 PCS / USD 2.12"/>
    <s v="STEEL"/>
    <s v="LUNCH BOX 2 LAYER"/>
    <s v="LUNCH"/>
    <s v="8504"/>
    <e v="#VALUE!"/>
    <s v="PCS"/>
    <s v=" "/>
    <s v="PCS"/>
    <n v="10561.6"/>
    <s v="KGS"/>
    <n v="397.17820405999089"/>
    <n v="4194837.32"/>
    <n v="4.5863533956119058"/>
    <n v="48439.230023094693"/>
    <n v="1536988.4"/>
    <n v="401.76455745560281"/>
    <x v="0"/>
    <s v="Household Steel Items"/>
    <e v="#NAME?"/>
    <s v="Lunch Box"/>
  </r>
  <r>
    <s v="INNSA1"/>
    <s v="2025-01-03"/>
    <s v="0301049751"/>
    <s v="73239990"/>
    <s v="STEEL LUNCH BOX SMALL (6587) (QTY : 54792 PCS / USD 1.37 PER PCS)STEEL LUNCH BOX SMALL (6587) (QTY : 54792 PCS / USD 1.37 PE"/>
    <s v="STEEL"/>
    <s v="LUNCH BOX SMALL"/>
    <s v="LUNCH"/>
    <s v="6587"/>
    <e v="#VALUE!"/>
    <s v="PCS"/>
    <s v="1.37"/>
    <s v="PCS"/>
    <n v="11118.21"/>
    <s v="KGS"/>
    <n v="605.03850350011373"/>
    <n v="6726945.1399999997"/>
    <n v="6.9865878002322628"/>
    <n v="77678.350346420324"/>
    <n v="2464752.7000000002"/>
    <n v="612.02509130034605"/>
    <x v="0"/>
    <s v="Household Steel Items"/>
    <e v="#NAME?"/>
    <s v="Lunch Box"/>
  </r>
  <r>
    <s v="INNSA1"/>
    <s v="2025-01-02"/>
    <s v="0301049751"/>
    <s v="73239990"/>
    <s v="STEEL SALT BOTTLE (NP-19) (QTY : 112896 PCS/USD 0.438 PER PCS)STEEL SALT BOTTLE (NP-19) (QTY : 112896 PCS/USD 0.438 PER P"/>
    <s v="STEEL"/>
    <s v="SALT BOTTLE"/>
    <s v="SALT"/>
    <s v="NP-19"/>
    <e v="#VALUE!"/>
    <s v="PCS"/>
    <s v="0.438"/>
    <s v="PCS"/>
    <n v="17561.599999999999"/>
    <s v="KGS"/>
    <n v="257.97936976129739"/>
    <n v="4530530.5"/>
    <n v="3.0015051746515118"/>
    <n v="52711.233275159982"/>
    <n v="1659986.4"/>
    <n v="260.98087493594892"/>
    <x v="0"/>
    <s v="Household Steel Items"/>
    <e v="#NAME?"/>
    <s v="Other"/>
  </r>
  <r>
    <s v="INNSA1"/>
    <s v="2025-01-02"/>
    <s v="0301049751"/>
    <s v="73239990"/>
    <s v="STEEL TEA STRAINER BIG (SB-12) (QTY : 2070 PCS / USD 0.994 PER PCS)STEEL TEA STRAINER BIG (SB-12) (QTY : 2070 PCS / USD 0.994 P"/>
    <s v="STEEL"/>
    <s v="TEA STRAINER BIG"/>
    <s v="TEA"/>
    <s v="SB-12"/>
    <e v="#VALUE!"/>
    <s v="PCS"/>
    <s v="0.994"/>
    <s v="PCS"/>
    <n v="506"/>
    <s v="KGS"/>
    <n v="372.56545454545449"/>
    <n v="188518.12"/>
    <n v="4.3346766090221589"/>
    <n v="2193.346364165212"/>
    <n v="69073.100000000006"/>
    <n v="376.90013115447664"/>
    <x v="0"/>
    <s v="Household Steel Items"/>
    <e v="#NAME?"/>
    <s v="Tea Strainer"/>
  </r>
  <r>
    <s v="INNSA1"/>
    <s v="2025-01-02"/>
    <s v="0301049751"/>
    <s v="73239990"/>
    <s v="STEEL TEA STRAINER (NP-55) (QTY : 201600 PCS / USD 0.274 PERPCS)STEEL TEA STRAINER (NP-55) (QTY : 201600 PCS / USD 0.274 PER"/>
    <s v="STEEL"/>
    <s v="TEA STRAINER"/>
    <s v="TEA"/>
    <s v="NP-55"/>
    <e v="#VALUE!"/>
    <s v="PCS"/>
    <s v="0.274"/>
    <s v="PCS"/>
    <n v="8400"/>
    <s v="KGS"/>
    <n v="602.5016511904762"/>
    <n v="5061013.87"/>
    <n v="7.0099086816809324"/>
    <n v="58883.232926119832"/>
    <n v="1854355.5"/>
    <n v="609.51155987215714"/>
    <x v="0"/>
    <s v="Household Steel Items"/>
    <e v="#NAME?"/>
    <s v="Tea Strainer"/>
  </r>
  <r>
    <s v="INNSA1"/>
    <s v="2025-01-02"/>
    <s v="0301049751"/>
    <s v="73239990"/>
    <s v="STEEL KITCHEN BASKET (AM-322) (QTY:15000 PCS / USD 1.186 PER PCS)STEEL KITCHEN BASKET (AM-322) (QTY:15000 PCS / USD 1.186 PE"/>
    <s v="STEEL"/>
    <s v="KITCHEN BASKET"/>
    <s v="KITCHEN"/>
    <s v="AM-322"/>
    <n v="15000"/>
    <s v="PCS"/>
    <s v="1.186"/>
    <s v="PCS"/>
    <n v="4125"/>
    <s v="KGS"/>
    <n v="395.13764363636358"/>
    <n v="1629942.78"/>
    <n v="4.5972966100798569"/>
    <n v="18963.848516579401"/>
    <n v="597211.1"/>
    <n v="399.73494024644344"/>
    <x v="0"/>
    <s v="Household Steel Items"/>
    <e v="#NAME?"/>
    <s v="Basket"/>
  </r>
  <r>
    <s v="INNSA1"/>
    <s v="2025-01-02"/>
    <s v="0301049751"/>
    <s v="73239990"/>
    <s v="STEEL DRAINER (AM-321) (QTY : 20040 PCS / USD 0.716 PER PCS) STEEL DRAINER (AM-321) (QTY : 20040 PCS / USD 0.716 PER PCS)"/>
    <s v="STEEL"/>
    <s v="DRAINER"/>
    <s v=" "/>
    <s v="AM-321"/>
    <e v="#VALUE!"/>
    <s v="PCS"/>
    <s v="0.716"/>
    <s v="PCS"/>
    <n v="2755.5"/>
    <s v="KGS"/>
    <n v="477.09710760297583"/>
    <n v="1314641.08"/>
    <n v="5.5508680349386372"/>
    <n v="15295.41687027342"/>
    <n v="481684.5"/>
    <n v="482.64797563791444"/>
    <x v="0"/>
    <s v="Household Steel Items"/>
    <e v="#NAME?"/>
    <s v="Other"/>
  </r>
  <r>
    <s v="INNSA1"/>
    <s v="2024-12-20"/>
    <s v="0301049751"/>
    <s v="73239990"/>
    <s v="STEEL SALT BOTTLE (NP-19) (QTY: 28800 PCS/USD 0.441 PER PCS) STEEL SALT BOTTLE (NP-19) (QTY: 28800 PCS/USD 0.441 PER PCS)"/>
    <s v="STEEL"/>
    <s v="SALT BOTTLE"/>
    <s v="SALT"/>
    <s v="NP-19"/>
    <n v="28800"/>
    <s v="PCS"/>
    <s v="0.441"/>
    <s v="PCS"/>
    <n v="4480"/>
    <s v="KGS"/>
    <n v="268.15863616071431"/>
    <n v="1201350.69"/>
    <n v="3.1199375934928941"/>
    <n v="13977.32041884817"/>
    <n v="440174.8"/>
    <n v="271.27857375420723"/>
    <x v="1"/>
    <s v="Household Steel Items"/>
    <e v="#NAME?"/>
    <s v="Other"/>
  </r>
  <r>
    <s v="INNSA1"/>
    <s v="2024-12-20"/>
    <s v="0301049751"/>
    <s v="73239990"/>
    <s v="STEEL SALT BOTTLE (NP-19) (QTY: 7200 PC/USD 0.441 PER PC) STEEL SALT BOTTLE (NP-19) (QTY: 7200 PC/USD 0.441 PER PC)"/>
    <s v="STEEL"/>
    <s v="SALT BOTTLE"/>
    <s v="SALT"/>
    <s v="NP-19"/>
    <n v="7200"/>
    <s v="PC"/>
    <s v="0.441"/>
    <s v="PCS"/>
    <n v="1120"/>
    <s v="KGS"/>
    <n v="262.0184375"/>
    <n v="293460.65000000002"/>
    <n v="3.048498400232694"/>
    <n v="3414.3182082606172"/>
    <n v="107523.9"/>
    <n v="265.06693590023269"/>
    <x v="1"/>
    <s v="Household Steel Items"/>
    <e v="#NAME?"/>
    <s v="Other"/>
  </r>
  <r>
    <s v="INNSA1"/>
    <s v="2024-12-04"/>
    <s v="0301049751"/>
    <s v="73239990"/>
    <s v="RYX-02-020 MILD STEEL MULTI FUNCTION CLOTH STAND (QTY :1232NUM/CNY 101.00 PER NUM)"/>
    <s v="RYX-02-020"/>
    <s v="MILD STEEL MULTI FUNCTION CLOTH STAND"/>
    <s v="MILD"/>
    <s v=""/>
    <e v="#VALUE!"/>
    <e v="#VALUE!"/>
    <s v=" "/>
    <e v="#VALUE!"/>
    <n v="4004"/>
    <s v="KGS"/>
    <n v="412.00533466533471"/>
    <n v="1649669.36"/>
    <n v="4.8272446943800196"/>
    <n v="19328.287756297599"/>
    <n v="604438.9"/>
    <n v="416.83257935971471"/>
    <x v="1"/>
    <s v="Household Steel Items"/>
    <e v="#NAME?"/>
    <s v="Cloth Stand"/>
  </r>
  <r>
    <s v="INNSA1"/>
    <s v="2024-11-30"/>
    <s v="0301049751"/>
    <s v="73239990"/>
    <s v="RYX-02-020 MILD STEEL MULTI FUNCTION CLOTH STAND (QTY :1232NUM/CNY 101.00 PER NUM)"/>
    <s v="RYX-02-020"/>
    <s v="MILD STEEL MULTI FUNCTION CLOTH STAND"/>
    <s v="MILD"/>
    <s v=""/>
    <e v="#VALUE!"/>
    <e v="#VALUE!"/>
    <s v=" "/>
    <e v="#VALUE!"/>
    <n v="4004"/>
    <s v="KGS"/>
    <n v="412.00533469999999"/>
    <n v="1649669.36"/>
    <n v="4.827244694"/>
    <n v="19328.287759999999"/>
    <n v="604438.9"/>
    <n v="416.83257939399999"/>
    <x v="1"/>
    <s v="Household Steel Items"/>
    <e v="#NAME?"/>
    <s v="Cloth Stand"/>
  </r>
  <r>
    <s v="INNSA1"/>
    <s v="2024-11-27"/>
    <s v="0301049751"/>
    <s v="73239990"/>
    <s v="GS-47 STEEL GIFT BOX HEART SHAPE (QTY:44280 PCS/USD 0.212 PER PCS)"/>
    <s v="GS-47"/>
    <s v="STEEL GIFT BOX HEART SHAPE"/>
    <s v="STEEL"/>
    <s v=""/>
    <n v="44280"/>
    <s v="PCS"/>
    <s v="0.212"/>
    <s v="PCS"/>
    <n v="3075"/>
    <s v="KGS"/>
    <n v="292.79337559999999"/>
    <n v="900339.63"/>
    <n v="3.4305023499999998"/>
    <n v="10548.79473"/>
    <n v="329884.40000000002"/>
    <n v="296.22387794999997"/>
    <x v="1"/>
    <s v="Household Steel Items"/>
    <e v="#NAME?"/>
    <s v="Other"/>
  </r>
  <r>
    <s v="INNSA1"/>
    <s v="2024-11-27"/>
    <s v="0301049751"/>
    <s v="73239990"/>
    <s v="GS-47 STEEL GIFT BOX HEART SHAPE (QTY:6120 PCS/UDS 0.211 PERPCS)"/>
    <s v="GS-47"/>
    <s v="STEEL GIFT BOX HEART SHAPE"/>
    <s v="STEEL"/>
    <s v=""/>
    <n v="6120"/>
    <s v="PCS"/>
    <s v=" "/>
    <s v="PCS"/>
    <n v="425"/>
    <s v="KGS"/>
    <n v="282.37454120000001"/>
    <n v="120009.18"/>
    <n v="3.3084304769999999"/>
    <n v="1406.0829530000001"/>
    <n v="43971.3"/>
    <n v="285.68297167700001"/>
    <x v="1"/>
    <s v="Household Steel Items"/>
    <e v="#NAME?"/>
    <s v="Other"/>
  </r>
  <r>
    <s v="INNSA1"/>
    <s v="2024-11-19"/>
    <s v="0301049751"/>
    <s v="73231000"/>
    <s v="SS SCRUBBER 3PCS SET (SS410) (QTY: 119160 SET/USD 0.16 PER SET)"/>
    <s v="SS"/>
    <s v="SCRUBBER 3PCS SET"/>
    <s v="SCRUBBER"/>
    <s v="SS410"/>
    <n v="119160"/>
    <s v="SET"/>
    <s v="0.16"/>
    <s v="SET"/>
    <n v="7447.5"/>
    <s v="KGS"/>
    <n v="247.02898690835849"/>
    <n v="1839748.38"/>
    <n v="2.8960021911882592"/>
    <n v="21567.97631887456"/>
    <n v="808753.4"/>
    <n v="249.92498909954674"/>
    <x v="1"/>
    <s v="Steel Scrubbers"/>
    <e v="#NAME?"/>
    <s v="Scrubber"/>
  </r>
  <r>
    <s v="INNSA1"/>
    <s v="2024-11-12"/>
    <s v="0301049751"/>
    <s v="73231000"/>
    <s v="STEEL SCRUBBER (8001-12) (QTY: 278640 NOS/USD 0.084 PER NOS)"/>
    <s v="STEEL"/>
    <s v="SCRUBBER"/>
    <s v=" "/>
    <s v="8001-12"/>
    <n v="278640"/>
    <s v="NOS"/>
    <s v="0.084"/>
    <s v="PCS"/>
    <n v="4838"/>
    <s v="KGS"/>
    <n v="446.58114510128172"/>
    <n v="2160559.58"/>
    <n v="5.2415627359305343"/>
    <n v="25358.68051643193"/>
    <n v="949782"/>
    <n v="451.82270783721225"/>
    <x v="1"/>
    <s v="Steel Scrubbers"/>
    <e v="#NAME?"/>
    <s v="Scrubber"/>
  </r>
  <r>
    <s v="INNSA1"/>
    <s v="2024-11-12"/>
    <s v="0301049751"/>
    <s v="73231000"/>
    <s v="STEEL SCRUBBER 2 PCS SET (8001-2) (QTY:168000 SETS/USD:0.148PER SET)"/>
    <s v="STEEL"/>
    <s v="SCRUBBER 2 PCS SET"/>
    <s v="SCRUBBER"/>
    <s v="8001-2"/>
    <n v="168000"/>
    <s v="SETS"/>
    <s v=" "/>
    <s v="SET"/>
    <n v="4900"/>
    <s v="KGS"/>
    <n v="466.28923469387757"/>
    <n v="2284817.25"/>
    <n v="5.4728783414774371"/>
    <n v="26817.103873239441"/>
    <n v="1004405.6"/>
    <n v="471.76211303535501"/>
    <x v="1"/>
    <s v="Steel Scrubbers"/>
    <e v="#NAME?"/>
    <s v="Scrubber"/>
  </r>
  <r>
    <s v="INNSA1"/>
    <s v="2024-11-05"/>
    <s v="0301049751"/>
    <s v="73239990"/>
    <s v="HOUSEHOLD STEEL HOOK 3PCS SET (3888) (QTY: 181872 PCS / USD0.260 PER PCS)"/>
    <s v="HOUSEHOLD"/>
    <s v="STEEL HOOK 3PCS SET"/>
    <s v="STEEL"/>
    <s v="3888"/>
    <n v="181872"/>
    <s v="PCS"/>
    <s v=" "/>
    <s v="PCS"/>
    <n v="6062.4"/>
    <s v="KGS"/>
    <n v="680.64344154130379"/>
    <n v="4126332.8"/>
    <n v="8.0122830081377714"/>
    <n v="48573.664508534443"/>
    <n v="1511888.4"/>
    <n v="688.65572454944152"/>
    <x v="1"/>
    <s v="Household Steel Items"/>
    <e v="#NAME?"/>
    <s v="Other"/>
  </r>
  <r>
    <s v="INNSA1"/>
    <s v="2024-11-05"/>
    <s v="0301049751"/>
    <s v="73231000"/>
    <s v="STEEL SCRUBBER 6PCS SET (OKS-4156) (QTY: 98400 NOS /USD 0.238 PER NOS)"/>
    <s v="STEEL"/>
    <s v="SCRUBBER 6PCS SET"/>
    <s v="SCRUBBER"/>
    <s v="OKS-4156"/>
    <n v="98400"/>
    <s v="NOS"/>
    <s v="0.238"/>
    <s v="PCS"/>
    <n v="9151"/>
    <s v="KGS"/>
    <n v="229.73097257130371"/>
    <n v="2102268.13"/>
    <n v="2.7043080938352411"/>
    <n v="24747.123366686279"/>
    <n v="924157.1"/>
    <n v="232.43528066513895"/>
    <x v="1"/>
    <s v="Steel Scrubbers"/>
    <e v="#NAME?"/>
    <s v="Scrubber"/>
  </r>
  <r>
    <s v="INNSA1"/>
    <s v="2024-10-30"/>
    <s v="0301049751"/>
    <s v="73239990"/>
    <s v="MILD STEEL MULTI FUNCTION CLOTH STAND (RYX-02-020) (QTY: 1232 NOS/CNY 101 PER NOS)"/>
    <s v="MILD"/>
    <s v="STEEL MULTI FUNCTION CLOTH STAND"/>
    <s v="STEEL"/>
    <s v="RYX-02-020"/>
    <n v="1232"/>
    <s v="NOS"/>
    <s v=" "/>
    <s v="PCS"/>
    <n v="4004"/>
    <s v="KGS"/>
    <n v="413.8107067932068"/>
    <n v="1656898.07"/>
    <n v="4.8712266838517566"/>
    <n v="19504.39164214244"/>
    <n v="607087.5"/>
    <n v="418.68193347705858"/>
    <x v="1"/>
    <s v="Household Steel Items"/>
    <e v="#NAME?"/>
    <s v="Cloth Stand"/>
  </r>
  <r>
    <s v="INNSA1"/>
    <s v="2024-10-22"/>
    <s v="0301049751"/>
    <s v="73239990"/>
    <s v="MILD STEEL MULTI FUNCTION CLOTH STAND (RYX-02-021A) (QTY: 3888 NOS/CNY 61.50 PER NOS)"/>
    <s v="MILD"/>
    <s v="STEEL MULTI FUNCTION CLOTH STAND"/>
    <s v="STEEL"/>
    <s v="RYX-02-021A"/>
    <n v="3888"/>
    <s v="NOS"/>
    <s v=" "/>
    <s v="PCS"/>
    <n v="14256"/>
    <s v="KGS"/>
    <n v="214.70521604938281"/>
    <n v="3060837.56"/>
    <n v="2.527430442017454"/>
    <n v="36031.048381400833"/>
    <n v="1121490.8999999999"/>
    <n v="217.23264649140026"/>
    <x v="1"/>
    <s v="Household Steel Items"/>
    <e v="#NAME?"/>
    <s v="Cloth Stand"/>
  </r>
  <r>
    <s v="INNSA1"/>
    <s v="2024-10-18"/>
    <s v="0301049751"/>
    <s v="73239990"/>
    <s v="HOUSEHOLD STEEL HOOK 3PCS SET (3888) (QTY: 30288 SET/USD 0.26PER SET)"/>
    <s v="HOUSEHOLD"/>
    <s v="STEEL HOOK 3PCS SET"/>
    <s v="STEEL"/>
    <s v="3888"/>
    <n v="30288"/>
    <s v="SET"/>
    <s v=" "/>
    <s v="SET"/>
    <n v="1009.6"/>
    <s v="KGS"/>
    <n v="672.82163232963546"/>
    <n v="679280.72"/>
    <n v="7.9202075612670448"/>
    <n v="7996.2415538552086"/>
    <n v="248888.4"/>
    <n v="680.7418398909025"/>
    <x v="1"/>
    <s v="Household Steel Items"/>
    <e v="#NAME?"/>
    <s v="Other"/>
  </r>
  <r>
    <s v="INNSA1"/>
    <s v="2024-10-16"/>
    <s v="0301049751"/>
    <s v="73231000"/>
    <s v="STEEL SCRUBBER 2PCS SET (8001-2) (QTY: 168000 NOS /USD 0.148PER NOS)"/>
    <s v="STEEL"/>
    <s v="SCRUBBER 2PCS SET"/>
    <s v="SCRUBBER"/>
    <s v="8001-2"/>
    <n v="168000"/>
    <s v="NOS"/>
    <s v=" "/>
    <s v="PCS"/>
    <n v="4914"/>
    <s v="KGS"/>
    <n v="439.30859584859581"/>
    <n v="2158762.44"/>
    <n v="5.1744239793709754"/>
    <n v="25427.11943462897"/>
    <n v="948991.9"/>
    <n v="444.48301982796681"/>
    <x v="1"/>
    <s v="Steel Scrubbers"/>
    <e v="#NAME?"/>
    <s v="Scrubber"/>
  </r>
  <r>
    <s v="INNSA1"/>
    <s v="2024-10-14"/>
    <s v="0301049751"/>
    <s v="73231000"/>
    <s v="STEEL SCRUBBER 6PCS SET (OKS-4156) (QTY: 98400 SET/USD 0.238PER SET)"/>
    <s v="STEEL"/>
    <s v="SCRUBBER 6PCS SET"/>
    <s v="SCRUBBER"/>
    <s v="OKS-4156"/>
    <n v="98400"/>
    <s v="SET"/>
    <s v=" "/>
    <s v="SET"/>
    <n v="9151"/>
    <s v="KGS"/>
    <n v="222.50637853786469"/>
    <n v="2036155.87"/>
    <n v="2.620805400917134"/>
    <n v="23982.990223792691"/>
    <n v="895094.1"/>
    <n v="225.12718393878183"/>
    <x v="1"/>
    <s v="Steel Scrubbers"/>
    <e v="#NAME?"/>
    <s v="Scrubber"/>
  </r>
  <r>
    <s v="INNSA1"/>
    <s v="2024-10-13"/>
    <s v="0301049751"/>
    <s v="73239990"/>
    <s v="MILD STEEL MULTI FUNCTION CLOTH STAND (RYX-02-020) (QTY:1232NOS / CNY 101.00 PER NOS)"/>
    <s v="MILD"/>
    <s v="STEEL MULTI FUNCTION CLOTH STAND"/>
    <s v="STEEL"/>
    <s v="RYX-02-020"/>
    <e v="#VALUE!"/>
    <e v="#VALUE!"/>
    <s v=" "/>
    <e v="#VALUE!"/>
    <n v="4004"/>
    <s v="KGS"/>
    <n v="399.88232267732269"/>
    <n v="1601128.82"/>
    <n v="4.7100391363642249"/>
    <n v="18858.996702002351"/>
    <n v="586653.69999999995"/>
    <n v="404.59236181368692"/>
    <x v="1"/>
    <s v="Household Steel Items"/>
    <e v="#NAME?"/>
    <s v="Cloth Stand"/>
  </r>
  <r>
    <s v="INNSA1"/>
    <s v="2024-10-08"/>
    <s v="0301049751"/>
    <s v="73239990"/>
    <s v="HOUSEHOLD STEEL HOOK 2PCS SET (2758) (QTY: 2400 SET/USD 0.265 PER SET)"/>
    <s v="HOUSEHOLD"/>
    <s v="STEEL HOOK 2PCS SET"/>
    <s v="STEEL"/>
    <s v="2758"/>
    <n v="2400"/>
    <s v="SET"/>
    <s v="0.265"/>
    <s v="SET"/>
    <n v="64"/>
    <s v="KGS"/>
    <n v="854.61203124999997"/>
    <n v="54695.17"/>
    <n v="10.066101663722019"/>
    <n v="644.23050647820958"/>
    <n v="20040.3"/>
    <n v="864.67813291372204"/>
    <x v="1"/>
    <s v="Household Steel Items"/>
    <e v="#NAME?"/>
    <s v="Other"/>
  </r>
  <r>
    <s v="INNSA1"/>
    <s v="2024-10-05"/>
    <s v="0301049751"/>
    <s v="73239990"/>
    <s v="RYX-02-020 MILD STEEL MULTI FUNCTION CLOTH STAND (QTY :1232NUM/CNY 101.00 PER NUM)"/>
    <s v="RYX-02-020"/>
    <s v="MILD STEEL MULTI FUNCTION CLOTH STAND"/>
    <s v="MILD"/>
    <s v=""/>
    <e v="#VALUE!"/>
    <e v="#VALUE!"/>
    <s v=" "/>
    <e v="#VALUE!"/>
    <n v="4004"/>
    <s v="KGS"/>
    <n v="393.96982767232771"/>
    <n v="1577455.19"/>
    <n v="4.6403984413701727"/>
    <n v="18580.155359246171"/>
    <n v="577979.5"/>
    <n v="398.61022611369788"/>
    <x v="1"/>
    <s v="Household Steel Items"/>
    <e v="#NAME?"/>
    <s v="Cloth Stand"/>
  </r>
  <r>
    <s v="INNSA1"/>
    <s v="2024-10-01"/>
    <s v="0301049751"/>
    <s v="73231000"/>
    <s v="STEEL SCRUBBER 6PCS SET (OKS-4156) (QTY: 89160 SET/USD 0.238PER SET)"/>
    <s v="STEEL"/>
    <s v="SCRUBBER 6PCS SET"/>
    <s v="SCRUBBER"/>
    <s v="OKS-4156"/>
    <n v="89160"/>
    <s v="SET"/>
    <s v=" "/>
    <s v="SET"/>
    <n v="7250"/>
    <s v="KGS"/>
    <n v="257.40367448275862"/>
    <n v="1866176.64"/>
    <n v="3.04259662509171"/>
    <n v="22058.825531914899"/>
    <n v="820371.2"/>
    <n v="260.44627110785035"/>
    <x v="1"/>
    <s v="Steel Scrubbers"/>
    <e v="#NAME?"/>
    <s v="Scrubber"/>
  </r>
  <r>
    <s v="INNSA1"/>
    <s v="2024-09-28"/>
    <s v="0301049751"/>
    <s v="73239990"/>
    <s v="RYX-02-026-3S MILD STEEL MULTI FUNCTION CLOTH STAND (QTY :848 NUM/CNY 82.00 PER NUM)"/>
    <s v="RYX-02-026-3S"/>
    <s v="MILD STEEL MULTI FUNCTION CLOTH STAND"/>
    <s v="MILD"/>
    <s v=""/>
    <e v="#VALUE!"/>
    <s v="NUM"/>
    <s v=" "/>
    <s v="OTHER"/>
    <n v="3307.2"/>
    <s v="KGS"/>
    <n v="283.34516811804548"/>
    <n v="937079.14"/>
    <n v="3.3492336656979371"/>
    <n v="11076.58557919622"/>
    <n v="343345.8"/>
    <n v="286.69440178374339"/>
    <x v="1"/>
    <s v="Household Steel Items"/>
    <e v="#NAME?"/>
    <s v="Cloth Stand"/>
  </r>
  <r>
    <s v="INNSA1"/>
    <s v="2024-09-28"/>
    <s v="0301049751"/>
    <s v="73239990"/>
    <s v="RYX-02-021A MILD STEEL MULTI FUNCTION CLOTH STAND (QTY :3888NUM/CNY 61.50 PER NUM)"/>
    <s v="RYX-02-021A"/>
    <s v="MILD STEEL MULTI FUNCTION CLOTH STAND"/>
    <s v="MILD"/>
    <s v=""/>
    <e v="#VALUE!"/>
    <e v="#VALUE!"/>
    <s v=" "/>
    <e v="#VALUE!"/>
    <n v="14256"/>
    <s v="KGS"/>
    <n v="222.98373035914699"/>
    <n v="3178856.06"/>
    <n v="2.6357414936069392"/>
    <n v="37575.130732860533"/>
    <n v="1164732.8"/>
    <n v="225.61947185275392"/>
    <x v="1"/>
    <s v="Household Steel Items"/>
    <e v="#NAME?"/>
    <s v="Cloth Stand"/>
  </r>
  <r>
    <s v="INNSA1"/>
    <s v="2024-09-25"/>
    <s v="0301049751"/>
    <s v="73239990"/>
    <s v="RYX-02-020 MILD STEEL MULTI FUNCTION CLOTH STAND (QTY :1232NUM/CNY 101.00 PER NUM)"/>
    <s v="RYX-02-020"/>
    <s v="MILD STEEL MULTI FUNCTION CLOTH STAND"/>
    <s v="MILD"/>
    <s v=""/>
    <e v="#VALUE!"/>
    <e v="#VALUE!"/>
    <s v=" "/>
    <e v="#VALUE!"/>
    <n v="4004"/>
    <s v="KGS"/>
    <n v="399.26519230769242"/>
    <n v="1598657.83"/>
    <n v="4.7194467175850168"/>
    <n v="18896.6646572104"/>
    <n v="585748.30000000005"/>
    <n v="403.98463902527743"/>
    <x v="1"/>
    <s v="Household Steel Items"/>
    <e v="#NAME?"/>
    <s v="Cloth Stand"/>
  </r>
  <r>
    <s v="INNSA1"/>
    <s v="2024-09-11"/>
    <s v="0301049751"/>
    <s v="73231000"/>
    <s v="STEEL WIRE CLEANING CLOTH 3PCS SET (AM-793) (QTY: 1250 SET /USD 0.184 PER SET)"/>
    <s v="STEEL"/>
    <s v="WIRE CLEANING CLOTH 3PCS SET"/>
    <s v="WIRE"/>
    <s v="AM-793"/>
    <n v="1250"/>
    <s v="SET"/>
    <s v="0.184"/>
    <s v="SET"/>
    <n v="50"/>
    <s v="KGS"/>
    <n v="420.5412"/>
    <n v="21027.06"/>
    <n v="4.953371025"/>
    <n v="247.6685512"/>
    <n v="9243.4"/>
    <n v="425.49457102500003"/>
    <x v="1"/>
    <s v="Steel Scrubbers"/>
    <e v="#NAME?"/>
    <s v="Other"/>
  </r>
  <r>
    <s v="INNSA1"/>
    <s v="2024-09-06"/>
    <s v="0301049751"/>
    <s v="73239990"/>
    <s v="RYX-02-020 MILD STEEL MULTI FUNCTION CLOTH STAND (QTY :2464NUM/CNY 101.00 PER NUM)"/>
    <s v="RYX-02-020"/>
    <s v="MILD STEEL MULTI FUNCTION CLOTH STAND"/>
    <s v="MILD"/>
    <s v=""/>
    <e v="#VALUE!"/>
    <e v="#VALUE!"/>
    <s v=" "/>
    <e v="#VALUE!"/>
    <n v="8008"/>
    <s v="KGS"/>
    <n v="406.77410214785209"/>
    <n v="3257447.01"/>
    <n v="4.7912143951454924"/>
    <n v="38368.044876325082"/>
    <n v="1193528.5"/>
    <n v="411.56531654299761"/>
    <x v="1"/>
    <s v="Household Steel Items"/>
    <e v="#NAME?"/>
    <s v="Cloth Stand"/>
  </r>
  <r>
    <s v="INNSA1"/>
    <s v="2024-09-05"/>
    <s v="0301049751"/>
    <s v="73231000"/>
    <s v="SS SCRUBBER 3PCS SET (SS410) (QTY: 118680 SET/USD 0.16 PER SET)"/>
    <s v="SS"/>
    <s v="SCRUBBER 3PCS SET"/>
    <s v="SCRUBBER"/>
    <s v="SS410"/>
    <n v="118680"/>
    <s v="SET"/>
    <s v="0.16"/>
    <s v="SET"/>
    <n v="7417.5"/>
    <s v="KGS"/>
    <n v="234.11583282777221"/>
    <n v="1736554.19"/>
    <n v="2.759173044522949"/>
    <n v="20466.166057748971"/>
    <n v="763389.2"/>
    <n v="236.87500587229516"/>
    <x v="1"/>
    <s v="Steel Scrubbers"/>
    <e v="#NAME?"/>
    <s v="Scrubber"/>
  </r>
  <r>
    <s v="INNSA1"/>
    <s v="2024-09-03"/>
    <s v="0301049751"/>
    <s v="73231000"/>
    <s v="STEEL SCRUBBER 6PCS SET (OKS-4156) (QTY: 98400 SET/USD 0.238 PER SET)"/>
    <s v="STEEL"/>
    <s v="SCRUBBER 6PCS SET"/>
    <s v="SCRUBBER"/>
    <s v="OKS-4156"/>
    <n v="98400"/>
    <s v="SET"/>
    <s v="0.238"/>
    <s v="SET"/>
    <n v="9151"/>
    <s v="KGS"/>
    <n v="230.38772593159209"/>
    <n v="2108278.08"/>
    <n v="2.715235426418293"/>
    <n v="24847.119387153802"/>
    <n v="926799.1"/>
    <n v="233.10296135801039"/>
    <x v="1"/>
    <s v="Steel Scrubbers"/>
    <e v="#NAME?"/>
    <s v="Scrubber"/>
  </r>
  <r>
    <s v="INNSA1"/>
    <s v="2024-08-29"/>
    <s v="0301049751"/>
    <s v="73239990"/>
    <s v="AM-625 STEEL HANGER (QTY:10500 PCS/USD 0.5610 PER PCS)"/>
    <s v="AM-625"/>
    <s v="STEEL HANGER"/>
    <s v="STEEL"/>
    <s v=""/>
    <n v="10500"/>
    <s v="PCS"/>
    <s v="0.5610"/>
    <s v="PCS"/>
    <n v="1750"/>
    <s v="KGS"/>
    <n v="307.56428"/>
    <n v="538237.49"/>
    <n v="3.6248"/>
    <n v="6343.4000000000005"/>
    <n v="197210.2"/>
    <n v="311.18907999999999"/>
    <x v="1"/>
    <s v="Household Steel Items"/>
    <e v="#NAME?"/>
    <s v="Hanger"/>
  </r>
  <r>
    <s v="INNSA1"/>
    <s v="2024-08-26"/>
    <s v="0301049751"/>
    <s v="73239990"/>
    <s v="RYX-02-020 MILD STEEL MULTI FUNCTION CLOTH STAND (QTY :1232NUM/CNY 101.00 PER NUM)"/>
    <s v="RYX-02-020"/>
    <s v="MILD STEEL MULTI FUNCTION CLOTH STAND"/>
    <s v="MILD"/>
    <s v=""/>
    <e v="#VALUE!"/>
    <e v="#VALUE!"/>
    <s v=" "/>
    <e v="#VALUE!"/>
    <n v="4004"/>
    <s v="KGS"/>
    <n v="419.54066183816178"/>
    <n v="1679840.81"/>
    <n v="4.944498077055532"/>
    <n v="19797.770300530348"/>
    <n v="615493.69999999995"/>
    <n v="424.48515991521731"/>
    <x v="1"/>
    <s v="Household Steel Items"/>
    <e v="#NAME?"/>
    <s v="Cloth Stand"/>
  </r>
  <r>
    <s v="INNSA1"/>
    <s v="2024-08-26"/>
    <s v="0301049751"/>
    <s v="73239990"/>
    <s v="RYX-02-021A MILD STEEL MULTI FUNCTION CLOTH STAND (QTY :3888NUM/CNY 61.50 PER NUM)"/>
    <s v="RYX-02-021A"/>
    <s v="MILD STEEL MULTI FUNCTION CLOTH STAND"/>
    <s v="MILD"/>
    <s v=""/>
    <e v="#VALUE!"/>
    <e v="#VALUE!"/>
    <s v=" "/>
    <e v="#VALUE!"/>
    <n v="14256"/>
    <s v="KGS"/>
    <n v="241.0090551346801"/>
    <n v="3435825.09"/>
    <n v="2.840413142424044"/>
    <n v="40492.929758397171"/>
    <n v="1258886.3"/>
    <n v="243.84946827710414"/>
    <x v="1"/>
    <s v="Household Steel Items"/>
    <e v="#NAME?"/>
    <s v="Cloth Stand"/>
  </r>
  <r>
    <s v="INNSA1"/>
    <s v="2024-08-24"/>
    <s v="0301049751"/>
    <s v="73239990"/>
    <s v="HOUSEHOLD STEEL HOOK 3PCS SET (2628) (QTY: 167040 NOS/USD 0.375 PER NOS)"/>
    <s v="HOUSEHOLD"/>
    <s v="STEEL HOOK 3PCS SET"/>
    <s v="STEEL"/>
    <s v="2628"/>
    <n v="167040"/>
    <s v="NOS"/>
    <s v="0.375"/>
    <s v="PCS"/>
    <n v="5660.8"/>
    <s v="KGS"/>
    <n v="969.75853766252123"/>
    <n v="5489609.1299999999"/>
    <n v="11.42909296007686"/>
    <n v="64697.809428403067"/>
    <n v="2011392.8"/>
    <n v="981.18763062259814"/>
    <x v="1"/>
    <s v="Household Steel Items"/>
    <e v="#NAME?"/>
    <s v="Other"/>
  </r>
  <r>
    <s v="INNSA1"/>
    <s v="2024-08-20"/>
    <s v="0301049751"/>
    <s v="73231000"/>
    <s v="STEEL SCRUBBER 2PCS SET (8001-2) (QTY: 168000 SET/USD 0.148PER SET)"/>
    <s v="STEEL"/>
    <s v="SCRUBBER 2PCS SET"/>
    <s v="SCRUBBER"/>
    <s v="8001-2"/>
    <n v="168000"/>
    <s v="SET"/>
    <s v=" "/>
    <s v="SET"/>
    <n v="4914"/>
    <s v="KGS"/>
    <n v="461.75560846560847"/>
    <n v="2269067.06"/>
    <n v="5.4420224922287384"/>
    <n v="26742.098526812031"/>
    <n v="997481.8"/>
    <n v="467.19763095783719"/>
    <x v="1"/>
    <s v="Steel Scrubbers"/>
    <e v="#NAME?"/>
    <s v="Scrubber"/>
  </r>
  <r>
    <s v="INNSA1"/>
    <s v="2024-08-16"/>
    <s v="0301049751"/>
    <s v="73239990"/>
    <s v="STEEL SPRINKLER (AM-430) (QTY: 38496 PC/ USD 0.572 PER PC)"/>
    <s v="STEEL"/>
    <s v="SPRINKLER"/>
    <s v=" "/>
    <s v="AM-430"/>
    <n v="38496"/>
    <s v="PC"/>
    <s v="0.572"/>
    <s v="PCS"/>
    <n v="7057.6"/>
    <s v="KGS"/>
    <n v="293.6619516549535"/>
    <n v="2072548.59"/>
    <n v="3.4609540560395229"/>
    <n v="24426.029345904539"/>
    <n v="759381.8"/>
    <n v="297.122905710993"/>
    <x v="1"/>
    <s v="Household Steel Items"/>
    <e v="#NAME?"/>
    <s v="Sprinkler"/>
  </r>
  <r>
    <s v="INNSA1"/>
    <s v="2024-08-16"/>
    <s v="0301049751"/>
    <s v="73239990"/>
    <s v="RYX-02-020 MILD STEEL MULTI FUNCTION CLOTH STAND (QTY :1232NUM/CNY 101.00 PER NUM)"/>
    <s v="RYX-02-020"/>
    <s v="MILD STEEL MULTI FUNCTION CLOTH STAND"/>
    <s v="MILD"/>
    <s v=""/>
    <e v="#VALUE!"/>
    <e v="#VALUE!"/>
    <s v=" "/>
    <e v="#VALUE!"/>
    <n v="4004"/>
    <s v="KGS"/>
    <n v="419.5306893106893"/>
    <n v="1679800.88"/>
    <n v="4.9443805457948073"/>
    <n v="19797.299705362409"/>
    <n v="615479.1"/>
    <n v="424.47506985648408"/>
    <x v="1"/>
    <s v="Household Steel Items"/>
    <e v="#NAME?"/>
    <s v="Cloth Stand"/>
  </r>
  <r>
    <s v="INNSA1"/>
    <s v="2024-08-13"/>
    <s v="0301049751"/>
    <s v="73239990"/>
    <s v="RYX-02-021A MILD STEEL MULTI FUNCTION CLOTH STAND (QTY :3888NUM/CNY 61.50 PER NUM)"/>
    <s v="RYX-02-021A"/>
    <s v="MILD STEEL MULTI FUNCTION CLOTH STAND"/>
    <s v="MILD"/>
    <s v=""/>
    <e v="#VALUE!"/>
    <e v="#VALUE!"/>
    <s v=" "/>
    <e v="#VALUE!"/>
    <n v="14256"/>
    <s v="KGS"/>
    <n v="238.36828773849609"/>
    <n v="3398178.31"/>
    <n v="2.8175920536465262"/>
    <n v="40167.592316784881"/>
    <n v="1245092.6000000001"/>
    <n v="241.18587979214263"/>
    <x v="1"/>
    <s v="Household Steel Items"/>
    <e v="#NAME?"/>
    <s v="Cloth Stand"/>
  </r>
  <r>
    <s v="INNSA1"/>
    <s v="2024-08-12"/>
    <s v="0301049751"/>
    <s v="73231000"/>
    <s v="STEEL SCRUBBER 6PCS SET (OKS-4156) (QTY:98400 PCS/USD:0.238PER PCS)"/>
    <s v="STEEL"/>
    <s v="SCRUBBER 6PCS SET"/>
    <s v="SCRUBBER"/>
    <s v="OKS-4156"/>
    <n v="98400"/>
    <s v="PCS"/>
    <s v=" "/>
    <s v="PCS"/>
    <n v="8856"/>
    <s v="KGS"/>
    <n v="247.62404019873529"/>
    <n v="2192958.5"/>
    <n v="2.9269981110961618"/>
    <n v="25921.49527186761"/>
    <n v="964024.6"/>
    <n v="250.55103830983145"/>
    <x v="1"/>
    <s v="Steel Scrubbers"/>
    <e v="#NAME?"/>
    <s v="Scrubber"/>
  </r>
  <r>
    <s v="INNSA1"/>
    <s v="2024-08-10"/>
    <s v="0301049751"/>
    <s v="73239990"/>
    <s v="HOUSEHOLD STEEL HOOK 3PCS SET (3888) (QTY:3168 SET/USD 0.265PER SET)"/>
    <s v="HOUSEHOLD"/>
    <s v="STEEL HOOK 3PCS SET"/>
    <s v="STEEL"/>
    <s v="3888"/>
    <n v="3168"/>
    <s v="SET"/>
    <s v=" "/>
    <s v="SET"/>
    <n v="146.5"/>
    <s v="KGS"/>
    <n v="533.29720136518768"/>
    <n v="78128.039999999994"/>
    <n v="6.3037494251204231"/>
    <n v="923.49929078014179"/>
    <n v="28626.2"/>
    <n v="539.60095079030805"/>
    <x v="1"/>
    <s v="Household Steel Items"/>
    <e v="#NAME?"/>
    <s v="Other"/>
  </r>
  <r>
    <s v="INNSA1"/>
    <s v="2024-08-05"/>
    <s v="0301049751"/>
    <s v="73239990"/>
    <s v="STEEL CUTLERY HOLDER (H2740) (QTY: 960 NOS/USD 1.95 PER NOS)"/>
    <s v="STEEL"/>
    <s v="CUTLERY HOLDER"/>
    <s v="CUTLERY"/>
    <s v="H2740"/>
    <n v="960"/>
    <s v="NOS"/>
    <s v="1.95"/>
    <s v="PCS"/>
    <n v="460"/>
    <s v="KGS"/>
    <n v="390.55113043478258"/>
    <n v="179653.52"/>
    <n v="4.6164436221605509"/>
    <n v="2123.5640661938528"/>
    <n v="65825.100000000006"/>
    <n v="395.16757405694312"/>
    <x v="1"/>
    <s v="Household Steel Items"/>
    <e v="#NAME?"/>
    <s v="Holder"/>
  </r>
  <r>
    <s v="INNSA1"/>
    <s v="2024-08-02"/>
    <s v="0301049751"/>
    <s v="73239990"/>
    <s v="AM-430 STEEL SPRINKLER (QTY: 62400 PCS/USD 0.5712 PER PCS)"/>
    <s v="AM-430"/>
    <s v="STEEL SPRINKLER"/>
    <s v="STEEL"/>
    <s v=""/>
    <n v="62400"/>
    <s v="PCS"/>
    <s v="0.5712"/>
    <s v="PCS"/>
    <n v="11440"/>
    <s v="KGS"/>
    <n v="290.51598951048948"/>
    <n v="3323502.92"/>
    <n v="3.433995147878127"/>
    <n v="39284.904491725763"/>
    <n v="1217731.5"/>
    <n v="293.94998465836761"/>
    <x v="1"/>
    <s v="Household Steel Items"/>
    <e v="#NAME?"/>
    <s v="Sprinkler"/>
  </r>
  <r>
    <s v="INNSA1"/>
    <s v="2024-08-02"/>
    <s v="0301049751"/>
    <s v="73231000"/>
    <s v="STEEL SCRUBBER 2PCS SET (8001-2) (QTY: 168480 SET/USD 0.148PER SET)"/>
    <s v="STEEL"/>
    <s v="SCRUBBER 2PCS SET"/>
    <s v="SCRUBBER"/>
    <s v="8001-2"/>
    <n v="168480"/>
    <s v="SET"/>
    <s v=" "/>
    <s v="SET"/>
    <n v="4914"/>
    <s v="KGS"/>
    <n v="472.38436507936512"/>
    <n v="2321296.77"/>
    <n v="5.5837395399452134"/>
    <n v="27438.496099290791"/>
    <n v="1020442.1"/>
    <n v="477.96810461931034"/>
    <x v="1"/>
    <s v="Steel Scrubbers"/>
    <e v="#NAME?"/>
    <s v="Scrubber"/>
  </r>
  <r>
    <s v="INNSA1"/>
    <s v="2024-08-02"/>
    <s v="0301049751"/>
    <s v="73239990"/>
    <s v="STEEL HANGER WITH HOOK (SM1168) (QTY: 57792 NOS/USD 1.23 PERNOS)"/>
    <s v="STEEL"/>
    <s v="HANGER WITH HOOK"/>
    <s v="HANGER"/>
    <s v="SM1168"/>
    <n v="57792"/>
    <s v="NOS"/>
    <s v="1.23"/>
    <s v="PCS"/>
    <n v="10836"/>
    <s v="KGS"/>
    <n v="574.5712532299741"/>
    <n v="6226054.0999999996"/>
    <n v="6.7916223786048953"/>
    <n v="73594.020094562642"/>
    <n v="2281226.2000000002"/>
    <n v="581.36287560857897"/>
    <x v="1"/>
    <s v="Household Steel Items"/>
    <e v="#NAME?"/>
    <s v="Hanger"/>
  </r>
  <r>
    <s v="INNSA1"/>
    <s v="2024-07-30"/>
    <s v="0301049751"/>
    <s v="73239990"/>
    <s v="RYX-02-020 MILD STEEL MULTI FUNCTION CLOTH STAND (QTY :1232NUM/CNY 101.00 PER NUM)"/>
    <s v="RYX-02-020"/>
    <s v="MILD STEEL MULTI FUNCTION CLOTH STAND"/>
    <s v="MILD"/>
    <s v=""/>
    <e v="#VALUE!"/>
    <e v="#VALUE!"/>
    <s v=" "/>
    <e v="#VALUE!"/>
    <n v="4004"/>
    <s v="KGS"/>
    <n v="411.60567682317679"/>
    <n v="1648069.13"/>
    <n v="4.8826296183057751"/>
    <n v="19550.04899169632"/>
    <n v="603852.5"/>
    <n v="416.48830644148256"/>
    <x v="1"/>
    <s v="Household Steel Items"/>
    <e v="#NAME?"/>
    <s v="Cloth Stand"/>
  </r>
  <r>
    <s v="INNSA1"/>
    <s v="2024-07-30"/>
    <s v="0301049751"/>
    <s v="73239990"/>
    <s v="SY604A-4 STEEL HOOK 4PCS SET(QTY :25200 SET/USD 0.5207 PERSET)"/>
    <s v="SY604A-4"/>
    <s v="STEEL HOOK 4PCS SET"/>
    <s v="STEEL"/>
    <s v=""/>
    <e v="#VALUE!"/>
    <s v="SET"/>
    <s v="0.5207"/>
    <s v="SET"/>
    <n v="2940"/>
    <s v="KGS"/>
    <n v="414.11704081632661"/>
    <n v="1217504.1000000001"/>
    <n v="4.9124204130050586"/>
    <n v="14442.51601423488"/>
    <n v="446093.5"/>
    <n v="419.02946122933167"/>
    <x v="1"/>
    <s v="Household Steel Items"/>
    <e v="#NAME?"/>
    <s v="Other"/>
  </r>
  <r>
    <s v="INNSA1"/>
    <s v="2024-07-26"/>
    <s v="0301049751"/>
    <s v="73239990"/>
    <s v="MILD STEEL MULTI FUNCTION CLOTH STAND (RYX-02-020) (QTY: 1232 NOS/CNY 101 PER NOS)"/>
    <s v="MILD"/>
    <s v="STEEL MULTI FUNCTION CLOTH STAND"/>
    <s v="STEEL"/>
    <s v="RYX-02-020"/>
    <n v="1232"/>
    <s v="NOS"/>
    <s v=" "/>
    <s v="PCS"/>
    <n v="4004"/>
    <s v="KGS"/>
    <n v="444.94836163836158"/>
    <n v="1781573.24"/>
    <n v="5.2781537560896989"/>
    <n v="21133.72763938316"/>
    <n v="652768.4"/>
    <n v="450.22651539445127"/>
    <x v="1"/>
    <s v="Household Steel Items"/>
    <e v="#NAME?"/>
    <s v="Cloth Stand"/>
  </r>
  <r>
    <s v="INNSA1"/>
    <s v="2024-07-26"/>
    <s v="0301049751"/>
    <s v="73239990"/>
    <s v="HOUSEHOLD STEEL HOOK 3PCS SET (2628) (QTY: 167040 SET/USD 0.375 PER SET)"/>
    <s v="HOUSEHOLD"/>
    <s v="STEEL HOOK 3PCS SET"/>
    <s v="STEEL"/>
    <s v="2628"/>
    <n v="167040"/>
    <s v="SET"/>
    <s v="0.375"/>
    <s v="SET"/>
    <n v="5660.8"/>
    <s v="KGS"/>
    <n v="982.02635493216519"/>
    <n v="5559054.79"/>
    <n v="11.64918570500789"/>
    <n v="65943.71043890866"/>
    <n v="2036837.7"/>
    <n v="993.67554063717307"/>
    <x v="1"/>
    <s v="Household Steel Items"/>
    <e v="#NAME?"/>
    <s v="Other"/>
  </r>
  <r>
    <s v="INNSA1"/>
    <s v="2024-07-19"/>
    <s v="0301049751"/>
    <s v="73231000"/>
    <s v="STEEL SCRUBBER 6PCS SET (OKS-4156) (QTY: 98400 SET/USD 0.238PER SET)"/>
    <s v="STEEL"/>
    <s v="SCRUBBER 6PCS SET"/>
    <s v="SCRUBBER"/>
    <s v="OKS-4156"/>
    <n v="98400"/>
    <s v="SET"/>
    <s v=" "/>
    <s v="SET"/>
    <n v="8856"/>
    <s v="KGS"/>
    <n v="255.776303071364"/>
    <n v="2265154.94"/>
    <n v="3.0341198466354"/>
    <n v="26870.165361803101"/>
    <n v="995762.1"/>
    <n v="258.8104229179994"/>
    <x v="1"/>
    <s v="Steel Scrubbers"/>
    <e v="#NAME?"/>
    <s v="Scrubber"/>
  </r>
  <r>
    <s v="INNSA1"/>
    <s v="2024-07-18"/>
    <s v="0301049751"/>
    <s v="73231000"/>
    <s v="STEEL SCRUBBER 2PCS SET (8001-2) (QTY: 166320 SET/USD 0.151PER SET)"/>
    <s v="STEEL"/>
    <s v="SCRUBBER 2PCS SET"/>
    <s v="SCRUBBER"/>
    <s v="8001-2"/>
    <n v="166320"/>
    <s v="SET"/>
    <s v=" "/>
    <s v="SET"/>
    <n v="4851"/>
    <s v="KGS"/>
    <n v="509.08170892599497"/>
    <n v="2469555.37"/>
    <n v="6.0389289315064598"/>
    <n v="29294.844246737801"/>
    <n v="1085616.6000000001"/>
    <n v="515.12063785750138"/>
    <x v="1"/>
    <s v="Steel Scrubbers"/>
    <e v="#NAME?"/>
    <s v="Scrubber"/>
  </r>
  <r>
    <s v="INNSA1"/>
    <s v="2024-07-18"/>
    <s v="0301049751"/>
    <s v="73231000"/>
    <s v="STEEL SCRUBBER 2PCS SET (8001-2) (QTY: 166920 SET/USD 0.151PER SET)"/>
    <s v="STEEL"/>
    <s v="SCRUBBER 2PCS SET"/>
    <s v="SCRUBBER"/>
    <s v="8001-2"/>
    <n v="166920"/>
    <s v="SET"/>
    <s v=" "/>
    <s v="SET"/>
    <n v="4869"/>
    <s v="KGS"/>
    <n v="508.77128568494601"/>
    <n v="2477207.39"/>
    <n v="6.0352465680301997"/>
    <n v="29385.615539738999"/>
    <n v="1088980.3"/>
    <n v="514.80653225297624"/>
    <x v="1"/>
    <s v="Steel Scrubbers"/>
    <e v="#NAME?"/>
    <s v="Scrubber"/>
  </r>
  <r>
    <s v="INNSA1"/>
    <s v="2024-07-15"/>
    <s v="0301049751"/>
    <s v="73239990"/>
    <s v="STEEL HANGER WITH HOOK (SL-89) (QTY: 70056 PCS/CNY 7.45 PERPCS)"/>
    <s v="STEEL"/>
    <s v="HANGER WITH HOOK"/>
    <s v="HANGER"/>
    <s v="SL-89"/>
    <n v="70056"/>
    <s v="PCS"/>
    <s v=" "/>
    <s v="PCS"/>
    <n v="15568"/>
    <s v="KGS"/>
    <n v="409.11271839671099"/>
    <n v="6369066.7999999998"/>
    <n v="4.8530571577308601"/>
    <n v="75552.393831554"/>
    <n v="2333626.1"/>
    <n v="413.96577555444185"/>
    <x v="1"/>
    <s v="Household Steel Items"/>
    <e v="#NAME?"/>
    <s v="Hanger"/>
  </r>
  <r>
    <s v="INNSA1"/>
    <s v="2024-07-07"/>
    <s v="0301049751"/>
    <s v="73239990"/>
    <s v="MILD STEEL MULTI FUNCTION CLOTH STAND (RYX-02-021A) (QTY: 3888 NOS/CNY 61.50 PER NOS)"/>
    <s v="MILD"/>
    <s v="STEEL MULTI FUNCTION CLOTH STAND"/>
    <s v="STEEL"/>
    <s v="RYX-02-021A"/>
    <n v="3888"/>
    <s v="NOS"/>
    <s v=" "/>
    <s v="PCS"/>
    <n v="14256"/>
    <s v="KGS"/>
    <n v="280.68241160000002"/>
    <n v="4001408.46"/>
    <n v="3.3295659739999999"/>
    <n v="47466.292529999999"/>
    <n v="1466116.1"/>
    <n v="284.01197757400001"/>
    <x v="1"/>
    <s v="Household Steel Items"/>
    <e v="#NAME?"/>
    <s v="Cloth Stand"/>
  </r>
  <r>
    <s v="INNSA1"/>
    <s v="2024-07-02"/>
    <s v="0301049751"/>
    <s v="73239990"/>
    <s v="STEEL HANGER 10PCS SET (SY772-42) (QTY: 10080 SET/USD 1.2326PER SET)"/>
    <s v="STEEL"/>
    <s v="HANGER 10PCS SET"/>
    <s v="HANGER"/>
    <s v="SY772-42"/>
    <n v="10080"/>
    <s v="SET"/>
    <s v=" "/>
    <s v="SET"/>
    <n v="5264"/>
    <s v="KGS"/>
    <n v="224.32924009999999"/>
    <n v="1180869.1200000001"/>
    <n v="2.6610823259999998"/>
    <n v="14007.93737"/>
    <n v="432670.4"/>
    <n v="226.99032242600001"/>
    <x v="1"/>
    <s v="Household Steel Items"/>
    <e v="#NAME?"/>
    <s v="Hanger"/>
  </r>
  <r>
    <s v="INNSA1"/>
    <s v="2024-06-29"/>
    <s v="0301049751"/>
    <s v="73239990"/>
    <s v="MILD STEEL MULTI FUNCTION CLOTH STAND (RYX-02-020) (QTY: 1232 NOS / CNY 101.00 PER NOS)"/>
    <s v="MILD"/>
    <s v="STEEL MULTI FUNCTION CLOTH STAND"/>
    <s v="STEEL"/>
    <s v="RYX-02-020"/>
    <n v="1232"/>
    <s v="NOS"/>
    <s v=" "/>
    <s v="PCS"/>
    <n v="4004"/>
    <s v="KGS"/>
    <n v="463.65652847152847"/>
    <n v="1856480.74"/>
    <n v="5.5000774433158766"/>
    <n v="22022.310083036769"/>
    <n v="680214.5"/>
    <n v="469.15660591484436"/>
    <x v="1"/>
    <s v="Household Steel Items"/>
    <e v="#NAME?"/>
    <s v="Cloth Stand"/>
  </r>
  <r>
    <s v="INNSA1"/>
    <s v="2024-06-27"/>
    <s v="0301049751"/>
    <s v="73239990"/>
    <s v="RYX-02-020 MILD STEEL MULTI FUNCTION CLOTH STAND (QTY :1232NUM/CNY 101.00 PER NUM)"/>
    <s v="RYX-02-020"/>
    <s v="MILD STEEL MULTI FUNCTION CLOTH STAND"/>
    <s v="MILD"/>
    <s v=""/>
    <e v="#VALUE!"/>
    <e v="#VALUE!"/>
    <s v=" "/>
    <e v="#VALUE!"/>
    <n v="4004"/>
    <s v="KGS"/>
    <n v="395.23124625374618"/>
    <n v="1582505.91"/>
    <n v="4.6883896352757564"/>
    <n v="18772.312099644128"/>
    <n v="579830.19999999995"/>
    <n v="399.91963588902195"/>
    <x v="1"/>
    <s v="Household Steel Items"/>
    <e v="#NAME?"/>
    <s v="Cloth Stand"/>
  </r>
  <r>
    <s v="INNSA1"/>
    <s v="2024-06-27"/>
    <s v="0301049751"/>
    <s v="73231000"/>
    <s v="STEEL SCRUBBER 2PCS SET (8001-2) (QTY: 167880 SET/USD 0.151PER SET)"/>
    <s v="STEEL"/>
    <s v="SCRUBBER 2PCS SET"/>
    <s v="SCRUBBER"/>
    <s v="8001-2"/>
    <n v="167880"/>
    <s v="SET"/>
    <s v=" "/>
    <s v="SET"/>
    <n v="4896"/>
    <s v="KGS"/>
    <n v="507.56353758169939"/>
    <n v="2485031.08"/>
    <n v="6.0209197815148201"/>
    <n v="29478.423250296561"/>
    <n v="1092419.6000000001"/>
    <n v="513.58445736321426"/>
    <x v="1"/>
    <s v="Steel Scrubbers"/>
    <e v="#NAME?"/>
    <s v="Scrubber"/>
  </r>
  <r>
    <s v="INNSA1"/>
    <s v="2024-06-24"/>
    <s v="0301049751"/>
    <s v="73239990"/>
    <s v="STEEL HANGER 10PCS SET (SY772-42) (QTY: 5040 SET/USD 1.2517PER SET)"/>
    <s v="STEEL"/>
    <s v="HANGER 10PCS SET"/>
    <s v="HANGER"/>
    <s v="SY772-42"/>
    <n v="5040"/>
    <s v="SET"/>
    <s v=" "/>
    <s v="SET"/>
    <n v="2632"/>
    <s v="KGS"/>
    <n v="230.53587386018239"/>
    <n v="606770.42000000004"/>
    <n v="2.734707874972508"/>
    <n v="7197.7511269276401"/>
    <n v="222320.7"/>
    <n v="233.27058173515491"/>
    <x v="1"/>
    <s v="Household Steel Items"/>
    <e v="#NAME?"/>
    <s v="Hanger"/>
  </r>
  <r>
    <s v="INNSA1"/>
    <s v="2024-06-22"/>
    <s v="0301049751"/>
    <s v="73239990"/>
    <s v="STEEL GIFT BOX HEART SHAPE (GS-47) (QTY: 1008 PCS/USD 0.222PER PCS)"/>
    <s v="STEEL"/>
    <s v="GIFT BOX HEART SHAPE"/>
    <s v="GIFT"/>
    <s v="GS-47"/>
    <n v="1008"/>
    <s v="PCS"/>
    <s v=" "/>
    <s v="PCS"/>
    <n v="60.9"/>
    <s v="KGS"/>
    <n v="366.3"/>
    <n v="22307.67"/>
    <n v="4.345195729537366"/>
    <n v="264.62241992882559"/>
    <n v="8173.5"/>
    <n v="370.64519572953736"/>
    <x v="1"/>
    <s v="Household Steel Items"/>
    <e v="#NAME?"/>
    <s v="Other"/>
  </r>
  <r>
    <s v="INNSA1"/>
    <s v="2024-06-22"/>
    <s v="0301049751"/>
    <s v="73239990"/>
    <s v="STEEL GIFT BOX SQUARE SHAPE (GS-48) (QTY: 480 PCS/USD 0.776PER PCS)"/>
    <s v="STEEL"/>
    <s v="GIFT BOX SQUARE SHAPE"/>
    <s v="GIFT"/>
    <s v="GS-48"/>
    <n v="480"/>
    <s v="PCS"/>
    <s v=" "/>
    <s v="PCS"/>
    <n v="108"/>
    <s v="KGS"/>
    <n v="343.80490740740743"/>
    <n v="37130.93"/>
    <n v="4.0783500285576224"/>
    <n v="440.46180308422311"/>
    <n v="13604.8"/>
    <n v="347.88325743596505"/>
    <x v="1"/>
    <s v="Household Steel Items"/>
    <e v="#NAME?"/>
    <s v="Other"/>
  </r>
  <r>
    <s v="INNSA1"/>
    <s v="2024-06-21"/>
    <s v="0301049751"/>
    <s v="73239990"/>
    <s v="STEEL LUNCH BOX (6717) (QTY: 336 NOS/USD 2.960 PER NOS)"/>
    <s v="STEEL"/>
    <s v="LUNCH BOX"/>
    <s v="LUNCH"/>
    <s v="6717"/>
    <n v="336"/>
    <s v="NOS"/>
    <s v="2.960"/>
    <s v="PCS"/>
    <n v="128.80000000000001"/>
    <s v="KGS"/>
    <n v="724.98121118012421"/>
    <n v="93377.58"/>
    <n v="8.6000143674985079"/>
    <n v="1107.6818505338081"/>
    <n v="34213.599999999999"/>
    <n v="733.58122554762269"/>
    <x v="1"/>
    <s v="Household Steel Items"/>
    <e v="#NAME?"/>
    <s v="Lunch Box"/>
  </r>
  <r>
    <s v="INNSA1"/>
    <s v="2024-06-21"/>
    <s v="0301049751"/>
    <s v="73239990"/>
    <s v="STEEL ROUND CONTAINER (6856) (QTY: 16056 NOS/USD 0.568 PER NOS)"/>
    <s v="STEEL"/>
    <s v="ROUND CONTAINER"/>
    <s v="ROUND"/>
    <s v="6856"/>
    <n v="16056"/>
    <s v="NOS"/>
    <s v="0.568"/>
    <s v="PCS"/>
    <n v="1338"/>
    <s v="KGS"/>
    <n v="639.94296711509708"/>
    <n v="856243.69"/>
    <n v="7.5912570239038804"/>
    <n v="10157.10189798339"/>
    <n v="313727.7"/>
    <n v="647.53422413900091"/>
    <x v="1"/>
    <s v="Household Steel Items"/>
    <e v="#NAME?"/>
    <s v="Other"/>
  </r>
  <r>
    <s v="INNSA1"/>
    <s v="2024-06-21"/>
    <s v="0301049751"/>
    <s v="73239990"/>
    <s v="STEEL ROUND CONTAINER (6857) (QTY: 27984 NOS/USD 0.718 PER NOS)"/>
    <s v="STEEL"/>
    <s v="ROUND CONTAINER"/>
    <s v="ROUND"/>
    <s v="6857"/>
    <n v="27984"/>
    <s v="NOS"/>
    <s v="0.718"/>
    <s v="PCS"/>
    <n v="3567.96"/>
    <s v="KGS"/>
    <n v="528.72012298344146"/>
    <n v="1886452.25"/>
    <n v="6.2718875798747504"/>
    <n v="22377.84400948992"/>
    <n v="691196.1"/>
    <n v="534.99201056331617"/>
    <x v="1"/>
    <s v="Household Steel Items"/>
    <e v="#NAME?"/>
    <s v="Other"/>
  </r>
  <r>
    <s v="INNSA1"/>
    <s v="2024-06-20"/>
    <s v="0301049751"/>
    <s v="73231000"/>
    <s v="SS SCRUBBER 3PCS SET (SS410) (QTY: 120360 SET/USD 0.16 PER SET)"/>
    <s v="SS"/>
    <s v="SCRUBBER 3PCS SET"/>
    <s v="SCRUBBER"/>
    <s v="SS410"/>
    <n v="120360"/>
    <s v="SET"/>
    <s v="0.16"/>
    <s v="SET"/>
    <n v="7522.5"/>
    <s v="KGS"/>
    <n v="258.41884346959131"/>
    <n v="1943955.75"/>
    <n v="3.0654667078243332"/>
    <n v="23059.97330960854"/>
    <n v="854563"/>
    <n v="261.48431017741564"/>
    <x v="1"/>
    <s v="Steel Scrubbers"/>
    <e v="#NAME?"/>
    <s v="Scrubber"/>
  </r>
  <r>
    <s v="INNSA1"/>
    <s v="2024-06-20"/>
    <s v="0301049751"/>
    <s v="73239990"/>
    <s v="MILD STEEL MULTI FUNCTION CLOTH STAND (RYX-02-020) (QTY: 1232 NOS/CNY 101 PER NOS)"/>
    <s v="MILD"/>
    <s v="STEEL MULTI FUNCTION CLOTH STAND"/>
    <s v="STEEL"/>
    <s v="RYX-02-020"/>
    <n v="1232"/>
    <s v="NOS"/>
    <s v=" "/>
    <s v="PCS"/>
    <n v="4004"/>
    <s v="KGS"/>
    <n v="443.65532217782197"/>
    <n v="1776395.91"/>
    <n v="5.2628152097013317"/>
    <n v="21072.312099644128"/>
    <n v="650871.5"/>
    <n v="448.9181373875233"/>
    <x v="1"/>
    <s v="Household Steel Items"/>
    <e v="#NAME?"/>
    <s v="Cloth Stand"/>
  </r>
  <r>
    <s v="INNSA1"/>
    <s v="2024-06-17"/>
    <s v="0301049751"/>
    <s v="73231000"/>
    <s v="STEEL SCRUBBER 6PCS SET (OKS-4156) (QTY: 98400 SET/USD 0.239PER SET)"/>
    <s v="STEEL"/>
    <s v="SCRUBBER 6PCS SET"/>
    <s v="SCRUBBER"/>
    <s v="OKS-4156"/>
    <n v="98400"/>
    <s v="SET"/>
    <s v=" "/>
    <s v="SET"/>
    <n v="8782"/>
    <s v="KGS"/>
    <n v="246.89927806877711"/>
    <n v="2168269.46"/>
    <n v="2.9288170589416018"/>
    <n v="25720.87141162515"/>
    <n v="953171.3"/>
    <n v="249.82809512771871"/>
    <x v="1"/>
    <s v="Steel Scrubbers"/>
    <e v="#NAME?"/>
    <s v="Scrubber"/>
  </r>
  <r>
    <s v="INNSA1"/>
    <s v="2024-06-15"/>
    <s v="0301049751"/>
    <s v="73231000"/>
    <s v="STEEL SCRUBBER (8001-2) (QTY: 168000 SET/0.151 PER SET)"/>
    <s v="STEEL"/>
    <s v="SCRUBBER"/>
    <s v=" "/>
    <s v="8001-2"/>
    <n v="168000"/>
    <s v="SET"/>
    <s v=" "/>
    <s v="SET"/>
    <n v="4900"/>
    <s v="KGS"/>
    <n v="474.34239387755099"/>
    <n v="2324277.73"/>
    <n v="5.6268374125450888"/>
    <n v="27571.50332147094"/>
    <n v="1021752.5"/>
    <n v="479.9692312900961"/>
    <x v="1"/>
    <s v="Steel Scrubbers"/>
    <e v="#NAME?"/>
    <s v="Scrubber"/>
  </r>
  <r>
    <s v="INNSA1"/>
    <s v="2024-06-11"/>
    <s v="0301049751"/>
    <s v="73239990"/>
    <s v="STEEL HOOK 4PCS SET (SY604A-4) (QTY: 10200 SET/USD 0.5285 PER SET)"/>
    <s v="STEEL"/>
    <s v="HOOK 4PCS SET"/>
    <s v="HOOK"/>
    <s v="SY604A-4"/>
    <n v="10200"/>
    <s v="SET"/>
    <s v="0.5285"/>
    <s v="SET"/>
    <n v="1164.5"/>
    <s v="KGS"/>
    <n v="419.7833319021039"/>
    <n v="488837.69"/>
    <n v="4.9796362028719336"/>
    <n v="5798.7863582443651"/>
    <n v="179110.1"/>
    <n v="424.76296810497581"/>
    <x v="1"/>
    <s v="Household Steel Items"/>
    <e v="#NAME?"/>
    <s v="Other"/>
  </r>
  <r>
    <s v="INNSA1"/>
    <s v="2024-06-06"/>
    <s v="0301049751"/>
    <s v="73239990"/>
    <s v="STEEL SPRINKLER (AM-430) (QTY: 30120 PCS/ USD 0.5744 PER PCS)"/>
    <s v="STEEL"/>
    <s v="SPRINKLER"/>
    <s v=" "/>
    <s v="AM-430"/>
    <n v="30120"/>
    <s v="PCS"/>
    <s v="0.5744"/>
    <s v="PCS"/>
    <n v="5522"/>
    <s v="KGS"/>
    <n v="283.30594168779419"/>
    <n v="1564415.41"/>
    <n v="3.3586952185867731"/>
    <n v="18546.714997036161"/>
    <n v="573201.80000000005"/>
    <n v="286.66463690638096"/>
    <x v="1"/>
    <s v="Household Steel Items"/>
    <e v="#NAME?"/>
    <s v="Sprinkler"/>
  </r>
  <r>
    <s v="INNSA1"/>
    <s v="2024-06-04"/>
    <s v="0301049751"/>
    <s v="73239990"/>
    <s v="STEEL ROUND CONTAINER (6857) (QTY: 30936 NOS/USD 0.718 PER NOS)"/>
    <s v="STEEL"/>
    <s v="ROUND CONTAINER"/>
    <s v="ROUND"/>
    <s v="6857"/>
    <n v="30936"/>
    <s v="NOS"/>
    <s v="0.718"/>
    <s v="PCS"/>
    <n v="3944.34"/>
    <s v="KGS"/>
    <n v="504.62477372640291"/>
    <n v="1990411.68"/>
    <n v="5.9825106547291389"/>
    <n v="23597.05607587433"/>
    <n v="729286.8"/>
    <n v="510.60728438113205"/>
    <x v="1"/>
    <s v="Household Steel Items"/>
    <e v="#NAME?"/>
    <s v="Other"/>
  </r>
  <r>
    <s v="INNSA1"/>
    <s v="2024-06-04"/>
    <s v="0301049751"/>
    <s v="73239990"/>
    <s v="STEEL ROUND CONTAINER MEDIUM (6581) (QTY: 79752 NOS/USD 0.875 PER NOS)"/>
    <s v="STEEL"/>
    <s v="ROUND CONTAINER MEDIUM"/>
    <s v="ROUND"/>
    <s v="6581"/>
    <n v="79752"/>
    <s v="NOS"/>
    <s v="0.875"/>
    <s v="PCS"/>
    <n v="9636.7000000000007"/>
    <s v="KGS"/>
    <n v="648.89667936119201"/>
    <n v="6253222.6299999999"/>
    <n v="7.6929066907076704"/>
    <n v="74134.233906342633"/>
    <n v="2291180.7999999998"/>
    <n v="656.58958605189969"/>
    <x v="1"/>
    <s v="Household Steel Items"/>
    <e v="#NAME?"/>
    <s v="Other"/>
  </r>
  <r>
    <s v="INNSA1"/>
    <s v="2024-06-01"/>
    <s v="0301049751"/>
    <s v="73239990"/>
    <s v="STAINLESS STEEL GRATER WITH HANDLE (KL324H-9S) (QTY: 59040 NOS/USD 0.62 PER NOS)"/>
    <s v="STAINLESS"/>
    <s v="STEEL GRATER WITH HANDLE"/>
    <s v="STEEL"/>
    <s v="KL324H-9S"/>
    <n v="59040"/>
    <s v="NOS"/>
    <s v="0.62"/>
    <s v="PCS"/>
    <n v="9676"/>
    <s v="KGS"/>
    <n v="333.09225919801571"/>
    <n v="3223000.7"/>
    <n v="3.9489301623949702"/>
    <n v="38209.848251333737"/>
    <n v="1180907.3999999999"/>
    <n v="337.04118936041067"/>
    <x v="1"/>
    <s v="Household Steel Items"/>
    <e v="#NAME?"/>
    <s v="Other"/>
  </r>
  <r>
    <s v="INNSA1"/>
    <s v="2024-05-31"/>
    <s v="0301049751"/>
    <s v="73231000"/>
    <s v="SS SCRUBBER 3PCS SET (SS410) (QTY: 118560 SET/USD 0.16 PER SET)"/>
    <s v="SS"/>
    <s v="SCRUBBER 3PCS SET"/>
    <s v="SCRUBBER"/>
    <s v="SS410"/>
    <n v="118560"/>
    <s v="SET"/>
    <s v="0.16"/>
    <s v="SET"/>
    <n v="7410"/>
    <s v="KGS"/>
    <n v="237.02498515519571"/>
    <n v="1756355.14"/>
    <n v="2.8100176070562619"/>
    <n v="20822.2304682869"/>
    <n v="772093.7"/>
    <n v="239.83500276225197"/>
    <x v="1"/>
    <s v="Steel Scrubbers"/>
    <e v="#NAME?"/>
    <s v="Scrubber"/>
  </r>
  <r>
    <s v="INNSA1"/>
    <s v="2024-05-28"/>
    <s v="0301049751"/>
    <s v="73239990"/>
    <s v="MILD STEEL MULTI FUNCTION CLOTH STAND (RYX-02-021A) (QTY: 6480 NOS/CNY 61.50 PER NOS)"/>
    <s v="MILD"/>
    <s v="STEEL MULTI FUNCTION CLOTH STAND"/>
    <s v="STEEL"/>
    <s v="RYX-02-021A"/>
    <n v="6480"/>
    <s v="NOS"/>
    <s v=" "/>
    <s v="PCS"/>
    <n v="23760"/>
    <s v="KGS"/>
    <n v="228.04570664983169"/>
    <n v="5418365.9900000002"/>
    <n v="2.7035649869571028"/>
    <n v="64236.704090100771"/>
    <n v="1985289.3"/>
    <n v="230.74927163678879"/>
    <x v="1"/>
    <s v="Household Steel Items"/>
    <e v="#NAME?"/>
    <s v="Cloth Stand"/>
  </r>
  <r>
    <s v="INNSA1"/>
    <s v="2024-05-28"/>
    <s v="0301049751"/>
    <s v="73239990"/>
    <s v="MILD STEEL MULTI FUNCTION CLOTH STAND (RYX-02-020) (QTY: 1232 NOS/CNY 100 PER CNY)"/>
    <s v="MILD"/>
    <s v="STEEL MULTI FUNCTION CLOTH STAND"/>
    <s v="STEEL"/>
    <s v="RYX-02-020"/>
    <n v="1232"/>
    <s v="NOS"/>
    <s v=" "/>
    <s v="PCS"/>
    <n v="4004"/>
    <s v="KGS"/>
    <n v="418.34526973026971"/>
    <n v="1675054.46"/>
    <n v="4.9596356814495506"/>
    <n v="19858.381268524008"/>
    <n v="613740"/>
    <n v="423.30490541171923"/>
    <x v="1"/>
    <s v="Household Steel Items"/>
    <e v="#NAME?"/>
    <s v="Cloth Stand"/>
  </r>
  <r>
    <s v="INNSA1"/>
    <s v="2024-05-24"/>
    <s v="0301049751"/>
    <s v="73239990"/>
    <s v="HOUSEHOLD STEEL HOOK 3PCS SET (3888) (QTY: 208992 SET/USD 0.265 PER SET)"/>
    <s v="HOUSEHOLD"/>
    <s v="STEEL HOOK 3PCS SET"/>
    <s v="STEEL"/>
    <s v="3888"/>
    <n v="208992"/>
    <s v="SET"/>
    <s v="0.265"/>
    <s v="SET"/>
    <n v="6966.4"/>
    <s v="KGS"/>
    <n v="692.17814796738628"/>
    <n v="4821989.8499999996"/>
    <n v="8.2060242793999567"/>
    <n v="57166.447540011854"/>
    <n v="1766777.1"/>
    <n v="700.38417224678619"/>
    <x v="1"/>
    <s v="Household Steel Items"/>
    <e v="#NAME?"/>
    <s v="Other"/>
  </r>
  <r>
    <s v="INNSA1"/>
    <s v="2024-05-23"/>
    <s v="0301049751"/>
    <s v="73239990"/>
    <s v="STEEL TEA STRAINER (AM-603) (QTY: 10080 PCS/USD 0.5547 PER PCS)"/>
    <s v="STEEL"/>
    <s v="TEA STRAINER"/>
    <s v="TEA"/>
    <s v="AM-603"/>
    <n v="10080"/>
    <s v="PCS"/>
    <s v="0.5547"/>
    <s v="PCS"/>
    <n v="560"/>
    <s v="KGS"/>
    <n v="887.0260714285713"/>
    <n v="496734.6"/>
    <n v="10.516017444322131"/>
    <n v="5888.9697688203914"/>
    <n v="182003.6"/>
    <n v="897.54208887289337"/>
    <x v="1"/>
    <s v="Household Steel Items"/>
    <e v="#NAME?"/>
    <s v="Tea Strainer"/>
  </r>
  <r>
    <s v="INNSA1"/>
    <s v="2024-05-23"/>
    <s v="0301049751"/>
    <s v="73239990"/>
    <s v="STEEL HAND BLENDER (AM-474) (QTY: 15000 PCS/USD 0.6518 PER PCS)"/>
    <s v="STEEL"/>
    <s v="HAND BLENDER"/>
    <s v="HAND"/>
    <s v="AM-474"/>
    <n v="15000"/>
    <s v="PCS"/>
    <s v="0.6518"/>
    <s v="PCS"/>
    <n v="1500"/>
    <s v="KGS"/>
    <n v="579.05492666666669"/>
    <n v="868582.39"/>
    <n v="6.8649072515313181"/>
    <n v="10297.36087729698"/>
    <n v="318248.59999999998"/>
    <n v="585.91983391819804"/>
    <x v="1"/>
    <s v="Household Steel Items"/>
    <e v="#NAME?"/>
    <s v="Other"/>
  </r>
  <r>
    <s v="INNSA1"/>
    <s v="2024-05-23"/>
    <s v="0301049751"/>
    <s v="73239990"/>
    <s v="STEEK HANGER WITH HOOK (AM-624) (QTY: 1440 PCS/USD 0.3190 PER PCS)"/>
    <s v="STEEK"/>
    <s v="HANGER WITH HOOK"/>
    <s v="HANGER"/>
    <s v="AM-624"/>
    <n v="1440"/>
    <s v="PCS"/>
    <s v="0.3190"/>
    <s v="PCS"/>
    <n v="195"/>
    <s v="KGS"/>
    <n v="209.2781538461538"/>
    <n v="40809.24"/>
    <n v="2.48106880671196"/>
    <n v="483.80841730883219"/>
    <n v="14952.5"/>
    <n v="211.75922265286576"/>
    <x v="1"/>
    <s v="Household Steel Items"/>
    <e v="#NAME?"/>
    <s v="Hanger"/>
  </r>
  <r>
    <s v="INNSA1"/>
    <s v="2024-05-23"/>
    <s v="0301049751"/>
    <s v="73231000"/>
    <s v="STEEL SCRUBBER 2PCS SET (8001-2) (QTY: 168000 SET/USD 0.151PER SET)"/>
    <s v="STEEL"/>
    <s v="SCRUBBER 2PCS SET"/>
    <s v="SCRUBBER"/>
    <s v="8001-2"/>
    <n v="168000"/>
    <s v="SET"/>
    <s v=" "/>
    <s v="SET"/>
    <n v="4900"/>
    <s v="KGS"/>
    <n v="463.86491020408158"/>
    <n v="2272938.06"/>
    <n v="5.4992876135635056"/>
    <n v="26946.509306461179"/>
    <n v="999183.6"/>
    <n v="469.36419781764511"/>
    <x v="1"/>
    <s v="Steel Scrubbers"/>
    <e v="#NAME?"/>
    <s v="Scrubber"/>
  </r>
  <r>
    <s v="INNSA1"/>
    <s v="2024-05-23"/>
    <s v="0301049751"/>
    <s v="73239990"/>
    <s v="STEEL TEA STRAINER (NP-55) (QTY: 50400 PCS/USD 0.2787 PER PCS)"/>
    <s v="STEEL"/>
    <s v="TEA STRAINER"/>
    <s v="TEA"/>
    <s v="NP-55"/>
    <n v="50400"/>
    <s v="PCS"/>
    <s v="0.2787"/>
    <s v="PCS"/>
    <n v="2310"/>
    <s v="KGS"/>
    <n v="540.20787445887447"/>
    <n v="1247880.19"/>
    <n v="6.4043612858194958"/>
    <n v="14794.074570243039"/>
    <n v="457223.3"/>
    <n v="546.61223574469398"/>
    <x v="1"/>
    <s v="Household Steel Items"/>
    <e v="#NAME?"/>
    <s v="Tea Strainer"/>
  </r>
  <r>
    <s v="INNSA1"/>
    <s v="2024-05-23"/>
    <s v="0301049751"/>
    <s v="73239990"/>
    <s v="STEEL HANGER (AM-625) (QTY: 750 PCS/USD 0.5825 PER PCS)"/>
    <s v="STEEL"/>
    <s v="HANGER"/>
    <s v=" "/>
    <s v="AM-625"/>
    <n v="750"/>
    <s v="PCS"/>
    <s v="0.5825"/>
    <s v="PCS"/>
    <n v="125"/>
    <s v="KGS"/>
    <n v="310.49712"/>
    <n v="38812.14"/>
    <n v="3.6810565500889161"/>
    <n v="460.13206876111451"/>
    <n v="14220.7"/>
    <n v="314.17817655008889"/>
    <x v="1"/>
    <s v="Household Steel Items"/>
    <e v="#NAME?"/>
    <s v="Hanger"/>
  </r>
  <r>
    <s v="INNSA1"/>
    <s v="2024-05-23"/>
    <s v="0301049751"/>
    <s v="73239990"/>
    <s v="STEEL FOLDABLE HANGER (AM-623) (QTY: 360 PCS/USD 1.0540 PERPCS)"/>
    <s v="STEEL"/>
    <s v="FOLDABLE HANGER"/>
    <s v="FOLDABLE"/>
    <s v="AM-623"/>
    <n v="360"/>
    <s v="PCS"/>
    <s v="1.0540"/>
    <s v="PCS"/>
    <n v="120"/>
    <s v="KGS"/>
    <n v="280.91008333333332"/>
    <n v="33709.21"/>
    <n v="3.3302914443785809"/>
    <n v="399.63497332542983"/>
    <n v="12351"/>
    <n v="284.24037477771191"/>
    <x v="1"/>
    <s v="Household Steel Items"/>
    <e v="#NAME?"/>
    <s v="Hanger"/>
  </r>
  <r>
    <s v="INNSA1"/>
    <s v="2024-05-22"/>
    <s v="0301049751"/>
    <s v="73239990"/>
    <s v="STEEL SALT BOTTLE (NP-19) (QTY: 18000 PCS / USD : 0.4450 PER PCS)"/>
    <s v="STEEL"/>
    <s v="SALT BOTTLE"/>
    <s v="SALT"/>
    <s v="NP-19"/>
    <n v="18000"/>
    <s v="PCS"/>
    <s v=": 0.4450"/>
    <s v="PCS"/>
    <n v="3730"/>
    <s v="KGS"/>
    <n v="195.9894235924933"/>
    <n v="731040.55"/>
    <n v="2.323526065115511"/>
    <n v="8666.7522228808539"/>
    <n v="267853.2"/>
    <n v="198.31294965760881"/>
    <x v="1"/>
    <s v="Household Steel Items"/>
    <e v="#NAME?"/>
    <s v="Other"/>
  </r>
  <r>
    <s v="INNSA1"/>
    <s v="2024-05-22"/>
    <s v="0301049751"/>
    <s v="73239990"/>
    <s v="STEEL BASKET SMALL (SY-845-3) (QTY: 7600 PCS / USD : 0.9666PER PCS)"/>
    <s v="STEEL"/>
    <s v="BASKET SMALL"/>
    <s v="BASKET"/>
    <s v="SY-845-3"/>
    <n v="7600"/>
    <s v="PCS"/>
    <s v=" "/>
    <s v="PCS"/>
    <n v="1330"/>
    <s v="KGS"/>
    <n v="504.10112781954888"/>
    <n v="670454.5"/>
    <n v="5.9763026416069831"/>
    <n v="7948.482513337286"/>
    <n v="245654.5"/>
    <n v="510.07743046115587"/>
    <x v="1"/>
    <s v="Household Steel Items"/>
    <e v="#NAME?"/>
    <s v="Basket"/>
  </r>
  <r>
    <s v="INNSA1"/>
    <s v="2024-05-22"/>
    <s v="0301049751"/>
    <s v="73239990"/>
    <s v="SLEEL GRATER (SY320F) (QTY: 25200 PCS/USD 0.3755 PER PCS)"/>
    <s v="SLEEL"/>
    <s v="GRATER"/>
    <s v=" "/>
    <s v="SY320F"/>
    <n v="25200"/>
    <s v="PCS"/>
    <s v="0.3755"/>
    <s v="PCS"/>
    <n v="2520"/>
    <s v="KGS"/>
    <n v="341.89514682539681"/>
    <n v="861575.77"/>
    <n v="4.0532916043319123"/>
    <n v="10214.294842916421"/>
    <n v="315681.40000000002"/>
    <n v="345.9484384297287"/>
    <x v="1"/>
    <s v="Household Steel Items"/>
    <e v="#NAME?"/>
    <s v="Other"/>
  </r>
  <r>
    <s v="INNSA1"/>
    <s v="2024-05-22"/>
    <s v="0301049751"/>
    <s v="73239390"/>
    <s v="NON STICK SAUCE PAN 16CM (AN-02) (QTY: 18210 PCS/USD 0.5674PER PCS)"/>
    <s v="NON"/>
    <s v="STICK SAUCE PAN 16CM"/>
    <s v="STICK"/>
    <s v="AN-02"/>
    <n v="18210"/>
    <s v="PCS"/>
    <s v=" "/>
    <s v="PCS"/>
    <n v="4673.8999999999996"/>
    <s v="KGS"/>
    <n v="199.2951304050151"/>
    <n v="931485.51"/>
    <n v="2.3627164244815071"/>
    <n v="11043.10029638412"/>
    <n v="341296.3"/>
    <n v="201.65784682949661"/>
    <x v="1"/>
    <s v="Kitchen Filters"/>
    <e v="#NAME?"/>
    <s v="Other"/>
  </r>
  <r>
    <s v="INNSA1"/>
    <s v="2024-05-22"/>
    <s v="0301049751"/>
    <s v="73239990"/>
    <s v="STEEL BASKET SMALL (SY-845-3) (QTY: 840 PCS/USD 0.9666 PER PCS)"/>
    <s v="STEEL"/>
    <s v="BASKET SMALL"/>
    <s v="BASKET"/>
    <s v="SY-845-3"/>
    <n v="840"/>
    <s v="PCS"/>
    <s v="0.9666"/>
    <s v="PCS"/>
    <n v="147"/>
    <s v="KGS"/>
    <n v="502.90918367346922"/>
    <n v="73927.649999999994"/>
    <n v="5.9621717092290369"/>
    <n v="876.43924125666865"/>
    <n v="27087.1"/>
    <n v="508.87135538269825"/>
    <x v="1"/>
    <s v="Household Steel Items"/>
    <e v="#NAME?"/>
    <s v="Basket"/>
  </r>
  <r>
    <s v="INNSA1"/>
    <s v="2024-05-22"/>
    <s v="0301049751"/>
    <s v="73239990"/>
    <s v="STEEL HAND BLENDER (AM-474) (QTY: 15000 PCS/USD 0.6536 PER PCS)"/>
    <s v="STEEL"/>
    <s v="HAND BLENDER"/>
    <s v="HAND"/>
    <s v="AM-474"/>
    <n v="15000"/>
    <s v="PCS"/>
    <s v="0.6536"/>
    <s v="PCS"/>
    <n v="1500"/>
    <s v="KGS"/>
    <n v="589.23581333333323"/>
    <n v="883853.72"/>
    <n v="6.9856053744319322"/>
    <n v="10478.4080616479"/>
    <n v="323844"/>
    <n v="596.22141870776511"/>
    <x v="1"/>
    <s v="Household Steel Items"/>
    <e v="#NAME?"/>
    <s v="Other"/>
  </r>
  <r>
    <s v="INNSA1"/>
    <s v="2024-05-22"/>
    <s v="0301049751"/>
    <s v="73239990"/>
    <s v="STEEL SOAP DISPENSER (SY-XL8168) (QTY: 2040 PCS / USD : 2.3504 PER PCS)"/>
    <s v="STEEL"/>
    <s v="SOAP DISPENSER"/>
    <s v="SOAP"/>
    <s v="SY-XL8168"/>
    <n v="2040"/>
    <s v="PCS"/>
    <s v=": 2.3504"/>
    <s v="PCS"/>
    <n v="357"/>
    <s v="KGS"/>
    <n v="1225.7814565826329"/>
    <n v="437603.98"/>
    <n v="14.53208602943252"/>
    <n v="5187.9547125074096"/>
    <n v="160338.1"/>
    <n v="1240.3135426120655"/>
    <x v="1"/>
    <s v="Household Steel Items"/>
    <e v="#NAME?"/>
    <s v="Other"/>
  </r>
  <r>
    <s v="INNSA1"/>
    <s v="2024-05-22"/>
    <s v="0301049751"/>
    <s v="73239990"/>
    <s v="STEEL FRUIT BASKET (SD1078-B) (QTY: 20160 PCS/USD 0.8762 PERPCS)"/>
    <s v="STEEL"/>
    <s v="FRUIT BASKET"/>
    <s v="FRUIT"/>
    <s v="SD1078-B"/>
    <n v="20160"/>
    <s v="PCS"/>
    <s v="0.8762"/>
    <s v="PCS"/>
    <n v="3864"/>
    <s v="KGS"/>
    <n v="412.12952380952379"/>
    <n v="1592468.48"/>
    <n v="4.8859457475936434"/>
    <n v="18879.294368701841"/>
    <n v="583480.5"/>
    <n v="417.01546955711746"/>
    <x v="1"/>
    <s v="Household Steel Items"/>
    <e v="#NAME?"/>
    <s v="Basket"/>
  </r>
  <r>
    <s v="INNSA1"/>
    <s v="2024-05-22"/>
    <s v="0301049751"/>
    <s v="73239990"/>
    <s v="STEEL LEMON SQUEEZER (AM-217) (QTY: 6000 PCS/USD 1.8080 PERPCS)"/>
    <s v="STEEL"/>
    <s v="LEMON SQUEEZER"/>
    <s v="LEMON"/>
    <s v="AM-217"/>
    <n v="6000"/>
    <s v="PCS"/>
    <s v="1.8080"/>
    <s v="PCS"/>
    <n v="1750"/>
    <s v="KGS"/>
    <n v="558.8415771428572"/>
    <n v="977972.76"/>
    <n v="6.6252706241002643"/>
    <n v="11594.22359217546"/>
    <n v="358329.3"/>
    <n v="565.46684776695747"/>
    <x v="1"/>
    <s v="Household Steel Items"/>
    <e v="#NAME?"/>
    <s v="Other"/>
  </r>
  <r>
    <s v="INNSA1"/>
    <s v="2024-05-22"/>
    <s v="0301049751"/>
    <s v="73239390"/>
    <s v="NON STICK FRY PAN 16CM (AN-01) (QTY: 14100 PCS/USD 0.5048 PER PCS)"/>
    <s v="NON"/>
    <s v="STICK FRY PAN 16CM"/>
    <s v="STICK"/>
    <s v="AN-01"/>
    <n v="14100"/>
    <s v="PCS"/>
    <s v="0.5048"/>
    <s v="PCS"/>
    <n v="3196"/>
    <s v="KGS"/>
    <n v="200.7746214017522"/>
    <n v="641675.68999999994"/>
    <n v="2.380256329599908"/>
    <n v="7607.2992294013038"/>
    <n v="235109.9"/>
    <n v="203.15487773135212"/>
    <x v="1"/>
    <s v="Kitchen Filters"/>
    <e v="#NAME?"/>
    <s v="Other"/>
  </r>
  <r>
    <s v="INNSA1"/>
    <s v="2024-05-19"/>
    <s v="0301049751"/>
    <s v="73239990"/>
    <s v="STEEL SALT BOTTLE (NP-19) (QTY: 23976 PCS/USD 0.4450 PER PCS"/>
    <s v="STEEL"/>
    <s v="SALT BOTTLE"/>
    <s v="SALT"/>
    <s v="NP-19"/>
    <n v="23976"/>
    <s v="PCS"/>
    <s v="0.4450"/>
    <s v="PCS"/>
    <n v="3729.6"/>
    <s v="KGS"/>
    <n v="262.8018715143715"/>
    <n v="980145.86"/>
    <n v="3.1156119918716239"/>
    <n v="11619.98648488441"/>
    <n v="359125.5"/>
    <n v="265.91748350624312"/>
    <x v="1"/>
    <s v="Household Steel Items"/>
    <e v="#NAME?"/>
    <s v="Other"/>
  </r>
  <r>
    <s v="INNSA1"/>
    <s v="2024-05-19"/>
    <s v="0301049751"/>
    <s v="73239990"/>
    <s v="STEEL SPRINKLER (AM-430) (QTY: 71592PCS/USD 0.5744 PER PCS)"/>
    <s v="STEEL"/>
    <s v="SPRINKLER"/>
    <s v=" "/>
    <s v="AM-430"/>
    <e v="#VALUE!"/>
    <e v="#VALUE!"/>
    <s v="0.5744"/>
    <e v="#VALUE!"/>
    <n v="13125.2"/>
    <s v="KGS"/>
    <n v="287.8240118245817"/>
    <n v="3777747.72"/>
    <n v="3.4122585871319711"/>
    <n v="44786.576407824548"/>
    <n v="1384166.8"/>
    <n v="291.23627041171369"/>
    <x v="1"/>
    <s v="Household Steel Items"/>
    <e v="#NAME?"/>
    <s v="Sprinkler"/>
  </r>
  <r>
    <s v="INNSA1"/>
    <s v="2024-05-17"/>
    <s v="0301049751"/>
    <s v="73239990"/>
    <s v="STEEL BASKET SQUARE (SY-845-6) (QTY: 20000 PCS/USD 0.7975 PER PCS)"/>
    <s v="STEEL"/>
    <s v="BASKET SQUARE"/>
    <s v="BASKET"/>
    <s v="SY-845-6"/>
    <n v="20000"/>
    <s v="PCS"/>
    <s v="0.7975"/>
    <s v="PCS"/>
    <n v="3500"/>
    <s v="KGS"/>
    <n v="413.43933428571432"/>
    <n v="1447037.67"/>
    <n v="4.9014740282835128"/>
    <n v="17155.159098992299"/>
    <n v="530194.6"/>
    <n v="418.34080831399785"/>
    <x v="1"/>
    <s v="Household Steel Items"/>
    <e v="#NAME?"/>
    <s v="Basket"/>
  </r>
  <r>
    <s v="INNSA1"/>
    <s v="2024-05-17"/>
    <s v="0301049751"/>
    <s v="73239990"/>
    <s v="STEEL BASKET ROUND (SY-845-7) (QTY: 20400 PCS/USD 0.5686 PERPCS)"/>
    <s v="STEEL"/>
    <s v="BASKET ROUND"/>
    <s v="BASKET"/>
    <s v="SY-845-7"/>
    <n v="20400"/>
    <s v="PCS"/>
    <s v="0.5686"/>
    <s v="PCS"/>
    <n v="2635"/>
    <s v="KGS"/>
    <n v="399.37013662239087"/>
    <n v="1052340.31"/>
    <n v="4.7346785610241966"/>
    <n v="12475.878008298751"/>
    <n v="385577.5"/>
    <n v="404.1048151834151"/>
    <x v="1"/>
    <s v="Household Steel Items"/>
    <e v="#NAME?"/>
    <s v="Basket"/>
  </r>
  <r>
    <s v="INNSA1"/>
    <s v="2024-05-17"/>
    <s v="0301049751"/>
    <s v="73239990"/>
    <s v="STEEL CUTLERY HOLDER (SY-845-2) (QTY: 20000 PCS/USD 0.8321 PER PCS)"/>
    <s v="STEEL"/>
    <s v="CUTLERY HOLDER"/>
    <s v="CUTLERY"/>
    <s v="SY-845-2"/>
    <n v="20000"/>
    <s v="PCS"/>
    <s v="0.8321"/>
    <s v="PCS"/>
    <n v="2800"/>
    <s v="KGS"/>
    <n v="539.22074285714291"/>
    <n v="1509818.08"/>
    <n v="6.3926584808197164"/>
    <n v="17899.443746295201"/>
    <n v="553197.4"/>
    <n v="545.61340133796261"/>
    <x v="1"/>
    <s v="Household Steel Items"/>
    <e v="#NAME?"/>
    <s v="Holder"/>
  </r>
  <r>
    <s v="INNSA1"/>
    <s v="2024-05-17"/>
    <s v="0301049751"/>
    <s v="73239390"/>
    <s v="NON STICK FRY PAN 16CM (AN-01) (QTY: 26400 PCS/USD 0.5034 PER PCS)"/>
    <s v="NON"/>
    <s v="STICK FRY PAN 16CM"/>
    <s v="STICK"/>
    <s v="AN-01"/>
    <n v="26400"/>
    <s v="PCS"/>
    <s v="0.5034"/>
    <s v="PCS"/>
    <n v="5984"/>
    <s v="KGS"/>
    <n v="211.80110628342251"/>
    <n v="1267417.82"/>
    <n v="2.5109793276042982"/>
    <n v="15025.700296384121"/>
    <n v="464382"/>
    <n v="214.31208561102682"/>
    <x v="1"/>
    <s v="Kitchen Filters"/>
    <e v="#NAME?"/>
    <s v="Other"/>
  </r>
  <r>
    <s v="INNSA1"/>
    <s v="2024-05-17"/>
    <s v="0301049751"/>
    <s v="73239390"/>
    <s v="NON STICK SAUCE PAN 16CM (AN-02) (QTY: 41790 PCS/USD 0.5658PER PCS)"/>
    <s v="NON"/>
    <s v="STICK SAUCE PAN 16CM"/>
    <s v="STICK"/>
    <s v="AN-02"/>
    <n v="41790"/>
    <s v="PCS"/>
    <s v=" "/>
    <s v="PCS"/>
    <n v="10726.1"/>
    <s v="KGS"/>
    <n v="210.23068123549101"/>
    <n v="2254955.31"/>
    <n v="2.492361366158756"/>
    <n v="26733.317249555421"/>
    <n v="826215.7"/>
    <n v="212.72304260164975"/>
    <x v="1"/>
    <s v="Kitchen Filters"/>
    <e v="#NAME?"/>
    <s v="Other"/>
  </r>
  <r>
    <s v="INNSA1"/>
    <s v="2024-05-17"/>
    <s v="0301049751"/>
    <s v="73239990"/>
    <s v="STEEL BASKET BIG (SY-845-4) (QTY: 10000 PCS/USD 1.1026 PER PCS)"/>
    <s v="STEEL"/>
    <s v="BASKET BIG"/>
    <s v="BASKET"/>
    <s v="SY-845-4"/>
    <n v="10000"/>
    <s v="PCS"/>
    <s v="1.1026"/>
    <s v="PCS"/>
    <n v="2250"/>
    <s v="KGS"/>
    <n v="444.58475555555572"/>
    <n v="1000315.7"/>
    <n v="5.2707143515774222"/>
    <n v="11859.1072910492"/>
    <n v="366515.6"/>
    <n v="449.85546990713311"/>
    <x v="1"/>
    <s v="Household Steel Items"/>
    <e v="#NAME?"/>
    <s v="Basket"/>
  </r>
  <r>
    <s v="INNSA1"/>
    <s v="2024-05-17"/>
    <s v="0301049751"/>
    <s v="73239990"/>
    <s v="STEEL BASKET SMALL (SY-845-3) (QTY: 2700 PCS/USD 0.9639 PERPCS)"/>
    <s v="STEEL"/>
    <s v="BASKET SMALL"/>
    <s v="BASKET"/>
    <s v="SY-845-3"/>
    <n v="2700"/>
    <s v="PCS"/>
    <s v="0.9639"/>
    <s v="PCS"/>
    <n v="612.5"/>
    <s v="KGS"/>
    <n v="385.48620408163282"/>
    <n v="236110.3"/>
    <n v="4.5700794793317447"/>
    <n v="2799.1736810906932"/>
    <n v="86510.9"/>
    <n v="390.05628356096457"/>
    <x v="1"/>
    <s v="Household Steel Items"/>
    <e v="#NAME?"/>
    <s v="Basket"/>
  </r>
  <r>
    <s v="INNSA1"/>
    <s v="2024-05-15"/>
    <s v="0301049751"/>
    <s v="73231000"/>
    <s v="STEEL SCRUBBER 2PCS SET (8001-2) (QTY: 168960 SET/USD 0.151PER SET)"/>
    <s v="STEEL"/>
    <s v="SCRUBBER 2PCS SET"/>
    <s v="SCRUBBER"/>
    <s v="8001-2"/>
    <n v="168960"/>
    <s v="SET"/>
    <s v=" "/>
    <s v="SET"/>
    <n v="4928"/>
    <s v="KGS"/>
    <n v="463.72189326298712"/>
    <n v="2285221.4900000002"/>
    <n v="5.4975920955896518"/>
    <n v="27092.133847065801"/>
    <n v="1004583.3"/>
    <n v="469.21948535857678"/>
    <x v="1"/>
    <s v="Steel Scrubbers"/>
    <e v="#NAME?"/>
    <s v="Scrubber"/>
  </r>
  <r>
    <s v="INNSA1"/>
    <s v="2024-05-07"/>
    <s v="0301049751"/>
    <s v="73239990"/>
    <s v="STEEL RECTANGLE CONTAINER BIG (6578) (QTY:9132 PCS/USD 1.598 PER PCS)"/>
    <s v="STEEL"/>
    <s v="RECTANGLE CONTAINER BIG"/>
    <s v="RECTANGLE"/>
    <s v="6578"/>
    <n v="9132"/>
    <s v="PCS"/>
    <s v="1.598"/>
    <s v="PCS"/>
    <n v="2701.55"/>
    <s v="KGS"/>
    <n v="469.05634909999998"/>
    <n v="1267179.18"/>
    <n v="5.5608340150000002"/>
    <n v="15022.87113"/>
    <n v="464294.40000000002"/>
    <n v="474.61718311499999"/>
    <x v="1"/>
    <s v="Household Steel Items"/>
    <e v="#NAME?"/>
    <s v="Other"/>
  </r>
  <r>
    <s v="INNSA1"/>
    <s v="2024-05-07"/>
    <s v="0301049751"/>
    <s v="73239990"/>
    <s v="STEEL ROUND CONTAINER (6857) (QTY:46296 PCS/USD 0.718 PER PCS)"/>
    <s v="STEEL"/>
    <s v="ROUND CONTAINER"/>
    <s v="ROUND"/>
    <s v="6857"/>
    <n v="46296"/>
    <s v="PCS"/>
    <s v="0.718"/>
    <s v="PCS"/>
    <n v="5902.74"/>
    <s v="KGS"/>
    <n v="489.00080980000001"/>
    <n v="2886444.64"/>
    <n v="5.7972828669999998"/>
    <n v="34219.853470000002"/>
    <n v="1057593.3"/>
    <n v="494.79809266699999"/>
    <x v="1"/>
    <s v="Household Steel Items"/>
    <e v="#NAME?"/>
    <s v="Other"/>
  </r>
  <r>
    <s v="INNSA1"/>
    <s v="2024-05-07"/>
    <s v="0301049751"/>
    <s v="73239990"/>
    <s v="STEEL LUNCH BOX SMALL (6587) (QTY:51000 PCS/USD 1.470 PER PCS)"/>
    <s v="STEEL"/>
    <s v="LUNCH BOX SMALL"/>
    <s v="LUNCH"/>
    <s v="6587"/>
    <n v="51000"/>
    <s v="PCS"/>
    <s v="1.470"/>
    <s v="PCS"/>
    <n v="10348.75"/>
    <s v="KGS"/>
    <n v="629.06408020000003"/>
    <n v="6510026.9000000004"/>
    <n v="7.457783998"/>
    <n v="77178.742150000005"/>
    <n v="2385273.7999999998"/>
    <n v="636.521864198"/>
    <x v="1"/>
    <s v="Household Steel Items"/>
    <e v="#NAME?"/>
    <s v="Lunch Box"/>
  </r>
  <r>
    <s v="INNSA1"/>
    <s v="2024-05-07"/>
    <s v="0301049751"/>
    <s v="73239990"/>
    <s v="STEEL RECTANGLE CONTAINER LARGE (6862) (QTY:43200 PCS/USD 1.380 PER PCS)"/>
    <s v="STEEL"/>
    <s v="RECTANGLE CONTAINER LARGE"/>
    <s v="RECTANGLE"/>
    <s v="6862"/>
    <n v="43200"/>
    <s v="PCS"/>
    <s v="1.380"/>
    <s v="PCS"/>
    <n v="10800"/>
    <s v="KGS"/>
    <n v="479.32972410000002"/>
    <n v="5176761.0199999996"/>
    <n v="5.68262862"/>
    <n v="61372.389089999997"/>
    <n v="1896765.2"/>
    <n v="485.01235272000002"/>
    <x v="1"/>
    <s v="Household Steel Items"/>
    <e v="#NAME?"/>
    <s v="Other"/>
  </r>
  <r>
    <s v="INNSA1"/>
    <s v="2024-05-07"/>
    <s v="0301049751"/>
    <s v="73239990"/>
    <s v="STEEL ROUND CONTAINER MEDIUM (6581) (QTY:8040 PCS/USD 0.875PER PCS)"/>
    <s v="STEEL"/>
    <s v="ROUND CONTAINER MEDIUM"/>
    <s v="ROUND"/>
    <s v="6581"/>
    <n v="8040"/>
    <s v="PCS"/>
    <s v=" "/>
    <s v="PCS"/>
    <n v="971.5"/>
    <s v="KGS"/>
    <n v="628.80583630000001"/>
    <n v="610884.87"/>
    <n v="7.4547224219999997"/>
    <n v="7242.2628329999998"/>
    <n v="223828.2"/>
    <n v="636.26055872200004"/>
    <x v="1"/>
    <s v="Household Steel Items"/>
    <e v="#NAME?"/>
    <s v="Other"/>
  </r>
  <r>
    <s v="INNSA1"/>
    <s v="2024-05-06"/>
    <s v="0301049751"/>
    <s v="73239990"/>
    <s v="HOUSEHOLD STEEL HOOK 3PCS SET (3888) (QTY:215808 PCS/USD 0.265 PER PCS)"/>
    <s v="HOUSEHOLD"/>
    <s v="STEEL HOOK 3PCS SET"/>
    <s v="STEEL"/>
    <s v="3888"/>
    <n v="215808"/>
    <s v="PCS"/>
    <s v="0.265"/>
    <s v="PCS"/>
    <n v="7193.6"/>
    <s v="KGS"/>
    <n v="687.96345640000004"/>
    <n v="4948933.92"/>
    <n v="8.1560575740000001"/>
    <n v="58671.41577"/>
    <n v="1813289.4"/>
    <n v="696.11951397400003"/>
    <x v="1"/>
    <s v="Household Steel Items"/>
    <e v="#NAME?"/>
    <s v="Other"/>
  </r>
  <r>
    <s v="INNSA1"/>
    <s v="2024-05-04"/>
    <s v="0301049751"/>
    <s v="73239990"/>
    <s v="STEEL TEA STRAINER BIG (SB-12) (QTY: 24372 PCS/USD 1.0347 PER PCS)"/>
    <s v="STEEL"/>
    <s v="TEA STRAINER BIG"/>
    <s v="TEA"/>
    <s v="SB-12"/>
    <n v="24372"/>
    <s v="PCS"/>
    <s v="1.0347"/>
    <s v="PCS"/>
    <n v="5957.6"/>
    <s v="KGS"/>
    <n v="379.32966299999998"/>
    <n v="2259894.4"/>
    <n v="4.4970914400000002"/>
    <n v="26791.87196"/>
    <n v="828025.3"/>
    <n v="383.82675444"/>
    <x v="1"/>
    <s v="Household Steel Items"/>
    <e v="#NAME?"/>
    <s v="Tea Strainer"/>
  </r>
  <r>
    <s v="INNSA1"/>
    <s v="2024-05-04"/>
    <s v="0301049751"/>
    <s v="73239990"/>
    <s v="STEEL DRAINER (AM-321) (QTY: 25200 PCS/USD 0.7277 PER PCS)"/>
    <s v="STEEL"/>
    <s v="DRAINER"/>
    <s v=" "/>
    <s v="AM-321"/>
    <n v="25200"/>
    <s v="PCS"/>
    <s v="0.7277"/>
    <s v="PCS"/>
    <n v="3465"/>
    <s v="KGS"/>
    <n v="474.2771429"/>
    <n v="1643370.3"/>
    <n v="5.6227284270000002"/>
    <n v="19482.754000000001"/>
    <n v="602130.9"/>
    <n v="479.89987132700003"/>
    <x v="1"/>
    <s v="Household Steel Items"/>
    <e v="#NAME?"/>
    <s v="Other"/>
  </r>
  <r>
    <s v="INNSA1"/>
    <s v="2024-05-04"/>
    <s v="0301049751"/>
    <s v="73239990"/>
    <s v="STEEL HAND BLENDER (AM-474) (QTY: 15000 PCS/USD 0.6527 PER PCS)"/>
    <s v="STEEL"/>
    <s v="HAND BLENDER"/>
    <s v="HAND"/>
    <s v="AM-474"/>
    <n v="15000"/>
    <s v="PCS"/>
    <s v="0.6527"/>
    <s v="PCS"/>
    <n v="1500"/>
    <s v="KGS"/>
    <n v="584.91949999999997"/>
    <n v="877379.25"/>
    <n v="6.9344339059999998"/>
    <n v="10401.65086"/>
    <n v="321471.8"/>
    <n v="591.85393390599995"/>
    <x v="1"/>
    <s v="Household Steel Items"/>
    <e v="#NAME?"/>
    <s v="Other"/>
  </r>
  <r>
    <s v="INNSA1"/>
    <s v="2024-04-30"/>
    <s v="0301049751"/>
    <s v="73239990"/>
    <s v="MILD STEEL MULTI FUNCTION CLOTH STAND (RYX-02-020) (QTY:1232NOS/ CNY 100.00 PER NOS)"/>
    <s v="MILD"/>
    <s v="STEEL MULTI FUNCTION CLOTH STAND"/>
    <s v="STEEL"/>
    <s v="RYX-02-020"/>
    <e v="#VALUE!"/>
    <e v="#VALUE!"/>
    <s v=" "/>
    <e v="#VALUE!"/>
    <n v="4004"/>
    <s v="KGS"/>
    <n v="387.94605644355647"/>
    <n v="1553336.01"/>
    <n v="4.5965172564402419"/>
    <n v="18404.455094786728"/>
    <n v="569142.30000000005"/>
    <n v="392.54257369999669"/>
    <x v="1"/>
    <s v="Household Steel Items"/>
    <e v="#NAME?"/>
    <s v="Cloth Stand"/>
  </r>
  <r>
    <s v="INNSA1"/>
    <s v="2024-04-30"/>
    <s v="0301049751"/>
    <s v="73239990"/>
    <s v="STEEL SALT BOTTLE (NP-19) (QTY: 36720 PCS/USD 0.4444 PER PCS)"/>
    <s v="STEEL"/>
    <s v="SALT BOTTLE"/>
    <s v="SALT"/>
    <s v="NP-19"/>
    <n v="36720"/>
    <s v="PCS"/>
    <s v="0.4444"/>
    <s v="PCS"/>
    <n v="5712"/>
    <s v="KGS"/>
    <n v="265.39416316526609"/>
    <n v="1515931.46"/>
    <n v="3.144480606223532"/>
    <n v="17961.273222748809"/>
    <n v="555437.30000000005"/>
    <n v="268.5386437714896"/>
    <x v="1"/>
    <s v="Household Steel Items"/>
    <e v="#NAME?"/>
    <s v="Other"/>
  </r>
  <r>
    <s v="INNSA1"/>
    <s v="2024-04-27"/>
    <s v="0301049751"/>
    <s v="73239990"/>
    <s v="MILD STEEL MULTI FUNCTION CLOTH STAND (RYX-02-021A) (QTY: 6480 NOS/ CNY 61.50 PER NOS)"/>
    <s v="MILD"/>
    <s v="STEEL MULTI FUNCTION CLOTH STAND"/>
    <s v="STEEL"/>
    <s v="RYX-02-021A"/>
    <n v="6480"/>
    <s v="NOS"/>
    <s v=" "/>
    <s v="PCS"/>
    <n v="23760"/>
    <s v="KGS"/>
    <n v="217.97827988215491"/>
    <n v="5179163.93"/>
    <n v="2.582681041257759"/>
    <n v="61364.501540284349"/>
    <n v="1897645.7"/>
    <n v="220.56096092341267"/>
    <x v="1"/>
    <s v="Household Steel Items"/>
    <e v="#NAME?"/>
    <s v="Cloth Stand"/>
  </r>
  <r>
    <s v="INNSA1"/>
    <s v="2024-04-20"/>
    <s v="0301049751"/>
    <s v="73231000"/>
    <s v="STEEL SCRUBBER 2PCS SET (8001-2) (QTY: 168000 NOS / USD 0.151 PER NOS)"/>
    <s v="STEEL"/>
    <s v="SCRUBBER 2PCS SET"/>
    <s v="SCRUBBER"/>
    <s v="8001-2"/>
    <n v="168000"/>
    <s v="NOS"/>
    <s v="0.151"/>
    <s v="PCS"/>
    <n v="4900"/>
    <s v="KGS"/>
    <n v="451.83556326530612"/>
    <n v="2213994.2599999998"/>
    <n v="5.3535019344230577"/>
    <n v="26232.15947867298"/>
    <n v="973271.9"/>
    <n v="457.18906519972916"/>
    <x v="1"/>
    <s v="Steel Scrubbers"/>
    <e v="#NAME?"/>
    <s v="Scrubber"/>
  </r>
  <r>
    <s v="INNSA1"/>
    <s v="2024-04-17"/>
    <s v="0301049751"/>
    <s v="73231000"/>
    <s v="STEEL SCRUBBER 6PCS SET (OKS-4156) (QTY: 98400 NOS /USD: 0.239 PER NOS)"/>
    <s v="STEEL"/>
    <s v="SCRUBBER 6PCS SET"/>
    <s v="SCRUBBER"/>
    <s v="OKS-4156"/>
    <n v="98400"/>
    <s v="NOS"/>
    <s v=" "/>
    <s v="PCS"/>
    <n v="8782"/>
    <s v="KGS"/>
    <n v="234.18087679344109"/>
    <n v="2056576.46"/>
    <n v="2.7762996656009622"/>
    <n v="24381.463663307652"/>
    <n v="904071"/>
    <n v="236.95717645904205"/>
    <x v="1"/>
    <s v="Steel Scrubbers"/>
    <e v="#NAME?"/>
    <s v="Scrubber"/>
  </r>
  <r>
    <s v="INNSA1"/>
    <s v="2024-04-17"/>
    <s v="0301049751"/>
    <s v="73239990"/>
    <s v="STEEL TEA STRAINER BIG (SB-12) (QTY: 12006 NOS/ USD 1.0347 PER NOS)"/>
    <s v="STEEL"/>
    <s v="TEA STRAINER BIG"/>
    <s v="TEA"/>
    <s v="SB-12"/>
    <n v="12006"/>
    <s v="NOS"/>
    <s v="1.0347"/>
    <s v="PCS"/>
    <n v="2934.8"/>
    <s v="KGS"/>
    <n v="376.05165939757393"/>
    <n v="1103636.4099999999"/>
    <n v="4.4582295127157554"/>
    <n v="13084.011973918199"/>
    <n v="404372.4"/>
    <n v="380.5098889102897"/>
    <x v="1"/>
    <s v="Household Steel Items"/>
    <e v="#NAME?"/>
    <s v="Tea Strainer"/>
  </r>
  <r>
    <s v="INNSA1"/>
    <s v="2024-04-17"/>
    <s v="0301049751"/>
    <s v="73239990"/>
    <s v="STEEL DRAINER (AM-321) (QTY: 50400 PCS/CNY 0.7277 PER PCS)"/>
    <s v="STEEL"/>
    <s v="DRAINER"/>
    <s v=" "/>
    <s v="AM-321"/>
    <n v="50400"/>
    <s v="PCS"/>
    <s v=" "/>
    <s v="PCS"/>
    <n v="6930"/>
    <s v="KGS"/>
    <n v="470.17864646464648"/>
    <n v="3258338.02"/>
    <n v="5.5741392586205869"/>
    <n v="38628.78506224067"/>
    <n v="1193855.1000000001"/>
    <n v="475.75278572326704"/>
    <x v="1"/>
    <s v="Household Steel Items"/>
    <e v="#NAME?"/>
    <s v="Other"/>
  </r>
  <r>
    <s v="INNSA1"/>
    <s v="2024-04-17"/>
    <s v="0301049751"/>
    <s v="73239990"/>
    <s v="STEEL TEA STRAINER (NP-55) (QTY: 50400 NOS/ USD 0.2791 PER NOS)"/>
    <s v="STEEL"/>
    <s v="TEA STRAINER"/>
    <s v="TEA"/>
    <s v="NP-55"/>
    <n v="50400"/>
    <s v="NOS"/>
    <s v="0.2791"/>
    <s v="PCS"/>
    <n v="2310"/>
    <s v="KGS"/>
    <n v="540.99296969696968"/>
    <n v="1249693.76"/>
    <n v="6.4136688760755156"/>
    <n v="14815.57510373444"/>
    <n v="457887.9"/>
    <n v="547.40663857304514"/>
    <x v="1"/>
    <s v="Household Steel Items"/>
    <e v="#NAME?"/>
    <s v="Tea Strainer"/>
  </r>
  <r>
    <s v="INNSA1"/>
    <s v="2024-04-13"/>
    <s v="0301049751"/>
    <s v="73239990"/>
    <s v="STEEL SALT BOTTLE (NP-19) (QTY:13932 PCS/USD 0.4450 PER PCS)"/>
    <s v="STEEL"/>
    <s v="SALT BOTTLE"/>
    <s v="SALT"/>
    <s v="NP-19"/>
    <n v="13932"/>
    <s v="PCS"/>
    <s v="0.4450"/>
    <s v="PCS"/>
    <n v="2167.1999999999998"/>
    <s v="KGS"/>
    <n v="263.6085225175342"/>
    <n v="571292.39"/>
    <n v="3.1251751335807261"/>
    <n v="6772.8795494961478"/>
    <n v="209321.5"/>
    <n v="266.73369765111494"/>
    <x v="1"/>
    <s v="Household Steel Items"/>
    <e v="#NAME?"/>
    <s v="Other"/>
  </r>
  <r>
    <s v="INNSA1"/>
    <s v="2024-04-12"/>
    <s v="0301049751"/>
    <s v="73239990"/>
    <s v="STEEL LUNCH BOX (6561) (QTY: 19524 PCS/CNY 2.350 PER PCS)"/>
    <s v="STEEL"/>
    <s v="LUNCH BOX"/>
    <s v="LUNCH"/>
    <s v="6561"/>
    <n v="19524"/>
    <s v="PCS"/>
    <s v=" "/>
    <s v="PCS"/>
    <n v="7646.9"/>
    <s v="KGS"/>
    <n v="524.34236618760542"/>
    <n v="4009593.64"/>
    <n v="6.2162699014535328"/>
    <n v="47535.194309425016"/>
    <n v="1469115.1"/>
    <n v="530.55863608905895"/>
    <x v="1"/>
    <s v="Household Steel Items"/>
    <e v="#NAME?"/>
    <s v="Lunch Box"/>
  </r>
  <r>
    <s v="INNSA1"/>
    <s v="2024-04-12"/>
    <s v="0301049751"/>
    <s v="73239990"/>
    <s v="STEEL LUNCH BOX (6717) (QTY: 204 PCS/ USD 2.960 PER PCS)"/>
    <s v="STEEL"/>
    <s v="LUNCH BOX"/>
    <s v="LUNCH"/>
    <s v="6717"/>
    <n v="204"/>
    <s v="PCS"/>
    <s v="2.960"/>
    <s v="PCS"/>
    <n v="78.2"/>
    <s v="KGS"/>
    <n v="674.80575447570322"/>
    <n v="52769.81"/>
    <n v="8.00006822140727"/>
    <n v="625.60533491404863"/>
    <n v="19334.900000000001"/>
    <n v="682.80582269711044"/>
    <x v="1"/>
    <s v="Household Steel Items"/>
    <e v="#NAME?"/>
    <s v="Lunch Box"/>
  </r>
  <r>
    <s v="INNSA1"/>
    <s v="2024-04-12"/>
    <s v="0301049751"/>
    <s v="73239990"/>
    <s v="STEEL LUNCH BOX (6728) (QTY: 2268 PCS/ USD 1.930 PER PCS)"/>
    <s v="STEEL"/>
    <s v="LUNCH BOX"/>
    <s v="LUNCH"/>
    <s v="6728"/>
    <n v="2268"/>
    <s v="PCS"/>
    <s v="1.930"/>
    <s v="PCS"/>
    <n v="786.24"/>
    <s v="KGS"/>
    <n v="486.52924043549041"/>
    <n v="382528.75"/>
    <n v="5.7679815107941961"/>
    <n v="4535.0177830468292"/>
    <n v="140158.6"/>
    <n v="492.29722194628459"/>
    <x v="1"/>
    <s v="Household Steel Items"/>
    <e v="#NAME?"/>
    <s v="Lunch Box"/>
  </r>
  <r>
    <s v="INNSA1"/>
    <s v="2024-04-11"/>
    <s v="0301049751"/>
    <s v="73239990"/>
    <s v="STEEL RECTANGLE CONTAINER BIG (6578) (QTY: 37200 PCS / USD 1.598 PER PCS)"/>
    <s v="STEEL"/>
    <s v="RECTANGLE CONTAINER BIG"/>
    <s v="RECTANGLE"/>
    <s v="6578"/>
    <n v="37200"/>
    <s v="PCS"/>
    <s v="1.598"/>
    <s v="PCS"/>
    <n v="11005"/>
    <s v="KGS"/>
    <n v="464.80860517946388"/>
    <n v="5115218.7"/>
    <n v="5.5104754615229874"/>
    <n v="60642.782454060471"/>
    <n v="1874216.1"/>
    <n v="470.3190806409869"/>
    <x v="1"/>
    <s v="Household Steel Items"/>
    <e v="#NAME?"/>
    <s v="Other"/>
  </r>
  <r>
    <s v="INNSA1"/>
    <s v="2024-04-11"/>
    <s v="0301049751"/>
    <s v="73239990"/>
    <s v="STEEL LUNCH BOX (6717) (QTY: 24960 PCS / USD 2.960 PER PCS)"/>
    <s v="STEEL"/>
    <s v="LUNCH BOX"/>
    <s v="LUNCH"/>
    <s v="6717"/>
    <n v="24960"/>
    <s v="PCS"/>
    <s v="2.960"/>
    <s v="PCS"/>
    <n v="9568"/>
    <s v="KGS"/>
    <n v="664.44589255852839"/>
    <n v="6357418.2999999998"/>
    <n v="7.8772482816660157"/>
    <n v="75369.511558980448"/>
    <n v="2329358.1"/>
    <n v="672.32314084019436"/>
    <x v="1"/>
    <s v="Household Steel Items"/>
    <e v="#NAME?"/>
    <s v="Lunch Box"/>
  </r>
  <r>
    <s v="INNSA1"/>
    <s v="2024-04-11"/>
    <s v="0301049751"/>
    <s v="73239990"/>
    <s v="STEEL LUNCH BOX (6728) (QTY: 31296 PCS / USD 1.930 PER PCS)"/>
    <s v="STEEL"/>
    <s v="LUNCH BOX"/>
    <s v="LUNCH"/>
    <s v="6728"/>
    <n v="31296"/>
    <s v="PCS"/>
    <s v="1.930"/>
    <s v="PCS"/>
    <n v="10849.28"/>
    <s v="KGS"/>
    <n v="479.05982516812168"/>
    <n v="5197454.18"/>
    <n v="5.6794288698058297"/>
    <n v="61617.714048606998"/>
    <n v="1904347.2"/>
    <n v="484.73925403792748"/>
    <x v="1"/>
    <s v="Household Steel Items"/>
    <e v="#NAME?"/>
    <s v="Lunch Box"/>
  </r>
  <r>
    <s v="INNSA1"/>
    <s v="2024-04-11"/>
    <s v="0301049751"/>
    <s v="73239990"/>
    <s v="STEEL LUNCH BOX (6561) (QTY: 19812 PCS / USD 2.350 PER PCS)"/>
    <s v="STEEL"/>
    <s v="LUNCH BOX"/>
    <s v="LUNCH"/>
    <s v="6561"/>
    <n v="19812"/>
    <s v="PCS"/>
    <s v="2.350"/>
    <s v="PCS"/>
    <n v="7759.7"/>
    <s v="KGS"/>
    <n v="516.29242496488268"/>
    <n v="4006274.33"/>
    <n v="6.1208349136322786"/>
    <n v="47495.842679312387"/>
    <n v="1467899"/>
    <n v="522.41325987851496"/>
    <x v="1"/>
    <s v="Household Steel Items"/>
    <e v="#NAME?"/>
    <s v="Lunch Box"/>
  </r>
  <r>
    <s v="INNSA1"/>
    <s v="2024-04-11"/>
    <s v="0301049751"/>
    <s v="73239990"/>
    <s v="DS-25 STAINLESS STEEL GRATER WITH HANDLE (QTY:51000 PCS USD0.2067 PER PCS)"/>
    <s v="DS-25"/>
    <s v="STAINLESS STEEL GRATER WITH HANDLE"/>
    <s v="STAINLESS"/>
    <s v=""/>
    <e v="#N/A"/>
    <e v="#N/A"/>
    <s v=" "/>
    <e v="#N/A"/>
    <n v="1615"/>
    <s v="KGS"/>
    <n v="581.197399380805"/>
    <n v="938633.8"/>
    <n v="6.8903070466011256"/>
    <n v="11127.84588026082"/>
    <n v="343915.5"/>
    <n v="588.08770642740615"/>
    <x v="1"/>
    <s v="Household Steel Items"/>
    <e v="#NAME?"/>
    <s v="Other"/>
  </r>
  <r>
    <s v="INNSA1"/>
    <s v="2024-04-06"/>
    <s v="0301049751"/>
    <s v="73239990"/>
    <s v="STEEL SHOWER CADDY (B57894 ) (QTY:400 NOS/ USD 2.71 PER NOS)"/>
    <s v="STEEL"/>
    <s v="SHOWER CADDY"/>
    <s v="SHOWER"/>
    <s v="B57894 "/>
    <n v="400"/>
    <s v="NOS"/>
    <s v="2.71"/>
    <s v="PCS"/>
    <n v="338"/>
    <s v="KGS"/>
    <n v="296.9714793"/>
    <n v="100376.36"/>
    <n v="3.5353747530000001"/>
    <n v="1194.9566669999999"/>
    <n v="36777.9"/>
    <n v="300.50685405299998"/>
    <x v="1"/>
    <s v="Household Steel Items"/>
    <e v="#NAME?"/>
    <s v="Other"/>
  </r>
  <r>
    <s v="INNSA1"/>
    <s v="2024-04-06"/>
    <s v="0301049751"/>
    <s v="73239990"/>
    <s v="STEEL SPOON HOLDER (B51539-DL) (QTY:960 NOS/ USD 1.18 PER NOS)"/>
    <s v="STEEL"/>
    <s v="SPOON HOLDER"/>
    <s v="SPOON"/>
    <s v="B51539-DL"/>
    <n v="960"/>
    <s v="NOS"/>
    <s v="1.18"/>
    <s v="PCS"/>
    <n v="279.2"/>
    <s v="KGS"/>
    <n v="375.69896130000001"/>
    <n v="104895.15"/>
    <n v="4.4726066820000003"/>
    <n v="1248.751786"/>
    <n v="38433.599999999999"/>
    <n v="380.171567982"/>
    <x v="1"/>
    <s v="Household Steel Items"/>
    <e v="#NAME?"/>
    <s v="Holder"/>
  </r>
  <r>
    <s v="INNSA1"/>
    <s v="2024-04-06"/>
    <s v="0301049751"/>
    <s v="73239990"/>
    <s v="STEEL HOOK (B52693) (QTY:720 NOS/ USD 1.78 PER NOS)"/>
    <s v="STEEL"/>
    <s v="HOOK"/>
    <s v=" "/>
    <s v="B52693"/>
    <n v="720"/>
    <s v="NOS"/>
    <s v="1.78"/>
    <s v="PCS"/>
    <n v="435.6"/>
    <s v="KGS"/>
    <n v="272.43741970000002"/>
    <n v="118673.74"/>
    <n v="3.2433026150000002"/>
    <n v="1412.7826190000001"/>
    <n v="43482"/>
    <n v="275.68072231500003"/>
    <x v="1"/>
    <s v="Household Steel Items"/>
    <e v="#NAME?"/>
    <s v="Other"/>
  </r>
  <r>
    <s v="INNSA1"/>
    <s v="2024-04-06"/>
    <s v="0301049751"/>
    <s v="73239990"/>
    <s v="STEEL HOOK (B66988-5) (QTY:240 NOS/ USD 1.72 PER NOS)"/>
    <s v="STEEL"/>
    <s v="HOOK"/>
    <s v=" "/>
    <s v="B66988-5"/>
    <n v="240"/>
    <s v="NOS"/>
    <s v="1.72"/>
    <s v="PCS"/>
    <n v="99.6"/>
    <s v="KGS"/>
    <n v="383.78022090000002"/>
    <n v="38224.51"/>
    <n v="4.5688121529999997"/>
    <n v="455.05369050000002"/>
    <n v="14005.5"/>
    <n v="388.34903305300003"/>
    <x v="1"/>
    <s v="Household Steel Items"/>
    <e v="#NAME?"/>
    <s v="Other"/>
  </r>
  <r>
    <s v="INNSA1"/>
    <s v="2024-04-06"/>
    <s v="0301049751"/>
    <s v="73239990"/>
    <s v="STEEL KITCHEN DISH HOLDER (B52193) (QTY:720 NOS/ USD 1.12 PER NOS)"/>
    <s v="STEEL"/>
    <s v="KITCHEN DISH HOLDER"/>
    <s v="KITCHEN"/>
    <s v="B52193"/>
    <n v="720"/>
    <s v="NOS"/>
    <s v="1.12"/>
    <s v="PCS"/>
    <n v="255.6"/>
    <s v="KGS"/>
    <n v="292.14053209999997"/>
    <n v="74671.12"/>
    <n v="3.4778634770000001"/>
    <n v="888.94190479999997"/>
    <n v="27359.5"/>
    <n v="295.618395577"/>
    <x v="1"/>
    <s v="Household Steel Items"/>
    <e v="#NAME?"/>
    <s v="Holder"/>
  </r>
  <r>
    <s v="INNSA1"/>
    <s v="2024-04-06"/>
    <s v="0301049751"/>
    <s v="73239990"/>
    <s v="STEEL CORNER RACK (B68261-2 ) (QTY:600 NOS/ USD 1.45 PER NOS)"/>
    <s v="STEEL"/>
    <s v="CORNER RACK"/>
    <s v="CORNER"/>
    <s v="B68261-2 "/>
    <n v="600"/>
    <s v="NOS"/>
    <s v="1.45"/>
    <s v="PCS"/>
    <n v="198"/>
    <s v="KGS"/>
    <n v="406.87055559999999"/>
    <n v="80560.37"/>
    <n v="4.84369709"/>
    <n v="959.05202380000003"/>
    <n v="29517.3"/>
    <n v="411.71425268999997"/>
    <x v="1"/>
    <s v="Household Steel Items"/>
    <e v="#NAME?"/>
    <s v="Other"/>
  </r>
  <r>
    <s v="INNSA1"/>
    <s v="2024-04-06"/>
    <s v="0301049751"/>
    <s v="73239990"/>
    <s v="STEEL SPOON HOLDER ROUND (B60157) (QTY:708 NOS/ USD 1.00 PERNOS)"/>
    <s v="STEEL"/>
    <s v="SPOON HOLDER ROUND"/>
    <s v="SPOON"/>
    <s v="B60157"/>
    <n v="708"/>
    <s v="NOS"/>
    <s v="1.00"/>
    <s v="PCS"/>
    <n v="179.95"/>
    <s v="KGS"/>
    <n v="364.32053350000001"/>
    <n v="65559.48"/>
    <n v="4.3371492079999996"/>
    <n v="780.47"/>
    <n v="24021"/>
    <n v="368.65768270800004"/>
    <x v="1"/>
    <s v="Household Steel Items"/>
    <e v="#NAME?"/>
    <s v="Holder"/>
  </r>
  <r>
    <s v="INNSA1"/>
    <s v="2024-04-06"/>
    <s v="0301049751"/>
    <s v="73239990"/>
    <s v="STEEL BASKET (B62152 ) (QTY:720 NOS/ USD 1.80 PER NOS)"/>
    <s v="STEEL"/>
    <s v="BASKET"/>
    <s v=" "/>
    <s v="B62152 "/>
    <n v="720"/>
    <s v="NOS"/>
    <s v="1.80"/>
    <s v="PCS"/>
    <n v="360"/>
    <s v="KGS"/>
    <n v="333.3532778"/>
    <n v="120007.18"/>
    <n v="3.9684914020000002"/>
    <n v="1428.6569050000001"/>
    <n v="43970.6"/>
    <n v="337.32176920199998"/>
    <x v="1"/>
    <s v="Household Steel Items"/>
    <e v="#NAME?"/>
    <s v="Basket"/>
  </r>
  <r>
    <s v="INNSA1"/>
    <s v="2024-04-06"/>
    <s v="0301049751"/>
    <s v="73239990"/>
    <s v="STEEL CUTLERY HOLDER (B53773) (QTY:696 NOS/ USD 1.22 PER NOS)"/>
    <s v="STEEL"/>
    <s v="CUTLERY HOLDER"/>
    <s v="CUTLERY"/>
    <s v="B53773"/>
    <n v="696"/>
    <s v="NOS"/>
    <s v="1.22"/>
    <s v="PCS"/>
    <n v="198.36"/>
    <s v="KGS"/>
    <n v="396.38490619999999"/>
    <n v="78626.91"/>
    <n v="4.7188679310000001"/>
    <n v="936.03464289999999"/>
    <n v="28808.9"/>
    <n v="401.10377413099997"/>
    <x v="1"/>
    <s v="Household Steel Items"/>
    <e v="#NAME?"/>
    <s v="Holder"/>
  </r>
  <r>
    <s v="INNSA1"/>
    <s v="2024-04-06"/>
    <s v="0301049751"/>
    <s v="73239990"/>
    <s v="MILD STEEL MULTI FUNCTION CLOTH STAND (RYX-02-020) (QTY: 1232 NOS/ CNY 100 PER NOS)"/>
    <s v="MILD"/>
    <s v="STEEL MULTI FUNCTION CLOTH STAND"/>
    <s v="STEEL"/>
    <s v="RYX-02-020"/>
    <n v="1232"/>
    <s v="NOS"/>
    <s v=" "/>
    <s v="PCS"/>
    <n v="4004"/>
    <s v="KGS"/>
    <n v="384.77048200000002"/>
    <n v="1540621.01"/>
    <n v="4.5806009760000004"/>
    <n v="18340.726309999998"/>
    <n v="564483.5"/>
    <n v="389.35108297600004"/>
    <x v="1"/>
    <s v="Household Steel Items"/>
    <e v="#NAME?"/>
    <s v="Cloth Stand"/>
  </r>
  <r>
    <s v="INNSA1"/>
    <s v="2024-04-06"/>
    <s v="0301049751"/>
    <s v="73239990"/>
    <s v="STEEL BASKET SMALL (B54091) (QTY:720 NOS/ USD 1.33 PER NOS)"/>
    <s v="STEEL"/>
    <s v="BASKET SMALL"/>
    <s v="BASKET"/>
    <s v="B54091"/>
    <n v="720"/>
    <s v="NOS"/>
    <s v="1.33"/>
    <s v="PCS"/>
    <n v="258"/>
    <s v="KGS"/>
    <n v="343.68972869999999"/>
    <n v="88671.95"/>
    <n v="4.0915443890000001"/>
    <n v="1055.6184519999999"/>
    <n v="32489.4"/>
    <n v="347.78127308899997"/>
    <x v="1"/>
    <s v="Household Steel Items"/>
    <e v="#NAME?"/>
    <s v="Basket"/>
  </r>
  <r>
    <s v="INNSA1"/>
    <s v="2024-04-06"/>
    <s v="0301049751"/>
    <s v="73239990"/>
    <s v="STEEL BASKET (B66053) (QTY:720 NOS/ USD 1.53 PER NOS)"/>
    <s v="STEEL"/>
    <s v="BASKET"/>
    <s v=" "/>
    <s v="B66053"/>
    <n v="720"/>
    <s v="NOS"/>
    <s v="1.53"/>
    <s v="PCS"/>
    <n v="273.60000000000002"/>
    <s v="KGS"/>
    <n v="372.82923979999998"/>
    <n v="102006.08"/>
    <n v="4.4384433310000002"/>
    <n v="1214.358095"/>
    <n v="37375"/>
    <n v="377.26768313099996"/>
    <x v="1"/>
    <s v="Household Steel Items"/>
    <e v="#NAME?"/>
    <s v="Basket"/>
  </r>
  <r>
    <s v="INNSA1"/>
    <s v="2024-04-03"/>
    <s v="0301049751"/>
    <s v="73239990"/>
    <s v="MILD STEEL MULTI FUNCTION CLOTH STAND (RYX-02-021A) (QTY:6480 NOS/ CNY 61.50 PER NOS)"/>
    <s v="MILD"/>
    <s v="STEEL MULTI FUNCTION CLOTH STAND"/>
    <s v="STEEL"/>
    <s v="RYX-02-021A"/>
    <n v="6480"/>
    <s v="NOS"/>
    <s v=" "/>
    <s v="PCS"/>
    <n v="23760"/>
    <s v="KGS"/>
    <n v="216.56405430000001"/>
    <n v="5145561.93"/>
    <n v="2.5781435030000002"/>
    <n v="61256.689639999997"/>
    <n v="1885333.9"/>
    <n v="219.14219780300002"/>
    <x v="1"/>
    <s v="Household Steel Items"/>
    <e v="#NAME?"/>
    <s v="Cloth Stand"/>
  </r>
  <r>
    <s v="INNSA1"/>
    <s v="2024-03-23"/>
    <s v="0301049751"/>
    <s v="73239990"/>
    <s v="MILD STEEL MULTI FUNCTION CLOTH STAND (RYX-02-026-3S) (QTY:848 NOS/ CNY 82.00 PER NOS)"/>
    <s v="MILD"/>
    <s v="STEEL MULTI FUNCTION CLOTH STAND"/>
    <s v="STEEL"/>
    <s v="RYX-02-026-3S"/>
    <n v="848"/>
    <s v="NOS"/>
    <s v=" "/>
    <s v="PCS"/>
    <n v="3307.2"/>
    <s v="KGS"/>
    <n v="273.90608369617797"/>
    <n v="905862.2"/>
    <n v="3.2705204023424241"/>
    <n v="10816.265074626859"/>
    <n v="331907.8"/>
    <n v="277.17660409852039"/>
    <x v="1"/>
    <s v="Household Steel Items"/>
    <e v="#NAME?"/>
    <s v="Cloth Stand"/>
  </r>
  <r>
    <s v="INNSA1"/>
    <s v="2024-03-21"/>
    <s v="0301049751"/>
    <s v="73239990"/>
    <s v="STEEL SPRINKLER (AM-430) (QTY: 408 PCS / USD : 0.5776 PER PCS)"/>
    <s v="STEEL"/>
    <s v="SPRINKLER"/>
    <s v=" "/>
    <s v="AM-430"/>
    <n v="408"/>
    <s v="PCS"/>
    <s v=": 0.5776"/>
    <s v="PCS"/>
    <n v="74.8"/>
    <s v="KGS"/>
    <n v="276.88235294117652"/>
    <n v="20710.8"/>
    <n v="3.3060579455662862"/>
    <n v="247.29313432835821"/>
    <n v="7588.5"/>
    <n v="280.18841088674282"/>
    <x v="1"/>
    <s v="Household Steel Items"/>
    <e v="#NAME?"/>
    <s v="Sprinkler"/>
  </r>
  <r>
    <s v="INNSA1"/>
    <s v="2024-03-21"/>
    <s v="0301049751"/>
    <s v="73239990"/>
    <s v="MILD STEEL MULTI FUNCTION CLOTH STAND (RYX-02-021A) (QTY:6480 PCS/CNY 61.50 PER PCS)"/>
    <s v="MILD"/>
    <s v="STEEL MULTI FUNCTION CLOTH STAND"/>
    <s v="STEEL"/>
    <s v="RYX-02-021A"/>
    <n v="6480"/>
    <s v="PCS"/>
    <s v=" "/>
    <s v="PCS"/>
    <n v="23760"/>
    <s v="KGS"/>
    <n v="214.05114267676771"/>
    <n v="5085855.1500000004"/>
    <n v="2.555834539424092"/>
    <n v="60726.628656716428"/>
    <n v="1863457.3"/>
    <n v="216.60697721619181"/>
    <x v="1"/>
    <s v="Household Steel Items"/>
    <e v="#NAME?"/>
    <s v="Cloth Stand"/>
  </r>
  <r>
    <s v="INNSA1"/>
    <s v="2024-03-21"/>
    <s v="0301049751"/>
    <s v="73239990"/>
    <s v="MILD STEEL MULTI FUNCTION CLOTH STAND (RYX-02-020) (QTY:1232PCS/CNY 100 PER PCS)"/>
    <s v="MILD"/>
    <s v="STEEL MULTI FUNCTION CLOTH STAND"/>
    <s v="STEEL"/>
    <s v="RYX-02-020"/>
    <e v="#VALUE!"/>
    <e v="#VALUE!"/>
    <s v=" "/>
    <e v="#VALUE!"/>
    <n v="4004"/>
    <s v="KGS"/>
    <n v="392.672524975025"/>
    <n v="1572260.79"/>
    <n v="4.6886271638808967"/>
    <n v="18773.263164179101"/>
    <n v="576076.4"/>
    <n v="397.36115213890588"/>
    <x v="1"/>
    <s v="Household Steel Items"/>
    <e v="#NAME?"/>
    <s v="Cloth Stand"/>
  </r>
  <r>
    <s v="INNSA1"/>
    <s v="2024-03-21"/>
    <s v="0301049751"/>
    <s v="73239990"/>
    <s v="STEEL SALT BOTTLE (NP-19) (QTY: 4752 PCS / USD : 0.4475 PERPCS)"/>
    <s v="STEEL"/>
    <s v="SALT BOTTLE"/>
    <s v="SALT"/>
    <s v="NP-19"/>
    <n v="4752"/>
    <s v="PCS"/>
    <s v=": 0.4475"/>
    <s v="PCS"/>
    <n v="739.2"/>
    <s v="KGS"/>
    <n v="252.8240665584415"/>
    <n v="186887.55"/>
    <n v="3.0187948245784062"/>
    <n v="2231.4931343283579"/>
    <n v="68475.600000000006"/>
    <n v="255.84286138301991"/>
    <x v="1"/>
    <s v="Household Steel Items"/>
    <e v="#NAME?"/>
    <s v="Other"/>
  </r>
  <r>
    <s v="INNSA1"/>
    <s v="2024-03-20"/>
    <s v="0301049751"/>
    <s v="73239990"/>
    <s v="STEEL ROUND CONTAINER (6856) (QTY: 116424 NOS/ USD 0.568 PERNOS)"/>
    <s v="STEEL"/>
    <s v="ROUND CONTAINER"/>
    <s v="ROUND"/>
    <s v="6856"/>
    <n v="116424"/>
    <s v="NOS"/>
    <s v="0.568"/>
    <s v="PCS"/>
    <n v="9702"/>
    <s v="KGS"/>
    <n v="585.78821480107206"/>
    <n v="5683317.2599999998"/>
    <n v="6.9944861468784714"/>
    <n v="67860.504597014922"/>
    <n v="2082367.5"/>
    <n v="592.7827009479505"/>
    <x v="1"/>
    <s v="Household Steel Items"/>
    <e v="#NAME?"/>
    <s v="Other"/>
  </r>
  <r>
    <s v="INNSA1"/>
    <s v="2024-03-20"/>
    <s v="0301049751"/>
    <s v="73239990"/>
    <s v="STEEL LUNCH BOX (6728) (QTY: 31332 NOS/ USD 1.930 PER NOS)"/>
    <s v="STEEL"/>
    <s v="LUNCH BOX"/>
    <s v="LUNCH"/>
    <s v="6728"/>
    <n v="31332"/>
    <s v="NOS"/>
    <s v="1.930"/>
    <s v="PCS"/>
    <n v="10861.76"/>
    <s v="KGS"/>
    <n v="478.47174491058541"/>
    <n v="5197045.26"/>
    <n v="5.7130954616189298"/>
    <n v="62054.271761194017"/>
    <n v="1904197.4"/>
    <n v="484.18484037220435"/>
    <x v="1"/>
    <s v="Household Steel Items"/>
    <e v="#NAME?"/>
    <s v="Lunch Box"/>
  </r>
  <r>
    <s v="INNSA1"/>
    <s v="2024-03-20"/>
    <s v="0301049751"/>
    <s v="73239990"/>
    <s v="STEEL RECTANGLE CONTAINER BIG (6578) (QTY: 28068 NOS/ USD 1.598 PER NOS)"/>
    <s v="STEEL"/>
    <s v="RECTANGLE CONTAINER BIG"/>
    <s v="RECTANGLE"/>
    <s v="6578"/>
    <n v="28068"/>
    <s v="NOS"/>
    <s v="1.598"/>
    <s v="PCS"/>
    <n v="8303.4500000000007"/>
    <s v="KGS"/>
    <n v="464.23802034094251"/>
    <n v="3854777.19"/>
    <n v="5.5431405413843882"/>
    <n v="46027.190328358207"/>
    <n v="1412390.3"/>
    <n v="469.7811608823269"/>
    <x v="1"/>
    <s v="Household Steel Items"/>
    <e v="#NAME?"/>
    <s v="Other"/>
  </r>
  <r>
    <s v="INNSA1"/>
    <s v="2024-03-20"/>
    <s v="0301049751"/>
    <s v="73239990"/>
    <s v="RYX-02-026-3S MILD STEEL MULTI FUNCTION CLOTH STAND (QTY :848 NUM/CNY 82.00 PER NUM)"/>
    <s v="RYX-02-026-3S"/>
    <s v="MILD STEEL MULTI FUNCTION CLOTH STAND"/>
    <s v="MILD"/>
    <s v=""/>
    <e v="#VALUE!"/>
    <s v="NUM"/>
    <s v=" "/>
    <s v="OTHER"/>
    <n v="3307.2"/>
    <s v="KGS"/>
    <n v="267.42325834542822"/>
    <n v="884422.2"/>
    <n v="3.193113532482724"/>
    <n v="10560.265074626859"/>
    <n v="324052.2"/>
    <n v="270.61637187791092"/>
    <x v="1"/>
    <s v="Household Steel Items"/>
    <e v="#NAME?"/>
    <s v="Cloth Stand"/>
  </r>
  <r>
    <s v="INNSA1"/>
    <s v="2024-03-20"/>
    <s v="0301049751"/>
    <s v="73239990"/>
    <s v="STEEL LUNCH BOX (6561) (QTY: 4260 NOS/ USD 2.350 PER NOS)"/>
    <s v="STEEL"/>
    <s v="LUNCH BOX"/>
    <s v="LUNCH"/>
    <s v="6561"/>
    <n v="4260"/>
    <s v="NOS"/>
    <s v="2.350"/>
    <s v="PCS"/>
    <n v="1668.5"/>
    <s v="KGS"/>
    <n v="515.65863949655363"/>
    <n v="860376.44"/>
    <n v="6.15711808354094"/>
    <n v="10273.15152238806"/>
    <n v="315241.90000000002"/>
    <n v="521.81575758009456"/>
    <x v="1"/>
    <s v="Household Steel Items"/>
    <e v="#NAME?"/>
    <s v="Lunch Box"/>
  </r>
  <r>
    <s v="INNSA1"/>
    <s v="2024-02-27"/>
    <s v="0301049751"/>
    <s v="73239990"/>
    <s v="NP-19 STEEL SALT BOTTLE (QTY:53424 PCS/ USD 0.4481 PER PCS)"/>
    <s v="NP-19"/>
    <s v="STEEL SALT BOTTLE"/>
    <s v="STEEL"/>
    <s v=""/>
    <n v="53424"/>
    <s v="PCS"/>
    <s v="0.4481"/>
    <s v="PCS"/>
    <n v="8310.4"/>
    <s v="KGS"/>
    <n v="254.57875312861"/>
    <n v="2115651.27"/>
    <n v="3.034311717861859"/>
    <n v="25216.34410011919"/>
    <n v="775174.7"/>
    <n v="257.61306484647184"/>
    <x v="1"/>
    <s v="Household Steel Items"/>
    <e v="#NAME?"/>
    <s v="Other"/>
  </r>
  <r>
    <s v="INNSA1"/>
    <s v="2024-02-27"/>
    <s v="0301049751"/>
    <s v="73239990"/>
    <s v="AM-430 STEEL SPRINKLER (QTY:57840 PCS/ USD 0.5784 PER PCS)"/>
    <s v="AM-430"/>
    <s v="STEEL SPRINKLER"/>
    <s v="STEEL"/>
    <s v=""/>
    <n v="57840"/>
    <s v="PCS"/>
    <s v="0.5784"/>
    <s v="PCS"/>
    <n v="10604"/>
    <s v="KGS"/>
    <n v="278.81729158808002"/>
    <n v="2956578.56"/>
    <n v="3.3232096732786651"/>
    <n v="35239.31537544696"/>
    <n v="1083290.3999999999"/>
    <n v="282.14050126135868"/>
    <x v="1"/>
    <s v="Household Steel Items"/>
    <e v="#NAME?"/>
    <s v="Sprinkler"/>
  </r>
  <r>
    <s v="INNSA1"/>
    <s v="2024-02-27"/>
    <s v="0301049751"/>
    <s v="73239990"/>
    <s v="SM1168 STEEL HANGER WITH HOOK (QTY:57792 PCS/ USD 1.23 PER PCS)"/>
    <s v="SM1168"/>
    <s v="STEEL HANGER WITH HOOK"/>
    <s v="STEEL"/>
    <s v=""/>
    <n v="57792"/>
    <s v="PCS"/>
    <s v="1.23"/>
    <s v="PCS"/>
    <n v="10836"/>
    <s v="KGS"/>
    <n v="557.03143410852726"/>
    <n v="6035992.6200000001"/>
    <n v="6.6392304422947213"/>
    <n v="71942.701072705589"/>
    <n v="2211587.7000000002"/>
    <n v="563.67066455082204"/>
    <x v="1"/>
    <s v="Household Steel Items"/>
    <e v="#NAME?"/>
    <s v="Hanger"/>
  </r>
  <r>
    <s v="INNSA1"/>
    <s v="2024-02-26"/>
    <s v="0301049751"/>
    <s v="73231000"/>
    <s v="SS SCRUBBER 3PCS SET (SS410) (QTY:120000 SETS/USD 0.16 PER SET)"/>
    <s v="SS"/>
    <s v="SCRUBBER 3PCS SET"/>
    <s v="SCRUBBER"/>
    <s v="SS410"/>
    <n v="120000"/>
    <s v="SETS"/>
    <s v="0.16"/>
    <s v="SET"/>
    <n v="7500"/>
    <s v="KGS"/>
    <n v="227.41300000000001"/>
    <n v="1705597.5"/>
    <n v="2.7105244338498209"/>
    <n v="20328.93325387366"/>
    <n v="749780.7"/>
    <n v="230.12352443384984"/>
    <x v="1"/>
    <s v="Steel Scrubbers"/>
    <e v="#NAME?"/>
    <s v="Scrubber"/>
  </r>
  <r>
    <s v="INNSA1"/>
    <s v="2024-02-26"/>
    <s v="0301049751"/>
    <s v="73239990"/>
    <s v="MILD STEEL MULTI FUNCTION CLOTH STAND (RYX-02-021A) (QTY:6480 PCS/CNY 61.50 PER PCS)"/>
    <s v="MILD"/>
    <s v="STEEL MULTI FUNCTION CLOTH STAND"/>
    <s v="STEEL"/>
    <s v="RYX-02-021A"/>
    <n v="6480"/>
    <s v="PCS"/>
    <s v=" "/>
    <s v="PCS"/>
    <n v="23760"/>
    <s v="KGS"/>
    <n v="216.1649654882155"/>
    <n v="5136079.58"/>
    <n v="2.5764596601694341"/>
    <n v="61216.68152562574"/>
    <n v="1881859.6"/>
    <n v="218.74142514838493"/>
    <x v="1"/>
    <s v="Household Steel Items"/>
    <e v="#NAME?"/>
    <s v="Cloth Stand"/>
  </r>
  <r>
    <s v="INNSA1"/>
    <s v="2024-02-26"/>
    <s v="0301049751"/>
    <s v="73239990"/>
    <s v="MILD STEEL MULTI FUNCTION CLOTH STAND (RYX-02-020) (QTY:1232PCS/CNY 100.00 PER PCS)"/>
    <s v="MILD"/>
    <s v="STEEL MULTI FUNCTION CLOTH STAND"/>
    <s v="STEEL"/>
    <s v="RYX-02-020"/>
    <e v="#VALUE!"/>
    <e v="#VALUE!"/>
    <s v=" "/>
    <e v="#VALUE!"/>
    <n v="4004"/>
    <s v="KGS"/>
    <n v="396.55028971028969"/>
    <n v="1587787.36"/>
    <n v="4.7264635245564923"/>
    <n v="18924.759952324199"/>
    <n v="581765.30000000005"/>
    <n v="401.27675323484618"/>
    <x v="1"/>
    <s v="Household Steel Items"/>
    <e v="#NAME?"/>
    <s v="Cloth Stand"/>
  </r>
  <r>
    <s v="INNSA1"/>
    <s v="2024-02-23"/>
    <s v="0301049751"/>
    <s v="73239990"/>
    <s v="RYX-02-020 MILD STEEL MULTI FUNCTION CLOTH STAND (QTY :1232NUM/CNY 100.00 PER NUM)"/>
    <s v="RYX-02-020"/>
    <s v="MILD STEEL MULTI FUNCTION CLOTH STAND"/>
    <s v="MILD"/>
    <s v=""/>
    <e v="#VALUE!"/>
    <e v="#VALUE!"/>
    <s v=" "/>
    <e v="#VALUE!"/>
    <n v="4004"/>
    <s v="KGS"/>
    <n v="380.83581668331658"/>
    <n v="1524866.61"/>
    <n v="4.5391634884781489"/>
    <n v="18174.810607866511"/>
    <n v="558711.1"/>
    <n v="385.37498017179473"/>
    <x v="1"/>
    <s v="Household Steel Items"/>
    <e v="#NAME?"/>
    <s v="Cloth Stand"/>
  </r>
  <r>
    <s v="INNSA1"/>
    <s v="2024-02-20"/>
    <s v="0301049751"/>
    <s v="73231000"/>
    <s v="STEEL SCRUBBER (8001-12) (QTY: 290016 NOS / USD 0.073 PER NOS)"/>
    <s v="STEEL"/>
    <s v="SCRUBBER"/>
    <s v=" "/>
    <s v="8001-12"/>
    <n v="290016"/>
    <s v="NOS"/>
    <s v="0.073"/>
    <s v="PCS"/>
    <n v="4229"/>
    <s v="KGS"/>
    <n v="439.94421376211892"/>
    <n v="1860524.08"/>
    <n v="5.2312034930097369"/>
    <n v="22122.759571938172"/>
    <n v="817886.4"/>
    <n v="445.17541725512865"/>
    <x v="1"/>
    <s v="Steel Scrubbers"/>
    <e v="#NAME?"/>
    <s v="Scrubber"/>
  </r>
  <r>
    <s v="INNSA1"/>
    <s v="2024-02-17"/>
    <s v="0301049751"/>
    <s v="73239990"/>
    <s v="STEEL LUNCH BOX (6561) (QTY: 19836 NOS/ USD 2.350 PER NOS)"/>
    <s v="STEEL"/>
    <s v="LUNCH BOX"/>
    <s v="LUNCH"/>
    <s v="6561"/>
    <n v="19836"/>
    <s v="NOS"/>
    <s v="2.350"/>
    <s v="PCS"/>
    <n v="7769.1"/>
    <s v="KGS"/>
    <n v="516.90738438171729"/>
    <n v="4015905.16"/>
    <n v="6.1463422637540708"/>
    <n v="47751.547681331751"/>
    <n v="1471427.6"/>
    <n v="523.05372664547133"/>
    <x v="1"/>
    <s v="Household Steel Items"/>
    <e v="#NAME?"/>
    <s v="Lunch Box"/>
  </r>
  <r>
    <s v="INNSA1"/>
    <s v="2024-02-17"/>
    <s v="0301049751"/>
    <s v="73239990"/>
    <s v="SY604A STEEL HOOK 4PCS SET(QTY :600 SET/USD 0.9090 PER SET)"/>
    <s v="SY604A"/>
    <s v="STEEL HOOK 4PCS SET"/>
    <s v="STEEL"/>
    <s v=""/>
    <e v="#VALUE!"/>
    <s v="SET"/>
    <s v="0.9090"/>
    <s v="SET"/>
    <n v="70"/>
    <s v="KGS"/>
    <n v="702.41985714285715"/>
    <n v="49169.39"/>
    <n v="8.3521980635298121"/>
    <n v="584.65386444708668"/>
    <n v="18015.7"/>
    <n v="710.77205520638699"/>
    <x v="1"/>
    <s v="Household Steel Items"/>
    <e v="#NAME?"/>
    <s v="Other"/>
  </r>
  <r>
    <s v="INNSA1"/>
    <s v="2024-02-17"/>
    <s v="0301049751"/>
    <s v="73239990"/>
    <s v="STEEL ROUND CONTAINER (6857) (QTY: 59568 NOS/ USD 0.718 PERNOS)"/>
    <s v="STEEL"/>
    <s v="ROUND CONTAINER"/>
    <s v="ROUND"/>
    <s v="6857"/>
    <n v="59568"/>
    <s v="NOS"/>
    <s v="0.718"/>
    <s v="PCS"/>
    <n v="7594.92"/>
    <s v="KGS"/>
    <n v="485.14962896251711"/>
    <n v="3684672.62"/>
    <n v="5.7687232932522843"/>
    <n v="43812.99191438764"/>
    <n v="1350064.1"/>
    <n v="490.91835225576938"/>
    <x v="1"/>
    <s v="Household Steel Items"/>
    <e v="#NAME?"/>
    <s v="Other"/>
  </r>
  <r>
    <s v="INNSA1"/>
    <s v="2024-02-17"/>
    <s v="0301049751"/>
    <s v="73239990"/>
    <s v="STEEL RECTANGLE CONTAINER (6901 ) (QTY: 2472 NOS/ USD 0.885PER NOS)"/>
    <s v="STEEL"/>
    <s v="RECTANGLE CONTAINER"/>
    <s v="RECTANGLE"/>
    <s v="6901 "/>
    <n v="2472"/>
    <s v="NOS"/>
    <s v=" "/>
    <s v="PCS"/>
    <n v="401.7"/>
    <s v="KGS"/>
    <n v="469.19288025889972"/>
    <n v="188474.78"/>
    <n v="5.5789878746599246"/>
    <n v="2241.0794292508922"/>
    <n v="69057.2"/>
    <n v="474.77186813355962"/>
    <x v="1"/>
    <s v="Household Steel Items"/>
    <e v="#NAME?"/>
    <s v="Other"/>
  </r>
  <r>
    <s v="INNSA1"/>
    <s v="2024-02-17"/>
    <s v="0301049751"/>
    <s v="73239990"/>
    <s v="STEEL ROUND CONTAINER MEDIUM (6581) (QTY: 87792 NOS/ USD 0.875 PER NOS)"/>
    <s v="STEEL"/>
    <s v="ROUND CONTAINER MEDIUM"/>
    <s v="ROUND"/>
    <s v="6581"/>
    <n v="87792"/>
    <s v="NOS"/>
    <s v="0.875"/>
    <s v="PCS"/>
    <n v="10608.2"/>
    <s v="KGS"/>
    <n v="623.85371410795415"/>
    <n v="6617964.9699999997"/>
    <n v="7.4179989786914886"/>
    <n v="78691.616765755054"/>
    <n v="2424822.4"/>
    <n v="631.2717130866456"/>
    <x v="1"/>
    <s v="Household Steel Items"/>
    <e v="#NAME?"/>
    <s v="Other"/>
  </r>
  <r>
    <s v="INNSA1"/>
    <s v="2024-02-17"/>
    <s v="0301049751"/>
    <s v="73239990"/>
    <s v="STEEL ROUND CONTAINER (6856) (QTY: 112320 NOS/ USD 0.568 PERNOS)"/>
    <s v="STEEL"/>
    <s v="ROUND CONTAINER"/>
    <s v="ROUND"/>
    <s v="6856"/>
    <n v="112320"/>
    <s v="NOS"/>
    <s v="0.568"/>
    <s v="PCS"/>
    <n v="12480"/>
    <s v="KGS"/>
    <n v="440.40509214743588"/>
    <n v="5496255.5499999998"/>
    <n v="5.2366836164974542"/>
    <n v="65353.81153388822"/>
    <n v="2013828"/>
    <n v="445.64177576393331"/>
    <x v="1"/>
    <s v="Household Steel Items"/>
    <e v="#NAME?"/>
    <s v="Other"/>
  </r>
  <r>
    <s v="INNSA1"/>
    <s v="2024-02-17"/>
    <s v="0301049751"/>
    <s v="73239990"/>
    <s v="STEEL RECTANGLE CONTAINER LARGE (6862) (QTY: 792 NOS/ USD 1.380 PER NOS)"/>
    <s v="STEEL"/>
    <s v="RECTANGLE CONTAINER LARGE"/>
    <s v="RECTANGLE"/>
    <s v="6862"/>
    <n v="792"/>
    <s v="NOS"/>
    <s v="1.380"/>
    <s v="PCS"/>
    <n v="198"/>
    <s v="KGS"/>
    <n v="475.55479797979802"/>
    <n v="94159.85"/>
    <n v="5.654634934361451"/>
    <n v="1119.6177170035669"/>
    <n v="34500.199999999997"/>
    <n v="481.20943291415949"/>
    <x v="1"/>
    <s v="Household Steel Items"/>
    <e v="#NAME?"/>
    <s v="Other"/>
  </r>
  <r>
    <s v="INNSA1"/>
    <s v="2024-02-17"/>
    <s v="0301049751"/>
    <s v="73239990"/>
    <s v="SY772-42 STEEL HANGER 10PCS SET(QTY :540 SET/USD 1.3986 PERSET)"/>
    <s v="SY772-42"/>
    <s v="STEEL HANGER 10PCS SET"/>
    <s v="STEEL"/>
    <s v=""/>
    <e v="#VALUE!"/>
    <s v="SET"/>
    <s v="1.3986"/>
    <s v="SET"/>
    <n v="273"/>
    <s v="KGS"/>
    <n v="249.4031135531136"/>
    <n v="68087.05"/>
    <n v="2.9655542634139551"/>
    <n v="809.59631391200958"/>
    <n v="24947"/>
    <n v="252.36866781652756"/>
    <x v="1"/>
    <s v="Household Steel Items"/>
    <e v="#NAME?"/>
    <s v="Hanger"/>
  </r>
  <r>
    <s v="INNSA1"/>
    <s v="2024-02-17"/>
    <s v="0301049751"/>
    <s v="73239990"/>
    <s v="STEEL RECTANGLE CONTAINER BIG (6578) (QTY: 37200 NOS/ USD 1.598 PER NOS)"/>
    <s v="STEEL"/>
    <s v="RECTANGLE CONTAINER BIG"/>
    <s v="RECTANGLE"/>
    <s v="6578"/>
    <n v="37200"/>
    <s v="NOS"/>
    <s v="1.598"/>
    <s v="PCS"/>
    <n v="11005"/>
    <s v="KGS"/>
    <n v="465.36224170831429"/>
    <n v="5121311.47"/>
    <n v="5.5334392593140844"/>
    <n v="60895.499048751488"/>
    <n v="1876448.5"/>
    <n v="470.89568096762838"/>
    <x v="1"/>
    <s v="Household Steel Items"/>
    <e v="#NAME?"/>
    <s v="Other"/>
  </r>
  <r>
    <s v="INNSA1"/>
    <s v="2024-02-17"/>
    <s v="0301049751"/>
    <s v="73239990"/>
    <s v="SY604A-4 STEEL HOOK 4PCS SET(QTY :960 SET/USD 0.5734 PER SET)"/>
    <s v="SY604A-4"/>
    <s v="STEEL HOOK 4PCS SET"/>
    <s v="STEEL"/>
    <s v=""/>
    <e v="#VALUE!"/>
    <s v="SET"/>
    <s v="0.5734"/>
    <s v="SET"/>
    <n v="112"/>
    <s v="KGS"/>
    <n v="443.08535714285711"/>
    <n v="49625.56"/>
    <n v="5.2685535926617968"/>
    <n v="590.07800237812125"/>
    <n v="18182.8"/>
    <n v="448.35391073551892"/>
    <x v="1"/>
    <s v="Household Steel Items"/>
    <e v="#NAME?"/>
    <s v="Other"/>
  </r>
  <r>
    <s v="INNSA1"/>
    <s v="2024-02-17"/>
    <s v="0301049751"/>
    <s v="73239990"/>
    <s v="SD1078-B STEEL FRUIT BASKET(QTY :408 PCS/USD 0.9090 PER PCS)"/>
    <s v="SD1078-B"/>
    <s v="STEEL FRUIT BASKET"/>
    <s v="STEEL"/>
    <s v=""/>
    <e v="#VALUE!"/>
    <s v="PCS"/>
    <s v="0.9090"/>
    <s v="PCS"/>
    <n v="83.3"/>
    <s v="KGS"/>
    <n v="401.38055222088838"/>
    <n v="33435"/>
    <n v="4.7726581714731076"/>
    <n v="397.56242568370988"/>
    <n v="12250.6"/>
    <n v="406.15321039236147"/>
    <x v="1"/>
    <s v="Household Steel Items"/>
    <e v="#NAME?"/>
    <s v="Basket"/>
  </r>
  <r>
    <s v="INNSA1"/>
    <s v="2024-02-17"/>
    <s v="0301049751"/>
    <s v="73239990"/>
    <s v="SY722-9602 STEEL HOOK 3PCS SET(QTY :2880 SET/USD 0.1538 PERSET)"/>
    <s v="SY722-9602"/>
    <s v="STEEL HOOK 3PCS SET"/>
    <s v="STEEL"/>
    <s v=""/>
    <e v="#VALUE!"/>
    <s v="SET"/>
    <s v="0.1538"/>
    <s v="SET"/>
    <n v="78"/>
    <s v="KGS"/>
    <n v="511.95282051282049"/>
    <n v="39932.32"/>
    <n v="6.0874294948016701"/>
    <n v="474.81950059453033"/>
    <n v="14631.2"/>
    <n v="518.04025000762215"/>
    <x v="1"/>
    <s v="Household Steel Items"/>
    <e v="#NAME?"/>
    <s v="Other"/>
  </r>
  <r>
    <s v="INNSA1"/>
    <s v="2024-02-17"/>
    <s v="0301049751"/>
    <s v="73239990"/>
    <s v="SY592A-0085 STEEL CLIP 6PCS SET BIG(QTY :1200 SET/USD 0.3776PER SET)"/>
    <s v="SY592A-0085"/>
    <s v="STEEL CLIP 6PCS SET BIG"/>
    <s v="STEEL"/>
    <s v=""/>
    <e v="#VALUE!"/>
    <s v="SET"/>
    <s v=" "/>
    <s v="SET"/>
    <n v="95"/>
    <s v="KGS"/>
    <n v="430.00084210526319"/>
    <n v="40850.080000000002"/>
    <n v="5.1129707741410613"/>
    <n v="485.73222354340078"/>
    <n v="14967.5"/>
    <n v="435.11381287940424"/>
    <x v="1"/>
    <s v="Household Steel Items"/>
    <e v="#NAME?"/>
    <s v="Other"/>
  </r>
  <r>
    <s v="INNSA1"/>
    <s v="2024-02-15"/>
    <s v="0301049751"/>
    <s v="73239990"/>
    <s v="HOUSEHOLD STEEL HOOK 3PCS SET (2628) (QTY: 2628 NOS/ USD 0.380 PER NOS)"/>
    <s v="HOUSEHOLD"/>
    <s v="STEEL HOOK 3PCS SET"/>
    <s v="STEEL"/>
    <s v="2628"/>
    <n v="2628"/>
    <s v="NOS"/>
    <s v="0.380"/>
    <s v="PCS"/>
    <n v="89.06"/>
    <s v="KGS"/>
    <n v="960.11812261396801"/>
    <n v="85508.12"/>
    <n v="11.416386713602471"/>
    <n v="1016.743400713436"/>
    <n v="31330.2"/>
    <n v="971.5345093275705"/>
    <x v="1"/>
    <s v="Household Steel Items"/>
    <e v="#NAME?"/>
    <s v="Other"/>
  </r>
  <r>
    <s v="INNSA1"/>
    <s v="2024-02-12"/>
    <s v="0301049751"/>
    <s v="73231000"/>
    <s v="STEEL SCRUBBER 6PCS SET (OKS-4156) (QTY: 98400 NOS / USD 0.239 PER NOS)"/>
    <s v="STEEL"/>
    <s v="SCRUBBER 6PCS SET"/>
    <s v="SCRUBBER"/>
    <s v="OKS-4156"/>
    <n v="98400"/>
    <s v="NOS"/>
    <s v="0.239"/>
    <s v="PCS"/>
    <n v="8782"/>
    <s v="KGS"/>
    <n v="234.41783420633121"/>
    <n v="2058657.42"/>
    <n v="2.787370204593711"/>
    <n v="24478.685136741969"/>
    <n v="904985.8"/>
    <n v="237.20520441092492"/>
    <x v="1"/>
    <s v="Steel Scrubbers"/>
    <e v="#NAME?"/>
    <s v="Scrubber"/>
  </r>
  <r>
    <s v="INNSA1"/>
    <s v="2024-02-10"/>
    <s v="0301049751"/>
    <s v="73239990"/>
    <s v="NP-55 STEEL TEA STRAINER (QTY: 100800 PCS/ USD 0.2815 PER PCS)"/>
    <s v="NP-55"/>
    <s v="STEEL TEA STRAINER"/>
    <s v="STEEL"/>
    <s v=""/>
    <n v="100800"/>
    <s v="PCS"/>
    <s v="0.2815"/>
    <s v="PCS"/>
    <n v="4620"/>
    <s v="KGS"/>
    <n v="547.63004761904767"/>
    <n v="2530050.8199999998"/>
    <n v="6.5232882384639366"/>
    <n v="30137.591661703391"/>
    <n v="927010.6"/>
    <n v="554.15333585751159"/>
    <x v="1"/>
    <s v="Household Steel Items"/>
    <e v="#NAME?"/>
    <s v="Tea Strainer"/>
  </r>
  <r>
    <s v="INNSA1"/>
    <s v="2024-02-10"/>
    <s v="0301049751"/>
    <s v="73239990"/>
    <s v="AM-603 STEEL TEA STRAINER (QTY: 900 PCS/ USD 0.6022 PER PCS)"/>
    <s v="AM-603"/>
    <s v="STEEL TEA STRAINER"/>
    <s v="STEEL"/>
    <s v=""/>
    <n v="900"/>
    <s v="PCS"/>
    <s v="0.6022"/>
    <s v="PCS"/>
    <n v="50"/>
    <s v="KGS"/>
    <n v="966.50379999999996"/>
    <n v="48325.19"/>
    <n v="11.51285050625372"/>
    <n v="575.64252531268619"/>
    <n v="17706.3"/>
    <n v="978.01665050625365"/>
    <x v="1"/>
    <s v="Household Steel Items"/>
    <e v="#NAME?"/>
    <s v="Tea Strainer"/>
  </r>
  <r>
    <s v="INNSA1"/>
    <s v="2024-02-10"/>
    <s v="0301049751"/>
    <s v="73239990"/>
    <s v="SB-12 STEEL TEA STRAINER BIG (QTY: 14022 PCS/ USD 1.0434 PERPCS)"/>
    <s v="SB-12"/>
    <s v="STEEL TEA STRAINER BIG"/>
    <s v="STEEL"/>
    <s v=""/>
    <n v="14022"/>
    <s v="PCS"/>
    <s v="1.0434"/>
    <s v="PCS"/>
    <n v="3427.6"/>
    <s v="KGS"/>
    <n v="380.59303010853068"/>
    <n v="1304520.67"/>
    <n v="4.533567958410134"/>
    <n v="15539.25753424657"/>
    <n v="477976.3"/>
    <n v="385.1265980669408"/>
    <x v="1"/>
    <s v="Household Steel Items"/>
    <e v="#NAME?"/>
    <s v="Tea Strainer"/>
  </r>
  <r>
    <s v="INNSA1"/>
    <s v="2024-02-10"/>
    <s v="0301049751"/>
    <s v="73239990"/>
    <s v="AM-321 STEEL DRAINER (QTY: 15048 PCS/ USD 0.7338 PER PCS)"/>
    <s v="AM-321"/>
    <s v="STEEL DRAINER"/>
    <s v="STEEL"/>
    <s v=""/>
    <n v="15048"/>
    <s v="PCS"/>
    <s v="0.7338"/>
    <s v="PCS"/>
    <n v="2069.1"/>
    <s v="KGS"/>
    <n v="475.84469576144221"/>
    <n v="984570.26"/>
    <n v="5.6681917303328433"/>
    <n v="11728.055509231681"/>
    <n v="360746.6"/>
    <n v="481.51288749177507"/>
    <x v="1"/>
    <s v="Household Steel Items"/>
    <e v="#NAME?"/>
    <s v="Other"/>
  </r>
  <r>
    <s v="INNSA1"/>
    <s v="2024-02-10"/>
    <s v="0301049751"/>
    <s v="73239990"/>
    <s v="AM-322 STEEL KITCHEN BASKET (QTY: 20400 PCS/ USD 1.2745 PERPCS)"/>
    <s v="AM-322"/>
    <s v="STEEL KITCHEN BASKET"/>
    <s v="STEEL"/>
    <s v=""/>
    <n v="20400"/>
    <s v="PCS"/>
    <s v="1.2745"/>
    <s v="PCS"/>
    <n v="5610"/>
    <s v="KGS"/>
    <n v="413.23531550802142"/>
    <n v="2318250.12"/>
    <n v="4.922398040595847"/>
    <n v="27614.653007742709"/>
    <n v="849406.8"/>
    <n v="418.15771354861727"/>
    <x v="1"/>
    <s v="Household Steel Items"/>
    <e v="#NAME?"/>
    <s v="Basket"/>
  </r>
  <r>
    <s v="INNSA1"/>
    <s v="2024-02-08"/>
    <s v="0301049751"/>
    <s v="73231000"/>
    <s v="8001-2 STEEL SCRUBBER 2 PCS SET (QTY- 167640 SETS/USD 0.151PER SETS)"/>
    <s v="8001-2"/>
    <s v="STEEL SCRUBBER 2 PCS SET"/>
    <s v="STEEL"/>
    <s v=""/>
    <e v="#VALUE!"/>
    <s v="SETS"/>
    <s v=" "/>
    <s v="SET"/>
    <n v="4900"/>
    <s v="KGS"/>
    <n v="447.48471224489788"/>
    <n v="2192675.09"/>
    <n v="5.320864592686064"/>
    <n v="26072.236504161709"/>
    <n v="963900"/>
    <n v="452.80557683758394"/>
    <x v="1"/>
    <s v="Steel Scrubbers"/>
    <e v="#NAME?"/>
    <s v="Scrubber"/>
  </r>
  <r>
    <s v="INNSA1"/>
    <s v="2024-02-08"/>
    <s v="0301049751"/>
    <s v="73239990"/>
    <s v="580F STEEL EGG SLICER (QTY:480 PCS/USD 0.7713 PER PCS)"/>
    <s v="580F"/>
    <s v="STEEL EGG SLICER"/>
    <s v="STEEL"/>
    <s v=""/>
    <n v="480"/>
    <s v="PCS"/>
    <s v="0.7713"/>
    <s v="PCS"/>
    <n v="40"/>
    <s v="KGS"/>
    <n v="823.68549999999982"/>
    <n v="32947.42"/>
    <n v="9.7941200951248515"/>
    <n v="391.76480380499407"/>
    <n v="12071.9"/>
    <n v="833.47962009512469"/>
    <x v="1"/>
    <s v="Household Steel Items"/>
    <e v="#NAME?"/>
    <s v="Other"/>
  </r>
  <r>
    <s v="INNSA1"/>
    <s v="2024-02-08"/>
    <s v="0301049751"/>
    <s v="73231000"/>
    <s v="8001-2 STEEL SCRUBBER 2 PCS SET (QTY- 168000 SETS/USD 0.151PER SETS)"/>
    <s v="8001-2"/>
    <s v="STEEL SCRUBBER 2 PCS SET"/>
    <s v="STEEL"/>
    <s v=""/>
    <e v="#VALUE!"/>
    <s v="SETS"/>
    <s v=" "/>
    <s v="SET"/>
    <n v="4900"/>
    <s v="KGS"/>
    <n v="448.4160530612246"/>
    <n v="2197238.66"/>
    <n v="5.3319387997767489"/>
    <n v="26126.500118906071"/>
    <n v="965906.1"/>
    <n v="453.74799186100137"/>
    <x v="1"/>
    <s v="Steel Scrubbers"/>
    <e v="#NAME?"/>
    <s v="Scrubber"/>
  </r>
  <r>
    <s v="INNSA1"/>
    <s v="2024-02-08"/>
    <s v="0301049751"/>
    <s v="73239990"/>
    <s v="DS-25 STAINLESS STEEL GRATER WITH HANDLE-(QTY:51000 PCS USD0.2067 PER PCS)"/>
    <s v="DS-25"/>
    <s v="STAINLESS STEEL GRATER WITH HANDLE-"/>
    <s v="STAINLESS"/>
    <s v=""/>
    <e v="#N/A"/>
    <e v="#N/A"/>
    <s v=" "/>
    <e v="#N/A"/>
    <n v="1615"/>
    <s v="KGS"/>
    <n v="576.64034674922618"/>
    <n v="931274.16"/>
    <n v="6.8566034096221884"/>
    <n v="11073.414506539841"/>
    <n v="341218.8"/>
    <n v="583.49695015884834"/>
    <x v="1"/>
    <s v="Household Steel Items"/>
    <e v="#NAME?"/>
    <s v="Other"/>
  </r>
  <r>
    <s v="INNSA1"/>
    <s v="2024-02-08"/>
    <s v="0301049751"/>
    <s v="73239990"/>
    <s v="320F SLEEL GRATER (QTY:480 PCS/USD 0.4207 PER PCS)"/>
    <s v="320F"/>
    <s v="SLEEL GRATER"/>
    <s v="SLEEL"/>
    <s v=""/>
    <n v="480"/>
    <s v="PCS"/>
    <s v="0.4207"/>
    <s v="PCS"/>
    <n v="50"/>
    <s v="KGS"/>
    <n v="359.42959999999999"/>
    <n v="17971.48"/>
    <n v="4.2738359096313916"/>
    <n v="213.69179548156961"/>
    <n v="6584.7"/>
    <n v="363.70343590963137"/>
    <x v="1"/>
    <s v="Household Steel Items"/>
    <e v="#NAME?"/>
    <s v="Other"/>
  </r>
  <r>
    <s v="INNSA1"/>
    <s v="2024-02-08"/>
    <s v="0301049751"/>
    <s v="73239990"/>
    <s v="NP-19 STEEL SALT BOTTLE (QTY:30888 PCS/USD 0.4488 PER PCS)"/>
    <s v="NP-19"/>
    <s v="STEEL SALT BOTTLE"/>
    <s v="STEEL"/>
    <s v=""/>
    <n v="30888"/>
    <s v="PCS"/>
    <s v="0.4488"/>
    <s v="PCS"/>
    <n v="4804.8"/>
    <s v="KGS"/>
    <n v="256.76074134199132"/>
    <n v="1233684.01"/>
    <n v="3.0530409196431791"/>
    <n v="14669.25101070155"/>
    <n v="452021.8"/>
    <n v="259.81378226163451"/>
    <x v="1"/>
    <s v="Household Steel Items"/>
    <e v="#NAME?"/>
    <s v="Other"/>
  </r>
  <r>
    <s v="INNSA1"/>
    <s v="2024-02-07"/>
    <s v="0301049751"/>
    <s v="73239990"/>
    <s v="HOUSEHOLD STEEL HOOK 3PCS SET (2628) (QTY: 160740 NOS/USD 0.38 PER NOS)"/>
    <s v="HOUSEHOLD"/>
    <s v="STEEL HOOK 3PCS SET"/>
    <s v="STEEL"/>
    <s v="2628"/>
    <n v="160740"/>
    <s v="NOS"/>
    <s v="0.38"/>
    <s v="PCS"/>
    <n v="5447.3"/>
    <s v="KGS"/>
    <n v="956.26972628641727"/>
    <n v="5209088.08"/>
    <n v="11.370626947519821"/>
    <n v="61939.21617122474"/>
    <n v="1908609.9"/>
    <n v="967.64035323393705"/>
    <x v="1"/>
    <s v="Household Steel Items"/>
    <e v="#NAME?"/>
    <s v="Other"/>
  </r>
  <r>
    <s v="INNSA1"/>
    <s v="2024-02-06"/>
    <s v="0301049751"/>
    <s v="73239990"/>
    <s v="MILD STEEL MULTI FUNCTION CLOTH STAND (RYX-02-021A) (QTY: 6480 NOS/ CNY 61.50 PER NOS)"/>
    <s v="MILD"/>
    <s v="STEEL MULTI FUNCTION CLOTH STAND"/>
    <s v="STEEL"/>
    <s v="RYX-02-021A"/>
    <n v="6480"/>
    <s v="NOS"/>
    <s v=" "/>
    <s v="PCS"/>
    <n v="23760"/>
    <s v="KGS"/>
    <n v="218.67140909090909"/>
    <n v="5195632.68"/>
    <n v="2.6001356610096211"/>
    <n v="61779.223305588581"/>
    <n v="1903679.8"/>
    <n v="221.27154475191873"/>
    <x v="1"/>
    <s v="Household Steel Items"/>
    <e v="#NAME?"/>
    <s v="Cloth Stand"/>
  </r>
  <r>
    <s v="INNSA1"/>
    <s v="2024-02-04"/>
    <s v="0301049751"/>
    <s v="73239990"/>
    <s v="STEEL RECTANGLE CONTAINER LARGE (6862) (QTY: 42408 NOS/USD 1.380 PER NOS)"/>
    <s v="STEEL"/>
    <s v="RECTANGLE CONTAINER LARGE"/>
    <s v="RECTANGLE"/>
    <s v="6862"/>
    <n v="42408"/>
    <s v="NOS"/>
    <s v="1.380"/>
    <s v="PCS"/>
    <n v="10602"/>
    <s v="KGS"/>
    <n v="474.66326542161858"/>
    <n v="5032379.9400000004"/>
    <n v="5.6440340716006956"/>
    <n v="59838.049227110583"/>
    <n v="1843864"/>
    <n v="480.30729949321926"/>
    <x v="1"/>
    <s v="Household Steel Items"/>
    <e v="#NAME?"/>
    <s v="Other"/>
  </r>
  <r>
    <s v="INNSA1"/>
    <s v="2024-02-04"/>
    <s v="0301049751"/>
    <s v="73239990"/>
    <s v="STEEL LUNCH BOX (6728) (QTY: 31584 NOS/USD 1.93 PER NOS)"/>
    <s v="STEEL"/>
    <s v="LUNCH BOX"/>
    <s v="LUNCH"/>
    <s v="6728"/>
    <n v="31584"/>
    <s v="NOS"/>
    <s v="1.93"/>
    <s v="PCS"/>
    <n v="10949.12"/>
    <s v="KGS"/>
    <n v="478.731267900982"/>
    <n v="5241686.0999999996"/>
    <n v="5.6924050880021646"/>
    <n v="62326.826397146251"/>
    <n v="1920553.7"/>
    <n v="484.42367298898415"/>
    <x v="1"/>
    <s v="Household Steel Items"/>
    <e v="#NAME?"/>
    <s v="Lunch Box"/>
  </r>
  <r>
    <s v="INNSA1"/>
    <s v="2024-02-04"/>
    <s v="0301049751"/>
    <s v="73239990"/>
    <s v="STEEL LUNCH BOX (6561) (QTY: 21144 NOS/USD 2.35 PER NOS)"/>
    <s v="STEEL"/>
    <s v="LUNCH BOX"/>
    <s v="LUNCH"/>
    <s v="6561"/>
    <n v="21144"/>
    <s v="NOS"/>
    <s v="2.35"/>
    <s v="PCS"/>
    <n v="8281.4"/>
    <s v="KGS"/>
    <n v="515.93833168304877"/>
    <n v="4272691.7"/>
    <n v="6.1348196395130659"/>
    <n v="50804.895362663512"/>
    <n v="1565514.2"/>
    <n v="522.07315132256178"/>
    <x v="1"/>
    <s v="Household Steel Items"/>
    <e v="#NAME?"/>
    <s v="Lunch Box"/>
  </r>
  <r>
    <s v="INNSA1"/>
    <s v="2024-02-04"/>
    <s v="0301049751"/>
    <s v="73239990"/>
    <s v="STEEL RECTANGLE CONTAINER (6901) (QTY: 52728 NOS/USD 0.885 PER NOS)"/>
    <s v="STEEL"/>
    <s v="RECTANGLE CONTAINER"/>
    <s v="RECTANGLE"/>
    <s v="6901"/>
    <n v="52728"/>
    <s v="NOS"/>
    <s v="0.885"/>
    <s v="PCS"/>
    <n v="8568.2999999999993"/>
    <s v="KGS"/>
    <n v="468.31326867640018"/>
    <n v="4012648.58"/>
    <n v="5.5685287595291353"/>
    <n v="47712.824970273483"/>
    <n v="1470234.5"/>
    <n v="473.88179743592934"/>
    <x v="1"/>
    <s v="Household Steel Items"/>
    <e v="#NAME?"/>
    <s v="Other"/>
  </r>
  <r>
    <s v="INNSA1"/>
    <s v="2024-02-03"/>
    <s v="0301049751"/>
    <s v="73239990"/>
    <s v="MILD STEEL MULTI FUNCTION CLOTH STAND (RYX-02-026-3S) (QTY:848 NOS/ CNY 82 PER NOS)"/>
    <s v="MILD"/>
    <s v="STEEL MULTI FUNCTION CLOTH STAND"/>
    <s v="STEEL"/>
    <s v="RYX-02-026-3S"/>
    <n v="848"/>
    <s v="NOS"/>
    <s v=" "/>
    <s v="PCS"/>
    <n v="3307.2"/>
    <s v="KGS"/>
    <n v="277.76195875665218"/>
    <n v="918614.35"/>
    <n v="3.302758130281239"/>
    <n v="10922.88168846611"/>
    <n v="336580.3"/>
    <n v="281.06471688693341"/>
    <x v="1"/>
    <s v="Household Steel Items"/>
    <e v="#NAME?"/>
    <s v="Cloth Stand"/>
  </r>
  <r>
    <s v="INNSA1"/>
    <s v="2024-02-02"/>
    <s v="0301049751"/>
    <s v="73239990"/>
    <s v="RYX-02-020 MILD STEEL MULTI FUNCTION CLOTH STAND (QTY :1232NUM/CNY 100.00 PER NUM)"/>
    <s v="RYX-02-020"/>
    <s v="MILD STEEL MULTI FUNCTION CLOTH STAND"/>
    <s v="MILD"/>
    <s v=""/>
    <e v="#VALUE!"/>
    <e v="#VALUE!"/>
    <s v=" "/>
    <e v="#VALUE!"/>
    <n v="4004"/>
    <s v="KGS"/>
    <n v="381.46253996003998"/>
    <n v="1527376.01"/>
    <n v="4.5358209269921526"/>
    <n v="18161.426991676581"/>
    <n v="559630.6"/>
    <n v="385.99836088703211"/>
    <x v="1"/>
    <s v="Household Steel Items"/>
    <e v="#NAME?"/>
    <s v="Cloth Stand"/>
  </r>
  <r>
    <s v="INNSA1"/>
    <s v="2024-01-29"/>
    <s v="0301049751"/>
    <s v="73239990"/>
    <s v="STEEL SOAP DISPENSER (SY-XL8168) (QTY: 168 PCS / USD 2.5280PER PCS)"/>
    <s v="STEEL"/>
    <s v="SOAP DISPENSER"/>
    <s v="SOAP"/>
    <s v="SY-XL8168"/>
    <n v="168"/>
    <s v="PCS"/>
    <s v=" "/>
    <s v="PCS"/>
    <n v="29.4"/>
    <s v="KGS"/>
    <n v="1316.971428571429"/>
    <n v="38718.959999999999"/>
    <n v="15.65958892474945"/>
    <n v="460.39191438763379"/>
    <n v="14186.7"/>
    <n v="1332.6310174961784"/>
    <x v="1"/>
    <s v="Household Steel Items"/>
    <e v="#NAME?"/>
    <s v="Other"/>
  </r>
  <r>
    <s v="INNSA1"/>
    <s v="2024-01-29"/>
    <s v="0301049751"/>
    <s v="73239990"/>
    <s v="STEEL SOAP DISPENSER (SY-SH158) (QTY: 168 PCS / USD 2.4578 PER PCS)"/>
    <s v="STEEL"/>
    <s v="SOAP DISPENSER"/>
    <s v="SOAP"/>
    <s v="SY-SH158"/>
    <n v="168"/>
    <s v="PCS"/>
    <s v="2.4578"/>
    <s v="PCS"/>
    <n v="21"/>
    <s v="KGS"/>
    <n v="1792.575714285714"/>
    <n v="37644.089999999997"/>
    <n v="21.314812298284359"/>
    <n v="447.61105826397147"/>
    <n v="13792.8"/>
    <n v="1813.8905265839983"/>
    <x v="1"/>
    <s v="Household Steel Items"/>
    <e v="#NAME?"/>
    <s v="Other"/>
  </r>
  <r>
    <s v="INNSA1"/>
    <s v="2024-01-29"/>
    <s v="0301049751"/>
    <s v="73239990"/>
    <s v="STEEL SPRINKLER (AM-430) (QTY: 13464 PCS / USD : 0.580 PERPCS)"/>
    <s v="STEEL"/>
    <s v="SPRINKLER"/>
    <s v=" "/>
    <s v="AM-430"/>
    <n v="13464"/>
    <s v="PCS"/>
    <s v=": 0.580"/>
    <s v="PCS"/>
    <n v="2468.4"/>
    <s v="KGS"/>
    <n v="282.3942229784476"/>
    <n v="697061.9"/>
    <n v="3.357838560980352"/>
    <n v="8288.4887039239002"/>
    <n v="255403.5"/>
    <n v="285.75206153942793"/>
    <x v="1"/>
    <s v="Household Steel Items"/>
    <e v="#NAME?"/>
    <s v="Sprinkler"/>
  </r>
  <r>
    <s v="INNSA1"/>
    <s v="2024-01-27"/>
    <s v="0301049751"/>
    <s v="73239990"/>
    <s v="AM-430 STEEL SPRINKLER (QTY:55272 PCS /USD 0.5849 PER PCS)"/>
    <s v="AM-430"/>
    <s v="STEEL SPRINKLER"/>
    <s v="STEEL"/>
    <s v=""/>
    <n v="55272"/>
    <s v="PCS"/>
    <s v="0.5849"/>
    <s v="PCS"/>
    <n v="10133.200000000001"/>
    <s v="KGS"/>
    <n v="282.8993615047566"/>
    <n v="2866675.81"/>
    <n v="3.3638449643847399"/>
    <n v="34086.513793103462"/>
    <n v="1050350"/>
    <n v="286.26320646914132"/>
    <x v="1"/>
    <s v="Household Steel Items"/>
    <e v="#NAME?"/>
    <s v="Sprinkler"/>
  </r>
  <r>
    <s v="INNSA1"/>
    <s v="2024-01-20"/>
    <s v="0301049751"/>
    <s v="73239990"/>
    <s v="STEEL TEA STRAINER (NP-55) (QTY: 100800 PCS/USD 0.2823 PERPCS)"/>
    <s v="STEEL"/>
    <s v="TEA STRAINER"/>
    <s v="TEA"/>
    <s v="NP-55"/>
    <n v="100800"/>
    <s v="PCS"/>
    <s v="0.2823"/>
    <s v="PCS"/>
    <n v="4620"/>
    <s v="KGS"/>
    <n v="554.65686147186148"/>
    <n v="2562514.7000000002"/>
    <n v="6.5952064384287929"/>
    <n v="30469.85374554103"/>
    <n v="938905.4"/>
    <n v="561.25206791029029"/>
    <x v="1"/>
    <s v="Household Steel Items"/>
    <e v="#NAME?"/>
    <s v="Tea Strainer"/>
  </r>
  <r>
    <s v="INNSA1"/>
    <s v="2024-01-20"/>
    <s v="0301049751"/>
    <s v="73239990"/>
    <s v="STEEL DRAINER (AM-321) (QTY: 10152 PCS/USD 0.7359 PER PCS)"/>
    <s v="STEEL"/>
    <s v="DRAINER"/>
    <s v=" "/>
    <s v="AM-321"/>
    <n v="10152"/>
    <s v="PCS"/>
    <s v="0.7359"/>
    <s v="PCS"/>
    <n v="1395.9"/>
    <s v="KGS"/>
    <n v="481.96030517945411"/>
    <n v="672768.39"/>
    <n v="5.7308002993989788"/>
    <n v="7999.624137931035"/>
    <n v="246502.39999999999"/>
    <n v="487.6911054788531"/>
    <x v="1"/>
    <s v="Household Steel Items"/>
    <e v="#NAME?"/>
    <s v="Other"/>
  </r>
  <r>
    <s v="INNSA1"/>
    <s v="2024-01-20"/>
    <s v="0301049751"/>
    <s v="73239990"/>
    <s v="STEEL TEA STRAINER BIG (SB-12) (QTY: 6012 PCS/USD 1.0463 PERPCS)"/>
    <s v="STEEL"/>
    <s v="TEA STRAINER BIG"/>
    <s v="TEA"/>
    <s v="SB-12"/>
    <n v="6012"/>
    <s v="PCS"/>
    <s v="1.0463"/>
    <s v="PCS"/>
    <n v="1469.6"/>
    <s v="KGS"/>
    <n v="385.45292596624932"/>
    <n v="566461.62"/>
    <n v="4.583269036459563"/>
    <n v="6735.5721759809767"/>
    <n v="207551.5"/>
    <n v="390.03619500270889"/>
    <x v="1"/>
    <s v="Household Steel Items"/>
    <e v="#NAME?"/>
    <s v="Tea Strainer"/>
  </r>
  <r>
    <s v="INNSA1"/>
    <s v="2024-01-20"/>
    <s v="0301049751"/>
    <s v="73239990"/>
    <s v="STEEL HAND BLENDER (AM-474) (QTY: 21000 PCS/USD 0.6601 PERPCS)"/>
    <s v="STEEL"/>
    <s v="HAND BLENDER"/>
    <s v="HAND"/>
    <s v="AM-474"/>
    <n v="21000"/>
    <s v="PCS"/>
    <s v="0.6601"/>
    <s v="PCS"/>
    <n v="2100"/>
    <s v="KGS"/>
    <n v="594.43550476190478"/>
    <n v="1248314.56"/>
    <n v="7.0681986297491646"/>
    <n v="14843.21712247325"/>
    <n v="457382.5"/>
    <n v="601.50370339165397"/>
    <x v="1"/>
    <s v="Household Steel Items"/>
    <e v="#NAME?"/>
    <s v="Other"/>
  </r>
  <r>
    <s v="INNSA1"/>
    <s v="2024-01-19"/>
    <s v="0301049751"/>
    <s v="73239990"/>
    <s v="STEEL TEA STRAINER BIG (SB-12) (QTY: 44388 PCS/ USD 1.0434 PER PCS)"/>
    <s v="STEEL"/>
    <s v="TEA STRAINER BIG"/>
    <s v="TEA"/>
    <s v="SB-12"/>
    <n v="44388"/>
    <s v="PCS"/>
    <s v="1.0434"/>
    <s v="PCS"/>
    <n v="10850.4"/>
    <s v="KGS"/>
    <n v="383.89752082872531"/>
    <n v="4165441.66"/>
    <n v="4.5647743261441764"/>
    <n v="49529.627348394773"/>
    <n v="1526217.8"/>
    <n v="388.46229515486948"/>
    <x v="1"/>
    <s v="Household Steel Items"/>
    <e v="#NAME?"/>
    <s v="Tea Strainer"/>
  </r>
  <r>
    <s v="INNSA1"/>
    <s v="2024-01-18"/>
    <s v="0301049751"/>
    <s v="73239990"/>
    <s v="RYX-0237F STEEL HUNGER WITH CLOTH CLIP (QTY :504 NUM/CNY 13.00 PER NUM)"/>
    <s v="RYX-0237F"/>
    <s v="STEEL HUNGER WITH CLOTH CLIP"/>
    <s v="STEEL"/>
    <s v=""/>
    <e v="#VALUE!"/>
    <s v="NUM"/>
    <s v=" "/>
    <s v="OTHER"/>
    <n v="176.4"/>
    <s v="KGS"/>
    <n v="464.59750566893422"/>
    <n v="81955"/>
    <n v="5.5145104530437292"/>
    <n v="972.75964391691411"/>
    <n v="30028.3"/>
    <n v="470.11201612197794"/>
    <x v="1"/>
    <s v="Household Steel Items"/>
    <e v="#NAME?"/>
    <s v="Other"/>
  </r>
  <r>
    <s v="INNSA1"/>
    <s v="2024-01-18"/>
    <s v="0301049751"/>
    <s v="73239990"/>
    <s v="RYX-02-021A MILD STEEL MULTI FUNCTION CLOTH STAND (QTY :1050NUM/CNY 61.50 PER NUM)"/>
    <s v="RYX-02-021A"/>
    <s v="MILD STEEL MULTI FUNCTION CLOTH STAND"/>
    <s v="MILD"/>
    <s v=""/>
    <e v="#VALUE!"/>
    <e v="#VALUE!"/>
    <s v=" "/>
    <e v="#VALUE!"/>
    <n v="3850"/>
    <s v="KGS"/>
    <n v="209.7998753246753"/>
    <n v="807729.52"/>
    <n v="2.4902062353077188"/>
    <n v="9587.2940059347184"/>
    <n v="295952.09999999998"/>
    <n v="212.29008155998301"/>
    <x v="1"/>
    <s v="Household Steel Items"/>
    <e v="#NAME?"/>
    <s v="Cloth Stand"/>
  </r>
  <r>
    <s v="INNSA1"/>
    <s v="2024-01-18"/>
    <s v="0301049751"/>
    <s v="73239990"/>
    <s v="RYX-08010D MILD STEEL MULTI FUNCTION CLOTH STAND (QTY :510 NUM/CNY 62.00 PER NUM)"/>
    <s v="RYX-08010D"/>
    <s v="MILD STEEL MULTI FUNCTION CLOTH STAND"/>
    <s v="MILD"/>
    <s v=""/>
    <e v="#VALUE!"/>
    <s v="NUM"/>
    <s v=" "/>
    <s v="OTHER"/>
    <n v="1479"/>
    <s v="KGS"/>
    <n v="267.42083164300197"/>
    <n v="395515.41"/>
    <n v="3.174134500213674"/>
    <n v="4694.5449258160234"/>
    <n v="144916.9"/>
    <n v="270.59496614321563"/>
    <x v="1"/>
    <s v="Household Steel Items"/>
    <e v="#NAME?"/>
    <s v="Cloth Stand"/>
  </r>
  <r>
    <s v="INNSA1"/>
    <s v="2024-01-17"/>
    <s v="0301049751"/>
    <s v="73239990"/>
    <s v="HOUSEHOLD STEEL HOOK 3PCS SET (2628) (QTY: 972 PKT/USD 0.380PER PKT)"/>
    <s v="HOUSEHOLD"/>
    <s v="STEEL HOOK 3PCS SET"/>
    <s v="STEEL"/>
    <s v="2628"/>
    <n v="972"/>
    <s v="PKT"/>
    <s v=" "/>
    <s v="PACK"/>
    <n v="32.94"/>
    <s v="KGS"/>
    <n v="963.21797207043119"/>
    <n v="31728.400000000001"/>
    <n v="11.432854267898289"/>
    <n v="376.59821958456968"/>
    <n v="11625.3"/>
    <n v="974.65082633832947"/>
    <x v="1"/>
    <s v="Household Steel Items"/>
    <e v="#NAME?"/>
    <s v="Other"/>
  </r>
  <r>
    <s v="INNSA1"/>
    <s v="2024-01-17"/>
    <s v="0301049751"/>
    <s v="73239990"/>
    <s v="STEEL LUNCH BOX (M417-680ML) (QTY: 200 PCS / USD: 2.7426 PER PCS)"/>
    <s v="STEEL"/>
    <s v="LUNCH BOX"/>
    <s v="LUNCH"/>
    <s v="M417-680ML"/>
    <n v="200"/>
    <s v="PCS"/>
    <s v=" "/>
    <s v="PCS"/>
    <n v="60"/>
    <s v="KGS"/>
    <n v="812.06966666666654"/>
    <n v="48724.18"/>
    <n v="9.6388090999010885"/>
    <n v="578.32854599406528"/>
    <n v="17852.5"/>
    <n v="821.70847576656763"/>
    <x v="1"/>
    <s v="Household Steel Items"/>
    <e v="#NAME?"/>
    <s v="Lunch Box"/>
  </r>
  <r>
    <s v="INNSA1"/>
    <s v="2024-01-17"/>
    <s v="0301049751"/>
    <s v="73239990"/>
    <s v="STEEL VEGETABLE STRAINER WITH HANDLE (SY-845-5) (QTY: 224 PCS / USD: 0.9563 PER PCS)"/>
    <s v="STEEL"/>
    <s v="VEGETABLE STRAINER WITH HANDLE"/>
    <s v="VEGETABLE"/>
    <s v="SY-845-5"/>
    <n v="224"/>
    <s v="PCS"/>
    <s v=" "/>
    <s v="PCS"/>
    <n v="46.2"/>
    <s v="KGS"/>
    <n v="411.86255411255411"/>
    <n v="19028.05"/>
    <n v="4.8885763099412944"/>
    <n v="225.8522255192878"/>
    <n v="6971.9"/>
    <n v="416.75113042249541"/>
    <x v="1"/>
    <s v="Household Steel Items"/>
    <e v="#NAME?"/>
    <s v="Tea Strainer"/>
  </r>
  <r>
    <s v="INNSA1"/>
    <s v="2024-01-17"/>
    <s v="0301049751"/>
    <s v="73239990"/>
    <s v="RYX-02-021A MILD STEEL MULTI FUNCTION CLOTH STAND (QTY :6480NUM/CNY 61.50 PER NUM)"/>
    <s v="RYX-02-021A"/>
    <s v="MILD STEEL MULTI FUNCTION CLOTH STAND"/>
    <s v="MILD"/>
    <s v=""/>
    <e v="#VALUE!"/>
    <e v="#VALUE!"/>
    <s v=" "/>
    <e v="#VALUE!"/>
    <n v="23760"/>
    <s v="KGS"/>
    <n v="212.9805521885522"/>
    <n v="5060417.92"/>
    <n v="2.5279590764219839"/>
    <n v="60064.307655786353"/>
    <n v="1854137.2"/>
    <n v="215.50851126497417"/>
    <x v="1"/>
    <s v="Household Steel Items"/>
    <e v="#NAME?"/>
    <s v="Cloth Stand"/>
  </r>
  <r>
    <s v="INNSA1"/>
    <s v="2024-01-17"/>
    <s v="0301049751"/>
    <s v="73239990"/>
    <s v="STEEL CUTLERY HOLDER (SY-845-2) (QTY: 280 PCS / USD : 0.9142 PER PCS)"/>
    <s v="STEEL"/>
    <s v="CUTLERY HOLDER"/>
    <s v="CUTLERY"/>
    <s v="SY-845-2"/>
    <n v="280"/>
    <s v="PCS"/>
    <s v=": 0.9142"/>
    <s v="PCS"/>
    <n v="35"/>
    <s v="KGS"/>
    <n v="649.65571428571423"/>
    <n v="22737.95"/>
    <n v="7.7110470538363716"/>
    <n v="269.88664688427298"/>
    <n v="8331.2000000000007"/>
    <n v="657.36676133955064"/>
    <x v="1"/>
    <s v="Household Steel Items"/>
    <e v="#NAME?"/>
    <s v="Holder"/>
  </r>
  <r>
    <s v="INNSA1"/>
    <s v="2024-01-17"/>
    <s v="0301049751"/>
    <s v="73239990"/>
    <s v="STEEL BASKET SQUARE (SY-845-6) (QTY: 280 PCS / USD: 0.8720PER PCS)"/>
    <s v="STEEL"/>
    <s v="BASKET SQUARE"/>
    <s v="BASKET"/>
    <s v="SY-845-6"/>
    <n v="280"/>
    <s v="PCS"/>
    <s v=" "/>
    <s v="PCS"/>
    <n v="42"/>
    <s v="KGS"/>
    <n v="516.38928571428562"/>
    <n v="21688.35"/>
    <n v="6.1292496820686733"/>
    <n v="257.42848664688432"/>
    <n v="7946.7"/>
    <n v="522.51853539635431"/>
    <x v="1"/>
    <s v="Household Steel Items"/>
    <e v="#NAME?"/>
    <s v="Basket"/>
  </r>
  <r>
    <s v="INNSA1"/>
    <s v="2024-01-17"/>
    <s v="0301049751"/>
    <s v="73239990"/>
    <s v="STEEL LUNCH BOX (M417-1200ML) (QTY: 200 PCS / USD: 3.0239PER PCS)"/>
    <s v="STEEL"/>
    <s v="LUNCH BOX"/>
    <s v="LUNCH"/>
    <s v="M417-1200ML"/>
    <n v="200"/>
    <s v="PCS"/>
    <s v=" "/>
    <s v="PCS"/>
    <n v="66"/>
    <s v="KGS"/>
    <n v="813.96454545454549"/>
    <n v="53721.66"/>
    <n v="9.6613002427839252"/>
    <n v="637.64581602373892"/>
    <n v="19683.599999999999"/>
    <n v="823.6258456973294"/>
    <x v="1"/>
    <s v="Household Steel Items"/>
    <e v="#NAME?"/>
    <s v="Lunch Box"/>
  </r>
  <r>
    <s v="INNSA1"/>
    <s v="2024-01-17"/>
    <s v="0301049751"/>
    <s v="73239990"/>
    <s v="STEEL LUNCH BOX (RY304-1) (QTY: 168 PCS / USD: 2.8129 PERPCS)"/>
    <s v="STEEL"/>
    <s v="LUNCH BOX"/>
    <s v="LUNCH"/>
    <s v="RY304-1"/>
    <n v="168"/>
    <s v="PCS"/>
    <s v=" "/>
    <s v="PCS"/>
    <n v="39.200000000000003"/>
    <s v="KGS"/>
    <n v="1070.852295918367"/>
    <n v="41977.41"/>
    <n v="12.710413007933139"/>
    <n v="498.24818991097919"/>
    <n v="15380.5"/>
    <n v="1083.5627089263"/>
    <x v="1"/>
    <s v="Household Steel Items"/>
    <e v="#NAME?"/>
    <s v="Lunch Box"/>
  </r>
  <r>
    <s v="INNSA1"/>
    <s v="2024-01-17"/>
    <s v="0301049751"/>
    <s v="73239990"/>
    <s v="RYX-02-020 MILD STEEL MULTI FUNCTION CLOTH STAND (QTY :1232NUM/CNY 100.00 PER NUM)"/>
    <s v="RYX-02-020"/>
    <s v="MILD STEEL MULTI FUNCTION CLOTH STAND"/>
    <s v="MILD"/>
    <s v=""/>
    <e v="#VALUE!"/>
    <e v="#VALUE!"/>
    <s v=" "/>
    <e v="#VALUE!"/>
    <n v="4004"/>
    <s v="KGS"/>
    <n v="381.52248001997998"/>
    <n v="1527616.01"/>
    <n v="4.5284567361421963"/>
    <n v="18131.94077151336"/>
    <n v="559718.5"/>
    <n v="386.05093675612216"/>
    <x v="1"/>
    <s v="Household Steel Items"/>
    <e v="#NAME?"/>
    <s v="Cloth Stand"/>
  </r>
  <r>
    <s v="INNSA1"/>
    <s v="2024-01-17"/>
    <s v="0301049751"/>
    <s v="73239990"/>
    <s v="STEEL LUNCH BOX (RY304-2) (QTY: 168 PCS / USD: 3.3755 PERPCS)"/>
    <s v="STEEL"/>
    <s v="LUNCH BOX"/>
    <s v="LUNCH"/>
    <s v="RY304-2"/>
    <n v="168"/>
    <s v="PCS"/>
    <s v=" "/>
    <s v="PCS"/>
    <n v="50.4"/>
    <s v="KGS"/>
    <n v="999.46805555555557"/>
    <n v="50373.19"/>
    <n v="11.86312232113419"/>
    <n v="597.90136498516324"/>
    <n v="18456.7"/>
    <n v="1011.3311778766897"/>
    <x v="1"/>
    <s v="Household Steel Items"/>
    <e v="#NAME?"/>
    <s v="Lunch Box"/>
  </r>
  <r>
    <s v="INNSA1"/>
    <s v="2024-01-17"/>
    <s v="0301049751"/>
    <s v="73239990"/>
    <s v="STEEL BASKET SMALL (SY-845-3) (QTY: 280 PCS / USD: 1.0548PER PCS)"/>
    <s v="STEEL"/>
    <s v="BASKET SMALL"/>
    <s v="BASKET"/>
    <s v="SY-845-3"/>
    <n v="280"/>
    <s v="PCS"/>
    <s v=" "/>
    <s v="PCS"/>
    <n v="42"/>
    <s v="KGS"/>
    <n v="624.64166666666677"/>
    <n v="26234.95"/>
    <n v="7.4141444114737869"/>
    <n v="311.3940652818992"/>
    <n v="9612.5"/>
    <n v="632.05581107814055"/>
    <x v="1"/>
    <s v="Household Steel Items"/>
    <e v="#NAME?"/>
    <s v="Basket"/>
  </r>
  <r>
    <s v="INNSA1"/>
    <s v="2024-01-17"/>
    <s v="0301049751"/>
    <s v="73239990"/>
    <s v="STEEL BASKET ROUND (SY-845-7) (QTY: 336 PCS / USD: 0.6329PER PCS)"/>
    <s v="STEEL"/>
    <s v="BASKET ROUND"/>
    <s v="BASKET"/>
    <s v="SY-845-7"/>
    <n v="336"/>
    <s v="PCS"/>
    <s v=" "/>
    <s v="PCS"/>
    <n v="36.4"/>
    <s v="KGS"/>
    <n v="518.94945054945049"/>
    <n v="18889.759999999998"/>
    <n v="6.159637395245702"/>
    <n v="224.2108011869436"/>
    <n v="6921.3"/>
    <n v="525.10908794469617"/>
    <x v="1"/>
    <s v="Household Steel Items"/>
    <e v="#NAME?"/>
    <s v="Basket"/>
  </r>
  <r>
    <s v="INNSA1"/>
    <s v="2024-01-17"/>
    <s v="0301049751"/>
    <s v="73231000"/>
    <s v="STEEL SCRUBBER 6PCS SET (OKS-4156) (QTY: 98880 NOS/ USD 0.239 PER NOS)"/>
    <s v="STEEL"/>
    <s v="SCRUBBER 6PCS SET"/>
    <s v="SCRUBBER"/>
    <s v="OKS-4156"/>
    <n v="98880"/>
    <s v="NOS"/>
    <s v="0.239"/>
    <s v="PCS"/>
    <n v="8825"/>
    <s v="KGS"/>
    <n v="235.6816135977337"/>
    <n v="2079890.24"/>
    <n v="2.797407876530964"/>
    <n v="24687.124510385758"/>
    <n v="914319.7"/>
    <n v="238.47902147426467"/>
    <x v="1"/>
    <s v="Steel Scrubbers"/>
    <e v="#NAME?"/>
    <s v="Scrubber"/>
  </r>
  <r>
    <s v="INNSA1"/>
    <s v="2024-01-17"/>
    <s v="0301049751"/>
    <s v="73239990"/>
    <s v="STEEL BASKET BIG (SY-845-4) (QTY: 224 PCS / USD: 1.1954 PER PCS)"/>
    <s v="STEEL"/>
    <s v="BASKET BIG"/>
    <s v="BASKET"/>
    <s v="SY-845-4"/>
    <n v="224"/>
    <s v="PCS"/>
    <s v=" "/>
    <s v="PCS"/>
    <n v="40.6"/>
    <s v="KGS"/>
    <n v="585.85123152709377"/>
    <n v="23785.56"/>
    <n v="6.9537238163453257"/>
    <n v="282.32118694362021"/>
    <n v="8715"/>
    <n v="592.80495534343913"/>
    <x v="1"/>
    <s v="Household Steel Items"/>
    <e v="#NAME?"/>
    <s v="Basket"/>
  </r>
  <r>
    <s v="INNSA1"/>
    <s v="2024-01-12"/>
    <s v="0301049751"/>
    <s v="73239990"/>
    <s v="STEEL HANGER WITH HOOK (SL-89) (QTY: 70056 PCS/ USD 7.45 PERPCS)"/>
    <s v="STEEL"/>
    <s v="HANGER WITH HOOK"/>
    <s v="HANGER"/>
    <s v="SL-89"/>
    <n v="70056"/>
    <s v="PCS"/>
    <s v="7.45"/>
    <s v="PCS"/>
    <n v="15568"/>
    <s v="KGS"/>
    <n v="402.65286613566292"/>
    <n v="6268499.8200000003"/>
    <n v="4.779262506061281"/>
    <n v="74403.558694362015"/>
    <n v="2296778.4"/>
    <n v="407.4321286417242"/>
    <x v="1"/>
    <s v="Household Steel Items"/>
    <e v="#NAME?"/>
    <s v="Hanger"/>
  </r>
  <r>
    <s v="INNSA1"/>
    <s v="2024-01-09"/>
    <s v="0301049751"/>
    <s v="73239990"/>
    <s v="HOUSEHOLD STEEL HOOK 3PCS SET (2628) (QTY: 167076 PKT/USD 0.38 PER PKT)"/>
    <s v="HOUSEHOLD"/>
    <s v="STEEL HOOK 3PCS SET"/>
    <s v="STEEL"/>
    <s v="2628"/>
    <n v="167076"/>
    <s v="PKT"/>
    <s v="0.38"/>
    <s v="PACK"/>
    <n v="5662.02"/>
    <s v="KGS"/>
    <n v="953.805754836613"/>
    <n v="5400467.2599999998"/>
    <n v="11.321136555924189"/>
    <n v="64100.501602373894"/>
    <n v="1978731.2"/>
    <n v="965.12689139253723"/>
    <x v="1"/>
    <s v="Household Steel Items"/>
    <e v="#NAME?"/>
    <s v="Other"/>
  </r>
  <r>
    <s v="INNSA1"/>
    <s v="2024-01-08"/>
    <s v="0301049751"/>
    <s v="73231000"/>
    <s v="8001-2 STEEL SCRUBBER 2 PCS SET (QTY- 168000 SETS/USD 0.151PER SETS)"/>
    <s v="8001-2"/>
    <s v="STEEL SCRUBBER 2 PCS SET"/>
    <s v="STEEL"/>
    <s v=""/>
    <e v="#VALUE!"/>
    <s v="SETS"/>
    <s v=" "/>
    <s v="SET"/>
    <n v="4900"/>
    <s v="KGS"/>
    <n v="450.0187877551021"/>
    <n v="2205092.06"/>
    <n v="5.3414692908617436"/>
    <n v="26173.19952522255"/>
    <n v="969358.4"/>
    <n v="455.36025704596386"/>
    <x v="1"/>
    <s v="Steel Scrubbers"/>
    <e v="#NAME?"/>
    <s v="Scrubber"/>
  </r>
  <r>
    <s v="INNSA1"/>
    <s v="2024-01-04"/>
    <s v="0301049751"/>
    <s v="73239990"/>
    <s v="AM-430 STEEL SPRINKLER (QTY: 32208 PCS/USD 0.5816 PER PCS)"/>
    <s v="AM-430"/>
    <s v="STEEL SPRINKLER"/>
    <s v="STEEL"/>
    <s v=""/>
    <n v="32208"/>
    <s v="PCS"/>
    <s v="0.5816"/>
    <s v="PCS"/>
    <n v="5904.8"/>
    <s v="KGS"/>
    <n v="281.31053210947022"/>
    <n v="1661082.43"/>
    <n v="3.356927590805133"/>
    <n v="19821.986038186162"/>
    <n v="608620.6"/>
    <n v="284.66745970027534"/>
    <x v="1"/>
    <s v="Household Steel Items"/>
    <e v="#NAME?"/>
    <s v="Sprinkler"/>
  </r>
  <r>
    <s v="INNSA1"/>
    <s v="2024-01-02"/>
    <s v="0301049751"/>
    <s v="73239990"/>
    <s v="RYX-02-021A MILD STEEL MULTI FUNCTION CLOTH STAND (QTY :6480NUM/CNY 61.50 PER NUM)"/>
    <s v="RYX-02-021A"/>
    <s v="MILD STEEL MULTI FUNCTION CLOTH STAND"/>
    <s v="MILD"/>
    <s v=""/>
    <e v="#VALUE!"/>
    <e v="#VALUE!"/>
    <s v=" "/>
    <e v="#VALUE!"/>
    <n v="23760"/>
    <s v="KGS"/>
    <n v="212.06653703703711"/>
    <n v="5038700.92"/>
    <n v="2.5306269336161931"/>
    <n v="60127.695942720762"/>
    <n v="1846180"/>
    <n v="214.5971639706533"/>
    <x v="1"/>
    <s v="Household Steel Items"/>
    <e v="#NAME?"/>
    <s v="Cloth Stand"/>
  </r>
  <r>
    <s v="INNSA1"/>
    <s v="2023-12-30"/>
    <s v="0301049751"/>
    <s v="73239990"/>
    <s v="MILD STEEL MULTI FUNCTION CLOTH STAND (RYX-02-026-3S) (QTY:848 NOS/ CNY: 82.00 PER NOS)"/>
    <s v="MILD"/>
    <s v="STEEL MULTI FUNCTION CLOTH STAND"/>
    <s v="STEEL"/>
    <s v="RYX-02-026-3S"/>
    <n v="848"/>
    <s v="NOS"/>
    <s v=" "/>
    <s v="PCS"/>
    <n v="3307.2"/>
    <s v="KGS"/>
    <n v="272.85885341073998"/>
    <n v="902398.8"/>
    <n v="3.2560722364050099"/>
    <n v="10768.4821002387"/>
    <n v="330639"/>
    <n v="276.11492564714501"/>
    <x v="2"/>
    <s v="Household Steel Items"/>
    <e v="#NAME?"/>
    <s v="Cloth Stand"/>
  </r>
  <r>
    <s v="INNSA1"/>
    <s v="2023-12-27"/>
    <s v="0301049751"/>
    <s v="73239390"/>
    <s v="AN-01 NON STICK FRY PAN 16CM (QTY:10140 PCS/ USD 0.4718 PERPCS)"/>
    <s v="AN-01"/>
    <s v="NON STICK FRY PAN 16CM"/>
    <s v="NON"/>
    <s v=""/>
    <n v="10140"/>
    <s v="PCS"/>
    <s v="0.4718"/>
    <s v="PCS"/>
    <n v="2298.4"/>
    <s v="KGS"/>
    <n v="185.020810128785"/>
    <n v="425251.83"/>
    <n v="2.2078855623960001"/>
    <n v="5074.6041766109802"/>
    <n v="155812.29999999999"/>
    <n v="187.228695691181"/>
    <x v="2"/>
    <s v="Kitchen Filters"/>
    <e v="#NAME?"/>
    <s v="Other"/>
  </r>
  <r>
    <s v="INNSA1"/>
    <s v="2023-12-27"/>
    <s v="0301049751"/>
    <s v="73239990"/>
    <s v="STAINLESS STEEL GRATER WITH HANDLE (KL324H-9S) (QTY: 59040 NOS /USD 0.624 PER NOS)"/>
    <s v="STAINLESS"/>
    <s v="STEEL GRATER WITH HANDLE"/>
    <s v="STEEL"/>
    <s v="KL324H-9S"/>
    <n v="59040"/>
    <s v="NOS"/>
    <s v="0.624"/>
    <s v="PCS"/>
    <n v="9512"/>
    <s v="KGS"/>
    <n v="330.35913477712398"/>
    <n v="3142376.09"/>
    <n v="3.9422331118988501"/>
    <n v="37498.521360381899"/>
    <n v="1151366.6000000001"/>
    <n v="334.30136788902286"/>
    <x v="2"/>
    <s v="Household Steel Items"/>
    <e v="#NAME?"/>
    <s v="Other"/>
  </r>
  <r>
    <s v="INNSA1"/>
    <s v="2023-12-27"/>
    <s v="0301049751"/>
    <s v="73239390"/>
    <s v="AN-02 NON STICK SAUCE PAN 16CM (QTY:18630 PCS/ USD 0.5352 PER PCS)"/>
    <s v="AN-02"/>
    <s v="NON STICK SAUCE PAN 16CM"/>
    <s v="NON"/>
    <s v=""/>
    <n v="18630"/>
    <s v="PCS"/>
    <s v="0.5352"/>
    <s v="PCS"/>
    <n v="4781.7"/>
    <s v="KGS"/>
    <n v="185.352014973754"/>
    <n v="886297.73"/>
    <n v="2.21183788751497"/>
    <n v="10576.3452267303"/>
    <n v="324739.5"/>
    <n v="187.56385286126897"/>
    <x v="2"/>
    <s v="Kitchen Filters"/>
    <e v="#NAME?"/>
    <s v="Other"/>
  </r>
  <r>
    <s v="INNSA1"/>
    <s v="2023-12-23"/>
    <s v="0301049751"/>
    <s v="73239990"/>
    <s v="STEEL RECTANGLE CONTAINER (6901) (QTY:27960 NOS/USD 0.90 PERNOS)"/>
    <s v="STEEL"/>
    <s v="RECTANGLE CONTAINER"/>
    <s v="RECTANGLE"/>
    <s v="6901"/>
    <n v="27960"/>
    <s v="NOS"/>
    <s v="0.90"/>
    <s v="PCS"/>
    <n v="4543.5"/>
    <s v="KGS"/>
    <n v="472.73367227908"/>
    <n v="2147865.44"/>
    <n v="5.6412132730200497"/>
    <n v="25630.852505966599"/>
    <n v="786977.9"/>
    <n v="478.37488555210007"/>
    <x v="2"/>
    <s v="Household Steel Items"/>
    <e v="#NAME?"/>
    <s v="Other"/>
  </r>
  <r>
    <s v="INNSA1"/>
    <s v="2023-12-23"/>
    <s v="0301049751"/>
    <s v="73239990"/>
    <s v="STEEL LUNCH BOX 3LAYER (8505) (QTY:11100 NOS/USD 3.30 PER NOS)"/>
    <s v="STEEL"/>
    <s v="LUNCH BOX 3LAYER"/>
    <s v="LUNCH"/>
    <s v="8505"/>
    <n v="11100"/>
    <s v="NOS"/>
    <s v="3.30"/>
    <s v="PCS"/>
    <n v="7215"/>
    <s v="KGS"/>
    <n v="433.33915731115701"/>
    <n v="3126542.02"/>
    <n v="5.1711116624243099"/>
    <n v="37309.570644391402"/>
    <n v="1145565"/>
    <n v="438.51026897358133"/>
    <x v="2"/>
    <s v="Household Steel Items"/>
    <e v="#NAME?"/>
    <s v="Lunch Box"/>
  </r>
  <r>
    <s v="INNSA1"/>
    <s v="2023-12-23"/>
    <s v="0301049751"/>
    <s v="73239990"/>
    <s v="STEEL LUNCH BOX SMALL (6587) (QTY:51000 NOS/USD 1.47 PER NOS)"/>
    <s v="STEEL"/>
    <s v="LUNCH BOX SMALL"/>
    <s v="LUNCH"/>
    <s v="6587"/>
    <n v="51000"/>
    <s v="NOS"/>
    <s v="1.47"/>
    <s v="PCS"/>
    <n v="10348.75"/>
    <s v="KGS"/>
    <n v="618.33946032129495"/>
    <n v="6399040.4900000002"/>
    <n v="7.3787525098006599"/>
    <n v="76360.865035799507"/>
    <n v="2344608.4"/>
    <n v="625.71821283109557"/>
    <x v="2"/>
    <s v="Household Steel Items"/>
    <e v="#NAME?"/>
    <s v="Lunch Box"/>
  </r>
  <r>
    <s v="INNSA1"/>
    <s v="2023-12-21"/>
    <s v="0301049751"/>
    <s v="73239390"/>
    <s v="AN-01 NON STICK FRY PAN 16CM(QTY: 10110 PCS /USD 0.4705 PERPCS)"/>
    <s v="AN-01"/>
    <s v="NON STICK FRY PAN 16CM"/>
    <s v="NON"/>
    <s v=""/>
    <n v="10110"/>
    <s v="PCS"/>
    <s v="0.4705"/>
    <s v="PCS"/>
    <n v="2291.6"/>
    <s v="KGS"/>
    <n v="184.38649851631999"/>
    <n v="422540.1"/>
    <n v="2.1872657000749798"/>
    <n v="5012.3380782918102"/>
    <n v="154818.70000000001"/>
    <n v="186.57376421639498"/>
    <x v="2"/>
    <s v="Kitchen Filters"/>
    <e v="#NAME?"/>
    <s v="Other"/>
  </r>
  <r>
    <s v="INNSA1"/>
    <s v="2023-12-21"/>
    <s v="0301049751"/>
    <s v="73239990"/>
    <s v="AM-321 STEEL DRAINER(QTY:25200 PCS/USD 0.7359 PER PCS)"/>
    <s v="AM-321"/>
    <s v="STEEL DRAINER"/>
    <s v="STEEL"/>
    <s v=""/>
    <n v="25200"/>
    <s v="PCS"/>
    <s v="0.7359"/>
    <s v="PCS"/>
    <n v="3465"/>
    <s v="KGS"/>
    <n v="475.41501875901901"/>
    <n v="1647313.04"/>
    <n v="5.6395613138673601"/>
    <n v="19541.079952550401"/>
    <n v="603575.5"/>
    <n v="481.05458007288638"/>
    <x v="2"/>
    <s v="Household Steel Items"/>
    <e v="#NAME?"/>
    <s v="Other"/>
  </r>
  <r>
    <s v="INNSA1"/>
    <s v="2023-12-21"/>
    <s v="0301049751"/>
    <s v="73239390"/>
    <s v="AN-02 NON STICK SAUCE PAN 16CM(QTY: 21870 PCS /USD 0.5337 PER PCS)"/>
    <s v="AN-02"/>
    <s v="NON STICK SAUCE PAN 16CM"/>
    <s v="NON"/>
    <s v=""/>
    <n v="21870"/>
    <s v="PCS"/>
    <s v="0.5337"/>
    <s v="PCS"/>
    <n v="5613.3"/>
    <s v="KGS"/>
    <n v="184.70752854826901"/>
    <n v="1036818.77"/>
    <n v="2.1910738855073499"/>
    <n v="12299.155041518399"/>
    <n v="379890.5"/>
    <n v="186.89860243377635"/>
    <x v="2"/>
    <s v="Kitchen Filters"/>
    <e v="#NAME?"/>
    <s v="Other"/>
  </r>
  <r>
    <s v="INNSA1"/>
    <s v="2023-12-12"/>
    <s v="0301049751"/>
    <s v="73239990"/>
    <s v="STAINLESS STEELSPORTS BOTTLE 1.45L (AM-398) (QTY: 1956 NOS/USD 1.610 PER NOS)"/>
    <s v="STAINLESS"/>
    <s v="STEELSPORTS BOTTLE 1.45L"/>
    <s v="STEELSPORTS"/>
    <s v="AM-398"/>
    <n v="1956"/>
    <s v="NOS"/>
    <s v="1.610"/>
    <s v="PCS"/>
    <n v="570.5"/>
    <s v="KGS"/>
    <n v="483.2544785"/>
    <n v="275696.68"/>
    <n v="5.7325560920000003"/>
    <n v="3270.4232499999998"/>
    <n v="101015.2"/>
    <n v="488.98703459199999"/>
    <x v="2"/>
    <s v="Household Steel Items"/>
    <e v="#NAME?"/>
    <s v="Other"/>
  </r>
  <r>
    <s v="INNSA1"/>
    <s v="2023-12-12"/>
    <s v="0301049751"/>
    <s v="73239990"/>
    <s v="STAINLESS STEEL SPORTS BOTTLE 900ML (AM-324) (QTY: 11448 NOS/ USD 1.368 PER NOS)"/>
    <s v="STAINLESS"/>
    <s v="STEEL SPORTS BOTTLE 900ML"/>
    <s v="STEEL"/>
    <s v="AM-324"/>
    <n v="11448"/>
    <s v="NOS"/>
    <s v="1.368"/>
    <s v="PCS"/>
    <n v="2321.4"/>
    <s v="KGS"/>
    <n v="590.61226850000003"/>
    <n v="1371047.32"/>
    <n v="7.0060767310000003"/>
    <n v="16263.90652"/>
    <n v="502351.7"/>
    <n v="597.61834523100003"/>
    <x v="2"/>
    <s v="Household Steel Items"/>
    <e v="#NAME?"/>
    <s v="Other"/>
  </r>
  <r>
    <s v="INNSA1"/>
    <s v="2023-12-12"/>
    <s v="0301049751"/>
    <s v="73239990"/>
    <s v="STAINLESS STEEL SPORTS BOTTLE 750ML S-308-C6 (NP-20) (QTY: 35424 NOS/ USD 0.976 PER NOS)"/>
    <s v="STAINLESS"/>
    <s v="STEEL SPORTS BOTTLE 750ML S-308-C6"/>
    <s v="STEEL"/>
    <s v="NP-20"/>
    <n v="35424"/>
    <s v="NOS"/>
    <s v="0.976"/>
    <s v="PCS"/>
    <n v="6199.2"/>
    <s v="KGS"/>
    <n v="488.25704450000001"/>
    <n v="3026803.07"/>
    <n v="5.7918985110000003"/>
    <n v="35905.13725"/>
    <n v="1109020.7"/>
    <n v="494.04894301100001"/>
    <x v="2"/>
    <s v="Household Steel Items"/>
    <e v="#NAME?"/>
    <s v="Other"/>
  </r>
  <r>
    <s v="INNSA1"/>
    <s v="2023-12-12"/>
    <s v="0301049751"/>
    <s v="73239990"/>
    <s v="STAINLESS STEELSPORTS BOTTLE 650ML S115 (NP-21) (QTY: 46320NOS/ USD 0.990 PER NOS)"/>
    <s v="STAINLESS"/>
    <s v="STEELSPORTS BOTTLE 650ML S115"/>
    <s v="STEELSPORTS"/>
    <s v="NP-21"/>
    <e v="#VALUE!"/>
    <e v="#VALUE!"/>
    <s v="0.990"/>
    <e v="#VALUE!"/>
    <n v="7720"/>
    <s v="KGS"/>
    <n v="520.02384719999998"/>
    <n v="4014584.1"/>
    <n v="6.1687289099999996"/>
    <n v="47622.587189999998"/>
    <n v="1470943.6"/>
    <n v="526.19257611"/>
    <x v="2"/>
    <s v="Household Steel Items"/>
    <e v="#NAME?"/>
    <s v="Other"/>
  </r>
  <r>
    <s v="INNSA1"/>
    <s v="2023-12-12"/>
    <s v="0301049751"/>
    <s v="73239990"/>
    <s v="STAINLESS STEEL SPORTS BOTTLE 750ML SG-702 (SB-01) (QTY: 27408 NOS/USD 1.045 PER NOS)"/>
    <s v="STAINLESS"/>
    <s v="STEEL SPORTS BOTTLE 750ML SG-702"/>
    <s v="STEEL"/>
    <s v="SB-01"/>
    <n v="27408"/>
    <s v="NOS"/>
    <s v="1.045"/>
    <s v="PCS"/>
    <n v="4796.3999999999996"/>
    <s v="KGS"/>
    <n v="522.77533359999995"/>
    <n v="2507439.61"/>
    <n v="6.2013681329999999"/>
    <n v="29744.242109999999"/>
    <n v="918725.9"/>
    <n v="528.97670173299991"/>
    <x v="2"/>
    <s v="Household Steel Items"/>
    <e v="#NAME?"/>
    <s v="Other"/>
  </r>
  <r>
    <s v="INNSA1"/>
    <s v="2023-12-11"/>
    <s v="0301049751"/>
    <s v="73239990"/>
    <s v="STEEL LUNCH BOX 2 LAYER (8504) (QTY: 22080 NOS/ USD 2.32 PERNOS)"/>
    <s v="STEEL"/>
    <s v="LUNCH BOX 2 LAYER"/>
    <s v="LUNCH"/>
    <s v="8504"/>
    <n v="22080"/>
    <s v="NOS"/>
    <s v="2.32"/>
    <s v="PCS"/>
    <n v="10561.6"/>
    <s v="KGS"/>
    <n v="418.28790429999998"/>
    <n v="4417789.53"/>
    <n v="4.9618968480000003"/>
    <n v="52405.569750000002"/>
    <n v="1618678.1"/>
    <n v="423.24980114799996"/>
    <x v="2"/>
    <s v="Household Steel Items"/>
    <e v="#NAME?"/>
    <s v="Lunch Box"/>
  </r>
  <r>
    <s v="INNSA1"/>
    <s v="2023-12-11"/>
    <s v="0301049751"/>
    <s v="73239990"/>
    <s v="STEEL LUNCH BOX (6527) (QTY: 25680 NOS/ USD 1.86 PER NOS)"/>
    <s v="STEEL"/>
    <s v="LUNCH BOX"/>
    <s v="LUNCH"/>
    <s v="6527"/>
    <n v="25680"/>
    <s v="NOS"/>
    <s v="1.86"/>
    <s v="PCS"/>
    <n v="8945.2000000000007"/>
    <s v="KGS"/>
    <n v="460.50664599999999"/>
    <n v="4119324.05"/>
    <n v="5.4627122899999998"/>
    <n v="48865.053970000001"/>
    <n v="1509320.3"/>
    <n v="465.96935829"/>
    <x v="2"/>
    <s v="Household Steel Items"/>
    <e v="#NAME?"/>
    <s v="Lunch Box"/>
  </r>
  <r>
    <s v="INNSA1"/>
    <s v="2023-12-09"/>
    <s v="0301049751"/>
    <s v="73239990"/>
    <s v="STAINLESS STEEL COLA BOTTLE 750ML SK750 (SL-01) (QTY: 7296 NOS/ USD 1.128 PER NOS)"/>
    <s v="STAINLESS"/>
    <s v="STEEL COLA BOTTLE 750ML SK750"/>
    <s v="STEEL"/>
    <s v="SL-01"/>
    <n v="7296"/>
    <s v="NOS"/>
    <s v="1.128"/>
    <s v="PCS"/>
    <n v="1398.4"/>
    <s v="KGS"/>
    <n v="514.76123429999996"/>
    <n v="719842.11"/>
    <n v="6.1063017110000004"/>
    <n v="8539.0523130000001"/>
    <n v="263750.09999999998"/>
    <n v="520.86753601099997"/>
    <x v="2"/>
    <s v="Household Steel Items"/>
    <e v="#NAME?"/>
    <s v="Other"/>
  </r>
  <r>
    <s v="INNSA1"/>
    <s v="2023-12-09"/>
    <s v="0301049751"/>
    <s v="73239990"/>
    <s v="STAINLESS STEEL SPORTS BOTTLE 750ML SG-702 (SB-01) (QTY: 17256 NOS/ USD 1.045 PER NOS)"/>
    <s v="STAINLESS"/>
    <s v="STEEL SPORTS BOTTLE 750ML SG-702"/>
    <s v="STEEL"/>
    <s v="SB-01"/>
    <n v="17256"/>
    <s v="NOS"/>
    <s v="1.045"/>
    <s v="PCS"/>
    <n v="2876"/>
    <s v="KGS"/>
    <n v="548.41679420000003"/>
    <n v="1577246.7"/>
    <n v="6.5055372970000001"/>
    <n v="18709.92527"/>
    <n v="577903.1"/>
    <n v="554.92233149700007"/>
    <x v="2"/>
    <s v="Household Steel Items"/>
    <e v="#NAME?"/>
    <s v="Other"/>
  </r>
  <r>
    <s v="INNSA1"/>
    <s v="2023-12-09"/>
    <s v="0301049751"/>
    <s v="73239990"/>
    <s v="STAINLESS STEELSPORTS BOTTLE 650ML S115 (NP-21) (QTY: 18864NOS/ USD 0.990 PER NOS)"/>
    <s v="STAINLESS"/>
    <s v="STEELSPORTS BOTTLE 650ML S115"/>
    <s v="STEELSPORTS"/>
    <s v="NP-21"/>
    <e v="#VALUE!"/>
    <e v="#VALUE!"/>
    <s v="0.990"/>
    <e v="#VALUE!"/>
    <n v="3144"/>
    <s v="KGS"/>
    <n v="519.55275129999995"/>
    <n v="1633473.85"/>
    <n v="6.1631405839999998"/>
    <n v="19376.914000000001"/>
    <n v="598504.9"/>
    <n v="525.71589188399992"/>
    <x v="2"/>
    <s v="Household Steel Items"/>
    <e v="#NAME?"/>
    <s v="Other"/>
  </r>
  <r>
    <s v="INNSA1"/>
    <s v="2023-12-07"/>
    <s v="0301049751"/>
    <s v="73239990"/>
    <s v="STAINLESS STEELSPORTS BOTTLE 650ML S115 (NP-21) (QTY: 14136NOS/ 0.990 NOS)"/>
    <s v="STAINLESS"/>
    <s v="STEELSPORTS BOTTLE 650ML S115"/>
    <s v="STEELSPORTS"/>
    <s v="NP-21"/>
    <e v="#VALUE!"/>
    <e v="#VALUE!"/>
    <s v=" "/>
    <e v="#VALUE!"/>
    <n v="2356"/>
    <s v="KGS"/>
    <n v="519.52578519999997"/>
    <n v="1224002.75"/>
    <n v="6.1774766379999999"/>
    <n v="14554.134959999999"/>
    <n v="448474.6"/>
    <n v="525.703261838"/>
    <x v="2"/>
    <s v="Household Steel Items"/>
    <e v="#NAME?"/>
    <s v="Other"/>
  </r>
  <r>
    <s v="INNSA1"/>
    <s v="2023-12-07"/>
    <s v="0301049751"/>
    <s v="73239990"/>
    <s v="STAINLESS STEEL SPORTS BOTTLE 750ML S-308-C6 (NP-20) (QTY: 8808 NOS/ USD 0.976 PER NOS)"/>
    <s v="STAINLESS"/>
    <s v="STEEL SPORTS BOTTLE 750ML S-308-C6"/>
    <s v="STEEL"/>
    <s v="NP-20"/>
    <n v="8808"/>
    <s v="NOS"/>
    <s v="0.976"/>
    <s v="PCS"/>
    <n v="1468"/>
    <s v="KGS"/>
    <n v="512.17903950000004"/>
    <n v="751878.83"/>
    <n v="6.0901193759999996"/>
    <n v="8940.2952440000008"/>
    <n v="275488.5"/>
    <n v="518.26915887600001"/>
    <x v="2"/>
    <s v="Household Steel Items"/>
    <e v="#NAME?"/>
    <s v="Other"/>
  </r>
  <r>
    <s v="INNSA1"/>
    <s v="2023-12-07"/>
    <s v="0301049751"/>
    <s v="73239990"/>
    <s v="SS OIL POT 600ML (KWP-600B) (QTY: 39060 PCS/ USD 1.18 PER PCS)"/>
    <s v="SS"/>
    <s v="OIL POT 600ML"/>
    <s v="OIL"/>
    <s v="KWP-600B"/>
    <n v="39060"/>
    <s v="PCS"/>
    <s v="1.18"/>
    <s v="PCS"/>
    <n v="6850"/>
    <s v="KGS"/>
    <n v="575.56617659999995"/>
    <n v="3942628.31"/>
    <n v="6.8438308760000002"/>
    <n v="46880.241499999996"/>
    <n v="1444579.1"/>
    <n v="582.41000747599992"/>
    <x v="2"/>
    <s v="Household Steel Items"/>
    <e v="#NAME?"/>
    <s v="Other"/>
  </r>
  <r>
    <s v="INNSA1"/>
    <s v="2023-12-07"/>
    <s v="0301049751"/>
    <s v="73239990"/>
    <s v="3888-HOUSEHOLD STEEL HOOK 3PCS SET (QTY:208512 PCS / USD 0.287 PER PCS)"/>
    <s v="3888-HOUSEHOLD"/>
    <s v="STEEL HOOK 3PCS SET"/>
    <s v="STEEL"/>
    <s v=""/>
    <n v="208512"/>
    <s v="PCS"/>
    <s v="0.287"/>
    <s v="PCS"/>
    <n v="6964.8"/>
    <s v="KGS"/>
    <n v="732.11720509999998"/>
    <n v="5099049.91"/>
    <n v="8.7053175399999994"/>
    <n v="60630.795599999998"/>
    <n v="1868291.9"/>
    <n v="740.82252263999999"/>
    <x v="2"/>
    <s v="Household Steel Items"/>
    <e v="#NAME?"/>
    <s v="Other"/>
  </r>
  <r>
    <s v="INNSA1"/>
    <s v="2023-12-07"/>
    <s v="0301049751"/>
    <s v="73239990"/>
    <s v="STAINLESS STEEL SPORTS BOTTLE 750ML #SG210 (AM-457) (QTY: 486 NOS/ USD 1.0247 PER NOS)"/>
    <s v="STAINLESS"/>
    <s v="STEEL SPORTS BOTTLE 750ML #SG210"/>
    <s v="STEEL"/>
    <s v="AM-457"/>
    <n v="486"/>
    <s v="NOS"/>
    <s v="1.0247"/>
    <s v="PCS"/>
    <n v="75.599999999999994"/>
    <s v="KGS"/>
    <n v="576.14021160000004"/>
    <n v="43556.2"/>
    <n v="6.8506565000000004"/>
    <n v="517.90963139999997"/>
    <n v="15958.9"/>
    <n v="582.99086810000006"/>
    <x v="2"/>
    <s v="Household Steel Items"/>
    <e v="#NAME?"/>
    <s v="Other"/>
  </r>
  <r>
    <s v="INNSA1"/>
    <s v="2023-12-07"/>
    <s v="0301049751"/>
    <s v="73239990"/>
    <s v="STAINLESS STEELSPORTS BOTTLE 1.45L (AM-398) (QTY: 10164 NOS/USD 1.610 PER NOS)"/>
    <s v="STAINLESS"/>
    <s v="STEELSPORTS BOTTLE 1.45L"/>
    <s v="STEELSPORTS"/>
    <s v="AM-398"/>
    <n v="10164"/>
    <s v="NOS"/>
    <s v="1.610"/>
    <s v="PCS"/>
    <n v="2879.8"/>
    <s v="KGS"/>
    <n v="496.9913952"/>
    <n v="1431235.82"/>
    <n v="5.909529075"/>
    <n v="17018.261829999999"/>
    <n v="524404.80000000005"/>
    <n v="502.90092427500002"/>
    <x v="2"/>
    <s v="Household Steel Items"/>
    <e v="#NAME?"/>
    <s v="Other"/>
  </r>
  <r>
    <s v="INNSA1"/>
    <s v="2023-12-07"/>
    <s v="0301049751"/>
    <s v="73239990"/>
    <s v="NP-55 STEEL TEA STRAINER (QTY:150000 PCS/USD 0.2768 PER PCS)"/>
    <s v="NP-55"/>
    <s v="STEEL TEA STRAINER"/>
    <s v="STEEL"/>
    <s v=""/>
    <n v="150000"/>
    <s v="PCS"/>
    <s v="0.2768"/>
    <s v="PCS"/>
    <n v="6875"/>
    <s v="KGS"/>
    <n v="531.03786179999997"/>
    <n v="3650885.3"/>
    <n v="6.3143622089999996"/>
    <n v="43411.240189999997"/>
    <n v="1337684.3999999999"/>
    <n v="537.352224009"/>
    <x v="2"/>
    <s v="Household Steel Items"/>
    <e v="#NAME?"/>
    <s v="Tea Strainer"/>
  </r>
  <r>
    <s v="INNSA1"/>
    <s v="2023-12-06"/>
    <s v="0301049751"/>
    <s v="73239990"/>
    <s v="STAINLESS STEELSPORTS BOTTLE 1.45L (AM-398) (QTY: 5868 PER NOS/ USD 1.610 PER NOS)"/>
    <s v="STAINLESS"/>
    <s v="STEELSPORTS BOTTLE 1.45L"/>
    <s v="STEELSPORTS"/>
    <s v="AM-398"/>
    <n v="5868"/>
    <s v="NOS"/>
    <s v=" "/>
    <s v="PCS"/>
    <n v="1662.6"/>
    <s v="KGS"/>
    <n v="495.9202995"/>
    <n v="824517.09"/>
    <n v="5.8967930979999998"/>
    <n v="9804.0082050000001"/>
    <n v="302103"/>
    <n v="501.81709259799999"/>
    <x v="2"/>
    <s v="Household Steel Items"/>
    <e v="#NAME?"/>
    <s v="Other"/>
  </r>
  <r>
    <s v="INNSA1"/>
    <s v="2023-12-06"/>
    <s v="0301049751"/>
    <s v="73239990"/>
    <s v="STAINLESS STEEL SPORTS BOTTLE 750ML SG-702 (SB-01) (QTY: 46632 NOS/USD 1.045 PER NOS)"/>
    <s v="STAINLESS"/>
    <s v="STEEL SPORTS BOTTLE 750ML SG-702"/>
    <s v="STEEL"/>
    <s v="SB-01"/>
    <n v="46632"/>
    <s v="NOS"/>
    <s v="1.045"/>
    <s v="PCS"/>
    <n v="7772"/>
    <s v="KGS"/>
    <n v="546.40361040000005"/>
    <n v="4246648.8600000003"/>
    <n v="6.4970702779999998"/>
    <n v="50495.230199999998"/>
    <n v="1555972.2"/>
    <n v="552.90068067800007"/>
    <x v="2"/>
    <s v="Household Steel Items"/>
    <e v="#NAME?"/>
    <s v="Other"/>
  </r>
  <r>
    <s v="INNSA1"/>
    <s v="2023-12-06"/>
    <s v="0301049751"/>
    <s v="73239990"/>
    <s v="STAINLESS STEEL SPORTS BOTTLE 750ML SG-702 (SB-01) (QTY: 1944 NOS/ USD 1.045 PER NOS)"/>
    <s v="STAINLESS"/>
    <s v="STEEL SPORTS BOTTLE 750ML SG-702"/>
    <s v="STEEL"/>
    <s v="SB-01"/>
    <n v="1944"/>
    <s v="NOS"/>
    <s v="1.045"/>
    <s v="PCS"/>
    <n v="340.2"/>
    <s v="KGS"/>
    <n v="525.1708701"/>
    <n v="178663.13"/>
    <n v="6.2446001200000003"/>
    <n v="2124.412961"/>
    <n v="65462.2"/>
    <n v="531.41547021999997"/>
    <x v="2"/>
    <s v="Household Steel Items"/>
    <e v="#NAME?"/>
    <s v="Other"/>
  </r>
  <r>
    <s v="INNSA1"/>
    <s v="2023-12-06"/>
    <s v="0301049751"/>
    <s v="73239990"/>
    <s v="STAINLESS STEEL SPORTS BOTTLE 750ML SG-702 (SB-01) (QTY: 47160 NOS /USD 1.045 PER NOS)"/>
    <s v="STAINLESS"/>
    <s v="STEEL SPORTS BOTTLE 750ML SG-702"/>
    <s v="STEEL"/>
    <s v="SB-01"/>
    <n v="47160"/>
    <s v="NOS"/>
    <s v="1.045"/>
    <s v="PCS"/>
    <n v="7860"/>
    <s v="KGS"/>
    <n v="546.30920360000005"/>
    <n v="4293990.34"/>
    <n v="6.4959477239999996"/>
    <n v="51058.149109999998"/>
    <n v="1573318.1"/>
    <n v="552.80515132400001"/>
    <x v="2"/>
    <s v="Household Steel Items"/>
    <e v="#NAME?"/>
    <s v="Other"/>
  </r>
  <r>
    <s v="INNSA1"/>
    <s v="2023-12-06"/>
    <s v="0301049751"/>
    <s v="73239990"/>
    <s v="STAINLESS STEEL SPORTS BOTTLE 750ML #SG707 (AM-459) (QTY: 2250 NOS/ USD 1.066 PER NOS)"/>
    <s v="STAINLESS"/>
    <s v="STEEL SPORTS BOTTLE 750ML #SG707"/>
    <s v="STEEL"/>
    <s v="AM-459"/>
    <n v="2250"/>
    <s v="NOS"/>
    <s v="1.066"/>
    <s v="PCS"/>
    <n v="375"/>
    <s v="KGS"/>
    <n v="558.20295999999996"/>
    <n v="209326.11"/>
    <n v="6.6373717000000001"/>
    <n v="2489.0143880000001"/>
    <n v="76697"/>
    <n v="564.84033169999998"/>
    <x v="2"/>
    <s v="Household Steel Items"/>
    <e v="#NAME?"/>
    <s v="Other"/>
  </r>
  <r>
    <s v="INNSA1"/>
    <s v="2023-12-06"/>
    <s v="0301049751"/>
    <s v="73239990"/>
    <s v="STAINLESS STEELSPORTS BOTTLE 650ML S115 (NP-21) (QTY: 43464NOS/USD 0.99 PER NOS)"/>
    <s v="STAINLESS"/>
    <s v="STEELSPORTS BOTTLE 650ML S115"/>
    <s v="STEELSPORTS"/>
    <s v="NP-21"/>
    <e v="#VALUE!"/>
    <e v="#VALUE!"/>
    <s v="0.99"/>
    <e v="#VALUE!"/>
    <n v="7244"/>
    <s v="KGS"/>
    <n v="518.70499029999996"/>
    <n v="3757498.95"/>
    <n v="6.1677168890000003"/>
    <n v="44678.941140000003"/>
    <n v="1376747.7"/>
    <n v="524.87270718899993"/>
    <x v="2"/>
    <s v="Household Steel Items"/>
    <e v="#NAME?"/>
    <s v="Other"/>
  </r>
  <r>
    <s v="INNSA1"/>
    <s v="2023-12-06"/>
    <s v="0301049751"/>
    <s v="73239990"/>
    <s v="STAINLESS STEELSPORTS BOTTLE 1.45L (AM-398) (QTY: 22452 NOS/USD 1.610 PER NOS)"/>
    <s v="STAINLESS"/>
    <s v="STEELSPORTS BOTTLE 1.45L"/>
    <s v="STEELSPORTS"/>
    <s v="AM-398"/>
    <n v="22452"/>
    <s v="NOS"/>
    <s v="1.610"/>
    <s v="PCS"/>
    <n v="6361.4"/>
    <s v="KGS"/>
    <n v="499.74741719999997"/>
    <n v="3179093.22"/>
    <n v="5.9422998480000002"/>
    <n v="37801.346250000002"/>
    <n v="1164819.8"/>
    <n v="505.68971704799998"/>
    <x v="2"/>
    <s v="Household Steel Items"/>
    <e v="#NAME?"/>
    <s v="Other"/>
  </r>
  <r>
    <s v="INNSA1"/>
    <s v="2023-12-06"/>
    <s v="0301049751"/>
    <s v="73239990"/>
    <s v="STAINLESS STEEL SPORTS BOTTLE 900ML (AM-324) (QTY: 23868 NOS/ USD 1.368 PER NOS)"/>
    <s v="STAINLESS"/>
    <s v="STEEL SPORTS BOTTLE 900ML"/>
    <s v="STEEL"/>
    <s v="AM-324"/>
    <n v="23868"/>
    <s v="NOS"/>
    <s v="1.368"/>
    <s v="PCS"/>
    <n v="4508.3999999999996"/>
    <s v="KGS"/>
    <n v="632.06727000000001"/>
    <n v="2849612.08"/>
    <n v="7.5156631389999999"/>
    <n v="33883.615700000002"/>
    <n v="1044097.8"/>
    <n v="639.58293313900003"/>
    <x v="2"/>
    <s v="Household Steel Items"/>
    <e v="#NAME?"/>
    <s v="Other"/>
  </r>
  <r>
    <s v="INNSA1"/>
    <s v="2023-12-05"/>
    <s v="0301049751"/>
    <s v="73239990"/>
    <s v="STEEL LUNCH BOX (6527) (QTY: 25680 NOS/ USD 1.86 PER NOS)"/>
    <s v="STEEL"/>
    <s v="LUNCH BOX"/>
    <s v="LUNCH"/>
    <s v="6527"/>
    <n v="25680"/>
    <s v="NOS"/>
    <s v="1.86"/>
    <s v="PCS"/>
    <n v="8945.2000000000007"/>
    <s v="KGS"/>
    <n v="461.66281579999998"/>
    <n v="4129666.22"/>
    <n v="5.4894508420000001"/>
    <n v="49104.235670000002"/>
    <n v="1513109.6"/>
    <n v="467.15226664199997"/>
    <x v="2"/>
    <s v="Household Steel Items"/>
    <e v="#NAME?"/>
    <s v="Lunch Box"/>
  </r>
  <r>
    <s v="INNSA1"/>
    <s v="2023-12-05"/>
    <s v="0301049751"/>
    <s v="73239990"/>
    <s v="STEEL LUNCH BOX SMALL (6587) (QTY: 51000 NOS/ USD 1.47 PER NOS)"/>
    <s v="STEEL"/>
    <s v="LUNCH BOX SMALL"/>
    <s v="LUNCH"/>
    <s v="6587"/>
    <n v="51000"/>
    <s v="NOS"/>
    <s v="1.47"/>
    <s v="PCS"/>
    <n v="10348.75"/>
    <s v="KGS"/>
    <n v="626.33486170000003"/>
    <n v="6481782.9000000004"/>
    <n v="7.4475013280000004"/>
    <n v="77072.329370000007"/>
    <n v="2374925.2999999998"/>
    <n v="633.78236302800008"/>
    <x v="2"/>
    <s v="Household Steel Items"/>
    <e v="#NAME?"/>
    <s v="Lunch Box"/>
  </r>
  <r>
    <s v="INNSA1"/>
    <s v="2023-12-05"/>
    <s v="0301049751"/>
    <s v="73239990"/>
    <s v="STEEL LUNCH BOX 3LAYER (8505) (QTY: 11100 NOS/ USD 3.30 PERNOS)"/>
    <s v="STEEL"/>
    <s v="LUNCH BOX 3LAYER"/>
    <s v="LUNCH"/>
    <s v="8505"/>
    <n v="11100"/>
    <s v="NOS"/>
    <s v="3.30"/>
    <s v="PCS"/>
    <n v="7215"/>
    <s v="KGS"/>
    <n v="438.94242409999998"/>
    <n v="3166969.59"/>
    <n v="5.2192916069999997"/>
    <n v="37657.18894"/>
    <n v="1160377.7"/>
    <n v="444.16171570699998"/>
    <x v="2"/>
    <s v="Household Steel Items"/>
    <e v="#NAME?"/>
    <s v="Lunch Box"/>
  </r>
  <r>
    <s v="INNSA1"/>
    <s v="2023-12-05"/>
    <s v="0301049751"/>
    <s v="73239990"/>
    <s v="STEEL RECTANGLE CONTAINER (6901) (QTY: 5760 NOS/ USD 0.90 PER NOS)"/>
    <s v="STEEL"/>
    <s v="RECTANGLE CONTAINER"/>
    <s v="RECTANGLE"/>
    <s v="6901"/>
    <n v="5760"/>
    <s v="NOS"/>
    <s v="0.90"/>
    <s v="PCS"/>
    <n v="936"/>
    <s v="KGS"/>
    <n v="478.84632479999999"/>
    <n v="448200.16"/>
    <n v="5.6937731840000003"/>
    <n v="5329.3716999999997"/>
    <n v="164220.5"/>
    <n v="484.540097984"/>
    <x v="2"/>
    <s v="Household Steel Items"/>
    <e v="#NAME?"/>
    <s v="Other"/>
  </r>
  <r>
    <s v="INNSA1"/>
    <s v="2023-12-05"/>
    <s v="0301049751"/>
    <s v="73239990"/>
    <s v="STEEL RECTANGLE CONTAINER BIG (6578) (QTY: 8700 NOS/ USD 1.61 PER NOS)"/>
    <s v="STEEL"/>
    <s v="RECTANGLE CONTAINER BIG"/>
    <s v="RECTANGLE"/>
    <s v="6578"/>
    <n v="8700"/>
    <s v="NOS"/>
    <s v="1.61"/>
    <s v="PCS"/>
    <n v="2573.75"/>
    <s v="KGS"/>
    <n v="470.52834189999999"/>
    <n v="1211022.32"/>
    <n v="5.594867324"/>
    <n v="14399.789769999999"/>
    <n v="443718.6"/>
    <n v="476.12320922399999"/>
    <x v="2"/>
    <s v="Household Steel Items"/>
    <e v="#NAME?"/>
    <s v="Other"/>
  </r>
  <r>
    <s v="INNSA1"/>
    <s v="2023-12-05"/>
    <s v="0301049751"/>
    <s v="73239990"/>
    <s v="STAINLESS STEEL SPORTS BOTTLE (KWB-600F) (QTY: 50400 PCS/ USD 0.88 PER PCS)"/>
    <s v="STAINLESS"/>
    <s v="STEEL SPORTS BOTTLE"/>
    <s v="STEEL"/>
    <s v="KWB-600F"/>
    <n v="50400"/>
    <s v="PCS"/>
    <s v="0.88"/>
    <s v="PCS"/>
    <n v="7680"/>
    <s v="KGS"/>
    <n v="494.31838540000001"/>
    <n v="3796365.2"/>
    <n v="5.8777453680000002"/>
    <n v="45141.084419999999"/>
    <n v="1390988.2"/>
    <n v="500.19613076799999"/>
    <x v="2"/>
    <s v="Household Steel Items"/>
    <e v="#NAME?"/>
    <s v="Other"/>
  </r>
  <r>
    <s v="INNSA1"/>
    <s v="2023-12-05"/>
    <s v="0301049751"/>
    <s v="73239990"/>
    <s v="STAINLESS STEEL SPORTS BOTTLE (KWB-600F) (QTY: 50148 PCS/ USD 0.88 PER PCS)"/>
    <s v="STAINLESS"/>
    <s v="STEEL SPORTS BOTTLE"/>
    <s v="STEEL"/>
    <s v="KWB-600F"/>
    <n v="50148"/>
    <s v="PCS"/>
    <s v="0.88"/>
    <s v="PCS"/>
    <n v="7600"/>
    <s v="KGS"/>
    <n v="497.0673013"/>
    <n v="3777711.49"/>
    <n v="5.9104316450000001"/>
    <n v="44919.280500000001"/>
    <n v="1384153.5"/>
    <n v="502.97773294500001"/>
    <x v="2"/>
    <s v="Household Steel Items"/>
    <e v="#NAME?"/>
    <s v="Other"/>
  </r>
  <r>
    <s v="INNSA1"/>
    <s v="2023-12-01"/>
    <s v="0301049751"/>
    <s v="73239990"/>
    <s v="AM-515 STEEL LUNCH BOX MEDIUM (QTY:360 PCS/USD 2.206 PER PCS)"/>
    <s v="AM-515"/>
    <s v="STEEL LUNCH BOX MEDIUM"/>
    <s v="STEEL"/>
    <s v=""/>
    <n v="360"/>
    <s v="PCS"/>
    <s v="2.206"/>
    <s v="PCS"/>
    <n v="91.4"/>
    <s v="KGS"/>
    <n v="766.76969369999995"/>
    <n v="70082.75"/>
    <n v="9.1173566430000008"/>
    <n v="833.32639710000001"/>
    <n v="25678.400000000001"/>
    <n v="775.88705034299994"/>
    <x v="2"/>
    <s v="Household Steel Items"/>
    <e v="#NAME?"/>
    <s v="Lunch Box"/>
  </r>
  <r>
    <s v="INNSA1"/>
    <s v="2023-12-01"/>
    <s v="0301049751"/>
    <s v="73239990"/>
    <s v="AM-514 STEEL LUNCH BOX SMALL (QTY:480 PCS/USD 1.698 PER PCS)"/>
    <s v="AM-514"/>
    <s v="STEEL LUNCH BOX SMALL"/>
    <s v="STEEL"/>
    <s v=""/>
    <n v="480"/>
    <s v="PCS"/>
    <s v="1.698"/>
    <s v="PCS"/>
    <n v="93.1"/>
    <s v="KGS"/>
    <n v="772.56036519999998"/>
    <n v="71925.37"/>
    <n v="9.1862112390000004"/>
    <n v="855.23626630000001"/>
    <n v="26353.5"/>
    <n v="781.74657643900002"/>
    <x v="2"/>
    <s v="Household Steel Items"/>
    <e v="#NAME?"/>
    <s v="Lunch Box"/>
  </r>
  <r>
    <s v="INNSA1"/>
    <s v="2023-11-30"/>
    <s v="0301049751"/>
    <s v="73239990"/>
    <s v="STAINLESS STEEL SPORTS BOTTLE 650ML S115 (NP-21) (QTY: 42648NOS/ USD 0.99 PER NOS)"/>
    <s v="STAINLESS"/>
    <s v="STEEL SPORTS BOTTLE 650ML S115"/>
    <s v="STEEL"/>
    <s v="NP-21"/>
    <e v="#VALUE!"/>
    <e v="#VALUE!"/>
    <s v="0.99"/>
    <e v="#VALUE!"/>
    <n v="7108"/>
    <s v="KGS"/>
    <n v="521.1854108"/>
    <n v="3704585.9"/>
    <n v="6.1972105920000002"/>
    <n v="44049.77289"/>
    <n v="1357360.3"/>
    <n v="527.38262139200003"/>
    <x v="2"/>
    <s v="Household Steel Items"/>
    <e v="#NAME?"/>
    <s v="Other"/>
  </r>
  <r>
    <s v="INNSA1"/>
    <s v="2023-11-30"/>
    <s v="0301049751"/>
    <s v="73239990"/>
    <s v="STEEL LUNCH BOX (6527) (QTY: 51360 NOS/ USD 1.86 PER NOS)"/>
    <s v="STEEL"/>
    <s v="LUNCH BOX"/>
    <s v="LUNCH"/>
    <s v="6527"/>
    <n v="51360"/>
    <s v="NOS"/>
    <s v="1.86"/>
    <s v="PCS"/>
    <n v="17890.400000000001"/>
    <s v="KGS"/>
    <n v="460.86628139999999"/>
    <n v="8245082.1200000001"/>
    <n v="5.4799795639999997"/>
    <n v="98039.026400000002"/>
    <n v="3020998"/>
    <n v="466.34626096400001"/>
    <x v="2"/>
    <s v="Household Steel Items"/>
    <e v="#NAME?"/>
    <s v="Lunch Box"/>
  </r>
  <r>
    <s v="INNSA1"/>
    <s v="2023-11-30"/>
    <s v="0301049751"/>
    <s v="73239990"/>
    <s v="STEEL LUNCH BOX 2 LAYER (8504) (QTY: 22080 NOS/ USD 2.320 PER NOS)"/>
    <s v="STEEL"/>
    <s v="LUNCH BOX 2 LAYER"/>
    <s v="LUNCH"/>
    <s v="8504"/>
    <n v="22080"/>
    <s v="NOS"/>
    <s v="2.320"/>
    <s v="PCS"/>
    <n v="10561.6"/>
    <s v="KGS"/>
    <n v="418.61456879999997"/>
    <n v="4421239.63"/>
    <n v="4.9775810800000002"/>
    <n v="52571.220329999996"/>
    <n v="1619942.2"/>
    <n v="423.59214987999997"/>
    <x v="2"/>
    <s v="Household Steel Items"/>
    <e v="#NAME?"/>
    <s v="Lunch Box"/>
  </r>
  <r>
    <s v="INNSA1"/>
    <s v="2023-11-29"/>
    <s v="0301049751"/>
    <s v="73239990"/>
    <s v="STAINLESS STEEL SPORTS BOTTLE 750ML SG-702 (SB-01) (QTY: 31848 NOS/ USD 1.045 PER NOS)"/>
    <s v="STAINLESS"/>
    <s v="STEEL SPORTS BOTTLE 750ML SG-702"/>
    <s v="STEEL"/>
    <s v="SB-01"/>
    <n v="31848"/>
    <s v="NOS"/>
    <s v="1.045"/>
    <s v="PCS"/>
    <n v="5175.3"/>
    <s v="KGS"/>
    <n v="563.55026380000004"/>
    <n v="2916541.68"/>
    <n v="6.7009543850000002"/>
    <n v="34679.449229999998"/>
    <n v="1068620.8"/>
    <n v="570.25121818500008"/>
    <x v="2"/>
    <s v="Household Steel Items"/>
    <e v="#NAME?"/>
    <s v="Other"/>
  </r>
  <r>
    <s v="INNSA1"/>
    <s v="2023-11-29"/>
    <s v="0301049751"/>
    <s v="73239990"/>
    <s v="STAINLESS STEEL COLA BOTTLE 750ML SK750 (SL-01) (QTY: 33288NOS/ USD 1.128 PER NOS)"/>
    <s v="STAINLESS"/>
    <s v="STEEL COLA BOTTLE 750ML SK750"/>
    <s v="STEEL"/>
    <s v="SL-01"/>
    <e v="#VALUE!"/>
    <e v="#VALUE!"/>
    <s v="1.128"/>
    <e v="#VALUE!"/>
    <n v="6657.6"/>
    <s v="KGS"/>
    <n v="494.69057770000001"/>
    <n v="3293451.99"/>
    <n v="5.8821709589999998"/>
    <n v="39161.141380000001"/>
    <n v="1206720.8"/>
    <n v="500.57274865900001"/>
    <x v="2"/>
    <s v="Household Steel Items"/>
    <e v="#NAME?"/>
    <s v="Other"/>
  </r>
  <r>
    <s v="INNSA1"/>
    <s v="2023-11-29"/>
    <s v="0301049751"/>
    <s v="73239990"/>
    <s v="STAINLESS STEEL SPORTS BOTTLE 750ML S-308-C6 (NP-20) (QTY: 6216 NOS/ USD 0.9760 PER NOS)"/>
    <s v="STAINLESS"/>
    <s v="STEEL SPORTS BOTTLE 750ML S-308-C6"/>
    <s v="STEEL"/>
    <s v="NP-20"/>
    <n v="6216"/>
    <s v="NOS"/>
    <s v="0.9760"/>
    <s v="PCS"/>
    <n v="1036"/>
    <s v="KGS"/>
    <n v="514.06076250000001"/>
    <n v="532566.94999999995"/>
    <n v="6.1124942039999999"/>
    <n v="6332.543995"/>
    <n v="195132.5"/>
    <n v="520.17325670399998"/>
    <x v="2"/>
    <s v="Household Steel Items"/>
    <e v="#NAME?"/>
    <s v="Other"/>
  </r>
  <r>
    <s v="INNSA1"/>
    <s v="2023-11-29"/>
    <s v="0301049751"/>
    <s v="73239990"/>
    <s v="STAINLESS STEELSPORTS BOTTLE 650ML S115 (NP-21) (QTY: 56712NOS/ USD 0.990 PER NOS)"/>
    <s v="STAINLESS"/>
    <s v="STEELSPORTS BOTTLE 650ML S115"/>
    <s v="STEELSPORTS"/>
    <s v="NP-21"/>
    <e v="#VALUE!"/>
    <e v="#VALUE!"/>
    <s v="0.990"/>
    <e v="#VALUE!"/>
    <n v="9452"/>
    <s v="KGS"/>
    <n v="520.54250000000002"/>
    <n v="4920167.71"/>
    <n v="6.1895659930000004"/>
    <n v="58503.777759999997"/>
    <n v="1802749.5"/>
    <n v="526.73206599299999"/>
    <x v="2"/>
    <s v="Household Steel Items"/>
    <e v="#NAME?"/>
    <s v="Other"/>
  </r>
  <r>
    <s v="INNSA1"/>
    <s v="2023-11-29"/>
    <s v="0301049751"/>
    <s v="73239990"/>
    <s v="STAINLESS STEEL SPORTS BOTTLE 750ML #SG707 (AM-459) (QTY: 26280 NOS/USD 1.066 PER NOS)"/>
    <s v="STAINLESS"/>
    <s v="STEEL SPORTS BOTTLE 750ML #SG707"/>
    <s v="STEEL"/>
    <s v="AM-459"/>
    <n v="26280"/>
    <s v="NOS"/>
    <s v="1.066"/>
    <s v="PCS"/>
    <n v="4380"/>
    <s v="KGS"/>
    <n v="561.00026479999997"/>
    <n v="2457181.16"/>
    <n v="6.6706333510000002"/>
    <n v="29217.374080000001"/>
    <n v="900311.1"/>
    <n v="567.67089815099996"/>
    <x v="2"/>
    <s v="Household Steel Items"/>
    <e v="#NAME?"/>
    <s v="Other"/>
  </r>
  <r>
    <s v="INNSA1"/>
    <s v="2023-11-29"/>
    <s v="0301049751"/>
    <s v="73239990"/>
    <s v="STAINLESS STEELSPORTS BOTTLE 1.45L (AM-398) (QTY: 3756 NOS/USD 1.6100 PER NOS)"/>
    <s v="STAINLESS"/>
    <s v="STEELSPORTS BOTTLE 1.45L"/>
    <s v="STEELSPORTS"/>
    <s v="AM-398"/>
    <n v="3756"/>
    <s v="NOS"/>
    <s v="1.6100"/>
    <s v="PCS"/>
    <n v="1064.2"/>
    <s v="KGS"/>
    <n v="498.81706450000001"/>
    <n v="530841.12"/>
    <n v="5.9312373899999997"/>
    <n v="6312.0228299999999"/>
    <n v="194500.1"/>
    <n v="504.74830188999999"/>
    <x v="2"/>
    <s v="Household Steel Items"/>
    <e v="#NAME?"/>
    <s v="Other"/>
  </r>
  <r>
    <s v="INNSA1"/>
    <s v="2023-11-29"/>
    <s v="0301049751"/>
    <s v="73239990"/>
    <s v="STAINLESS STEEL SPORTS BOTTLE (KWB-600F) (QTY: 50400 PCS/ USD 0.88 PER PCS)"/>
    <s v="STAINLESS"/>
    <s v="STEEL SPORTS BOTTLE"/>
    <s v="STEEL"/>
    <s v="KWB-600F"/>
    <n v="50400"/>
    <s v="PCS"/>
    <s v="0.88"/>
    <s v="PCS"/>
    <n v="7680"/>
    <s v="KGS"/>
    <n v="496.45373699999999"/>
    <n v="3812764.7"/>
    <n v="5.9031359930000002"/>
    <n v="45336.084419999999"/>
    <n v="1396997"/>
    <n v="502.35687299299997"/>
    <x v="2"/>
    <s v="Household Steel Items"/>
    <e v="#NAME?"/>
    <s v="Other"/>
  </r>
  <r>
    <s v="INNSA1"/>
    <s v="2023-11-29"/>
    <s v="0301049751"/>
    <s v="73239990"/>
    <s v="STAINLESS STEEL SPORTS BOTTLE 750ML #SG210 (AM-457) (QTY: 28512 NOS/ USD 1.0247 PER NOS)"/>
    <s v="STAINLESS"/>
    <s v="STEEL SPORTS BOTTLE 750ML #SG210"/>
    <s v="STEEL"/>
    <s v="AM-457"/>
    <n v="28512"/>
    <s v="NOS"/>
    <s v="1.0247"/>
    <s v="PCS"/>
    <n v="4435.2"/>
    <s v="KGS"/>
    <n v="578.26160489999995"/>
    <n v="2564705.87"/>
    <n v="6.8758811519999998"/>
    <n v="30495.908090000001"/>
    <n v="939708.2"/>
    <n v="585.13748605199999"/>
    <x v="2"/>
    <s v="Household Steel Items"/>
    <e v="#NAME?"/>
    <s v="Other"/>
  </r>
  <r>
    <s v="INNSA1"/>
    <s v="2023-11-29"/>
    <s v="0301049751"/>
    <s v="73239990"/>
    <s v="STAINLESS STEEL SPORTS BOTTLE 750ML S-308-C6 (NP-20) (QTY: 15792 NOS/ USD 0.976 PER NOS)"/>
    <s v="STAINLESS"/>
    <s v="STEEL SPORTS BOTTLE 750ML S-308-C6"/>
    <s v="STEEL"/>
    <s v="NP-20"/>
    <n v="15792"/>
    <s v="NOS"/>
    <s v="0.976"/>
    <s v="PCS"/>
    <n v="2632"/>
    <s v="KGS"/>
    <n v="513.63617780000004"/>
    <n v="1351890.42"/>
    <n v="6.1074456340000003"/>
    <n v="16074.796909999999"/>
    <n v="495332.7"/>
    <n v="519.74362343400003"/>
    <x v="2"/>
    <s v="Household Steel Items"/>
    <e v="#NAME?"/>
    <s v="Other"/>
  </r>
  <r>
    <s v="INNSA1"/>
    <s v="2023-11-29"/>
    <s v="0301049751"/>
    <s v="73239990"/>
    <s v="STAINLESS STEEL SPORTS BOTTLE 750ML SG-702 (SB-01) (QTY: 4608 NOS /USD 1.045 PER NOS)"/>
    <s v="STAINLESS"/>
    <s v="STEEL SPORTS BOTTLE 750ML SG-702"/>
    <s v="STEEL"/>
    <s v="SB-01"/>
    <n v="4608"/>
    <s v="NOS"/>
    <s v="1.045"/>
    <s v="PCS"/>
    <n v="806.4"/>
    <s v="KGS"/>
    <n v="523.76066470000001"/>
    <n v="422360.6"/>
    <n v="6.2278319230000001"/>
    <n v="5022.123662"/>
    <n v="154752.9"/>
    <n v="529.98849662300006"/>
    <x v="2"/>
    <s v="Household Steel Items"/>
    <e v="#NAME?"/>
    <s v="Other"/>
  </r>
  <r>
    <s v="INNSA1"/>
    <s v="2023-11-23"/>
    <s v="0301049751"/>
    <s v="73239990"/>
    <s v="SL-01 STAINLESS STEEL COLA BOTTLE 750ML SK750 (QTY:16992 PCS/USD 1.1280 PER PCS)"/>
    <s v="SL-01"/>
    <s v="STAINLESS STEEL COLA BOTTLE 750ML SK750"/>
    <s v="STAINLESS"/>
    <s v=""/>
    <n v="16992"/>
    <s v="PCS"/>
    <s v="1.1280"/>
    <s v="PCS"/>
    <n v="3256.8"/>
    <s v="KGS"/>
    <n v="510.72402970000002"/>
    <n v="1663326.02"/>
    <n v="6.0728184269999996"/>
    <n v="19777.95505"/>
    <n v="609442.6"/>
    <n v="516.79684812699998"/>
    <x v="2"/>
    <s v="Household Steel Items"/>
    <e v="#NAME?"/>
    <s v="Other"/>
  </r>
  <r>
    <s v="INNSA1"/>
    <s v="2023-11-23"/>
    <s v="0301049751"/>
    <s v="73239990"/>
    <s v="SB-01 STAINLESS STEEL SPORTS BOTTLE 750ML SG-702 (QTY :26328PCS/USD 1.0450 PER PCS)"/>
    <s v="SB-01"/>
    <s v="STAINLESS STEEL SPORTS BOTTLE 750ML SG-702"/>
    <s v="STAINLESS"/>
    <s v=""/>
    <e v="#VALUE!"/>
    <e v="#VALUE!"/>
    <s v="1.0450"/>
    <e v="#VALUE!"/>
    <n v="4388"/>
    <s v="KGS"/>
    <n v="544.11563349999994"/>
    <n v="2387579.4"/>
    <n v="6.4698648460000001"/>
    <n v="28389.766940000001"/>
    <n v="874809.1"/>
    <n v="550.58549834599989"/>
    <x v="2"/>
    <s v="Household Steel Items"/>
    <e v="#NAME?"/>
    <s v="Other"/>
  </r>
  <r>
    <s v="INNSA1"/>
    <s v="2023-11-23"/>
    <s v="0301049751"/>
    <s v="73239990"/>
    <s v="AM-395 -STAINLESS STEEL BOTTLE 500ML (QTY: 37440 PCS/USD 1.0520 PER PCS)"/>
    <s v="AM-395"/>
    <s v="-STAINLESS STEEL BOTTLE 500ML"/>
    <s v="-STAINLESS"/>
    <s v=""/>
    <n v="37440"/>
    <s v="PCS"/>
    <s v="1.0520"/>
    <s v="PCS"/>
    <n v="5200"/>
    <s v="KGS"/>
    <n v="657.31251350000002"/>
    <n v="3418025.07"/>
    <n v="7.8158443929999999"/>
    <n v="40642.39084"/>
    <n v="1252364.3999999999"/>
    <n v="665.12835789300004"/>
    <x v="2"/>
    <s v="Household Steel Items"/>
    <e v="#NAME?"/>
    <s v="Other"/>
  </r>
  <r>
    <s v="INNSA1"/>
    <s v="2023-11-23"/>
    <s v="0301049751"/>
    <s v="73239990"/>
    <s v="AM-06 STAINLESS STEEL BOTTLE 750ML SG805 (QTY:25824 PCS/USD0.9900 PER PCS)"/>
    <s v="AM-06"/>
    <s v="STAINLESS STEEL BOTTLE 750ML SG805"/>
    <s v="STAINLESS"/>
    <s v=""/>
    <n v="25824"/>
    <s v="PCS"/>
    <s v=" "/>
    <s v="PCS"/>
    <n v="4949.6000000000004"/>
    <s v="KGS"/>
    <n v="448.2416781"/>
    <n v="2218617.0099999998"/>
    <n v="5.3298653759999999"/>
    <n v="26380.701659999999"/>
    <n v="812901.2"/>
    <n v="453.57154347599999"/>
    <x v="2"/>
    <s v="Household Steel Items"/>
    <e v="#NAME?"/>
    <s v="Other"/>
  </r>
  <r>
    <s v="INNSA1"/>
    <s v="2023-11-23"/>
    <s v="0301049751"/>
    <s v="73239990"/>
    <s v="AM-314 STAINLESS STEEL SPORTS BOTTLE 500ML S116-500 (QTY: 10824 PCS/ USD 0.9170 PER PCS)"/>
    <s v="AM-314"/>
    <s v="STAINLESS STEEL SPORTS BOTTLE 500ML S116-500"/>
    <s v="STAINLESS"/>
    <s v=""/>
    <n v="10824"/>
    <s v="PCS"/>
    <s v="0.9170"/>
    <s v="PCS"/>
    <n v="1307.9000000000001"/>
    <s v="KGS"/>
    <n v="658.5766496"/>
    <n v="861352.4"/>
    <n v="7.8308757379999996"/>
    <n v="10242.00238"/>
    <n v="315599.5"/>
    <n v="666.40752533800003"/>
    <x v="2"/>
    <s v="Household Steel Items"/>
    <e v="#NAME?"/>
    <s v="Other"/>
  </r>
  <r>
    <s v="INNSA1"/>
    <s v="2023-11-23"/>
    <s v="0301049751"/>
    <s v="73239990"/>
    <s v="AM-459 STAINLESS STEEL SPORTS BOTTLE 750ML SG-707 (QTY: 21582 PCS/ USD 1.0660 PER PCS)"/>
    <s v="AM-459"/>
    <s v="STAINLESS STEEL SPORTS BOTTLE 750ML SG-707"/>
    <s v="STAINLESS"/>
    <s v=""/>
    <n v="21582"/>
    <s v="PCS"/>
    <s v="1.0660"/>
    <s v="PCS"/>
    <n v="3477.1"/>
    <s v="KGS"/>
    <n v="574.18960919999995"/>
    <n v="1996514.69"/>
    <n v="6.8274626530000004"/>
    <n v="23739.770390000001"/>
    <n v="731523"/>
    <n v="581.01707185299995"/>
    <x v="2"/>
    <s v="Household Steel Items"/>
    <e v="#NAME?"/>
    <s v="Other"/>
  </r>
  <r>
    <s v="INNSA1"/>
    <s v="2023-11-23"/>
    <s v="0301049751"/>
    <s v="73239990"/>
    <s v="NP-20 STAINLESS STEEL SPORTS BOTTLE 750ML S-308-C6(QTY:20640PCS/USD 0.9760 PER PCS)"/>
    <s v="NP-20"/>
    <s v="STAINLESS STEEL SPORTS BOTTLE 750ML S-308-C6"/>
    <s v="STAINLESS"/>
    <s v=""/>
    <e v="#VALUE!"/>
    <e v="#VALUE!"/>
    <s v="0.9760"/>
    <e v="#VALUE!"/>
    <n v="3440"/>
    <s v="KGS"/>
    <n v="508.1883808"/>
    <n v="1748168.03"/>
    <n v="6.0426680240000001"/>
    <n v="20786.777999999998"/>
    <n v="640528.80000000005"/>
    <n v="514.23104882400003"/>
    <x v="2"/>
    <s v="Household Steel Items"/>
    <e v="#NAME?"/>
    <s v="Other"/>
  </r>
  <r>
    <s v="INNSA1"/>
    <s v="2023-11-23"/>
    <s v="0301049751"/>
    <s v="73239990"/>
    <s v="AM-457 STAINLESS STEEL SPORTS BOTTLE 750ML SG-210 (QTY: 21600 PCS/ USD 1.0247 PER PCS)"/>
    <s v="AM-457"/>
    <s v="STAINLESS STEEL SPORTS BOTTLE 750ML SG-210"/>
    <s v="STAINLESS"/>
    <s v=""/>
    <n v="21600"/>
    <s v="PCS"/>
    <s v="1.0247"/>
    <s v="PCS"/>
    <n v="3360"/>
    <s v="KGS"/>
    <n v="571.65613099999996"/>
    <n v="1920764.6"/>
    <n v="6.7973380609999996"/>
    <n v="22839.05589"/>
    <n v="703768.1"/>
    <n v="578.45346906099996"/>
    <x v="2"/>
    <s v="Household Steel Items"/>
    <e v="#NAME?"/>
    <s v="Other"/>
  </r>
  <r>
    <s v="INNSA1"/>
    <s v="2023-11-22"/>
    <s v="0301049751"/>
    <s v="73239990"/>
    <s v="NP-20 STAINLESS STEEL SPORTS BOTTLE 750ML S-308-C6 (QTY: 27720 PCS/ USD 0.976 PER PCS)"/>
    <s v="NP-20"/>
    <s v="STAINLESS STEEL SPORTS BOTTLE 750ML S-308-C6"/>
    <s v="STAINLESS"/>
    <s v=""/>
    <n v="27720"/>
    <s v="PCS"/>
    <s v="0.976"/>
    <s v="PCS"/>
    <n v="4620"/>
    <s v="KGS"/>
    <n v="508.5421212"/>
    <n v="2349464.6"/>
    <n v="6.0468742119999996"/>
    <n v="27936.558860000001"/>
    <n v="860843.8"/>
    <n v="514.58899541200003"/>
    <x v="2"/>
    <s v="Household Steel Items"/>
    <e v="#NAME?"/>
    <s v="Other"/>
  </r>
  <r>
    <s v="INNSA1"/>
    <s v="2023-11-22"/>
    <s v="0301049751"/>
    <s v="73239990"/>
    <s v="AM-06 STAINLESS STEEL SPORTS BOTTLE 750ML SG805 (QTY: 16992PCS/ USD 0.99 PER PCS)"/>
    <s v="AM-06"/>
    <s v="STAINLESS STEEL SPORTS BOTTLE 750ML SG805"/>
    <s v="STAINLESS"/>
    <s v=""/>
    <e v="#VALUE!"/>
    <e v="#VALUE!"/>
    <s v="0.99"/>
    <e v="#VALUE!"/>
    <n v="2478"/>
    <s v="KGS"/>
    <n v="588.51677559999996"/>
    <n v="1458344.57"/>
    <n v="6.9978213509999998"/>
    <n v="17340.601309999998"/>
    <n v="534337.4"/>
    <n v="595.51459695099993"/>
    <x v="2"/>
    <s v="Household Steel Items"/>
    <e v="#NAME?"/>
    <s v="Other"/>
  </r>
  <r>
    <s v="INNSA1"/>
    <s v="2023-11-22"/>
    <s v="0301049751"/>
    <s v="73239990"/>
    <s v="NP-21 STAINLESS STEEL SPORTS BOTTLE 650ML S115 (QTY: 7320 PCS/ USD 0.99 PER PCS)"/>
    <s v="NP-21"/>
    <s v="STAINLESS STEEL SPORTS BOTTLE 650ML S115"/>
    <s v="STAINLESS"/>
    <s v=""/>
    <n v="7320"/>
    <s v="PCS"/>
    <s v="0.99"/>
    <s v="PCS"/>
    <n v="1220"/>
    <s v="KGS"/>
    <n v="515.83678689999999"/>
    <n v="629320.88"/>
    <n v="6.1336122099999999"/>
    <n v="7483.0068970000002"/>
    <n v="230583.2"/>
    <n v="521.97039911000002"/>
    <x v="2"/>
    <s v="Household Steel Items"/>
    <e v="#NAME?"/>
    <s v="Other"/>
  </r>
  <r>
    <s v="INNSA1"/>
    <s v="2023-11-22"/>
    <s v="0301049751"/>
    <s v="73239990"/>
    <s v="SL-01 STAINLESS STEEL COLA BOTTLE 750ML SK750 (QTY: 10776 PCS/ USD 1.128 PER PCS)"/>
    <s v="SL-01"/>
    <s v="STAINLESS STEEL COLA BOTTLE 750ML SK750"/>
    <s v="STAINLESS"/>
    <s v=""/>
    <n v="10776"/>
    <s v="PCS"/>
    <s v="1.128"/>
    <s v="PCS"/>
    <n v="2065.4"/>
    <s v="KGS"/>
    <n v="511.07944709999998"/>
    <n v="1055583.49"/>
    <n v="6.0770445549999996"/>
    <n v="12551.527819999999"/>
    <n v="386765.8"/>
    <n v="517.15649165499997"/>
    <x v="2"/>
    <s v="Household Steel Items"/>
    <e v="#NAME?"/>
    <s v="Other"/>
  </r>
  <r>
    <s v="INNSA1"/>
    <s v="2023-11-22"/>
    <s v="0301049751"/>
    <s v="73239990"/>
    <s v="AM-314 STAINLESS STEEL SPORTS BOTTLE 500ML S116-500 (QTY: 816 PCS/ USD 0.917 PER PCS)"/>
    <s v="AM-314"/>
    <s v="STAINLESS STEEL SPORTS BOTTLE 500ML S116-500"/>
    <s v="STAINLESS"/>
    <s v=""/>
    <n v="816"/>
    <s v="PCS"/>
    <s v="0.917"/>
    <s v="PCS"/>
    <n v="102"/>
    <s v="KGS"/>
    <n v="636.3357843"/>
    <n v="64906.25"/>
    <n v="7.5664183630000004"/>
    <n v="771.77467300000001"/>
    <n v="23781.7"/>
    <n v="643.90220266300003"/>
    <x v="2"/>
    <s v="Household Steel Items"/>
    <e v="#NAME?"/>
    <s v="Other"/>
  </r>
  <r>
    <s v="INNSA1"/>
    <s v="2023-11-22"/>
    <s v="0301049751"/>
    <s v="73239990"/>
    <s v="SB-12 STEEL TEA STRAINER BIG - (QTY:25200 PCS/USD 1.0302 PERPCS)"/>
    <s v="SB-12"/>
    <s v="STEEL TEA STRAINER BIG -"/>
    <s v="STEEL"/>
    <s v=""/>
    <n v="25200"/>
    <s v="PCS"/>
    <s v="1.0302"/>
    <s v="PCS"/>
    <n v="6160"/>
    <s v="KGS"/>
    <n v="372.23962990000001"/>
    <n v="2292996.12"/>
    <n v="4.4261549330000003"/>
    <n v="27265.114389999999"/>
    <n v="840153.7"/>
    <n v="376.66578483300003"/>
    <x v="2"/>
    <s v="Household Steel Items"/>
    <e v="#NAME?"/>
    <s v="Tea Strainer"/>
  </r>
  <r>
    <s v="INNSA1"/>
    <s v="2023-11-22"/>
    <s v="0301049751"/>
    <s v="73239990"/>
    <s v="SB-01 STAINLESS STEEL SPORTS BOTTLE 750ML SG-702 (QTY: 47208 PCS/ USD 1.045 PER PCS)"/>
    <s v="SB-01"/>
    <s v="STAINLESS STEEL SPORTS BOTTLE 750ML SG-702"/>
    <s v="STAINLESS"/>
    <s v=""/>
    <n v="47208"/>
    <s v="PCS"/>
    <s v="1.045"/>
    <s v="PCS"/>
    <n v="7671.3"/>
    <s v="KGS"/>
    <n v="557.81623060000004"/>
    <n v="4279175.6500000004"/>
    <n v="6.632773254"/>
    <n v="50881.993459999998"/>
    <n v="1567889.9"/>
    <n v="564.44900385400001"/>
    <x v="2"/>
    <s v="Household Steel Items"/>
    <e v="#NAME?"/>
    <s v="Other"/>
  </r>
  <r>
    <s v="INNSA1"/>
    <s v="2023-11-22"/>
    <s v="0301049751"/>
    <s v="73239990"/>
    <s v="DS-25 STAINLESS STEEL GRATER WITH HANDLE-(QTY:51000 PCS USD0.2032 PER PCS)"/>
    <s v="DS-25"/>
    <s v="STAINLESS STEEL GRATER WITH HANDLE-"/>
    <s v="STAINLESS"/>
    <s v=""/>
    <e v="#N/A"/>
    <e v="#N/A"/>
    <s v=" "/>
    <e v="#N/A"/>
    <n v="1700"/>
    <s v="KGS"/>
    <n v="538.42615290000003"/>
    <n v="915324.46"/>
    <n v="6.4022134709999996"/>
    <n v="10883.7629"/>
    <n v="335374.90000000002"/>
    <n v="544.82836637100002"/>
    <x v="2"/>
    <s v="Household Steel Items"/>
    <e v="#NAME?"/>
    <s v="Other"/>
  </r>
  <r>
    <s v="INNSA1"/>
    <s v="2023-11-22"/>
    <s v="0301049751"/>
    <s v="73239990"/>
    <s v="SL-01 STAINLESS STEEL COLA BOTTLE 750ML SK750 (QTY: 15096 PCS/ USD 1.128 PER PCS)"/>
    <s v="SL-01"/>
    <s v="STAINLESS STEEL COLA BOTTLE 750ML SK750"/>
    <s v="STAINLESS"/>
    <s v=""/>
    <n v="15096"/>
    <s v="PCS"/>
    <s v="1.128"/>
    <s v="PCS"/>
    <n v="2956.3"/>
    <s v="KGS"/>
    <n v="499.632632"/>
    <n v="1477063.95"/>
    <n v="5.9409349819999999"/>
    <n v="17563.186089999999"/>
    <n v="541196.30000000005"/>
    <n v="505.57356698199999"/>
    <x v="2"/>
    <s v="Household Steel Items"/>
    <e v="#NAME?"/>
    <s v="Other"/>
  </r>
  <r>
    <s v="INNSA1"/>
    <s v="2023-11-22"/>
    <s v="0301049751"/>
    <s v="73239990"/>
    <s v="AM-393 STAINLESS STEEL SPORTS BOTTLE 750ML (QTY: 25152 PCS/USD 1.200 PER PCS)"/>
    <s v="AM-393"/>
    <s v="STAINLESS STEEL SPORTS BOTTLE 750ML"/>
    <s v="STAINLESS"/>
    <s v=""/>
    <n v="25152"/>
    <s v="PCS"/>
    <s v="1.200"/>
    <s v="PCS"/>
    <n v="5030.3999999999996"/>
    <s v="KGS"/>
    <n v="520.45056850000003"/>
    <n v="2618074.54"/>
    <n v="6.1884728720000002"/>
    <n v="31130.49394"/>
    <n v="959262.5"/>
    <n v="526.63904137200007"/>
    <x v="2"/>
    <s v="Household Steel Items"/>
    <e v="#NAME?"/>
    <s v="Other"/>
  </r>
  <r>
    <s v="INNSA1"/>
    <s v="2023-11-22"/>
    <s v="0301049751"/>
    <s v="73239990"/>
    <s v="AM-314 STAINLESS STEEL SPORTS BOTTLE 500ML S116-500 (QTY: 24144 PCS/ USD 0.917 PER PCS)"/>
    <s v="AM-314"/>
    <s v="STAINLESS STEEL SPORTS BOTTLE 500ML S116-500"/>
    <s v="STAINLESS"/>
    <s v=""/>
    <n v="24144"/>
    <s v="PCS"/>
    <s v="0.917"/>
    <s v="PCS"/>
    <n v="2917.4"/>
    <s v="KGS"/>
    <n v="657.90485020000006"/>
    <n v="1919371.61"/>
    <n v="7.8228876359999999"/>
    <n v="22822.492389999999"/>
    <n v="703257.7"/>
    <n v="665.72773783600007"/>
    <x v="2"/>
    <s v="Household Steel Items"/>
    <e v="#NAME?"/>
    <s v="Other"/>
  </r>
  <r>
    <s v="INNSA1"/>
    <s v="2023-11-22"/>
    <s v="0301049751"/>
    <s v="73239990"/>
    <s v="NP-21 STAINLESS STEEL SPORTS BOTTLE 650ML S115 (QTY: 12504PCS/ USD 0.99 PER PCS)"/>
    <s v="NP-21"/>
    <s v="STAINLESS STEEL SPORTS BOTTLE 650ML S115"/>
    <s v="STAINLESS"/>
    <s v=""/>
    <e v="#VALUE!"/>
    <e v="#VALUE!"/>
    <s v="0.99"/>
    <e v="#VALUE!"/>
    <n v="2084"/>
    <s v="KGS"/>
    <n v="514.9522121"/>
    <n v="1073160.4099999999"/>
    <n v="6.1230940800000004"/>
    <n v="12760.528060000001"/>
    <n v="393206"/>
    <n v="521.07530617999998"/>
    <x v="2"/>
    <s v="Household Steel Items"/>
    <e v="#NAME?"/>
    <s v="Other"/>
  </r>
  <r>
    <s v="INNSA1"/>
    <s v="2023-11-22"/>
    <s v="0301049751"/>
    <s v="73239990"/>
    <s v="SB-01 STAINLESS STEEL SPORTS BOTTLE 750ML SG-702 (QTY: 19920 PCS/ USD 1.045 PER PCS)"/>
    <s v="SB-01"/>
    <s v="STAINLESS STEEL SPORTS BOTTLE 750ML SG-702"/>
    <s v="STAINLESS"/>
    <s v=""/>
    <n v="19920"/>
    <s v="PCS"/>
    <s v="1.045"/>
    <s v="PCS"/>
    <n v="3486"/>
    <s v="KGS"/>
    <n v="518.5661159"/>
    <n v="1807721.48"/>
    <n v="6.1660655870000003"/>
    <n v="21494.904640000001"/>
    <n v="662349.1"/>
    <n v="524.73218148700005"/>
    <x v="2"/>
    <s v="Household Steel Items"/>
    <e v="#NAME?"/>
    <s v="Other"/>
  </r>
  <r>
    <s v="INNSA1"/>
    <s v="2023-11-22"/>
    <s v="0301049751"/>
    <s v="73239990"/>
    <s v="BLCR-3 STAINLESS STEEL SPORTS BOTTLE 750ML SG705-1 (QTY: 19704 PCS/ USD 1.052 PER PCS)"/>
    <s v="BLCR-3"/>
    <s v="STAINLESS STEEL SPORTS BOTTLE 750ML SG705-1"/>
    <s v="STAINLESS"/>
    <s v=""/>
    <n v="19704"/>
    <s v="PCS"/>
    <s v="1.052"/>
    <s v="PCS"/>
    <n v="2791.4"/>
    <s v="KGS"/>
    <n v="644.87265890000003"/>
    <n v="1800097.54"/>
    <n v="7.6679269779999997"/>
    <n v="21404.251370000002"/>
    <n v="659555.80000000005"/>
    <n v="652.540585878"/>
    <x v="2"/>
    <s v="Household Steel Items"/>
    <e v="#NAME?"/>
    <s v="Other"/>
  </r>
  <r>
    <s v="INNSA1"/>
    <s v="2023-11-21"/>
    <s v="0301049751"/>
    <s v="73239990"/>
    <s v="SS OIL POT 900ML (KWP-1000B) (QTY: 27000 PCS/USD 1.38 PER PCS)"/>
    <s v="SS"/>
    <s v="OIL POT 900ML"/>
    <s v="OIL"/>
    <s v="KWP-1000B"/>
    <n v="27000"/>
    <s v="PCS"/>
    <s v="1.38"/>
    <s v="PCS"/>
    <n v="7315"/>
    <s v="KGS"/>
    <n v="439.67264110000002"/>
    <n v="3216205.37"/>
    <n v="5.2279743300000003"/>
    <n v="38242.63222"/>
    <n v="1178417.7"/>
    <n v="444.90061543000002"/>
    <x v="2"/>
    <s v="Household Steel Items"/>
    <e v="#NAME?"/>
    <s v="Other"/>
  </r>
  <r>
    <s v="INNSA1"/>
    <s v="2023-11-21"/>
    <s v="0301049751"/>
    <s v="73239990"/>
    <s v="STAINLESS STEEL SPORTS BOTTLE (KWB-600F) (QTY: 50400 PCS/USD0.88 PER PCS)"/>
    <s v="STAINLESS"/>
    <s v="STEEL SPORTS BOTTLE"/>
    <s v="STEEL"/>
    <s v="KWB-600F"/>
    <n v="50400"/>
    <s v="PCS"/>
    <s v=" "/>
    <s v="PCS"/>
    <n v="7680"/>
    <s v="KGS"/>
    <n v="496.45373699999999"/>
    <n v="3812764.7"/>
    <n v="5.9031359930000002"/>
    <n v="45336.084419999999"/>
    <n v="1396997"/>
    <n v="502.35687299299997"/>
    <x v="2"/>
    <s v="Household Steel Items"/>
    <e v="#NAME?"/>
    <s v="Other"/>
  </r>
  <r>
    <s v="INNSA1"/>
    <s v="2023-11-17"/>
    <s v="0301049751"/>
    <s v="73239990"/>
    <s v="STAINLESS STEEL SPORTS BOTTLE 750ML SG-702 (SB-01) (QTY:34704 NOS/USD 1.045 PER NOS)"/>
    <s v="STAINLESS"/>
    <s v="STEEL SPORTS BOTTLE 750ML SG-702"/>
    <s v="STEEL"/>
    <s v="SB-01"/>
    <n v="34704"/>
    <s v="NOS"/>
    <s v="1.045"/>
    <s v="PCS"/>
    <n v="5784"/>
    <s v="KGS"/>
    <n v="548.99404389999995"/>
    <n v="3175381.55"/>
    <n v="6.5278721040000001"/>
    <n v="37757.212249999997"/>
    <n v="1163459.8"/>
    <n v="555.52191600399999"/>
    <x v="2"/>
    <s v="Household Steel Items"/>
    <e v="#NAME?"/>
    <s v="Other"/>
  </r>
  <r>
    <s v="INNSA1"/>
    <s v="2023-11-17"/>
    <s v="0301049751"/>
    <s v="73239990"/>
    <s v="STAINLESS STEEL SPORTS BOTTLE 750ML S-308-C6 (NP-20) (QTY:8472 NOS/0.976 PER NOS)"/>
    <s v="STAINLESS"/>
    <s v="STEEL SPORTS BOTTLE 750ML S-308-C6"/>
    <s v="STEEL"/>
    <s v="NP-20"/>
    <n v="8472"/>
    <s v="NOS"/>
    <s v=" "/>
    <s v="PCS"/>
    <n v="1412"/>
    <s v="KGS"/>
    <n v="512.74458919999995"/>
    <n v="723995.36"/>
    <n v="6.0968441049999997"/>
    <n v="8608.7438760000005"/>
    <n v="265271.90000000002"/>
    <n v="518.8414333049999"/>
    <x v="2"/>
    <s v="Household Steel Items"/>
    <e v="#NAME?"/>
    <s v="Other"/>
  </r>
  <r>
    <s v="INNSA1"/>
    <s v="2023-11-17"/>
    <s v="0301049751"/>
    <s v="73239990"/>
    <s v="STAINLESS STEELSPORTS BOTTLE 750ML (AM-393) (QTY:1728 NOS/USD 1.200 PER NOS)"/>
    <s v="STAINLESS"/>
    <s v="STEELSPORTS BOTTLE 750ML"/>
    <s v="STEELSPORTS"/>
    <s v="AM-393"/>
    <n v="1728"/>
    <s v="NOS"/>
    <s v="1.200"/>
    <s v="PCS"/>
    <n v="345.6"/>
    <s v="KGS"/>
    <n v="525.35315390000005"/>
    <n v="181562.05"/>
    <n v="6.2467675849999997"/>
    <n v="2158.8828779999999"/>
    <n v="66524.3"/>
    <n v="531.5999214850001"/>
    <x v="2"/>
    <s v="Household Steel Items"/>
    <e v="#NAME?"/>
    <s v="Other"/>
  </r>
  <r>
    <s v="INNSA1"/>
    <s v="2023-11-13"/>
    <s v="0301049751"/>
    <s v="73239990"/>
    <s v="STAINLESS STEEL BOTTLE 500ML (AM-395) (QTY: 15984 NOS/USD 1.052 PER NOS)"/>
    <s v="STAINLESS"/>
    <s v="STEEL BOTTLE 500ML"/>
    <s v="STEEL"/>
    <s v="AM-395"/>
    <n v="15984"/>
    <s v="NOS"/>
    <s v="1.052"/>
    <s v="PCS"/>
    <n v="2042.4"/>
    <s v="KGS"/>
    <n v="721.05868099999998"/>
    <n v="1472690.25"/>
    <n v="8.5687306119999995"/>
    <n v="17500.775399999999"/>
    <n v="539593.80000000005"/>
    <n v="729.62741161199995"/>
    <x v="2"/>
    <s v="Household Steel Items"/>
    <e v="#NAME?"/>
    <s v="Other"/>
  </r>
  <r>
    <s v="INNSA1"/>
    <s v="2023-11-13"/>
    <s v="0301049751"/>
    <s v="73239990"/>
    <s v="STAINLESS STEEL SPORTS BOTTLE 750ML SG705-1 (BLCR-3) (QTY: 16392 NOS/USD 1.052 PER NOS)"/>
    <s v="STAINLESS"/>
    <s v="STEEL SPORTS BOTTLE 750ML SG705-1"/>
    <s v="STEEL"/>
    <s v="BLCR-3"/>
    <n v="16392"/>
    <s v="NOS"/>
    <s v="1.052"/>
    <s v="PCS"/>
    <n v="2322.1999999999998"/>
    <s v="KGS"/>
    <n v="650.36649299999999"/>
    <n v="1510281.07"/>
    <n v="7.7286570760000002"/>
    <n v="17947.48746"/>
    <n v="553367"/>
    <n v="658.09515007599998"/>
    <x v="2"/>
    <s v="Household Steel Items"/>
    <e v="#NAME?"/>
    <s v="Other"/>
  </r>
  <r>
    <s v="INNSA1"/>
    <s v="2023-11-13"/>
    <s v="0301049751"/>
    <s v="73239990"/>
    <s v="STAINLESS STEEL BOTTLE 750ML SG805 (AM-06) (QTY: 3456 NOS/USD 0.990 PER PCS)"/>
    <s v="STAINLESS"/>
    <s v="STEEL BOTTLE 750ML SG805"/>
    <s v="STEEL"/>
    <s v="AM-06"/>
    <n v="3456"/>
    <s v="NOS"/>
    <s v="0.990"/>
    <s v="PCS"/>
    <n v="662.4"/>
    <s v="KGS"/>
    <n v="452.37515100000002"/>
    <n v="299653.3"/>
    <n v="5.375818787"/>
    <n v="3560.9423649999999"/>
    <n v="109793"/>
    <n v="457.75096978700003"/>
    <x v="2"/>
    <s v="Household Steel Items"/>
    <e v="#NAME?"/>
    <s v="Other"/>
  </r>
  <r>
    <s v="INNSA1"/>
    <s v="2023-11-13"/>
    <s v="0301049751"/>
    <s v="73239990"/>
    <s v="STAINLESS STEELSPORTS BOTTLE 500ML S116-500 (AM-314) (QTY: 67776 NOS/USD 0.917 PER NOS)"/>
    <s v="STAINLESS"/>
    <s v="STEELSPORTS BOTTLE 500ML S116-500"/>
    <s v="STEELSPORTS"/>
    <s v="AM-314"/>
    <n v="67776"/>
    <s v="NOS"/>
    <s v="0.917"/>
    <s v="PCS"/>
    <n v="8189.6"/>
    <s v="KGS"/>
    <n v="660.76209459999995"/>
    <n v="5411377.25"/>
    <n v="7.8521936380000001"/>
    <n v="64306.32501"/>
    <n v="1982728.5"/>
    <n v="668.61428823799997"/>
    <x v="2"/>
    <s v="Household Steel Items"/>
    <e v="#NAME?"/>
    <s v="Other"/>
  </r>
  <r>
    <s v="INNSA1"/>
    <s v="2023-11-13"/>
    <s v="0301049751"/>
    <s v="73239990"/>
    <s v="STAINLESS STEELSPORTS BOTTLE 650ML S115 (NP-21) (QTY: 10032NOS/USD 0.990 PER NOS)"/>
    <s v="STAINLESS"/>
    <s v="STEELSPORTS BOTTLE 650ML S115"/>
    <s v="STEELSPORTS"/>
    <s v="NP-21"/>
    <e v="#VALUE!"/>
    <e v="#VALUE!"/>
    <s v="0.990"/>
    <e v="#VALUE!"/>
    <n v="1672"/>
    <s v="KGS"/>
    <n v="520.23146529999997"/>
    <n v="869827.01"/>
    <n v="6.1821921010000001"/>
    <n v="10336.625190000001"/>
    <n v="318704.59999999998"/>
    <n v="526.41365740100002"/>
    <x v="2"/>
    <s v="Household Steel Items"/>
    <e v="#NAME?"/>
    <s v="Other"/>
  </r>
  <r>
    <s v="INNSA1"/>
    <s v="2023-11-11"/>
    <s v="0301049751"/>
    <s v="73239990"/>
    <s v="SS OIL POT 900ML (KWP-1000B) (QTY: 27000 PCS/USD 1.40 PER PCS)"/>
    <s v="SS"/>
    <s v="OIL POT 900ML"/>
    <s v="OIL"/>
    <s v="KWP-1000B"/>
    <n v="27000"/>
    <s v="PCS"/>
    <s v="1.40"/>
    <s v="PCS"/>
    <n v="7300"/>
    <s v="KGS"/>
    <n v="447.06412740000002"/>
    <n v="3263568.13"/>
    <n v="5.3127050200000001"/>
    <n v="38782.746639999998"/>
    <n v="1195771.3999999999"/>
    <n v="452.37683242000003"/>
    <x v="2"/>
    <s v="Household Steel Items"/>
    <e v="#NAME?"/>
    <s v="Other"/>
  </r>
  <r>
    <s v="INNSA1"/>
    <s v="2023-11-07"/>
    <s v="0301049751"/>
    <s v="73239990"/>
    <s v="STEEL ROUND CONTAINER (6856) (QTY: 122400 NOS/ USD 0.585 PERNOS)"/>
    <s v="STEEL"/>
    <s v="ROUND CONTAINER"/>
    <s v="ROUND"/>
    <s v="6856"/>
    <n v="122400"/>
    <s v="NOS"/>
    <s v="0.585"/>
    <s v="PCS"/>
    <n v="10200"/>
    <s v="KGS"/>
    <n v="603.29936959999998"/>
    <n v="6153653.5700000003"/>
    <n v="7.1693329720000003"/>
    <n v="73127.196320000003"/>
    <n v="2254698.7000000002"/>
    <n v="610.46870257199998"/>
    <x v="2"/>
    <s v="Household Steel Items"/>
    <e v="#NAME?"/>
    <s v="Other"/>
  </r>
  <r>
    <s v="INNSA1"/>
    <s v="2023-11-07"/>
    <s v="0301049751"/>
    <s v="73239990"/>
    <s v="STEEL RECTANGLE CONTAINER (6901) (QTY: 9216 NOS/ USD 0.900 PER NOS)"/>
    <s v="STEEL"/>
    <s v="RECTANGLE CONTAINER"/>
    <s v="RECTANGLE"/>
    <s v="6901"/>
    <n v="9216"/>
    <s v="NOS"/>
    <s v="0.900"/>
    <s v="PCS"/>
    <n v="1497.6"/>
    <s v="KGS"/>
    <n v="475.97587470000002"/>
    <n v="712821.47"/>
    <n v="5.6562789630000001"/>
    <n v="8470.8433750000004"/>
    <n v="261177.8"/>
    <n v="481.632153663"/>
    <x v="2"/>
    <s v="Household Steel Items"/>
    <e v="#NAME?"/>
    <s v="Other"/>
  </r>
  <r>
    <s v="INNSA1"/>
    <s v="2023-11-07"/>
    <s v="0301049751"/>
    <s v="73239990"/>
    <s v="AM-296 STAINLESS STEEL BOTTLE 750ML SG2318 (QTY:42048 PCS/USD 1.070 PER PCS)"/>
    <s v="AM-296"/>
    <s v="STAINLESS STEEL BOTTLE 750ML SG2318"/>
    <s v="STAINLESS"/>
    <s v=""/>
    <n v="42048"/>
    <s v="PCS"/>
    <s v="1.070"/>
    <s v="PCS"/>
    <n v="6657.6"/>
    <s v="KGS"/>
    <n v="587.08103670000003"/>
    <n v="3908550.71"/>
    <n v="6.9766017429999998"/>
    <n v="46447.423770000001"/>
    <n v="1432092.9"/>
    <n v="594.05763844299997"/>
    <x v="2"/>
    <s v="Household Steel Items"/>
    <e v="#NAME?"/>
    <s v="Other"/>
  </r>
  <r>
    <s v="INNSA1"/>
    <s v="2023-11-07"/>
    <s v="0301049751"/>
    <s v="73239990"/>
    <s v="STEEL RECTANGLE CONTAINER BIG (6578) (QTY: 28500 NOS/USD 1.610 PER NOS)"/>
    <s v="STEEL"/>
    <s v="RECTANGLE CONTAINER BIG"/>
    <s v="RECTANGLE"/>
    <s v="6578"/>
    <n v="28500"/>
    <s v="NOS"/>
    <s v="1.610"/>
    <s v="PCS"/>
    <n v="8431.25"/>
    <s v="KGS"/>
    <n v="467.70775029999999"/>
    <n v="3943360.97"/>
    <n v="5.5580243649999996"/>
    <n v="46861.092929999999"/>
    <n v="1444847.5"/>
    <n v="473.26577466499998"/>
    <x v="2"/>
    <s v="Household Steel Items"/>
    <e v="#NAME?"/>
    <s v="Other"/>
  </r>
  <r>
    <s v="INNSA1"/>
    <s v="2023-11-07"/>
    <s v="0301049751"/>
    <s v="73239990"/>
    <s v="AM-458 STAINLESS STEEL SPORTS BOTTLE 750ML (QTY:36954 PCS/USD 1.037 PER PCS)"/>
    <s v="AM-458"/>
    <s v="STAINLESS STEEL SPORTS BOTTLE 750ML"/>
    <s v="STAINLESS"/>
    <s v=""/>
    <n v="36954"/>
    <s v="PCS"/>
    <s v="1.037"/>
    <s v="PCS"/>
    <n v="6159"/>
    <s v="KGS"/>
    <n v="540.52603829999998"/>
    <n v="3329099.87"/>
    <n v="6.4233634979999996"/>
    <n v="39561.495779999997"/>
    <n v="1219782.2"/>
    <n v="546.94940179799994"/>
    <x v="2"/>
    <s v="Household Steel Items"/>
    <e v="#NAME?"/>
    <s v="Other"/>
  </r>
  <r>
    <s v="INNSA1"/>
    <s v="2023-11-07"/>
    <s v="0301049751"/>
    <s v="73239990"/>
    <s v="AM-393 STAINLESS STEEL SPORTS BOTTLE 750ML (QTY:5304 PCS/USD1.200 PER PCS)"/>
    <s v="AM-393"/>
    <s v="STAINLESS STEEL SPORTS BOTTLE 750ML"/>
    <s v="STAINLESS"/>
    <s v=""/>
    <n v="5304"/>
    <s v="PCS"/>
    <s v=" "/>
    <s v="PCS"/>
    <n v="1060.8"/>
    <s v="KGS"/>
    <n v="521.24014890000001"/>
    <n v="552931.55000000005"/>
    <n v="6.1941788349999998"/>
    <n v="6570.7849079999996"/>
    <n v="202594.1"/>
    <n v="527.43432773500001"/>
    <x v="2"/>
    <s v="Household Steel Items"/>
    <e v="#NAME?"/>
    <s v="Other"/>
  </r>
  <r>
    <s v="INNSA1"/>
    <s v="2023-10-28"/>
    <s v="0301049751"/>
    <s v="73239990"/>
    <s v="STAINLESS STEEL SPORTS BOTTLE 750ML SG705-1 (BLCR-3) (QTY: 6000 NOS/USD 1.052 PER NOS)"/>
    <s v="STAINLESS"/>
    <s v="STEEL SPORTS BOTTLE 750ML SG705-1"/>
    <s v="STEEL"/>
    <s v="BLCR-3"/>
    <n v="6000"/>
    <s v="NOS"/>
    <s v="1.052"/>
    <s v="PCS"/>
    <n v="850"/>
    <s v="KGS"/>
    <n v="648.60479999999995"/>
    <n v="551314.07999999996"/>
    <n v="7.7031448930000002"/>
    <n v="6547.6731589999999"/>
    <n v="202001.5"/>
    <n v="656.3079448929999"/>
    <x v="2"/>
    <s v="Household Steel Items"/>
    <e v="#NAME?"/>
    <s v="Other"/>
  </r>
  <r>
    <s v="INNSA1"/>
    <s v="2023-10-28"/>
    <s v="0301049751"/>
    <s v="73239990"/>
    <s v="STAINLESS STEELSPORTS BOTTLE 750ML (AM-393) (QTY: 9000 NOS/USD 1.200 PER NOS)"/>
    <s v="STAINLESS"/>
    <s v="STEELSPORTS BOTTLE 750ML"/>
    <s v="STEELSPORTS"/>
    <s v="AM-393"/>
    <n v="9000"/>
    <s v="NOS"/>
    <s v="1.200"/>
    <s v="PCS"/>
    <n v="1800"/>
    <s v="KGS"/>
    <n v="524.06283889999997"/>
    <n v="943313.11"/>
    <n v="6.224024215"/>
    <n v="11203.24359"/>
    <n v="345629.9"/>
    <n v="530.28686311499996"/>
    <x v="2"/>
    <s v="Household Steel Items"/>
    <e v="#NAME?"/>
    <s v="Other"/>
  </r>
  <r>
    <s v="INNSA1"/>
    <s v="2023-10-28"/>
    <s v="0301049751"/>
    <s v="73239990"/>
    <s v="STAINLESS STEELSPORTS BOTTLE 650ML S115 (NP-21) (QTY: 9168 NOS/USD 1.008 PER NOS)"/>
    <s v="STAINLESS"/>
    <s v="STEELSPORTS BOTTLE 650ML S115"/>
    <s v="STEELSPORTS"/>
    <s v="NP-21"/>
    <n v="9168"/>
    <s v="NOS"/>
    <s v="1.008"/>
    <s v="PCS"/>
    <n v="1528"/>
    <s v="KGS"/>
    <n v="528.25507849999997"/>
    <n v="807173.76"/>
    <n v="6.273813284"/>
    <n v="9586.3866980000003"/>
    <n v="295748.5"/>
    <n v="534.52889178399994"/>
    <x v="2"/>
    <s v="Household Steel Items"/>
    <e v="#NAME?"/>
    <s v="Other"/>
  </r>
  <r>
    <s v="INNSA1"/>
    <s v="2023-10-28"/>
    <s v="0301049751"/>
    <s v="73239990"/>
    <s v="STEEL RECTANGLE CONTAINER (6901) (QTY: 67440 NOS/USD 0.900 PER NOS)"/>
    <s v="STEEL"/>
    <s v="RECTANGLE CONTAINER"/>
    <s v="RECTANGLE"/>
    <s v="6901"/>
    <n v="67440"/>
    <s v="NOS"/>
    <s v="0.900"/>
    <s v="PCS"/>
    <n v="10959"/>
    <s v="KGS"/>
    <n v="478.12203390000002"/>
    <n v="5239739.37"/>
    <n v="5.678408954"/>
    <n v="62229.683729999997"/>
    <n v="1919840.5"/>
    <n v="483.80044285400004"/>
    <x v="2"/>
    <s v="Household Steel Items"/>
    <e v="#NAME?"/>
    <s v="Other"/>
  </r>
  <r>
    <s v="INNSA1"/>
    <s v="2023-10-28"/>
    <s v="0301049751"/>
    <s v="73239990"/>
    <s v="STEEL ROUND CONTAINER MEDIUM (6581) (QTY: 1008 NOS/USD 0.900PER NOS)"/>
    <s v="STEEL"/>
    <s v="ROUND CONTAINER MEDIUM"/>
    <s v="ROUND"/>
    <s v="6581"/>
    <n v="1008"/>
    <s v="NOS"/>
    <s v=" "/>
    <s v="PCS"/>
    <n v="121.8"/>
    <s v="KGS"/>
    <n v="642.99162560000002"/>
    <n v="78316.38"/>
    <n v="7.6364801140000003"/>
    <n v="930.12327789999995"/>
    <n v="28695.1"/>
    <n v="650.62810571400007"/>
    <x v="2"/>
    <s v="Household Steel Items"/>
    <e v="#NAME?"/>
    <s v="Other"/>
  </r>
  <r>
    <s v="INNSA1"/>
    <s v="2023-10-28"/>
    <s v="0301049751"/>
    <s v="73239990"/>
    <s v="STEEL LUNCH BOX 3LAYER (8505) (QTY: 11100 NOS/USD 3.350 PERNOS)"/>
    <s v="STEEL"/>
    <s v="LUNCH BOX 3LAYER"/>
    <s v="LUNCH"/>
    <s v="8505"/>
    <n v="11100"/>
    <s v="NOS"/>
    <s v="3.350"/>
    <s v="PCS"/>
    <n v="7215"/>
    <s v="KGS"/>
    <n v="444.91906440000002"/>
    <n v="3210091.05"/>
    <n v="5.2840743999999997"/>
    <n v="38124.596790000003"/>
    <n v="1176177.3"/>
    <n v="450.20313880000003"/>
    <x v="2"/>
    <s v="Household Steel Items"/>
    <e v="#NAME?"/>
    <s v="Lunch Box"/>
  </r>
  <r>
    <s v="INNSA1"/>
    <s v="2023-10-28"/>
    <s v="0301049751"/>
    <s v="73239990"/>
    <s v="STEEL RECTANGLE CONTAINER LARGE (6862) (QTY: 43542 NOS/USD 1.430 PER NOS)"/>
    <s v="STEEL"/>
    <s v="RECTANGLE CONTAINER LARGE"/>
    <s v="RECTANGLE"/>
    <s v="6862"/>
    <n v="43542"/>
    <s v="NOS"/>
    <s v="1.430"/>
    <s v="PCS"/>
    <n v="10885.5"/>
    <s v="KGS"/>
    <n v="493.79377060000002"/>
    <n v="5375192.0899999999"/>
    <n v="5.8645340929999996"/>
    <n v="63838.385869999998"/>
    <n v="1969470.3"/>
    <n v="499.65830469299999"/>
    <x v="2"/>
    <s v="Household Steel Items"/>
    <e v="#NAME?"/>
    <s v="Other"/>
  </r>
  <r>
    <s v="INNSA1"/>
    <s v="2023-10-28"/>
    <s v="0301049751"/>
    <s v="73239990"/>
    <s v="MILD STEEL MULTI FUNCTION CLOTH STAND (RYX-02-021A) (QTY: 2592 NOS /CNY: 63.00 PER NOS)"/>
    <s v="MILD"/>
    <s v="STEEL MULTI FUNCTION CLOTH STAND"/>
    <s v="STEEL"/>
    <s v="RYX-02-021A"/>
    <n v="2592"/>
    <s v="NOS"/>
    <s v=" "/>
    <s v="PCS"/>
    <n v="9504"/>
    <s v="KGS"/>
    <n v="217.09572600000001"/>
    <n v="2063277.78"/>
    <n v="2.5783340379999999"/>
    <n v="24504.486700000001"/>
    <n v="755985.1"/>
    <n v="219.67406003800002"/>
    <x v="2"/>
    <s v="Household Steel Items"/>
    <e v="#NAME?"/>
    <s v="Cloth Stand"/>
  </r>
  <r>
    <s v="INNSA1"/>
    <s v="2023-10-28"/>
    <s v="0301049751"/>
    <s v="73239990"/>
    <s v="STEEL LUNCH BOX 2 LAYER (8504) (QTY: 22080 NOS/USD 2.400 PERNOS)"/>
    <s v="STEEL"/>
    <s v="LUNCH BOX 2 LAYER"/>
    <s v="LUNCH"/>
    <s v="8504"/>
    <n v="22080"/>
    <s v="NOS"/>
    <s v="2.400"/>
    <s v="PCS"/>
    <n v="10561.6"/>
    <s v="KGS"/>
    <n v="433.14191030000001"/>
    <n v="4574671.5999999996"/>
    <n v="5.1442032099999997"/>
    <n v="54331.016629999998"/>
    <n v="1676159.6"/>
    <n v="438.28611351000001"/>
    <x v="2"/>
    <s v="Household Steel Items"/>
    <e v="#NAME?"/>
    <s v="Lunch Box"/>
  </r>
  <r>
    <s v="INNSA1"/>
    <s v="2023-10-28"/>
    <s v="0301049751"/>
    <s v="73239990"/>
    <s v="STEEL ROUND CONTAINER (6857) (QTY: 68400 NOS/USD 0.735 PER NOS)"/>
    <s v="STEEL"/>
    <s v="ROUND CONTAINER"/>
    <s v="ROUND"/>
    <s v="6857"/>
    <n v="68400"/>
    <s v="NOS"/>
    <s v="0.735"/>
    <s v="PCS"/>
    <n v="8721"/>
    <s v="KGS"/>
    <n v="497.65313149999997"/>
    <n v="4340032.96"/>
    <n v="5.9103697329999996"/>
    <n v="51544.334439999999"/>
    <n v="1590188.1"/>
    <n v="503.56350123299995"/>
    <x v="2"/>
    <s v="Household Steel Items"/>
    <e v="#NAME?"/>
    <s v="Other"/>
  </r>
  <r>
    <s v="INNSA1"/>
    <s v="2023-10-28"/>
    <s v="0301049751"/>
    <s v="73239990"/>
    <s v="STAINLESS STEELSPORTS BOTTLE 500ML S116-500 (AM-314) (QTY: 28560 NOS/USD 0.917 PER NOS)"/>
    <s v="STAINLESS"/>
    <s v="STEELSPORTS BOTTLE 500ML S116-500"/>
    <s v="STEELSPORTS"/>
    <s v="AM-314"/>
    <n v="28560"/>
    <s v="NOS"/>
    <s v="0.917"/>
    <s v="PCS"/>
    <n v="3451"/>
    <s v="KGS"/>
    <n v="662.84917419999999"/>
    <n v="2287492.5"/>
    <n v="7.8723179830000003"/>
    <n v="27167.369360000001"/>
    <n v="838137.3"/>
    <n v="670.72149218300001"/>
    <x v="2"/>
    <s v="Household Steel Items"/>
    <e v="#NAME?"/>
    <s v="Other"/>
  </r>
  <r>
    <s v="INNSA1"/>
    <s v="2023-10-26"/>
    <s v="0301049751"/>
    <s v="73239990"/>
    <s v="AM-461 STAINLESS STEEL SPORTS BOTTLE 750ML (QTY:10098 PCS/USD 1.167 PER PCS)"/>
    <s v="AM-461"/>
    <s v="STAINLESS STEEL SPORTS BOTTLE 750ML"/>
    <s v="STAINLESS"/>
    <s v=""/>
    <n v="10098"/>
    <s v="PCS"/>
    <s v="1.167"/>
    <s v="PCS"/>
    <n v="1683"/>
    <s v="KGS"/>
    <n v="608.28382650000003"/>
    <n v="1023741.68"/>
    <n v="7.2242734740000003"/>
    <n v="12158.45226"/>
    <n v="375098.9"/>
    <n v="615.50809997400006"/>
    <x v="2"/>
    <s v="Household Steel Items"/>
    <e v="#NAME?"/>
    <s v="Other"/>
  </r>
  <r>
    <s v="INNSA1"/>
    <s v="2023-10-26"/>
    <s v="0301049751"/>
    <s v="73239990"/>
    <s v="AM-393 STAINLESS STEEL SPORTS BOTTLE 750ML (QTY:816 PCS/USD1.230 PER PCS)"/>
    <s v="AM-393"/>
    <s v="STAINLESS STEEL SPORTS BOTTLE 750ML"/>
    <s v="STAINLESS"/>
    <s v=""/>
    <n v="816"/>
    <s v="PCS"/>
    <s v=" "/>
    <s v="PCS"/>
    <n v="163.19999999999999"/>
    <s v="KGS"/>
    <n v="534.26801469999998"/>
    <n v="87192.54"/>
    <n v="6.3452258280000002"/>
    <n v="1035.540855"/>
    <n v="31947.4"/>
    <n v="540.61324052800001"/>
    <x v="2"/>
    <s v="Household Steel Items"/>
    <e v="#NAME?"/>
    <s v="Other"/>
  </r>
  <r>
    <s v="INNSA1"/>
    <s v="2023-10-26"/>
    <s v="0301049751"/>
    <s v="73239990"/>
    <s v="NP-21 STAINLESS STEEL SPORTS BOTTLE 650ML S115 (QTY:16584 PCS/USD 1.008 PER PCS)"/>
    <s v="NP-21"/>
    <s v="STAINLESS STEEL SPORTS BOTTLE 650ML S115"/>
    <s v="STAINLESS"/>
    <s v=""/>
    <n v="16584"/>
    <s v="PCS"/>
    <s v="1.008"/>
    <s v="PCS"/>
    <n v="2764"/>
    <s v="KGS"/>
    <n v="525.40687409999998"/>
    <n v="1452224.6"/>
    <n v="6.2399866279999996"/>
    <n v="17247.323039999999"/>
    <n v="532095.1"/>
    <n v="531.64686072799998"/>
    <x v="2"/>
    <s v="Household Steel Items"/>
    <e v="#NAME?"/>
    <s v="Other"/>
  </r>
  <r>
    <s v="INNSA1"/>
    <s v="2023-10-26"/>
    <s v="0301049751"/>
    <s v="73239990"/>
    <s v="WB-750 STAINLESS STEEL SPORTS BOTTLE 750ML SG902 (QTY:14568PCS/USD 1.180 PER PCS)"/>
    <s v="WB-750"/>
    <s v="STAINLESS STEEL SPORTS BOTTLE 750ML SG902"/>
    <s v="STAINLESS"/>
    <s v=""/>
    <e v="#VALUE!"/>
    <e v="#VALUE!"/>
    <s v="1.180"/>
    <e v="#VALUE!"/>
    <n v="2549.4"/>
    <s v="KGS"/>
    <n v="585.77116179999996"/>
    <n v="1493365"/>
    <n v="6.9569021600000003"/>
    <n v="17735.926370000001"/>
    <n v="547168.9"/>
    <n v="592.72806395999999"/>
    <x v="2"/>
    <s v="Household Steel Items"/>
    <e v="#NAME?"/>
    <s v="Other"/>
  </r>
  <r>
    <s v="INNSA1"/>
    <s v="2023-10-26"/>
    <s v="0301049751"/>
    <s v="73239990"/>
    <s v="AM-394 STAINLESS STEEL SPORTS BOTTLE 800ML (QTY:456 PCS/USD1.210 PER PCS)"/>
    <s v="AM-394"/>
    <s v="STAINLESS STEEL SPORTS BOTTLE 800ML"/>
    <s v="STAINLESS"/>
    <s v=""/>
    <n v="456"/>
    <s v="PCS"/>
    <s v=" "/>
    <s v="PCS"/>
    <n v="85.5"/>
    <s v="KGS"/>
    <n v="560.61941520000005"/>
    <n v="47932.959999999999"/>
    <n v="6.6581878290000001"/>
    <n v="569.27505940000003"/>
    <n v="17562.7"/>
    <n v="567.27760302900003"/>
    <x v="2"/>
    <s v="Household Steel Items"/>
    <e v="#NAME?"/>
    <s v="Other"/>
  </r>
  <r>
    <s v="INNSA1"/>
    <s v="2023-10-24"/>
    <s v="0301049751"/>
    <s v="73239990"/>
    <s v="HOUSEHOLD STEEL HOOK 3PCS SET (2628) (QTY: 167580 NOS/USD 0.407 PER NOS)"/>
    <s v="HOUSEHOLD"/>
    <s v="STEEL HOOK 3PCS SET"/>
    <s v="STEEL"/>
    <s v="2628"/>
    <n v="167580"/>
    <s v="NOS"/>
    <s v="0.407"/>
    <s v="PCS"/>
    <n v="5679.1"/>
    <s v="KGS"/>
    <n v="1022.925115"/>
    <n v="5809294.0199999996"/>
    <n v="12.148754329999999"/>
    <n v="68993.990739999994"/>
    <n v="2128525.2999999998"/>
    <n v="1035.07386933"/>
    <x v="2"/>
    <s v="Household Steel Items"/>
    <e v="#NAME?"/>
    <s v="Other"/>
  </r>
  <r>
    <s v="INNSA1"/>
    <s v="2023-10-17"/>
    <s v="0301049751"/>
    <s v="73231000"/>
    <s v="8001-2 STEEL SCRUBBER 2 PCS SET (QTY- 168000 SETS/USD 0.156PER SETS)"/>
    <s v="8001-2"/>
    <s v="STEEL SCRUBBER 2 PCS SET"/>
    <s v="STEEL"/>
    <s v=""/>
    <e v="#VALUE!"/>
    <s v="SETS"/>
    <s v=" "/>
    <s v="SET"/>
    <n v="4900"/>
    <s v="KGS"/>
    <n v="459.53403470000001"/>
    <n v="2251716.77"/>
    <n v="5.4608916780000003"/>
    <n v="26758.36922"/>
    <n v="989854.7"/>
    <n v="464.994926378"/>
    <x v="2"/>
    <s v="Steel Scrubbers"/>
    <e v="#NAME?"/>
    <s v="Scrubber"/>
  </r>
  <r>
    <s v="INNSA1"/>
    <s v="2023-10-16"/>
    <s v="0301049751"/>
    <s v="73239990"/>
    <s v="RYX-02-021A MILD STEEL MULTI FUNCTION CLOTH STAND (QTY :3888NUM/CNY 63.00 PER NUM)"/>
    <s v="RYX-02-021A"/>
    <s v="MILD STEEL MULTI FUNCTION CLOTH STAND"/>
    <s v="MILD"/>
    <s v=""/>
    <e v="#VALUE!"/>
    <e v="#VALUE!"/>
    <s v=" "/>
    <e v="#VALUE!"/>
    <n v="14256"/>
    <s v="KGS"/>
    <n v="208.14193460000001"/>
    <n v="2967271.42"/>
    <n v="2.4734632749999999"/>
    <n v="35261.692450000002"/>
    <n v="1087208.2"/>
    <n v="210.61539787500001"/>
    <x v="2"/>
    <s v="Household Steel Items"/>
    <e v="#NAME?"/>
    <s v="Cloth Stand"/>
  </r>
  <r>
    <s v="INNSA1"/>
    <s v="2023-10-16"/>
    <s v="0301049751"/>
    <s v="73239990"/>
    <s v="AM-398 STAINLESS STEEL SPORTS BOTTLE 1.45L (QTY:3324 PCS/USD1.63 PER PCS)"/>
    <s v="AM-398"/>
    <s v="STAINLESS STEEL SPORTS BOTTLE 1.45L"/>
    <s v="STAINLESS"/>
    <s v=""/>
    <n v="3324"/>
    <s v="PCS"/>
    <s v=" "/>
    <s v="PCS"/>
    <n v="941.8"/>
    <s v="KGS"/>
    <n v="499.75626460000001"/>
    <n v="470670.45"/>
    <n v="5.9388742079999997"/>
    <n v="5593.2317290000001"/>
    <n v="172453.7"/>
    <n v="505.69513880800002"/>
    <x v="2"/>
    <s v="Household Steel Items"/>
    <e v="#NAME?"/>
    <s v="Other"/>
  </r>
  <r>
    <s v="INNSA1"/>
    <s v="2023-10-16"/>
    <s v="0301049751"/>
    <s v="73239990"/>
    <s v="RYX-02-020 MILD STEEL MULTI FUNCTION CLOTH STAND (QTY :1232NUM/CNY 102.00 PER NUM)"/>
    <s v="RYX-02-020"/>
    <s v="MILD STEEL MULTI FUNCTION CLOTH STAND"/>
    <s v="MILD"/>
    <s v=""/>
    <e v="#VALUE!"/>
    <e v="#VALUE!"/>
    <s v=" "/>
    <e v="#VALUE!"/>
    <n v="4004"/>
    <s v="KGS"/>
    <n v="374.0212113"/>
    <n v="1497580.93"/>
    <n v="4.44469651"/>
    <n v="17796.56482"/>
    <n v="548713.69999999995"/>
    <n v="378.46590780999998"/>
    <x v="2"/>
    <s v="Household Steel Items"/>
    <e v="#NAME?"/>
    <s v="Cloth Stand"/>
  </r>
  <r>
    <s v="INNSA1"/>
    <s v="2023-10-16"/>
    <s v="0301049751"/>
    <s v="73239990"/>
    <s v="WB-750 STAINLESS STEEL SPORTS BOTTLE 750ML SG902 (QTY:9264 PCS/USD 1.18 PER PCS)"/>
    <s v="WB-750"/>
    <s v="STAINLESS STEEL SPORTS BOTTLE 750ML SG902"/>
    <s v="STAINLESS"/>
    <s v=""/>
    <n v="9264"/>
    <s v="PCS"/>
    <s v="1.18"/>
    <s v="PCS"/>
    <n v="1621.2"/>
    <s v="KGS"/>
    <n v="585.74997529999996"/>
    <n v="949617.86"/>
    <n v="6.9607840210000003"/>
    <n v="11284.823050000001"/>
    <n v="347940.1"/>
    <n v="592.71075932099995"/>
    <x v="2"/>
    <s v="Household Steel Items"/>
    <e v="#NAME?"/>
    <s v="Other"/>
  </r>
  <r>
    <s v="INNSA1"/>
    <s v="2023-10-16"/>
    <s v="0301049751"/>
    <s v="73239990"/>
    <s v="AM-394 STAINLESS STEEL SPORTS BOTTLE 800ML (QTY:24000 PCS/USD 1.21 PER PCS)"/>
    <s v="AM-394"/>
    <s v="STAINLESS STEEL SPORTS BOTTLE 800ML"/>
    <s v="STAINLESS"/>
    <s v=""/>
    <n v="24000"/>
    <s v="PCS"/>
    <s v="1.21"/>
    <s v="PCS"/>
    <n v="4500"/>
    <s v="KGS"/>
    <n v="560.59911109999996"/>
    <n v="2522696"/>
    <n v="6.6619026870000004"/>
    <n v="29978.562089999999"/>
    <n v="924315.8"/>
    <n v="567.26101378699991"/>
    <x v="2"/>
    <s v="Household Steel Items"/>
    <e v="#NAME?"/>
    <s v="Other"/>
  </r>
  <r>
    <s v="INNSA1"/>
    <s v="2023-10-16"/>
    <s v="0301049751"/>
    <s v="73231000"/>
    <s v="STEEL SCRUBBER 6PCS SET (OKS-4156) (QTY:100,800 NOS / USD 0.245 PER NOS)"/>
    <s v="STEEL"/>
    <s v="SCRUBBER 6PCS SET"/>
    <s v="SCRUBBER"/>
    <s v="OKS-4156"/>
    <n v="100800"/>
    <s v="NOS"/>
    <s v="0.245"/>
    <s v="PCS"/>
    <n v="9273"/>
    <s v="KGS"/>
    <n v="233.0034315"/>
    <n v="2160640.8199999998"/>
    <n v="2.7689059"/>
    <n v="25676.064409999999"/>
    <n v="949817.7"/>
    <n v="235.7723374"/>
    <x v="2"/>
    <s v="Steel Scrubbers"/>
    <e v="#NAME?"/>
    <s v="Scrubber"/>
  </r>
  <r>
    <s v="INNSA1"/>
    <s v="2023-10-14"/>
    <s v="0301049751"/>
    <s v="73239990"/>
    <s v="STAINLESS STEEL SPORTS BOTTLE 750ML SG902 (WB-750) (QTY: 240NOS/USD 1.180 PER NOS)"/>
    <s v="STAINLESS"/>
    <s v="STEEL SPORTS BOTTLE 750ML SG902"/>
    <s v="STEEL"/>
    <s v="WB-750"/>
    <e v="#VALUE!"/>
    <e v="#VALUE!"/>
    <s v="1.180"/>
    <e v="#VALUE!"/>
    <n v="42"/>
    <s v="KGS"/>
    <n v="592.642381"/>
    <n v="24890.98"/>
    <n v="7.0426902069999997"/>
    <n v="295.79298870000002"/>
    <n v="9120"/>
    <n v="599.68507120699996"/>
    <x v="2"/>
    <s v="Household Steel Items"/>
    <e v="#NAME?"/>
    <s v="Other"/>
  </r>
  <r>
    <s v="INNSA1"/>
    <s v="2023-10-14"/>
    <s v="0301049751"/>
    <s v="73239990"/>
    <s v="STAINLESS STEELSPORTS BOTTLE 800ML (AM-394) (QTY: 11568 NOS/USD 1.210 PER NOS)"/>
    <s v="STAINLESS"/>
    <s v="STEELSPORTS BOTTLE 800ML"/>
    <s v="STEELSPORTS"/>
    <s v="AM-394"/>
    <n v="11568"/>
    <s v="NOS"/>
    <s v="1.210"/>
    <s v="PCS"/>
    <n v="2169"/>
    <s v="KGS"/>
    <n v="567.19565699999998"/>
    <n v="1230247.3799999999"/>
    <n v="6.7402930120000004"/>
    <n v="14619.695540000001"/>
    <n v="450762.6"/>
    <n v="573.93595001200003"/>
    <x v="2"/>
    <s v="Household Steel Items"/>
    <e v="#NAME?"/>
    <s v="Other"/>
  </r>
  <r>
    <s v="INNSA1"/>
    <s v="2023-10-14"/>
    <s v="0301049751"/>
    <s v="73239990"/>
    <s v="STAINLESS STEEL SPORTS BOTTLE 750ML SG-702 (SB-01) (QTY: 552NOS/USD 1.055 PER NOS)"/>
    <s v="STAINLESS"/>
    <s v="STEEL SPORTS BOTTLE 750ML SG-702"/>
    <s v="STEEL"/>
    <s v="SB-01"/>
    <e v="#VALUE!"/>
    <e v="#VALUE!"/>
    <s v="1.055"/>
    <e v="#VALUE!"/>
    <n v="96.6"/>
    <s v="KGS"/>
    <n v="529.86252590000004"/>
    <n v="51184.72"/>
    <n v="6.2966432069999998"/>
    <n v="608.25573380000003"/>
    <n v="18754"/>
    <n v="536.15916910700003"/>
    <x v="2"/>
    <s v="Household Steel Items"/>
    <e v="#NAME?"/>
    <s v="Other"/>
  </r>
  <r>
    <s v="INNSA1"/>
    <s v="2023-10-14"/>
    <s v="0301049751"/>
    <s v="73239990"/>
    <s v="STAINLESS STEELSPORTS BOTTLE 1.45L (AM-398) (QTY: 15540 NOS/USD 1.630 PER NOS)"/>
    <s v="STAINLESS"/>
    <s v="STEELSPORTS BOTTLE 1.45L"/>
    <s v="STEELSPORTS"/>
    <s v="AM-398"/>
    <n v="15540"/>
    <s v="NOS"/>
    <s v="1.630"/>
    <s v="PCS"/>
    <n v="4403"/>
    <s v="KGS"/>
    <n v="505.63687709999999"/>
    <n v="2226319.17"/>
    <n v="6.0087567100000001"/>
    <n v="26456.555789999999"/>
    <n v="815723.3"/>
    <n v="511.64563380999999"/>
    <x v="2"/>
    <s v="Household Steel Items"/>
    <e v="#NAME?"/>
    <s v="Other"/>
  </r>
  <r>
    <s v="INNSA1"/>
    <s v="2023-10-13"/>
    <s v="0301049751"/>
    <s v="73239990"/>
    <s v="STEEL SPRINKLER (AM-430) (QTY: 38688 PCS/USD 0.5673 PER PCS)"/>
    <s v="STEEL"/>
    <s v="SPRINKLER"/>
    <s v=" "/>
    <s v="AM-430"/>
    <n v="38688"/>
    <s v="PCS"/>
    <s v="0.5673"/>
    <s v="PCS"/>
    <n v="7092.8"/>
    <s v="KGS"/>
    <n v="272.9822355"/>
    <n v="1936208.4"/>
    <n v="3.2439956689999998"/>
    <n v="23009.012480000001"/>
    <n v="709426.8"/>
    <n v="276.22623116900002"/>
    <x v="2"/>
    <s v="Household Steel Items"/>
    <e v="#NAME?"/>
    <s v="Sprinkler"/>
  </r>
  <r>
    <s v="INNSA1"/>
    <s v="2023-10-08"/>
    <s v="0301049751"/>
    <s v="73239990"/>
    <s v="STEEL DRAINER (AM-321) (QTY: 25200 PCS/USD 0.7290 PER PCS)"/>
    <s v="STEEL"/>
    <s v="DRAINER"/>
    <s v=" "/>
    <s v="AM-321"/>
    <n v="25200"/>
    <s v="PCS"/>
    <s v="0.7290"/>
    <s v="PCS"/>
    <n v="3465"/>
    <s v="KGS"/>
    <n v="477.16151230000003"/>
    <n v="1653364.64"/>
    <n v="5.6703685359999998"/>
    <n v="19647.826980000002"/>
    <n v="605792.80000000005"/>
    <n v="482.83188083600004"/>
    <x v="2"/>
    <s v="Household Steel Items"/>
    <e v="#NAME?"/>
    <s v="Other"/>
  </r>
  <r>
    <s v="INNSA1"/>
    <s v="2023-10-08"/>
    <s v="0301049751"/>
    <s v="73239990"/>
    <s v="STEEL HAND BLENDER (AM-474) (QTY: 600 PCS/USD 0.6602 PER PCS)"/>
    <s v="STEEL"/>
    <s v="HAND BLENDER"/>
    <s v="HAND"/>
    <s v="AM-474"/>
    <n v="600"/>
    <s v="PCS"/>
    <s v="0.6602"/>
    <s v="PCS"/>
    <n v="60"/>
    <s v="KGS"/>
    <n v="594.17733329999999"/>
    <n v="35650.639999999999"/>
    <n v="7.0609308769999997"/>
    <n v="423.6558526"/>
    <n v="13062.4"/>
    <n v="601.23826417700002"/>
    <x v="2"/>
    <s v="Household Steel Items"/>
    <e v="#NAME?"/>
    <s v="Other"/>
  </r>
  <r>
    <s v="INNSA1"/>
    <s v="2023-10-08"/>
    <s v="0301049751"/>
    <s v="73239990"/>
    <s v="STEEL TEA STRAINER BIG (SB-12) (QTY: 25200 PCS/USD 1.0316 PER PCS)"/>
    <s v="STEEL"/>
    <s v="TEA STRAINER BIG"/>
    <s v="TEA"/>
    <s v="SB-12"/>
    <n v="25200"/>
    <s v="PCS"/>
    <s v="1.0316"/>
    <s v="PCS"/>
    <n v="6160"/>
    <s v="KGS"/>
    <n v="379.81470289999999"/>
    <n v="2339658.5699999998"/>
    <n v="4.5135437070000002"/>
    <n v="27803.429230000002"/>
    <n v="857250.9"/>
    <n v="384.32824660699998"/>
    <x v="2"/>
    <s v="Household Steel Items"/>
    <e v="#NAME?"/>
    <s v="Tea Strainer"/>
  </r>
  <r>
    <s v="INNSA1"/>
    <s v="2023-10-08"/>
    <s v="0301049751"/>
    <s v="73239990"/>
    <s v="STEEL KITCHEN BASKET (AM-322) (QTY: 6000 PCS/USD 1.2792 PERPCS)"/>
    <s v="STEEL"/>
    <s v="KITCHEN BASKET"/>
    <s v="KITCHEN"/>
    <s v="AM-322"/>
    <n v="6000"/>
    <s v="PCS"/>
    <s v="1.2792"/>
    <s v="PCS"/>
    <n v="1650"/>
    <s v="KGS"/>
    <n v="418.64539389999999"/>
    <n v="690764.9"/>
    <n v="4.9749898269999999"/>
    <n v="8208.7332139999999"/>
    <n v="253096.3"/>
    <n v="423.62038372699999"/>
    <x v="2"/>
    <s v="Household Steel Items"/>
    <e v="#NAME?"/>
    <s v="Basket"/>
  </r>
  <r>
    <s v="INNSA1"/>
    <s v="2023-10-06"/>
    <s v="0301049751"/>
    <s v="73239990"/>
    <s v="AM-398 STAINLESS STEEL SPORTS BOTTLE 1.45L (QTY:3648 PCS/USD1.63 PER PCS)"/>
    <s v="AM-398"/>
    <s v="STAINLESS STEEL SPORTS BOTTLE 1.45L"/>
    <s v="STAINLESS"/>
    <s v=""/>
    <n v="3648"/>
    <s v="PCS"/>
    <s v=" "/>
    <s v="PCS"/>
    <n v="1033.5999999999999"/>
    <s v="KGS"/>
    <n v="499.473007"/>
    <n v="516255.3"/>
    <n v="5.9355081040000002"/>
    <n v="6134.9411760000003"/>
    <n v="189156"/>
    <n v="505.408515104"/>
    <x v="2"/>
    <s v="Household Steel Items"/>
    <e v="#NAME?"/>
    <s v="Other"/>
  </r>
  <r>
    <s v="INNSA1"/>
    <s v="2023-10-06"/>
    <s v="0301049751"/>
    <s v="73239990"/>
    <s v="AM-460 STAINLESS STEEL SPORTS BOTTLE 750ML (QTY:4584 PCS/USD1.16 PER PCS)"/>
    <s v="AM-460"/>
    <s v="STAINLESS STEEL SPORTS BOTTLE 750ML"/>
    <s v="STAINLESS"/>
    <s v=""/>
    <n v="4584"/>
    <s v="PCS"/>
    <s v=" "/>
    <s v="PCS"/>
    <n v="744.9"/>
    <s v="KGS"/>
    <n v="619.76457240000002"/>
    <n v="461662.63"/>
    <n v="7.3649978899999997"/>
    <n v="5486.1869280000001"/>
    <n v="169153.2"/>
    <n v="627.12957029000006"/>
    <x v="2"/>
    <s v="Household Steel Items"/>
    <e v="#NAME?"/>
    <s v="Other"/>
  </r>
  <r>
    <s v="INNSA1"/>
    <s v="2023-10-06"/>
    <s v="0301049751"/>
    <s v="73239990"/>
    <s v="AM-393 STAINLESS STEEL SPORTS BOTTLE 750ML (QTY:13440 PCS/USD 1.23 PER PCS)"/>
    <s v="AM-393"/>
    <s v="STAINLESS STEEL SPORTS BOTTLE 750ML"/>
    <s v="STAINLESS"/>
    <s v=""/>
    <n v="13440"/>
    <s v="PCS"/>
    <s v="1.23"/>
    <s v="PCS"/>
    <n v="2688"/>
    <s v="KGS"/>
    <n v="533.9458482"/>
    <n v="1435246.44"/>
    <n v="6.345167537"/>
    <n v="17055.81034"/>
    <n v="525874.30000000005"/>
    <n v="540.29101573699995"/>
    <x v="2"/>
    <s v="Household Steel Items"/>
    <e v="#NAME?"/>
    <s v="Other"/>
  </r>
  <r>
    <s v="INNSA1"/>
    <s v="2023-10-06"/>
    <s v="0301049751"/>
    <s v="73239990"/>
    <s v="RYX-02-021A MILD STEEL MULTI FUNCTION CLOTH STAND (QTY :3888NUM/CNY 63.00 PER NUM)"/>
    <s v="RYX-02-021A"/>
    <s v="MILD STEEL MULTI FUNCTION CLOTH STAND"/>
    <s v="MILD"/>
    <s v=""/>
    <e v="#VALUE!"/>
    <e v="#VALUE!"/>
    <s v=" "/>
    <e v="#VALUE!"/>
    <n v="14256"/>
    <s v="KGS"/>
    <n v="206.99565870000001"/>
    <n v="2950930.11"/>
    <n v="2.4598414580000001"/>
    <n v="35067.499819999997"/>
    <n v="1081220.8"/>
    <n v="209.45550015800001"/>
    <x v="2"/>
    <s v="Household Steel Items"/>
    <e v="#NAME?"/>
    <s v="Cloth Stand"/>
  </r>
  <r>
    <s v="INNSA1"/>
    <s v="2023-10-06"/>
    <s v="0301049751"/>
    <s v="73239990"/>
    <s v="AM-06 STAINLESS STEEL BOTTLE 750ML SG805 (QTY:19488 PCS/USD1.00 PER PCS)"/>
    <s v="AM-06"/>
    <s v="STAINLESS STEEL BOTTLE 750ML SG805"/>
    <s v="STAINLESS"/>
    <s v=""/>
    <n v="19488"/>
    <s v="PCS"/>
    <s v=" "/>
    <s v="PCS"/>
    <n v="2842"/>
    <s v="KGS"/>
    <n v="595.34033079999995"/>
    <n v="1691957.22"/>
    <n v="7.0747514049999998"/>
    <n v="20106.443490000001"/>
    <n v="619933"/>
    <n v="602.41508220499998"/>
    <x v="2"/>
    <s v="Household Steel Items"/>
    <e v="#NAME?"/>
    <s v="Other"/>
  </r>
  <r>
    <s v="INNSA1"/>
    <s v="2023-10-06"/>
    <s v="0301049751"/>
    <s v="73239990"/>
    <s v="RYX-02-020 MILD STEEL MULTI FUNCTION CLOTH STAND (QTY :1232NUM/CNY 102.00 PER NUM)"/>
    <s v="RYX-02-020"/>
    <s v="MILD STEEL MULTI FUNCTION CLOTH STAND"/>
    <s v="MILD"/>
    <s v=""/>
    <e v="#VALUE!"/>
    <e v="#VALUE!"/>
    <s v=" "/>
    <e v="#VALUE!"/>
    <n v="4004"/>
    <s v="KGS"/>
    <n v="378.10195800000002"/>
    <n v="1513920.24"/>
    <n v="4.4931902319999999"/>
    <n v="17990.733690000001"/>
    <n v="554700.30000000005"/>
    <n v="382.59514823200004"/>
    <x v="2"/>
    <s v="Household Steel Items"/>
    <e v="#NAME?"/>
    <s v="Cloth Stand"/>
  </r>
  <r>
    <s v="INNSA1"/>
    <s v="2023-10-05"/>
    <s v="0301049751"/>
    <s v="73239990"/>
    <s v="AM-393 STAINLESS STEEL SPORTS BOTTLE 750ML (QTY: 6312 NUM/USD 1.1230 PER NUM)"/>
    <s v="AM-393"/>
    <s v="STAINLESS STEEL SPORTS BOTTLE 750ML"/>
    <s v="STAINLESS"/>
    <s v=""/>
    <n v="6312"/>
    <s v="NUM"/>
    <s v="1.1230"/>
    <s v="OTHER"/>
    <n v="1262.4000000000001"/>
    <s v="KGS"/>
    <n v="533.59338560000003"/>
    <n v="673608.29"/>
    <n v="6.3485233269999997"/>
    <n v="8014.3758479999997"/>
    <n v="246810.2"/>
    <n v="539.94190892699999"/>
    <x v="2"/>
    <s v="Household Steel Items"/>
    <e v="#NAME?"/>
    <s v="Other"/>
  </r>
  <r>
    <s v="INNSA1"/>
    <s v="2023-10-05"/>
    <s v="0301049751"/>
    <s v="73239990"/>
    <s v="BLCR-3 STAINLESS STEEL SPORTS BOTTLE 750ML SG705-1 (QTY: 9480 NUM/USD 1.065 PER NUM)"/>
    <s v="BLCR-3"/>
    <s v="STAINLESS STEEL SPORTS BOTTLE 750ML SG705-1"/>
    <s v="STAINLESS"/>
    <s v=""/>
    <n v="9480"/>
    <s v="NUM"/>
    <s v="1.065"/>
    <s v="OTHER"/>
    <n v="1343"/>
    <s v="KGS"/>
    <n v="652.25475800000004"/>
    <n v="875978.14"/>
    <n v="7.7603183580000001"/>
    <n v="10422.10756"/>
    <n v="320958.40000000002"/>
    <n v="660.01507635799999"/>
    <x v="2"/>
    <s v="Household Steel Items"/>
    <e v="#NAME?"/>
    <s v="Other"/>
  </r>
  <r>
    <s v="INNSA1"/>
    <s v="2023-10-05"/>
    <s v="0301049751"/>
    <s v="73239990"/>
    <s v="NP-21 STAINLESS STEEL SPORTS BOTTLE 650ML S115 (QTY: 27072 NUM/USD 1.008 PER NUM)"/>
    <s v="NP-21"/>
    <s v="STAINLESS STEEL SPORTS BOTTLE 650ML S115"/>
    <s v="STAINLESS"/>
    <s v=""/>
    <n v="27072"/>
    <s v="NUM"/>
    <s v="1.008"/>
    <s v="OTHER"/>
    <n v="4512"/>
    <s v="KGS"/>
    <n v="524.7436348"/>
    <n v="2367643.2799999998"/>
    <n v="6.2432318230000003"/>
    <n v="28169.46199"/>
    <n v="867504.6"/>
    <n v="530.98686662299997"/>
    <x v="2"/>
    <s v="Household Steel Items"/>
    <e v="#NAME?"/>
    <s v="Other"/>
  </r>
  <r>
    <s v="INNSA1"/>
    <s v="2023-10-03"/>
    <s v="0301049751"/>
    <s v="73239990"/>
    <s v="STEEL SPRINKLER (AM-430) (QTY: 36480 PCS/USD 0.5688 PER PCS)"/>
    <s v="STEEL"/>
    <s v="SPRINKLER"/>
    <s v=" "/>
    <s v="AM-430"/>
    <n v="36480"/>
    <s v="PCS"/>
    <s v="0.5688"/>
    <s v="PCS"/>
    <n v="6688"/>
    <s v="KGS"/>
    <n v="276.05717399999997"/>
    <n v="1846270.38"/>
    <n v="3.2844399050000002"/>
    <n v="21966.33409"/>
    <n v="676473.5"/>
    <n v="279.34161390499997"/>
    <x v="2"/>
    <s v="Household Steel Items"/>
    <e v="#NAME?"/>
    <s v="Sprinkler"/>
  </r>
  <r>
    <s v="INNSA1"/>
    <s v="2023-10-03"/>
    <s v="0301049751"/>
    <s v="73239390"/>
    <s v="NON STICK CAKE MOULD (AN-04) (QTY: 360 SET/USD 1.033 PER SET)"/>
    <s v="NON"/>
    <s v="STICK CAKE MOULD"/>
    <s v="STICK"/>
    <s v="AN-04"/>
    <n v="360"/>
    <s v="SET"/>
    <s v="1.033"/>
    <s v="SET"/>
    <n v="99"/>
    <s v="KGS"/>
    <n v="334.23242420000003"/>
    <n v="33089.01"/>
    <n v="3.9765904129999998"/>
    <n v="393.68245089999999"/>
    <n v="12123.8"/>
    <n v="338.20901461300002"/>
    <x v="2"/>
    <s v="Kitchen Filters"/>
    <e v="#NAME?"/>
    <s v="Other"/>
  </r>
  <r>
    <s v="INNSA1"/>
    <s v="2023-09-29"/>
    <s v="0301049751"/>
    <s v="73231000"/>
    <s v="SS SCRUBBER 3PCS SET (SS410) (QTY: 121680 SETS/USD 0.165 PERSETS)"/>
    <s v="SS"/>
    <s v="SCRUBBER 3PCS SET"/>
    <s v="SCRUBBER"/>
    <s v="SS410"/>
    <n v="121680"/>
    <s v="SETS"/>
    <s v="0.165"/>
    <s v="SET"/>
    <n v="7605"/>
    <s v="KGS"/>
    <n v="234.6472268"/>
    <n v="1784492.16"/>
    <n v="2.791757606"/>
    <n v="21231.316599999998"/>
    <n v="784462.7"/>
    <n v="237.438984406"/>
    <x v="2"/>
    <s v="Steel Scrubbers"/>
    <e v="#NAME?"/>
    <s v="Scrubber"/>
  </r>
  <r>
    <s v="INNSA1"/>
    <s v="2023-09-27"/>
    <s v="0301049751"/>
    <s v="73239990"/>
    <s v="STAINLESS STEELSPORTS BOTTLE 750ML (AM-460) (QTY: 43416 NOS/USD 1.160 PER NOS)"/>
    <s v="STAINLESS"/>
    <s v="STEELSPORTS BOTTLE 750ML"/>
    <s v="STEELSPORTS"/>
    <s v="AM-460"/>
    <n v="43416"/>
    <s v="NOS"/>
    <s v="1.160"/>
    <s v="PCS"/>
    <n v="7055.1"/>
    <s v="KGS"/>
    <n v="624.41927539999995"/>
    <n v="4405340.43"/>
    <n v="7.4291406950000001"/>
    <n v="52413.330520000003"/>
    <n v="1614116.7"/>
    <n v="631.84841609499995"/>
    <x v="2"/>
    <s v="Household Steel Items"/>
    <e v="#NAME?"/>
    <s v="Other"/>
  </r>
  <r>
    <s v="INNSA1"/>
    <s v="2023-09-27"/>
    <s v="0301049751"/>
    <s v="73239990"/>
    <s v="STAINLESS STEELSPORTS BOTTLE 650ML S115 (NP-21) (QTY: 3240 NOS/USD 1.008 PER NOS)"/>
    <s v="STAINLESS"/>
    <s v="STEELSPORTS BOTTLE 650ML S115"/>
    <s v="STEELSPORTS"/>
    <s v="NP-21"/>
    <n v="3240"/>
    <s v="NOS"/>
    <s v="1.008"/>
    <s v="PCS"/>
    <n v="553.5"/>
    <s v="KGS"/>
    <n v="516.1305691"/>
    <n v="285678.27"/>
    <n v="6.1407563249999999"/>
    <n v="3398.9086259999999"/>
    <n v="104672.6"/>
    <n v="522.27132542499999"/>
    <x v="2"/>
    <s v="Household Steel Items"/>
    <e v="#NAME?"/>
    <s v="Other"/>
  </r>
  <r>
    <s v="INNSA1"/>
    <s v="2023-09-26"/>
    <s v="0301049751"/>
    <s v="73239990"/>
    <s v="RYX-02-021A MILD STEEL MULTI FUNCTION CLOTH STAND (QTY :1296NUM/CNY 63.00 PER NUM)"/>
    <s v="RYX-02-021A"/>
    <s v="MILD STEEL MULTI FUNCTION CLOTH STAND"/>
    <s v="MILD"/>
    <s v=""/>
    <e v="#VALUE!"/>
    <e v="#VALUE!"/>
    <s v=" "/>
    <e v="#VALUE!"/>
    <n v="4752"/>
    <s v="KGS"/>
    <n v="206.0837774"/>
    <n v="979310.11"/>
    <n v="2.451918826"/>
    <n v="11651.518260000001"/>
    <n v="358819.2"/>
    <n v="208.535696226"/>
    <x v="2"/>
    <s v="Household Steel Items"/>
    <e v="#NAME?"/>
    <s v="Cloth Stand"/>
  </r>
  <r>
    <s v="INNSA1"/>
    <s v="2023-09-26"/>
    <s v="0301049751"/>
    <s v="73239990"/>
    <s v="RYX-02-020 MILD STEEL MULTI FUNCTION CLOTH STAND (QTY :1232NUM/CNY 102.00 PER NUM)"/>
    <s v="RYX-02-020"/>
    <s v="MILD STEEL MULTI FUNCTION CLOTH STAND"/>
    <s v="MILD"/>
    <s v=""/>
    <e v="#VALUE!"/>
    <e v="#VALUE!"/>
    <s v=" "/>
    <e v="#VALUE!"/>
    <n v="4004"/>
    <s v="KGS"/>
    <n v="376.4363037"/>
    <n v="1507250.96"/>
    <n v="4.4787186639999996"/>
    <n v="17932.789529999998"/>
    <n v="552256.69999999995"/>
    <n v="380.91502236399998"/>
    <x v="2"/>
    <s v="Household Steel Items"/>
    <e v="#NAME?"/>
    <s v="Cloth Stand"/>
  </r>
  <r>
    <s v="INNSA1"/>
    <s v="2023-09-25"/>
    <s v="0301049751"/>
    <s v="73239990"/>
    <s v="STEEL LUNCH BOX (6717) (QTY: 1200 NOS/USD 3.15 PER NOS)"/>
    <s v="STEEL"/>
    <s v="LUNCH BOX"/>
    <s v="LUNCH"/>
    <s v="6717"/>
    <n v="1200"/>
    <s v="NOS"/>
    <s v="3.15"/>
    <s v="PCS"/>
    <n v="460"/>
    <s v="KGS"/>
    <n v="722.44682609999995"/>
    <n v="332325.53999999998"/>
    <n v="8.5954411190000002"/>
    <n v="3953.9029150000001"/>
    <n v="121764.1"/>
    <n v="731.042267219"/>
    <x v="2"/>
    <s v="Household Steel Items"/>
    <e v="#NAME?"/>
    <s v="Lunch Box"/>
  </r>
  <r>
    <s v="INNSA1"/>
    <s v="2023-09-25"/>
    <s v="0301049751"/>
    <s v="73239990"/>
    <s v="STEEL FOOD CONTAINER (6571) (QTY: 192 NOS/USD 3.90 PER NOS)"/>
    <s v="STEEL"/>
    <s v="FOOD CONTAINER"/>
    <s v="FOOD"/>
    <s v="6571"/>
    <n v="192"/>
    <s v="NOS"/>
    <s v="3.90"/>
    <s v="PCS"/>
    <n v="77.599999999999994"/>
    <s v="KGS"/>
    <n v="848.35193300000003"/>
    <n v="65832.11"/>
    <n v="10.09341979"/>
    <n v="783.24937539999996"/>
    <n v="24120.799999999999"/>
    <n v="858.44535279000002"/>
    <x v="2"/>
    <s v="Household Steel Items"/>
    <e v="#NAME?"/>
    <s v="Other"/>
  </r>
  <r>
    <s v="INNSA1"/>
    <s v="2023-09-23"/>
    <s v="0301049751"/>
    <s v="73239990"/>
    <s v="STAINLESS STEELSPORTS BOTTLE 1.45L (AM-398) (QTY: 9936 NOS/USD 1.630 PER NOS)"/>
    <s v="STAINLESS"/>
    <s v="STEELSPORTS BOTTLE 1.45L"/>
    <s v="STEELSPORTS"/>
    <s v="AM-398"/>
    <n v="9936"/>
    <s v="NOS"/>
    <s v="1.630"/>
    <s v="PCS"/>
    <n v="2815.2"/>
    <s v="KGS"/>
    <n v="506.39843000000002"/>
    <n v="1425612.86"/>
    <n v="6.0249664479999998"/>
    <n v="16961.485540000001"/>
    <n v="522344.6"/>
    <n v="512.42339644800006"/>
    <x v="2"/>
    <s v="Household Steel Items"/>
    <e v="#NAME?"/>
    <s v="Other"/>
  </r>
  <r>
    <s v="INNSA1"/>
    <s v="2023-09-23"/>
    <s v="0301049751"/>
    <s v="73239990"/>
    <s v="STAINLESS STEELSPORTS BOTTLE 650ML S115 (NP-21) (QTY: 22848NOS/USD 1.008 PER NOS)"/>
    <s v="STAINLESS"/>
    <s v="STEELSPORTS BOTTLE 650ML S115"/>
    <s v="STEELSPORTS"/>
    <s v="NP-21"/>
    <e v="#VALUE!"/>
    <e v="#VALUE!"/>
    <s v="1.008"/>
    <e v="#VALUE!"/>
    <n v="3998.4"/>
    <s v="KGS"/>
    <n v="507.01970540000002"/>
    <n v="2027267.59"/>
    <n v="6.0323581839999996"/>
    <n v="24119.78096"/>
    <n v="742790.9"/>
    <n v="513.05206358400005"/>
    <x v="2"/>
    <s v="Household Steel Items"/>
    <e v="#NAME?"/>
    <s v="Other"/>
  </r>
  <r>
    <s v="INNSA1"/>
    <s v="2023-09-23"/>
    <s v="0301049751"/>
    <s v="73239990"/>
    <s v="STAINLESS STEELSPORTS BOTTLE 750ML (AM-458) (QTY: 1350 NOS/USD 1.037 PER NOS)"/>
    <s v="STAINLESS"/>
    <s v="STEELSPORTS BOTTLE 750ML"/>
    <s v="STEELSPORTS"/>
    <s v="AM-458"/>
    <n v="1350"/>
    <s v="NOS"/>
    <s v="1.037"/>
    <s v="PCS"/>
    <n v="225"/>
    <s v="KGS"/>
    <n v="547.6870222"/>
    <n v="123229.58"/>
    <n v="6.5162049040000003"/>
    <n v="1466.1461039999999"/>
    <n v="45151.3"/>
    <n v="554.20322710400001"/>
    <x v="2"/>
    <s v="Household Steel Items"/>
    <e v="#NAME?"/>
    <s v="Other"/>
  </r>
  <r>
    <s v="INNSA1"/>
    <s v="2023-09-23"/>
    <s v="0301049751"/>
    <s v="73239990"/>
    <s v="STAINLESS STEEL GRATER WITH HANDL (DS-25) (QTY: 51000 PCS/USD 0.2035 PER PCS)"/>
    <s v="STAINLESS"/>
    <s v="STEEL GRATER WITH HANDL"/>
    <s v="STEEL"/>
    <s v="DS-25"/>
    <n v="51000"/>
    <s v="PCS"/>
    <s v="0.2035"/>
    <s v="PCS"/>
    <n v="1615"/>
    <s v="KGS"/>
    <n v="573.20549849999998"/>
    <n v="925726.88"/>
    <n v="6.8198155680000001"/>
    <n v="11014.002140000001"/>
    <n v="339186.3"/>
    <n v="580.02531406799994"/>
    <x v="2"/>
    <s v="Household Steel Items"/>
    <e v="#NAME?"/>
    <s v="Other"/>
  </r>
  <r>
    <s v="INNSA1"/>
    <s v="2023-09-20"/>
    <s v="0301049751"/>
    <s v="73239990"/>
    <s v="HOUSEHOLD STEEL HOOK 3PCS SET (QTY: 720 NOS/USD 0.407 PER NOS)"/>
    <s v="HOUSEHOLD"/>
    <s v="STEEL HOOK 3PCS SET"/>
    <s v="STEEL"/>
    <s v=""/>
    <n v="720"/>
    <s v="NOS"/>
    <s v="0.407"/>
    <s v="PCS"/>
    <n v="24.4"/>
    <s v="KGS"/>
    <n v="1026.464344"/>
    <n v="25045.73"/>
    <n v="12.22709165"/>
    <n v="298.34103629999998"/>
    <n v="9176.7000000000007"/>
    <n v="1038.6914356499999"/>
    <x v="2"/>
    <s v="Household Steel Items"/>
    <e v="#NAME?"/>
    <s v="Other"/>
  </r>
  <r>
    <s v="INNSA1"/>
    <s v="2023-09-20"/>
    <s v="0301049751"/>
    <s v="73239990"/>
    <s v="HOUSEHOLD STEEL HOOK 3PCS SET (2628) (QTY: 167364 NOS/USD 0.407 PER NOS)"/>
    <s v="HOUSEHOLD"/>
    <s v="STEEL HOOK 3PCS SET"/>
    <s v="STEEL"/>
    <s v="2628"/>
    <n v="167364"/>
    <s v="NOS"/>
    <s v="0.407"/>
    <s v="PCS"/>
    <n v="5671.78"/>
    <s v="KGS"/>
    <n v="1022.493475"/>
    <n v="5799358.04"/>
    <n v="12.17979124"/>
    <n v="69081.096369999999"/>
    <n v="2124884.7999999998"/>
    <n v="1034.67326624"/>
    <x v="2"/>
    <s v="Household Steel Items"/>
    <e v="#NAME?"/>
    <s v="Other"/>
  </r>
  <r>
    <s v="INNSA1"/>
    <s v="2023-09-18"/>
    <s v="0301049751"/>
    <s v="73239990"/>
    <s v="STAINLESS STEEL SPORT BOTTLE (KWB-600F) (QTY: 49716 PCS/USD0.94 PER PCS)"/>
    <s v="STAINLESS"/>
    <s v="STEEL SPORT BOTTLE"/>
    <s v="STEEL"/>
    <s v="KWB-600F"/>
    <n v="49716"/>
    <s v="PCS"/>
    <s v=" "/>
    <s v="PCS"/>
    <n v="7600"/>
    <s v="KGS"/>
    <n v="528.47191710000004"/>
    <n v="4016386.57"/>
    <n v="6.2950794180000003"/>
    <n v="47842.603569999999"/>
    <n v="1471604"/>
    <n v="534.76699651800004"/>
    <x v="2"/>
    <s v="Household Steel Items"/>
    <e v="#NAME?"/>
    <s v="Other"/>
  </r>
  <r>
    <s v="INNSA1"/>
    <s v="2023-09-16"/>
    <s v="0301049751"/>
    <s v="73239990"/>
    <s v="BCLR-3 STAINLESS STEEL SPORTS BOTTLE 750ML SG705-1 (QTY: 14520 NUM/USD 1.0650 PER NUM)"/>
    <s v="BCLR-3"/>
    <s v="STAINLESS STEEL SPORTS BOTTLE 750ML SG705-1"/>
    <s v="STAINLESS"/>
    <s v=""/>
    <n v="14520"/>
    <s v="NUM"/>
    <s v="1.0650"/>
    <s v="OTHER"/>
    <n v="2178"/>
    <s v="KGS"/>
    <n v="615.76356290000001"/>
    <n v="1341133.04"/>
    <n v="7.3348846090000004"/>
    <n v="15975.37868"/>
    <n v="491391.2"/>
    <n v="623.09844750900004"/>
    <x v="2"/>
    <s v="Household Steel Items"/>
    <e v="#NAME?"/>
    <s v="Other"/>
  </r>
  <r>
    <s v="INNSA1"/>
    <s v="2023-09-16"/>
    <s v="0301049751"/>
    <s v="73239990"/>
    <s v="NP-20 STAINLESS STEEL SPORTS BOTTLE 750ML S-308-C6 (QTY: 1008 NUM/USD 1.0050 PER NUM)"/>
    <s v="NP-20"/>
    <s v="STAINLESS STEEL SPORTS BOTTLE 750ML S-308-C6"/>
    <s v="STAINLESS"/>
    <s v=""/>
    <n v="1008"/>
    <s v="NUM"/>
    <s v="1.0050"/>
    <s v="OTHER"/>
    <n v="168"/>
    <s v="KGS"/>
    <n v="522.96541669999999"/>
    <n v="87858.19"/>
    <n v="6.2294867979999999"/>
    <n v="1046.553782"/>
    <n v="32191.200000000001"/>
    <n v="529.19490349800003"/>
    <x v="2"/>
    <s v="Household Steel Items"/>
    <e v="#NAME?"/>
    <s v="Other"/>
  </r>
  <r>
    <s v="INNSA1"/>
    <s v="2023-09-16"/>
    <s v="0301049751"/>
    <s v="73239990"/>
    <s v="NP-21 STAINLESS STEEL SPORTS BOTTLE 650ML S115 (QTY: 9720 NUM/USD 1.0042 PER NUM)"/>
    <s v="NP-21"/>
    <s v="STAINLESS STEEL SPORTS BOTTLE 650ML S115"/>
    <s v="STAINLESS"/>
    <s v=""/>
    <n v="9720"/>
    <s v="NUM"/>
    <s v="1.0042"/>
    <s v="OTHER"/>
    <n v="1701"/>
    <s v="KGS"/>
    <n v="497.66557319999998"/>
    <n v="846529.14"/>
    <n v="5.9281187989999999"/>
    <n v="10083.730079999999"/>
    <n v="310168.3"/>
    <n v="503.59369199899999"/>
    <x v="2"/>
    <s v="Household Steel Items"/>
    <e v="#NAME?"/>
    <s v="Other"/>
  </r>
  <r>
    <s v="INNSA1"/>
    <s v="2023-09-16"/>
    <s v="0301049751"/>
    <s v="73239990"/>
    <s v="AM-398 STAINLESS STEELSPORTS BOTTLE 1.45L (QTY: 9876 NUM/USD1.6300 PER NUM)"/>
    <s v="AM-398"/>
    <s v="STAINLESS STEELSPORTS BOTTLE 1.45L"/>
    <s v="STAINLESS"/>
    <s v=""/>
    <n v="9876"/>
    <s v="NUM"/>
    <s v=" "/>
    <s v="OTHER"/>
    <n v="2798.2"/>
    <s v="KGS"/>
    <n v="498.93682369999999"/>
    <n v="1396125.02"/>
    <n v="5.9432617470000002"/>
    <n v="16630.435020000001"/>
    <n v="511540.2"/>
    <n v="504.880085447"/>
    <x v="2"/>
    <s v="Household Steel Items"/>
    <e v="#NAME?"/>
    <s v="Other"/>
  </r>
  <r>
    <s v="INNSA1"/>
    <s v="2023-09-13"/>
    <s v="0301049751"/>
    <s v="73239990"/>
    <s v="SS OIL POT 900ML (KWP-1000B) (QTY: 26424 PCS/USD: 1.47 PER PCS)"/>
    <s v="SS"/>
    <s v="OIL POT 900ML"/>
    <s v="OIL"/>
    <s v="KWP-1000B"/>
    <n v="26424"/>
    <s v="PCS"/>
    <s v=" "/>
    <s v="PCS"/>
    <n v="7215"/>
    <s v="KGS"/>
    <n v="464.83303810000001"/>
    <n v="3353770.37"/>
    <n v="5.5370224910000001"/>
    <n v="39949.617270000002"/>
    <n v="1228821.5"/>
    <n v="470.37006059100003"/>
    <x v="2"/>
    <s v="Household Steel Items"/>
    <e v="#NAME?"/>
    <s v="Other"/>
  </r>
  <r>
    <s v="INNSA1"/>
    <s v="2023-09-13"/>
    <s v="0301049751"/>
    <s v="73231000"/>
    <s v="STEEL SCRUBBER 6PCS SET (OKS-4156) (QTY: 99000 NOS/USD: 0.248 PER NOS)"/>
    <s v="STEEL"/>
    <s v="SCRUBBER 6PCS SET"/>
    <s v="SCRUBBER"/>
    <s v="OKS-4156"/>
    <n v="99000"/>
    <s v="NOS"/>
    <s v=" "/>
    <s v="PCS"/>
    <n v="9108"/>
    <s v="KGS"/>
    <n v="233.0286572"/>
    <n v="2122425.0099999998"/>
    <n v="2.7758029450000001"/>
    <n v="25282.013220000001"/>
    <n v="933018"/>
    <n v="235.80446014500001"/>
    <x v="2"/>
    <s v="Steel Scrubbers"/>
    <e v="#NAME?"/>
    <s v="Scrubber"/>
  </r>
  <r>
    <s v="INNSA1"/>
    <s v="2023-09-12"/>
    <s v="0301049751"/>
    <s v="73239990"/>
    <s v="AM-456 STAINLESS STEEL SPORTS BOTTLE 750ML SP750 (QTY: 1350NUM/USD 1.076 PER NUM)"/>
    <s v="AM-456"/>
    <s v="STAINLESS STEEL SPORTS BOTTLE 750ML SP750"/>
    <s v="STAINLESS"/>
    <s v=""/>
    <e v="#VALUE!"/>
    <e v="#VALUE!"/>
    <s v="1.076"/>
    <e v="#VALUE!"/>
    <n v="210"/>
    <s v="KGS"/>
    <n v="599.46061899999995"/>
    <n v="125886.73"/>
    <n v="7.1406863500000002"/>
    <n v="1499.5441330000001"/>
    <n v="46124.800000000003"/>
    <n v="606.60130534999996"/>
    <x v="2"/>
    <s v="Household Steel Items"/>
    <e v="#NAME?"/>
    <s v="Other"/>
  </r>
  <r>
    <s v="INNSA1"/>
    <s v="2023-09-12"/>
    <s v="0301049751"/>
    <s v="73239990"/>
    <s v="NP-21 STAINLESS STEEL SPORTS BOTTLE 650ML S115 (QTY: 13416 NUM/USD 1.00 PER NUM)"/>
    <s v="NP-21"/>
    <s v="STAINLESS STEEL SPORTS BOTTLE 650ML S115"/>
    <s v="STAINLESS"/>
    <s v=""/>
    <n v="13416"/>
    <s v="NUM"/>
    <s v="1.00"/>
    <s v="OTHER"/>
    <n v="2068.3000000000002"/>
    <s v="KGS"/>
    <n v="562.13859690000004"/>
    <n v="1162671.26"/>
    <n v="6.6961119350000002"/>
    <n v="13849.568310000001"/>
    <n v="426002.8"/>
    <n v="568.83470883500001"/>
    <x v="2"/>
    <s v="Household Steel Items"/>
    <e v="#NAME?"/>
    <s v="Other"/>
  </r>
  <r>
    <s v="INNSA1"/>
    <s v="2023-09-12"/>
    <s v="0301049751"/>
    <s v="73239990"/>
    <s v="NP-20 STAINLESS STEEL SPORTS BOTTLE 750ML S-308-C6 (QTY: 7896 NUM/USD 1.005 PER NUM)"/>
    <s v="NP-20"/>
    <s v="STAINLESS STEEL SPORTS BOTTLE 750ML S-308-C6"/>
    <s v="STAINLESS"/>
    <s v=""/>
    <n v="7896"/>
    <s v="NUM"/>
    <s v="1.005"/>
    <s v="OTHER"/>
    <n v="1250.2"/>
    <s v="KGS"/>
    <n v="550.08221079999998"/>
    <n v="687712.78"/>
    <n v="6.5524980450000001"/>
    <n v="8191.9330550000004"/>
    <n v="251978.1"/>
    <n v="556.63470884499998"/>
    <x v="2"/>
    <s v="Household Steel Items"/>
    <e v="#NAME?"/>
    <s v="Other"/>
  </r>
  <r>
    <s v="INNSA1"/>
    <s v="2023-09-12"/>
    <s v="0301049751"/>
    <s v="73239990"/>
    <s v="BCLR-3 STAINLESS STEEL SPORTS BOTTLE 750ML SG705-1 (QTY: 18168 NUM/USD 1.065 PER NUM)"/>
    <s v="BCLR-3"/>
    <s v="STAINLESS STEEL SPORTS BOTTLE 750ML SG705-1"/>
    <s v="STAINLESS"/>
    <s v=""/>
    <n v="18168"/>
    <s v="NUM"/>
    <s v="1.065"/>
    <s v="OTHER"/>
    <n v="2573.8000000000002"/>
    <s v="KGS"/>
    <n v="651.50214080000001"/>
    <n v="1676836.21"/>
    <n v="7.7605972699999999"/>
    <n v="19974.22525"/>
    <n v="614392.69999999995"/>
    <n v="659.26273806999995"/>
    <x v="2"/>
    <s v="Household Steel Items"/>
    <e v="#NAME?"/>
    <s v="Other"/>
  </r>
  <r>
    <s v="INNSA1"/>
    <s v="2023-09-12"/>
    <s v="0301049751"/>
    <s v="73239990"/>
    <s v="AM-457 STAINLESS STEEL SPORTS BOTTLE 750ML SG210 (QTY: 1350NUM/USD 1.032 PER NUM)"/>
    <s v="AM-457"/>
    <s v="STAINLESS STEEL SPORTS BOTTLE 750ML SG210"/>
    <s v="STAINLESS"/>
    <s v=""/>
    <e v="#VALUE!"/>
    <e v="#VALUE!"/>
    <s v="1.032"/>
    <e v="#VALUE!"/>
    <n v="210"/>
    <s v="KGS"/>
    <n v="574.94738099999995"/>
    <n v="120738.95"/>
    <n v="6.848688278"/>
    <n v="1438.2245379999999"/>
    <n v="44238.8"/>
    <n v="581.796069278"/>
    <x v="2"/>
    <s v="Household Steel Items"/>
    <e v="#NAME?"/>
    <s v="Other"/>
  </r>
  <r>
    <s v="INNSA1"/>
    <s v="2023-09-12"/>
    <s v="0301049751"/>
    <s v="73239390"/>
    <s v="NON STICK SAUCE PAN 16CM (AN-02) (QTY: 720 PCS/USD 0.566 PERPCS)"/>
    <s v="NON"/>
    <s v="STICK SAUCE PAN 16CM"/>
    <s v="STICK"/>
    <s v="AN-02"/>
    <n v="720"/>
    <s v="PCS"/>
    <s v="0.566"/>
    <s v="PCS"/>
    <n v="176"/>
    <s v="KGS"/>
    <n v="203.38551140000001"/>
    <n v="35795.85"/>
    <n v="2.4226981699999999"/>
    <n v="426.39487789999998"/>
    <n v="13115.6"/>
    <n v="205.80820957"/>
    <x v="2"/>
    <s v="Kitchen Filters"/>
    <e v="#NAME?"/>
    <s v="Other"/>
  </r>
  <r>
    <s v="INNSA1"/>
    <s v="2023-09-12"/>
    <s v="0301049751"/>
    <s v="73239990"/>
    <s v="AM-459 STAINLESS STEEL SPORTS BOTTLE 750ML SG707 (QTY: 1350NUM/USD 1.083 PER NUM)"/>
    <s v="AM-459"/>
    <s v="STAINLESS STEEL SPORTS BOTTLE 750ML SG707"/>
    <s v="STAINLESS"/>
    <s v=""/>
    <e v="#VALUE!"/>
    <e v="#VALUE!"/>
    <s v="1.083"/>
    <e v="#VALUE!"/>
    <n v="225"/>
    <s v="KGS"/>
    <n v="563.13644439999996"/>
    <n v="126705.7"/>
    <n v="6.7079981469999996"/>
    <n v="1509.299583"/>
    <n v="46424.9"/>
    <n v="569.84444254699997"/>
    <x v="2"/>
    <s v="Household Steel Items"/>
    <e v="#NAME?"/>
    <s v="Other"/>
  </r>
  <r>
    <s v="INNSA1"/>
    <s v="2023-09-12"/>
    <s v="0301049751"/>
    <s v="73239390"/>
    <s v="NON STICK FRY PAN 16CM (AN-01) (QTY: 720 PCS/USD 0.497 PER PCS)"/>
    <s v="NON"/>
    <s v="STICK FRY PAN 16CM"/>
    <s v="STICK"/>
    <s v="AN-01"/>
    <n v="720"/>
    <s v="PCS"/>
    <s v="0.497"/>
    <s v="PCS"/>
    <n v="156"/>
    <s v="KGS"/>
    <n v="201.48743590000001"/>
    <n v="31432.04"/>
    <n v="2.4000885749999998"/>
    <n v="374.41381769999998"/>
    <n v="11516.7"/>
    <n v="203.88752447500002"/>
    <x v="2"/>
    <s v="Kitchen Filters"/>
    <e v="#NAME?"/>
    <s v="Other"/>
  </r>
  <r>
    <s v="INNSA1"/>
    <s v="2023-09-11"/>
    <s v="0301049751"/>
    <s v="73239990"/>
    <s v="STEEL SPRINKLER (AM-430) (QTY: 10824 PCS/USD 0.5724 PER PCS)"/>
    <s v="STEEL"/>
    <s v="SPRINKLER"/>
    <s v=" "/>
    <s v="AM-430"/>
    <n v="10824"/>
    <s v="PCS"/>
    <s v="0.5724"/>
    <s v="PCS"/>
    <n v="1758.9"/>
    <s v="KGS"/>
    <n v="314.57218719999997"/>
    <n v="553301.02"/>
    <n v="3.7471374289999999"/>
    <n v="6590.8400240000001"/>
    <n v="202729.5"/>
    <n v="318.31932462899999"/>
    <x v="2"/>
    <s v="Household Steel Items"/>
    <e v="#NAME?"/>
    <s v="Sprinkler"/>
  </r>
  <r>
    <s v="INNSA1"/>
    <s v="2023-09-08"/>
    <s v="0301049751"/>
    <s v="73239990"/>
    <s v="MILD STEEL MULTI FUNCTION CLOTH STAND (RYX-02-021A) (QTY: 1296 NOS /CNY: 63.00 PER NOS)"/>
    <s v="MILD"/>
    <s v="STEEL MULTI FUNCTION CLOTH STAND"/>
    <s v="STEEL"/>
    <s v="RYX-02-021A"/>
    <n v="1296"/>
    <s v="NOS"/>
    <s v=" "/>
    <s v="PCS"/>
    <n v="4752"/>
    <s v="KGS"/>
    <n v="217.92390359999999"/>
    <n v="1035574.39"/>
    <n v="2.5958773509999999"/>
    <n v="12335.60917"/>
    <n v="379434.5"/>
    <n v="220.519780951"/>
    <x v="2"/>
    <s v="Household Steel Items"/>
    <e v="#NAME?"/>
    <s v="Cloth Stand"/>
  </r>
  <r>
    <s v="INNSA1"/>
    <s v="2023-09-07"/>
    <s v="0301049751"/>
    <s v="73231000"/>
    <s v="8001-2 STEEL SCRUBBER 2 PCS SET (QTY- 167160 SETS/USD 0.158PER SETS)"/>
    <s v="8001-2"/>
    <s v="STEEL SCRUBBER 2 PCS SET"/>
    <s v="STEEL"/>
    <s v=""/>
    <e v="#VALUE!"/>
    <s v="SETS"/>
    <s v=" "/>
    <s v="SET"/>
    <n v="4875"/>
    <s v="KGS"/>
    <n v="464.29405539999999"/>
    <n v="2263433.52"/>
    <n v="5.5306022080000004"/>
    <n v="26961.68577"/>
    <n v="995005.4"/>
    <n v="469.824657608"/>
    <x v="2"/>
    <s v="Steel Scrubbers"/>
    <e v="#NAME?"/>
    <s v="Scrubber"/>
  </r>
  <r>
    <s v="INNSA1"/>
    <s v="2023-09-07"/>
    <s v="0301049751"/>
    <s v="73239990"/>
    <s v="STEEL HANGER WITH HOOK (SL-89) (QTY: 70056 NOS/CNY: 7.48 PERNOS)"/>
    <s v="STEEL"/>
    <s v="HANGER WITH HOOK"/>
    <s v="HANGER"/>
    <s v="SL-89"/>
    <n v="70056"/>
    <s v="NOS"/>
    <s v=" "/>
    <s v="PCS"/>
    <n v="15568"/>
    <s v="KGS"/>
    <n v="392.89738949999997"/>
    <n v="6116626.5599999996"/>
    <n v="4.6801356700000003"/>
    <n v="72860.352110000007"/>
    <n v="2241131.9"/>
    <n v="397.57752517"/>
    <x v="2"/>
    <s v="Household Steel Items"/>
    <e v="#NAME?"/>
    <s v="Hanger"/>
  </r>
  <r>
    <s v="INNSA1"/>
    <s v="2023-09-04"/>
    <s v="0301049751"/>
    <s v="73239990"/>
    <s v="STAINLESS STEEL SPORTS BOTTLE 750ML SG902 (WB-750)(QTY:16728NOS/USD: 1.180 PER NOS)"/>
    <s v="STAINLESS"/>
    <s v="STEEL SPORTS BOTTLE 750ML SG902"/>
    <s v="STEEL"/>
    <s v="WB-750"/>
    <e v="#VALUE!"/>
    <e v="#VALUE!"/>
    <s v=" "/>
    <e v="#VALUE!"/>
    <n v="2927.4"/>
    <s v="KGS"/>
    <n v="585.18336750000003"/>
    <n v="1713065.79"/>
    <n v="6.9747719610000001"/>
    <n v="20417.94744"/>
    <n v="627667.30000000005"/>
    <n v="592.15813946100002"/>
    <x v="2"/>
    <s v="Household Steel Items"/>
    <e v="#NAME?"/>
    <s v="Other"/>
  </r>
  <r>
    <s v="INNSA1"/>
    <s v="2023-09-04"/>
    <s v="0301049751"/>
    <s v="73239990"/>
    <s v="SL-01 STAINLESS STEEL COLA BOTTLE 750ML SK750 (QTY:29616 PCS/USD 1.139 PER PCS)"/>
    <s v="SL-01"/>
    <s v="STAINLESS STEEL COLA BOTTLE 750ML SK750"/>
    <s v="STAINLESS"/>
    <s v=""/>
    <n v="29616"/>
    <s v="PCS"/>
    <s v="1.139"/>
    <s v="PCS"/>
    <n v="5676.4"/>
    <s v="KGS"/>
    <n v="514.48292049999998"/>
    <n v="2920410.85"/>
    <n v="6.1320967880000001"/>
    <n v="34808.234210000002"/>
    <n v="1070038.6000000001"/>
    <n v="520.61501728799999"/>
    <x v="2"/>
    <s v="Household Steel Items"/>
    <e v="#NAME?"/>
    <s v="Other"/>
  </r>
  <r>
    <s v="INNSA1"/>
    <s v="2023-09-04"/>
    <s v="0301049751"/>
    <s v="73239990"/>
    <s v="SB-01 STAINLESS STEEL SPORTS BOTTLE 750ML SG-702 (QTY: 5712NUM/USD 1.055 PER NUM)"/>
    <s v="SB-01"/>
    <s v="STAINLESS STEEL SPORTS BOTTLE 750ML SG-702"/>
    <s v="STAINLESS"/>
    <s v=""/>
    <e v="#VALUE!"/>
    <e v="#VALUE!"/>
    <s v="1.055"/>
    <e v="#VALUE!"/>
    <n v="999.6"/>
    <s v="KGS"/>
    <n v="521.92519010000001"/>
    <n v="521716.42"/>
    <n v="6.2208008350000004"/>
    <n v="6218.3125149999996"/>
    <n v="191156.9"/>
    <n v="528.14599093499999"/>
    <x v="2"/>
    <s v="Household Steel Items"/>
    <e v="#NAME?"/>
    <s v="Other"/>
  </r>
  <r>
    <s v="INNSA1"/>
    <s v="2023-09-04"/>
    <s v="0301049751"/>
    <s v="73239990"/>
    <s v="STAINLESS STEEL SPORTS BOTTLE 500ML S116-500 (AM-314) (QTY:12216 NOS/USD: 0.943 PER NOS)"/>
    <s v="STAINLESS"/>
    <s v="STEEL SPORTS BOTTLE 500ML S116-500"/>
    <s v="STEEL"/>
    <s v="AM-314"/>
    <n v="12216"/>
    <s v="NOS"/>
    <s v=" "/>
    <s v="PCS"/>
    <n v="1476.1"/>
    <s v="KGS"/>
    <n v="677.28743989999998"/>
    <n v="999743.99"/>
    <n v="8.0725558979999992"/>
    <n v="11915.89976"/>
    <n v="366306.2"/>
    <n v="685.359995798"/>
    <x v="2"/>
    <s v="Household Steel Items"/>
    <e v="#NAME?"/>
    <s v="Other"/>
  </r>
  <r>
    <s v="INNSA1"/>
    <s v="2023-09-04"/>
    <s v="0301049751"/>
    <s v="73239990"/>
    <s v="AM-06 STAINLESS STEEL BOTTLE 750ML SG805 (QTY:6720 PCS/USD 1.028 PER PCS)"/>
    <s v="AM-06"/>
    <s v="STAINLESS STEEL BOTTLE 750ML SG805"/>
    <s v="STAINLESS"/>
    <s v=""/>
    <n v="6720"/>
    <s v="PCS"/>
    <s v="1.028"/>
    <s v="PCS"/>
    <n v="980"/>
    <s v="KGS"/>
    <n v="610.28148980000003"/>
    <n v="598075.86"/>
    <n v="7.2739152540000003"/>
    <n v="7128.4369489999999"/>
    <n v="219135"/>
    <n v="617.55540505400006"/>
    <x v="2"/>
    <s v="Household Steel Items"/>
    <e v="#NAME?"/>
    <s v="Other"/>
  </r>
  <r>
    <s v="INNSA1"/>
    <s v="2023-09-04"/>
    <s v="0301049751"/>
    <s v="73239990"/>
    <s v="STAINLESS STEEL SPORTS BOTTLE (KWB-600F) (QTY: 49716 PCS/USD0.94 PER PCS)"/>
    <s v="STAINLESS"/>
    <s v="STEEL SPORTS BOTTLE"/>
    <s v="STEEL"/>
    <s v="KWB-600F"/>
    <n v="49716"/>
    <s v="PCS"/>
    <s v=" "/>
    <s v="PCS"/>
    <n v="7600"/>
    <s v="KGS"/>
    <n v="524.01387109999996"/>
    <n v="3982505.42"/>
    <n v="6.2456957219999998"/>
    <n v="47467.287490000002"/>
    <n v="1459190"/>
    <n v="530.25956682200001"/>
    <x v="2"/>
    <s v="Household Steel Items"/>
    <e v="#NAME?"/>
    <s v="Other"/>
  </r>
  <r>
    <s v="INNSA1"/>
    <s v="2023-09-04"/>
    <s v="0301049751"/>
    <s v="73239990"/>
    <s v="STAINLESS STEEL BOTTLE 750ML SG805 (AM-06) (QTY:19848 NOS /USD: 1.000 PER NOS)"/>
    <s v="STAINLESS"/>
    <s v="STEEL BOTTLE 750ML SG805"/>
    <s v="STEEL"/>
    <s v="AM-06"/>
    <n v="19848"/>
    <s v="NOS"/>
    <s v=" "/>
    <s v="PCS"/>
    <n v="3308"/>
    <s v="KGS"/>
    <n v="520.71402660000001"/>
    <n v="1722522"/>
    <n v="6.2063650370000003"/>
    <n v="20530.65554"/>
    <n v="631132"/>
    <n v="526.92039163699997"/>
    <x v="2"/>
    <s v="Household Steel Items"/>
    <e v="#NAME?"/>
    <s v="Other"/>
  </r>
  <r>
    <s v="INNSA1"/>
    <s v="2023-09-02"/>
    <s v="0301049751"/>
    <s v="73239990"/>
    <s v="RYX-02-026-3S MILD STEEL MULTI FUNCTION CLOTH STAND (QTY :848 NUM/CNY 84.00 PER NUM)"/>
    <s v="RYX-02-026-3S"/>
    <s v="MILD STEEL MULTI FUNCTION CLOTH STAND"/>
    <s v="MILD"/>
    <s v=""/>
    <e v="#VALUE!"/>
    <s v="NUM"/>
    <s v=" "/>
    <s v="OTHER"/>
    <n v="3307.2"/>
    <s v="KGS"/>
    <n v="261.81921870000002"/>
    <n v="865888.52"/>
    <n v="3.1206104730000002"/>
    <n v="10320.482959999999"/>
    <n v="317261.59999999998"/>
    <n v="264.93982917300002"/>
    <x v="2"/>
    <s v="Household Steel Items"/>
    <e v="#NAME?"/>
    <s v="Cloth Stand"/>
  </r>
  <r>
    <s v="INNSA1"/>
    <s v="2023-09-02"/>
    <s v="0301049751"/>
    <s v="73239990"/>
    <s v="RYX-02-026-3S MILD STEEL MULTI FUNCTION CLOTH STAND (QTY :848 NUM/CNY 84.00 PER NUM)"/>
    <s v="RYX-02-026-3S"/>
    <s v="MILD STEEL MULTI FUNCTION CLOTH STAND"/>
    <s v="MILD"/>
    <s v=""/>
    <e v="#VALUE!"/>
    <s v="NUM"/>
    <s v=" "/>
    <s v="OTHER"/>
    <n v="3307.2"/>
    <s v="KGS"/>
    <n v="261.81921870000002"/>
    <n v="865888.52"/>
    <n v="3.1206104730000002"/>
    <n v="10320.482959999999"/>
    <n v="317261.59999999998"/>
    <n v="264.93982917300002"/>
    <x v="2"/>
    <s v="Household Steel Items"/>
    <e v="#NAME?"/>
    <s v="Cloth Stand"/>
  </r>
  <r>
    <s v="INNSA1"/>
    <s v="2023-09-02"/>
    <s v="0301049751"/>
    <s v="73239990"/>
    <s v="RYX-02-026-3S MILD STEEL MULTI FUNCTION CLOTH STAND (QTY :848 NUM/CNY 84.00 PER NUM)"/>
    <s v="RYX-02-026-3S"/>
    <s v="MILD STEEL MULTI FUNCTION CLOTH STAND"/>
    <s v="MILD"/>
    <s v=""/>
    <e v="#VALUE!"/>
    <s v="NUM"/>
    <s v=" "/>
    <s v="OTHER"/>
    <n v="3307.2"/>
    <s v="KGS"/>
    <n v="261.81921870000002"/>
    <n v="865888.52"/>
    <n v="3.1206104730000002"/>
    <n v="10320.482959999999"/>
    <n v="317261.59999999998"/>
    <n v="264.93982917300002"/>
    <x v="2"/>
    <s v="Household Steel Items"/>
    <e v="#NAME?"/>
    <s v="Cloth Stand"/>
  </r>
  <r>
    <s v="INNSA1"/>
    <s v="2023-08-31"/>
    <s v="0301049751"/>
    <s v="73239990"/>
    <s v="STEEL SPRINKLER (AM-430) (QTY: 15624 PCS / USD: 0.572 PER PCS)"/>
    <s v="STEEL"/>
    <s v="SPRINKLER"/>
    <s v=" "/>
    <s v="AM-430"/>
    <n v="15624"/>
    <s v="PCS"/>
    <s v=" "/>
    <s v="PCS"/>
    <n v="2538.9"/>
    <s v="KGS"/>
    <n v="310.41489230000002"/>
    <n v="788112.37"/>
    <n v="3.699819932"/>
    <n v="9393.4728250000007"/>
    <n v="288764.40000000002"/>
    <n v="314.11471223200004"/>
    <x v="2"/>
    <s v="Household Steel Items"/>
    <e v="#NAME?"/>
    <s v="Sprinkler"/>
  </r>
  <r>
    <s v="INNSA1"/>
    <s v="2023-08-30"/>
    <s v="0301049751"/>
    <s v="73239990"/>
    <s v="STEEL RECTANGLE CONTAINER LARGE (6862) (QTY: 45018 NOS/USD 1.47 PER NOS)"/>
    <s v="STEEL"/>
    <s v="RECTANGLE CONTAINER LARGE"/>
    <s v="RECTANGLE"/>
    <s v="6862"/>
    <n v="45018"/>
    <s v="NOS"/>
    <s v="1.47"/>
    <s v="PCS"/>
    <n v="11254.5"/>
    <s v="KGS"/>
    <n v="501.27466349999997"/>
    <n v="5641595.7000000002"/>
    <n v="5.9746682179999997"/>
    <n v="67241.903460000001"/>
    <n v="2067080.6"/>
    <n v="507.24933171799995"/>
    <x v="2"/>
    <s v="Household Steel Items"/>
    <e v="#NAME?"/>
    <s v="Other"/>
  </r>
  <r>
    <s v="INNSA1"/>
    <s v="2023-08-30"/>
    <s v="0301049751"/>
    <s v="73239990"/>
    <s v="STEEL FOOD CONTAINER (6571) (QTY: 1008 NOS/USD 3.9 PER NOS)"/>
    <s v="STEEL"/>
    <s v="FOOD CONTAINER"/>
    <s v="FOOD"/>
    <s v="6571"/>
    <n v="1008"/>
    <s v="NOS"/>
    <s v="3.9"/>
    <s v="PCS"/>
    <n v="407.4"/>
    <s v="KGS"/>
    <n v="822.62623959999996"/>
    <n v="335137.93"/>
    <n v="9.8048419500000001"/>
    <n v="3994.4926099999998"/>
    <n v="122794.6"/>
    <n v="832.43108154999993"/>
    <x v="2"/>
    <s v="Household Steel Items"/>
    <e v="#NAME?"/>
    <s v="Other"/>
  </r>
  <r>
    <s v="INNSA1"/>
    <s v="2023-08-30"/>
    <s v="0301049751"/>
    <s v="73239990"/>
    <s v="STEEL LUNCH BOX (6728) (QTY: 2400 NOS/USD 2.25 PER NOS)"/>
    <s v="STEEL"/>
    <s v="LUNCH BOX"/>
    <s v="LUNCH"/>
    <s v="6728"/>
    <n v="2400"/>
    <s v="NOS"/>
    <s v="2.25"/>
    <s v="PCS"/>
    <n v="832"/>
    <s v="KGS"/>
    <n v="553.31046879999997"/>
    <n v="460354.31"/>
    <n v="6.5948804379999997"/>
    <n v="5486.9405239999996"/>
    <n v="168673.9"/>
    <n v="559.90534923799999"/>
    <x v="2"/>
    <s v="Household Steel Items"/>
    <e v="#NAME?"/>
    <s v="Lunch Box"/>
  </r>
  <r>
    <s v="INNSA1"/>
    <s v="2023-08-30"/>
    <s v="0301049751"/>
    <s v="73239990"/>
    <s v="STEEL FOOD CONTAINER (6713) (QTY: 2400 NOS/USD 1.68 PER NOS)"/>
    <s v="STEEL"/>
    <s v="FOOD CONTAINER"/>
    <s v="FOOD"/>
    <s v="6713"/>
    <n v="2400"/>
    <s v="NOS"/>
    <s v="1.68"/>
    <s v="PCS"/>
    <n v="707.33299999999997"/>
    <s v="KGS"/>
    <n v="485.95381520000001"/>
    <n v="343731.17"/>
    <n v="5.7920597760000003"/>
    <n v="4096.9150179999997"/>
    <n v="125943"/>
    <n v="491.74587497599998"/>
    <x v="2"/>
    <s v="Household Steel Items"/>
    <e v="#NAME?"/>
    <s v="Other"/>
  </r>
  <r>
    <s v="INNSA1"/>
    <s v="2023-08-30"/>
    <s v="0301049751"/>
    <s v="73239990"/>
    <s v="STEEL LUNCH BOX (6564) (QTY: 1200 NOS/USD 3.7 PER NOS)"/>
    <s v="STEEL"/>
    <s v="LUNCH BOX"/>
    <s v="LUNCH"/>
    <s v="6564"/>
    <n v="1200"/>
    <s v="NOS"/>
    <s v="3.7"/>
    <s v="PCS"/>
    <n v="678"/>
    <s v="KGS"/>
    <n v="558.27957230000004"/>
    <n v="378513.55"/>
    <n v="6.6541069400000001"/>
    <n v="4511.4845050000004"/>
    <n v="138687.4"/>
    <n v="564.93367924000006"/>
    <x v="2"/>
    <s v="Household Steel Items"/>
    <e v="#NAME?"/>
    <s v="Lunch Box"/>
  </r>
  <r>
    <s v="INNSA1"/>
    <s v="2023-08-30"/>
    <s v="0301049751"/>
    <s v="73239990"/>
    <s v="STEEL LUNCH BOX (6720) (QTY: 1200 NOS/USD 2.72 PER NOS)"/>
    <s v="STEEL"/>
    <s v="LUNCH BOX"/>
    <s v="LUNCH"/>
    <s v="6720"/>
    <n v="1200"/>
    <s v="NOS"/>
    <s v="2.72"/>
    <s v="PCS"/>
    <n v="376.66699999999997"/>
    <s v="KGS"/>
    <n v="738.73896569999999"/>
    <n v="278258.59000000003"/>
    <n v="8.8049936320000004"/>
    <n v="3316.5505360000002"/>
    <n v="101954"/>
    <n v="747.54395933199999"/>
    <x v="2"/>
    <s v="Household Steel Items"/>
    <e v="#NAME?"/>
    <s v="Lunch Box"/>
  </r>
  <r>
    <s v="INNSA1"/>
    <s v="2023-08-30"/>
    <s v="0301049751"/>
    <s v="73239990"/>
    <s v="STEEL LUNCH BOX (6588) (QTY: 1200 NOS/USD 2.45 PER NOS)"/>
    <s v="STEEL"/>
    <s v="LUNCH BOX"/>
    <s v="LUNCH"/>
    <s v="6588"/>
    <n v="1200"/>
    <s v="NOS"/>
    <s v="2.45"/>
    <s v="PCS"/>
    <n v="345"/>
    <s v="KGS"/>
    <n v="726.48501450000003"/>
    <n v="250637.33"/>
    <n v="8.6589393860000001"/>
    <n v="2987.3340880000001"/>
    <n v="91833.5"/>
    <n v="735.14395388600008"/>
    <x v="2"/>
    <s v="Household Steel Items"/>
    <e v="#NAME?"/>
    <s v="Lunch Box"/>
  </r>
  <r>
    <s v="INNSA1"/>
    <s v="2023-08-30"/>
    <s v="0301049751"/>
    <s v="73239990"/>
    <s v="STEEL LUNCH BOX (6585) (QTY: 1200 NOS/USD 3.65 PER NOS)"/>
    <s v="STEEL"/>
    <s v="LUNCH BOX"/>
    <s v="LUNCH"/>
    <s v="6585"/>
    <n v="1200"/>
    <s v="NOS"/>
    <s v="3.65"/>
    <s v="PCS"/>
    <n v="738"/>
    <s v="KGS"/>
    <n v="505.95995929999998"/>
    <n v="373398.45"/>
    <n v="6.0305120299999997"/>
    <n v="4450.5178779999997"/>
    <n v="136813.20000000001"/>
    <n v="511.99047132999999"/>
    <x v="2"/>
    <s v="Household Steel Items"/>
    <e v="#NAME?"/>
    <s v="Lunch Box"/>
  </r>
  <r>
    <s v="INNSA1"/>
    <s v="2023-08-30"/>
    <s v="0301049751"/>
    <s v="73239990"/>
    <s v="STEEL LUNCH BOX (6122) (QTY: 2400 NOS/USD 2.02 PER NOS)"/>
    <s v="STEEL"/>
    <s v="LUNCH BOX"/>
    <s v="LUNCH"/>
    <s v="6122"/>
    <n v="2400"/>
    <s v="NOS"/>
    <s v="2.02"/>
    <s v="PCS"/>
    <n v="748"/>
    <s v="KGS"/>
    <n v="552.53451870000004"/>
    <n v="413295.82"/>
    <n v="6.5856319269999997"/>
    <n v="4926.0526819999995"/>
    <n v="151431.6"/>
    <n v="559.12015062700004"/>
    <x v="2"/>
    <s v="Household Steel Items"/>
    <e v="#NAME?"/>
    <s v="Lunch Box"/>
  </r>
  <r>
    <s v="INNSA1"/>
    <s v="2023-08-29"/>
    <s v="0301049751"/>
    <s v="73239990"/>
    <s v="NP-19 STEEL SALT BOTTLE (QTY:15480 PCS /USD 0.4475 PER PCS)"/>
    <s v="NP-19"/>
    <s v="STEEL SALT BOTTLE"/>
    <s v="STEEL"/>
    <s v=""/>
    <n v="15480"/>
    <s v="PCS"/>
    <s v="0.4475"/>
    <s v="PCS"/>
    <n v="2408"/>
    <s v="KGS"/>
    <n v="251.95366279999999"/>
    <n v="606704.42000000004"/>
    <n v="3.003023394"/>
    <n v="7231.280334"/>
    <n v="222296.5"/>
    <n v="254.95668619399999"/>
    <x v="2"/>
    <s v="Household Steel Items"/>
    <e v="#NAME?"/>
    <s v="Other"/>
  </r>
  <r>
    <s v="INNSA1"/>
    <s v="2023-08-29"/>
    <s v="0301049751"/>
    <s v="73239990"/>
    <s v="NP-55 STEEL TEA STRAINER (QTY:100800 PCS/USD 0.2839 PER PCS)"/>
    <s v="NP-55"/>
    <s v="STEEL TEA STRAINER"/>
    <s v="STEEL"/>
    <s v=""/>
    <n v="100800"/>
    <s v="PCS"/>
    <s v="0.2839"/>
    <s v="PCS"/>
    <n v="4620"/>
    <s v="KGS"/>
    <n v="542.49667320000003"/>
    <n v="2506334.63"/>
    <n v="6.4659913370000002"/>
    <n v="29872.879980000002"/>
    <n v="918321"/>
    <n v="548.96266453700002"/>
    <x v="2"/>
    <s v="Household Steel Items"/>
    <e v="#NAME?"/>
    <s v="Tea Strainer"/>
  </r>
  <r>
    <s v="INNSA1"/>
    <s v="2023-08-29"/>
    <s v="0301049751"/>
    <s v="73239990"/>
    <s v="SB-12 STEEL TEA STRAINER BIG - (QTY:15300 PCS/USD 1.0489 PERPCS)"/>
    <s v="SB-12"/>
    <s v="STEEL TEA STRAINER BIG -"/>
    <s v="STEEL"/>
    <s v=""/>
    <n v="15300"/>
    <s v="PCS"/>
    <s v="1.0489"/>
    <s v="PCS"/>
    <n v="3740"/>
    <s v="KGS"/>
    <n v="375.80891439999999"/>
    <n v="1405525.34"/>
    <n v="4.4792480860000001"/>
    <n v="16752.387839999999"/>
    <n v="514984.5"/>
    <n v="380.28816248599998"/>
    <x v="2"/>
    <s v="Household Steel Items"/>
    <e v="#NAME?"/>
    <s v="Tea Strainer"/>
  </r>
  <r>
    <s v="INNSA1"/>
    <s v="2023-08-29"/>
    <s v="0301049751"/>
    <s v="73239990"/>
    <s v="AM-217 STEEL LEMON SQUEEZER (QTY:15000 PCS/USD 1.8461 PER PCS)"/>
    <s v="AM-217"/>
    <s v="STEEL LEMON SQUEEZER"/>
    <s v="STEEL"/>
    <s v=""/>
    <n v="15000"/>
    <s v="PCS"/>
    <s v="1.8461"/>
    <s v="PCS"/>
    <n v="4375"/>
    <s v="KGS"/>
    <n v="554.3468206"/>
    <n v="2425267.34"/>
    <n v="6.6072326649999997"/>
    <n v="28906.642909999999"/>
    <n v="888617.9"/>
    <n v="560.95405326499997"/>
    <x v="2"/>
    <s v="Household Steel Items"/>
    <e v="#NAME?"/>
    <s v="Other"/>
  </r>
  <r>
    <s v="INNSA1"/>
    <s v="2023-08-29"/>
    <s v="0301049751"/>
    <s v="73239990"/>
    <s v="SB-01 STAINLESS STEEL SPORTS BOTTLE 750ML SG-702 (QTY: 34872NUM/USD 1.0582 PER NUM)"/>
    <s v="SB-01"/>
    <s v="STAINLESS STEEL SPORTS BOTTLE 750ML SG-702"/>
    <s v="STAINLESS"/>
    <s v=""/>
    <e v="#VALUE!"/>
    <e v="#VALUE!"/>
    <s v="1.0582"/>
    <e v="#VALUE!"/>
    <n v="5957.3"/>
    <s v="KGS"/>
    <n v="536.66181159999996"/>
    <n v="3197055.41"/>
    <n v="6.3964459070000004"/>
    <n v="38105.547200000001"/>
    <n v="1171401.1000000001"/>
    <n v="543.05825750700001"/>
    <x v="2"/>
    <s v="Household Steel Items"/>
    <e v="#NAME?"/>
    <s v="Other"/>
  </r>
  <r>
    <s v="INNSA1"/>
    <s v="2023-08-29"/>
    <s v="0301049751"/>
    <s v="73239990"/>
    <s v="NP-20 STAINLESS STEEL SPORTS BOTTLE 750ML S-308-C6 (QTY: 50544 NUM/USD 1.0065 PER NUM)"/>
    <s v="NP-20"/>
    <s v="STAINLESS STEEL SPORTS BOTTLE 750ML S-308-C6"/>
    <s v="STAINLESS"/>
    <s v=""/>
    <n v="50544"/>
    <s v="NUM"/>
    <s v="1.0065"/>
    <s v="OTHER"/>
    <n v="8424"/>
    <s v="KGS"/>
    <n v="523.20346510000002"/>
    <n v="4407465.99"/>
    <n v="6.236036533"/>
    <n v="52532.371749999998"/>
    <n v="1614895.5"/>
    <n v="529.43950163299996"/>
    <x v="2"/>
    <s v="Household Steel Items"/>
    <e v="#NAME?"/>
    <s v="Other"/>
  </r>
  <r>
    <s v="INNSA1"/>
    <s v="2023-08-28"/>
    <s v="0301049751"/>
    <s v="73239990"/>
    <s v="STEEL LUNCH BOX (6527) (QTY: 25680 NOS/USD: 1.90 PER NOS)"/>
    <s v="STEEL"/>
    <s v="LUNCH BOX"/>
    <s v="LUNCH"/>
    <s v="6527"/>
    <n v="25680"/>
    <s v="NOS"/>
    <s v=" "/>
    <s v="PCS"/>
    <n v="8945.2000000000007"/>
    <s v="KGS"/>
    <n v="464.60919259999997"/>
    <n v="4156022.15"/>
    <n v="5.5376542630000003"/>
    <n v="49535.424910000002"/>
    <n v="1522766.4"/>
    <n v="470.14684686299995"/>
    <x v="2"/>
    <s v="Household Steel Items"/>
    <e v="#NAME?"/>
    <s v="Lunch Box"/>
  </r>
  <r>
    <s v="INNSA1"/>
    <s v="2023-08-28"/>
    <s v="0301049751"/>
    <s v="73239990"/>
    <s v="STEEL ROUND CONTAINER MEDIUM (6581) (QTY: 87792 NOS/USD: 0.90 PER NOS)"/>
    <s v="STEEL"/>
    <s v="ROUND CONTAINER MEDIUM"/>
    <s v="ROUND"/>
    <s v="6581"/>
    <n v="87792"/>
    <s v="NOS"/>
    <s v=" "/>
    <s v="PCS"/>
    <n v="10608.2"/>
    <s v="KGS"/>
    <n v="634.43192720000002"/>
    <n v="6730180.7699999996"/>
    <n v="7.5617631369999998"/>
    <n v="80216.69571"/>
    <n v="2465938.2999999998"/>
    <n v="641.99369033699998"/>
    <x v="2"/>
    <s v="Household Steel Items"/>
    <e v="#NAME?"/>
    <s v="Other"/>
  </r>
  <r>
    <s v="INNSA1"/>
    <s v="2023-08-28"/>
    <s v="0301049751"/>
    <s v="73239990"/>
    <s v="STEEL LUNCH BOX (6561) (QTY: 21144 NOS/USD: 2.45 PER NOS)"/>
    <s v="STEEL"/>
    <s v="LUNCH BOX"/>
    <s v="LUNCH"/>
    <s v="6561"/>
    <n v="21144"/>
    <s v="NOS"/>
    <s v=" "/>
    <s v="PCS"/>
    <n v="8281.4"/>
    <s v="KGS"/>
    <n v="532.81780739999999"/>
    <n v="4412477.3899999997"/>
    <n v="6.3506294089999997"/>
    <n v="52592.102379999997"/>
    <n v="1616731.7"/>
    <n v="539.16843680900001"/>
    <x v="2"/>
    <s v="Household Steel Items"/>
    <e v="#NAME?"/>
    <s v="Lunch Box"/>
  </r>
  <r>
    <s v="INNSA1"/>
    <s v="2023-08-25"/>
    <s v="0301049751"/>
    <s v="73239990"/>
    <s v="HOUSEHOLD STEEL HOOK 3PCS SET (2628) (QTY: 166428 NOS/USD 0.416 PER NOS)"/>
    <s v="HOUSEHOLD"/>
    <s v="STEEL HOOK 3PCS SET"/>
    <s v="STEEL"/>
    <s v="2628"/>
    <n v="166428"/>
    <s v="NOS"/>
    <s v="0.416"/>
    <s v="PCS"/>
    <n v="5640.06"/>
    <s v="KGS"/>
    <n v="1040.9019069999999"/>
    <n v="5870749.21"/>
    <n v="12.40645896"/>
    <n v="69973.172940000004"/>
    <n v="2151042.5"/>
    <n v="1053.3083659599999"/>
    <x v="2"/>
    <s v="Household Steel Items"/>
    <e v="#NAME?"/>
    <s v="Other"/>
  </r>
  <r>
    <s v="INNSA1"/>
    <s v="2023-08-25"/>
    <s v="0301049751"/>
    <s v="73239990"/>
    <s v="STAINLESS STEEL BOTTLE 750ML SG805 (AM-06) (QTY: 7128 NOS/USD: 1.00 PER NOS)"/>
    <s v="STAINLESS"/>
    <s v="STEEL BOTTLE 750ML SG805"/>
    <s v="STEEL"/>
    <s v="AM-06"/>
    <n v="7128"/>
    <s v="NOS"/>
    <s v=" "/>
    <s v="PCS"/>
    <n v="1039.5"/>
    <s v="KGS"/>
    <n v="594.84816739999997"/>
    <n v="618344.67000000004"/>
    <n v="7.0899662379999997"/>
    <n v="7370.0199050000001"/>
    <n v="226561.5"/>
    <n v="601.93813363799995"/>
    <x v="2"/>
    <s v="Household Steel Items"/>
    <e v="#NAME?"/>
    <s v="Other"/>
  </r>
  <r>
    <s v="INNSA1"/>
    <s v="2023-08-25"/>
    <s v="0301049751"/>
    <s v="73239990"/>
    <s v="STAINLESS STEEL SPORTS BOTTLE 750ML SG-702 (SB-01) (QTY: 11640 NOS/USD: 1.055 PER NOS)"/>
    <s v="STAINLESS"/>
    <s v="STEEL SPORTS BOTTLE 750ML SG-702"/>
    <s v="STEEL"/>
    <s v="SB-01"/>
    <n v="11640"/>
    <s v="NOS"/>
    <s v=" "/>
    <s v="PCS"/>
    <n v="2037"/>
    <s v="KGS"/>
    <n v="522.97062840000001"/>
    <n v="1065291.17"/>
    <n v="6.2332613630000004"/>
    <n v="12697.153399999999"/>
    <n v="390322.6"/>
    <n v="529.20388976300001"/>
    <x v="2"/>
    <s v="Household Steel Items"/>
    <e v="#NAME?"/>
    <s v="Other"/>
  </r>
  <r>
    <s v="INNSA1"/>
    <s v="2023-08-25"/>
    <s v="0301049751"/>
    <s v="73239990"/>
    <s v="STAINLESS STEELSPORTS BOTTLE 500ML S116-500 (AM-314) (QTY: 24048 NOS/USD: 0.943 PER NOS)"/>
    <s v="STAINLESS"/>
    <s v="STEELSPORTS BOTTLE 500ML S116-500"/>
    <s v="STEELSPORTS"/>
    <s v="AM-314"/>
    <n v="24048"/>
    <s v="NOS"/>
    <s v=" "/>
    <s v="PCS"/>
    <n v="2905.8"/>
    <s v="KGS"/>
    <n v="676.998651"/>
    <n v="1967222.68"/>
    <n v="8.0691138379999998"/>
    <n v="23447.23099"/>
    <n v="720790.4"/>
    <n v="685.06776483800002"/>
    <x v="2"/>
    <s v="Household Steel Items"/>
    <e v="#NAME?"/>
    <s v="Other"/>
  </r>
  <r>
    <s v="INNSA1"/>
    <s v="2023-08-25"/>
    <s v="0301049751"/>
    <s v="73239990"/>
    <s v="STAINLESS STEELSPORTS BOTTLE 650ML S115 (NP-21) (QTY: 6696 NOS/USD: 1.00 PER NOS)"/>
    <s v="STAINLESS"/>
    <s v="STEELSPORTS BOTTLE 650ML S115"/>
    <s v="STEELSPORTS"/>
    <s v="NP-21"/>
    <n v="6696"/>
    <s v="NOS"/>
    <s v=" "/>
    <s v="PCS"/>
    <n v="1116"/>
    <s v="KGS"/>
    <n v="520.49213259999999"/>
    <n v="580869.22"/>
    <n v="6.2037202929999999"/>
    <n v="6923.3518469999999"/>
    <n v="212830.5"/>
    <n v="526.69585289299994"/>
    <x v="2"/>
    <s v="Household Steel Items"/>
    <e v="#NAME?"/>
    <s v="Other"/>
  </r>
  <r>
    <s v="INNSA1"/>
    <s v="2023-08-25"/>
    <s v="0301049751"/>
    <s v="73239990"/>
    <s v="STAINLESS STEEL COLA BOTTLE 750ML SK750 (SL-01) (QTY: 3480 NOS/USD: 1.139 PER NOS)"/>
    <s v="STAINLESS"/>
    <s v="STEEL COLA BOTTLE 750ML SK750"/>
    <s v="STEEL"/>
    <s v="SL-01"/>
    <n v="3480"/>
    <s v="NOS"/>
    <s v=" "/>
    <s v="PCS"/>
    <n v="667"/>
    <s v="KGS"/>
    <n v="515.51353819999997"/>
    <n v="343847.53"/>
    <n v="6.1443806700000003"/>
    <n v="4098.301907"/>
    <n v="125985.8"/>
    <n v="521.65791887"/>
    <x v="2"/>
    <s v="Household Steel Items"/>
    <e v="#NAME?"/>
    <s v="Other"/>
  </r>
  <r>
    <s v="INNSA1"/>
    <s v="2023-08-25"/>
    <s v="0301049751"/>
    <s v="73239990"/>
    <s v="HOUSEHOLD STEEL HOOK 3PCS SET (2628) (QTY: 1692 PKT/USD: 0.416 PER PKT)"/>
    <s v="HOUSEHOLD"/>
    <s v="STEEL HOOK 3PCS SET"/>
    <s v="STEEL"/>
    <s v="2628"/>
    <n v="1692"/>
    <s v="PKT"/>
    <s v=" "/>
    <s v="PACK"/>
    <n v="57.34"/>
    <s v="KGS"/>
    <n v="1040.1201599999999"/>
    <n v="59640.49"/>
    <n v="12.397141360000001"/>
    <n v="710.85208580000005"/>
    <n v="21852.3"/>
    <n v="1052.5173013599999"/>
    <x v="2"/>
    <s v="Household Steel Items"/>
    <e v="#NAME?"/>
    <s v="Other"/>
  </r>
  <r>
    <s v="INNSA1"/>
    <s v="2023-08-24"/>
    <s v="0301049751"/>
    <s v="73239990"/>
    <s v="NP-19 STEEL SALT BOTTLE (QTY:45720 PCS/USD 0.4507 PER PCS)"/>
    <s v="NP-19"/>
    <s v="STEEL SALT BOTTLE"/>
    <s v="STEEL"/>
    <s v=""/>
    <n v="45720"/>
    <s v="PCS"/>
    <s v="0.4507"/>
    <s v="PCS"/>
    <n v="6985"/>
    <s v="KGS"/>
    <n v="260.3482391"/>
    <n v="1818532.45"/>
    <n v="3.1030779389999998"/>
    <n v="21674.999400000001"/>
    <n v="666310.30000000005"/>
    <n v="263.451317039"/>
    <x v="2"/>
    <s v="Household Steel Items"/>
    <e v="#NAME?"/>
    <s v="Other"/>
  </r>
  <r>
    <s v="INNSA1"/>
    <s v="2023-08-23"/>
    <s v="0301049751"/>
    <s v="73239990"/>
    <s v="STAINLESS STEEL COLA BOTTLE 750ML SK750 (SL-01) (QTY: 5928 NOS/USD: 1.139 PER NOS)"/>
    <s v="STAINLESS"/>
    <s v="STEEL COLA BOTTLE 750ML SK750"/>
    <s v="STEEL"/>
    <s v="SL-01"/>
    <n v="5928"/>
    <s v="NOS"/>
    <s v=" "/>
    <s v="PCS"/>
    <n v="1136.2"/>
    <s v="KGS"/>
    <n v="515.33528430000001"/>
    <n v="585523.94999999995"/>
    <n v="6.1422560700000002"/>
    <n v="6978.8313470000003"/>
    <n v="214536"/>
    <n v="521.47754037000004"/>
    <x v="2"/>
    <s v="Household Steel Items"/>
    <e v="#NAME?"/>
    <s v="Other"/>
  </r>
  <r>
    <s v="INNSA1"/>
    <s v="2023-08-23"/>
    <s v="0301049751"/>
    <s v="73231000"/>
    <s v="STEEL SCRUBBER 6PCS SET (OKS-4156) (QTY: 95280 NOS/USD: 0.248 PER NOS)"/>
    <s v="STEEL"/>
    <s v="SCRUBBER 6PCS SET"/>
    <s v="SCRUBBER"/>
    <s v="OKS-4156"/>
    <n v="95280"/>
    <s v="NOS"/>
    <s v=" "/>
    <s v="PCS"/>
    <n v="8765.76"/>
    <s v="KGS"/>
    <n v="233.1507354"/>
    <n v="2043743.39"/>
    <n v="2.7789122210000001"/>
    <n v="24359.277590000002"/>
    <n v="898429.7"/>
    <n v="235.92964762100002"/>
    <x v="2"/>
    <s v="Steel Scrubbers"/>
    <e v="#NAME?"/>
    <s v="Scrubber"/>
  </r>
  <r>
    <s v="INNSA1"/>
    <s v="2023-08-23"/>
    <s v="0301049751"/>
    <s v="73231000"/>
    <s v="8001-2 STEEL SCRUBBER 2 PCS SET (QTY- 168000 SETS/USD 0.158PER SETS)"/>
    <s v="8001-2"/>
    <s v="STEEL SCRUBBER 2 PCS SET"/>
    <s v="STEEL"/>
    <s v=""/>
    <e v="#VALUE!"/>
    <s v="SETS"/>
    <s v=" "/>
    <s v="SET"/>
    <n v="4900"/>
    <s v="KGS"/>
    <n v="463.92288980000001"/>
    <n v="2273222.16"/>
    <n v="5.5294742530000001"/>
    <n v="27094.423839999999"/>
    <n v="999308.4"/>
    <n v="469.452364053"/>
    <x v="2"/>
    <s v="Steel Scrubbers"/>
    <e v="#NAME?"/>
    <s v="Scrubber"/>
  </r>
  <r>
    <s v="INNSA1"/>
    <s v="2023-08-23"/>
    <s v="0301049751"/>
    <s v="73239990"/>
    <s v="STAINLESS STEELSPORTS BOTTLE 750ML (AM-393) (QTY: 20232 NOS/USD: 1.230 PER NOS)"/>
    <s v="STAINLESS"/>
    <s v="STEELSPORTS BOTTLE 750ML"/>
    <s v="STEELSPORTS"/>
    <s v="AM-393"/>
    <n v="20232"/>
    <s v="NOS"/>
    <s v=" "/>
    <s v="PCS"/>
    <n v="4046.4"/>
    <s v="KGS"/>
    <n v="533.32014379999998"/>
    <n v="2158026.63"/>
    <n v="6.356616732"/>
    <n v="25721.413949999998"/>
    <n v="790700.9"/>
    <n v="539.676760532"/>
    <x v="2"/>
    <s v="Household Steel Items"/>
    <e v="#NAME?"/>
    <s v="Other"/>
  </r>
  <r>
    <s v="INNSA1"/>
    <s v="2023-08-23"/>
    <s v="0301049751"/>
    <s v="73239990"/>
    <s v="STAINLESS STEELSPORTS BOTTLE 500ML S116-500 (AM-314) (QTY: 23880 NOS/USD: 0.943 PER NOS)"/>
    <s v="STAINLESS"/>
    <s v="STEELSPORTS BOTTLE 500ML S116-500"/>
    <s v="STEELSPORTS"/>
    <s v="AM-314"/>
    <n v="23880"/>
    <s v="NOS"/>
    <s v=" "/>
    <s v="PCS"/>
    <n v="2885.5"/>
    <s v="KGS"/>
    <n v="676.76487610000004"/>
    <n v="1952805.05"/>
    <n v="8.0663274860000005"/>
    <n v="23275.38796"/>
    <n v="715507.8"/>
    <n v="684.83120358600002"/>
    <x v="2"/>
    <s v="Household Steel Items"/>
    <e v="#NAME?"/>
    <s v="Other"/>
  </r>
  <r>
    <s v="INNSA1"/>
    <s v="2023-08-21"/>
    <s v="0301049751"/>
    <s v="73239990"/>
    <s v="STEEL LUNCH BOX (6561) (QTY: 20940 NOS/USD: 2.45 PER NOS)"/>
    <s v="STEEL"/>
    <s v="LUNCH BOX"/>
    <s v="LUNCH"/>
    <s v="6561"/>
    <n v="20940"/>
    <s v="NOS"/>
    <s v=" "/>
    <s v="PCS"/>
    <n v="8201.5"/>
    <s v="KGS"/>
    <n v="537.39418760000001"/>
    <n v="4407438.43"/>
    <n v="6.4051750609999996"/>
    <n v="52532.043270000002"/>
    <n v="1614885.5"/>
    <n v="543.79936266100003"/>
    <x v="2"/>
    <s v="Household Steel Items"/>
    <e v="#NAME?"/>
    <s v="Lunch Box"/>
  </r>
  <r>
    <s v="INNSA1"/>
    <s v="2023-08-21"/>
    <s v="0301049751"/>
    <s v="73239990"/>
    <s v="STEEL LUNCH BOX (6527) (QTY: 25680 NOS/USD: 1.90 PER NOS)"/>
    <s v="STEEL"/>
    <s v="LUNCH BOX"/>
    <s v="LUNCH"/>
    <s v="6527"/>
    <n v="25680"/>
    <s v="NOS"/>
    <s v=" "/>
    <s v="PCS"/>
    <n v="8945.2000000000007"/>
    <s v="KGS"/>
    <n v="468.59972720000002"/>
    <n v="4191718.28"/>
    <n v="5.5852172490000003"/>
    <n v="49960.885340000001"/>
    <n v="1535845.7"/>
    <n v="474.184944449"/>
    <x v="2"/>
    <s v="Household Steel Items"/>
    <e v="#NAME?"/>
    <s v="Lunch Box"/>
  </r>
  <r>
    <s v="INNSA1"/>
    <s v="2023-08-21"/>
    <s v="0301049751"/>
    <s v="73239990"/>
    <s v="STEEL ROUND CONTAINER (6857) (QTY: 70380 NOS/USD: 0.74 PER NOS)"/>
    <s v="STEEL"/>
    <s v="ROUND CONTAINER"/>
    <s v="ROUND"/>
    <s v="6857"/>
    <n v="70380"/>
    <s v="NOS"/>
    <s v=" "/>
    <s v="PCS"/>
    <n v="8973.4500000000007"/>
    <s v="KGS"/>
    <n v="498.61469110000002"/>
    <n v="4474294"/>
    <n v="5.9429641369999997"/>
    <n v="53328.891539999997"/>
    <n v="1639381.3"/>
    <n v="504.55765523700001"/>
    <x v="2"/>
    <s v="Household Steel Items"/>
    <e v="#NAME?"/>
    <s v="Other"/>
  </r>
  <r>
    <s v="INNSA1"/>
    <s v="2023-08-17"/>
    <s v="0301049751"/>
    <s v="73239990"/>
    <s v="STAINLESS STEEL SPORT BOTTLE (KWB-600F) (QTY: 49716 PCS/USD0.94 PER PCS)"/>
    <s v="STAINLESS"/>
    <s v="STEEL SPORT BOTTLE"/>
    <s v="STEEL"/>
    <s v="KWB-600F"/>
    <n v="49716"/>
    <s v="PCS"/>
    <s v=" "/>
    <s v="PCS"/>
    <n v="7600"/>
    <s v="KGS"/>
    <n v="522.63868419999994"/>
    <n v="3972054"/>
    <n v="6.251658902"/>
    <n v="47512.607660000001"/>
    <n v="1455360.6"/>
    <n v="528.89034310199997"/>
    <x v="2"/>
    <s v="Household Steel Items"/>
    <e v="#NAME?"/>
    <s v="Other"/>
  </r>
  <r>
    <s v="INNSA1"/>
    <s v="2023-08-16"/>
    <s v="0301049751"/>
    <s v="73239990"/>
    <s v="STAINLESS STEEL SPORTS BOTTLE 750ML S-308-C6 (NP-20) (QTY:21216 PCS/1.005 USD PER PCS)"/>
    <s v="STAINLESS"/>
    <s v="STEEL SPORTS BOTTLE 750ML S-308-C6"/>
    <s v="STEEL"/>
    <s v="NP-20"/>
    <n v="21216"/>
    <s v="PCS"/>
    <s v=" "/>
    <s v="PCS"/>
    <n v="3536"/>
    <s v="KGS"/>
    <n v="523.70760459999997"/>
    <n v="1851830.09"/>
    <n v="6.2644450320000002"/>
    <n v="22151.07763"/>
    <n v="678510.5"/>
    <n v="529.97204963199999"/>
    <x v="2"/>
    <s v="Household Steel Items"/>
    <e v="#NAME?"/>
    <s v="Other"/>
  </r>
  <r>
    <s v="INNSA1"/>
    <s v="2023-08-16"/>
    <s v="0301049751"/>
    <s v="73239990"/>
    <s v="STAINLESS STEEL SPORTS BOTTLE 750ML SG-702 (SB-01) (QTY:8880PCS/1.080 USD PER PCS)"/>
    <s v="STAINLESS"/>
    <s v="STEEL SPORTS BOTTLE 750ML SG-702"/>
    <s v="STEEL"/>
    <s v="SB-01"/>
    <e v="#VALUE!"/>
    <e v="#VALUE!"/>
    <s v=" "/>
    <e v="#VALUE!"/>
    <n v="1554"/>
    <s v="KGS"/>
    <n v="535.99076579999996"/>
    <n v="832929.65"/>
    <n v="6.4113727960000002"/>
    <n v="9963.2733250000001"/>
    <n v="305185.40000000002"/>
    <n v="542.40213859599999"/>
    <x v="2"/>
    <s v="Household Steel Items"/>
    <e v="#NAME?"/>
    <s v="Other"/>
  </r>
  <r>
    <s v="INNSA1"/>
    <s v="2023-08-16"/>
    <s v="0301049751"/>
    <s v="73239990"/>
    <s v="STAINLESS STEEL BOTTLE 750ML SG805 (AM-06) (QTY:12912 PCS/1.028 USD PER PCS)"/>
    <s v="STAINLESS"/>
    <s v="STEEL BOTTLE 750ML SG805"/>
    <s v="STEEL"/>
    <s v="AM-06"/>
    <n v="12912"/>
    <s v="PCS"/>
    <s v=" "/>
    <s v="PCS"/>
    <n v="1883"/>
    <s v="KGS"/>
    <n v="612.22070629999996"/>
    <n v="1152811.5900000001"/>
    <n v="7.3232141899999998"/>
    <n v="13789.61232"/>
    <n v="422390.1"/>
    <n v="619.54392049"/>
    <x v="2"/>
    <s v="Household Steel Items"/>
    <e v="#NAME?"/>
    <s v="Other"/>
  </r>
  <r>
    <s v="INNSA1"/>
    <s v="2023-08-11"/>
    <s v="0301049751"/>
    <s v="73239990"/>
    <s v="HOUSEHOLD STEEL HOOK 3PCS SET (3888) (QTY: 2400 NOS/USD 0.3PER NOS)"/>
    <s v="HOUSEHOLD"/>
    <s v="STEEL HOOK 3PCS SET"/>
    <s v="STEEL"/>
    <s v="3888"/>
    <n v="2400"/>
    <s v="NOS"/>
    <s v=" "/>
    <s v="PCS"/>
    <n v="80"/>
    <s v="KGS"/>
    <n v="792.52412500000003"/>
    <n v="63401.93"/>
    <n v="9.4799536480000004"/>
    <n v="758.39629190000005"/>
    <n v="23230.400000000001"/>
    <n v="802.00407864800002"/>
    <x v="2"/>
    <s v="Household Steel Items"/>
    <e v="#NAME?"/>
    <s v="Other"/>
  </r>
  <r>
    <s v="INNSA1"/>
    <s v="2023-08-08"/>
    <s v="0301049751"/>
    <s v="73239990"/>
    <s v="SS OIL POT 900ML (KWP-1000B) (QTY: 27000 PCS/USD: 1.47 PER PCS)"/>
    <s v="SS"/>
    <s v="OIL POT 900ML"/>
    <s v="OIL"/>
    <s v="KWP-1000B"/>
    <n v="27000"/>
    <s v="PCS"/>
    <s v=" "/>
    <s v="PCS"/>
    <n v="7315"/>
    <s v="KGS"/>
    <n v="463.12150380000003"/>
    <n v="3387733.8"/>
    <n v="5.539730906"/>
    <n v="40523.131580000001"/>
    <n v="1241265.7"/>
    <n v="468.66123470600002"/>
    <x v="2"/>
    <s v="Household Steel Items"/>
    <e v="#NAME?"/>
    <s v="Other"/>
  </r>
  <r>
    <s v="INNSA1"/>
    <s v="2023-08-07"/>
    <s v="0301049751"/>
    <s v="73239990"/>
    <s v="STEEL HANGER WITH HOOK (SM1168) (QTY:57792 PCS/1.27 USD PERPCS)"/>
    <s v="STEEL"/>
    <s v="HANGER WITH HOOK"/>
    <s v="HANGER"/>
    <s v="SM1168"/>
    <n v="57792"/>
    <s v="PCS"/>
    <s v=" "/>
    <s v="PCS"/>
    <n v="10836"/>
    <s v="KGS"/>
    <n v="572.7315347"/>
    <n v="6206118.9100000001"/>
    <n v="6.8508556780000003"/>
    <n v="74235.872130000003"/>
    <n v="2273922"/>
    <n v="579.58239037800001"/>
    <x v="2"/>
    <s v="Household Steel Items"/>
    <e v="#NAME?"/>
    <s v="Hanger"/>
  </r>
  <r>
    <s v="INNSA1"/>
    <s v="2023-08-05"/>
    <s v="0301049751"/>
    <s v="73239990"/>
    <s v="STAINLESS STEEL SPORTS BOTTLE 750ML SG-702 (SB-01) (QTY: 13824 NOS/USD 1.080 PER NOS)"/>
    <s v="STAINLESS"/>
    <s v="STEEL SPORTS BOTTLE 750ML SG-702"/>
    <s v="STEEL"/>
    <s v="SB-01"/>
    <n v="13824"/>
    <s v="NOS"/>
    <s v="1.080"/>
    <s v="PCS"/>
    <n v="2419.1999999999998"/>
    <s v="KGS"/>
    <n v="535.72147399999994"/>
    <n v="1296017.3899999999"/>
    <n v="6.4081516030000003"/>
    <n v="15502.60036"/>
    <n v="474860.79999999999"/>
    <n v="542.12962560299991"/>
    <x v="2"/>
    <s v="Household Steel Items"/>
    <e v="#NAME?"/>
    <s v="Other"/>
  </r>
  <r>
    <s v="INNSA1"/>
    <s v="2023-08-05"/>
    <s v="0301049751"/>
    <s v="73239990"/>
    <s v="STAINLESS STEELSPORTS BOTTLE 650ML S115 (NP-21) (QTY: 17328NOS/USD 1.00 PER NOS)"/>
    <s v="STAINLESS"/>
    <s v="STEELSPORTS BOTTLE 650ML S115"/>
    <s v="STEELSPORTS"/>
    <s v="NP-21"/>
    <e v="#VALUE!"/>
    <e v="#VALUE!"/>
    <s v="1.00"/>
    <e v="#VALUE!"/>
    <n v="2888"/>
    <s v="KGS"/>
    <n v="520.84028739999997"/>
    <n v="1504186.75"/>
    <n v="6.2301469779999996"/>
    <n v="17992.66447"/>
    <n v="551133.9"/>
    <n v="527.07043437799996"/>
    <x v="2"/>
    <s v="Household Steel Items"/>
    <e v="#NAME?"/>
    <s v="Other"/>
  </r>
  <r>
    <s v="INNSA1"/>
    <s v="2023-08-05"/>
    <s v="0301049751"/>
    <s v="73239990"/>
    <s v="STAINLESS STEEL BOTTLE 750ML SG805 (AM-06) (QTY: 7584 NOS/USD 1.028 PER NOS)"/>
    <s v="STAINLESS"/>
    <s v="STEEL BOTTLE 750ML SG805"/>
    <s v="STEEL"/>
    <s v="AM-06"/>
    <n v="7584"/>
    <s v="NOS"/>
    <s v="1.028"/>
    <s v="PCS"/>
    <n v="1106"/>
    <s v="KGS"/>
    <n v="611.91276670000002"/>
    <n v="676775.52"/>
    <n v="7.3195307019999998"/>
    <n v="8095.4009569999998"/>
    <n v="247970.5"/>
    <n v="619.23229740199997"/>
    <x v="2"/>
    <s v="Household Steel Items"/>
    <e v="#NAME?"/>
    <s v="Other"/>
  </r>
  <r>
    <s v="INNSA1"/>
    <s v="2023-08-05"/>
    <s v="0301049751"/>
    <s v="73239990"/>
    <s v="STAINLESS STEEL SPORTS BOTTLE 750ML S-308-C6 (NP-20) (QTY: 5376 NOS/USD 1.005 PER NOS)"/>
    <s v="STAINLESS"/>
    <s v="STEEL SPORTS BOTTLE 750ML S-308-C6"/>
    <s v="STEEL"/>
    <s v="NP-20"/>
    <n v="5376"/>
    <s v="NOS"/>
    <s v="1.005"/>
    <s v="PCS"/>
    <n v="896"/>
    <s v="KGS"/>
    <n v="523.4444866"/>
    <n v="469006.26"/>
    <n v="6.2612976869999999"/>
    <n v="5610.1227269999999"/>
    <n v="171843.9"/>
    <n v="529.70578428700003"/>
    <x v="2"/>
    <s v="Household Steel Items"/>
    <e v="#NAME?"/>
    <s v="Other"/>
  </r>
  <r>
    <s v="INNSA1"/>
    <s v="2023-08-02"/>
    <s v="0301049751"/>
    <s v="73239990"/>
    <s v="STEEL TEA STRAINER BIG (SB-12) (QTY: 35100 PCS/USD: 1.0518 PER PCS)"/>
    <s v="STEEL"/>
    <s v="TEA STRAINER BIG"/>
    <s v="TEA"/>
    <s v="SB-12"/>
    <n v="35100"/>
    <s v="PCS"/>
    <s v=" "/>
    <s v="PCS"/>
    <n v="8580"/>
    <s v="KGS"/>
    <n v="377.25261189999998"/>
    <n v="3236827.41"/>
    <n v="4.5479519210000001"/>
    <n v="39021.427490000002"/>
    <n v="1185973.5"/>
    <n v="381.80056382099997"/>
    <x v="2"/>
    <s v="Household Steel Items"/>
    <e v="#NAME?"/>
    <s v="Tea Strainer"/>
  </r>
  <r>
    <s v="INNSA1"/>
    <s v="2023-08-02"/>
    <s v="0301049751"/>
    <s v="73239990"/>
    <s v="STEEL TEA STRAINER (NP-55) (QTY: 100800 PCS/USD: 0.2847 PERPCS)"/>
    <s v="STEEL"/>
    <s v="TEA STRAINER"/>
    <s v="TEA"/>
    <s v="NP-55"/>
    <n v="100800"/>
    <s v="PCS"/>
    <s v=" "/>
    <s v="PCS"/>
    <n v="4620"/>
    <s v="KGS"/>
    <n v="544.60958010000002"/>
    <n v="2516096.2599999998"/>
    <n v="6.565516336"/>
    <n v="30332.68547"/>
    <n v="921897.7"/>
    <n v="551.17509643599999"/>
    <x v="2"/>
    <s v="Household Steel Items"/>
    <e v="#NAME?"/>
    <s v="Tea Strainer"/>
  </r>
  <r>
    <s v="INNSA1"/>
    <s v="2023-07-31"/>
    <s v="0301049751"/>
    <s v="73239990"/>
    <s v="STAINLESS STEEL GRATER WITH HANDLE (KL324H-9S) (QTY: 59040 NOS /USD 0.64 PER NOS)"/>
    <s v="STAINLESS"/>
    <s v="STEEL GRATER WITH HANDLE"/>
    <s v="STEEL"/>
    <s v="KL324H-9S"/>
    <n v="59040"/>
    <s v="NOS"/>
    <s v="0.64"/>
    <s v="PCS"/>
    <n v="9512"/>
    <s v="KGS"/>
    <n v="336.99224029999999"/>
    <n v="3205470.19"/>
    <n v="4.0625948200000002"/>
    <n v="38643.40193"/>
    <n v="1174484.2"/>
    <n v="341.05483512000001"/>
    <x v="2"/>
    <s v="Household Steel Items"/>
    <e v="#NAME?"/>
    <s v="Other"/>
  </r>
  <r>
    <s v="INNSA1"/>
    <s v="2023-07-29"/>
    <s v="0301049751"/>
    <s v="73239990"/>
    <s v="STAINLESS STEEL BOTTLE 750ML SG805 (AM-06) (QTY:22416 PCS/USD 1.028 PER PCS)"/>
    <s v="STAINLESS"/>
    <s v="STEEL BOTTLE 750ML SG805"/>
    <s v="STEEL"/>
    <s v="AM-06"/>
    <n v="22416"/>
    <s v="PCS"/>
    <s v="1.028"/>
    <s v="PCS"/>
    <n v="3269"/>
    <s v="KGS"/>
    <n v="606.74441730000001"/>
    <n v="1983447.5"/>
    <n v="7.3145800750000003"/>
    <n v="23911.362270000001"/>
    <n v="726735.1"/>
    <n v="614.05899737499999"/>
    <x v="2"/>
    <s v="Household Steel Items"/>
    <e v="#NAME?"/>
    <s v="Other"/>
  </r>
  <r>
    <s v="INNSA1"/>
    <s v="2023-07-29"/>
    <s v="0301049751"/>
    <s v="73239990"/>
    <s v="STEEL LUNCH BOX (6561) (QTY: 20736 NOS/USD 2.45 PER NOS)"/>
    <s v="STEEL"/>
    <s v="LUNCH BOX"/>
    <s v="LUNCH"/>
    <s v="6561"/>
    <n v="20736"/>
    <s v="NOS"/>
    <s v="2.45"/>
    <s v="PCS"/>
    <n v="8121"/>
    <s v="KGS"/>
    <n v="535.75870889999999"/>
    <n v="4351217.93"/>
    <n v="6.4588150559999997"/>
    <n v="52455.912360000002"/>
    <n v="1594286.3"/>
    <n v="542.21752395600004"/>
    <x v="2"/>
    <s v="Household Steel Items"/>
    <e v="#NAME?"/>
    <s v="Lunch Box"/>
  </r>
  <r>
    <s v="INNSA1"/>
    <s v="2023-07-29"/>
    <s v="0301049751"/>
    <s v="73231000"/>
    <s v="SS SCRUBBER 3PCS SET (SS410) (QTY: 113640 SET/USD: 0.173 PERSET)"/>
    <s v="SS"/>
    <s v="SCRUBBER 3PCS SET"/>
    <s v="SCRUBBER"/>
    <s v="SS410"/>
    <n v="113640"/>
    <s v="SET"/>
    <s v=" "/>
    <s v="SET"/>
    <n v="7230"/>
    <s v="KGS"/>
    <n v="241.09176350000001"/>
    <n v="1743093.45"/>
    <n v="2.9064709280000001"/>
    <n v="21013.784810000001"/>
    <n v="766263.9"/>
    <n v="243.99823442800002"/>
    <x v="2"/>
    <s v="Steel Scrubbers"/>
    <e v="#NAME?"/>
    <s v="Scrubber"/>
  </r>
  <r>
    <s v="INNSA1"/>
    <s v="2023-07-29"/>
    <s v="0301049751"/>
    <s v="73239990"/>
    <s v="STAINLESS STEEL COLA BOTTLE 750ML SK750 (SL-01) (QTY:20,760PCS/USD 1.168 PER PCS)"/>
    <s v="STAINLESS"/>
    <s v="STEEL COLA BOTTLE 750ML SK750"/>
    <s v="STEEL"/>
    <s v="SL-01"/>
    <e v="#VALUE!"/>
    <e v="#VALUE!"/>
    <s v="1.168"/>
    <e v="#VALUE!"/>
    <n v="3979"/>
    <s v="KGS"/>
    <n v="524.52442570000005"/>
    <n v="2087082.69"/>
    <n v="6.3233806599999998"/>
    <n v="25160.731650000002"/>
    <n v="764707.1"/>
    <n v="530.84780636000005"/>
    <x v="2"/>
    <s v="Household Steel Items"/>
    <e v="#NAME?"/>
    <s v="Other"/>
  </r>
  <r>
    <s v="INNSA1"/>
    <s v="2023-07-29"/>
    <s v="0301049751"/>
    <s v="73239990"/>
    <s v="HOUSEHOLD STEEL HOOK 3PCS SET (2628) (QTY: 168480 NOS/USD 0.416 PER NOS)"/>
    <s v="HOUSEHOLD"/>
    <s v="STEEL HOOK 3PCS SET"/>
    <s v="STEEL"/>
    <s v="2628"/>
    <n v="168480"/>
    <s v="NOS"/>
    <s v="0.416"/>
    <s v="PCS"/>
    <n v="5709"/>
    <s v="KGS"/>
    <n v="1034.7994409999999"/>
    <n v="5908290.8899999997"/>
    <n v="12.474978200000001"/>
    <n v="71227.135500000004"/>
    <n v="2164797.7999999998"/>
    <n v="1047.2744191999998"/>
    <x v="2"/>
    <s v="Household Steel Items"/>
    <e v="#NAME?"/>
    <s v="Other"/>
  </r>
  <r>
    <s v="INNSA1"/>
    <s v="2023-07-24"/>
    <s v="0301049751"/>
    <s v="73231000"/>
    <s v="8001-2 STEEL SCRUBBER 2 PCS SET (QTY- 167760 SETS/USD 0.158PER SETS)"/>
    <s v="8001-2"/>
    <s v="STEEL SCRUBBER 2 PCS SET"/>
    <s v="STEEL"/>
    <s v=""/>
    <e v="#VALUE!"/>
    <s v="SETS"/>
    <s v=" "/>
    <s v="SET"/>
    <n v="4893"/>
    <s v="KGS"/>
    <n v="458.68406909999999"/>
    <n v="2244341.15"/>
    <n v="5.5296451969999998"/>
    <n v="27056.553950000001"/>
    <n v="986612.3"/>
    <n v="464.21371429699997"/>
    <x v="2"/>
    <s v="Steel Scrubbers"/>
    <e v="#NAME?"/>
    <s v="Scrubber"/>
  </r>
  <r>
    <s v="INNSA1"/>
    <s v="2023-07-24"/>
    <s v="0301049751"/>
    <s v="73239990"/>
    <s v="STAINLESS STEEL SPORTS BOTTLE 750ML S-308-C6 (NP-20) (QTY:39600 PCS/USD 1.02 PER PCS)"/>
    <s v="STAINLESS"/>
    <s v="STEEL SPORTS BOTTLE 750ML S-308-C6"/>
    <s v="STEEL"/>
    <s v="NP-20"/>
    <n v="39600"/>
    <s v="PCS"/>
    <s v="1.02"/>
    <s v="PCS"/>
    <n v="6600"/>
    <s v="KGS"/>
    <n v="534.25253480000003"/>
    <n v="3526066.73"/>
    <n v="6.440657442"/>
    <n v="42508.339119999997"/>
    <n v="1291950.8"/>
    <n v="540.69319224200001"/>
    <x v="2"/>
    <s v="Household Steel Items"/>
    <e v="#NAME?"/>
    <s v="Other"/>
  </r>
  <r>
    <s v="INNSA1"/>
    <s v="2023-07-20"/>
    <s v="0301049751"/>
    <s v="73239990"/>
    <s v="STAINLESS STEEL SPORTS BOTTLE 750ML S-308-C6 (NP-20) (QTY: 8784 NOS /USD 1.020 PER NOS)"/>
    <s v="STAINLESS"/>
    <s v="STEEL SPORTS BOTTLE 750ML S-308-C6"/>
    <s v="STEEL"/>
    <s v="NP-20"/>
    <n v="8784"/>
    <s v="NOS"/>
    <s v="1.020"/>
    <s v="PCS"/>
    <n v="1464"/>
    <s v="KGS"/>
    <n v="534.81742489999999"/>
    <n v="782972.71"/>
    <n v="6.424233332"/>
    <n v="9405.0775979999999"/>
    <n v="286881.2"/>
    <n v="541.24165823199996"/>
    <x v="2"/>
    <s v="Household Steel Items"/>
    <e v="#NAME?"/>
    <s v="Other"/>
  </r>
  <r>
    <s v="INNSA1"/>
    <s v="2023-07-20"/>
    <s v="0301049751"/>
    <s v="73239990"/>
    <s v="STAINLESS STEELSPORTS BOTTLE 650ML S115 (NP-21) (QTY: 33984NOS /USD 1.033 PER NOS)"/>
    <s v="STAINLESS"/>
    <s v="STEELSPORTS BOTTLE 650ML S115"/>
    <s v="STEELSPORTS"/>
    <s v="NP-21"/>
    <e v="#VALUE!"/>
    <e v="#VALUE!"/>
    <s v="1.033"/>
    <e v="#VALUE!"/>
    <n v="5522"/>
    <s v="KGS"/>
    <n v="555.52176410000004"/>
    <n v="3067813.39"/>
    <n v="6.6729341030000002"/>
    <n v="36850.611290000001"/>
    <n v="1124046.8999999999"/>
    <n v="562.19469820300003"/>
    <x v="2"/>
    <s v="Household Steel Items"/>
    <e v="#NAME?"/>
    <s v="Other"/>
  </r>
  <r>
    <s v="INNSA1"/>
    <s v="2023-07-19"/>
    <s v="0301049751"/>
    <s v="73239990"/>
    <s v="STEEL SALT BOTTLE (NP-19) (QTY:12288 PCS / 0.4438 USD PER PCS)"/>
    <s v="STEEL"/>
    <s v="SALT BOTTLE"/>
    <s v="SALT"/>
    <s v="NP-19"/>
    <n v="12288"/>
    <s v="PCS"/>
    <s v=" "/>
    <s v="PCS"/>
    <n v="1920"/>
    <s v="KGS"/>
    <n v="248.90224480000001"/>
    <n v="477892.31"/>
    <n v="2.989816754"/>
    <n v="5740.4481679999999"/>
    <n v="175099.7"/>
    <n v="251.89206155400001"/>
    <x v="2"/>
    <s v="Household Steel Items"/>
    <e v="#NAME?"/>
    <s v="Other"/>
  </r>
  <r>
    <s v="INNSA1"/>
    <s v="2023-07-19"/>
    <s v="0301049751"/>
    <s v="73239990"/>
    <s v="STEEL LUNCH BOX (6527) (QTY: 25680 NOS /USD 1.90 PER NOS)"/>
    <s v="STEEL"/>
    <s v="LUNCH BOX"/>
    <s v="LUNCH"/>
    <s v="6527"/>
    <n v="25680"/>
    <s v="NOS"/>
    <s v="1.90"/>
    <s v="PCS"/>
    <n v="8945"/>
    <s v="KGS"/>
    <n v="467.67877190000002"/>
    <n v="4183480.15"/>
    <n v="5.6177630250000004"/>
    <n v="50252.013809999997"/>
    <n v="1532827.1"/>
    <n v="473.296534925"/>
    <x v="2"/>
    <s v="Household Steel Items"/>
    <e v="#NAME?"/>
    <s v="Lunch Box"/>
  </r>
  <r>
    <s v="INNSA1"/>
    <s v="2023-07-19"/>
    <s v="0301049751"/>
    <s v="73239990"/>
    <s v="STEEL LEMON SQUEEZER (AM-217) (QTY:5100 PCS / 1.872 USD PERPCS)"/>
    <s v="STEEL"/>
    <s v="LEMON SQUEEZER"/>
    <s v="LEMON"/>
    <s v="AM-217"/>
    <n v="5100"/>
    <s v="PCS"/>
    <s v=" "/>
    <s v="PCS"/>
    <n v="1487"/>
    <s v="KGS"/>
    <n v="562.44621849999999"/>
    <n v="836638.75"/>
    <n v="6.7561107329999999"/>
    <n v="10049.71471"/>
    <n v="306544.5"/>
    <n v="569.202329233"/>
    <x v="2"/>
    <s v="Household Steel Items"/>
    <e v="#NAME?"/>
    <s v="Other"/>
  </r>
  <r>
    <s v="INNSA1"/>
    <s v="2023-07-19"/>
    <s v="0301049751"/>
    <s v="73239990"/>
    <s v="STEEL TEA STRAINER BIG (SB-12) (QTY:15300 PCS / 1.04 USD PERPCS)"/>
    <s v="STEEL"/>
    <s v="TEA STRAINER BIG"/>
    <s v="TEA"/>
    <s v="SB-12"/>
    <n v="15300"/>
    <s v="PCS"/>
    <s v=" "/>
    <s v="PCS"/>
    <n v="3740"/>
    <s v="KGS"/>
    <n v="372.83366840000002"/>
    <n v="1394397.92"/>
    <n v="4.4784825039999996"/>
    <n v="16749.524560000002"/>
    <n v="510907.5"/>
    <n v="377.31215090400002"/>
    <x v="2"/>
    <s v="Household Steel Items"/>
    <e v="#NAME?"/>
    <s v="Tea Strainer"/>
  </r>
  <r>
    <s v="INNSA1"/>
    <s v="2023-07-18"/>
    <s v="0301049751"/>
    <s v="73239990"/>
    <s v="SB-01 STAINLESS STEEL SPORTS BOTTLE 750ML SG-702 (QTY: 29904NUM/USD 1.090 PER NUM)"/>
    <s v="SB-01"/>
    <s v="STAINLESS STEEL SPORTS BOTTLE 750ML SG-702"/>
    <s v="STAINLESS"/>
    <s v=""/>
    <e v="#VALUE!"/>
    <e v="#VALUE!"/>
    <s v="1.090"/>
    <e v="#VALUE!"/>
    <n v="4984"/>
    <s v="KGS"/>
    <n v="561.39550759999997"/>
    <n v="2797995.21"/>
    <n v="6.7434895810000004"/>
    <n v="33609.552069999998"/>
    <n v="1025185.4"/>
    <n v="568.13899718099992"/>
    <x v="2"/>
    <s v="Household Steel Items"/>
    <e v="#NAME?"/>
    <s v="Other"/>
  </r>
  <r>
    <s v="INNSA1"/>
    <s v="2023-07-18"/>
    <s v="0301049751"/>
    <s v="73239990"/>
    <s v="NP-20 STAINLESS STEEL SPORTS BOTTLE 750ML S-308-C6 (QTY: 8640 NUM/USD 1.040 PER NUM)"/>
    <s v="NP-20"/>
    <s v="STAINLESS STEEL SPORTS BOTTLE 750ML S-308-C6"/>
    <s v="STAINLESS"/>
    <s v=""/>
    <n v="8640"/>
    <s v="NUM"/>
    <s v="1.040"/>
    <s v="OTHER"/>
    <n v="1440"/>
    <s v="KGS"/>
    <n v="535.64342360000001"/>
    <n v="771326.53"/>
    <n v="6.4341552389999999"/>
    <n v="9265.1835439999995"/>
    <n v="282614"/>
    <n v="542.07757883900001"/>
    <x v="2"/>
    <s v="Household Steel Items"/>
    <e v="#NAME?"/>
    <s v="Other"/>
  </r>
  <r>
    <s v="INNSA1"/>
    <s v="2023-07-18"/>
    <s v="0301049751"/>
    <s v="73239990"/>
    <s v="STAINLESS STEEL SPORT BOTTLE (KWB-600F) (QTY:50400 PCS /USD0.94 PER PCS)"/>
    <s v="STAINLESS"/>
    <s v="STEEL SPORT BOTTLE"/>
    <s v="STEEL"/>
    <s v="KWB-600F"/>
    <n v="50400"/>
    <s v="PCS"/>
    <s v=" "/>
    <s v="PCS"/>
    <n v="7800"/>
    <s v="KGS"/>
    <n v="519.62665379999999"/>
    <n v="4053087.9"/>
    <n v="6.241761608"/>
    <n v="48685.740539999999"/>
    <n v="1485051.5"/>
    <n v="525.86841540800003"/>
    <x v="2"/>
    <s v="Household Steel Items"/>
    <e v="#NAME?"/>
    <s v="Other"/>
  </r>
  <r>
    <s v="INNSA1"/>
    <s v="2023-07-18"/>
    <s v="0301049751"/>
    <s v="73239990"/>
    <s v="NP-21 STAINLESS STEEL SPORTS BOTTLE 650ML S115 (QTY: 7416NUM/USD 1.033 PER NUM)"/>
    <s v="NP-21"/>
    <s v="STAINLESS STEEL SPORTS BOTTLE 650ML S115"/>
    <s v="STAINLESS"/>
    <s v=""/>
    <e v="#VALUE!"/>
    <e v="#VALUE!"/>
    <s v="1.033"/>
    <e v="#VALUE!"/>
    <n v="1236"/>
    <s v="KGS"/>
    <n v="532.03830100000005"/>
    <n v="657599.34"/>
    <n v="6.3908504620000004"/>
    <n v="7899.091171"/>
    <n v="240944.4"/>
    <n v="538.42915146200005"/>
    <x v="2"/>
    <s v="Household Steel Items"/>
    <e v="#NAME?"/>
    <s v="Other"/>
  </r>
  <r>
    <s v="INNSA1"/>
    <s v="2023-07-17"/>
    <s v="0301049751"/>
    <s v="73231000"/>
    <s v="STEEL SCRUBBER 6PCS SET (OKS-4156) (QTY:95520 SET/USD:0.248PER SET)"/>
    <s v="STEEL"/>
    <s v="SCRUBBER 6PCS SET"/>
    <s v="SCRUBBER"/>
    <s v="OKS-4156"/>
    <n v="95520"/>
    <s v="SET"/>
    <s v=" "/>
    <s v="SET"/>
    <n v="8735"/>
    <s v="KGS"/>
    <n v="237.91267199999999"/>
    <n v="2078167.19"/>
    <n v="2.857809874"/>
    <n v="24962.969249999998"/>
    <n v="913562.2"/>
    <n v="240.77048187399998"/>
    <x v="2"/>
    <s v="Steel Scrubbers"/>
    <e v="#NAME?"/>
    <s v="Scrubber"/>
  </r>
  <r>
    <s v="INNSA1"/>
    <s v="2023-07-13"/>
    <s v="0301049751"/>
    <s v="73239990"/>
    <s v="SY-01-STAINLESS STEEL BOTTLE 650ML (QTY: 360 NUM/USD 1.130 PER NUM)"/>
    <s v="SY-01-STAINLESS"/>
    <s v="STEEL BOTTLE 650ML"/>
    <s v="STEEL"/>
    <s v=""/>
    <n v="360"/>
    <s v="NUM"/>
    <s v="1.130"/>
    <s v="OTHER"/>
    <n v="63"/>
    <s v="KGS"/>
    <n v="554.39507939999999"/>
    <n v="34926.89"/>
    <n v="6.6594003529999997"/>
    <n v="419.54222220000003"/>
    <n v="12797.2"/>
    <n v="561.05447975300001"/>
    <x v="2"/>
    <s v="Household Steel Items"/>
    <e v="#NAME?"/>
    <s v="Other"/>
  </r>
  <r>
    <s v="INNSA1"/>
    <s v="2023-07-13"/>
    <s v="0301049751"/>
    <s v="73239990"/>
    <s v="SL-01 STAINLESS STEEL COLA BOTTLE 750ML SK750 (QTY: 26208 NUM/USD 1.180 PER NUM)"/>
    <s v="SL-01"/>
    <s v="STAINLESS STEEL COLA BOTTLE 750ML SK750"/>
    <s v="STAINLESS"/>
    <s v=""/>
    <n v="26208"/>
    <s v="NUM"/>
    <s v="1.180"/>
    <s v="OTHER"/>
    <n v="4804"/>
    <s v="KGS"/>
    <n v="552.61098070000003"/>
    <n v="2655185.2400000002"/>
    <n v="6.6379697379999998"/>
    <n v="31894.116999999998"/>
    <n v="972859.8"/>
    <n v="559.24895043800007"/>
    <x v="2"/>
    <s v="Household Steel Items"/>
    <e v="#NAME?"/>
    <s v="Other"/>
  </r>
  <r>
    <s v="INNSA1"/>
    <s v="2023-07-13"/>
    <s v="0301049751"/>
    <s v="73239990"/>
    <s v="AM-396-STAINLESS STEEL KIDS BOTTLE 450ML (QTY: 720 NUM/USD 1.250 PER NUM)"/>
    <s v="AM-396-STAINLESS"/>
    <s v="STEEL KIDS BOTTLE 450ML"/>
    <s v="STEEL"/>
    <s v=""/>
    <n v="720"/>
    <s v="NUM"/>
    <s v="1.250"/>
    <s v="OTHER"/>
    <n v="108"/>
    <s v="KGS"/>
    <n v="715.48027779999995"/>
    <n v="77271.87"/>
    <n v="8.5943576910000008"/>
    <n v="928.19063059999996"/>
    <n v="28312.400000000001"/>
    <n v="724.07463549099998"/>
    <x v="2"/>
    <s v="Household Steel Items"/>
    <e v="#NAME?"/>
    <s v="Other"/>
  </r>
  <r>
    <s v="INNSA1"/>
    <s v="2023-07-13"/>
    <s v="0301049751"/>
    <s v="73239990"/>
    <s v="SY-04-STAINLESS STEEL SPORTS BOTTLE 1000 ML (QTY: 360 NUM/USD 1.275 PER NUM)"/>
    <s v="SY-04-STAINLESS"/>
    <s v="STEEL SPORTS BOTTLE 1000 ML"/>
    <s v="STEEL"/>
    <s v=""/>
    <n v="360"/>
    <s v="NUM"/>
    <s v="1.275"/>
    <s v="OTHER"/>
    <n v="69"/>
    <s v="KGS"/>
    <n v="571.13985509999998"/>
    <n v="39408.65"/>
    <n v="6.8605387999999996"/>
    <n v="473.37717720000001"/>
    <n v="14439.3"/>
    <n v="578.00039389999995"/>
    <x v="2"/>
    <s v="Household Steel Items"/>
    <e v="#NAME?"/>
    <s v="Other"/>
  </r>
  <r>
    <s v="INNSA1"/>
    <s v="2023-07-13"/>
    <s v="0301049751"/>
    <s v="73239990"/>
    <s v="SY-03-STAINLESS STEEL SPORTS BOTTLE 1000 ML (QTY: 360 NUM/USD 1.230 PER NUM)"/>
    <s v="SY-03-STAINLESS"/>
    <s v="STEEL SPORTS BOTTLE 1000 ML"/>
    <s v="STEEL"/>
    <s v=""/>
    <n v="360"/>
    <s v="NUM"/>
    <s v="1.230"/>
    <s v="OTHER"/>
    <n v="60"/>
    <s v="KGS"/>
    <n v="633.62933329999998"/>
    <n v="38017.760000000002"/>
    <n v="7.6111631629999996"/>
    <n v="456.66978979999999"/>
    <n v="13929.8"/>
    <n v="641.240496463"/>
    <x v="2"/>
    <s v="Household Steel Items"/>
    <e v="#NAME?"/>
    <s v="Other"/>
  </r>
  <r>
    <s v="INNSA1"/>
    <s v="2023-07-13"/>
    <s v="0301049751"/>
    <s v="73239990"/>
    <s v="AM-395 -STAINLESS STEEL BOTTLE 500ML (QTY: 720 NUM/USD 1.125PER NUM)"/>
    <s v="AM-395"/>
    <s v="-STAINLESS STEEL BOTTLE 500ML"/>
    <s v="-STAINLESS"/>
    <s v=""/>
    <n v="720"/>
    <s v="NUM"/>
    <s v=" "/>
    <s v="OTHER"/>
    <n v="92"/>
    <s v="KGS"/>
    <n v="755.92043479999995"/>
    <n v="69544.679999999993"/>
    <n v="9.0801253430000006"/>
    <n v="835.37153149999995"/>
    <n v="25481.1"/>
    <n v="765.00056014299992"/>
    <x v="2"/>
    <s v="Household Steel Items"/>
    <e v="#NAME?"/>
    <s v="Other"/>
  </r>
  <r>
    <s v="INNSA1"/>
    <s v="2023-07-13"/>
    <s v="0301049751"/>
    <s v="73239990"/>
    <s v="SB-01 STAINLESS STEEL SPORTS BOTTLE 750ML SG-702 (QTY: 11904NUM/USD 1.090 PER NUM)"/>
    <s v="SB-01"/>
    <s v="STAINLESS STEEL SPORTS BOTTLE 750ML SG-702"/>
    <s v="STAINLESS"/>
    <s v=""/>
    <e v="#VALUE!"/>
    <e v="#VALUE!"/>
    <s v="1.090"/>
    <e v="#VALUE!"/>
    <n v="2083"/>
    <s v="KGS"/>
    <n v="534.77036290000001"/>
    <n v="1114033.6200000001"/>
    <n v="6.4236680230000003"/>
    <n v="13381.78523"/>
    <n v="408181.9"/>
    <n v="541.19403092300001"/>
    <x v="2"/>
    <s v="Household Steel Items"/>
    <e v="#NAME?"/>
    <s v="Other"/>
  </r>
  <r>
    <s v="INNSA1"/>
    <s v="2023-07-13"/>
    <s v="0301049751"/>
    <s v="73239990"/>
    <s v="SY-02-STAINLESS STEEL BOTTLE 750 ML (QTY: 360 NUM/USD 1.145PER NUM)"/>
    <s v="SY-02-STAINLESS"/>
    <s v="STEEL BOTTLE 750 ML"/>
    <s v="STEEL"/>
    <s v=""/>
    <n v="360"/>
    <s v="NUM"/>
    <s v=" "/>
    <s v="OTHER"/>
    <n v="60"/>
    <s v="KGS"/>
    <n v="589.84199999999998"/>
    <n v="35390.519999999997"/>
    <n v="7.0851891890000003"/>
    <n v="425.11135139999999"/>
    <n v="12967.1"/>
    <n v="596.92718918899993"/>
    <x v="2"/>
    <s v="Household Steel Items"/>
    <e v="#NAME?"/>
    <s v="Other"/>
  </r>
  <r>
    <s v="INNSA1"/>
    <s v="2023-07-13"/>
    <s v="0301049751"/>
    <s v="73239990"/>
    <s v="NP-21-STAINLESS STEEL SPORTS BOTTLE 650ML S115 (QTY: 888 NUM/USD 1.033 PER NUM)"/>
    <s v="NP-21-STAINLESS"/>
    <s v="STEEL SPORTS BOTTLE 650ML S115"/>
    <s v="STEEL"/>
    <s v=""/>
    <n v="888"/>
    <s v="NUM"/>
    <s v="1.033"/>
    <s v="OTHER"/>
    <n v="148"/>
    <s v="KGS"/>
    <n v="532.14331079999999"/>
    <n v="78757.210000000006"/>
    <n v="6.3921118420000003"/>
    <n v="946.03255260000003"/>
    <n v="28856.6"/>
    <n v="538.53542264199996"/>
    <x v="2"/>
    <s v="Household Steel Items"/>
    <e v="#NAME?"/>
    <s v="Other"/>
  </r>
  <r>
    <s v="INNSA1"/>
    <s v="2023-07-13"/>
    <s v="0301049751"/>
    <s v="73239990"/>
    <s v="AM-397-STAINLESS STEEL BOTTLE 500ML (QTY: 720 NUM/USD 1.100PER NUM)"/>
    <s v="AM-397-STAINLESS"/>
    <s v="STEEL BOTTLE 500ML"/>
    <s v="STEEL"/>
    <s v=""/>
    <n v="720"/>
    <s v="NUM"/>
    <s v=" "/>
    <s v="OTHER"/>
    <n v="106"/>
    <s v="KGS"/>
    <n v="641.50226420000001"/>
    <n v="67999.240000000005"/>
    <n v="7.7057329030000004"/>
    <n v="816.80768769999997"/>
    <n v="24914.9"/>
    <n v="649.20799710300003"/>
    <x v="2"/>
    <s v="Household Steel Items"/>
    <e v="#NAME?"/>
    <s v="Other"/>
  </r>
  <r>
    <s v="INNSA1"/>
    <s v="2023-07-07"/>
    <s v="0301049751"/>
    <s v="73239990"/>
    <s v="NP-19 STEEL SALT BOTTLE (QTY:38400 PCS/USD 0.4494 PER PCS)"/>
    <s v="NP-19"/>
    <s v="STEEL SALT BOTTLE"/>
    <s v="STEEL"/>
    <s v=""/>
    <n v="38400"/>
    <s v="PCS"/>
    <s v="0.4494"/>
    <s v="PCS"/>
    <n v="6000"/>
    <s v="KGS"/>
    <n v="253.11295670000001"/>
    <n v="1518677.74"/>
    <n v="3.0403958759999998"/>
    <n v="18242.375260000001"/>
    <n v="556443.5"/>
    <n v="256.15335257600003"/>
    <x v="2"/>
    <s v="Household Steel Items"/>
    <e v="#NAME?"/>
    <s v="Other"/>
  </r>
  <r>
    <s v="INNSA1"/>
    <s v="2023-07-06"/>
    <s v="0301049751"/>
    <s v="73239990"/>
    <s v="AM-06 STAINLESS STEEL BOTTLE 750ML SG805 (QTY:42804 NUM/USD1.039 PER NUM)"/>
    <s v="AM-06"/>
    <s v="STAINLESS STEEL BOTTLE 750ML SG805"/>
    <s v="STAINLESS"/>
    <s v=""/>
    <n v="42804"/>
    <s v="NUM"/>
    <s v=" "/>
    <s v="OTHER"/>
    <n v="6420"/>
    <s v="KGS"/>
    <n v="593.50168680000002"/>
    <n v="3810636.93"/>
    <n v="7.146317721"/>
    <n v="45883.647559999998"/>
    <n v="1396217.4"/>
    <n v="600.64800452099996"/>
    <x v="2"/>
    <s v="Household Steel Items"/>
    <e v="#NAME?"/>
    <s v="Other"/>
  </r>
  <r>
    <s v="INNSA1"/>
    <s v="2023-07-06"/>
    <s v="0301049751"/>
    <s v="73239990"/>
    <s v="NP-20 STAINLESS STEEL SPORTS BOTTLE 750ML S-308-C6 (QTY:2844NUM/USD 1.025 PER NUM)"/>
    <s v="NP-20"/>
    <s v="STAINLESS STEEL SPORTS BOTTLE 750ML S-308-C6"/>
    <s v="STAINLESS"/>
    <s v=""/>
    <e v="#VALUE!"/>
    <e v="#VALUE!"/>
    <s v="1.025"/>
    <e v="#VALUE!"/>
    <n v="505"/>
    <s v="KGS"/>
    <n v="494.01944220000001"/>
    <n v="249776.23"/>
    <n v="5.9484580640000004"/>
    <n v="3007.5403970000002"/>
    <n v="91517.9"/>
    <n v="499.96790026400004"/>
    <x v="2"/>
    <s v="Household Steel Items"/>
    <e v="#NAME?"/>
    <s v="Other"/>
  </r>
  <r>
    <s v="INNSA1"/>
    <s v="2023-07-04"/>
    <s v="0301049751"/>
    <s v="73239990"/>
    <s v="STAINLESS STEEL COLA BOTTLE 750ML SK750 (SL-01) (QTY:6720 PCS /USD 1.18 PER PCS)"/>
    <s v="STAINLESS"/>
    <s v="STEEL COLA BOTTLE 750ML SK750"/>
    <s v="STEEL"/>
    <s v="SL-01"/>
    <n v="6720"/>
    <s v="PCS"/>
    <s v="1.18"/>
    <s v="PCS"/>
    <n v="1288"/>
    <s v="KGS"/>
    <n v="537.42078419999996"/>
    <n v="692197.97"/>
    <n v="6.4710509829999996"/>
    <n v="8334.7136659999996"/>
    <n v="253621.4"/>
    <n v="543.89183518300001"/>
    <x v="2"/>
    <s v="Household Steel Items"/>
    <e v="#NAME?"/>
    <s v="Other"/>
  </r>
  <r>
    <s v="INNSA1"/>
    <s v="2023-07-04"/>
    <s v="0301049751"/>
    <s v="73239990"/>
    <s v="STAINLESS STEEL SPORTS BOTTLE 750ML S-308-C6 (NP-20) (QTY:32856 PCS /USD 1.04 PER PCS)"/>
    <s v="STAINLESS"/>
    <s v="STEEL SPORTS BOTTLE 750ML S-308-C6"/>
    <s v="STEEL"/>
    <s v="NP-20"/>
    <n v="32856"/>
    <s v="PCS"/>
    <s v="1.04"/>
    <s v="PCS"/>
    <n v="5476"/>
    <s v="KGS"/>
    <n v="544.70782320000001"/>
    <n v="2982820.04"/>
    <n v="6.5587937780000001"/>
    <n v="35915.954729999998"/>
    <n v="1092905.3"/>
    <n v="551.266616978"/>
    <x v="2"/>
    <s v="Household Steel Items"/>
    <e v="#NAME?"/>
    <s v="Other"/>
  </r>
  <r>
    <s v="INNSA1"/>
    <s v="2023-07-03"/>
    <s v="0301049751"/>
    <s v="73239990"/>
    <s v="STEEL TEA STRAINER (NP-55) (QTY: 100800 PCS / USD 0.2881 PERPCS)"/>
    <s v="STEEL"/>
    <s v="TEA STRAINER"/>
    <s v="TEA"/>
    <s v="NP-55"/>
    <n v="100800"/>
    <s v="PCS"/>
    <s v="0.2881"/>
    <s v="PCS"/>
    <n v="4620"/>
    <s v="KGS"/>
    <n v="556.24453900000003"/>
    <n v="2569849.77"/>
    <n v="6.6977066699999996"/>
    <n v="30943.40482"/>
    <n v="941593"/>
    <n v="562.94224567000003"/>
    <x v="2"/>
    <s v="Household Steel Items"/>
    <e v="#NAME?"/>
    <s v="Tea Strainer"/>
  </r>
  <r>
    <s v="INNSA1"/>
    <s v="2023-07-03"/>
    <s v="0301049751"/>
    <s v="73239990"/>
    <s v="STEEL TEA STRAINER BIG (SB-12) (QTY: 35100 PCS / USD 1.0593PER PCS)"/>
    <s v="STEEL"/>
    <s v="TEA STRAINER BIG"/>
    <s v="TEA"/>
    <s v="SB-12"/>
    <n v="35100"/>
    <s v="PCS"/>
    <s v=" "/>
    <s v="PCS"/>
    <n v="8580"/>
    <s v="KGS"/>
    <n v="383.48003610000001"/>
    <n v="3290258.71"/>
    <n v="4.6174597970000004"/>
    <n v="39617.805059999999"/>
    <n v="1205550.8"/>
    <n v="388.09749589699999"/>
    <x v="2"/>
    <s v="Household Steel Items"/>
    <e v="#NAME?"/>
    <s v="Tea Strainer"/>
  </r>
  <r>
    <s v="INNSA1"/>
    <s v="2023-06-30"/>
    <s v="0301049751"/>
    <s v="73239990"/>
    <s v="STAINLESS STEEL BOTTLE 750ML SG805 (AM-06) (QTY:2520 PCS/USD1.0390 PER PCS)"/>
    <s v="STAINLESS"/>
    <s v="STEEL BOTTLE 750ML SG805"/>
    <s v="STEEL"/>
    <s v="AM-06"/>
    <n v="2520"/>
    <s v="PCS"/>
    <s v=" "/>
    <s v="PCS"/>
    <n v="367"/>
    <s v="KGS"/>
    <n v="620.91548299999999"/>
    <n v="228186.44"/>
    <n v="7.4764055750000002"/>
    <n v="2747.5790489999999"/>
    <n v="83607.5"/>
    <n v="628.39188857499994"/>
    <x v="2"/>
    <s v="Household Steel Items"/>
    <e v="#NAME?"/>
    <s v="Other"/>
  </r>
  <r>
    <s v="INNSA1"/>
    <s v="2023-06-30"/>
    <s v="0301049751"/>
    <s v="73239990"/>
    <s v="STAINLESS STEEL SPORTS BOTTLE 750ML S-308-C6 (NP-20) (QTY:22356 PCS/USD 1.0250 PER PCS)"/>
    <s v="STAINLESS"/>
    <s v="STEEL SPORTS BOTTLE 750ML S-308-C6"/>
    <s v="STEEL"/>
    <s v="NP-20"/>
    <n v="22356"/>
    <s v="PCS"/>
    <s v="1.0250"/>
    <s v="PCS"/>
    <n v="3912"/>
    <s v="KGS"/>
    <n v="510.4575135"/>
    <n v="1997062.93"/>
    <n v="6.1463878809999999"/>
    <n v="24046.513309999998"/>
    <n v="731723.9"/>
    <n v="516.60390138100001"/>
    <x v="2"/>
    <s v="Household Steel Items"/>
    <e v="#NAME?"/>
    <s v="Other"/>
  </r>
  <r>
    <s v="INNSA1"/>
    <s v="2023-06-30"/>
    <s v="0301049751"/>
    <s v="73239990"/>
    <s v="STAINLESS STEEL COLA BOTTLE 750ML SK750 (SL-01) (QTY:13368 PCS/USD 1.1888 PER PCS)"/>
    <s v="STAINLESS"/>
    <s v="STEEL COLA BOTTLE 750ML SK750"/>
    <s v="STEEL"/>
    <s v="SL-01"/>
    <n v="13368"/>
    <s v="PCS"/>
    <s v="1.1888"/>
    <s v="PCS"/>
    <n v="2562"/>
    <s v="KGS"/>
    <n v="540.55015219999996"/>
    <n v="1384997.6"/>
    <n v="6.5087315139999999"/>
    <n v="16676.671880000002"/>
    <n v="507463.2"/>
    <n v="547.05888371399999"/>
    <x v="2"/>
    <s v="Household Steel Items"/>
    <e v="#NAME?"/>
    <s v="Other"/>
  </r>
  <r>
    <s v="INNSA1"/>
    <s v="2023-06-30"/>
    <s v="0301049751"/>
    <s v="73239990"/>
    <s v="STAINLESS STEEL SPORTS BOTTLE 650 ML S115 (NP-21) (QTY:45888PCS/USD 1.0395 PER PCS)"/>
    <s v="STAINLESS"/>
    <s v="STEEL SPORTS BOTTLE 650 ML S115"/>
    <s v="STEEL"/>
    <s v="NP-21"/>
    <e v="#VALUE!"/>
    <e v="#VALUE!"/>
    <s v="1.0395"/>
    <e v="#VALUE!"/>
    <n v="7648"/>
    <s v="KGS"/>
    <n v="543.56262549999997"/>
    <n v="4157166.96"/>
    <n v="6.5450045220000002"/>
    <n v="50056.194580000003"/>
    <n v="1523185.9"/>
    <n v="550.10763002199997"/>
    <x v="2"/>
    <s v="Household Steel Items"/>
    <e v="#NAME?"/>
    <s v="Other"/>
  </r>
  <r>
    <s v="INNSA1"/>
    <s v="2023-06-29"/>
    <s v="0301049751"/>
    <s v="73239990"/>
    <s v="STAINLESS STEEL GRATER WITH HANDLE (KL324H-9S) (QTY: 59040 NOS /USD 0.640 PER NOS)"/>
    <s v="STAINLESS"/>
    <s v="STEEL GRATER WITH HANDLE"/>
    <s v="STEEL"/>
    <s v="KL324H-9S"/>
    <n v="59040"/>
    <s v="NOS"/>
    <s v="0.640"/>
    <s v="PCS"/>
    <n v="9512"/>
    <s v="KGS"/>
    <n v="339.47993170000001"/>
    <n v="3229133.11"/>
    <n v="4.0876572150000001"/>
    <n v="38881.795420000002"/>
    <n v="1183154.3999999999"/>
    <n v="343.56758891499999"/>
    <x v="2"/>
    <s v="Household Steel Items"/>
    <e v="#NAME?"/>
    <s v="Other"/>
  </r>
  <r>
    <s v="INNSA1"/>
    <s v="2023-06-29"/>
    <s v="0301049751"/>
    <s v="73239990"/>
    <s v="STAINLESS STEEL GRATER WITH HANDLE (KL326D-9S) (QTY: 37560 NOS /USD 0.935 PER NOS)"/>
    <s v="STAINLESS"/>
    <s v="STEEL GRATER WITH HANDLE"/>
    <s v="STEEL"/>
    <s v="KL326D-9S"/>
    <n v="37560"/>
    <s v="NOS"/>
    <s v="0.935"/>
    <s v="PCS"/>
    <n v="8138"/>
    <s v="KGS"/>
    <n v="368.79001110000002"/>
    <n v="3001213.11"/>
    <n v="4.4405780979999996"/>
    <n v="36137.424559999999"/>
    <n v="1099644.5"/>
    <n v="373.23058919800002"/>
    <x v="2"/>
    <s v="Household Steel Items"/>
    <e v="#NAME?"/>
    <s v="Other"/>
  </r>
  <r>
    <s v="INNSA1"/>
    <s v="2023-06-27"/>
    <s v="0301049751"/>
    <s v="73239990"/>
    <s v="SS OIL POT 900ML (KWP-1000B) (QTY: 27000 PCS / USD 1.47 PERPCS)"/>
    <s v="SS"/>
    <s v="OIL POT 900ML"/>
    <s v="OIL"/>
    <s v="KWP-1000B"/>
    <n v="27000"/>
    <s v="PCS"/>
    <s v="1.47"/>
    <s v="PCS"/>
    <n v="7315"/>
    <s v="KGS"/>
    <n v="462.91360900000001"/>
    <n v="3386213.05"/>
    <n v="5.5739146179999999"/>
    <n v="40773.185429999998"/>
    <n v="1240708.5"/>
    <n v="468.48752361800001"/>
    <x v="2"/>
    <s v="Household Steel Items"/>
    <e v="#NAME?"/>
    <s v="Other"/>
  </r>
  <r>
    <s v="INNSA1"/>
    <s v="2023-06-21"/>
    <s v="0301049751"/>
    <s v="73239990"/>
    <s v="RYX-02-020 MILD STEEL MULTI FUNCTION CLOTH STAND (QTY :2464NUM/CNY 103.00 PER NUM)"/>
    <s v="RYX-02-020"/>
    <s v="MILD STEEL MULTI FUNCTION CLOTH STAND"/>
    <s v="MILD"/>
    <s v=""/>
    <e v="#VALUE!"/>
    <e v="#VALUE!"/>
    <s v=" "/>
    <e v="#VALUE!"/>
    <n v="8008"/>
    <s v="KGS"/>
    <n v="379.01370250000002"/>
    <n v="3035141.73"/>
    <n v="4.5636809459999998"/>
    <n v="36545.957009999998"/>
    <n v="1112075.8999999999"/>
    <n v="383.577383446"/>
    <x v="2"/>
    <s v="Household Steel Items"/>
    <e v="#NAME?"/>
    <s v="Cloth Stand"/>
  </r>
  <r>
    <s v="INNSA1"/>
    <s v="2023-06-20"/>
    <s v="0301049751"/>
    <s v="73239990"/>
    <s v="STEEL DRAINER (AM-321) (QTY: 900 PCS / USD 0.7779 PER PCS)"/>
    <s v="STEEL"/>
    <s v="DRAINER"/>
    <s v=" "/>
    <s v="AM-321"/>
    <n v="900"/>
    <s v="PCS"/>
    <s v="0.7779"/>
    <s v="PCS"/>
    <n v="125"/>
    <s v="KGS"/>
    <n v="488.52391999999998"/>
    <n v="61065.49"/>
    <n v="5.8822868149999996"/>
    <n v="735.28585190000001"/>
    <n v="22374.400000000001"/>
    <n v="494.40620681499996"/>
    <x v="2"/>
    <s v="Household Steel Items"/>
    <e v="#NAME?"/>
    <s v="Other"/>
  </r>
  <r>
    <s v="INNSA1"/>
    <s v="2023-06-20"/>
    <s v="0301049751"/>
    <s v="73239990"/>
    <s v="STEEL TEA STRAINER (NP-55) (QTY: 7848 PCS / USD 0.2885 PER PCS)"/>
    <s v="STEEL"/>
    <s v="TEA STRAINER"/>
    <s v="TEA"/>
    <s v="NP-55"/>
    <n v="7848"/>
    <s v="PCS"/>
    <s v="0.2885"/>
    <s v="PCS"/>
    <n v="359"/>
    <s v="KGS"/>
    <n v="549.02777309999999"/>
    <n v="197485.29"/>
    <n v="6.6108100319999998"/>
    <n v="2377.9083679999999"/>
    <n v="72358.7"/>
    <n v="555.63858313200001"/>
    <x v="2"/>
    <s v="Household Steel Items"/>
    <e v="#NAME?"/>
    <s v="Tea Strainer"/>
  </r>
  <r>
    <s v="INNSA1"/>
    <s v="2023-06-20"/>
    <s v="0301049751"/>
    <s v="73239990"/>
    <s v="STEEL KITCHEN BASKET (AM-322) (QTY: 480 PCS / USD 1.3437 PERPCS)"/>
    <s v="STEEL"/>
    <s v="KITCHEN BASKET"/>
    <s v="KITCHEN"/>
    <s v="AM-322"/>
    <n v="480"/>
    <s v="PCS"/>
    <s v="1.3437"/>
    <s v="PCS"/>
    <n v="132"/>
    <s v="KGS"/>
    <n v="426.18863640000001"/>
    <n v="56256.9"/>
    <n v="5.1317114549999996"/>
    <n v="677.38591210000004"/>
    <n v="20612.5"/>
    <n v="431.32034785500002"/>
    <x v="2"/>
    <s v="Household Steel Items"/>
    <e v="#NAME?"/>
    <s v="Basket"/>
  </r>
  <r>
    <s v="INNSA1"/>
    <s v="2023-06-17"/>
    <s v="0301049751"/>
    <s v="73239990"/>
    <s v="STAINLESS STEEL SPORTS BOTTLE (KWB-600F) (QTY: 50400 PCS /USD 0.94 PER PCS)"/>
    <s v="STAINLESS"/>
    <s v="STEEL SPORTS BOTTLE"/>
    <s v="STEEL"/>
    <s v="KWB-600F"/>
    <n v="50400"/>
    <s v="PCS"/>
    <s v="0.94"/>
    <s v="PCS"/>
    <n v="7800"/>
    <s v="KGS"/>
    <n v="515.98300640000002"/>
    <n v="4024667.45"/>
    <n v="6.212920005"/>
    <n v="48460.776039999997"/>
    <n v="1474638.1"/>
    <n v="522.19592640500002"/>
    <x v="2"/>
    <s v="Household Steel Items"/>
    <e v="#NAME?"/>
    <s v="Other"/>
  </r>
  <r>
    <s v="INNSA1"/>
    <s v="2023-06-17"/>
    <s v="0301049751"/>
    <s v="73239990"/>
    <s v="STAINLESS STEEL SPORTS BOTTLE 750ML SG-702 (SB-01) (QTY: 30024 PCS / USD 1.090 PER PCS)"/>
    <s v="STAINLESS"/>
    <s v="STEEL SPORTS BOTTLE 750ML SG-702"/>
    <s v="STEEL"/>
    <s v="SB-01"/>
    <n v="30024"/>
    <s v="PCS"/>
    <s v="1.090"/>
    <s v="PCS"/>
    <n v="5004"/>
    <s v="KGS"/>
    <n v="565.97905679999997"/>
    <n v="2832159.2"/>
    <n v="6.8149194069999997"/>
    <n v="34101.85671"/>
    <n v="1037703.1"/>
    <n v="572.79397620700001"/>
    <x v="2"/>
    <s v="Household Steel Items"/>
    <e v="#NAME?"/>
    <s v="Other"/>
  </r>
  <r>
    <s v="INNSA1"/>
    <s v="2023-06-17"/>
    <s v="0301049751"/>
    <s v="73239990"/>
    <s v="STAINLESS STEELSPORTS BOTTLE 650ML S115 (NP-21) (QTY: 11340PCS / USD 1.040 PER PCS)"/>
    <s v="STAINLESS"/>
    <s v="STEELSPORTS BOTTLE 650ML S115"/>
    <s v="STEELSPORTS"/>
    <s v="NP-21"/>
    <e v="#VALUE!"/>
    <e v="#VALUE!"/>
    <s v="1.040"/>
    <e v="#VALUE!"/>
    <n v="1984"/>
    <s v="KGS"/>
    <n v="514.30162259999997"/>
    <n v="1020631.57"/>
    <n v="6.1926745639999998"/>
    <n v="12289.36267"/>
    <n v="373959.4"/>
    <n v="520.49429716399993"/>
    <x v="2"/>
    <s v="Household Steel Items"/>
    <e v="#NAME?"/>
    <s v="Other"/>
  </r>
  <r>
    <s v="INNSA1"/>
    <s v="2023-06-17"/>
    <s v="0301049751"/>
    <s v="73239990"/>
    <s v="STAINLESS STEEL COLA BOTTLE 750ML SK750 (SL-01) (QTY: 3960 PCS / USD 1.195 PER PCS)"/>
    <s v="STAINLESS"/>
    <s v="STEEL COLA BOTTLE 750ML SK750"/>
    <s v="STEEL"/>
    <s v="SL-01"/>
    <n v="3960"/>
    <s v="PCS"/>
    <s v="1.195"/>
    <s v="PCS"/>
    <n v="759"/>
    <s v="KGS"/>
    <n v="539.56523059999995"/>
    <n v="409530.01"/>
    <n v="6.496872132"/>
    <n v="4931.1259479999999"/>
    <n v="150051.79999999999"/>
    <n v="546.06210273199997"/>
    <x v="2"/>
    <s v="Household Steel Items"/>
    <e v="#NAME?"/>
    <s v="Other"/>
  </r>
  <r>
    <s v="INNSA1"/>
    <s v="2023-06-14"/>
    <s v="0301049751"/>
    <s v="73239990"/>
    <s v="STAINLESS STEELSPORTS BOTTLE 650ML S115 (NP-21) (QTY: 20340PCS / USD 1.040 PER PCS)"/>
    <s v="STAINLESS"/>
    <s v="STEELSPORTS BOTTLE 650ML S115"/>
    <s v="STEELSPORTS"/>
    <s v="NP-21"/>
    <e v="#VALUE!"/>
    <e v="#VALUE!"/>
    <s v="1.040"/>
    <e v="#VALUE!"/>
    <n v="3616"/>
    <s v="KGS"/>
    <n v="509.02756640000001"/>
    <n v="1840643.68"/>
    <n v="6.1034480379999998"/>
    <n v="22070.06811"/>
    <n v="674411.8"/>
    <n v="515.13101443799997"/>
    <x v="2"/>
    <s v="Household Steel Items"/>
    <e v="#NAME?"/>
    <s v="Other"/>
  </r>
  <r>
    <s v="INNSA1"/>
    <s v="2023-06-14"/>
    <s v="0301049751"/>
    <s v="73239990"/>
    <s v="STAINLESS STEEL COLA BOTTLE 750ML SK750 (SL-01) (QTY: 21216PCS / USD 1.195 PER PCS)"/>
    <s v="STAINLESS"/>
    <s v="STEEL COLA BOTTLE 750ML SK750"/>
    <s v="STEEL"/>
    <s v="SL-01"/>
    <e v="#VALUE!"/>
    <e v="#VALUE!"/>
    <s v="1.195"/>
    <e v="#VALUE!"/>
    <n v="4066"/>
    <s v="KGS"/>
    <n v="542.50878909999994"/>
    <n v="2206057.7400000002"/>
    <n v="6.5049015480000003"/>
    <n v="26451.531650000001"/>
    <n v="808299.6"/>
    <n v="549.01369064799997"/>
    <x v="2"/>
    <s v="Household Steel Items"/>
    <e v="#NAME?"/>
    <s v="Other"/>
  </r>
  <r>
    <s v="INNSA1"/>
    <s v="2023-06-13"/>
    <s v="0301049751"/>
    <s v="73231000"/>
    <s v="STEEL SCRUBBER 2PCS SET (ITEM NO: 8001-2) (QTY: 168120 SETS&amp; 0.16 USD PER SET)"/>
    <s v="STEEL"/>
    <s v="SCRUBBER 2PCS SET"/>
    <s v="SCRUBBER"/>
    <s v="ITEM NO: 8001-2"/>
    <e v="#N/A"/>
    <e v="#N/A"/>
    <s v=" "/>
    <e v="#N/A"/>
    <n v="4903"/>
    <s v="KGS"/>
    <n v="466.9197226"/>
    <n v="2289307.4"/>
    <n v="5.5985578250000003"/>
    <n v="27449.729019999999"/>
    <n v="1006379.5"/>
    <n v="472.518280425"/>
    <x v="2"/>
    <s v="Steel Scrubbers"/>
    <e v="#NAME?"/>
    <s v="Scrubber"/>
  </r>
  <r>
    <s v="INNSA1"/>
    <s v="2023-06-12"/>
    <s v="0301049751"/>
    <s v="73239990"/>
    <s v="NP-20 STAINLESS STEEL SPORTS BOTTLE 750 ML S-308-C6 (QTY:19656 NUM/USD 1.025 PER NUM)"/>
    <s v="NP-20"/>
    <s v="STAINLESS STEEL SPORTS BOTTLE 750 ML S-308-C6"/>
    <s v="STAINLESS"/>
    <s v=""/>
    <n v="19656"/>
    <s v="NUM"/>
    <s v="1.025"/>
    <s v="OTHER"/>
    <n v="3221"/>
    <s v="KGS"/>
    <n v="541.04561060000003"/>
    <n v="1742924.33"/>
    <n v="6.4873574410000003"/>
    <n v="20898.37326"/>
    <n v="638607.5"/>
    <n v="547.532968041"/>
    <x v="2"/>
    <s v="Household Steel Items"/>
    <e v="#NAME?"/>
    <s v="Other"/>
  </r>
  <r>
    <s v="INNSA1"/>
    <s v="2023-06-12"/>
    <s v="0301049751"/>
    <s v="73239990"/>
    <s v="SL-01 STAINLESS STEEL COLA BOTTLE 750ML SK750 (QTY:5376 NUM/USD 1.195 PER NUM)"/>
    <s v="SL-01"/>
    <s v="STAINLESS STEEL COLA BOTTLE 750ML SK750"/>
    <s v="STAINLESS"/>
    <s v=""/>
    <n v="5376"/>
    <s v="NUM"/>
    <s v="1.195"/>
    <s v="OTHER"/>
    <n v="1030"/>
    <s v="KGS"/>
    <n v="539.36267469999996"/>
    <n v="555759.30000000005"/>
    <n v="6.4671783539999996"/>
    <n v="6663.7805760000001"/>
    <n v="203630.3"/>
    <n v="545.82985305399995"/>
    <x v="2"/>
    <s v="Household Steel Items"/>
    <e v="#NAME?"/>
    <s v="Other"/>
  </r>
  <r>
    <s v="INNSA1"/>
    <s v="2023-06-12"/>
    <s v="0301049751"/>
    <s v="73239990"/>
    <s v="NP-21 STAINLESS STEEL SPORTS BOTTLE 650ML S115 (QTY: 16992 NUM USD 1.040 PER NUM)"/>
    <s v="NP-21"/>
    <s v="STAINLESS STEEL SPORTS BOTTLE 650ML S115"/>
    <s v="STAINLESS"/>
    <s v=""/>
    <e v="#N/A"/>
    <e v="#N/A"/>
    <s v="1.040"/>
    <e v="#N/A"/>
    <n v="2973"/>
    <s v="KGS"/>
    <n v="514.10854519999998"/>
    <n v="1528753.17"/>
    <n v="6.1643710460000003"/>
    <n v="18330.373739999999"/>
    <n v="560135.19999999995"/>
    <n v="520.27291624600002"/>
    <x v="2"/>
    <s v="Household Steel Items"/>
    <e v="#NAME?"/>
    <s v="Other"/>
  </r>
  <r>
    <s v="INNSA1"/>
    <s v="2023-06-09"/>
    <s v="0301049751"/>
    <s v="73239990"/>
    <s v="STAINLESS STEEL SPORTS BOTTLE 750ML S-308-C6 (NP-20) (QTY: 15840 PCS / USD 1.0245 PER PCS)"/>
    <s v="STAINLESS"/>
    <s v="STEEL SPORTS BOTTLE 750ML S-308-C6"/>
    <s v="STEEL"/>
    <s v="NP-20"/>
    <n v="15840"/>
    <s v="PCS"/>
    <s v="1.0245"/>
    <s v="PCS"/>
    <n v="2816"/>
    <s v="KGS"/>
    <n v="498.42113280000001"/>
    <n v="1403553.91"/>
    <n v="5.9762725760000004"/>
    <n v="16829.183570000001"/>
    <n v="514262.2"/>
    <n v="504.39740537599999"/>
    <x v="2"/>
    <s v="Household Steel Items"/>
    <e v="#NAME?"/>
    <s v="Other"/>
  </r>
  <r>
    <s v="INNSA1"/>
    <s v="2023-06-09"/>
    <s v="0301049751"/>
    <s v="73239990"/>
    <s v="STAINLESS STEEL BOTTLE 750ML SG805 (AM-06) (QTY: 3276 PCS /USD 1.0390 PER PCS)"/>
    <s v="STAINLESS"/>
    <s v="STEEL BOTTLE 750ML SG805"/>
    <s v="STEEL"/>
    <s v="AM-06"/>
    <n v="3276"/>
    <s v="PCS"/>
    <s v="1.0390"/>
    <s v="PCS"/>
    <n v="491"/>
    <s v="KGS"/>
    <n v="599.0813594"/>
    <n v="294388.58"/>
    <n v="7.1832297289999998"/>
    <n v="3529.8390890000001"/>
    <n v="107864"/>
    <n v="606.264589129"/>
    <x v="2"/>
    <s v="Household Steel Items"/>
    <e v="#NAME?"/>
    <s v="Other"/>
  </r>
  <r>
    <s v="INNSA1"/>
    <s v="2023-06-09"/>
    <s v="0301049751"/>
    <s v="73239990"/>
    <s v="AM-253 STEEL KITCHEN TURNER (QTY:20160 PCS/ USD 0.5305 PER PCS)"/>
    <s v="AM-253"/>
    <s v="STEEL KITCHEN TURNER"/>
    <s v="STEEL"/>
    <s v=""/>
    <n v="20160"/>
    <s v="PCS"/>
    <s v="0.5305"/>
    <s v="PCS"/>
    <n v="1960"/>
    <s v="KGS"/>
    <n v="474.56112239999999"/>
    <n v="930139.8"/>
    <n v="5.6901813240000001"/>
    <n v="11152.7554"/>
    <n v="340803.3"/>
    <n v="480.25130372399997"/>
    <x v="2"/>
    <s v="Household Steel Items"/>
    <e v="#NAME?"/>
    <s v="Other"/>
  </r>
  <r>
    <s v="INNSA1"/>
    <s v="2023-06-09"/>
    <s v="0301049751"/>
    <s v="73239990"/>
    <s v="STAINLESS STEEL SPORTS BOTTLE 750ML SG-702 (SB-01) (QTY: 3096 PCS / USD 1.1100 PER PCS)"/>
    <s v="STAINLESS"/>
    <s v="STEEL SPORTS BOTTLE 750ML SG-702"/>
    <s v="STEEL"/>
    <s v="SB-01"/>
    <n v="3096"/>
    <s v="PCS"/>
    <s v="1.1100"/>
    <s v="PCS"/>
    <n v="490"/>
    <s v="KGS"/>
    <n v="606.33494489999998"/>
    <n v="297225.39"/>
    <n v="7.270203177"/>
    <n v="3563.8535969999998"/>
    <n v="108903.4"/>
    <n v="613.60514807699997"/>
    <x v="2"/>
    <s v="Household Steel Items"/>
    <e v="#NAME?"/>
    <s v="Other"/>
  </r>
  <r>
    <s v="INNSA1"/>
    <s v="2023-06-09"/>
    <s v="0301049751"/>
    <s v="73239990"/>
    <s v="STAINLESS STEELSPORTS BOTTLE 650ML S115 (NP-21) (QTY: 20664PCS / USD 1.0400 PER PCS)"/>
    <s v="STAINLESS"/>
    <s v="STEELSPORTS BOTTLE 650ML S115"/>
    <s v="STEELSPORTS"/>
    <s v="NP-21"/>
    <e v="#VALUE!"/>
    <e v="#VALUE!"/>
    <s v="1.0400"/>
    <e v="#VALUE!"/>
    <n v="3673"/>
    <s v="KGS"/>
    <n v="505.96195560000001"/>
    <n v="1858701.84"/>
    <n v="6.0666901150000001"/>
    <n v="22286.592809999998"/>
    <n v="681028.4"/>
    <n v="512.02864571500004"/>
    <x v="2"/>
    <s v="Household Steel Items"/>
    <e v="#NAME?"/>
    <s v="Other"/>
  </r>
  <r>
    <s v="INNSA1"/>
    <s v="2023-06-06"/>
    <s v="0301049751"/>
    <s v="73239990"/>
    <s v="STEEL SALT BOTTLE (NP-19) (QTY:60672 PCS /USD 0.4584 PER PCS)"/>
    <s v="STEEL"/>
    <s v="SALT BOTTLE"/>
    <s v="SALT"/>
    <s v="NP-19"/>
    <n v="60672"/>
    <s v="PCS"/>
    <s v="0.4584"/>
    <s v="PCS"/>
    <n v="9480"/>
    <s v="KGS"/>
    <n v="257.47406119999999"/>
    <n v="2440854.1"/>
    <n v="3.0872189589999999"/>
    <n v="29266.835729999999"/>
    <n v="894328.9"/>
    <n v="260.56128015899998"/>
    <x v="2"/>
    <s v="Household Steel Items"/>
    <e v="#NAME?"/>
    <s v="Other"/>
  </r>
  <r>
    <s v="INNSA1"/>
    <s v="2023-06-06"/>
    <s v="0301049751"/>
    <s v="73239990"/>
    <s v="STAINLESS STEEL GRATER WITH HANDLE (DS-25) (QTY:75000 PCS /USD 0.2120 PER PCS)"/>
    <s v="STAINLESS"/>
    <s v="STEEL GRATER WITH HANDLE"/>
    <s v="STEEL"/>
    <s v="DS-25"/>
    <n v="75000"/>
    <s v="PCS"/>
    <s v="0.2120"/>
    <s v="PCS"/>
    <n v="2500"/>
    <s v="KGS"/>
    <n v="558.16958"/>
    <n v="1395423.95"/>
    <n v="6.6926808150000001"/>
    <n v="16731.70204"/>
    <n v="511283.4"/>
    <n v="564.86226081500001"/>
    <x v="2"/>
    <s v="Household Steel Items"/>
    <e v="#NAME?"/>
    <s v="Other"/>
  </r>
  <r>
    <s v="INNSA1"/>
    <s v="2023-06-06"/>
    <s v="0301049751"/>
    <s v="73239990"/>
    <s v="STEEL SPRINKLER (AM-430) (QTY:960 PCS /USD 0.6160 PER PCS)"/>
    <s v="STEEL"/>
    <s v="SPRINKLER"/>
    <s v=" "/>
    <s v="AM-430"/>
    <n v="960"/>
    <s v="PCS"/>
    <s v="0.6160"/>
    <s v="PCS"/>
    <n v="180"/>
    <s v="KGS"/>
    <n v="288.3290556"/>
    <n v="51899.23"/>
    <n v="3.4571829200000002"/>
    <n v="622.29292569999996"/>
    <n v="19015.900000000001"/>
    <n v="291.78623851999998"/>
    <x v="2"/>
    <s v="Household Steel Items"/>
    <e v="#NAME?"/>
    <s v="Sprinkler"/>
  </r>
  <r>
    <s v="INNSA1"/>
    <s v="2023-06-02"/>
    <s v="0301049751"/>
    <s v="73231000"/>
    <s v="STEEL SCRUBBER 6PCS SET (OKS-4156) (QTY:99000 SET /USD:0.255PER SET)"/>
    <s v="STEEL"/>
    <s v="SCRUBBER 6PCS SET"/>
    <s v="SCRUBBER"/>
    <s v="OKS-4156"/>
    <n v="99000"/>
    <s v="SET"/>
    <s v=" "/>
    <s v="SET"/>
    <n v="8624"/>
    <s v="KGS"/>
    <n v="249.23834529999999"/>
    <n v="2149650.8199999998"/>
    <n v="2.9884693690000002"/>
    <n v="25775.189689999999"/>
    <n v="944986.5"/>
    <n v="252.22681466899999"/>
    <x v="2"/>
    <s v="Steel Scrubbers"/>
    <e v="#NAME?"/>
    <s v="Scrubber"/>
  </r>
  <r>
    <s v="INNSA1"/>
    <s v="2023-06-01"/>
    <s v="0301049751"/>
    <s v="73239990"/>
    <s v="STEEL LUNCH BOX SMALL (6587) (QTY:102000 PCS /USD 1.55 PER PCS)"/>
    <s v="STEEL"/>
    <s v="LUNCH BOX SMALL"/>
    <s v="LUNCH"/>
    <s v="6587"/>
    <n v="102000"/>
    <s v="PCS"/>
    <s v="1.55"/>
    <s v="PCS"/>
    <n v="20697"/>
    <s v="KGS"/>
    <n v="642.21124050000003"/>
    <n v="13292167.15"/>
    <n v="7.7096187330000001"/>
    <n v="159569.83369999999"/>
    <n v="4870250"/>
    <n v="649.92085923299999"/>
    <x v="2"/>
    <s v="Household Steel Items"/>
    <e v="#NAME?"/>
    <s v="Lunch Box"/>
  </r>
  <r>
    <s v="INNSA1"/>
    <s v="2023-06-01"/>
    <s v="0301049751"/>
    <s v="73239990"/>
    <s v="STEEL RECTANGLE CONTAINER (6901) (QTY:55200 PCS /USD 0.94 PER PCS)"/>
    <s v="STEEL"/>
    <s v="RECTANGLE CONTAINER"/>
    <s v="RECTANGLE"/>
    <s v="6901"/>
    <n v="55200"/>
    <s v="PCS"/>
    <s v="0.94"/>
    <s v="PCS"/>
    <n v="8970"/>
    <s v="KGS"/>
    <n v="486.3382441"/>
    <n v="4362454.05"/>
    <n v="5.8383942869999998"/>
    <n v="52370.396760000003"/>
    <n v="1598403.2"/>
    <n v="492.17663838700003"/>
    <x v="2"/>
    <s v="Household Steel Items"/>
    <e v="#NAME?"/>
    <s v="Other"/>
  </r>
  <r>
    <s v="INNSA1"/>
    <s v="2023-06-01"/>
    <s v="0301049751"/>
    <s v="73239990"/>
    <s v="STEEL LUNCH BOX (6561) (QTY:21888 PCS /USD 2.50 PER PCS)"/>
    <s v="STEEL"/>
    <s v="LUNCH BOX"/>
    <s v="LUNCH"/>
    <s v="6561"/>
    <n v="21888"/>
    <s v="PCS"/>
    <s v="2.50"/>
    <s v="PCS"/>
    <n v="8341"/>
    <s v="KGS"/>
    <n v="551.50862770000003"/>
    <n v="4600552.6100000003"/>
    <n v="6.6207518329999999"/>
    <n v="55228.722809999999"/>
    <n v="1685642.5"/>
    <n v="558.12937953300002"/>
    <x v="2"/>
    <s v="Household Steel Items"/>
    <e v="#NAME?"/>
    <s v="Lunch Box"/>
  </r>
  <r>
    <s v="INNSA1"/>
    <s v="2023-06-01"/>
    <s v="0301049751"/>
    <s v="73239990"/>
    <s v="STEEL TEA STRAINER BIG (SB-12) (QTY:40800 PCS /USD 1.0838 PER PCS)"/>
    <s v="STEEL"/>
    <s v="TEA STRAINER BIG"/>
    <s v="TEA"/>
    <s v="SB-12"/>
    <n v="40800"/>
    <s v="PCS"/>
    <s v="1.0838"/>
    <s v="PCS"/>
    <n v="9690"/>
    <s v="KGS"/>
    <n v="404.37822080000001"/>
    <n v="3918424.96"/>
    <n v="4.8544804419999998"/>
    <n v="47039.915489999999"/>
    <n v="1435710.9"/>
    <n v="409.23270124200002"/>
    <x v="2"/>
    <s v="Household Steel Items"/>
    <e v="#NAME?"/>
    <s v="Tea Strainer"/>
  </r>
  <r>
    <s v="INNSA1"/>
    <s v="2023-06-01"/>
    <s v="0301049751"/>
    <s v="73239990"/>
    <s v="STEEL TEA STRAINER (NP-55) (QTY:92952 PCS /USD 0.2947 PER PCS)"/>
    <s v="STEEL"/>
    <s v="TEA STRAINER"/>
    <s v="TEA"/>
    <s v="NP-55"/>
    <n v="92952"/>
    <s v="PCS"/>
    <s v="0.2947"/>
    <s v="PCS"/>
    <n v="4260"/>
    <s v="KGS"/>
    <n v="569.77170390000003"/>
    <n v="2427398.39"/>
    <n v="6.8399964449999997"/>
    <n v="29140.436849999998"/>
    <n v="889398.8"/>
    <n v="576.61170034500003"/>
    <x v="2"/>
    <s v="Household Steel Items"/>
    <e v="#NAME?"/>
    <s v="Tea Strainer"/>
  </r>
  <r>
    <s v="INNSA1"/>
    <s v="2023-06-01"/>
    <s v="0301049751"/>
    <s v="73239990"/>
    <s v="STEEL RECTANGLE CONTAINER LARGE (6862) (QTY:1032 PCS /USD 1.50 PER PCS)"/>
    <s v="STEEL"/>
    <s v="RECTANGLE CONTAINER LARGE"/>
    <s v="RECTANGLE"/>
    <s v="6862"/>
    <n v="1032"/>
    <s v="PCS"/>
    <s v="1.50"/>
    <s v="PCS"/>
    <n v="258"/>
    <s v="KGS"/>
    <n v="504.44662790000001"/>
    <n v="130147.23"/>
    <n v="6.0557818479999996"/>
    <n v="1562.391717"/>
    <n v="47685.9"/>
    <n v="510.50240974799999"/>
    <x v="2"/>
    <s v="Household Steel Items"/>
    <e v="#NAME?"/>
    <s v="Other"/>
  </r>
  <r>
    <s v="INNSA1"/>
    <s v="2023-06-01"/>
    <s v="0301049751"/>
    <s v="73239990"/>
    <s v="STEEL ROUND CONTAINER (6856) (QTY:51840 PCS /USD 0.60 PER PCS)"/>
    <s v="STEEL"/>
    <s v="ROUND CONTAINER"/>
    <s v="ROUND"/>
    <s v="6856"/>
    <n v="51840"/>
    <s v="PCS"/>
    <s v="0.60"/>
    <s v="PCS"/>
    <n v="4320"/>
    <s v="KGS"/>
    <n v="605.33593980000001"/>
    <n v="2615051.2599999998"/>
    <n v="7.2669380529999996"/>
    <n v="31393.17239"/>
    <n v="958154.8"/>
    <n v="612.602877853"/>
    <x v="2"/>
    <s v="Household Steel Items"/>
    <e v="#NAME?"/>
    <s v="Other"/>
  </r>
  <r>
    <s v="INNSA1"/>
    <s v="2023-06-01"/>
    <s v="0301049751"/>
    <s v="73239990"/>
    <s v="STEEL LUNCH BOX (6527) (QTY:51360 PCS /USD1.90 PER PCS)"/>
    <s v="STEEL"/>
    <s v="LUNCH BOX"/>
    <s v="LUNCH"/>
    <s v="6527"/>
    <n v="51360"/>
    <s v="PCS"/>
    <s v=" "/>
    <s v="PCS"/>
    <n v="17890"/>
    <s v="KGS"/>
    <n v="458.58779570000002"/>
    <n v="8204319.0999999996"/>
    <n v="5.5052556509999997"/>
    <n v="98491.225690000007"/>
    <n v="3006062.5"/>
    <n v="464.09305135100004"/>
    <x v="2"/>
    <s v="Household Steel Items"/>
    <e v="#NAME?"/>
    <s v="Lunch Box"/>
  </r>
  <r>
    <s v="INNSA1"/>
    <s v="2023-06-01"/>
    <s v="0301049751"/>
    <s v="73239990"/>
    <s v="STEEL ROUND CONTAINER (6857) (QTY:28980 PCS /USD 0.76 PER PCS)"/>
    <s v="STEEL"/>
    <s v="ROUND CONTAINER"/>
    <s v="ROUND"/>
    <s v="6857"/>
    <n v="28980"/>
    <s v="PCS"/>
    <s v="0.76"/>
    <s v="PCS"/>
    <n v="3694"/>
    <s v="KGS"/>
    <n v="501.14955279999998"/>
    <n v="1851722.54"/>
    <n v="6.0162011140000002"/>
    <n v="22229.562300000001"/>
    <n v="678471.2"/>
    <n v="507.16575391399999"/>
    <x v="2"/>
    <s v="Household Steel Items"/>
    <e v="#NAME?"/>
    <s v="Other"/>
  </r>
  <r>
    <s v="INNSA1"/>
    <s v="2023-06-01"/>
    <s v="0301049751"/>
    <s v="73239990"/>
    <s v="STEEL RECTANGLE CONTAINER BIG (6578) (QTY:76800 PCS /USD 1.66 PER PCS)"/>
    <s v="STEEL"/>
    <s v="RECTANGLE CONTAINER BIG"/>
    <s v="RECTANGLE"/>
    <s v="6578"/>
    <n v="76800"/>
    <s v="PCS"/>
    <s v="1.66"/>
    <s v="PCS"/>
    <n v="22688"/>
    <s v="KGS"/>
    <n v="472.42947420000002"/>
    <n v="10718479.91"/>
    <n v="5.6714222589999999"/>
    <n v="128673.2282"/>
    <n v="3927251.1"/>
    <n v="478.10089645900001"/>
    <x v="2"/>
    <s v="Household Steel Items"/>
    <e v="#NAME?"/>
    <s v="Other"/>
  </r>
  <r>
    <s v="INNSA1"/>
    <s v="2023-05-29"/>
    <s v="0301049751"/>
    <s v="73239990"/>
    <s v="STAINLESS STEEL SPORTS BOTTLE 750ML SG705-1 (BCLR-3) (QTY:23976 PCS /USD 1.117 PER PCS)"/>
    <s v="STAINLESS"/>
    <s v="STEEL SPORTS BOTTLE 750ML SG705-1"/>
    <s v="STEEL"/>
    <s v="BCLR-3"/>
    <n v="23976"/>
    <s v="PCS"/>
    <s v="1.117"/>
    <s v="PCS"/>
    <n v="3596.4"/>
    <s v="KGS"/>
    <n v="639.21940830000005"/>
    <n v="2298888.6800000002"/>
    <n v="7.673702381"/>
    <n v="27597.703239999999"/>
    <n v="842312.8"/>
    <n v="646.89311068100005"/>
    <x v="2"/>
    <s v="Household Steel Items"/>
    <e v="#NAME?"/>
    <s v="Other"/>
  </r>
  <r>
    <s v="INNSA1"/>
    <s v="2023-05-29"/>
    <s v="0301049751"/>
    <s v="73239990"/>
    <s v="MILD STEEL MULTI FUNCTION CLOTH STAND (ITEM NO: RYX-02-020)(QTY- 2464 PIECES &amp; 103.00 CNY PER PIECE)"/>
    <s v="MILD"/>
    <s v="STEEL MULTI FUNCTION CLOTH STAND"/>
    <s v="STEEL"/>
    <s v="ITEM NO: RYX-02-020"/>
    <e v="#N/A"/>
    <e v="#N/A"/>
    <s v=" "/>
    <e v="#N/A"/>
    <n v="8008"/>
    <s v="KGS"/>
    <n v="390.14003869999999"/>
    <n v="3124241.43"/>
    <n v="4.6835538860000003"/>
    <n v="37505.899519999999"/>
    <n v="1144722"/>
    <n v="394.82359258600002"/>
    <x v="2"/>
    <s v="Household Steel Items"/>
    <e v="#NAME?"/>
    <s v="Cloth Stand"/>
  </r>
  <r>
    <s v="INNSA1"/>
    <s v="2023-05-29"/>
    <s v="0301049751"/>
    <s v="73239990"/>
    <s v="STAINLESS STEEL SPORTS BOTTLE 750ML SG-702 (SB-01) (QTY:21888 PCS /USD 1.110 PER PCS)"/>
    <s v="STAINLESS"/>
    <s v="STEEL SPORTS BOTTLE 750ML SG-702"/>
    <s v="STEEL"/>
    <s v="SB-01"/>
    <n v="21888"/>
    <s v="PCS"/>
    <s v="1.110"/>
    <s v="PCS"/>
    <n v="3465.6"/>
    <s v="KGS"/>
    <n v="601.78129039999999"/>
    <n v="2085533.24"/>
    <n v="7.2242651909999998"/>
    <n v="25036.41345"/>
    <n v="764139.4"/>
    <n v="609.00555559099996"/>
    <x v="2"/>
    <s v="Household Steel Items"/>
    <e v="#NAME?"/>
    <s v="Other"/>
  </r>
  <r>
    <s v="INNSA1"/>
    <s v="2023-05-20"/>
    <s v="0301049751"/>
    <s v="73239990"/>
    <s v="STEEL LUNCH BOX (6527) (QTY:25680 NOS /USD 1.90 PER NOS)"/>
    <s v="STEEL"/>
    <s v="LUNCH BOX"/>
    <s v="LUNCH"/>
    <s v="6527"/>
    <n v="25680"/>
    <s v="NOS"/>
    <s v="1.90"/>
    <s v="PCS"/>
    <n v="8945.2000000000007"/>
    <s v="KGS"/>
    <n v="458.00336829999998"/>
    <n v="4096931.73"/>
    <n v="5.4982397150000004"/>
    <n v="49182.853900000002"/>
    <n v="1501115.7"/>
    <n v="463.50160801499999"/>
    <x v="2"/>
    <s v="Household Steel Items"/>
    <e v="#NAME?"/>
    <s v="Lunch Box"/>
  </r>
  <r>
    <s v="INNSA1"/>
    <s v="2023-05-20"/>
    <s v="0301049751"/>
    <s v="73239990"/>
    <s v="STEEL RECTANGLE CONTAINER BIG (6578) (QTY:38400 NOS /USD1.66 PER NOS)"/>
    <s v="STEEL"/>
    <s v="RECTANGLE CONTAINER BIG"/>
    <s v="RECTANGLE"/>
    <s v="6578"/>
    <n v="38400"/>
    <s v="NOS"/>
    <s v=" "/>
    <s v="PCS"/>
    <n v="11344"/>
    <s v="KGS"/>
    <n v="471.82740660000002"/>
    <n v="5352410.0999999996"/>
    <n v="5.6641945570000001"/>
    <n v="64254.623050000002"/>
    <n v="1961123"/>
    <n v="477.49160115699999"/>
    <x v="2"/>
    <s v="Household Steel Items"/>
    <e v="#NAME?"/>
    <s v="Other"/>
  </r>
  <r>
    <s v="INNSA1"/>
    <s v="2023-05-20"/>
    <s v="0301049751"/>
    <s v="73239990"/>
    <s v="STEEL LUNCH BOX (6561) (QTY:21312 NOS /USD 2.50 PER NOS)"/>
    <s v="STEEL"/>
    <s v="LUNCH BOX"/>
    <s v="LUNCH"/>
    <s v="6561"/>
    <n v="21312"/>
    <s v="NOS"/>
    <s v="2.50"/>
    <s v="PCS"/>
    <n v="8122.24"/>
    <s v="KGS"/>
    <n v="550.8057814"/>
    <n v="4473776.75"/>
    <n v="6.6123143029999998"/>
    <n v="53706.803720000004"/>
    <n v="1639191.8"/>
    <n v="557.41809570299995"/>
    <x v="2"/>
    <s v="Household Steel Items"/>
    <e v="#NAME?"/>
    <s v="Lunch Box"/>
  </r>
  <r>
    <s v="INNSA1"/>
    <s v="2023-05-20"/>
    <s v="0301049751"/>
    <s v="73239990"/>
    <s v="STEEL RECTANGLE CONTAINER (6901) (QTY:55200 NOS /USD 0.94PER NOS)"/>
    <s v="STEEL"/>
    <s v="RECTANGLE CONTAINER"/>
    <s v="RECTANGLE"/>
    <s v="6901"/>
    <n v="55200"/>
    <s v="NOS"/>
    <s v=" "/>
    <s v="PCS"/>
    <n v="8970"/>
    <s v="KGS"/>
    <n v="485.71845150000001"/>
    <n v="4356894.51"/>
    <n v="5.8309537999999996"/>
    <n v="52303.655579999999"/>
    <n v="1596366.2"/>
    <n v="491.54940529999999"/>
    <x v="2"/>
    <s v="Household Steel Items"/>
    <e v="#NAME?"/>
    <s v="Other"/>
  </r>
  <r>
    <s v="INNSA1"/>
    <s v="2023-05-20"/>
    <s v="0301049751"/>
    <s v="73239990"/>
    <s v="STEEL RECTANGLE CONTAINER LARGE (6862) (QTY:47040 NOS /USD 1.50 PER NOS)"/>
    <s v="STEEL"/>
    <s v="RECTANGLE CONTAINER LARGE"/>
    <s v="RECTANGLE"/>
    <s v="6862"/>
    <n v="47040"/>
    <s v="NOS"/>
    <s v="1.50"/>
    <s v="PCS"/>
    <n v="11760"/>
    <s v="KGS"/>
    <n v="503.80374660000001"/>
    <n v="5924732.0599999996"/>
    <n v="6.0480641850000003"/>
    <n v="71125.234809999994"/>
    <n v="2170821.7999999998"/>
    <n v="509.851810785"/>
    <x v="2"/>
    <s v="Household Steel Items"/>
    <e v="#NAME?"/>
    <s v="Other"/>
  </r>
  <r>
    <s v="INNSA1"/>
    <s v="2023-05-19"/>
    <s v="0301049751"/>
    <s v="73239990"/>
    <s v="STAINLESS STEEL SPORTS BOTTLE 500ML S116-500 (AM-314) (QTY:720 PCS /USD 0.985 PER PCS)"/>
    <s v="STAINLESS"/>
    <s v="STEEL SPORTS BOTTLE 500ML S116-500"/>
    <s v="STEEL"/>
    <s v="AM-314"/>
    <n v="720"/>
    <s v="PCS"/>
    <s v="0.985"/>
    <s v="PCS"/>
    <n v="86"/>
    <s v="KGS"/>
    <n v="708.30779070000006"/>
    <n v="60914.47"/>
    <n v="8.5030947260000005"/>
    <n v="731.26614649999999"/>
    <n v="22319.1"/>
    <n v="716.81088542600003"/>
    <x v="2"/>
    <s v="Household Steel Items"/>
    <e v="#NAME?"/>
    <s v="Other"/>
  </r>
  <r>
    <s v="INNSA1"/>
    <s v="2023-05-19"/>
    <s v="0301049751"/>
    <s v="73239990"/>
    <s v="STAINLESS STEEL SPORTS BOTTLE 800ML (AM-394) (QTY: 600 PCS /USD 1.285 PER PCS)"/>
    <s v="STAINLESS"/>
    <s v="STEEL SPORTS BOTTLE 800ML"/>
    <s v="STEEL"/>
    <s v="AM-394"/>
    <n v="600"/>
    <s v="PCS"/>
    <s v="1.285"/>
    <s v="PCS"/>
    <n v="126"/>
    <s v="KGS"/>
    <n v="525.57603170000004"/>
    <n v="66222.58"/>
    <n v="6.3094361550000002"/>
    <n v="794.98895560000005"/>
    <n v="24264"/>
    <n v="531.885467855"/>
    <x v="2"/>
    <s v="Household Steel Items"/>
    <e v="#NAME?"/>
    <s v="Other"/>
  </r>
  <r>
    <s v="INNSA1"/>
    <s v="2023-05-19"/>
    <s v="0301049751"/>
    <s v="73239990"/>
    <s v="STAINLESS STEEL SPORTS BOTTLE 650ML S115 (NP-21) (QTY:7956 PCS /USD 1.040 PER PCS)"/>
    <s v="STAINLESS"/>
    <s v="STEEL SPORTS BOTTLE 650ML S115"/>
    <s v="STEEL"/>
    <s v="NP-21"/>
    <n v="7956"/>
    <s v="PCS"/>
    <s v="1.040"/>
    <s v="PCS"/>
    <n v="1392.3"/>
    <s v="KGS"/>
    <n v="510.4427566"/>
    <n v="710689.45"/>
    <n v="6.1277641850000002"/>
    <n v="8531.6860739999993"/>
    <n v="260396.6"/>
    <n v="516.57052078499999"/>
    <x v="2"/>
    <s v="Household Steel Items"/>
    <e v="#NAME?"/>
    <s v="Other"/>
  </r>
  <r>
    <s v="INNSA1"/>
    <s v="2023-05-19"/>
    <s v="0301049751"/>
    <s v="73239990"/>
    <s v="STAINLESS STEEL SPORTS BOTTLE 1.5L (AM-398) (QTY:360 PCS /USD 1.760 PER PCS)"/>
    <s v="STAINLESS"/>
    <s v="STEEL SPORTS BOTTLE 1.5L"/>
    <s v="STEEL"/>
    <s v="AM-398"/>
    <n v="360"/>
    <s v="PCS"/>
    <s v="1.760"/>
    <s v="PCS"/>
    <n v="98"/>
    <s v="KGS"/>
    <n v="555.31683669999995"/>
    <n v="54421.05"/>
    <n v="6.6664686279999996"/>
    <n v="653.31392559999995"/>
    <n v="19939.8"/>
    <n v="561.98330532799991"/>
    <x v="2"/>
    <s v="Household Steel Items"/>
    <e v="#NAME?"/>
    <s v="Other"/>
  </r>
  <r>
    <s v="INNSA1"/>
    <s v="2023-05-19"/>
    <s v="0301049751"/>
    <s v="73239990"/>
    <s v="STAINLESS STEEL SPORTS BOTTLE 750ML (AM-392) (QTY:600 PCS /USD 1.260 PER PCS)"/>
    <s v="STAINLESS"/>
    <s v="STEEL SPORTS BOTTLE 750ML"/>
    <s v="STEEL"/>
    <s v="AM-392"/>
    <n v="600"/>
    <s v="PCS"/>
    <s v="1.260"/>
    <s v="PCS"/>
    <n v="126"/>
    <s v="KGS"/>
    <n v="515.35087299999998"/>
    <n v="64934.21"/>
    <n v="6.1866851499999997"/>
    <n v="779.52232890000005"/>
    <n v="23791.9"/>
    <n v="521.53755815"/>
    <x v="2"/>
    <s v="Household Steel Items"/>
    <e v="#NAME?"/>
    <s v="Other"/>
  </r>
  <r>
    <s v="INNSA1"/>
    <s v="2023-05-19"/>
    <s v="0301049751"/>
    <s v="73239990"/>
    <s v="STAINLESS STEEL SPORTS BOTTLE 700ML S119-136 (AM-315) (QTY:720 PCS /USD 1.275 PER PCS)"/>
    <s v="STAINLESS"/>
    <s v="STEEL SPORTS BOTTLE 700ML S119-136"/>
    <s v="STEEL"/>
    <s v="AM-315"/>
    <n v="720"/>
    <s v="PCS"/>
    <s v="1.275"/>
    <s v="PCS"/>
    <n v="130"/>
    <s v="KGS"/>
    <n v="606.52830770000003"/>
    <n v="78848.679999999993"/>
    <n v="7.2812521930000003"/>
    <n v="946.56278510000004"/>
    <n v="28890.2"/>
    <n v="613.80955989300003"/>
    <x v="2"/>
    <s v="Household Steel Items"/>
    <e v="#NAME?"/>
    <s v="Other"/>
  </r>
  <r>
    <s v="INNSA1"/>
    <s v="2023-05-19"/>
    <s v="0301049751"/>
    <s v="73239990"/>
    <s v="STAINLESS STEEL SPORTS BOTTLE 750ML (AM-393) (QTY 600 PCS /USD 1.295 PER PCS)"/>
    <s v="STAINLESS"/>
    <s v="STEEL SPORTS BOTTLE 750ML"/>
    <s v="STEEL"/>
    <s v="AM-393"/>
    <n v="600"/>
    <s v="PCS"/>
    <s v="1.295"/>
    <s v="PCS"/>
    <n v="120"/>
    <s v="KGS"/>
    <n v="556.14949999999999"/>
    <n v="66737.94"/>
    <n v="6.6764645859999998"/>
    <n v="801.1757503"/>
    <n v="24452.799999999999"/>
    <n v="562.82596458599994"/>
    <x v="2"/>
    <s v="Household Steel Items"/>
    <e v="#NAME?"/>
    <s v="Other"/>
  </r>
  <r>
    <s v="INNSA1"/>
    <s v="2023-05-19"/>
    <s v="0301049751"/>
    <s v="73239990"/>
    <s v="STAINLESS STEEL SPORTS BOTTLE 750ML SG705-1 (BCLR-3) (QTY:18180 PCS /USD 1.117 PER PCS)"/>
    <s v="STAINLESS"/>
    <s v="STEEL SPORTS BOTTLE 750ML SG705-1"/>
    <s v="STEEL"/>
    <s v="BCLR-3"/>
    <n v="18180"/>
    <s v="PCS"/>
    <s v="1.117"/>
    <s v="PCS"/>
    <n v="2727"/>
    <s v="KGS"/>
    <n v="639.60763840000004"/>
    <n v="1744210.03"/>
    <n v="7.6783630059999997"/>
    <n v="20938.895919999999"/>
    <n v="639078.6"/>
    <n v="647.28600140600008"/>
    <x v="2"/>
    <s v="Household Steel Items"/>
    <e v="#NAME?"/>
    <s v="Other"/>
  </r>
  <r>
    <s v="INNSA1"/>
    <s v="2023-05-19"/>
    <s v="0301049751"/>
    <s v="73239990"/>
    <s v="STAINLESS STEEL BOTTLE 750ML SG805 (AM-06) (QTY:14436 PCS /USD 1.039 PER PCS)"/>
    <s v="STAINLESS"/>
    <s v="STEEL BOTTLE 750ML SG805"/>
    <s v="STEEL"/>
    <s v="AM-06"/>
    <n v="14436"/>
    <s v="PCS"/>
    <s v="1.039"/>
    <s v="PCS"/>
    <n v="2165.4"/>
    <s v="KGS"/>
    <n v="594.94372399999997"/>
    <n v="1288291.1399999999"/>
    <n v="7.1421815610000001"/>
    <n v="15465.67995"/>
    <n v="472029.8"/>
    <n v="602.085905561"/>
    <x v="2"/>
    <s v="Household Steel Items"/>
    <e v="#NAME?"/>
    <s v="Other"/>
  </r>
  <r>
    <s v="INNSA1"/>
    <s v="2023-05-15"/>
    <s v="0301049751"/>
    <s v="73239990"/>
    <s v="STAINLESS STEEL GRATER WITH HANDLE (DS-25) (QTY: 51300 PCS/ USD : 0.215 PER PCS)"/>
    <s v="STAINLESS"/>
    <s v="STEEL GRATER WITH HANDLE"/>
    <s v="STEEL"/>
    <s v="DS-25"/>
    <n v="51300"/>
    <s v="PCS"/>
    <s v=": 0.215"/>
    <s v="PCS"/>
    <n v="3420"/>
    <s v="KGS"/>
    <n v="277.28486550000002"/>
    <n v="948314.24"/>
    <n v="3.3569596310000001"/>
    <n v="11480.801939999999"/>
    <n v="347462.3"/>
    <n v="280.64182513100002"/>
    <x v="2"/>
    <s v="Household Steel Items"/>
    <e v="#NAME?"/>
    <s v="Other"/>
  </r>
  <r>
    <s v="INNSA1"/>
    <s v="2023-05-10"/>
    <s v="0301049751"/>
    <s v="73239990"/>
    <s v="STAINLESS STEEL BOTTLE 750ML SG805 (AM-06) (QTY:19116 NOS /USD 1.0390 PER NOS)"/>
    <s v="STAINLESS"/>
    <s v="STEEL BOTTLE 750ML SG805"/>
    <s v="STEEL"/>
    <s v="AM-06"/>
    <n v="19116"/>
    <s v="NOS"/>
    <s v="1.0390"/>
    <s v="PCS"/>
    <n v="2867.4"/>
    <s v="KGS"/>
    <n v="589.90517190000003"/>
    <n v="1691494.09"/>
    <n v="7.1417091030000002"/>
    <n v="20478.13668"/>
    <n v="619763.4"/>
    <n v="597.04688100300007"/>
    <x v="2"/>
    <s v="Household Steel Items"/>
    <e v="#NAME?"/>
    <s v="Other"/>
  </r>
  <r>
    <s v="INNSA1"/>
    <s v="2023-05-10"/>
    <s v="0301049751"/>
    <s v="73239990"/>
    <s v="STAINLESS STEEL SPORTS BOTTLE 750ML S-308-C6 (NP-20) (QTY:29916 NOS /USD 1.0281 PER NOS)"/>
    <s v="STAINLESS"/>
    <s v="STEEL SPORTS BOTTLE 750ML S-308-C6"/>
    <s v="STEEL"/>
    <s v="NP-20"/>
    <n v="29916"/>
    <s v="NOS"/>
    <s v="1.0281"/>
    <s v="PCS"/>
    <n v="4986"/>
    <s v="KGS"/>
    <n v="525.34503210000003"/>
    <n v="2619370.33"/>
    <n v="6.3601093469999999"/>
    <n v="31711.505209999999"/>
    <n v="959737.3"/>
    <n v="531.70514144700007"/>
    <x v="2"/>
    <s v="Household Steel Items"/>
    <e v="#NAME?"/>
    <s v="Other"/>
  </r>
  <r>
    <s v="INNSA1"/>
    <s v="2023-05-10"/>
    <s v="0301049751"/>
    <s v="73239990"/>
    <s v="STAINLESS STEEL SPORTS BOTTLE 650ML S115 (NP-21) (QTY:15120NOS /USD 1.0376 PER NOS)"/>
    <s v="STAINLESS"/>
    <s v="STEEL SPORTS BOTTLE 650ML S115"/>
    <s v="STEEL"/>
    <s v="NP-21"/>
    <e v="#VALUE!"/>
    <e v="#VALUE!"/>
    <s v="1.0376"/>
    <e v="#VALUE!"/>
    <n v="2688"/>
    <s v="KGS"/>
    <n v="497.06185640000001"/>
    <n v="1336102.27"/>
    <n v="6.017698019"/>
    <n v="16175.57228"/>
    <n v="489547.9"/>
    <n v="503.07955441900003"/>
    <x v="2"/>
    <s v="Household Steel Items"/>
    <e v="#NAME?"/>
    <s v="Other"/>
  </r>
  <r>
    <s v="INNSA1"/>
    <s v="2023-05-10"/>
    <s v="0301049751"/>
    <s v="73239990"/>
    <s v="STAINLESS STEEL SPORTS BOTTLE 750ML SG-702 (SB-01) (QTY:23436 NOS /USD 1.1090 PER NOS)"/>
    <s v="STAINLESS"/>
    <s v="STEEL SPORTS BOTTLE 750ML SG-702"/>
    <s v="STEEL"/>
    <s v="SB-01"/>
    <n v="23436"/>
    <s v="NOS"/>
    <s v="1.1090"/>
    <s v="PCS"/>
    <n v="3710.7"/>
    <s v="KGS"/>
    <n v="596.50915999999995"/>
    <n v="2213466.54"/>
    <n v="7.2216605329999997"/>
    <n v="26797.41574"/>
    <n v="811014.1"/>
    <n v="603.73082053299993"/>
    <x v="2"/>
    <s v="Household Steel Items"/>
    <e v="#NAME?"/>
    <s v="Other"/>
  </r>
  <r>
    <s v="INNSA1"/>
    <s v="2023-05-04"/>
    <s v="0301049751"/>
    <s v="73239990"/>
    <s v="STEEL SALT BOTTLE (NP-19) (QTY: 13728 PCS / USD : 0.4678 PERPCS)"/>
    <s v="STEEL"/>
    <s v="SALT BOTTLE"/>
    <s v="SALT"/>
    <s v="NP-19"/>
    <n v="13728"/>
    <s v="PCS"/>
    <s v=": 0.4678"/>
    <s v="PCS"/>
    <n v="2145"/>
    <s v="KGS"/>
    <n v="260.1741399"/>
    <n v="558073.53"/>
    <n v="3.1289734199999999"/>
    <n v="6711.6479859999999"/>
    <n v="204478.2"/>
    <n v="263.30311332000002"/>
    <x v="2"/>
    <s v="Household Steel Items"/>
    <e v="#NAME?"/>
    <s v="Other"/>
  </r>
  <r>
    <s v="INNSA1"/>
    <s v="2023-04-28"/>
    <s v="0301049751"/>
    <s v="73239990"/>
    <s v="STAINLESS STEEL COLA BOTTLE 750ML SK750 (SL-01) (QTY:21240 NOS /USD 1.1800 PER NOS)"/>
    <s v="STAINLESS"/>
    <s v="STEEL COLA BOTTLE 750ML SK750"/>
    <s v="STEEL"/>
    <s v="SL-01"/>
    <n v="21240"/>
    <s v="NOS"/>
    <s v="1.1800"/>
    <s v="PCS"/>
    <n v="4248"/>
    <s v="KGS"/>
    <n v="505.49712340000002"/>
    <n v="2147351.7799999998"/>
    <n v="6.0793400279999998"/>
    <n v="25825.03644"/>
    <n v="786789.7"/>
    <n v="511.57646342800001"/>
    <x v="2"/>
    <s v="Household Steel Items"/>
    <e v="#NAME?"/>
    <s v="Other"/>
  </r>
  <r>
    <s v="INNSA1"/>
    <s v="2023-04-28"/>
    <s v="0301049751"/>
    <s v="73239990"/>
    <s v="STAINLESS STEEL SPORTS BOTTLE 750ML S-308-C6 (NP-20) (QTY:14328 NOS /USD 1.050 PER NOS)"/>
    <s v="STAINLESS"/>
    <s v="STEEL SPORTS BOTTLE 750ML S-308-C6"/>
    <s v="STEEL"/>
    <s v="NP-20"/>
    <n v="14328"/>
    <s v="NOS"/>
    <s v="1.050"/>
    <s v="PCS"/>
    <n v="2547.1999999999998"/>
    <s v="KGS"/>
    <n v="506.53295780000002"/>
    <n v="1290240.75"/>
    <n v="6.0917974470000003"/>
    <n v="15517.026459999999"/>
    <n v="472744.3"/>
    <n v="512.62475524700005"/>
    <x v="2"/>
    <s v="Household Steel Items"/>
    <e v="#NAME?"/>
    <s v="Other"/>
  </r>
  <r>
    <s v="INNSA1"/>
    <s v="2023-04-28"/>
    <s v="0301049751"/>
    <s v="73239990"/>
    <s v="STAINLESS STEEL SPORTS BOTTLE 750ML SG902 (WB-750) (QTY:10080 NOS /USD 1.2450 PER NOS)"/>
    <s v="STAINLESS"/>
    <s v="STEEL SPORTS BOTTLE 750ML SG902"/>
    <s v="STEEL"/>
    <s v="WB-750"/>
    <n v="10080"/>
    <s v="NOS"/>
    <s v="1.2450"/>
    <s v="PCS"/>
    <n v="1764"/>
    <s v="KGS"/>
    <n v="609.53408730000001"/>
    <n v="1075218.1299999999"/>
    <n v="7.3305362269999996"/>
    <n v="12931.0659"/>
    <n v="393959.9"/>
    <n v="616.86462352700005"/>
    <x v="2"/>
    <s v="Household Steel Items"/>
    <e v="#NAME?"/>
    <s v="Other"/>
  </r>
  <r>
    <s v="INNSA1"/>
    <s v="2023-04-28"/>
    <s v="0301049751"/>
    <s v="73239990"/>
    <s v="STAINLESS STEEL COLA BOTTLE 750ML SK750 (SL-01) (QTY:17244 NOS /USD 1.180 PER NOS)"/>
    <s v="STAINLESS"/>
    <s v="STEEL COLA BOTTLE 750ML SK750"/>
    <s v="STEEL"/>
    <s v="SL-01"/>
    <n v="17244"/>
    <s v="NOS"/>
    <s v="1.180"/>
    <s v="PCS"/>
    <n v="3448.8"/>
    <s v="KGS"/>
    <n v="505.99694679999999"/>
    <n v="1745082.27"/>
    <n v="6.0853511339999997"/>
    <n v="20987.15899"/>
    <n v="639398.1"/>
    <n v="512.08229793399994"/>
    <x v="2"/>
    <s v="Household Steel Items"/>
    <e v="#NAME?"/>
    <s v="Other"/>
  </r>
  <r>
    <s v="INNSA1"/>
    <s v="2023-04-28"/>
    <s v="0301049751"/>
    <s v="73239990"/>
    <s v="STAINLESS STEEL SPORTS BOTTLE 750ML SG-702 (SB-01) (QTY:10476 NOS /USD 1.094 PER NOS)"/>
    <s v="STAINLESS"/>
    <s v="STEEL SPORTS BOTTLE 750ML SG-702"/>
    <s v="STEEL"/>
    <s v="SB-01"/>
    <n v="10476"/>
    <s v="NOS"/>
    <s v="1.094"/>
    <s v="PCS"/>
    <n v="1658.7"/>
    <s v="KGS"/>
    <n v="592.57139329999995"/>
    <n v="982898.17"/>
    <n v="7.1265350959999996"/>
    <n v="11820.78376"/>
    <n v="360133.9"/>
    <n v="599.69792839599995"/>
    <x v="2"/>
    <s v="Household Steel Items"/>
    <e v="#NAME?"/>
    <s v="Other"/>
  </r>
  <r>
    <s v="INNSA1"/>
    <s v="2023-04-28"/>
    <s v="0301049751"/>
    <s v="73239990"/>
    <s v="STAINLESS STEEL BOTTLE 750ML SG805 (AM-06) (QTY:10980 NOS /USD 1.0448 PER NOS)"/>
    <s v="STAINLESS"/>
    <s v="STEEL BOTTLE 750ML SG805"/>
    <s v="STEEL"/>
    <s v="AM-06"/>
    <n v="10980"/>
    <s v="NOS"/>
    <s v="1.0448"/>
    <s v="PCS"/>
    <n v="1647"/>
    <s v="KGS"/>
    <n v="596.77199759999996"/>
    <n v="982883.48"/>
    <n v="7.1770534890000004"/>
    <n v="11820.607099999999"/>
    <n v="360128.5"/>
    <n v="603.94905108899991"/>
    <x v="2"/>
    <s v="Household Steel Items"/>
    <e v="#NAME?"/>
    <s v="Other"/>
  </r>
  <r>
    <s v="INNSA1"/>
    <s v="2023-04-27"/>
    <s v="0301049751"/>
    <s v="73239990"/>
    <s v="2628 HOUSEHOLD STEEL HOOK 3 PCS SET (QTY : 648 NUM/USD 0.421PER NUM)"/>
    <s v="2628"/>
    <s v="HOUSEHOLD STEEL HOOK 3 PCS SET"/>
    <s v="HOUSEHOLD"/>
    <s v=""/>
    <e v="#VALUE!"/>
    <s v="NUM"/>
    <s v=" "/>
    <s v="OTHER"/>
    <n v="21.96"/>
    <s v="KGS"/>
    <n v="1045.2117490000001"/>
    <n v="22952.85"/>
    <n v="12.57019541"/>
    <n v="276.04149130000002"/>
    <n v="8410"/>
    <n v="1057.7819444100001"/>
    <x v="2"/>
    <s v="Household Steel Items"/>
    <e v="#NAME?"/>
    <s v="Other"/>
  </r>
  <r>
    <s v="INNSA1"/>
    <s v="2023-04-27"/>
    <s v="0301049751"/>
    <s v="73239990"/>
    <s v="2628 HOUSEHOLD STEEL HOOK 3 PCS SET (QTY : 167832 NUM/USD 0.421 PER NUM)"/>
    <s v="2628"/>
    <s v="HOUSEHOLD STEEL HOOK 3 PCS SET"/>
    <s v="HOUSEHOLD"/>
    <s v=""/>
    <e v="#VALUE!"/>
    <s v="NUM"/>
    <s v="0.421"/>
    <s v="OTHER"/>
    <n v="5687.64"/>
    <s v="KGS"/>
    <n v="1043.4142770000001"/>
    <n v="5934564.7800000003"/>
    <n v="12.5485782"/>
    <n v="71371.795310000001"/>
    <n v="2174424.6"/>
    <n v="1055.9628552000001"/>
    <x v="2"/>
    <s v="Household Steel Items"/>
    <e v="#NAME?"/>
    <s v="Other"/>
  </r>
  <r>
    <s v="INNSA1"/>
    <s v="2023-04-26"/>
    <s v="0301049751"/>
    <s v="73231000"/>
    <s v="STEEL SCRUBBER 2PCS SET ITEM NO: 8001-2) (168360 PCS &amp; 0.16USD PER PIECE)"/>
    <s v="STEEL"/>
    <s v="SCRUBBER 2PCS SET ITEM NO: 8001-2)"/>
    <s v="SCRUBBER"/>
    <s v="168360 PCS &amp; 0.16USD PER PIECE"/>
    <s v=""/>
    <e v="#VALUE!"/>
    <s v=" "/>
    <e v="#VALUE!"/>
    <n v="4910"/>
    <s v="KGS"/>
    <n v="465.50697150000002"/>
    <n v="2285639.23"/>
    <n v="5.5984001379999997"/>
    <n v="27488.144680000001"/>
    <n v="1004767"/>
    <n v="471.10537163800001"/>
    <x v="2"/>
    <s v="Steel Scrubbers"/>
    <e v="#NAME?"/>
    <s v="Scrubber"/>
  </r>
  <r>
    <s v="INNSA1"/>
    <s v="2023-04-24"/>
    <s v="0301049751"/>
    <s v="73239990"/>
    <s v="STEEL MUFFIN PAN 6 PCS SET (AM-286) (QTY : 960 SET / USD : 0.526 PER SET )"/>
    <s v="STEEL"/>
    <s v="MUFFIN PAN 6 PCS SET"/>
    <s v="MUFFIN"/>
    <s v="AM-286"/>
    <e v="#VALUE!"/>
    <s v="SET"/>
    <s v=": 0.526"/>
    <s v="SET"/>
    <n v="186"/>
    <s v="KGS"/>
    <n v="236.2205376"/>
    <n v="43937.02"/>
    <n v="2.8408964239999999"/>
    <n v="528.40673479999998"/>
    <n v="16098.5"/>
    <n v="239.06143402399999"/>
    <x v="2"/>
    <s v="Household Steel Items"/>
    <e v="#NAME?"/>
    <s v="Other"/>
  </r>
  <r>
    <s v="INNSA1"/>
    <s v="2023-04-24"/>
    <s v="0301049751"/>
    <s v="73239990"/>
    <s v="STEEL LEMON SQUEEZER (AM-217) (QTY :5040 PCS /USD:1.976 PERPCS)"/>
    <s v="STEEL"/>
    <s v="LEMON SQUEEZER"/>
    <s v="LEMON"/>
    <s v="AM-217"/>
    <e v="#VALUE!"/>
    <s v="PCS"/>
    <s v=" "/>
    <s v="PCS"/>
    <n v="1470"/>
    <s v="KGS"/>
    <n v="589.48649660000001"/>
    <n v="866545.15"/>
    <n v="7.0894347160000004"/>
    <n v="10421.46903"/>
    <n v="317502.09999999998"/>
    <n v="596.57593131600004"/>
    <x v="2"/>
    <s v="Household Steel Items"/>
    <e v="#NAME?"/>
    <s v="Other"/>
  </r>
  <r>
    <s v="INNSA1"/>
    <s v="2023-04-22"/>
    <s v="0301049751"/>
    <s v="73239990"/>
    <s v="STEEL HANGER WITH HOOK (SL-89) (QTY:70056 PCS/1.11 USD PER PCS)"/>
    <s v="STEEL"/>
    <s v="HANGER WITH HOOK"/>
    <s v="HANGER"/>
    <s v="SL-89"/>
    <n v="70056"/>
    <s v="PCS"/>
    <s v=" "/>
    <s v="PCS"/>
    <n v="15568"/>
    <s v="KGS"/>
    <n v="417.60952600000002"/>
    <n v="6501345.0999999996"/>
    <n v="5.022363511"/>
    <n v="78188.155140000003"/>
    <n v="2382092.7999999998"/>
    <n v="422.631889511"/>
    <x v="2"/>
    <s v="Household Steel Items"/>
    <e v="#NAME?"/>
    <s v="Hanger"/>
  </r>
  <r>
    <s v="INNSA1"/>
    <s v="2023-04-21"/>
    <s v="0301049751"/>
    <s v="73239990"/>
    <s v="STEEL ROUND CONTAINER (6856) (QTY: 1,680 PCS/ USD:0.60 PER PCS)"/>
    <s v="STEEL"/>
    <s v="ROUND CONTAINER"/>
    <s v="ROUND"/>
    <s v="6856"/>
    <n v="1680"/>
    <s v="PCS"/>
    <s v=" "/>
    <s v="PCS"/>
    <n v="140"/>
    <s v="KGS"/>
    <n v="605.81414289999998"/>
    <n v="84813.98"/>
    <n v="7.2857984709999997"/>
    <n v="1020.011786"/>
    <n v="31075.9"/>
    <n v="613.099941371"/>
    <x v="2"/>
    <s v="Household Steel Items"/>
    <e v="#NAME?"/>
    <s v="Other"/>
  </r>
  <r>
    <s v="INNSA1"/>
    <s v="2023-04-21"/>
    <s v="0301049751"/>
    <s v="73239990"/>
    <s v="STEEL RECTANGLE CONTAINER (6901) (QTY: 55896 PCS/ USD:0.94 PER PCS)"/>
    <s v="STEEL"/>
    <s v="RECTANGLE CONTAINER"/>
    <s v="RECTANGLE"/>
    <s v="6901"/>
    <n v="55896"/>
    <s v="PCS"/>
    <s v=" "/>
    <s v="PCS"/>
    <n v="9083.1"/>
    <s v="KGS"/>
    <n v="486.72241750000001"/>
    <n v="4420948.3899999997"/>
    <n v="5.8535468120000003"/>
    <n v="53168.351049999997"/>
    <n v="1619835.5"/>
    <n v="492.575964312"/>
    <x v="2"/>
    <s v="Household Steel Items"/>
    <e v="#NAME?"/>
    <s v="Other"/>
  </r>
  <r>
    <s v="INNSA1"/>
    <s v="2023-04-21"/>
    <s v="0301049751"/>
    <s v="73239990"/>
    <s v="STEEL LUNCH BOX SMALL (6587) (QTY: 51000 PCS/ USD:1.55 PER PCS)"/>
    <s v="STEEL"/>
    <s v="LUNCH BOX SMALL"/>
    <s v="LUNCH"/>
    <s v="6587"/>
    <n v="51000"/>
    <s v="PCS"/>
    <s v=" "/>
    <s v="PCS"/>
    <n v="10348.75"/>
    <s v="KGS"/>
    <n v="642.71862590000001"/>
    <n v="6651334.3799999999"/>
    <n v="7.7296286939999996"/>
    <n v="79991.994949999993"/>
    <n v="2437049"/>
    <n v="650.44825459399999"/>
    <x v="2"/>
    <s v="Household Steel Items"/>
    <e v="#NAME?"/>
    <s v="Lunch Box"/>
  </r>
  <r>
    <s v="INNSA1"/>
    <s v="2023-04-21"/>
    <s v="0301049751"/>
    <s v="73239990"/>
    <s v="STEEL RECTANGLE CONTAINER LARGE (6862) (QTY: 432 PCS/ USD:1.50 PER PCS)"/>
    <s v="STEEL"/>
    <s v="RECTANGLE CONTAINER LARGE"/>
    <s v="RECTANGLE"/>
    <s v="6862"/>
    <n v="432"/>
    <s v="PCS"/>
    <s v=" "/>
    <s v="PCS"/>
    <n v="108"/>
    <s v="KGS"/>
    <n v="504.84509259999999"/>
    <n v="54523.27"/>
    <n v="6.0714984080000001"/>
    <n v="655.72182799999996"/>
    <n v="19977.400000000001"/>
    <n v="510.91659100800001"/>
    <x v="2"/>
    <s v="Household Steel Items"/>
    <e v="#NAME?"/>
    <s v="Other"/>
  </r>
  <r>
    <s v="INNSA1"/>
    <s v="2023-04-19"/>
    <s v="0301049751"/>
    <s v="73239990"/>
    <s v="STAINLESS STEEL SPORTS BOTTLE 750ML S-308-C6 (NP-20) (QTY:24,552 NOS /USD 1.046 USD PER NOS)"/>
    <s v="STAINLESS"/>
    <s v="STEEL SPORTS BOTTLE 750ML S-308-C6"/>
    <s v="STEEL"/>
    <s v="NP-20"/>
    <n v="24552"/>
    <s v="NOS"/>
    <s v="1.046 USD"/>
    <s v="PCS"/>
    <n v="4364.8"/>
    <s v="KGS"/>
    <n v="502.72824639999999"/>
    <n v="2194308.25"/>
    <n v="6.067932968"/>
    <n v="26485.313819999999"/>
    <n v="803994.6"/>
    <n v="508.79617936799997"/>
    <x v="2"/>
    <s v="Household Steel Items"/>
    <e v="#NAME?"/>
    <s v="Other"/>
  </r>
  <r>
    <s v="INNSA1"/>
    <s v="2023-04-19"/>
    <s v="0301049751"/>
    <s v="73239990"/>
    <s v="STAINLESS STEEL COLA BOTTLE 750ML SK750 (SL-01) (QTY:8784 NOS /USD 1.180 USD PER NOS)"/>
    <s v="STAINLESS"/>
    <s v="STEEL COLA BOTTLE 750ML SK750"/>
    <s v="STEEL"/>
    <s v="SL-01"/>
    <n v="8784"/>
    <s v="NOS"/>
    <s v="1.180 USD"/>
    <s v="PCS"/>
    <n v="1756.8"/>
    <s v="KGS"/>
    <n v="504.11670650000002"/>
    <n v="885632.23"/>
    <n v="6.0846916899999997"/>
    <n v="10689.586359999999"/>
    <n v="324495.59999999998"/>
    <n v="510.20139819000002"/>
    <x v="2"/>
    <s v="Household Steel Items"/>
    <e v="#NAME?"/>
    <s v="Other"/>
  </r>
  <r>
    <s v="INNSA1"/>
    <s v="2023-04-19"/>
    <s v="0301049751"/>
    <s v="73239990"/>
    <s v="STAINLESS STEEL SPORTS BOTTLE (KWB-600F) (QTY :49920 PCS /USD:0.94 PER PCS)"/>
    <s v="STAINLESS"/>
    <s v="STEEL SPORTS BOTTLE"/>
    <s v="STEEL"/>
    <s v="KWB-600F"/>
    <e v="#VALUE!"/>
    <s v="PCS"/>
    <s v=" "/>
    <s v="PCS"/>
    <n v="7750"/>
    <s v="KGS"/>
    <n v="507.35716000000002"/>
    <n v="3932017.99"/>
    <n v="6.1238039830000002"/>
    <n v="47459.480869999999"/>
    <n v="1440691.4"/>
    <n v="513.48096398300004"/>
    <x v="2"/>
    <s v="Household Steel Items"/>
    <e v="#NAME?"/>
    <s v="Other"/>
  </r>
  <r>
    <s v="INNSA1"/>
    <s v="2023-04-19"/>
    <s v="0301049751"/>
    <s v="73239990"/>
    <s v="STAINLESS STEELSPORTS BOTTLE 650ML S115 (NP-21) (QTY:30924 NOS /USD 1.036 USD PER NOS)"/>
    <s v="STAINLESS"/>
    <s v="STEELSPORTS BOTTLE 650ML S115"/>
    <s v="STEELSPORTS"/>
    <s v="NP-21"/>
    <n v="30924"/>
    <s v="NOS"/>
    <s v="1.036 USD"/>
    <s v="PCS"/>
    <n v="5497.6"/>
    <s v="KGS"/>
    <n v="497.92196410000003"/>
    <n v="2737375.79"/>
    <n v="6.0099211119999998"/>
    <n v="33040.142310000003"/>
    <n v="1002974.5"/>
    <n v="503.931885212"/>
    <x v="2"/>
    <s v="Household Steel Items"/>
    <e v="#NAME?"/>
    <s v="Other"/>
  </r>
  <r>
    <s v="INNSA1"/>
    <s v="2023-04-19"/>
    <s v="0301049751"/>
    <s v="73239990"/>
    <s v="STAINLESS STEEL SPORTS BOTTLE 750ML SG-702 (SB-01) (QTY:22644 NOS /USD 1.094 PER NOS)"/>
    <s v="STAINLESS"/>
    <s v="STEEL SPORTS BOTTLE 750ML SG-702"/>
    <s v="STEEL"/>
    <s v="SB-01"/>
    <n v="22644"/>
    <s v="NOS"/>
    <s v="1.094"/>
    <s v="PCS"/>
    <n v="3396.6"/>
    <s v="KGS"/>
    <n v="623.16813579999996"/>
    <n v="2116652.89"/>
    <n v="7.52164316"/>
    <n v="25548.013159999999"/>
    <n v="775541.7"/>
    <n v="630.68977896000001"/>
    <x v="2"/>
    <s v="Household Steel Items"/>
    <e v="#NAME?"/>
    <s v="Other"/>
  </r>
  <r>
    <s v="INNSA1"/>
    <s v="2023-04-15"/>
    <s v="0301049751"/>
    <s v="73239990"/>
    <s v="STAINLESS STEEL BOTTLE 750ML SG805 (ITEM NO. AM-06)"/>
    <s v="STAINLESS"/>
    <s v="STEEL BOTTLE 750ML SG805"/>
    <s v="STEEL"/>
    <s v="ITEM NO. AM-06"/>
    <s v=""/>
    <e v="#VALUE!"/>
    <s v=" "/>
    <e v="#VALUE!"/>
    <n v="44352"/>
    <s v="NOS"/>
    <n v="91.921929789999993"/>
    <n v="4076921.43"/>
    <n v="1.1094982470000001"/>
    <n v="49208.466260000001"/>
    <n v="1493784"/>
    <n v="93.031428036999998"/>
    <x v="2"/>
    <s v="Household Steel Items"/>
    <e v="#NAME?"/>
    <s v="Other"/>
  </r>
  <r>
    <s v="INNSA1"/>
    <s v="2023-04-15"/>
    <s v="0301049751"/>
    <s v="73239990"/>
    <s v="STAINLESS STEEL BOTTLE 750ML SD0900 (ITEM NO. AM-295)"/>
    <s v="STAINLESS"/>
    <s v="STEEL BOTTLE 750ML SD0900"/>
    <s v="STEEL"/>
    <s v="ITEM NO. AM-295"/>
    <s v=""/>
    <e v="#VALUE!"/>
    <s v=" "/>
    <e v="#VALUE!"/>
    <n v="720"/>
    <s v="NOS"/>
    <n v="111.05809720000001"/>
    <n v="79961.83"/>
    <n v="1.3404719039999999"/>
    <n v="965.13977069999999"/>
    <n v="29298"/>
    <n v="112.398569104"/>
    <x v="2"/>
    <s v="Household Steel Items"/>
    <e v="#NAME?"/>
    <s v="Other"/>
  </r>
  <r>
    <s v="INNSA1"/>
    <s v="2023-04-15"/>
    <s v="0301049751"/>
    <s v="73239990"/>
    <s v="STAINLESS STEEL BOTTLE 750ML SG2318 (ITEM NO. AM-296)"/>
    <s v="STAINLESS"/>
    <s v="STEEL BOTTLE 750ML SG2318"/>
    <s v="STEEL"/>
    <s v="ITEM NO. AM-296"/>
    <s v=""/>
    <e v="#VALUE!"/>
    <s v=" "/>
    <e v="#VALUE!"/>
    <n v="720"/>
    <s v="NOS"/>
    <n v="93.117944440000002"/>
    <n v="67044.92"/>
    <n v="1.123934151"/>
    <n v="809.23258899999996"/>
    <n v="24565.3"/>
    <n v="94.241878591000003"/>
    <x v="2"/>
    <s v="Household Steel Items"/>
    <e v="#NAME?"/>
    <s v="Other"/>
  </r>
  <r>
    <s v="INNSA1"/>
    <s v="2023-04-14"/>
    <s v="0301049751"/>
    <s v="73239990"/>
    <s v="STEEL TEA STRAINER (NP-55) (QTY:100800 PCS/USD 0.2982 PER PCS)"/>
    <s v="STEEL"/>
    <s v="TEA STRAINER"/>
    <s v="TEA"/>
    <s v="NP-55"/>
    <n v="100800"/>
    <s v="PCS"/>
    <s v="0.2982"/>
    <s v="PCS"/>
    <n v="4620"/>
    <s v="KGS"/>
    <n v="560.95985059999998"/>
    <n v="2591634.5099999998"/>
    <n v="6.7707887830000004"/>
    <n v="31281.044180000001"/>
    <n v="949574.9"/>
    <n v="567.73063938299993"/>
    <x v="2"/>
    <s v="Household Steel Items"/>
    <e v="#NAME?"/>
    <s v="Tea Strainer"/>
  </r>
  <r>
    <s v="INNSA1"/>
    <s v="2023-04-14"/>
    <s v="0301049751"/>
    <s v="73239990"/>
    <s v="STEEL SALT BOTTLE (NP-19) (QTY:36816 PCS/USD 0.4678 PER PCS)"/>
    <s v="STEEL"/>
    <s v="SALT BOTTLE"/>
    <s v="SALT"/>
    <s v="NP-19"/>
    <n v="36816"/>
    <s v="PCS"/>
    <s v="0.4678"/>
    <s v="PCS"/>
    <n v="5752.5"/>
    <s v="KGS"/>
    <n v="258.13428069999998"/>
    <n v="1484917.45"/>
    <n v="3.1156823259999999"/>
    <n v="17922.962579999999"/>
    <n v="544073.69999999995"/>
    <n v="261.24996302599999"/>
    <x v="2"/>
    <s v="Household Steel Items"/>
    <e v="#NAME?"/>
    <s v="Other"/>
  </r>
  <r>
    <s v="INNSA1"/>
    <s v="2023-04-14"/>
    <s v="0301049751"/>
    <s v="73239990"/>
    <s v="STEEL TEA STRAINER BIG (SB-12) (QTY:20400 PCS/USD 1.0964 PERPCS)"/>
    <s v="STEEL"/>
    <s v="TEA STRAINER BIG"/>
    <s v="TEA"/>
    <s v="SB-12"/>
    <n v="20400"/>
    <s v="PCS"/>
    <s v="1.0964"/>
    <s v="PCS"/>
    <n v="4845"/>
    <s v="KGS"/>
    <n v="398.02563670000001"/>
    <n v="1928434.21"/>
    <n v="4.8041718380000002"/>
    <n v="23276.21255"/>
    <n v="706578.3"/>
    <n v="402.82980853800001"/>
    <x v="2"/>
    <s v="Household Steel Items"/>
    <e v="#NAME?"/>
    <s v="Tea Strainer"/>
  </r>
  <r>
    <s v="INNSA1"/>
    <s v="2023-04-11"/>
    <s v="0301049751"/>
    <s v="73231000"/>
    <s v="SS410 SS SCRUBBER 3 PCS SET (QTY- 120720 SETS/USD 0.167 PERSETS)"/>
    <s v="SS410"/>
    <s v="SS SCRUBBER 3 PCS SET"/>
    <s v="SS"/>
    <s v=""/>
    <e v="#VALUE!"/>
    <s v="SETS"/>
    <s v="0.167"/>
    <s v="SET"/>
    <n v="7746.2"/>
    <s v="KGS"/>
    <n v="224.7610583"/>
    <n v="1741044.11"/>
    <n v="2.7128673299999999"/>
    <n v="21014.412909999999"/>
    <n v="765363"/>
    <n v="227.47392563"/>
    <x v="2"/>
    <s v="Steel Scrubbers"/>
    <e v="#NAME?"/>
    <s v="Scrubber"/>
  </r>
  <r>
    <s v="INNSA1"/>
    <s v="2023-04-08"/>
    <s v="0301049751"/>
    <s v="73239990"/>
    <s v="STEEL KITCHEN TURNER (AM-253) ( QTY :20160 PCS/USD:0.550 PERPCS)"/>
    <s v="STEEL"/>
    <s v="KITCHEN TURNER"/>
    <s v="KITCHEN"/>
    <s v="AM-253"/>
    <e v="#VALUE!"/>
    <s v="PCS"/>
    <s v=" "/>
    <s v="PCS"/>
    <n v="1680"/>
    <s v="KGS"/>
    <n v="561.54261310000004"/>
    <n v="943391.59"/>
    <n v="6.7778227290000004"/>
    <n v="11386.742179999999"/>
    <n v="345658.6"/>
    <n v="568.32043582900008"/>
    <x v="2"/>
    <s v="Household Steel Items"/>
    <e v="#NAME?"/>
    <s v="Other"/>
  </r>
  <r>
    <s v="INNSA1"/>
    <s v="2023-04-08"/>
    <s v="0301049751"/>
    <s v="73231000"/>
    <s v="STEEL SCRUBBER 6PCS SET (OKS-4156) (QTY:99,000 SET /USD:0.255 PER SET)"/>
    <s v="STEEL"/>
    <s v="SCRUBBER 6PCS SET"/>
    <s v="SCRUBBER"/>
    <s v="OKS-4156"/>
    <n v="99000"/>
    <s v="SET"/>
    <s v=" "/>
    <s v="SET"/>
    <n v="8624.8799999999992"/>
    <s v="KGS"/>
    <n v="247.4989588"/>
    <n v="2134648.8199999998"/>
    <n v="2.9873139270000002"/>
    <n v="25765.224139999998"/>
    <n v="938391.7"/>
    <n v="250.486272727"/>
    <x v="2"/>
    <s v="Steel Scrubbers"/>
    <e v="#NAME?"/>
    <s v="Scrubber"/>
  </r>
  <r>
    <s v="INNSA1"/>
    <s v="2023-04-07"/>
    <s v="0301049751"/>
    <s v="73239990"/>
    <s v="STAINLESS STEEL GRATER WITH HANDLE (DS-25) (QTY: 51,000 PCS/ USD:0.2160 PER PCS)"/>
    <s v="STAINLESS"/>
    <s v="STEEL GRATER WITH HANDLE"/>
    <s v="STEEL"/>
    <s v="DS-25"/>
    <n v="51000"/>
    <s v="PCS"/>
    <s v=" "/>
    <s v="PCS"/>
    <n v="1700"/>
    <s v="KGS"/>
    <n v="561.61124119999999"/>
    <n v="954739.11"/>
    <n v="6.7786510699999996"/>
    <n v="11523.706819999999"/>
    <n v="349816.4"/>
    <n v="568.38989227000002"/>
    <x v="2"/>
    <s v="Household Steel Items"/>
    <e v="#NAME?"/>
    <s v="Other"/>
  </r>
  <r>
    <s v="INNSA1"/>
    <s v="2023-04-07"/>
    <s v="0301049751"/>
    <s v="73239990"/>
    <s v="STEEL LEMON SQUEEZER (AM-217) (QTY: 5100 PCS / USD:1.9708 PER PCS)"/>
    <s v="STEEL"/>
    <s v="LEMON SQUEEZER"/>
    <s v="LEMON"/>
    <s v="AM-217"/>
    <n v="5100"/>
    <s v="PCS"/>
    <s v=" "/>
    <s v="PCS"/>
    <n v="1487.5"/>
    <s v="KGS"/>
    <n v="585.62090079999996"/>
    <n v="871111.09"/>
    <n v="7.0684478070000001"/>
    <n v="10514.31611"/>
    <n v="319175.09999999998"/>
    <n v="592.68934860699994"/>
    <x v="2"/>
    <s v="Household Steel Items"/>
    <e v="#NAME?"/>
    <s v="Other"/>
  </r>
  <r>
    <s v="INNSA1"/>
    <s v="2023-04-07"/>
    <s v="0301049751"/>
    <s v="73239990"/>
    <s v="STEEL SALT BOTTLE (NP-19) (QTY: 8016 PCS /USD:0.4671 PER PCS)"/>
    <s v="STEEL"/>
    <s v="SALT BOTTLE"/>
    <s v="SALT"/>
    <s v="NP-19"/>
    <n v="8016"/>
    <s v="PCS"/>
    <s v=" "/>
    <s v="PCS"/>
    <n v="1252.5"/>
    <s v="KGS"/>
    <n v="259.08972460000001"/>
    <n v="324509.88"/>
    <n v="3.1272145390000001"/>
    <n v="3916.8362099999999"/>
    <n v="118900.5"/>
    <n v="262.21693913900003"/>
    <x v="2"/>
    <s v="Household Steel Items"/>
    <e v="#NAME?"/>
    <s v="Other"/>
  </r>
  <r>
    <s v="INNSA1"/>
    <s v="2023-04-06"/>
    <s v="0301049751"/>
    <s v="73239990"/>
    <s v="RYX-02-020 MILD STEEL MULTI FUNCTION CLOTH STAND (QTY :2464NUM/CNY 103.00 PER NUM)"/>
    <s v="RYX-02-020"/>
    <s v="MILD STEEL MULTI FUNCTION CLOTH STAND"/>
    <s v="MILD"/>
    <s v=""/>
    <e v="#VALUE!"/>
    <e v="#VALUE!"/>
    <s v=" "/>
    <e v="#VALUE!"/>
    <n v="8008"/>
    <s v="KGS"/>
    <n v="402.90869509999999"/>
    <n v="3226492.83"/>
    <n v="4.8137239550000004"/>
    <n v="38548.30143"/>
    <n v="1182187.1000000001"/>
    <n v="407.72241905499999"/>
    <x v="2"/>
    <s v="Household Steel Items"/>
    <e v="#NAME?"/>
    <s v="Cloth Stand"/>
  </r>
  <r>
    <s v="INNSA1"/>
    <s v="2023-04-03"/>
    <s v="0301049751"/>
    <s v="73239990"/>
    <s v="STAINLESS STEEL SPORTS BOTTLE 650ML S115 (NP-21) (QTY :9648PCS/USD:1.036 PER PCS)"/>
    <s v="STAINLESS"/>
    <s v="STEEL SPORTS BOTTLE 650ML S115"/>
    <s v="STEEL"/>
    <s v="NP-21"/>
    <e v="#VALUE!"/>
    <e v="#VALUE!"/>
    <s v=" "/>
    <e v="#VALUE!"/>
    <n v="1715.2"/>
    <s v="KGS"/>
    <n v="503.28679449999998"/>
    <n v="863237.51"/>
    <n v="6.0129844029999999"/>
    <n v="10313.47085"/>
    <n v="316290.3"/>
    <n v="509.299778903"/>
    <x v="2"/>
    <s v="Household Steel Items"/>
    <e v="#NAME?"/>
    <s v="Other"/>
  </r>
  <r>
    <s v="INNSA1"/>
    <s v="2023-04-03"/>
    <s v="0301049751"/>
    <s v="73239990"/>
    <s v="KL324H-9S STAINLESS STEEL GRATER WITH HANDLE (MILD STEEL) (QTY - 59040 PCS/USD 0.655 PER PCS)"/>
    <s v="KL324H-9S"/>
    <s v="STAINLESS STEEL GRATER WITH HANDLE"/>
    <s v="STAINLESS"/>
    <s v="MILD STEEL"/>
    <e v="#VALUE!"/>
    <s v="PCS"/>
    <s v="0.655"/>
    <s v="PCS"/>
    <n v="9676"/>
    <s v="KGS"/>
    <n v="338.86655639999998"/>
    <n v="3278872.8"/>
    <n v="4.0485849040000002"/>
    <n v="39174.107530000001"/>
    <n v="1201379.1000000001"/>
    <n v="342.91514130399997"/>
    <x v="2"/>
    <s v="Household Steel Items"/>
    <e v="#NAME?"/>
    <s v="Other"/>
  </r>
  <r>
    <s v="INNSA1"/>
    <s v="2023-04-03"/>
    <s v="0301049751"/>
    <s v="73239990"/>
    <s v="STAINLESS STEEL BOTTLE 750ML SG805 (AM-06) (QTY :20844 PCS/USD:1.036 PER PCS)"/>
    <s v="STAINLESS"/>
    <s v="STEEL BOTTLE 750ML SG805"/>
    <s v="STEEL"/>
    <s v="AM-06"/>
    <e v="#VALUE!"/>
    <s v="PCS"/>
    <s v=" "/>
    <s v="PCS"/>
    <n v="3126.6"/>
    <s v="KGS"/>
    <n v="596.4878046"/>
    <n v="1864978.77"/>
    <n v="7.126497069"/>
    <n v="22281.705730000001"/>
    <n v="683328.3"/>
    <n v="603.61430166900004"/>
    <x v="2"/>
    <s v="Household Steel Items"/>
    <e v="#NAME?"/>
    <s v="Other"/>
  </r>
  <r>
    <s v="INNSA1"/>
    <s v="2023-04-03"/>
    <s v="0301049751"/>
    <s v="73239990"/>
    <s v="STAINLESS STEEL SPORTS BOTTLE 750ML S-308-C6 (NP-20) (QTY :38664 PCS/USD:1.014 PER PCS)"/>
    <s v="STAINLESS"/>
    <s v="STEEL SPORTS BOTTLE 750ML S-308-C6"/>
    <s v="STEEL"/>
    <s v="NP-20"/>
    <e v="#VALUE!"/>
    <s v="PCS"/>
    <s v=" "/>
    <s v="PCS"/>
    <n v="6551.4"/>
    <s v="KGS"/>
    <n v="516.82540070000005"/>
    <n v="3385929.93"/>
    <n v="6.1747359700000004"/>
    <n v="40453.165229999999"/>
    <n v="1240604.7"/>
    <n v="523.00013667000007"/>
    <x v="2"/>
    <s v="Household Steel Items"/>
    <e v="#NAME?"/>
    <s v="Other"/>
  </r>
  <r>
    <s v="INNSA1"/>
    <s v="2023-04-03"/>
    <s v="0301049751"/>
    <s v="73239990"/>
    <s v="STAINLESS STEEL COLA BOTTLE 750ML SK750 (SL-01) (QTY :15120PCS/USD:1.180 PER PCS)"/>
    <s v="STAINLESS"/>
    <s v="STEEL COLA BOTTLE 750ML SK750"/>
    <s v="STEEL"/>
    <s v="SL-01"/>
    <e v="#VALUE!"/>
    <e v="#VALUE!"/>
    <s v=" "/>
    <e v="#VALUE!"/>
    <n v="3024"/>
    <s v="KGS"/>
    <n v="509.54810520000001"/>
    <n v="1540873.47"/>
    <n v="6.0877909819999996"/>
    <n v="18409.479930000001"/>
    <n v="564576.1"/>
    <n v="515.63589618200001"/>
    <x v="2"/>
    <s v="Household Steel Items"/>
    <e v="#NAME?"/>
    <s v="Other"/>
  </r>
  <r>
    <s v="INNSA1"/>
    <s v="2023-03-21"/>
    <s v="0301049751"/>
    <s v="73239990"/>
    <s v="STAINLESS STEEL SPORTS BOTTLE 650ML S115 (NP-21) (QTY :20196PCS/USD:1.036 PER PCS)"/>
    <s v="STAINLESS"/>
    <s v="STEEL SPORTS BOTTLE 650ML S115"/>
    <s v="STEEL"/>
    <s v="NP-21"/>
    <e v="#VALUE!"/>
    <e v="#VALUE!"/>
    <s v=" "/>
    <e v="#VALUE!"/>
    <n v="3590.4"/>
    <s v="KGS"/>
    <n v="503.2221285"/>
    <n v="1806768.73"/>
    <n v="6.0122118090000001"/>
    <n v="21586.245279999999"/>
    <n v="662000"/>
    <n v="509.234340309"/>
    <x v="2"/>
    <s v="Household Steel Items"/>
    <e v="#NAME?"/>
    <s v="Other"/>
  </r>
  <r>
    <s v="INNSA1"/>
    <s v="2023-03-21"/>
    <s v="0301049751"/>
    <s v="73239990"/>
    <s v="STAINLESS STEEL BOTTLE 750ML SG805 (AM-06) (QTY :6732 PCS/USD:1.036 PER PCS)"/>
    <s v="STAINLESS"/>
    <s v="STEEL BOTTLE 750ML SG805"/>
    <s v="STEEL"/>
    <s v="AM-06"/>
    <e v="#VALUE!"/>
    <s v="PCS"/>
    <s v=" "/>
    <s v="PCS"/>
    <n v="1009.8"/>
    <s v="KGS"/>
    <n v="596.41117050000003"/>
    <n v="602256"/>
    <n v="7.1255814879999999"/>
    <n v="7195.4121859999996"/>
    <n v="220666.6"/>
    <n v="603.53675198799999"/>
    <x v="2"/>
    <s v="Household Steel Items"/>
    <e v="#NAME?"/>
    <s v="Other"/>
  </r>
  <r>
    <s v="INNSA1"/>
    <s v="2023-03-21"/>
    <s v="0301049751"/>
    <s v="73239990"/>
    <s v="STAINLESS STEEL COLA BOTTLE 750ML SK750 (SL-01) (QTY :15228PCS/USD:1.180 PER PCS)"/>
    <s v="STAINLESS"/>
    <s v="STEEL COLA BOTTLE 750ML SK750"/>
    <s v="STEEL"/>
    <s v="SL-01"/>
    <e v="#VALUE!"/>
    <e v="#VALUE!"/>
    <s v=" "/>
    <e v="#VALUE!"/>
    <n v="3045.6"/>
    <s v="KGS"/>
    <n v="509.48263400000002"/>
    <n v="1551680.31"/>
    <n v="6.0870087689999997"/>
    <n v="18538.59391"/>
    <n v="568535.69999999995"/>
    <n v="515.56964276899998"/>
    <x v="2"/>
    <s v="Household Steel Items"/>
    <e v="#NAME?"/>
    <s v="Other"/>
  </r>
  <r>
    <s v="INNSA1"/>
    <s v="2023-03-21"/>
    <s v="0301049751"/>
    <s v="73231000"/>
    <s v="8001-2 STEEL SCRUBBER 2 PCS SET (QTY- 168000 SETS/USD 0.16 PER SETS)"/>
    <s v="8001-2"/>
    <s v="STEEL SCRUBBER 2 PCS SET"/>
    <s v="STEEL"/>
    <s v=""/>
    <e v="#VALUE!"/>
    <s v="SETS"/>
    <s v="0.16"/>
    <s v="SET"/>
    <n v="4900"/>
    <s v="KGS"/>
    <n v="469.08864899999998"/>
    <n v="2298534.38"/>
    <n v="5.6044044079999997"/>
    <n v="27461.581600000001"/>
    <n v="1010435.8"/>
    <n v="474.69305340799997"/>
    <x v="2"/>
    <s v="Steel Scrubbers"/>
    <e v="#NAME?"/>
    <s v="Scrubber"/>
  </r>
  <r>
    <s v="INNSA1"/>
    <s v="2023-03-17"/>
    <s v="0301049751"/>
    <s v="73239990"/>
    <s v="STAINLESS STEEL BOTTLE 750ML SG805 (AM-06) (QTY :18504 PCS/USD:1.036 PER PCS)"/>
    <s v="STAINLESS"/>
    <s v="STEEL BOTTLE 750ML SG805"/>
    <s v="STEEL"/>
    <s v="AM-06"/>
    <e v="#VALUE!"/>
    <s v="PCS"/>
    <s v=" "/>
    <s v="PCS"/>
    <n v="2775.6"/>
    <s v="KGS"/>
    <n v="596.12137919999998"/>
    <n v="1654594.5"/>
    <n v="7.1221192249999996"/>
    <n v="19768.154119999999"/>
    <n v="606243.4"/>
    <n v="603.24349842499998"/>
    <x v="2"/>
    <s v="Household Steel Items"/>
    <e v="#NAME?"/>
    <s v="Other"/>
  </r>
  <r>
    <s v="INNSA1"/>
    <s v="2023-03-17"/>
    <s v="0301049751"/>
    <s v="73239990"/>
    <s v="STAINLESS STEEL SPORTS BOTTLE 750ML SG-702 (SB-01) (QTY:12,924 PCS / USD:1.094 PER PCS)"/>
    <s v="STAINLESS"/>
    <s v="STEEL SPORTS BOTTLE 750ML SG-702"/>
    <s v="STEEL"/>
    <s v="SB-01"/>
    <n v="12924"/>
    <s v="PCS"/>
    <s v=" "/>
    <s v="PCS"/>
    <n v="2046.3"/>
    <s v="KGS"/>
    <n v="596.36399840000001"/>
    <n v="1220339.6499999999"/>
    <n v="7.1250179019999997"/>
    <n v="14579.924129999999"/>
    <n v="447132.4"/>
    <n v="603.48901630199998"/>
    <x v="2"/>
    <s v="Household Steel Items"/>
    <e v="#NAME?"/>
    <s v="Other"/>
  </r>
  <r>
    <s v="INNSA1"/>
    <s v="2023-03-17"/>
    <s v="0301049751"/>
    <s v="73239990"/>
    <s v="STAINLESS STEEL SPORTS BOTTLE 650ML S115 (NP-21) (QTY :14148PCS/USD:1.036 PER PCS)"/>
    <s v="STAINLESS"/>
    <s v="STEEL SPORTS BOTTLE 650ML S115"/>
    <s v="STEEL"/>
    <s v="NP-21"/>
    <e v="#VALUE!"/>
    <e v="#VALUE!"/>
    <s v=" "/>
    <e v="#VALUE!"/>
    <n v="2515.1999999999998"/>
    <s v="KGS"/>
    <n v="502.97762010000002"/>
    <n v="1265089.31"/>
    <n v="6.0092905620000003"/>
    <n v="15114.56762"/>
    <n v="463528.8"/>
    <n v="508.98691066200001"/>
    <x v="2"/>
    <s v="Household Steel Items"/>
    <e v="#NAME?"/>
    <s v="Other"/>
  </r>
  <r>
    <s v="INNSA1"/>
    <s v="2023-03-15"/>
    <s v="0301049751"/>
    <s v="73239990"/>
    <s v="KWP-600B SS OIL POT 600 ML (QTY :39000 PCS/USD:1.21 PER PCS)"/>
    <s v="KWP-600B"/>
    <s v="SS OIL POT 600 ML"/>
    <s v="SS"/>
    <s v=""/>
    <e v="#VALUE!"/>
    <s v="PCS"/>
    <s v=" "/>
    <s v="PCS"/>
    <n v="6825"/>
    <s v="KGS"/>
    <n v="583.8795106"/>
    <n v="3984977.66"/>
    <n v="6.9925689889999996"/>
    <n v="47724.283349999998"/>
    <n v="1460095.8"/>
    <n v="590.87207958900001"/>
    <x v="2"/>
    <s v="Household Steel Items"/>
    <e v="#NAME?"/>
    <s v="Other"/>
  </r>
  <r>
    <s v="INNSA1"/>
    <s v="2023-03-14"/>
    <s v="0301049751"/>
    <s v="73239990"/>
    <s v="STEEL SALT BOTTLE (NP-19) (QTY:42432 PCS/USD 0.4670 PER PCS)"/>
    <s v="STEEL"/>
    <s v="SALT BOTTLE"/>
    <s v="SALT"/>
    <s v="NP-19"/>
    <n v="42432"/>
    <s v="PCS"/>
    <s v="0.4670"/>
    <s v="PCS"/>
    <n v="7514"/>
    <s v="KGS"/>
    <n v="231.98643730000001"/>
    <n v="1743146.09"/>
    <n v="2.778280686"/>
    <n v="20876.001079999998"/>
    <n v="638688.69999999995"/>
    <n v="234.76471798599999"/>
    <x v="2"/>
    <s v="Household Steel Items"/>
    <e v="#NAME?"/>
    <s v="Other"/>
  </r>
  <r>
    <s v="INNSA1"/>
    <s v="2023-03-11"/>
    <s v="0301049751"/>
    <s v="73239990"/>
    <s v="AM-06 - STAINLESS STEEL BOTTLE 750ML SG805 (QTY:7884 NUM/USD1.0100 PER NUM)"/>
    <s v="AM-06"/>
    <s v="- STAINLESS STEEL BOTTLE 750ML SG805"/>
    <s v="-"/>
    <s v=""/>
    <n v="7884"/>
    <s v="NUM"/>
    <s v=" "/>
    <s v="OTHER"/>
    <n v="1182.5999999999999"/>
    <s v="KGS"/>
    <n v="581.5702943"/>
    <n v="687765.03"/>
    <n v="6.9649137039999998"/>
    <n v="8236.7069460000002"/>
    <n v="251997.1"/>
    <n v="588.53520800399997"/>
    <x v="2"/>
    <s v="Household Steel Items"/>
    <e v="#NAME?"/>
    <s v="Other"/>
  </r>
  <r>
    <s v="INNSA1"/>
    <s v="2023-03-11"/>
    <s v="0301049751"/>
    <s v="73239990"/>
    <s v="NP-21 STAINLESS STEEL SPORTS BOTTLE 650ML S115 (QTY: 46116 NUM/USD 1.0102 PER NUM)"/>
    <s v="NP-21"/>
    <s v="STAINLESS STEEL SPORTS BOTTLE 650ML S115"/>
    <s v="STAINLESS"/>
    <s v=""/>
    <n v="46116"/>
    <s v="NUM"/>
    <s v="1.0102"/>
    <s v="OTHER"/>
    <n v="8198.4"/>
    <s v="KGS"/>
    <n v="490.79712749999999"/>
    <n v="4023751.17"/>
    <n v="5.8778099099999999"/>
    <n v="48188.636769999997"/>
    <n v="1474302.4"/>
    <n v="496.67493740999998"/>
    <x v="2"/>
    <s v="Household Steel Items"/>
    <e v="#NAME?"/>
    <s v="Other"/>
  </r>
  <r>
    <s v="INNSA1"/>
    <s v="2023-03-11"/>
    <s v="0301049751"/>
    <s v="73239990"/>
    <s v="NP-20 STAINLESS STEEL SPORTS BOTTLE 750ML S-308-C6 (QTY:30672 NUM/USD 0.9880 PER NUM)"/>
    <s v="NP-20"/>
    <s v="STAINLESS STEEL SPORTS BOTTLE 750ML S-308-C6"/>
    <s v="STAINLESS"/>
    <s v=""/>
    <n v="30672"/>
    <s v="NUM"/>
    <s v="0.9880"/>
    <s v="OTHER"/>
    <n v="5452.8"/>
    <s v="KGS"/>
    <n v="480.01153169999998"/>
    <n v="2617406.88"/>
    <n v="5.7486410980000002"/>
    <n v="31346.190180000001"/>
    <n v="959017.9"/>
    <n v="485.76017279799999"/>
    <x v="2"/>
    <s v="Household Steel Items"/>
    <e v="#NAME?"/>
    <s v="Other"/>
  </r>
  <r>
    <s v="INNSA1"/>
    <s v="2023-03-04"/>
    <s v="0301049751"/>
    <s v="73239990"/>
    <s v="STEEL LUNCH BOX 2 LAYER (8504) (QTY:22080 PCS / USD 2.48 PERPCS)"/>
    <s v="STEEL"/>
    <s v="LUNCH BOX 2 LAYER"/>
    <s v="LUNCH"/>
    <s v="8504"/>
    <n v="22080"/>
    <s v="PCS"/>
    <s v="2.48"/>
    <s v="PCS"/>
    <n v="10561.6"/>
    <s v="KGS"/>
    <n v="440.04801070000002"/>
    <n v="4647611.07"/>
    <n v="5.2700360570000004"/>
    <n v="55660.01281"/>
    <n v="1702884.7"/>
    <n v="445.31804675700005"/>
    <x v="2"/>
    <s v="Household Steel Items"/>
    <e v="#NAME?"/>
    <s v="Lunch Box"/>
  </r>
  <r>
    <s v="INNSA1"/>
    <s v="2023-03-04"/>
    <s v="0301049751"/>
    <s v="73239990"/>
    <s v="STEEL RECTANGLE CONTAINER BIG (6578) (QTY:38400 PCS/ USD 1.66 PER PCS)"/>
    <s v="STEEL"/>
    <s v="RECTANGLE CONTAINER BIG"/>
    <s v="RECTANGLE"/>
    <s v="6578"/>
    <n v="38400"/>
    <s v="PCS"/>
    <s v="1.66"/>
    <s v="PCS"/>
    <n v="11344"/>
    <s v="KGS"/>
    <n v="476.9272373"/>
    <n v="5410262.5800000001"/>
    <n v="5.711703441"/>
    <n v="64793.563829999999"/>
    <n v="1982320.2"/>
    <n v="482.638940741"/>
    <x v="2"/>
    <s v="Household Steel Items"/>
    <e v="#NAME?"/>
    <s v="Other"/>
  </r>
  <r>
    <s v="INNSA1"/>
    <s v="2023-03-04"/>
    <s v="0301049751"/>
    <s v="73239990"/>
    <s v="STEEL LUNCH BOX 3 LAYER (8505) (QTY:16800 PCS /USD 3.45 PERPCS)"/>
    <s v="STEEL"/>
    <s v="LUNCH BOX 3 LAYER"/>
    <s v="LUNCH"/>
    <s v="8505"/>
    <n v="16800"/>
    <s v="PCS"/>
    <s v="3.45"/>
    <s v="PCS"/>
    <n v="10892"/>
    <s v="KGS"/>
    <n v="451.64768729999997"/>
    <n v="4919346.6100000003"/>
    <n v="5.4089543390000001"/>
    <n v="58914.33066"/>
    <n v="1802448.5"/>
    <n v="457.05664163899996"/>
    <x v="2"/>
    <s v="Household Steel Items"/>
    <e v="#NAME?"/>
    <s v="Lunch Box"/>
  </r>
  <r>
    <s v="INNSA1"/>
    <s v="2023-03-04"/>
    <s v="0301049751"/>
    <s v="73239990"/>
    <s v="STEEL ROUND CONTAINER (6856) (QTY:125760 PCS /US 0.60 PER PCS)"/>
    <s v="STEEL"/>
    <s v="ROUND CONTAINER"/>
    <s v="ROUND"/>
    <s v="6856"/>
    <n v="125760"/>
    <s v="PCS"/>
    <s v=" "/>
    <s v="PCS"/>
    <n v="10480"/>
    <s v="KGS"/>
    <n v="611.09893030000001"/>
    <n v="6404316.79"/>
    <n v="7.3185500640000001"/>
    <n v="76698.404670000004"/>
    <n v="2346541.7000000002"/>
    <n v="618.41748036399997"/>
    <x v="2"/>
    <s v="Household Steel Items"/>
    <e v="#NAME?"/>
    <s v="Other"/>
  </r>
  <r>
    <s v="INNSA1"/>
    <s v="2023-03-01"/>
    <s v="0301049751"/>
    <s v="73239990"/>
    <s v="RYX-02-020 MILD STEEL MULTI FUNCTION CLOTH STAND (QTY :2464NUM /CNY 103.0 PER NUM)"/>
    <s v="RYX-02-020"/>
    <s v="MILD STEEL MULTI FUNCTION CLOTH STAND"/>
    <s v="MILD"/>
    <s v=""/>
    <e v="#VALUE!"/>
    <e v="#VALUE!"/>
    <s v=" "/>
    <e v="#VALUE!"/>
    <n v="8008"/>
    <s v="KGS"/>
    <n v="407.12837539999998"/>
    <n v="3260284.03"/>
    <n v="4.8670457310000002"/>
    <n v="38975.302210000002"/>
    <n v="1194568.1000000001"/>
    <n v="411.995421131"/>
    <x v="2"/>
    <s v="Household Steel Items"/>
    <e v="#NAME?"/>
    <s v="Cloth Stand"/>
  </r>
  <r>
    <s v="INNSA1"/>
    <s v="2023-03-01"/>
    <s v="0301049751"/>
    <s v="73239990"/>
    <s v="KL326D-9S STAINLESS STEEL GRATER WITH HANDLE (MILD STEEL) (QTY - 37560 NUM/USD 0.95 PER NUM)"/>
    <s v="KL326D-9S"/>
    <s v="STAINLESS STEEL GRATER WITH HANDLE"/>
    <s v="STAINLESS"/>
    <s v="MILD STEEL"/>
    <e v="#VALUE!"/>
    <s v="NUM"/>
    <s v="0.95"/>
    <s v="OTHER"/>
    <n v="8607.5"/>
    <s v="KGS"/>
    <n v="352.4233959"/>
    <n v="3033484.38"/>
    <n v="4.2130710799999997"/>
    <n v="36264.009319999997"/>
    <n v="1111468.7"/>
    <n v="356.63646698000002"/>
    <x v="2"/>
    <s v="Household Steel Items"/>
    <e v="#NAME?"/>
    <s v="Other"/>
  </r>
  <r>
    <s v="INNSA1"/>
    <s v="2023-03-01"/>
    <s v="0301049751"/>
    <s v="73239990"/>
    <s v="KL324H-9S STAINLESS STEEL GRATER WITH HANDLE (MILD STEEL) (QTY - 59040 PCS/USD 0.655 PER PCS)"/>
    <s v="KL324H-9S"/>
    <s v="STAINLESS STEEL GRATER WITH HANDLE"/>
    <s v="STAINLESS"/>
    <s v="MILD STEEL"/>
    <e v="#VALUE!"/>
    <s v="PCS"/>
    <s v="0.655"/>
    <s v="PCS"/>
    <n v="9676"/>
    <s v="KGS"/>
    <n v="339.35308909999998"/>
    <n v="3283580.49"/>
    <n v="4.0568211490000001"/>
    <n v="39253.80143"/>
    <n v="1203103.8999999999"/>
    <n v="343.40991024899995"/>
    <x v="2"/>
    <s v="Household Steel Items"/>
    <e v="#NAME?"/>
    <s v="Other"/>
  </r>
  <r>
    <s v="INNSA1"/>
    <s v="2023-02-10"/>
    <s v="0301049751"/>
    <s v="73231000"/>
    <s v="SS410 SS SCRUBBER 3 PCS SET (QTY- 118680 SET/ USD 0.167 PERSET)"/>
    <s v="SS410"/>
    <s v="SS SCRUBBER 3 PCS SET"/>
    <s v="SS"/>
    <s v=""/>
    <e v="#VALUE!"/>
    <s v="SET"/>
    <s v="0.167"/>
    <s v="SET"/>
    <n v="7615.3"/>
    <s v="KGS"/>
    <n v="225.4696558"/>
    <n v="1717019.07"/>
    <n v="2.7247088320000001"/>
    <n v="20749.475170000002"/>
    <n v="754801.6"/>
    <n v="228.194364632"/>
    <x v="2"/>
    <s v="Steel Scrubbers"/>
    <e v="#NAME?"/>
    <s v="Scrubber"/>
  </r>
  <r>
    <s v="INNSA1"/>
    <s v="2023-02-02"/>
    <s v="0301049751"/>
    <s v="73239990"/>
    <s v="KWB-600F STAINLESS STEEL SPORTS BOTTLE (QTY.50400 PCS/USD 0.94 PER PCS)"/>
    <s v="KWB-600F"/>
    <s v="STAINLESS STEEL SPORTS BOTTLE"/>
    <s v="STAINLESS"/>
    <s v=""/>
    <n v="0.504"/>
    <s v="PCS"/>
    <s v="0.94"/>
    <s v="PCS"/>
    <n v="7875"/>
    <s v="KGS"/>
    <n v="502.0332444"/>
    <n v="3953511.8"/>
    <n v="6.100039422"/>
    <n v="48037.810449999997"/>
    <n v="1448566.7"/>
    <n v="508.13328382200001"/>
    <x v="2"/>
    <s v="Household Steel Items"/>
    <e v="#NAME?"/>
    <s v="Other"/>
  </r>
  <r>
    <s v="INNSA1"/>
    <s v="2023-01-31"/>
    <s v="0301049751"/>
    <s v="73239990"/>
    <s v="KL324H-9S STAINLESS STEEL GRATER WITH HANDLE (QTY 59040 PCS/USD 0.655 PER PCS)"/>
    <s v="KL324H-9S"/>
    <s v="STAINLESS STEEL GRATER WITH HANDLE"/>
    <s v="STAINLESS"/>
    <s v=""/>
    <n v="59040"/>
    <s v="PCS"/>
    <s v="0.655"/>
    <s v="PCS"/>
    <n v="9676"/>
    <s v="KGS"/>
    <n v="334.40410500000002"/>
    <n v="3235694.12"/>
    <n v="4.0632333540000003"/>
    <n v="39315.845930000003"/>
    <n v="1185558.3"/>
    <n v="338.46733835399999"/>
    <x v="2"/>
    <s v="Household Steel Items"/>
    <e v="#NAME?"/>
    <s v="Other"/>
  </r>
  <r>
    <s v="INNSA1"/>
    <s v="2023-01-24"/>
    <s v="0301049751"/>
    <s v="73239990"/>
    <s v="SB-01 STAINLESS STEEL SPORTS BOTTLE 750ML SG-702 (QTY: 36540NUM/USD 1.066 PER NUM)"/>
    <s v="SB-01"/>
    <s v="STAINLESS STEEL SPORTS BOTTLE 750ML SG-702"/>
    <s v="STAINLESS"/>
    <s v=""/>
    <e v="#VALUE!"/>
    <e v="#VALUE!"/>
    <s v="1.066"/>
    <e v="#VALUE!"/>
    <n v="5785.5"/>
    <s v="KGS"/>
    <n v="573.32752740000001"/>
    <n v="3316986.41"/>
    <n v="6.9663126059999998"/>
    <n v="40303.601580000002"/>
    <n v="1215343.8"/>
    <n v="580.29384000599998"/>
    <x v="2"/>
    <s v="Household Steel Items"/>
    <e v="#NAME?"/>
    <s v="Other"/>
  </r>
  <r>
    <s v="INNSA1"/>
    <s v="2023-01-24"/>
    <s v="0301049751"/>
    <s v="73239990"/>
    <s v="NP-20 STAINLESS STEEL SPORTS BOTTLE 750ML S-308-C6 (QTY:3780NUM USD 0.988 PER NUM)"/>
    <s v="NP-20"/>
    <s v="STAINLESS STEEL SPORTS BOTTLE 750ML S-308-C6"/>
    <s v="STAINLESS"/>
    <s v=""/>
    <e v="#N/A"/>
    <e v="#N/A"/>
    <s v="0.988"/>
    <e v="#N/A"/>
    <n v="672"/>
    <s v="KGS"/>
    <n v="473.25736610000001"/>
    <n v="318028.95"/>
    <n v="5.7503932689999999"/>
    <n v="3864.2642770000002"/>
    <n v="116525.8"/>
    <n v="479.00775936900004"/>
    <x v="2"/>
    <s v="Household Steel Items"/>
    <e v="#NAME?"/>
    <s v="Other"/>
  </r>
  <r>
    <s v="INNSA1"/>
    <s v="2023-01-24"/>
    <s v="0301049751"/>
    <s v="73239990"/>
    <s v="AM-06 STAINLESS STEEL BOTTLE 750ML SG805 (QTY:5616 NUM USD1.010 PER NUM)"/>
    <s v="AM-06"/>
    <s v="STAINLESS STEEL BOTTLE 750ML SG805"/>
    <s v="STAINLESS"/>
    <s v=""/>
    <e v="#N/A"/>
    <e v="#N/A"/>
    <s v=" "/>
    <e v="#N/A"/>
    <n v="842.4"/>
    <s v="KGS"/>
    <n v="573.38722700000005"/>
    <n v="483021.4"/>
    <n v="6.9670379950000001"/>
    <n v="5869.0328069999996"/>
    <n v="176979"/>
    <n v="580.35426499500011"/>
    <x v="2"/>
    <s v="Household Steel Items"/>
    <e v="#NAME?"/>
    <s v="Other"/>
  </r>
  <r>
    <s v="INNSA1"/>
    <s v="2023-01-24"/>
    <s v="0301049751"/>
    <s v="73239990"/>
    <s v="KWP-1000B SS OIL POT 900ML(QTY: 26508 PCS/USD 1.50 PER PCS)"/>
    <s v="KWP-1000B"/>
    <s v="SS OIL POT 900ML"/>
    <s v="SS"/>
    <s v=""/>
    <n v="26508"/>
    <s v="PCS"/>
    <s v="1.50"/>
    <s v="PCS"/>
    <n v="6850"/>
    <s v="KGS"/>
    <n v="486.24198100000001"/>
    <n v="3330757.57"/>
    <n v="5.908165018"/>
    <n v="40470.930379999998"/>
    <n v="1220389.6000000001"/>
    <n v="492.15014601799999"/>
    <x v="2"/>
    <s v="Household Steel Items"/>
    <e v="#NAME?"/>
    <s v="Other"/>
  </r>
  <r>
    <s v="INNSA1"/>
    <s v="2023-01-20"/>
    <s v="0301049751"/>
    <s v="73239990"/>
    <s v="6862 STEEL RECTANGLE CONTAINER LARGE (QTY:45576 PCS USD 1.50 PER PCS)"/>
    <s v="6862"/>
    <s v="STEEL RECTANGLE CONTAINER LARGE"/>
    <s v="STEEL"/>
    <s v=""/>
    <e v="#N/A"/>
    <e v="#N/A"/>
    <s v="1.50"/>
    <e v="#N/A"/>
    <n v="45576"/>
    <s v="NOS"/>
    <n v="125.61752300000001"/>
    <n v="5725144.2300000004"/>
    <n v="1.5263368530000001"/>
    <n v="69564.328429999994"/>
    <n v="2097692.7999999998"/>
    <n v="127.14385985300001"/>
    <x v="2"/>
    <s v="Household Steel Items"/>
    <e v="#NAME?"/>
    <s v="Other"/>
  </r>
  <r>
    <s v="INNSA1"/>
    <s v="2023-01-20"/>
    <s v="0301049751"/>
    <s v="73239990"/>
    <s v="6581 STEEL ROUND CONTAINER MEDIUM (QTY 88800 PCS USD 0.92 PER PCS)"/>
    <s v="6581"/>
    <s v="STEEL ROUND CONTAINER MEDIUM"/>
    <s v="STEEL"/>
    <s v=""/>
    <e v="#N/A"/>
    <e v="#N/A"/>
    <s v="0.92"/>
    <e v="#N/A"/>
    <n v="88800"/>
    <s v="NOS"/>
    <n v="77.04541408"/>
    <n v="6841632.7699999996"/>
    <n v="0.93615326899999995"/>
    <n v="83130.410329999999"/>
    <n v="2506774.2999999998"/>
    <n v="77.981567349000002"/>
    <x v="2"/>
    <s v="Household Steel Items"/>
    <e v="#NAME?"/>
    <s v="Other"/>
  </r>
  <r>
    <s v="INNSA1"/>
    <s v="2023-01-20"/>
    <s v="0301049751"/>
    <s v="73239990"/>
    <s v="6901 STEEL RECTANGLE CONTAINER (QTY:55200 PCS USD 0.97 PERPCS)"/>
    <s v="6901"/>
    <s v="STEEL RECTANGLE CONTAINER"/>
    <s v="STEEL"/>
    <s v=""/>
    <e v="#N/A"/>
    <e v="#N/A"/>
    <s v="0.97"/>
    <e v="#N/A"/>
    <n v="55200"/>
    <s v="NOS"/>
    <n v="81.23266486"/>
    <n v="4484043.0999999996"/>
    <n v="0.98703116499999999"/>
    <n v="54484.120289999999"/>
    <n v="1642953.4"/>
    <n v="82.219696025000005"/>
    <x v="2"/>
    <s v="Household Steel Items"/>
    <e v="#NAME?"/>
    <s v="Other"/>
  </r>
  <r>
    <s v="INNSA1"/>
    <s v="2023-01-20"/>
    <s v="0301049751"/>
    <s v="73239990"/>
    <s v="6857 STEEL ROUND CONTAINER (QTY:70560 PCS USD 0.76 PER PCS)"/>
    <s v="6857"/>
    <s v="STEEL ROUND CONTAINER"/>
    <s v="STEEL"/>
    <s v=""/>
    <e v="#N/A"/>
    <e v="#N/A"/>
    <s v="0.76"/>
    <e v="#N/A"/>
    <n v="70560"/>
    <s v="NOS"/>
    <n v="63.646211729999997"/>
    <n v="4490876.7"/>
    <n v="0.77334400599999997"/>
    <n v="54567.153100000003"/>
    <n v="1645457.2"/>
    <n v="64.419555735999992"/>
    <x v="2"/>
    <s v="Household Steel Items"/>
    <e v="#NAME?"/>
    <s v="Other"/>
  </r>
  <r>
    <s v="INNSA1"/>
    <s v="2023-01-20"/>
    <s v="0301049751"/>
    <s v="73239990"/>
    <s v="6527 STEEL LUNCH BOX (QTY:25680 PCS USD 1.90 PER PCS)"/>
    <s v="6527"/>
    <s v="STEEL LUNCH BOX"/>
    <s v="STEEL"/>
    <s v=""/>
    <e v="#N/A"/>
    <e v="#N/A"/>
    <s v="1.90"/>
    <e v="#N/A"/>
    <n v="25680"/>
    <s v="NOS"/>
    <n v="159.1155292"/>
    <n v="4086086.79"/>
    <n v="1.9333600150000001"/>
    <n v="49648.68518"/>
    <n v="1497142.2"/>
    <n v="161.048889215"/>
    <x v="2"/>
    <s v="Household Steel Items"/>
    <e v="#NAME?"/>
    <s v="Lunch Box"/>
  </r>
  <r>
    <s v="INNSA1"/>
    <s v="2023-01-20"/>
    <s v="0301049751"/>
    <s v="73239990"/>
    <s v="8505 STEEL LUNCH BOX 3 LAYER (QTY:16800 PCS USD 3.45 PERPCS)"/>
    <s v="8505"/>
    <s v="STEEL LUNCH BOX 3 LAYER"/>
    <s v="STEEL"/>
    <s v=""/>
    <e v="#N/A"/>
    <e v="#N/A"/>
    <s v="3.45"/>
    <e v="#N/A"/>
    <n v="16800"/>
    <s v="NOS"/>
    <n v="288.92030299999999"/>
    <n v="4853861.09"/>
    <n v="3.5105747630000002"/>
    <n v="58977.656009999999"/>
    <n v="1778454.7"/>
    <n v="292.43087776300001"/>
    <x v="2"/>
    <s v="Household Steel Items"/>
    <e v="#NAME?"/>
    <s v="Lunch Box"/>
  </r>
  <r>
    <s v="INNSA1"/>
    <s v="2023-01-18"/>
    <s v="0301049751"/>
    <s v="73239990"/>
    <s v="NP-55 STEEL TEA STRAINER (QTY:151200 PCS/USD 0.2973 PER PCS)"/>
    <s v="NP-55"/>
    <s v="STEEL TEA STRAINER"/>
    <s v="STEEL"/>
    <s v=""/>
    <n v="151200"/>
    <s v="PCS"/>
    <s v="0.2973"/>
    <s v="PCS"/>
    <n v="6930"/>
    <s v="KGS"/>
    <n v="567.97303460000001"/>
    <n v="3936053.13"/>
    <n v="6.7858188129999997"/>
    <n v="47025.724370000004"/>
    <n v="1442169.9"/>
    <n v="574.758853413"/>
    <x v="2"/>
    <s v="Household Steel Items"/>
    <e v="#NAME?"/>
    <s v="Tea Strainer"/>
  </r>
  <r>
    <s v="INNSA1"/>
    <s v="2023-01-18"/>
    <s v="0301049751"/>
    <s v="73239990"/>
    <s v="SB-12 STEEL TEA STRAINER BIG (QTY:2256 PCS/USD 1.0930 PER PCS)"/>
    <s v="SB-12"/>
    <s v="STEEL TEA STRAINER BIG"/>
    <s v="STEEL"/>
    <s v=""/>
    <n v="2256"/>
    <s v="PCS"/>
    <s v="1.0930"/>
    <s v="PCS"/>
    <n v="535.79999999999995"/>
    <s v="KGS"/>
    <n v="402.96857039999998"/>
    <n v="215910.56"/>
    <n v="4.8144393110000001"/>
    <n v="2579.576583"/>
    <n v="79109.600000000006"/>
    <n v="407.78300971099998"/>
    <x v="2"/>
    <s v="Household Steel Items"/>
    <e v="#NAME?"/>
    <s v="Tea Strainer"/>
  </r>
  <r>
    <s v="INNSA1"/>
    <s v="2023-01-09"/>
    <s v="0301049751"/>
    <s v="73239990"/>
    <s v="SB-12 STEEL TEA STRAINER BIG (QTY:48144 PCS USD 1.097 PER PCS)"/>
    <s v="SB-12"/>
    <s v="STEEL TEA STRAINER BIG"/>
    <s v="STEEL"/>
    <s v=""/>
    <e v="#N/A"/>
    <e v="#N/A"/>
    <s v="1.097"/>
    <e v="#N/A"/>
    <n v="11434.2"/>
    <s v="KGS"/>
    <n v="417.01525509999999"/>
    <n v="4768235.83"/>
    <n v="4.9822611119999998"/>
    <n v="56968.170010000002"/>
    <n v="1747081.6"/>
    <n v="421.99751621199999"/>
    <x v="2"/>
    <s v="Household Steel Items"/>
    <e v="#NAME?"/>
    <s v="Tea Strainer"/>
  </r>
  <r>
    <s v="INNSA1"/>
    <s v="2023-01-09"/>
    <s v="0301049751"/>
    <s v="73239990"/>
    <s v="KWB-600F STAINLESS STEEL SPORTS BOTTLE (QTY.50400 PCS/USD 0.96 PER PCS)"/>
    <s v="KWB-600F"/>
    <s v="STAINLESS STEEL SPORTS BOTTLE"/>
    <s v="STAINLESS"/>
    <s v=""/>
    <n v="0.504"/>
    <s v="PCS"/>
    <s v="0.96"/>
    <s v="PCS"/>
    <n v="7875"/>
    <s v="KGS"/>
    <n v="522.35045079999998"/>
    <n v="4113509.8"/>
    <n v="6.2407461270000004"/>
    <n v="49145.875749999999"/>
    <n v="1507190"/>
    <n v="528.59119692699994"/>
    <x v="2"/>
    <s v="Household Steel Items"/>
    <e v="#NAME?"/>
    <s v="Other"/>
  </r>
  <r>
    <s v="INNSA1"/>
    <s v="2023-01-07"/>
    <s v="0301049751"/>
    <s v="73239990"/>
    <s v="DS-25 STAINLESS STEEL GRATER WITH HANDLE-(QTY:75000 PCS USD0.213PER PCS)"/>
    <s v="DS-25"/>
    <s v="STAINLESS STEEL GRATER WITH HANDLE-"/>
    <s v="STAINLESS"/>
    <s v=""/>
    <e v="#N/A"/>
    <e v="#N/A"/>
    <s v=" "/>
    <e v="#N/A"/>
    <n v="2500"/>
    <s v="KGS"/>
    <n v="559.02210000000002"/>
    <n v="1397555.25"/>
    <n v="6.6788781359999998"/>
    <n v="16697.195339999998"/>
    <n v="512064.2"/>
    <n v="565.700978136"/>
    <x v="2"/>
    <s v="Household Steel Items"/>
    <e v="#NAME?"/>
    <s v="Other"/>
  </r>
  <r>
    <s v="INNSA1"/>
    <s v="2022-12-31"/>
    <s v="0301049751"/>
    <s v="73231000"/>
    <s v="SS410-A SS SCRUBBER 3 PCS SET (QTY- 112320 SET/ USD 0.170 PER SET)"/>
    <s v="SS410-A"/>
    <s v="SS SCRUBBER 3 PCS SET"/>
    <s v="SS"/>
    <s v=""/>
    <e v="#VALUE!"/>
    <s v="SET"/>
    <s v="0.170"/>
    <s v="SET"/>
    <n v="7207.2"/>
    <s v="KGS"/>
    <n v="231.5006521"/>
    <n v="1668471.5"/>
    <n v="2.770803736"/>
    <n v="19969.736680000002"/>
    <n v="733460"/>
    <n v="234.271455836"/>
    <x v="3"/>
    <s v="Steel Scrubbers"/>
    <e v="#NAME?"/>
    <s v="Scrubber"/>
  </r>
  <r>
    <s v="INNSA1"/>
    <s v="2022-12-31"/>
    <s v="0301049751"/>
    <s v="73239990"/>
    <s v="SB-01 STAINLESS STEEL SPORTS BOTTLE 750ML SG-702 (QTY: 12996NUM USD 1.066 PER NUM)"/>
    <s v="SB-01"/>
    <s v="STAINLESS STEEL SPORTS BOTTLE 750ML SG-702"/>
    <s v="STAINLESS"/>
    <s v=""/>
    <e v="#N/A"/>
    <e v="#N/A"/>
    <s v="1.066"/>
    <e v="#N/A"/>
    <n v="2057.6999999999998"/>
    <s v="KGS"/>
    <n v="583.61319430000003"/>
    <n v="1200900.8700000001"/>
    <n v="6.9851968199999996"/>
    <n v="14373.4395"/>
    <n v="440010.1"/>
    <n v="590.59839112000009"/>
    <x v="3"/>
    <s v="Household Steel Items"/>
    <e v="#NAME?"/>
    <s v="Other"/>
  </r>
  <r>
    <s v="INNSA1"/>
    <s v="2022-12-31"/>
    <s v="0301049751"/>
    <s v="73239990"/>
    <s v="NP-20 STAINLESS STEEL SPORTS BOTTLE 750ML S-308-C6 (QTY: 29952 NUM USD 0.988 PER NUM)"/>
    <s v="NP-20"/>
    <s v="STAINLESS STEEL SPORTS BOTTLE 750ML S-308-C6"/>
    <s v="STAINLESS"/>
    <s v=""/>
    <e v="#N/A"/>
    <e v="#N/A"/>
    <s v="0.988"/>
    <e v="#N/A"/>
    <n v="5075.2"/>
    <s v="KGS"/>
    <n v="505.44014229999999"/>
    <n v="2565209.81"/>
    <n v="6.0495528700000003"/>
    <n v="30702.690719999999"/>
    <n v="939892.9"/>
    <n v="511.48969517"/>
    <x v="3"/>
    <s v="Household Steel Items"/>
    <e v="#NAME?"/>
    <s v="Other"/>
  </r>
  <r>
    <s v="INNSA1"/>
    <s v="2022-12-31"/>
    <s v="0301049751"/>
    <s v="73239990"/>
    <s v="KWB-600F STAINLESS STEEL SPORTS BOTTLE (QTY.50400 PCS/USD 0.96 PER PCS)"/>
    <s v="KWB-600F"/>
    <s v="STAINLESS STEEL SPORTS BOTTLE"/>
    <s v="STAINLESS"/>
    <s v=""/>
    <n v="0.504"/>
    <s v="PCS"/>
    <s v="0.96"/>
    <s v="PCS"/>
    <n v="7875"/>
    <s v="KGS"/>
    <n v="521.4145651"/>
    <n v="4106139.7"/>
    <n v="6.2407488339999997"/>
    <n v="49145.897069999999"/>
    <n v="1504489.6"/>
    <n v="527.65531393399999"/>
    <x v="3"/>
    <s v="Household Steel Items"/>
    <e v="#NAME?"/>
    <s v="Other"/>
  </r>
  <r>
    <s v="INNSA1"/>
    <s v="2022-12-31"/>
    <s v="0301049751"/>
    <s v="73231000"/>
    <s v="SS410-B SS SCRUBBER 3 PCS SET (QTY- 3480 SET/ USD 0.185 PERSET)"/>
    <s v="SS410-B"/>
    <s v="SS SCRUBBER 3 PCS SET"/>
    <s v="SS"/>
    <s v=""/>
    <e v="#VALUE!"/>
    <s v="SET"/>
    <s v="0.185"/>
    <s v="SET"/>
    <n v="223.3"/>
    <s v="KGS"/>
    <n v="251.92713839999999"/>
    <n v="56255.33"/>
    <n v="3.0152859169999999"/>
    <n v="673.31334530000004"/>
    <n v="24729.9"/>
    <n v="254.94242431699999"/>
    <x v="3"/>
    <s v="Steel Scrubbers"/>
    <e v="#NAME?"/>
    <s v="Scrubber"/>
  </r>
  <r>
    <s v="INNSA1"/>
    <s v="2022-12-27"/>
    <s v="0301049751"/>
    <s v="73239990"/>
    <s v="SB-01 - STAINLESS STEEL SPORTS BOTTLE 750ML SG-702 (QTY:2700PCS/USD 1.066 PER PCS)"/>
    <s v="SB-01"/>
    <s v="- STAINLESS STEEL SPORTS BOTTLE 750ML SG-702"/>
    <s v="-"/>
    <s v=""/>
    <e v="#VALUE!"/>
    <e v="#VALUE!"/>
    <s v="1.066"/>
    <e v="#VALUE!"/>
    <n v="427.5"/>
    <s v="KGS"/>
    <n v="583.34264329999996"/>
    <n v="249378.98"/>
    <n v="6.981958627"/>
    <n v="2984.7873129999998"/>
    <n v="91372.5"/>
    <n v="590.324601927"/>
    <x v="3"/>
    <s v="Household Steel Items"/>
    <e v="#NAME?"/>
    <s v="Other"/>
  </r>
  <r>
    <s v="INNSA1"/>
    <s v="2022-12-27"/>
    <s v="0301049751"/>
    <s v="73239990"/>
    <s v="SL-01 STAINLESS STEEL COLA BOTTLE 750ML SK750 (QTY 19008 PCS / USD 1.140 PER PCS)"/>
    <s v="SL-01"/>
    <s v="STAINLESS STEEL COLA BOTTLE 750ML SK750"/>
    <s v="STAINLESS"/>
    <s v=""/>
    <n v="19008"/>
    <s v="PCS"/>
    <s v="1.140"/>
    <s v="PCS"/>
    <n v="3801.6"/>
    <s v="KGS"/>
    <n v="493.87119630000001"/>
    <n v="1877500.74"/>
    <n v="5.9110855339999997"/>
    <n v="22471.582760000001"/>
    <n v="687916.2"/>
    <n v="499.782281834"/>
    <x v="3"/>
    <s v="Household Steel Items"/>
    <e v="#NAME?"/>
    <s v="Other"/>
  </r>
  <r>
    <s v="INNSA1"/>
    <s v="2022-12-27"/>
    <s v="0301049751"/>
    <s v="73239990"/>
    <s v="NP-21 - STAINLESS STEEL SPORTS BOTTLE 650ML S115(QTY:19944 PCS/USD 1.010 PER PCS)"/>
    <s v="NP-21"/>
    <s v="- STAINLESS STEEL SPORTS BOTTLE 650ML S115"/>
    <s v="-"/>
    <s v=""/>
    <n v="19944"/>
    <s v="PCS"/>
    <s v="1.010"/>
    <s v="PCS"/>
    <n v="3545.6"/>
    <s v="KGS"/>
    <n v="492.24662119999999"/>
    <n v="1745309.62"/>
    <n v="5.8916411870000003"/>
    <n v="20889.402989999999"/>
    <n v="639481.4"/>
    <n v="498.138262387"/>
    <x v="3"/>
    <s v="Household Steel Items"/>
    <e v="#NAME?"/>
    <s v="Other"/>
  </r>
  <r>
    <s v="INNSA1"/>
    <s v="2022-12-22"/>
    <s v="0301049751"/>
    <s v="73239990"/>
    <s v="6561 STEEL LUNCH BOX (QTY:21600 PCS USD2.50 PER PCS)"/>
    <s v="6561"/>
    <s v="STEEL LUNCH BOX"/>
    <s v="STEEL"/>
    <s v=""/>
    <e v="#N/A"/>
    <e v="#N/A"/>
    <s v=" "/>
    <e v="#N/A"/>
    <n v="8232"/>
    <s v="KGS"/>
    <n v="562.4123141"/>
    <n v="4629778.17"/>
    <n v="6.73144601"/>
    <n v="55413.263550000003"/>
    <n v="1696350.7"/>
    <n v="569.14376011000002"/>
    <x v="3"/>
    <s v="Household Steel Items"/>
    <e v="#NAME?"/>
    <s v="Lunch Box"/>
  </r>
  <r>
    <s v="INTMX6"/>
    <s v="2022-12-21"/>
    <s v="0301049751"/>
    <s v="73239990"/>
    <s v="STEEL LUNCH BOX 2 LAYER (ITEM NO-8504)"/>
    <s v="STEEL"/>
    <s v="LUNCH BOX 2 LAYER"/>
    <s v="LUNCH"/>
    <s v="ITEM NO-8504"/>
    <s v=""/>
    <e v="#VALUE!"/>
    <s v=" "/>
    <e v="#VALUE!"/>
    <n v="22080"/>
    <s v="PCS"/>
    <n v="214.16401680000001"/>
    <n v="4728741.49"/>
    <n v="2.5633036119999999"/>
    <n v="56597.743750000001"/>
    <n v="1732610.9"/>
    <n v="216.72732041200001"/>
    <x v="3"/>
    <s v="Household Steel Items"/>
    <e v="#NAME?"/>
    <s v="Lunch Box"/>
  </r>
  <r>
    <s v="INTMX6"/>
    <s v="2022-12-21"/>
    <s v="0301049751"/>
    <s v="73239990"/>
    <s v="STEEL LUNCH BOX 3 LAYER ( ITEM N0-8505)"/>
    <s v="STEEL"/>
    <s v="LUNCH BOX 3 LAYER"/>
    <s v="LUNCH"/>
    <s v=" ITEM N0-8505"/>
    <s v=""/>
    <e v="#VALUE!"/>
    <s v=" "/>
    <e v="#VALUE!"/>
    <n v="16800"/>
    <s v="PCS"/>
    <n v="297.92978149999999"/>
    <n v="5005220.33"/>
    <n v="3.5658860749999999"/>
    <n v="59906.886059999997"/>
    <n v="1833912.8"/>
    <n v="301.49566757499997"/>
    <x v="3"/>
    <s v="Household Steel Items"/>
    <e v="#NAME?"/>
    <s v="Lunch Box"/>
  </r>
  <r>
    <s v="INNSA1"/>
    <s v="2022-12-20"/>
    <s v="0301049751"/>
    <s v="73239990"/>
    <s v="AM-06 - STAINLESS STEEL BOTTLE 750ML SG805 (QTY:34056 PCS/USD 1.010 PER PCS)"/>
    <s v="AM-06"/>
    <s v="- STAINLESS STEEL BOTTLE 750ML SG805"/>
    <s v="-"/>
    <s v=""/>
    <n v="34056"/>
    <s v="PCS"/>
    <s v="1.010"/>
    <s v="PCS"/>
    <n v="5108.3999999999996"/>
    <s v="KGS"/>
    <n v="583.02243169999997"/>
    <n v="2978311.79"/>
    <n v="6.9781260520000004"/>
    <n v="35647.059130000001"/>
    <n v="1091253.5"/>
    <n v="590.00055775199996"/>
    <x v="3"/>
    <s v="Household Steel Items"/>
    <e v="#NAME?"/>
    <s v="Other"/>
  </r>
  <r>
    <s v="INNSA1"/>
    <s v="2022-12-20"/>
    <s v="0301049751"/>
    <s v="73239990"/>
    <s v="SB-01 - STAINLESS STEEL SPORTS BOTTLE 750ML SG-702 (QTY:13680 PCS/USD 1.066 PER PCS)"/>
    <s v="SB-01"/>
    <s v="- STAINLESS STEEL SPORTS BOTTLE 750ML SG-702"/>
    <s v="-"/>
    <s v=""/>
    <n v="13680"/>
    <s v="PCS"/>
    <s v="1.066"/>
    <s v="PCS"/>
    <n v="2166"/>
    <s v="KGS"/>
    <n v="582.96173590000001"/>
    <n v="1262695.1200000001"/>
    <n v="6.9773995920000003"/>
    <n v="15113.04752"/>
    <n v="462651.5"/>
    <n v="589.93913549199999"/>
    <x v="3"/>
    <s v="Household Steel Items"/>
    <e v="#NAME?"/>
    <s v="Other"/>
  </r>
  <r>
    <s v="INNSA1"/>
    <s v="2022-12-20"/>
    <s v="0301049751"/>
    <s v="73239990"/>
    <s v="SL-01 STAINLESS STEEL COLA BOTTLE 750ML SK750 (QTY 38736 PCS / USD 1.140 PER PCS)"/>
    <s v="SL-01"/>
    <s v="STAINLESS STEEL COLA BOTTLE 750ML SK750"/>
    <s v="STAINLESS"/>
    <s v=""/>
    <n v="38736"/>
    <s v="PCS"/>
    <s v="1.140"/>
    <s v="PCS"/>
    <n v="7747.2"/>
    <s v="KGS"/>
    <n v="493.54871700000001"/>
    <n v="3823620.62"/>
    <n v="5.9072258160000004"/>
    <n v="45764.459840000003"/>
    <n v="1400974.6"/>
    <n v="499.455942816"/>
    <x v="3"/>
    <s v="Household Steel Items"/>
    <e v="#NAME?"/>
    <s v="Other"/>
  </r>
  <r>
    <s v="INNSA1"/>
    <s v="2022-12-19"/>
    <s v="0301049751"/>
    <s v="73239990"/>
    <s v="NP-19 STEEL SALT BOTTLE (QTY:50400 PCS/USD 0.461 PER PCS)"/>
    <s v="NP-19"/>
    <s v="STEEL SALT BOTTLE"/>
    <s v="STEEL"/>
    <s v=""/>
    <n v="50400"/>
    <s v="PCS"/>
    <s v="0.461"/>
    <s v="PCS"/>
    <n v="7875"/>
    <s v="KGS"/>
    <n v="260.89232509999999"/>
    <n v="2054527.06"/>
    <n v="3.1225891689999998"/>
    <n v="24590.389709999999"/>
    <n v="752778.7"/>
    <n v="264.01491426899997"/>
    <x v="3"/>
    <s v="Household Steel Items"/>
    <e v="#NAME?"/>
    <s v="Other"/>
  </r>
  <r>
    <s v="INNSA1"/>
    <s v="2022-12-19"/>
    <s v="0301049751"/>
    <s v="73239990"/>
    <s v="SB-01 - STAINLESS STEEL SPORTS BOTTLE 750ML SG-702 (QTY:24120 PCS/USD 1.066 PER PCS)"/>
    <s v="SB-01"/>
    <s v="- STAINLESS STEEL SPORTS BOTTLE 750ML SG-702"/>
    <s v="-"/>
    <s v=""/>
    <n v="24120"/>
    <s v="PCS"/>
    <s v="1.066"/>
    <s v="PCS"/>
    <n v="3819"/>
    <s v="KGS"/>
    <n v="583.88999739999997"/>
    <n v="2229875.9"/>
    <n v="6.9885098430000001"/>
    <n v="26689.11909"/>
    <n v="817026.5"/>
    <n v="590.87850724299994"/>
    <x v="3"/>
    <s v="Household Steel Items"/>
    <e v="#NAME?"/>
    <s v="Other"/>
  </r>
  <r>
    <s v="INNSA1"/>
    <s v="2022-12-19"/>
    <s v="0301049751"/>
    <s v="73239990"/>
    <s v="SL-01 STAINLESS STEEL COLA BOTTLE 750ML SK750 (QTY 19440 PCS / USD 1.140 PER PCS)"/>
    <s v="SL-01"/>
    <s v="STAINLESS STEEL COLA BOTTLE 750ML SK750"/>
    <s v="STAINLESS"/>
    <s v=""/>
    <n v="19440"/>
    <s v="PCS"/>
    <s v="1.140"/>
    <s v="PCS"/>
    <n v="3888"/>
    <s v="KGS"/>
    <n v="494.33460650000001"/>
    <n v="1921972.95"/>
    <n v="5.916632034"/>
    <n v="23003.86535"/>
    <n v="704210.9"/>
    <n v="500.25123853399998"/>
    <x v="3"/>
    <s v="Household Steel Items"/>
    <e v="#NAME?"/>
    <s v="Other"/>
  </r>
  <r>
    <s v="INNSA1"/>
    <s v="2022-12-15"/>
    <s v="0301049751"/>
    <s v="73239990"/>
    <s v="NP-20 STAINLESS STEEL SPORTS BOTTLE 750 ML S-308-C6 (QTY:16488 PCS USD 0.988 PER PCS)"/>
    <s v="NP-20"/>
    <s v="STAINLESS STEEL SPORTS BOTTLE 750 ML S-308-C6"/>
    <s v="STAINLESS"/>
    <s v=""/>
    <e v="#N/A"/>
    <e v="#N/A"/>
    <s v="0.988"/>
    <e v="#N/A"/>
    <n v="2931.2"/>
    <s v="KGS"/>
    <n v="472.86017670000001"/>
    <n v="1386047.75"/>
    <n v="5.7665875209999999"/>
    <n v="16903.021339999999"/>
    <n v="507848"/>
    <n v="478.62676422100003"/>
    <x v="3"/>
    <s v="Household Steel Items"/>
    <e v="#NAME?"/>
    <s v="Other"/>
  </r>
  <r>
    <s v="INNSA1"/>
    <s v="2022-12-15"/>
    <s v="0301049751"/>
    <s v="73239990"/>
    <s v="AM-06 - STAINLESS STEEL BOTTLE 750ML SG805 (QTY:288 PCS/USD1.010 PER PCS)"/>
    <s v="AM-06"/>
    <s v="- STAINLESS STEEL BOTTLE 750ML SG805"/>
    <s v="-"/>
    <s v=""/>
    <n v="288"/>
    <s v="PCS"/>
    <s v=" "/>
    <s v="PCS"/>
    <n v="43.2"/>
    <s v="KGS"/>
    <n v="572.90601849999996"/>
    <n v="24749.54"/>
    <n v="6.9866587620000002"/>
    <n v="301.82365850000002"/>
    <n v="9068.2000000000007"/>
    <n v="579.89267726200001"/>
    <x v="3"/>
    <s v="Household Steel Items"/>
    <e v="#NAME?"/>
    <s v="Other"/>
  </r>
  <r>
    <s v="INNSA1"/>
    <s v="2022-12-15"/>
    <s v="0301049751"/>
    <s v="73239990"/>
    <s v="SB-01 - STAINLESS STEEL SPORTS BOTTLE 750ML SG-702 (QTY:5616PCS/USD 1.066 PER PCS)"/>
    <s v="SB-01"/>
    <s v="- STAINLESS STEEL SPORTS BOTTLE 750ML SG-702"/>
    <s v="-"/>
    <s v=""/>
    <e v="#VALUE!"/>
    <e v="#VALUE!"/>
    <s v="1.066"/>
    <e v="#VALUE!"/>
    <n v="889.2"/>
    <s v="KGS"/>
    <n v="572.84678359999998"/>
    <n v="509375.36"/>
    <n v="6.9859363859999997"/>
    <n v="6211.8946340000002"/>
    <n v="186635.2"/>
    <n v="579.83271998600003"/>
    <x v="3"/>
    <s v="Household Steel Items"/>
    <e v="#NAME?"/>
    <s v="Other"/>
  </r>
  <r>
    <s v="INNSA1"/>
    <s v="2022-12-15"/>
    <s v="0301049751"/>
    <s v="73239990"/>
    <s v="NP-21 STAINLESS STEEL SPORTS BOTTLE 650ML S115 (QTY : 20412PCS/USD 1.010 PER PCS)"/>
    <s v="NP-21"/>
    <s v="STAINLESS STEEL SPORTS BOTTLE 650ML S115"/>
    <s v="STAINLESS"/>
    <s v=""/>
    <e v="#VALUE!"/>
    <s v="20412PCS"/>
    <s v="1.010"/>
    <s v="OTHER"/>
    <n v="3628.8"/>
    <s v="KGS"/>
    <n v="483.3895392"/>
    <n v="1754123.96"/>
    <n v="5.8949943810000001"/>
    <n v="21391.75561"/>
    <n v="642711.1"/>
    <n v="489.28453358100001"/>
    <x v="3"/>
    <s v="Household Steel Items"/>
    <e v="#NAME?"/>
    <s v="Other"/>
  </r>
  <r>
    <s v="INNSA1"/>
    <s v="2022-12-09"/>
    <s v="0301049751"/>
    <s v="73231000"/>
    <s v="SS410 SS SCRUBBER 3 PCS SET (QTY- 119280 SET/ USD 0.185 PERSET)"/>
    <s v="SS410"/>
    <s v="SS SCRUBBER 3 PCS SET"/>
    <s v="SS"/>
    <s v=""/>
    <e v="#VALUE!"/>
    <s v="SET"/>
    <s v="0.185"/>
    <s v="SET"/>
    <n v="7653.8"/>
    <s v="KGS"/>
    <n v="247.18841359999999"/>
    <n v="1891930.68"/>
    <n v="3.0144928489999998"/>
    <n v="23072.325369999999"/>
    <n v="831692.7"/>
    <n v="250.20290644899998"/>
    <x v="3"/>
    <s v="Steel Scrubbers"/>
    <e v="#NAME?"/>
    <s v="Scrubber"/>
  </r>
  <r>
    <s v="INNSA1"/>
    <s v="2022-12-09"/>
    <s v="0301049751"/>
    <s v="73231000"/>
    <s v="OKS-4156 -STEEL SCRUBBER 6PCS SET (QTY 99600 SET / USD 0.26SET)"/>
    <s v="OKS-4156"/>
    <s v="-STEEL SCRUBBER 6PCS SET"/>
    <s v="-STEEL"/>
    <s v=""/>
    <n v="99600"/>
    <s v="SET"/>
    <s v=" "/>
    <s v="SET"/>
    <n v="8677.15"/>
    <s v="KGS"/>
    <n v="252.8131898"/>
    <n v="2193697.9700000002"/>
    <n v="3.0830876809999999"/>
    <n v="26752.414270000001"/>
    <n v="964349.7"/>
    <n v="255.896277481"/>
    <x v="3"/>
    <s v="Steel Scrubbers"/>
    <e v="#NAME?"/>
    <s v="Scrubber"/>
  </r>
  <r>
    <s v="INNSA1"/>
    <s v="2022-12-08"/>
    <s v="0301049751"/>
    <s v="73239990"/>
    <s v="KWP-1000B SS OIL POT 900ML(QTY: 27000 PCS/USD 1.55 PER PCS)"/>
    <s v="KWP-1000B"/>
    <s v="SS OIL POT 900ML"/>
    <s v="SS"/>
    <s v=""/>
    <n v="27000"/>
    <s v="PCS"/>
    <s v="1.55"/>
    <s v="PCS"/>
    <n v="6975"/>
    <s v="KGS"/>
    <n v="502.11598570000001"/>
    <n v="3502259"/>
    <n v="6.123365679"/>
    <n v="42710.475610000001"/>
    <n v="1283227.7"/>
    <n v="508.23935137900003"/>
    <x v="3"/>
    <s v="Household Steel Items"/>
    <e v="#NAME?"/>
    <s v="Other"/>
  </r>
  <r>
    <s v="INNSA1"/>
    <s v="2022-12-01"/>
    <s v="0301049751"/>
    <s v="73239990"/>
    <s v="2628 HOUSEHOLD STEEL HOOK 3 PCS SET (QTY :168480 SET/USD 0.421 PER SET)"/>
    <s v="2628"/>
    <s v="HOUSEHOLD STEEL HOOK 3 PCS SET"/>
    <s v="HOUSEHOLD"/>
    <s v=""/>
    <e v="#VALUE!"/>
    <s v="SET"/>
    <s v="0.421"/>
    <s v="SET"/>
    <n v="5709.6"/>
    <s v="KGS"/>
    <n v="1041.5809690000001"/>
    <n v="5947010.7000000002"/>
    <n v="12.609939089999999"/>
    <n v="71997.708230000004"/>
    <n v="2178984.7000000002"/>
    <n v="1054.19090809"/>
    <x v="3"/>
    <s v="Household Steel Items"/>
    <e v="#NAME?"/>
    <s v="Other"/>
  </r>
  <r>
    <s v="INNSA1"/>
    <s v="2022-11-26"/>
    <s v="0301049751"/>
    <s v="73239990"/>
    <s v="6561 STEEL LUNCH BOX (QTY:21600 PCS USD 2.50 PER PCS)"/>
    <s v="6561"/>
    <s v="STEEL LUNCH BOX"/>
    <s v="STEEL"/>
    <s v=""/>
    <e v="#N/A"/>
    <e v="#N/A"/>
    <s v="2.50"/>
    <e v="#N/A"/>
    <n v="8232"/>
    <s v="KGS"/>
    <n v="556.0189699"/>
    <n v="4577148.16"/>
    <n v="6.7314645259999999"/>
    <n v="55413.415979999998"/>
    <n v="1677067.1"/>
    <n v="562.75043442599997"/>
    <x v="3"/>
    <s v="Household Steel Items"/>
    <e v="#NAME?"/>
    <s v="Lunch Box"/>
  </r>
  <r>
    <s v="INNSA1"/>
    <s v="2022-11-26"/>
    <s v="0301049751"/>
    <s v="73239990"/>
    <s v="NP-55 STEEL TEA STRAINER (QTY:100800 PCS USD0.297 PER PCS)"/>
    <s v="NP-55"/>
    <s v="STEEL TEA STRAINER"/>
    <s v="STEEL"/>
    <s v=""/>
    <e v="#N/A"/>
    <e v="#N/A"/>
    <s v=" "/>
    <e v="#N/A"/>
    <n v="4620"/>
    <s v="KGS"/>
    <n v="563.20335709999995"/>
    <n v="2601999.5099999998"/>
    <n v="6.8184425800000001"/>
    <n v="31501.204720000002"/>
    <n v="953372.6"/>
    <n v="570.02179967999996"/>
    <x v="3"/>
    <s v="Household Steel Items"/>
    <e v="#NAME?"/>
    <s v="Tea Strainer"/>
  </r>
  <r>
    <s v="INNSA1"/>
    <s v="2022-11-25"/>
    <s v="0301049751"/>
    <s v="73239990"/>
    <s v="NP-20 - STAINLESS STEEL SPORTS BOTTLE 750ML S-308-C6 (QTY:47340 PCS/USD1.0275 PER PCS)"/>
    <s v="NP-20"/>
    <s v="- STAINLESS STEEL SPORTS BOTTLE 750ML S-308-C6"/>
    <s v="-"/>
    <s v=""/>
    <n v="47340"/>
    <s v="PCS"/>
    <s v=" "/>
    <s v="PCS"/>
    <n v="8153"/>
    <s v="KGS"/>
    <n v="517.3384092"/>
    <n v="4217860.05"/>
    <n v="6.2631768670000003"/>
    <n v="51063.680990000001"/>
    <n v="1545423.9"/>
    <n v="523.60158606699997"/>
    <x v="3"/>
    <s v="Household Steel Items"/>
    <e v="#NAME?"/>
    <s v="Other"/>
  </r>
  <r>
    <s v="INNSA1"/>
    <s v="2022-11-25"/>
    <s v="0301049751"/>
    <s v="73239990"/>
    <s v="NP-21 - STAINLESS STEEL SPORTS BOTTLE 650ML S115 (QTY:32436PCS/USD 1.0500 PER PCS)"/>
    <s v="NP-21"/>
    <s v="- STAINLESS STEEL SPORTS BOTTLE 650ML S115"/>
    <s v="-"/>
    <s v=""/>
    <e v="#VALUE!"/>
    <e v="#VALUE!"/>
    <s v="1.0500"/>
    <e v="#VALUE!"/>
    <n v="5766.4"/>
    <s v="KGS"/>
    <n v="512.14614659999995"/>
    <n v="2953239.54"/>
    <n v="6.2003165449999997"/>
    <n v="35753.50533"/>
    <n v="1082067"/>
    <n v="518.34646314499992"/>
    <x v="3"/>
    <s v="Household Steel Items"/>
    <e v="#NAME?"/>
    <s v="Other"/>
  </r>
  <r>
    <s v="INNSA1"/>
    <s v="2022-11-25"/>
    <s v="0301049751"/>
    <s v="73239990"/>
    <s v="SB-01 - STAINLESS STEEL SPORTS BOTTLE 750ML SG-702 (QTY:3600PCS/USD 1.1100 PER PCS)"/>
    <s v="SB-01"/>
    <s v="- STAINLESS STEEL SPORTS BOTTLE 750ML SG-702"/>
    <s v="-"/>
    <s v=""/>
    <e v="#VALUE!"/>
    <e v="#VALUE!"/>
    <s v="1.1100"/>
    <e v="#VALUE!"/>
    <n v="570"/>
    <s v="KGS"/>
    <n v="607.90075439999998"/>
    <n v="346503.43"/>
    <n v="7.3595732979999999"/>
    <n v="4194.9567800000004"/>
    <n v="126958.9"/>
    <n v="615.26032769799997"/>
    <x v="3"/>
    <s v="Household Steel Items"/>
    <e v="#NAME?"/>
    <s v="Other"/>
  </r>
  <r>
    <s v="INNSA1"/>
    <s v="2022-11-25"/>
    <s v="0301049751"/>
    <s v="73239990"/>
    <s v="BCLR-3 - STAINLESS STEEL SPORTS BOTTLE 750ML SG705-1 (QTY:540 PCS/USD 1.1700 PER PCS)"/>
    <s v="BCLR-3"/>
    <s v="- STAINLESS STEEL SPORTS BOTTLE 750ML SG705-1"/>
    <s v="-"/>
    <s v=""/>
    <n v="540"/>
    <s v="PCS"/>
    <s v="1.1700"/>
    <s v="PCS"/>
    <n v="90"/>
    <s v="KGS"/>
    <n v="608.72222220000003"/>
    <n v="54785"/>
    <n v="7.3695184290000002"/>
    <n v="663.25665860000004"/>
    <n v="20073.2"/>
    <n v="616.09174062900001"/>
    <x v="3"/>
    <s v="Household Steel Items"/>
    <e v="#NAME?"/>
    <s v="Other"/>
  </r>
  <r>
    <s v="INNSA1"/>
    <s v="2022-11-25"/>
    <s v="0301049751"/>
    <s v="73239990"/>
    <s v="WB-750 - STAINLESS STEEL SPORTS BOTTLE 750ML SG902 (QTY:540PCS/USD 1.3000 PER PCS)"/>
    <s v="WB-750"/>
    <s v="- STAINLESS STEEL SPORTS BOTTLE 750ML SG902"/>
    <s v="-"/>
    <s v=""/>
    <e v="#VALUE!"/>
    <e v="#VALUE!"/>
    <s v="1.3000"/>
    <e v="#VALUE!"/>
    <n v="96"/>
    <s v="KGS"/>
    <n v="634.08572919999995"/>
    <n v="60872.23"/>
    <n v="7.6765826779999999"/>
    <n v="736.95193700000004"/>
    <n v="22303.5"/>
    <n v="641.76231187799999"/>
    <x v="3"/>
    <s v="Household Steel Items"/>
    <e v="#NAME?"/>
    <s v="Other"/>
  </r>
  <r>
    <s v="INNSA1"/>
    <s v="2022-11-25"/>
    <s v="0301049751"/>
    <s v="73231000"/>
    <s v="8001-2 STEEL SCRUBBER 2 PCS SET -(QTY- 168000 SET/USD 0.164PER SET)"/>
    <s v="8001-2"/>
    <s v="STEEL SCRUBBER 2 PCS SET -"/>
    <s v="STEEL"/>
    <s v=""/>
    <e v="#VALUE!"/>
    <s v="SET"/>
    <s v=" "/>
    <s v="SET"/>
    <n v="4900"/>
    <s v="KGS"/>
    <n v="491.76076330000001"/>
    <n v="2409627.7400000002"/>
    <n v="5.9535201359999999"/>
    <n v="29172.248670000001"/>
    <n v="1059272.3999999999"/>
    <n v="497.71428343600002"/>
    <x v="3"/>
    <s v="Steel Scrubbers"/>
    <e v="#NAME?"/>
    <s v="Scrubber"/>
  </r>
  <r>
    <s v="INNSA1"/>
    <s v="2022-11-18"/>
    <s v="0301049751"/>
    <s v="73239990"/>
    <s v="8504 STEEL LUNCH BOX 2 LAYER (QTY 22080 PCS / USD 2.48 PER PCS)"/>
    <s v="8504"/>
    <s v="STEEL LUNCH BOX 2 LAYER"/>
    <s v="STEEL"/>
    <s v=""/>
    <n v="22080"/>
    <s v="PCS"/>
    <s v="2.48"/>
    <s v="PCS"/>
    <n v="10561.6"/>
    <s v="KGS"/>
    <n v="442.4214447"/>
    <n v="4672678.33"/>
    <n v="5.3561918239999997"/>
    <n v="56569.955569999998"/>
    <n v="1712069.4"/>
    <n v="447.777636524"/>
    <x v="3"/>
    <s v="Household Steel Items"/>
    <e v="#NAME?"/>
    <s v="Lunch Box"/>
  </r>
  <r>
    <s v="INNSA1"/>
    <s v="2022-11-18"/>
    <s v="0301049751"/>
    <s v="73239990"/>
    <s v="6527 STEEL LUNCH BOX (QTY:25680 PCS/USD1.90 PER PCS)"/>
    <s v="6527"/>
    <s v="STEEL LUNCH BOX"/>
    <s v="STEEL"/>
    <s v=""/>
    <n v="25680"/>
    <s v="PCS"/>
    <s v=" "/>
    <s v="PCS"/>
    <n v="8945.2000000000007"/>
    <s v="KGS"/>
    <n v="465.45067410000001"/>
    <n v="4163549.37"/>
    <n v="5.6349960550000002"/>
    <n v="50406.166709999998"/>
    <n v="1525524.5"/>
    <n v="471.085670155"/>
    <x v="3"/>
    <s v="Household Steel Items"/>
    <e v="#NAME?"/>
    <s v="Lunch Box"/>
  </r>
  <r>
    <s v="INNSA1"/>
    <s v="2022-11-16"/>
    <s v="0301049751"/>
    <s v="73239990"/>
    <s v="NP-21 STAINLESS STEEL SPORTS BOTTLE 650ML S115 (QTY:35496 NUM USD1.05 PER NUM)"/>
    <s v="NP-21"/>
    <s v="STAINLESS STEEL SPORTS BOTTLE 650ML S115"/>
    <s v="STAINLESS"/>
    <s v=""/>
    <e v="#N/A"/>
    <e v="#N/A"/>
    <s v=" "/>
    <e v="#N/A"/>
    <n v="6310.4"/>
    <s v="KGS"/>
    <n v="518.70852239999999"/>
    <n v="3273258.26"/>
    <n v="6.1898391699999999"/>
    <n v="39060.361100000002"/>
    <n v="1199321.8999999999"/>
    <n v="524.89836157000002"/>
    <x v="3"/>
    <s v="Household Steel Items"/>
    <e v="#NAME?"/>
    <s v="Other"/>
  </r>
  <r>
    <s v="INNSA1"/>
    <s v="2022-11-16"/>
    <s v="0301049751"/>
    <s v="73239990"/>
    <s v="SB-01 STAINLESS STEEL SPORTS BOTTLE 750ML SG-702 (QTY: 8604NUM USD 1.11 PER NUM)"/>
    <s v="SB-01"/>
    <s v="STAINLESS STEEL SPORTS BOTTLE 750ML SG-702"/>
    <s v="STAINLESS"/>
    <s v=""/>
    <e v="#N/A"/>
    <e v="#N/A"/>
    <s v="1.11"/>
    <e v="#N/A"/>
    <n v="1362.3"/>
    <s v="KGS"/>
    <n v="615.69009029999995"/>
    <n v="838754.61"/>
    <n v="7.3471371159999999"/>
    <n v="10009.00489"/>
    <n v="307319.7"/>
    <n v="623.03722741599995"/>
    <x v="3"/>
    <s v="Household Steel Items"/>
    <e v="#NAME?"/>
    <s v="Other"/>
  </r>
  <r>
    <s v="INNSA1"/>
    <s v="2022-11-16"/>
    <s v="0301049751"/>
    <s v="73239990"/>
    <s v="KWP-1000B SS OIL POT 900ML(QTY: 27000 PCS/USD 1.55 PER PCS)"/>
    <s v="KWP-1000B"/>
    <s v="SS OIL POT 900ML"/>
    <s v="SS"/>
    <s v=""/>
    <n v="27000"/>
    <s v="PCS"/>
    <s v="1.55"/>
    <s v="PCS"/>
    <n v="6975"/>
    <s v="KGS"/>
    <n v="518.54179209999995"/>
    <n v="3616829"/>
    <n v="6.187849548"/>
    <n v="43160.250599999999"/>
    <n v="1325206.2"/>
    <n v="524.72964164799998"/>
    <x v="3"/>
    <s v="Household Steel Items"/>
    <e v="#NAME?"/>
    <s v="Other"/>
  </r>
  <r>
    <s v="INNSA1"/>
    <s v="2022-11-15"/>
    <s v="0301049751"/>
    <s v="73239990"/>
    <s v="NP-19 STEEL SALT BOTTLE (QTY:25920 PCS USD 0.4430 PER PCS)"/>
    <s v="NP-19"/>
    <s v="STEEL SALT BOTTLE"/>
    <s v="STEEL"/>
    <s v=""/>
    <e v="#N/A"/>
    <e v="#N/A"/>
    <s v="0.4430"/>
    <e v="#N/A"/>
    <n v="4050"/>
    <s v="KGS"/>
    <n v="251.55885929999999"/>
    <n v="1018813.38"/>
    <n v="3.001895695"/>
    <n v="12157.67757"/>
    <n v="373293.3"/>
    <n v="254.560754995"/>
    <x v="3"/>
    <s v="Household Steel Items"/>
    <e v="#NAME?"/>
    <s v="Other"/>
  </r>
  <r>
    <s v="INNSA1"/>
    <s v="2022-11-10"/>
    <s v="0301049751"/>
    <s v="73239990"/>
    <s v="KL32D-9S STAINLESS STEEL GRATER WITH HANDLE (QTY:37560 PCS USD 0.99 PER PCS)"/>
    <s v="KL32D-9S"/>
    <s v="STAINLESS STEEL GRATER WITH HANDLE"/>
    <s v="STAINLESS"/>
    <s v=""/>
    <e v="#N/A"/>
    <e v="#N/A"/>
    <s v="0.99"/>
    <e v="#N/A"/>
    <n v="8451"/>
    <s v="KGS"/>
    <n v="381.44559700000002"/>
    <n v="3223596.74"/>
    <n v="4.5518567660000002"/>
    <n v="38467.741529999999"/>
    <n v="1181125.8"/>
    <n v="385.99745376600004"/>
    <x v="3"/>
    <s v="Household Steel Items"/>
    <e v="#NAME?"/>
    <s v="Other"/>
  </r>
  <r>
    <s v="INNSA1"/>
    <s v="2022-11-10"/>
    <s v="0301049751"/>
    <s v="73239990"/>
    <s v="KL324H-9S STAINLESS STEEL GRATER WITH HANDLE (QTY - 59040 PCS/USD 0.68 PER PCS)"/>
    <s v="KL324H-9S"/>
    <s v="STAINLESS STEEL GRATER WITH HANDLE"/>
    <s v="STAINLESS"/>
    <s v=""/>
    <e v="#VALUE!"/>
    <s v="PCS"/>
    <s v="0.68"/>
    <s v="PCS"/>
    <n v="9512"/>
    <s v="KGS"/>
    <n v="365.90082210000003"/>
    <n v="3480448.62"/>
    <n v="4.3663582590000001"/>
    <n v="41532.799760000002"/>
    <n v="1275236.3999999999"/>
    <n v="370.26718035900001"/>
    <x v="3"/>
    <s v="Household Steel Items"/>
    <e v="#NAME?"/>
    <s v="Other"/>
  </r>
  <r>
    <s v="INNSA1"/>
    <s v="2022-11-05"/>
    <s v="0301049751"/>
    <s v="73231000"/>
    <s v="OKS-4156 -STEEL SCRUBBER 6PCS SET (QTY 99600 SET / USD 0.26SET)"/>
    <s v="OKS-4156"/>
    <s v="-STEEL SCRUBBER 6PCS SET"/>
    <s v="-STEEL"/>
    <s v=""/>
    <n v="99600"/>
    <s v="SET"/>
    <s v=" "/>
    <s v="SET"/>
    <n v="8677.15"/>
    <s v="KGS"/>
    <n v="260.76831329999999"/>
    <n v="2262725.77"/>
    <n v="3.1117937150000001"/>
    <n v="27001.500840000001"/>
    <n v="994694.3"/>
    <n v="263.88010701499996"/>
    <x v="3"/>
    <s v="Steel Scrubbers"/>
    <e v="#NAME?"/>
    <s v="Scrubber"/>
  </r>
  <r>
    <s v="INNSA1"/>
    <s v="2022-11-04"/>
    <s v="0301049751"/>
    <s v="73239990"/>
    <s v="NP-55 STEEL TEA STRAINER (QTY:100800 PCS /USD 0.2892 PER PCS)"/>
    <s v="NP-55"/>
    <s v="STEEL TEA STRAINER"/>
    <s v="STEEL"/>
    <s v=""/>
    <n v="100800"/>
    <s v="PCS"/>
    <s v="0.2892"/>
    <s v="PCS"/>
    <n v="4620"/>
    <s v="KGS"/>
    <n v="554.03166880000003"/>
    <n v="2559626.31"/>
    <n v="6.6113564299999998"/>
    <n v="30544.466710000001"/>
    <n v="937847.1"/>
    <n v="560.64302523000003"/>
    <x v="3"/>
    <s v="Household Steel Items"/>
    <e v="#NAME?"/>
    <s v="Tea Strainer"/>
  </r>
  <r>
    <s v="INNSA1"/>
    <s v="2022-11-04"/>
    <s v="0301049751"/>
    <s v="73239990"/>
    <s v="NP-19 STEEL SALT BOTTLE (QTY:44352 PCS /USD 0.445 PER PCS)"/>
    <s v="NP-19"/>
    <s v="STEEL SALT BOTTLE"/>
    <s v="STEEL"/>
    <s v=""/>
    <n v="44352"/>
    <s v="PCS"/>
    <s v="0.445"/>
    <s v="PCS"/>
    <n v="6930"/>
    <s v="KGS"/>
    <n v="250.06778209999999"/>
    <n v="1732969.73"/>
    <n v="2.9841024119999999"/>
    <n v="20679.829710000002"/>
    <n v="634960.1"/>
    <n v="253.05188451199999"/>
    <x v="3"/>
    <s v="Household Steel Items"/>
    <e v="#NAME?"/>
    <s v="Other"/>
  </r>
  <r>
    <s v="INNSA1"/>
    <s v="2022-11-04"/>
    <s v="0301049751"/>
    <s v="73231000"/>
    <s v="8001-2 STEEL SCRUBBER 2 PCS SET (QTY- 169440 SET/USD 0.164PER SET)"/>
    <s v="8001-2"/>
    <s v="STEEL SCRUBBER 2 PCS SET"/>
    <s v="STEEL"/>
    <s v=""/>
    <e v="#VALUE!"/>
    <s v="SET"/>
    <s v=" "/>
    <s v="SET"/>
    <n v="4942"/>
    <s v="KGS"/>
    <n v="497.44888300000002"/>
    <n v="2458392.38"/>
    <n v="5.9361441890000002"/>
    <n v="29336.424579999999"/>
    <n v="1080709.3"/>
    <n v="503.38502718900003"/>
    <x v="3"/>
    <s v="Steel Scrubbers"/>
    <e v="#NAME?"/>
    <s v="Scrubber"/>
  </r>
  <r>
    <s v="INNSA1"/>
    <s v="2022-11-03"/>
    <s v="0301049751"/>
    <s v="73239990"/>
    <s v="AM-253 STEEL KITCHEN TURNER (QTY:25200 PCS/ USD 0.535 PER PCS)"/>
    <s v="AM-253"/>
    <s v="STEEL KITCHEN TURNER"/>
    <s v="STEEL"/>
    <s v=""/>
    <n v="25200"/>
    <s v="PCS"/>
    <s v="0.535"/>
    <s v="PCS"/>
    <n v="2450"/>
    <s v="KGS"/>
    <n v="490.67181219999998"/>
    <n v="1202145.94"/>
    <n v="5.8482933519999998"/>
    <n v="14328.31871"/>
    <n v="440466.3"/>
    <n v="496.52010555199996"/>
    <x v="3"/>
    <s v="Household Steel Items"/>
    <e v="#NAME?"/>
    <s v="Other"/>
  </r>
  <r>
    <s v="INNSA1"/>
    <s v="2022-11-03"/>
    <s v="0301049751"/>
    <s v="73239990"/>
    <s v="SB-01 - STAINLESS STEEL SPORTS BOTTLE 750ML SG-702 (QTY:26172 PCS/USD1.110 PER PCS)"/>
    <s v="SB-01"/>
    <s v="- STAINLESS STEEL SPORTS BOTTLE 750ML SG-702"/>
    <s v="-"/>
    <s v=""/>
    <n v="26172"/>
    <s v="PCS"/>
    <s v=" "/>
    <s v="PCS"/>
    <n v="4143.8999999999996"/>
    <s v="KGS"/>
    <n v="613.42199140000002"/>
    <n v="2541959.39"/>
    <n v="7.3113467390000002"/>
    <n v="30297.489750000001"/>
    <n v="931374"/>
    <n v="620.73333813900001"/>
    <x v="3"/>
    <s v="Household Steel Items"/>
    <e v="#NAME?"/>
    <s v="Other"/>
  </r>
  <r>
    <s v="INNSA1"/>
    <s v="2022-11-03"/>
    <s v="0301049751"/>
    <s v="73239990"/>
    <s v="SB-12 STEEL TEA STRAINER BIG(QTY:50400 PCS/USD 1.057 PER PCS)"/>
    <s v="SB-12"/>
    <s v="STEEL TEA STRAINER BIG"/>
    <s v="STEEL"/>
    <s v=""/>
    <n v="50400"/>
    <s v="PCS"/>
    <s v="1.057"/>
    <s v="PCS"/>
    <n v="11970"/>
    <s v="KGS"/>
    <n v="397.27424980000001"/>
    <n v="4755372.7699999996"/>
    <n v="4.7350923690000002"/>
    <n v="56679.055659999998"/>
    <n v="1742368.7"/>
    <n v="402.00934216899998"/>
    <x v="3"/>
    <s v="Household Steel Items"/>
    <e v="#NAME?"/>
    <s v="Tea Strainer"/>
  </r>
  <r>
    <s v="INNSA1"/>
    <s v="2022-11-03"/>
    <s v="0301049751"/>
    <s v="73239990"/>
    <s v="NP-20 STAINLESS STEEL SPORTS BOTTLE 750ML S-308-C6 (QTY:18288 PCS / USD 1.062 PER PCS)"/>
    <s v="NP-20"/>
    <s v="STAINLESS STEEL SPORTS BOTTLE 750ML S-308-C6"/>
    <s v="STAINLESS"/>
    <s v=""/>
    <n v="18288"/>
    <s v="PCS"/>
    <s v="1.062"/>
    <s v="PCS"/>
    <n v="3251.2"/>
    <s v="KGS"/>
    <n v="522.70403539999995"/>
    <n v="1699415.36"/>
    <n v="6.2300838550000002"/>
    <n v="20255.248629999998"/>
    <n v="622665.80000000005"/>
    <n v="528.93411925499993"/>
    <x v="3"/>
    <s v="Household Steel Items"/>
    <e v="#NAME?"/>
    <s v="Other"/>
  </r>
  <r>
    <s v="INNSA1"/>
    <s v="2022-11-01"/>
    <s v="0301049751"/>
    <s v="73239990"/>
    <s v="STAINLESS STEEL GRATER WITH HANDLE DS-25 (QTY:51000 PCS /USD0.2252 PER PCS)"/>
    <s v="STAINLESS"/>
    <s v="STEEL GRATER WITH HANDLE DS-25"/>
    <s v="STEEL"/>
    <s v=""/>
    <n v="51000"/>
    <s v="PCS"/>
    <s v=" "/>
    <s v="PCS"/>
    <n v="1700"/>
    <s v="KGS"/>
    <n v="600.58861179999997"/>
    <n v="1021000.64"/>
    <n v="7.1583863140000004"/>
    <n v="12169.256729999999"/>
    <n v="374094.6"/>
    <n v="607.74699811400001"/>
    <x v="3"/>
    <s v="Household Steel Items"/>
    <e v="#NAME?"/>
    <s v="Other"/>
  </r>
  <r>
    <s v="INNSA1"/>
    <s v="2022-10-29"/>
    <s v="0301049751"/>
    <s v="73239990"/>
    <s v="NP-21 STAINLESS STEEL SPORTS BOTTLE 650ML S115 (QTY:19584 PCS USD 1.05 PER PCS)"/>
    <s v="NP-21"/>
    <s v="STAINLESS STEEL SPORTS BOTTLE 650ML S115"/>
    <s v="STAINLESS"/>
    <s v=""/>
    <e v="#N/A"/>
    <e v="#N/A"/>
    <s v="1.05"/>
    <e v="#N/A"/>
    <n v="3481.6"/>
    <s v="KGS"/>
    <n v="515.47645339999997"/>
    <n v="1794682.82"/>
    <n v="6.1439386569999996"/>
    <n v="21390.736830000002"/>
    <n v="657571.9"/>
    <n v="521.620392057"/>
    <x v="3"/>
    <s v="Household Steel Items"/>
    <e v="#NAME?"/>
    <s v="Other"/>
  </r>
  <r>
    <s v="INNSA1"/>
    <s v="2022-10-29"/>
    <s v="0301049751"/>
    <s v="73239990"/>
    <s v="8504 STEEL LUNCH BOX 2 LAYER (QTY:22080 PCS /USD2.61PER PCS)"/>
    <s v="8504"/>
    <s v="STEEL LUNCH BOX 2 LAYER"/>
    <s v="STEEL"/>
    <s v=""/>
    <n v="22080"/>
    <s v="PCS"/>
    <s v=" "/>
    <s v="PCS"/>
    <n v="10561.6"/>
    <s v="KGS"/>
    <n v="467.06042170000001"/>
    <n v="4932905.3499999996"/>
    <n v="5.5668703419999996"/>
    <n v="58795.057809999998"/>
    <n v="1807416.5"/>
    <n v="472.62729204200002"/>
    <x v="3"/>
    <s v="Household Steel Items"/>
    <e v="#NAME?"/>
    <s v="Lunch Box"/>
  </r>
  <r>
    <s v="INNSA1"/>
    <s v="2022-10-29"/>
    <s v="0301049751"/>
    <s v="73239990"/>
    <s v="SB-01 - STAINLESS STEEL SPORTS BOTTLE 750ML SG-702 (QTY:25128 PCS/USD1.11 PER PCS)"/>
    <s v="SB-01"/>
    <s v="- STAINLESS STEEL SPORTS BOTTLE 750ML SG-702"/>
    <s v="-"/>
    <s v=""/>
    <n v="25128"/>
    <s v="PCS"/>
    <s v=" "/>
    <s v="PCS"/>
    <n v="3978.6"/>
    <s v="KGS"/>
    <n v="611.85372740000003"/>
    <n v="2434321.2400000002"/>
    <n v="7.2926546769999998"/>
    <n v="29014.555899999999"/>
    <n v="891935.2"/>
    <n v="619.146382077"/>
    <x v="3"/>
    <s v="Household Steel Items"/>
    <e v="#NAME?"/>
    <s v="Other"/>
  </r>
  <r>
    <s v="INNSA1"/>
    <s v="2022-10-29"/>
    <s v="0301049751"/>
    <s v="73231000"/>
    <s v="8001-2 STEEL SCRUBBER 2 PCS SET (QTY- 168240 SET/USD 0.164 PER SET)"/>
    <s v="8001-2"/>
    <s v="STEEL SCRUBBER 2 PCS SET"/>
    <s v="STEEL"/>
    <s v=""/>
    <e v="#VALUE!"/>
    <s v="SET"/>
    <s v="0.164"/>
    <s v="SET"/>
    <n v="4809"/>
    <s v="KGS"/>
    <n v="503.60677270000002"/>
    <n v="2421844.9700000002"/>
    <n v="6.0024645139999997"/>
    <n v="28865.851849999999"/>
    <n v="1064643.1000000001"/>
    <n v="509.60923721400002"/>
    <x v="3"/>
    <s v="Steel Scrubbers"/>
    <e v="#NAME?"/>
    <s v="Scrubber"/>
  </r>
  <r>
    <s v="INNSA1"/>
    <s v="2022-10-29"/>
    <s v="0301049751"/>
    <s v="73239990"/>
    <s v="6527 STEEL LUNCH BOX (QTY:25680 PCS / USD 2.00 PER PCS)"/>
    <s v="6527"/>
    <s v="STEEL LUNCH BOX"/>
    <s v="STEEL"/>
    <s v=""/>
    <n v="25680"/>
    <s v="PCS"/>
    <s v="2.00"/>
    <s v="PCS"/>
    <n v="8945.2000000000007"/>
    <s v="KGS"/>
    <n v="491.47132199999999"/>
    <n v="4396309.2699999996"/>
    <n v="5.85782267"/>
    <n v="52399.395349999999"/>
    <n v="1610807.8"/>
    <n v="497.32914467000001"/>
    <x v="3"/>
    <s v="Household Steel Items"/>
    <e v="#NAME?"/>
    <s v="Lunch Box"/>
  </r>
  <r>
    <s v="INNSA1"/>
    <s v="2022-10-29"/>
    <s v="0301049751"/>
    <s v="73239990"/>
    <s v="AM-06 - STAINLESS STEEL BOTTLE 750ML SG805 (QTY:46584 PCS/USD 1.05 PER PCS)"/>
    <s v="AM-06"/>
    <s v="- STAINLESS STEEL BOTTLE 750ML SG805"/>
    <s v="-"/>
    <s v=""/>
    <n v="46584"/>
    <s v="PCS"/>
    <s v="1.05"/>
    <s v="PCS"/>
    <n v="6987.6"/>
    <s v="KGS"/>
    <n v="610.93505640000001"/>
    <n v="4268969.8"/>
    <n v="7.2817050820000002"/>
    <n v="50881.64243"/>
    <n v="1564150.6"/>
    <n v="618.21676148200004"/>
    <x v="3"/>
    <s v="Household Steel Items"/>
    <e v="#NAME?"/>
    <s v="Other"/>
  </r>
  <r>
    <s v="INNSA1"/>
    <s v="2022-10-29"/>
    <s v="0301049751"/>
    <s v="73239990"/>
    <s v="6581 STEEL ROUND CONTAINER MEDIUM (QTY:46080 PCS/ USD 0.99 PER PCS)"/>
    <s v="6581"/>
    <s v="STEEL ROUND CONTAINER MEDIUM"/>
    <s v="STEEL"/>
    <s v=""/>
    <n v="46080"/>
    <s v="PCS"/>
    <s v="0.99"/>
    <s v="PCS"/>
    <n v="5568"/>
    <s v="KGS"/>
    <n v="701.31256470000005"/>
    <n v="3904908.36"/>
    <n v="8.3589101869999993"/>
    <n v="46542.411919999999"/>
    <n v="1430758.5"/>
    <n v="709.67147488700004"/>
    <x v="3"/>
    <s v="Household Steel Items"/>
    <e v="#NAME?"/>
    <s v="Other"/>
  </r>
  <r>
    <s v="INNSA1"/>
    <s v="2022-10-29"/>
    <s v="0301049751"/>
    <s v="73239990"/>
    <s v="6862 STEEL RECTANGLE CONTAINER LARGE (QTY:23040 PCS/USD1.58PER PCS)"/>
    <s v="6862"/>
    <s v="STEEL RECTANGLE CONTAINER LARGE"/>
    <s v="STEEL"/>
    <s v=""/>
    <n v="23040"/>
    <s v="PCS"/>
    <s v=" "/>
    <s v="PCS"/>
    <n v="5760"/>
    <s v="KGS"/>
    <n v="540.97884720000002"/>
    <n v="3116038.16"/>
    <n v="6.4479004440000001"/>
    <n v="37139.906560000003"/>
    <n v="1141716.3999999999"/>
    <n v="547.42674764399999"/>
    <x v="3"/>
    <s v="Household Steel Items"/>
    <e v="#NAME?"/>
    <s v="Other"/>
  </r>
  <r>
    <s v="INNSA1"/>
    <s v="2022-10-18"/>
    <s v="0301049751"/>
    <s v="73239990"/>
    <s v="SL-01 - STAINLESS STEEL COLA BOTTLE 750ML SK750 (QTY:21816 PCS/USD 1.2400PER PCS)"/>
    <s v="SL-01"/>
    <s v="- STAINLESS STEEL COLA BOTTLE 750ML SK750"/>
    <s v="-"/>
    <s v=""/>
    <n v="21816"/>
    <s v="PCS"/>
    <s v=" "/>
    <s v="PCS"/>
    <n v="4363.2"/>
    <s v="KGS"/>
    <n v="530.45877340000004"/>
    <n v="2314497.7200000002"/>
    <n v="6.4337025270000003"/>
    <n v="28071.530869999999"/>
    <n v="848032"/>
    <n v="536.89247592700008"/>
    <x v="3"/>
    <s v="Household Steel Items"/>
    <e v="#NAME?"/>
    <s v="Other"/>
  </r>
  <r>
    <s v="INNSA1"/>
    <s v="2022-10-18"/>
    <s v="0301049751"/>
    <s v="73239990"/>
    <s v="NP-20 STAINLESS STEEL SPORTS BOTTLE 750 ML S-308-C6 (QTY:19836 PCS USD 1.0620 PER PCS)"/>
    <s v="NP-20"/>
    <s v="STAINLESS STEEL SPORTS BOTTLE 750 ML S-308-C6"/>
    <s v="STAINLESS"/>
    <s v=""/>
    <e v="#N/A"/>
    <e v="#N/A"/>
    <s v="1.0620"/>
    <e v="#N/A"/>
    <n v="3526.4"/>
    <s v="KGS"/>
    <n v="511.10121939999999"/>
    <n v="1802347.34"/>
    <n v="6.1989232190000001"/>
    <n v="21859.882839999998"/>
    <n v="660380.1"/>
    <n v="517.30014261899998"/>
    <x v="3"/>
    <s v="Household Steel Items"/>
    <e v="#NAME?"/>
    <s v="Other"/>
  </r>
  <r>
    <s v="INNSA1"/>
    <s v="2022-10-18"/>
    <s v="0301049751"/>
    <s v="73239990"/>
    <s v="SB-01 - STAINLESS STEEL SPORTS BOTTLE 750ML SG-702 (QTY:46224 PCS/USD 1.1257 PER PCS)"/>
    <s v="SB-01"/>
    <s v="- STAINLESS STEEL SPORTS BOTTLE 750ML SG-702"/>
    <s v="-"/>
    <s v=""/>
    <n v="46224"/>
    <s v="PCS"/>
    <s v="1.1257"/>
    <s v="PCS"/>
    <n v="7318.8"/>
    <s v="KGS"/>
    <n v="608.28948049999997"/>
    <n v="4451949.05"/>
    <n v="7.3776771439999997"/>
    <n v="53995.743479999997"/>
    <n v="1631194.1"/>
    <n v="615.66715764399999"/>
    <x v="3"/>
    <s v="Household Steel Items"/>
    <e v="#NAME?"/>
    <s v="Other"/>
  </r>
  <r>
    <s v="INNSA1"/>
    <s v="2022-10-12"/>
    <s v="0301049751"/>
    <s v="73239990"/>
    <s v="SL-01 -STAINLESS STEEL COLA BOTTLE 750ML SK750 (QTY: 16776NUM USD 1.24 PER NUM)"/>
    <s v="SL-01"/>
    <s v="-STAINLESS STEEL COLA BOTTLE 750ML SK750"/>
    <s v="-STAINLESS"/>
    <s v=""/>
    <e v="#N/A"/>
    <e v="#N/A"/>
    <s v="1.24"/>
    <e v="#N/A"/>
    <n v="3355.2"/>
    <s v="KGS"/>
    <n v="531.08127379999996"/>
    <n v="1781883.89"/>
    <n v="6.4412525629999999"/>
    <n v="21611.690600000002"/>
    <n v="652882.30000000005"/>
    <n v="537.522526363"/>
    <x v="3"/>
    <s v="Household Steel Items"/>
    <e v="#NAME?"/>
    <s v="Other"/>
  </r>
  <r>
    <s v="INNSA1"/>
    <s v="2022-10-12"/>
    <s v="0301049751"/>
    <s v="73239990"/>
    <s v="SB-01-STAINLESS STEEL SPORTS BOTTLE 750ML SG-702 (QTY: 27036 NUM USD 1.16 PER NUM)"/>
    <s v="SB-01-STAINLESS"/>
    <s v="STEEL SPORTS BOTTLE 750ML SG-702"/>
    <s v="STEEL"/>
    <s v=""/>
    <e v="#N/A"/>
    <e v="#N/A"/>
    <s v="1.16"/>
    <e v="#N/A"/>
    <n v="4280.7"/>
    <s v="KGS"/>
    <n v="627.55955329999995"/>
    <n v="2686394.18"/>
    <n v="7.6113954320000001"/>
    <n v="32582.100419999999"/>
    <n v="984294.8"/>
    <n v="635.17094873199994"/>
    <x v="3"/>
    <s v="Household Steel Items"/>
    <e v="#NAME?"/>
    <s v="Other"/>
  </r>
  <r>
    <s v="INNSA1"/>
    <s v="2022-10-11"/>
    <s v="0301049751"/>
    <s v="73231000"/>
    <s v="OKS-4156 -STEEL SCRUBBER 6PCS SET (QTY99600 SET / USD 0.26 SET)"/>
    <s v="OKS-4156"/>
    <s v="-STEEL SCRUBBER 6PCS SET"/>
    <s v="-STEEL"/>
    <s v=""/>
    <n v="99600"/>
    <s v="SET"/>
    <s v=" "/>
    <s v="SET"/>
    <n v="8677.15"/>
    <s v="KGS"/>
    <n v="255.3805017"/>
    <n v="2215974.92"/>
    <n v="3.0973984429999999"/>
    <n v="26876.590899999999"/>
    <n v="974142.6"/>
    <n v="258.477900143"/>
    <x v="3"/>
    <s v="Steel Scrubbers"/>
    <e v="#NAME?"/>
    <s v="Scrubber"/>
  </r>
  <r>
    <s v="INNSA1"/>
    <s v="2022-10-07"/>
    <s v="0301049751"/>
    <s v="73239990"/>
    <s v="AM-06 STAINLESS STEEL BOTTLE 750ML SG805(QTY:46692 PCS/USD 1.095 PER PCS)"/>
    <s v="AM-06"/>
    <s v="STAINLESS STEEL BOTTLE 750ML SG805"/>
    <s v="STAINLESS"/>
    <s v=""/>
    <n v="46692"/>
    <s v="PCS"/>
    <s v="1.095"/>
    <s v="PCS"/>
    <n v="7003.8"/>
    <s v="KGS"/>
    <n v="631.12509069999999"/>
    <n v="4420273.91"/>
    <n v="7.6546402750000002"/>
    <n v="53611.569560000004"/>
    <n v="1619588.4"/>
    <n v="638.77973097500001"/>
    <x v="3"/>
    <s v="Household Steel Items"/>
    <e v="#NAME?"/>
    <s v="Other"/>
  </r>
  <r>
    <s v="INNSA1"/>
    <s v="2022-10-06"/>
    <s v="0301049751"/>
    <s v="73239990"/>
    <s v="NP-21 STAINLESS STEEL SPORTS BOTTLE 650ML S115(QTY:21600 PCS/USD 1.090 PER PCS)"/>
    <s v="NP-21"/>
    <s v="STAINLESS STEEL SPORTS BOTTLE 650ML S115"/>
    <s v="STAINLESS"/>
    <s v=""/>
    <n v="21600"/>
    <s v="PCS"/>
    <s v="1.090"/>
    <s v="PCS"/>
    <n v="3840"/>
    <s v="KGS"/>
    <n v="515.29848700000002"/>
    <n v="1978746.19"/>
    <n v="6.4091851609999999"/>
    <n v="24611.27102"/>
    <n v="725012.5"/>
    <n v="521.707672161"/>
    <x v="3"/>
    <s v="Household Steel Items"/>
    <e v="#NAME?"/>
    <s v="Other"/>
  </r>
  <r>
    <s v="INNSA1"/>
    <s v="2022-10-06"/>
    <s v="0301049751"/>
    <s v="73239990"/>
    <s v="STAINLEES STEEL SPORTS BOTTLE 750ML SG-702(QTY:5940 PCS/USD1.160 PER PCS)"/>
    <s v="STAINLEES"/>
    <s v="STEEL SPORTS BOTTLE 750ML SG-702"/>
    <s v="STEEL"/>
    <s v=""/>
    <n v="5940"/>
    <s v="PCS"/>
    <s v=" "/>
    <s v="PCS"/>
    <n v="940.5"/>
    <s v="KGS"/>
    <n v="615.73734179999997"/>
    <n v="579100.97"/>
    <n v="7.6584246499999997"/>
    <n v="7202.7483830000001"/>
    <n v="212182.6"/>
    <n v="623.39576645"/>
    <x v="3"/>
    <s v="Household Steel Items"/>
    <e v="#NAME?"/>
    <s v="Other"/>
  </r>
  <r>
    <s v="INNSA1"/>
    <s v="2022-10-06"/>
    <s v="0301049751"/>
    <s v="73239990"/>
    <s v="NP-20 STAINLESS STEEL SPORTS BOTTLE 750ML S-308-C6(QTY:10224PCS/USD 1.069 PER PCS)"/>
    <s v="NP-20"/>
    <s v="STAINLESS STEEL SPORTS BOTTLE 750ML S-308-C6"/>
    <s v="STAINLESS"/>
    <s v=""/>
    <e v="#VALUE!"/>
    <e v="#VALUE!"/>
    <s v="1.069"/>
    <e v="#VALUE!"/>
    <n v="1817.6"/>
    <s v="KGS"/>
    <n v="505.37088469999998"/>
    <n v="918562.12"/>
    <n v="6.285707521"/>
    <n v="11424.90199"/>
    <n v="336561.1"/>
    <n v="511.65659222099998"/>
    <x v="3"/>
    <s v="Household Steel Items"/>
    <e v="#NAME?"/>
    <s v="Other"/>
  </r>
  <r>
    <s v="INNSA1"/>
    <s v="2022-10-06"/>
    <s v="0301049751"/>
    <s v="73239990"/>
    <s v="SL-01 STAINLESS STEEL COLA BOTTLE 750ML SK750(QTY:5148 PCS/USD 1.250 PER PCS)"/>
    <s v="SL-01"/>
    <s v="STAINLESS STEEL COLA BOTTLE 750ML SK750"/>
    <s v="STAINLESS"/>
    <s v=""/>
    <n v="5148"/>
    <s v="PCS"/>
    <s v="1.250"/>
    <s v="PCS"/>
    <n v="1029.5999999999999"/>
    <s v="KGS"/>
    <n v="525.2787879"/>
    <n v="540827.04"/>
    <n v="6.5333182570000004"/>
    <n v="6726.7044779999997"/>
    <n v="198159"/>
    <n v="531.81210615700002"/>
    <x v="3"/>
    <s v="Household Steel Items"/>
    <e v="#NAME?"/>
    <s v="Other"/>
  </r>
  <r>
    <s v="INNSA1"/>
    <s v="2022-09-24"/>
    <s v="0301049751"/>
    <s v="73231000"/>
    <s v="STILL SCRUBBER 2 PCS SET (8001-2) (QTY:166200 SET/USD:0.164PER SET)"/>
    <s v="STILL"/>
    <s v="SCRUBBER 2 PCS SET"/>
    <s v="SCRUBBER"/>
    <s v="8001-2"/>
    <n v="166200"/>
    <s v="SET"/>
    <s v=" "/>
    <s v="SET"/>
    <n v="4847"/>
    <s v="KGS"/>
    <n v="482.9116257"/>
    <n v="2340672.65"/>
    <n v="6.0063635040000003"/>
    <n v="29112.84391"/>
    <n v="1028959.7"/>
    <n v="488.91798920399998"/>
    <x v="3"/>
    <s v="Steel Scrubbers"/>
    <e v="#NAME?"/>
    <s v="Scrubber"/>
  </r>
  <r>
    <s v="INNSA1"/>
    <s v="2022-09-22"/>
    <s v="0301049751"/>
    <s v="73239990"/>
    <s v="NP-55 STEEL TEA STRAINER (QTY:151200 PCS / USD 0.3014 PER PCS)"/>
    <s v="NP-55"/>
    <s v="STEEL TEA STRAINER"/>
    <s v="STEEL"/>
    <s v=""/>
    <n v="151200"/>
    <s v="PCS"/>
    <s v="0.3014"/>
    <s v="PCS"/>
    <n v="6930"/>
    <s v="KGS"/>
    <n v="558.18661329999998"/>
    <n v="3868233.23"/>
    <n v="6.9426195679999996"/>
    <n v="48112.353609999998"/>
    <n v="1417320.6"/>
    <n v="565.12923286800003"/>
    <x v="3"/>
    <s v="Household Steel Items"/>
    <e v="#NAME?"/>
    <s v="Tea Strainer"/>
  </r>
  <r>
    <s v="INNSA1"/>
    <s v="2022-09-19"/>
    <s v="0301049751"/>
    <s v="73239990"/>
    <s v="STAINLESS STEEL SPORTS BOTTLE 750ML SG-702 (SB-01) (QTY :10656 PCS/USD:1.160 PER PCS)"/>
    <s v="STAINLESS"/>
    <s v="STEEL SPORTS BOTTLE 750ML SG-702"/>
    <s v="STEEL"/>
    <s v="SB-01"/>
    <e v="#VALUE!"/>
    <s v="PCS"/>
    <s v=" "/>
    <s v="PCS"/>
    <n v="1687.2"/>
    <s v="KGS"/>
    <n v="626.95413110000004"/>
    <n v="1057797.01"/>
    <n v="7.7979369539999999"/>
    <n v="13156.67923"/>
    <n v="387576.8"/>
    <n v="634.75206805400001"/>
    <x v="3"/>
    <s v="Household Steel Items"/>
    <e v="#NAME?"/>
    <s v="Other"/>
  </r>
  <r>
    <s v="INNSA1"/>
    <s v="2022-09-19"/>
    <s v="0301049751"/>
    <s v="73239990"/>
    <s v="STAINLESS STEEL SPORTS BOTTLE 650ML S115 (NP-21) (QTY :19872 PCS/USD:1.090 PER PCS)"/>
    <s v="STAINLESS"/>
    <s v="STEEL SPORTS BOTTLE 650ML S115"/>
    <s v="STEEL"/>
    <s v="NP-21"/>
    <e v="#VALUE!"/>
    <s v="PCS"/>
    <s v=" "/>
    <s v="PCS"/>
    <n v="3532.8"/>
    <s v="KGS"/>
    <n v="524.68560070000001"/>
    <n v="1853609.29"/>
    <n v="6.5259403069999999"/>
    <n v="23054.841919999999"/>
    <n v="679162.5"/>
    <n v="531.21154100700005"/>
    <x v="3"/>
    <s v="Household Steel Items"/>
    <e v="#NAME?"/>
    <s v="Other"/>
  </r>
  <r>
    <s v="INNSA1"/>
    <s v="2022-09-19"/>
    <s v="0301049751"/>
    <s v="73239990"/>
    <s v="STAINLESS STEEL SPORTS BOTTLE 750ML S-308-C6 (NP-20) (QTY :12672 PCS/USD:1.069 PER PCS)"/>
    <s v="STAINLESS"/>
    <s v="STEEL SPORTS BOTTLE 750ML S-308-C6"/>
    <s v="STEEL"/>
    <s v="NP-20"/>
    <e v="#VALUE!"/>
    <s v="PCS"/>
    <s v=" "/>
    <s v="PCS"/>
    <n v="2252.8000000000002"/>
    <s v="KGS"/>
    <n v="514.57706410000003"/>
    <n v="1159239.21"/>
    <n v="6.4002122400000001"/>
    <n v="14418.39813"/>
    <n v="424745.2"/>
    <n v="520.97727634"/>
    <x v="3"/>
    <s v="Household Steel Items"/>
    <e v="#NAME?"/>
    <s v="Other"/>
  </r>
  <r>
    <s v="INNSA1"/>
    <s v="2022-09-17"/>
    <s v="0301049751"/>
    <s v="73239990"/>
    <s v="KWP-1000B SS OIL POT 900 ML (QTY :27000 PCS/USD:1.59 PER PCS)"/>
    <s v="KWP-1000B"/>
    <s v="SS OIL POT 900 ML"/>
    <s v="SS"/>
    <s v=""/>
    <e v="#VALUE!"/>
    <s v="PCS"/>
    <s v=" "/>
    <s v="PCS"/>
    <n v="6850"/>
    <s v="KGS"/>
    <n v="528.6389547"/>
    <n v="3621176.84"/>
    <n v="6.5751113769999998"/>
    <n v="45039.512940000001"/>
    <n v="1326799.2"/>
    <n v="535.21406607699998"/>
    <x v="3"/>
    <s v="Household Steel Items"/>
    <e v="#NAME?"/>
    <s v="Other"/>
  </r>
  <r>
    <s v="INNSA1"/>
    <s v="2022-09-17"/>
    <s v="0301049751"/>
    <s v="73239990"/>
    <s v="HOUSEHOLD STEEL HOOK 3PCS SET (2628)(QTY:165600 PKT/USD 0.436 PER PKT)"/>
    <s v="HOUSEHOLD"/>
    <s v="STEEL HOOK 3PCS SET"/>
    <s v="STEEL"/>
    <s v="2628"/>
    <n v="165600"/>
    <s v="PKT"/>
    <s v="0.436"/>
    <s v="PACK"/>
    <n v="5612"/>
    <s v="KGS"/>
    <n v="1059.9357130000001"/>
    <n v="5948359.2199999997"/>
    <n v="13.183280010000001"/>
    <n v="73984.567410000003"/>
    <n v="2179478.7999999998"/>
    <n v="1073.1189930100002"/>
    <x v="3"/>
    <s v="Household Steel Items"/>
    <e v="#NAME?"/>
    <s v="Other"/>
  </r>
  <r>
    <s v="INNSA1"/>
    <s v="2022-09-17"/>
    <s v="0301049751"/>
    <s v="73239990"/>
    <s v="NP-55 STEEL TEA STRAINER(QTY:100800 PCS /USD 0.3032 PER PCS)"/>
    <s v="NP-55"/>
    <s v="STEEL TEA STRAINER"/>
    <s v="STEEL"/>
    <s v=""/>
    <n v="100800"/>
    <s v="PCS"/>
    <s v="0.3032"/>
    <s v="PCS"/>
    <n v="4620"/>
    <s v="KGS"/>
    <n v="569.05030520000003"/>
    <n v="2629012.41"/>
    <n v="7.077740114"/>
    <n v="32699.159329999999"/>
    <n v="963270.1"/>
    <n v="576.12804531400002"/>
    <x v="3"/>
    <s v="Household Steel Items"/>
    <e v="#NAME?"/>
    <s v="Tea Strainer"/>
  </r>
  <r>
    <s v="INNSA1"/>
    <s v="2022-09-17"/>
    <s v="0301049751"/>
    <s v="73239990"/>
    <s v="AM-217 STEEL LEMON SQUEEZER (QTY:10200 PCS/USD 2.0408 PER PCS)"/>
    <s v="AM-217"/>
    <s v="STEEL LEMON SQUEEZER"/>
    <s v="STEEL"/>
    <s v=""/>
    <n v="10200"/>
    <s v="PCS"/>
    <s v="2.0408"/>
    <s v="PCS"/>
    <n v="2975"/>
    <s v="KGS"/>
    <n v="601.88921679999999"/>
    <n v="1790620.42"/>
    <n v="7.4861842889999997"/>
    <n v="22271.398260000002"/>
    <n v="656083.30000000005"/>
    <n v="609.37540108899998"/>
    <x v="3"/>
    <s v="Household Steel Items"/>
    <e v="#NAME?"/>
    <s v="Other"/>
  </r>
  <r>
    <s v="INNSA1"/>
    <s v="2022-09-12"/>
    <s v="0301049751"/>
    <s v="73239990"/>
    <s v="STAINLESS STEEL COLA BOTTLE 750ML SK-750 (SL-01) (QTY :20664PCS/USD:1.25 PER PCS)"/>
    <s v="STAINLESS"/>
    <s v="STEEL COLA BOTTLE 750ML SK-750"/>
    <s v="STEEL"/>
    <s v="SL-01"/>
    <e v="#VALUE!"/>
    <e v="#VALUE!"/>
    <s v=" "/>
    <e v="#VALUE!"/>
    <n v="4132.8"/>
    <s v="KGS"/>
    <n v="542.40830670000003"/>
    <n v="2241665.0499999998"/>
    <n v="6.7421790770000003"/>
    <n v="27864.077689999998"/>
    <n v="821346.1"/>
    <n v="549.15048577699997"/>
    <x v="3"/>
    <s v="Household Steel Items"/>
    <e v="#NAME?"/>
    <s v="Other"/>
  </r>
  <r>
    <s v="INNSA1"/>
    <s v="2022-09-12"/>
    <s v="0301049751"/>
    <s v="73239990"/>
    <s v="STAINLESS STEEL SPORTS BOTTLE 750ML SG-702 (SB-01) (QTY :1008 PCS/USD:1.160 PER PCS)"/>
    <s v="STAINLESS"/>
    <s v="STEEL SPORTS BOTTLE 750ML SG-702"/>
    <s v="STEEL"/>
    <s v="SB-01"/>
    <e v="#VALUE!"/>
    <s v="PCS"/>
    <s v=" "/>
    <s v="PCS"/>
    <n v="159.6"/>
    <s v="KGS"/>
    <n v="635.81672930000002"/>
    <n v="101476.35"/>
    <n v="7.9032533169999999"/>
    <n v="1261.3592289999999"/>
    <n v="37180.9"/>
    <n v="643.71998261700003"/>
    <x v="3"/>
    <s v="Household Steel Items"/>
    <e v="#NAME?"/>
    <s v="Other"/>
  </r>
  <r>
    <s v="INNSA1"/>
    <s v="2022-09-12"/>
    <s v="0301049751"/>
    <s v="73239990"/>
    <s v="STAINLESS STEEL SPORTS BOTTLE 650ML S115 (NP-21) (QTY :19908PCS/USD:1.09 PER PCS)"/>
    <s v="STAINLESS"/>
    <s v="STEEL SPORTS BOTTLE 650ML S115"/>
    <s v="STEEL"/>
    <s v="NP-21"/>
    <e v="#VALUE!"/>
    <e v="#VALUE!"/>
    <s v=" "/>
    <e v="#VALUE!"/>
    <n v="3539.2"/>
    <s v="KGS"/>
    <n v="532.10254859999998"/>
    <n v="1883217.34"/>
    <n v="6.6140776710000004"/>
    <n v="23408.543689999999"/>
    <n v="690010.8"/>
    <n v="538.716626271"/>
    <x v="3"/>
    <s v="Household Steel Items"/>
    <e v="#NAME?"/>
    <s v="Other"/>
  </r>
  <r>
    <s v="INNSA1"/>
    <s v="2022-09-12"/>
    <s v="0301049751"/>
    <s v="73239990"/>
    <s v="KWB-600F STAINLESS STEEL SPORTS BOTTLE (QTY.50400 PCS/USD 1.00 PER PCS)"/>
    <s v="KWB-600F"/>
    <s v="STAINLESS STEEL SPORTS BOTTLE"/>
    <s v="STAINLESS"/>
    <s v=""/>
    <n v="0.504"/>
    <s v="PCS"/>
    <s v="1.00"/>
    <s v="PCS"/>
    <n v="7875"/>
    <s v="KGS"/>
    <n v="543.85387300000002"/>
    <n v="4282849.25"/>
    <n v="6.7601475830000002"/>
    <n v="53236.162210000002"/>
    <n v="1569236"/>
    <n v="550.61402058300007"/>
    <x v="3"/>
    <s v="Household Steel Items"/>
    <e v="#NAME?"/>
    <s v="Other"/>
  </r>
  <r>
    <s v="INNSA1"/>
    <s v="2022-09-08"/>
    <s v="0301049751"/>
    <s v="73239990"/>
    <s v="STEEL LUNCH BOX 3LAYER (8505) (QTY:33,600 PCS/USD:3.63 PER PCS)"/>
    <s v="STEEL"/>
    <s v="LUNCH BOX 3LAYER"/>
    <s v="LUNCH"/>
    <s v="8505"/>
    <n v="33600"/>
    <s v="PCS"/>
    <s v=" "/>
    <s v="PCS"/>
    <n v="21784"/>
    <s v="KGS"/>
    <n v="468.60027450000001"/>
    <n v="10207988.380000001"/>
    <n v="5.8247392729999996"/>
    <n v="126886.1203"/>
    <n v="3740207"/>
    <n v="474.42501377299999"/>
    <x v="3"/>
    <s v="Household Steel Items"/>
    <e v="#NAME?"/>
    <s v="Lunch Box"/>
  </r>
  <r>
    <s v="INNSA1"/>
    <s v="2022-09-08"/>
    <s v="0301049751"/>
    <s v="73239990"/>
    <s v="STEEL LUNCH BOX (6527) (QTY:25,680 PCS/USD:2 PER PCS)"/>
    <s v="STEEL"/>
    <s v="LUNCH BOX"/>
    <s v="LUNCH"/>
    <s v="6527"/>
    <n v="25680"/>
    <s v="PCS"/>
    <s v=" "/>
    <s v="PCS"/>
    <n v="8945.2000000000007"/>
    <s v="KGS"/>
    <n v="480.53964029999997"/>
    <n v="4298523.1900000004"/>
    <n v="5.9731465540000004"/>
    <n v="53430.990550000002"/>
    <n v="1574978.9"/>
    <n v="486.51278685399996"/>
    <x v="3"/>
    <s v="Household Steel Items"/>
    <e v="#NAME?"/>
    <s v="Lunch Box"/>
  </r>
  <r>
    <s v="INNSA1"/>
    <s v="2022-09-08"/>
    <s v="0301049751"/>
    <s v="73239990"/>
    <s v="STEEL ROUND CONTAINER (6856) (QTY:66,384 PCS/USD:0.64 PER PCS)"/>
    <s v="STEEL"/>
    <s v="ROUND CONTAINER"/>
    <s v="ROUND"/>
    <s v="6856"/>
    <n v="66384"/>
    <s v="PCS"/>
    <s v=" "/>
    <s v="PCS"/>
    <n v="5532"/>
    <s v="KGS"/>
    <n v="642.76979930000005"/>
    <n v="3555802.53"/>
    <n v="7.9896805390000001"/>
    <n v="44198.91274"/>
    <n v="1302846.1000000001"/>
    <n v="650.75947983900005"/>
    <x v="3"/>
    <s v="Household Steel Items"/>
    <e v="#NAME?"/>
    <s v="Other"/>
  </r>
  <r>
    <s v="INNSA1"/>
    <s v="2022-09-08"/>
    <s v="0301049751"/>
    <s v="73239990"/>
    <s v="STEEL ROUND CONTAINER (6857) (QTY:35,280 PCS/USD:0.82 PER PCS)"/>
    <s v="STEEL"/>
    <s v="ROUND CONTAINER"/>
    <s v="ROUND"/>
    <s v="6857"/>
    <n v="35280"/>
    <s v="PCS"/>
    <s v=" "/>
    <s v="PCS"/>
    <n v="4498.2"/>
    <s v="KGS"/>
    <n v="538.26723130000005"/>
    <n v="2421233.66"/>
    <n v="6.6907051749999997"/>
    <n v="30096.130020000001"/>
    <n v="887140"/>
    <n v="544.957936475"/>
    <x v="3"/>
    <s v="Household Steel Items"/>
    <e v="#NAME?"/>
    <s v="Other"/>
  </r>
  <r>
    <s v="INNSA1"/>
    <s v="2022-09-08"/>
    <s v="0301049751"/>
    <s v="73239990"/>
    <s v="STEEL RECTANGLE CONTAINER BIG (6578) (QTY:37,920 PCS/USD:1.75 PER PCS)"/>
    <s v="STEEL"/>
    <s v="RECTANGLE CONTAINER BIG"/>
    <s v="RECTANGLE"/>
    <s v="6578"/>
    <n v="37920"/>
    <s v="PCS"/>
    <s v=" "/>
    <s v="PCS"/>
    <n v="10847.7"/>
    <s v="KGS"/>
    <n v="511.99175489999999"/>
    <n v="5553932.96"/>
    <n v="6.3640988800000002"/>
    <n v="69035.835430000006"/>
    <n v="2034961.1"/>
    <n v="518.35585377999996"/>
    <x v="3"/>
    <s v="Household Steel Items"/>
    <e v="#NAME?"/>
    <s v="Other"/>
  </r>
  <r>
    <s v="INNSA1"/>
    <s v="2022-09-08"/>
    <s v="0301049751"/>
    <s v="73239990"/>
    <s v="STEEL LUNCH BOX SMALL (6587) (QTY:51000 PCS/USD:1.68 PER PCS)"/>
    <s v="STEEL"/>
    <s v="LUNCH BOX SMALL"/>
    <s v="LUNCH"/>
    <s v="6587"/>
    <n v="51000"/>
    <s v="PCS"/>
    <s v=" "/>
    <s v="PCS"/>
    <n v="10348.75"/>
    <s v="KGS"/>
    <n v="692.92433970000002"/>
    <n v="7170900.7599999998"/>
    <n v="8.6131055270000001"/>
    <n v="89134.875820000001"/>
    <n v="2627418.1"/>
    <n v="701.53744522700003"/>
    <x v="3"/>
    <s v="Household Steel Items"/>
    <e v="#NAME?"/>
    <s v="Lunch Box"/>
  </r>
  <r>
    <s v="INNSA1"/>
    <s v="2022-09-03"/>
    <s v="0301049751"/>
    <s v="73239990"/>
    <s v="STAINLESS STEEL SPORTS BOTTLE (KWB-600F) (QTY:50400 PCS/USD:1. PER PCS)"/>
    <s v="STAINLESS"/>
    <s v="STEEL SPORTS BOTTLE"/>
    <s v="STEEL"/>
    <s v="KWB-600F"/>
    <n v="50400"/>
    <s v="PCS"/>
    <s v=" "/>
    <s v="PCS"/>
    <n v="7875"/>
    <s v="KGS"/>
    <n v="543.85387300000002"/>
    <n v="4282849.25"/>
    <n v="6.7601475830000002"/>
    <n v="53236.162210000002"/>
    <n v="1569236"/>
    <n v="550.61402058300007"/>
    <x v="3"/>
    <s v="Household Steel Items"/>
    <e v="#NAME?"/>
    <s v="Other"/>
  </r>
  <r>
    <s v="INNSA1"/>
    <s v="2022-08-30"/>
    <s v="0301049751"/>
    <s v="73239990"/>
    <s v="STEEL HANGER WITH HOOK (ITEM NO. SL-89) (QTY 70056 PCS / USD1.14 PER PCS)"/>
    <s v="STEEL"/>
    <s v="HANGER WITH HOOK"/>
    <s v="HANGER"/>
    <s v="ITEM NO. SL-89"/>
    <n v="70056"/>
    <s v="PCS"/>
    <s v=" "/>
    <s v="PCS"/>
    <n v="15568"/>
    <s v="KGS"/>
    <n v="426.73176519999998"/>
    <n v="6643360.1200000001"/>
    <n v="5.3010157160000002"/>
    <n v="82526.212669999994"/>
    <n v="2434127.1"/>
    <n v="432.03278091599998"/>
    <x v="3"/>
    <s v="Household Steel Items"/>
    <e v="#NAME?"/>
    <s v="Hanger"/>
  </r>
  <r>
    <s v="INNSA1"/>
    <s v="2022-08-23"/>
    <s v="0301049751"/>
    <s v="73239990"/>
    <s v="STAINLESS STEEL SPORTS BOTTLE 750ML S-308-C6 (NP-20) (QTY :19080 PCS/USD:1.068 PER PCS)"/>
    <s v="STAINLESS"/>
    <s v="STEEL SPORTS BOTTLE 750ML S-308-C6"/>
    <s v="STEEL"/>
    <s v="NP-20"/>
    <e v="#VALUE!"/>
    <s v="PCS"/>
    <s v=" "/>
    <s v="PCS"/>
    <n v="3392"/>
    <s v="KGS"/>
    <n v="526.31055130000004"/>
    <n v="1785245.39"/>
    <n v="6.5380192709999996"/>
    <n v="22176.961370000001"/>
    <n v="654113.9"/>
    <n v="532.8485705710001"/>
    <x v="3"/>
    <s v="Household Steel Items"/>
    <e v="#NAME?"/>
    <s v="Other"/>
  </r>
  <r>
    <s v="INNSA1"/>
    <s v="2022-08-23"/>
    <s v="0301049751"/>
    <s v="73239990"/>
    <s v="STAINLESS STEEL COLA BOTTLE 750ML SK750 (SL-01) (QTY:18,180PCS/USD:1.240 PER PCS)"/>
    <s v="STAINLESS"/>
    <s v="STEEL COLA BOTTLE 750ML SK750"/>
    <s v="STEEL"/>
    <s v="SL-01"/>
    <e v="#VALUE!"/>
    <e v="#VALUE!"/>
    <s v=" "/>
    <e v="#VALUE!"/>
    <n v="3636"/>
    <s v="KGS"/>
    <n v="543.17526950000001"/>
    <n v="1974985.28"/>
    <n v="6.747518876"/>
    <n v="24533.978630000001"/>
    <n v="723634.6"/>
    <n v="549.92278837599997"/>
    <x v="3"/>
    <s v="Household Steel Items"/>
    <e v="#NAME?"/>
    <s v="Other"/>
  </r>
  <r>
    <s v="INNSA1"/>
    <s v="2022-08-23"/>
    <s v="0301049751"/>
    <s v="73239990"/>
    <s v="STAINLESS STEEL SPORTS BOTTLE 750ML SG-702 (SB-01) (QTY :1908 PCS/USD:1.160 PER PCS)"/>
    <s v="STAINLESS"/>
    <s v="STEEL SPORTS BOTTLE 750ML SG-702"/>
    <s v="STEEL"/>
    <s v="SB-01"/>
    <e v="#VALUE!"/>
    <s v="PCS"/>
    <s v=" "/>
    <s v="PCS"/>
    <n v="302.10000000000002"/>
    <s v="KGS"/>
    <n v="641.85057930000005"/>
    <n v="193903.06"/>
    <n v="7.9732991210000002"/>
    <n v="2408.7336650000002"/>
    <n v="71046.100000000006"/>
    <n v="649.82387842100002"/>
    <x v="3"/>
    <s v="Household Steel Items"/>
    <e v="#NAME?"/>
    <s v="Other"/>
  </r>
  <r>
    <s v="INNSA1"/>
    <s v="2022-08-23"/>
    <s v="0301049751"/>
    <s v="73239990"/>
    <s v="STAINLESS STEEL BOTTLE 750ML SG805 (AM-06) (QTY:4032 PCS/USD1.0950 PER PCS)"/>
    <s v="STAINLESS"/>
    <s v="STEEL BOTTLE 750ML SG805"/>
    <s v="STEEL"/>
    <s v="AM-06"/>
    <n v="4032"/>
    <s v="PCS"/>
    <s v=" "/>
    <s v="PCS"/>
    <n v="604.79999999999995"/>
    <s v="KGS"/>
    <n v="633.93387900000005"/>
    <n v="383403.21"/>
    <n v="7.8749550179999996"/>
    <n v="4762.7727949999999"/>
    <n v="140478.9"/>
    <n v="641.80883401800008"/>
    <x v="3"/>
    <s v="Household Steel Items"/>
    <e v="#NAME?"/>
    <s v="Other"/>
  </r>
  <r>
    <s v="INNSA1"/>
    <s v="2022-08-23"/>
    <s v="0301049751"/>
    <s v="73239990"/>
    <s v="STAINLESS STEEL COLA BOTTLE 750ML SK750 (SL-01) (QTY:15192 PCS/USD 1.2483 PER PCS)"/>
    <s v="STAINLESS"/>
    <s v="STEEL COLA BOTTLE 750ML SK750"/>
    <s v="STEEL"/>
    <s v="SL-01"/>
    <n v="15192"/>
    <s v="PCS"/>
    <s v="1.2483"/>
    <s v="PCS"/>
    <n v="3038.4"/>
    <s v="KGS"/>
    <n v="542.01338529999998"/>
    <n v="1646853.47"/>
    <n v="6.7330855319999996"/>
    <n v="20457.807079999999"/>
    <n v="603407.19999999995"/>
    <n v="548.746470832"/>
    <x v="3"/>
    <s v="Household Steel Items"/>
    <e v="#NAME?"/>
    <s v="Other"/>
  </r>
  <r>
    <s v="INNSA1"/>
    <s v="2022-08-23"/>
    <s v="0301049751"/>
    <s v="73239990"/>
    <s v="STAINLESS STEEL BOTTLE 750ML SG805 (AM-06) (QTY :2,376 PCS/USD:1.095 PER PCS)"/>
    <s v="STAINLESS"/>
    <s v="STEEL BOTTLE 750ML SG805"/>
    <s v="STEEL"/>
    <s v="AM-06"/>
    <e v="#VALUE!"/>
    <s v="PCS"/>
    <s v=" "/>
    <s v="PCS"/>
    <n v="356.4"/>
    <s v="KGS"/>
    <n v="639.54506170000002"/>
    <n v="227933.86"/>
    <n v="7.9446591519999998"/>
    <n v="2831.4765219999999"/>
    <n v="83515"/>
    <n v="647.489720852"/>
    <x v="3"/>
    <s v="Household Steel Items"/>
    <e v="#NAME?"/>
    <s v="Other"/>
  </r>
  <r>
    <s v="INNSA1"/>
    <s v="2022-08-23"/>
    <s v="0301049751"/>
    <s v="73239990"/>
    <s v="STAINLESS STEEL SPORTS BOTTLE 650ML S115 (NP-21) (QTY:23220PCS/USD 1.0900 PER PCS)"/>
    <s v="STAINLESS"/>
    <s v="STEEL SPORTS BOTTLE 650ML S115"/>
    <s v="STEEL"/>
    <s v="NP-21"/>
    <e v="#VALUE!"/>
    <e v="#VALUE!"/>
    <s v="1.0900"/>
    <e v="#VALUE!"/>
    <n v="4128"/>
    <s v="KGS"/>
    <n v="532.43933379999999"/>
    <n v="2197909.5699999998"/>
    <n v="6.614153215"/>
    <n v="27303.224470000001"/>
    <n v="805314.1"/>
    <n v="539.05348701499997"/>
    <x v="3"/>
    <s v="Household Steel Items"/>
    <e v="#NAME?"/>
    <s v="Other"/>
  </r>
  <r>
    <s v="INNSA1"/>
    <s v="2022-08-22"/>
    <s v="0301049751"/>
    <s v="73239990"/>
    <s v="HOUSEHOLD STEEL HOOK 3PCS SET (ITEM NO. 2628) (QTY 170208NOS/ USD 0.436PER NOS)"/>
    <s v="HOUSEHOLD"/>
    <s v="STEEL HOOK 3PCS SET"/>
    <s v="STEEL"/>
    <s v="ITEM NO. 2628"/>
    <e v="#VALUE!"/>
    <e v="#VALUE!"/>
    <s v=" "/>
    <e v="#VALUE!"/>
    <n v="5768.16"/>
    <s v="KGS"/>
    <n v="1077.8224150000001"/>
    <n v="6217052.1399999997"/>
    <n v="13.38909832"/>
    <n v="77230.461370000005"/>
    <n v="2277927.7999999998"/>
    <n v="1091.21151332"/>
    <x v="3"/>
    <s v="Household Steel Items"/>
    <e v="#NAME?"/>
    <s v="Other"/>
  </r>
  <r>
    <s v="INNSA1"/>
    <s v="2022-08-20"/>
    <s v="0301049751"/>
    <s v="73239990"/>
    <s v="KWP-600B SS OIL POT 600ML(QTY:39000 PCS/USD 1.25 PER PCS)"/>
    <s v="KWP-600B"/>
    <s v="SS OIL POT 600ML"/>
    <s v="SS"/>
    <s v=""/>
    <n v="39000"/>
    <s v="PCS"/>
    <s v="1.25"/>
    <s v="PCS"/>
    <n v="6850"/>
    <s v="KGS"/>
    <n v="611.51537370000005"/>
    <n v="4188880.31"/>
    <n v="7.5964642700000002"/>
    <n v="52035.780250000003"/>
    <n v="1534805.8"/>
    <n v="619.11183797000001"/>
    <x v="3"/>
    <s v="Household Steel Items"/>
    <e v="#NAME?"/>
    <s v="Other"/>
  </r>
  <r>
    <s v="INNSA1"/>
    <s v="2022-08-18"/>
    <s v="0301049751"/>
    <s v="73239990"/>
    <s v="STEEL TEA STRAINER BIG (SB-12) (QTY:5256 PCS/USD 1.155 PER PCS)"/>
    <s v="STEEL"/>
    <s v="TEA STRAINER BIG"/>
    <s v="TEA"/>
    <s v="SB-12"/>
    <n v="5256"/>
    <s v="PCS"/>
    <s v="1.155"/>
    <s v="PCS"/>
    <n v="1248.3"/>
    <s v="KGS"/>
    <n v="421.30584800000003"/>
    <n v="525916.09"/>
    <n v="5.249917108"/>
    <n v="6553.4715260000003"/>
    <n v="192695.6"/>
    <n v="426.555765108"/>
    <x v="3"/>
    <s v="Household Steel Items"/>
    <e v="#NAME?"/>
    <s v="Tea Strainer"/>
  </r>
  <r>
    <s v="INNSA1"/>
    <s v="2022-08-16"/>
    <s v="0301049751"/>
    <s v="73239990"/>
    <s v="RYX-02-020 MILD STEEL MULTI FUNCTION CLOTH STAND(QTY:1232 PCS/USD 15.30 PER PCS)"/>
    <s v="RYX-02-020"/>
    <s v="MILD STEEL MULTI FUNCTION CLOTH STAND"/>
    <s v="MILD"/>
    <s v=""/>
    <n v="1232"/>
    <s v="PCS"/>
    <s v="15.30"/>
    <s v="PCS"/>
    <n v="4004"/>
    <s v="KGS"/>
    <n v="461.05239260000002"/>
    <n v="1846053.78"/>
    <n v="5.7452011540000001"/>
    <n v="23003.78542"/>
    <n v="676394.2"/>
    <n v="466.79759375399999"/>
    <x v="3"/>
    <s v="Household Steel Items"/>
    <e v="#NAME?"/>
    <s v="Cloth Stand"/>
  </r>
  <r>
    <s v="INNSA1"/>
    <s v="2022-08-12"/>
    <s v="0301049751"/>
    <s v="73239990"/>
    <s v="NP-55 STEEL TEA STRAINER (QTY:50400 PCS/USD 0.3099 PER PCS)"/>
    <s v="NP-55"/>
    <s v="STEEL TEA STRAINER"/>
    <s v="STEEL"/>
    <s v=""/>
    <n v="50400"/>
    <s v="PCS"/>
    <s v="0.3099"/>
    <s v="PCS"/>
    <n v="2310"/>
    <s v="KGS"/>
    <n v="590.08238530000006"/>
    <n v="1363090.31"/>
    <n v="7.3530515300000001"/>
    <n v="16985.549029999998"/>
    <n v="499436.3"/>
    <n v="597.43543683000007"/>
    <x v="3"/>
    <s v="Household Steel Items"/>
    <e v="#NAME?"/>
    <s v="Tea Strainer"/>
  </r>
  <r>
    <s v="INNSA1"/>
    <s v="2022-08-12"/>
    <s v="0301049751"/>
    <s v="73239990"/>
    <s v="SB-12 STEEL TEA STRAINER BIG - (QTY:21216 PCS/USD 1.1549 PERPCS)"/>
    <s v="SB-12"/>
    <s v="STEEL TEA STRAINER BIG -"/>
    <s v="STEEL"/>
    <s v=""/>
    <n v="21216"/>
    <s v="PCS"/>
    <s v="1.1549"/>
    <s v="PCS"/>
    <n v="5038.8"/>
    <s v="KGS"/>
    <n v="424.37839960000002"/>
    <n v="2138357.88"/>
    <n v="5.2882043569999997"/>
    <n v="26646.204109999999"/>
    <n v="783494.4"/>
    <n v="429.66660395700001"/>
    <x v="3"/>
    <s v="Household Steel Items"/>
    <e v="#NAME?"/>
    <s v="Tea Strainer"/>
  </r>
  <r>
    <s v="INNSA1"/>
    <s v="2022-08-10"/>
    <s v="0301049751"/>
    <s v="73239990"/>
    <s v="NP-20 STAINLESS STEEL SPORTS BOTTLE 750ML S-308-C6 (QTY:2376PCS/ USD 1.062 PER PCS)"/>
    <s v="NP-20"/>
    <s v="STAINLESS STEEL SPORTS BOTTLE 750ML S-308-C6"/>
    <s v="STAINLESS"/>
    <s v=""/>
    <e v="#VALUE!"/>
    <e v="#VALUE!"/>
    <s v="1.062"/>
    <e v="#VALUE!"/>
    <n v="422.4"/>
    <s v="KGS"/>
    <n v="535.88290719999998"/>
    <n v="226356.94"/>
    <n v="6.677668626"/>
    <n v="2820.6472269999999"/>
    <n v="82937.2"/>
    <n v="542.56057582599999"/>
    <x v="3"/>
    <s v="Household Steel Items"/>
    <e v="#NAME?"/>
    <s v="Other"/>
  </r>
  <r>
    <s v="INNSA1"/>
    <s v="2022-08-10"/>
    <s v="0301049751"/>
    <s v="73239990"/>
    <s v="NP-21 STAINLESS STEEL SPORTS BOTTLE 650ML S115(QTY:40680 PCS/ USD 1.140 PER PCS)"/>
    <s v="NP-21"/>
    <s v="STAINLESS STEEL SPORTS BOTTLE 650ML S115"/>
    <s v="STAINLESS"/>
    <s v=""/>
    <n v="40680"/>
    <s v="PCS"/>
    <s v="1.140"/>
    <s v="PCS"/>
    <n v="7232"/>
    <s v="KGS"/>
    <n v="575.24202430000003"/>
    <n v="4160150.32"/>
    <n v="7.1681249139999998"/>
    <n v="51839.879379999998"/>
    <n v="1524279.1"/>
    <n v="582.41014921400006"/>
    <x v="3"/>
    <s v="Household Steel Items"/>
    <e v="#NAME?"/>
    <s v="Other"/>
  </r>
  <r>
    <s v="INNSA1"/>
    <s v="2022-08-10"/>
    <s v="0301049751"/>
    <s v="73231000"/>
    <s v="OKS-4156 STEEL SCRUBBER 6PCS SET (QTY 99600 SET / USD 0.265PER SET)"/>
    <s v="OKS-4156"/>
    <s v="STEEL SCRUBBER 6PCS SET"/>
    <s v="STEEL"/>
    <s v=""/>
    <n v="99600"/>
    <s v="SET"/>
    <s v=" "/>
    <s v="SET"/>
    <n v="8677.15"/>
    <s v="KGS"/>
    <n v="288.3185297"/>
    <n v="2501783.13"/>
    <n v="3.5927542639999999"/>
    <n v="31174.86766"/>
    <n v="1099783.8999999999"/>
    <n v="291.91128396400001"/>
    <x v="3"/>
    <s v="Steel Scrubbers"/>
    <e v="#NAME?"/>
    <s v="Scrubber"/>
  </r>
  <r>
    <s v="INNSA1"/>
    <s v="2022-08-08"/>
    <s v="0301049751"/>
    <s v="73239990"/>
    <s v="STAINLESS STEEL SPORTS BOTTLE (KWB-600F) (QTY:50400 PCS/USD:1. PER PCS)"/>
    <s v="STAINLESS"/>
    <s v="STEEL SPORTS BOTTLE"/>
    <s v="STEEL"/>
    <s v="KWB-600F"/>
    <n v="50400"/>
    <s v="PCS"/>
    <s v=" "/>
    <s v="PCS"/>
    <n v="7875"/>
    <s v="KGS"/>
    <n v="552.16570790000003"/>
    <n v="4348304.95"/>
    <n v="6.8805695690000004"/>
    <n v="54184.485359999999"/>
    <n v="1593218.9"/>
    <n v="559.04627746900007"/>
    <x v="3"/>
    <s v="Household Steel Items"/>
    <e v="#NAME?"/>
    <s v="Other"/>
  </r>
  <r>
    <s v="INNSA1"/>
    <s v="2022-08-08"/>
    <s v="0301049751"/>
    <s v="73231000"/>
    <s v="SS410 SS SCRUBBER 3PCS SET(QTY:120120 SET/USD 0.20 PER SET)"/>
    <s v="SS410"/>
    <s v="SS SCRUBBER 3PCS SET"/>
    <s v="SS"/>
    <s v=""/>
    <n v="120120"/>
    <s v="SET"/>
    <s v="0.20"/>
    <s v="SET"/>
    <n v="7707.7"/>
    <s v="KGS"/>
    <n v="298.07905210000001"/>
    <n v="2297503.91"/>
    <n v="3.7143807120000001"/>
    <n v="28629.33221"/>
    <n v="1009982.8"/>
    <n v="301.79343281199999"/>
    <x v="3"/>
    <s v="Steel Scrubbers"/>
    <e v="#NAME?"/>
    <s v="Scrubber"/>
  </r>
  <r>
    <s v="INNSA1"/>
    <s v="2022-08-06"/>
    <s v="0301049751"/>
    <s v="73239990"/>
    <s v="STEEL HANGER WITH HOOK (SM1168) (QTY:57792 PCS / USD 1.30 PER PCS)"/>
    <s v="STEEL"/>
    <s v="HANGER WITH HOOK"/>
    <s v="HANGER"/>
    <s v="SM1168"/>
    <n v="57792"/>
    <s v="PCS"/>
    <s v="1.30"/>
    <s v="PCS"/>
    <n v="10836"/>
    <s v="KGS"/>
    <n v="583.90640459999997"/>
    <n v="6327209.7999999998"/>
    <n v="7.2760922690000003"/>
    <n v="78843.735830000005"/>
    <n v="2318289.7000000002"/>
    <n v="591.18249686899992"/>
    <x v="3"/>
    <s v="Household Steel Items"/>
    <e v="#NAME?"/>
    <s v="Hanger"/>
  </r>
  <r>
    <s v="INNSA1"/>
    <s v="2022-08-02"/>
    <s v="0301049751"/>
    <s v="73239990"/>
    <s v="RYX-02-020 MILD STEEL MULTI FUNCTION CLOTH STAND(QTY:1232 PCS/USD 15.30 PER PCS)"/>
    <s v="RYX-02-020"/>
    <s v="MILD STEEL MULTI FUNCTION CLOTH STAND"/>
    <s v="MILD"/>
    <s v=""/>
    <n v="1232"/>
    <s v="PCS"/>
    <s v="15.30"/>
    <s v="PCS"/>
    <n v="4004"/>
    <s v="KGS"/>
    <n v="474.1710789"/>
    <n v="1898581"/>
    <n v="5.8575797270000001"/>
    <n v="23453.749230000001"/>
    <n v="695640.1"/>
    <n v="480.02865862699997"/>
    <x v="3"/>
    <s v="Household Steel Items"/>
    <e v="#NAME?"/>
    <s v="Cloth Stand"/>
  </r>
  <r>
    <s v="INNSA1"/>
    <s v="2022-07-30"/>
    <s v="0301049751"/>
    <s v="73239990"/>
    <s v="NP-55 STEEL TEA STRAINER (QTY:50400 PCS/USD 0.3123 PER PCS)"/>
    <s v="NP-55"/>
    <s v="STEEL TEA STRAINER"/>
    <s v="STEEL"/>
    <s v=""/>
    <n v="50400"/>
    <s v="PCS"/>
    <s v="0.3123"/>
    <s v="PCS"/>
    <n v="2310"/>
    <s v="KGS"/>
    <n v="603.33039829999996"/>
    <n v="1393693.22"/>
    <n v="7.4531241289999999"/>
    <n v="17216.71674"/>
    <n v="510649.2"/>
    <n v="610.78352242899996"/>
    <x v="3"/>
    <s v="Household Steel Items"/>
    <e v="#NAME?"/>
    <s v="Tea Strainer"/>
  </r>
  <r>
    <s v="INNSA1"/>
    <s v="2022-07-30"/>
    <s v="0301049751"/>
    <s v="73239990"/>
    <s v="NP-19 STEEL SALT BOTTLE (QTY:68928 PCS/USD 0.4954 PER PCS)"/>
    <s v="NP-19"/>
    <s v="STEEL SALT BOTTLE"/>
    <s v="STEEL"/>
    <s v=""/>
    <n v="68928"/>
    <s v="PCS"/>
    <s v="0.4954"/>
    <s v="PCS"/>
    <n v="10770"/>
    <s v="KGS"/>
    <n v="280.73764619999997"/>
    <n v="3023544.45"/>
    <n v="3.4680376310000001"/>
    <n v="37350.765290000003"/>
    <n v="1107826.7"/>
    <n v="284.20568383099999"/>
    <x v="3"/>
    <s v="Household Steel Items"/>
    <e v="#NAME?"/>
    <s v="Other"/>
  </r>
  <r>
    <s v="INNSA1"/>
    <s v="2022-07-30"/>
    <s v="0301049751"/>
    <s v="73239990"/>
    <s v="SB-01 STAINLESS STEEL SPORTS BOTTLE 750ML SG-702 (QTY:33948PCS/USD 1.1600 PER PCS)"/>
    <s v="SB-01"/>
    <s v="STAINLESS STEEL SPORTS BOTTLE 750ML SG-702"/>
    <s v="STAINLESS"/>
    <s v=""/>
    <e v="#VALUE!"/>
    <e v="#VALUE!"/>
    <s v="1.1600"/>
    <e v="#VALUE!"/>
    <n v="5375.1"/>
    <s v="KGS"/>
    <n v="662.48601699999995"/>
    <n v="3560928.59"/>
    <n v="8.1838915009999997"/>
    <n v="43989.235209999999"/>
    <n v="1304724.3"/>
    <n v="670.6699085009999"/>
    <x v="3"/>
    <s v="Household Steel Items"/>
    <e v="#NAME?"/>
    <s v="Other"/>
  </r>
  <r>
    <s v="INNSA1"/>
    <s v="2022-07-30"/>
    <s v="0301049751"/>
    <s v="73239990"/>
    <s v="AM-06 STAINLESS STEEL BOTTLE 750ML SG805 (QTY:39672 PCS/USD1.095 PER PCS)"/>
    <s v="AM-06"/>
    <s v="STAINLESS STEEL BOTTLE 750ML SG805"/>
    <s v="STAINLESS"/>
    <s v=""/>
    <n v="39672"/>
    <s v="PCS"/>
    <s v=" "/>
    <s v="PCS"/>
    <n v="5950.8"/>
    <s v="KGS"/>
    <n v="660.04854639999996"/>
    <n v="3927816.89"/>
    <n v="8.1537806849999992"/>
    <n v="48521.518100000001"/>
    <n v="1439152.1"/>
    <n v="668.20232708499998"/>
    <x v="3"/>
    <s v="Household Steel Items"/>
    <e v="#NAME?"/>
    <s v="Other"/>
  </r>
  <r>
    <s v="INNSA1"/>
    <s v="2022-07-30"/>
    <s v="0301049751"/>
    <s v="73239990"/>
    <s v="SL-01 STAINLESS STEEL COLA BOTTLE 750ML SK750 (QTY:21960 PCS/USD 1.2512 PER PCS)"/>
    <s v="SL-01"/>
    <s v="STAINLESS STEEL COLA BOTTLE 750ML SK750"/>
    <s v="STAINLESS"/>
    <s v=""/>
    <n v="21960"/>
    <s v="PCS"/>
    <s v="1.2512"/>
    <s v="PCS"/>
    <n v="4392"/>
    <s v="KGS"/>
    <n v="565.70212430000004"/>
    <n v="2484563.73"/>
    <n v="6.9882906030000003"/>
    <n v="30692.572329999999"/>
    <n v="910344.1"/>
    <n v="572.69041490300003"/>
    <x v="3"/>
    <s v="Household Steel Items"/>
    <e v="#NAME?"/>
    <s v="Other"/>
  </r>
  <r>
    <s v="INNSA1"/>
    <s v="2022-07-30"/>
    <s v="0301049751"/>
    <s v="73239990"/>
    <s v="DS-25 STAINLESS STEEL GRATER WITH HANDLE(QTY:100200 PCS/USD0.2192 PER PCS)"/>
    <s v="DS-25"/>
    <s v="STAINLESS STEEL GRATER WITH HANDLE"/>
    <s v="STAINLESS"/>
    <s v=""/>
    <n v="100200"/>
    <s v="PCS"/>
    <s v=" "/>
    <s v="PCS"/>
    <n v="3340"/>
    <s v="KGS"/>
    <n v="582.27277249999997"/>
    <n v="1944791.06"/>
    <n v="7.1929928649999999"/>
    <n v="24024.596170000001"/>
    <n v="712571.4"/>
    <n v="589.46576536499992"/>
    <x v="3"/>
    <s v="Household Steel Items"/>
    <e v="#NAME?"/>
    <s v="Other"/>
  </r>
  <r>
    <s v="INNSA1"/>
    <s v="2022-07-30"/>
    <s v="0301049751"/>
    <s v="73239990"/>
    <s v="NP-20 STAINLESS STEEL SPORTS BOTTLE 750ML S-308-C6 (QTY :5724 PCS/USD 1.062 PER PCS)"/>
    <s v="NP-20"/>
    <s v="STAINLESS STEEL SPORTS BOTTLE 750ML S-308-C6"/>
    <s v="STAINLESS"/>
    <s v=""/>
    <e v="#VALUE!"/>
    <s v="PCS"/>
    <s v="1.062"/>
    <s v="PCS"/>
    <n v="1017.6"/>
    <s v="KGS"/>
    <n v="540.13237030000005"/>
    <n v="549638.69999999995"/>
    <n v="6.6724196449999997"/>
    <n v="6789.8542310000003"/>
    <n v="201387.6"/>
    <n v="546.80478994500004"/>
    <x v="3"/>
    <s v="Household Steel Items"/>
    <e v="#NAME?"/>
    <s v="Other"/>
  </r>
  <r>
    <s v="INNSA1"/>
    <s v="2022-07-30"/>
    <s v="0301049751"/>
    <s v="73239990"/>
    <s v="AM-253 STEEL KITCHEN TURNER (QTY:30600 PCS/USD 0.5780 PER PCS)"/>
    <s v="AM-253"/>
    <s v="STEEL KITCHEN TURNER"/>
    <s v="STEEL"/>
    <s v=""/>
    <n v="30600"/>
    <s v="PCS"/>
    <s v="0.5780"/>
    <s v="PCS"/>
    <n v="2975"/>
    <s v="KGS"/>
    <n v="526.41345879999994"/>
    <n v="1566080.04"/>
    <n v="6.5029457539999997"/>
    <n v="19346.263620000002"/>
    <n v="573811.69999999995"/>
    <n v="532.916404554"/>
    <x v="3"/>
    <s v="Household Steel Items"/>
    <e v="#NAME?"/>
    <s v="Other"/>
  </r>
  <r>
    <s v="INNSA1"/>
    <s v="2022-07-30"/>
    <s v="0301049751"/>
    <s v="73239990"/>
    <s v="NP-21 STAINLESS STEEL SPORTS BOTTLE 650ML S115(QTY:43164 PCS/USD 1.140 PER PCS)"/>
    <s v="NP-21"/>
    <s v="STAINLESS STEEL SPORTS BOTTLE 650ML S115"/>
    <s v="STAINLESS"/>
    <s v=""/>
    <n v="43164"/>
    <s v="PCS"/>
    <s v="1.140"/>
    <s v="PCS"/>
    <n v="7673.6"/>
    <s v="KGS"/>
    <n v="579.80291780000005"/>
    <n v="4449175.67"/>
    <n v="7.1624819989999997"/>
    <n v="54962.021869999997"/>
    <n v="1630177.9"/>
    <n v="586.96539979900001"/>
    <x v="3"/>
    <s v="Household Steel Items"/>
    <e v="#NAME?"/>
    <s v="Other"/>
  </r>
  <r>
    <s v="INNSA1"/>
    <s v="2022-07-30"/>
    <s v="0301049751"/>
    <s v="73239990"/>
    <s v="NP-20 STAINLESS STEEL SPORTS BOTTLE 750ML S-308-C6(QTY:29916PCS/USD 1.0620 PER PCS)"/>
    <s v="NP-20"/>
    <s v="STAINLESS STEEL SPORTS BOTTLE 750ML S-308-C6"/>
    <s v="STAINLESS"/>
    <s v=""/>
    <e v="#VALUE!"/>
    <e v="#VALUE!"/>
    <s v="1.0620"/>
    <e v="#VALUE!"/>
    <n v="5318.4"/>
    <s v="KGS"/>
    <n v="540.17951830000004"/>
    <n v="2872890.75"/>
    <n v="6.6730020789999998"/>
    <n v="35489.694259999997"/>
    <n v="1052627.1000000001"/>
    <n v="546.852520379"/>
    <x v="3"/>
    <s v="Household Steel Items"/>
    <e v="#NAME?"/>
    <s v="Other"/>
  </r>
  <r>
    <s v="INNSA1"/>
    <s v="2022-07-30"/>
    <s v="0301049751"/>
    <s v="73239990"/>
    <s v="SB-12 STEEL TEA STRAINER BIG(QTY:23928 PCS/USD 1.1636 PER PCS)"/>
    <s v="SB-12"/>
    <s v="STEEL TEA STRAINER BIG"/>
    <s v="STEEL"/>
    <s v=""/>
    <n v="23928"/>
    <s v="PCS"/>
    <s v="1.1636"/>
    <s v="PCS"/>
    <n v="5682.9"/>
    <s v="KGS"/>
    <n v="433.81517539999999"/>
    <n v="2465328.2599999998"/>
    <n v="5.3590509620000004"/>
    <n v="30454.950710000001"/>
    <n v="903296.4"/>
    <n v="439.17422636200001"/>
    <x v="3"/>
    <s v="Household Steel Items"/>
    <e v="#NAME?"/>
    <s v="Tea Strainer"/>
  </r>
  <r>
    <s v="INNSA1"/>
    <s v="2022-07-28"/>
    <s v="0301049751"/>
    <s v="73239990"/>
    <s v="NP-19 STEEL SALT BOTTLE (QTY:56112 PCS/ USD 0.496 PER PCS)"/>
    <s v="NP-19"/>
    <s v="STEEL SALT BOTTLE"/>
    <s v="STEEL"/>
    <s v=""/>
    <n v="56112"/>
    <s v="PCS"/>
    <s v="0.496"/>
    <s v="PCS"/>
    <n v="8767.5"/>
    <s v="KGS"/>
    <n v="289.12198000000001"/>
    <n v="2534876.96"/>
    <n v="3.57161186"/>
    <n v="31314.10698"/>
    <n v="928778.9"/>
    <n v="292.69359186000003"/>
    <x v="3"/>
    <s v="Household Steel Items"/>
    <e v="#NAME?"/>
    <s v="Other"/>
  </r>
  <r>
    <s v="INNSA1"/>
    <s v="2022-07-25"/>
    <s v="0301049751"/>
    <s v="73239990"/>
    <s v="6901 STEEL RECTANGLE CONTAINER (QTY:54504 PCS /USD 1.01 PERPCS)"/>
    <s v="6901"/>
    <s v="STEEL RECTANGLE CONTAINER"/>
    <s v="STEEL"/>
    <s v=""/>
    <n v="54504"/>
    <s v="PCS"/>
    <s v="1.01"/>
    <s v="PCS"/>
    <n v="8856.9"/>
    <s v="KGS"/>
    <n v="548.58222290000003"/>
    <n v="4858737.8899999997"/>
    <n v="6.7768032480000002"/>
    <n v="60021.468679999998"/>
    <n v="1780241.6"/>
    <n v="555.359026148"/>
    <x v="3"/>
    <s v="Household Steel Items"/>
    <e v="#NAME?"/>
    <s v="Other"/>
  </r>
  <r>
    <s v="INNSA1"/>
    <s v="2022-07-25"/>
    <s v="0301049751"/>
    <s v="73239990"/>
    <s v="8504 STEEL LUNCH BOX 2 LAYER (QTY:44160 PCS/ USD 2.61 PER PCS)"/>
    <s v="8504"/>
    <s v="STEEL LUNCH BOX 2 LAYER"/>
    <s v="STEEL"/>
    <s v=""/>
    <n v="44160"/>
    <s v="PCS"/>
    <s v="2.61"/>
    <s v="PCS"/>
    <n v="21123.200000000001"/>
    <s v="KGS"/>
    <n v="481.59675950000002"/>
    <n v="10172864.67"/>
    <n v="5.9493114199999999"/>
    <n v="125668.495"/>
    <n v="3727337.6"/>
    <n v="487.54607092000003"/>
    <x v="3"/>
    <s v="Household Steel Items"/>
    <e v="#NAME?"/>
    <s v="Lunch Box"/>
  </r>
  <r>
    <s v="INNSA1"/>
    <s v="2022-07-25"/>
    <s v="0301049751"/>
    <s v="73239990"/>
    <s v="6900 STEEL LUNCH BOX (QTY:91200 PCS /USD 0.83 PER PCS)"/>
    <s v="6900"/>
    <s v="STEEL LUNCH BOX"/>
    <s v="STEEL"/>
    <s v=""/>
    <n v="91200"/>
    <s v="PCS"/>
    <s v="0.83"/>
    <s v="PCS"/>
    <n v="10374"/>
    <s v="KGS"/>
    <n v="644.02149699999995"/>
    <n v="6681079.0099999998"/>
    <n v="7.9557936629999997"/>
    <n v="82533.403460000001"/>
    <n v="2447947.4"/>
    <n v="651.97729066299996"/>
    <x v="3"/>
    <s v="Household Steel Items"/>
    <e v="#NAME?"/>
    <s v="Lunch Box"/>
  </r>
  <r>
    <s v="INNSA1"/>
    <s v="2022-07-23"/>
    <s v="0301049751"/>
    <s v="73239990"/>
    <s v="KWP-1000B SSOIL POT 900 ML (QTY 27000 PCS / USD 1.64 PER PCS)"/>
    <s v="KWP-1000B"/>
    <s v="SSOIL POT 900 ML"/>
    <s v="SSOIL"/>
    <s v=""/>
    <n v="27000"/>
    <s v="PCS"/>
    <s v="1.64"/>
    <s v="PCS"/>
    <n v="6850"/>
    <s v="KGS"/>
    <n v="581.30076789999998"/>
    <n v="3981910.26"/>
    <n v="7.1809853969999997"/>
    <n v="49189.749969999997"/>
    <n v="1458972"/>
    <n v="588.48175329699995"/>
    <x v="3"/>
    <s v="Household Steel Items"/>
    <e v="#NAME?"/>
    <s v="Other"/>
  </r>
  <r>
    <s v="INNSA1"/>
    <s v="2022-07-23"/>
    <s v="0301049751"/>
    <s v="73239990"/>
    <s v="NP-20 STAINLESS STEEL SPORTS BOTTLE 750ML S-308-C6 (QTY :14976 PCS/USD 1.113 PER PCS)"/>
    <s v="NP-20"/>
    <s v="STAINLESS STEEL SPORTS BOTTLE 750ML S-308-C6"/>
    <s v="STAINLESS"/>
    <s v=""/>
    <e v="#VALUE!"/>
    <s v="PCS"/>
    <s v="1.113"/>
    <s v="PCS"/>
    <n v="2662.4"/>
    <s v="KGS"/>
    <n v="565.23215900000002"/>
    <n v="1504874.1"/>
    <n v="6.9824849779999996"/>
    <n v="18590.168000000001"/>
    <n v="551385.9"/>
    <n v="572.21464397800003"/>
    <x v="3"/>
    <s v="Household Steel Items"/>
    <e v="#NAME?"/>
    <s v="Other"/>
  </r>
  <r>
    <s v="INNSA1"/>
    <s v="2022-07-23"/>
    <s v="0301049751"/>
    <s v="73239990"/>
    <s v="SB-01 STAINLESS STEEL SPORTS BOTTLE 750ML SG-702 (QTY :4968PCS/USD 1.205 PER PCS)"/>
    <s v="SB-01"/>
    <s v="STAINLESS STEEL SPORTS BOTTLE 750ML SG-702"/>
    <s v="STAINLESS"/>
    <s v=""/>
    <e v="#VALUE!"/>
    <e v="#VALUE!"/>
    <s v="1.205"/>
    <e v="#VALUE!"/>
    <n v="786.6"/>
    <s v="KGS"/>
    <n v="687.10605139999996"/>
    <n v="540477.62"/>
    <n v="8.4880302820000004"/>
    <n v="6676.68462"/>
    <n v="198031"/>
    <n v="695.59408168199991"/>
    <x v="3"/>
    <s v="Household Steel Items"/>
    <e v="#NAME?"/>
    <s v="Other"/>
  </r>
  <r>
    <s v="INNSA1"/>
    <s v="2022-07-23"/>
    <s v="0301049751"/>
    <s v="73239990"/>
    <s v="NP-21 STAINLESS STEEL SPORTS BOTTLE 650ML S115 (QTY :23112 PCS/USD 1.140 PER PCS)"/>
    <s v="NP-21"/>
    <s v="STAINLESS STEEL SPORTS BOTTLE 650ML S115"/>
    <s v="STAINLESS"/>
    <s v=""/>
    <e v="#VALUE!"/>
    <s v="PCS"/>
    <s v="1.140"/>
    <s v="PCS"/>
    <n v="4108.8"/>
    <s v="KGS"/>
    <n v="578.94389850000005"/>
    <n v="2378764.69"/>
    <n v="7.1518702709999999"/>
    <n v="29385.60457"/>
    <n v="871579.4"/>
    <n v="586.09576877100005"/>
    <x v="3"/>
    <s v="Household Steel Items"/>
    <e v="#NAME?"/>
    <s v="Other"/>
  </r>
  <r>
    <s v="INNSA1"/>
    <s v="2022-07-19"/>
    <s v="0301049751"/>
    <s v="73239990"/>
    <s v="KL324H-9S STAINLESS STEEL GRATER WITH HANDLE (QTY: 59040 PCS/USD 0.70 PER PCS)"/>
    <s v="KL324H-9S"/>
    <s v="STAINLESS STEEL GRATER WITH HANDLE"/>
    <s v="STAINLESS"/>
    <s v=""/>
    <n v="59040"/>
    <s v="PCS"/>
    <s v="0.70"/>
    <s v="PCS"/>
    <n v="9676"/>
    <s v="KGS"/>
    <n v="378.08989459999998"/>
    <n v="3658397.82"/>
    <n v="4.7320387310000003"/>
    <n v="45787.206760000001"/>
    <n v="1608231.8"/>
    <n v="382.82193333099997"/>
    <x v="3"/>
    <s v="Household Steel Items"/>
    <e v="#NAME?"/>
    <s v="Other"/>
  </r>
  <r>
    <s v="INNSA1"/>
    <s v="2022-07-18"/>
    <s v="0301049751"/>
    <s v="73231000"/>
    <s v="OKS-4156 STEEL SCRUBBER 6PCS SET (QTY: 99600 SET / USD 0.275 PER SET)"/>
    <s v="OKS-4156"/>
    <s v="STEEL SCRUBBER 6PCS SET"/>
    <s v="STEEL"/>
    <s v=""/>
    <n v="99600"/>
    <s v="SET"/>
    <s v="0.275"/>
    <s v="SET"/>
    <n v="8677.15"/>
    <s v="KGS"/>
    <n v="297.38562660000002"/>
    <n v="2580459.69"/>
    <n v="3.721972799"/>
    <n v="32296.116269999999"/>
    <n v="1134370.1000000001"/>
    <n v="301.10759939900004"/>
    <x v="3"/>
    <s v="Steel Scrubbers"/>
    <e v="#NAME?"/>
    <s v="Scrubber"/>
  </r>
  <r>
    <s v="INNSA1"/>
    <s v="2022-07-12"/>
    <s v="0301049751"/>
    <s v="73239990"/>
    <s v="SL-01 - STAINLESS STEEL COLA BOTTLE 750ML SK750 (QTY:38592PCS/USD 1.300 PER PCS)"/>
    <s v="SL-01"/>
    <s v="- STAINLESS STEEL COLA BOTTLE 750ML SK750"/>
    <s v="-"/>
    <s v=""/>
    <e v="#VALUE!"/>
    <e v="#VALUE!"/>
    <s v="1.300"/>
    <e v="#VALUE!"/>
    <n v="7718.4"/>
    <s v="KGS"/>
    <n v="576.91079630000002"/>
    <n v="4452828.29"/>
    <n v="7.2204104669999998"/>
    <n v="55730.016150000003"/>
    <n v="1631516.4"/>
    <n v="584.13120676699998"/>
    <x v="3"/>
    <s v="Household Steel Items"/>
    <e v="#NAME?"/>
    <s v="Other"/>
  </r>
  <r>
    <s v="INNSA1"/>
    <s v="2022-07-12"/>
    <s v="0301049751"/>
    <s v="73231000"/>
    <s v="8001-2 STEEL SCRUBBER 2 PCS SET (QTY- 165960 SET/USD 0.168PER SET)"/>
    <s v="8001-2"/>
    <s v="STEEL SCRUBBER 2 PCS SET"/>
    <s v="STEEL"/>
    <s v=""/>
    <e v="#VALUE!"/>
    <s v="SET"/>
    <s v=" "/>
    <s v="SET"/>
    <n v="4840"/>
    <s v="KGS"/>
    <n v="568.01128310000001"/>
    <n v="2749174.61"/>
    <n v="7.1090273220000002"/>
    <n v="34407.692239999997"/>
    <n v="1208537.1000000001"/>
    <n v="575.12031042199999"/>
    <x v="3"/>
    <s v="Steel Scrubbers"/>
    <e v="#NAME?"/>
    <s v="Scrubber"/>
  </r>
  <r>
    <s v="INNSA1"/>
    <s v="2022-07-12"/>
    <s v="0301049751"/>
    <s v="73239990"/>
    <s v="SB-01 - STAINLESS STEEL SPORTS BOTTLE 750ML SG-702 (QTY:1872PCS/USD 1.205 PER PCS)"/>
    <s v="SB-01"/>
    <s v="- STAINLESS STEEL SPORTS BOTTLE 750ML SG-702"/>
    <s v="-"/>
    <s v=""/>
    <e v="#VALUE!"/>
    <e v="#VALUE!"/>
    <s v="1.205"/>
    <e v="#VALUE!"/>
    <n v="296.39999999999998"/>
    <s v="KGS"/>
    <n v="675.47607960000005"/>
    <n v="200211.11"/>
    <n v="8.4540185179999998"/>
    <n v="2505.7710889999998"/>
    <n v="73357.3"/>
    <n v="683.93009811800005"/>
    <x v="3"/>
    <s v="Household Steel Items"/>
    <e v="#NAME?"/>
    <s v="Other"/>
  </r>
  <r>
    <s v="INNSA1"/>
    <s v="2022-07-04"/>
    <s v="0301049751"/>
    <s v="73239990"/>
    <s v="KL326D-9S STAINLESS STEEL GRATER WITH HANDLE (QTY:37560PCS/USD 1.02 PER PCS)"/>
    <s v="KL326D-9S"/>
    <s v="STAINLESS STEEL GRATER WITH HANDLE"/>
    <s v="STAINLESS"/>
    <s v=""/>
    <e v="#VALUE!"/>
    <e v="#VALUE!"/>
    <s v="1.02"/>
    <e v="#VALUE!"/>
    <n v="8607.5"/>
    <s v="KGS"/>
    <n v="388.54271390000002"/>
    <n v="3344381.41"/>
    <n v="4.9213769970000003"/>
    <n v="42360.752500000002"/>
    <n v="1225381.3"/>
    <n v="393.46409089700001"/>
    <x v="3"/>
    <s v="Household Steel Items"/>
    <e v="#NAME?"/>
    <s v="Other"/>
  </r>
  <r>
    <s v="INNSA1"/>
    <s v="2022-07-04"/>
    <s v="0301049751"/>
    <s v="73239990"/>
    <s v="KL324H-9S STAINLESS STEEL GRATER WITH HANDLE (QTY:59040 PCS/USD 0.70 PER PCS)"/>
    <s v="KL324H-9S"/>
    <s v="STAINLESS STEEL GRATER WITH HANDLE"/>
    <s v="STAINLESS"/>
    <s v=""/>
    <n v="59040"/>
    <s v="PCS"/>
    <s v="0.70"/>
    <s v="PCS"/>
    <n v="9676"/>
    <s v="KGS"/>
    <n v="372.85376910000002"/>
    <n v="3607733.07"/>
    <n v="4.7226569869999997"/>
    <n v="45696.42901"/>
    <n v="1321873.3999999999"/>
    <n v="377.57642608700002"/>
    <x v="3"/>
    <s v="Household Steel Items"/>
    <e v="#NAME?"/>
    <s v="Other"/>
  </r>
  <r>
    <s v="INNSA1"/>
    <s v="2022-06-29"/>
    <s v="0301049751"/>
    <s v="73239990"/>
    <s v="6578 STEEL RECTANGLE CONTAINER BIG(QTY:37920 PCS/ USD 1.80 PER PCS)"/>
    <s v="6578"/>
    <s v="STEEL RECTANGLE CONTAINER BIG"/>
    <s v="STEEL"/>
    <s v=""/>
    <n v="37920"/>
    <s v="PCS"/>
    <s v="1.80"/>
    <s v="PCS"/>
    <n v="11202.2"/>
    <s v="KGS"/>
    <n v="528.77799270000003"/>
    <n v="5923476.8300000001"/>
    <n v="6.6976313200000002"/>
    <n v="75028.205570000006"/>
    <n v="2170361.9"/>
    <n v="535.47562402000005"/>
    <x v="3"/>
    <s v="Household Steel Items"/>
    <e v="#NAME?"/>
    <s v="Other"/>
  </r>
  <r>
    <s v="INNSA1"/>
    <s v="2022-06-29"/>
    <s v="0301049751"/>
    <s v="73239990"/>
    <s v="6561 STEEL LUNCH BOX (QTY:21600 PCS/ USD 2.75 PER PCS)"/>
    <s v="6561"/>
    <s v="STEEL LUNCH BOX"/>
    <s v="STEEL"/>
    <s v=""/>
    <n v="21600"/>
    <s v="PCS"/>
    <s v="2.75"/>
    <s v="PCS"/>
    <n v="8232"/>
    <s v="KGS"/>
    <n v="626.20554179999999"/>
    <n v="5154924.0199999996"/>
    <n v="7.931672474"/>
    <n v="65293.527800000003"/>
    <n v="1888764.2"/>
    <n v="634.13721427400003"/>
    <x v="3"/>
    <s v="Household Steel Items"/>
    <e v="#NAME?"/>
    <s v="Lunch Box"/>
  </r>
  <r>
    <s v="INNSA1"/>
    <s v="2022-06-29"/>
    <s v="0301049751"/>
    <s v="73239990"/>
    <s v="6901 STEEL RECTANGLE CONTAINER(QTY:56184 PCS/ USD 1.06 PER PCS)"/>
    <s v="6901"/>
    <s v="STEEL RECTANGLE CONTAINER"/>
    <s v="STEEL"/>
    <s v=""/>
    <n v="56184"/>
    <s v="PCS"/>
    <s v="1.06"/>
    <s v="PCS"/>
    <n v="9129.9"/>
    <s v="KGS"/>
    <n v="566.09374360000004"/>
    <n v="5168379.2699999996"/>
    <n v="7.1702817430000003"/>
    <n v="65463.955289999998"/>
    <n v="1893694.2"/>
    <n v="573.26402534300007"/>
    <x v="3"/>
    <s v="Household Steel Items"/>
    <e v="#NAME?"/>
    <s v="Other"/>
  </r>
  <r>
    <s v="INNSA1"/>
    <s v="2022-06-29"/>
    <s v="0301049751"/>
    <s v="73239990"/>
    <s v="6527 STEEL LUNCH BOX (QTY:25560 PCS/ USD 2.06 PER PCS)"/>
    <s v="6527"/>
    <s v="STEEL LUNCH BOX"/>
    <s v="STEEL"/>
    <s v=""/>
    <n v="25560"/>
    <s v="PCS"/>
    <s v="2.06"/>
    <s v="PCS"/>
    <n v="8903.4"/>
    <s v="KGS"/>
    <n v="513.22530830000005"/>
    <n v="4569450.21"/>
    <n v="6.5006372170000004"/>
    <n v="57877.773399999998"/>
    <n v="1674246.5"/>
    <n v="519.72594551700001"/>
    <x v="3"/>
    <s v="Household Steel Items"/>
    <e v="#NAME?"/>
    <s v="Lunch Box"/>
  </r>
  <r>
    <s v="INNSA1"/>
    <s v="2022-06-29"/>
    <s v="0301049751"/>
    <s v="73239990"/>
    <s v="6862 STEEL RECTANGLE CONTAINER LARGE(QTY:20400 PCS/ USD 1.63PER PCS)"/>
    <s v="6862"/>
    <s v="STEEL RECTANGLE CONTAINER LARGE"/>
    <s v="STEEL"/>
    <s v=""/>
    <n v="20400"/>
    <s v="PCS"/>
    <s v=" "/>
    <s v="PCS"/>
    <n v="5100"/>
    <s v="KGS"/>
    <n v="565.8267118"/>
    <n v="2885716.23"/>
    <n v="7.166899452"/>
    <n v="36551.187209999996"/>
    <n v="1057326.3999999999"/>
    <n v="572.99361125200005"/>
    <x v="3"/>
    <s v="Household Steel Items"/>
    <e v="#NAME?"/>
    <s v="Other"/>
  </r>
  <r>
    <s v="INNSA1"/>
    <s v="2022-06-29"/>
    <s v="0301049751"/>
    <s v="73239990"/>
    <s v="8505 STEEL LUNCH BOX 3 LAYER(QTY:16800 PCS/ USD 3.75 PER PCS)"/>
    <s v="8505"/>
    <s v="STEEL LUNCH BOX 3 LAYER"/>
    <s v="STEEL"/>
    <s v=""/>
    <n v="16800"/>
    <s v="PCS"/>
    <s v="3.75"/>
    <s v="PCS"/>
    <n v="10892"/>
    <s v="KGS"/>
    <n v="501.95962909999997"/>
    <n v="5467344.2800000003"/>
    <n v="6.3579433700000001"/>
    <n v="69250.719190000003"/>
    <n v="2003235"/>
    <n v="508.31757246999996"/>
    <x v="3"/>
    <s v="Household Steel Items"/>
    <e v="#NAME?"/>
    <s v="Lunch Box"/>
  </r>
  <r>
    <s v="INNSA1"/>
    <s v="2022-06-24"/>
    <s v="0301049751"/>
    <s v="73239990"/>
    <s v="SL-89 STEEL HANGER WITH HOOK (QTY:70056 PACKS/USD 1.18 PER PACKS)"/>
    <s v="SL-89"/>
    <s v="STEEL HANGER WITH HOOK"/>
    <s v="STEEL"/>
    <s v=""/>
    <n v="70056"/>
    <s v="PACKS"/>
    <s v="1.18"/>
    <s v="OTHER"/>
    <n v="15568"/>
    <s v="KGS"/>
    <n v="440.61864209999999"/>
    <n v="6859551.0199999996"/>
    <n v="5.5809834340000002"/>
    <n v="86884.750090000001"/>
    <n v="2513339.5"/>
    <n v="446.19962553400001"/>
    <x v="3"/>
    <s v="Household Steel Items"/>
    <e v="#NAME?"/>
    <s v="Hanger"/>
  </r>
  <r>
    <s v="INNSA1"/>
    <s v="2022-06-19"/>
    <s v="0301049751"/>
    <s v="73239990"/>
    <s v="SB-12 STEEL TEA STRAINER BIG(QTY:25200 PCS/USD 1.1724 PER PCS)"/>
    <s v="SB-12"/>
    <s v="STEEL TEA STRAINER BIG"/>
    <s v="STEEL"/>
    <s v=""/>
    <n v="25200"/>
    <s v="PCS"/>
    <s v="1.1724"/>
    <s v="PCS"/>
    <n v="5985"/>
    <s v="KGS"/>
    <n v="425.47055640000002"/>
    <n v="2546441.2799999998"/>
    <n v="5.3891140770000003"/>
    <n v="32253.847750000001"/>
    <n v="933016.1"/>
    <n v="430.85967047700001"/>
    <x v="3"/>
    <s v="Household Steel Items"/>
    <e v="#NAME?"/>
    <s v="Tea Strainer"/>
  </r>
  <r>
    <s v="INNSA1"/>
    <s v="2022-06-19"/>
    <s v="0301049751"/>
    <s v="73239990"/>
    <s v="NP-19 STEEL SALT BOTTLE (QTY:50448PCS/ USD 0.4992 PER PCS)"/>
    <s v="NP-19"/>
    <s v="STEEL SALT BOTTLE"/>
    <s v="STEEL"/>
    <s v=""/>
    <e v="#VALUE!"/>
    <e v="#VALUE!"/>
    <s v="0.4992"/>
    <e v="#VALUE!"/>
    <n v="7882.5"/>
    <s v="KGS"/>
    <n v="275.36698639999997"/>
    <n v="2170580.27"/>
    <n v="3.4878655649999999"/>
    <n v="27493.100320000001"/>
    <n v="795300.7"/>
    <n v="278.85485196499997"/>
    <x v="3"/>
    <s v="Household Steel Items"/>
    <e v="#NAME?"/>
    <s v="Other"/>
  </r>
  <r>
    <s v="INNSA1"/>
    <s v="2022-06-19"/>
    <s v="0301049751"/>
    <s v="73239990"/>
    <s v="NP-55 STEEL TEA STRAINER(QTY:50400 PCS/ USD 0.3146 PER PCS)"/>
    <s v="NP-55"/>
    <s v="STEEL TEA STRAINER"/>
    <s v="STEEL"/>
    <s v=""/>
    <n v="50400"/>
    <s v="PCS"/>
    <s v="0.3146"/>
    <s v="PCS"/>
    <n v="2310"/>
    <s v="KGS"/>
    <n v="591.60875759999999"/>
    <n v="1366616.23"/>
    <n v="7.4934611469999997"/>
    <n v="17309.895250000001"/>
    <n v="500728.1"/>
    <n v="599.10221874699994"/>
    <x v="3"/>
    <s v="Household Steel Items"/>
    <e v="#NAME?"/>
    <s v="Tea Strainer"/>
  </r>
  <r>
    <s v="INNSA1"/>
    <s v="2022-06-16"/>
    <s v="0301049751"/>
    <s v="73239990"/>
    <s v="AM-253 STEEL KITCHEN TURNER(QTY:8712 PCS/ USD 0.579 PER PCS)"/>
    <s v="AM-253"/>
    <s v="STEEL KITCHEN TURNER"/>
    <s v="STEEL"/>
    <s v=""/>
    <n v="8712"/>
    <s v="PCS"/>
    <s v="0.579"/>
    <s v="PCS"/>
    <n v="847"/>
    <s v="KGS"/>
    <n v="516.41458090000003"/>
    <n v="437403.15"/>
    <n v="6.5785296930000001"/>
    <n v="5572.0146500000001"/>
    <n v="160264.5"/>
    <n v="522.99311059299998"/>
    <x v="3"/>
    <s v="Household Steel Items"/>
    <e v="#NAME?"/>
    <s v="Other"/>
  </r>
  <r>
    <s v="INNSA1"/>
    <s v="2022-06-16"/>
    <s v="0301049751"/>
    <s v="73239990"/>
    <s v="NP-20 STAINLESS STEEL SPORTS BOTTLE 750 ML S-308-C6 (QTY:576PCS USD 1.113 PER PCS)"/>
    <s v="NP-20"/>
    <s v="STAINLESS STEEL SPORTS BOTTLE 750 ML S-308-C6"/>
    <s v="STAINLESS"/>
    <s v=""/>
    <e v="#N/A"/>
    <e v="#N/A"/>
    <s v="1.113"/>
    <e v="#N/A"/>
    <n v="102.4"/>
    <s v="KGS"/>
    <n v="543.15664059999995"/>
    <n v="55619.24"/>
    <n v="6.9191928740000002"/>
    <n v="708.52535030000001"/>
    <n v="20378.900000000001"/>
    <n v="550.07583347399998"/>
    <x v="3"/>
    <s v="Household Steel Items"/>
    <e v="#NAME?"/>
    <s v="Other"/>
  </r>
  <r>
    <s v="INNSA1"/>
    <s v="2022-06-16"/>
    <s v="0301049751"/>
    <s v="73239990"/>
    <s v="MILD STEEL MULTI FUNCTION CLOTH STAND - RYX-02-020 (QTY :1232 PCS/ USD 15.30 PER PCS)"/>
    <s v="MILD"/>
    <s v="STEEL MULTI FUNCTION CLOTH STAND - RYX-02-020"/>
    <s v="STEEL"/>
    <s v=""/>
    <e v="#VALUE!"/>
    <s v="PCS"/>
    <s v="15.30"/>
    <s v="PCS"/>
    <n v="4004"/>
    <s v="KGS"/>
    <n v="457.862008"/>
    <n v="1833279.48"/>
    <n v="5.8326370440000002"/>
    <n v="23353.87873"/>
    <n v="671713.6"/>
    <n v="463.69464504400003"/>
    <x v="3"/>
    <s v="Household Steel Items"/>
    <e v="#NAME?"/>
    <s v="Cloth Stand"/>
  </r>
  <r>
    <s v="INNSA1"/>
    <s v="2022-06-16"/>
    <s v="0301049751"/>
    <s v="73239990"/>
    <s v="NP-21 STAINLESS STEEL SPORTS BOTTLE 650ML S115 (QTY :19908 PCS/USD 1.140 PER PCS)"/>
    <s v="NP-21"/>
    <s v="STAINLESS STEEL SPORTS BOTTLE 650ML S115"/>
    <s v="STAINLESS"/>
    <s v=""/>
    <e v="#VALUE!"/>
    <s v="PCS"/>
    <s v="1.140"/>
    <s v="PCS"/>
    <n v="3539.2"/>
    <s v="KGS"/>
    <n v="556.33116240000004"/>
    <n v="1968967.25"/>
    <n v="7.0870211769999996"/>
    <n v="25082.38535"/>
    <n v="721429.6"/>
    <n v="563.41818357700004"/>
    <x v="3"/>
    <s v="Household Steel Items"/>
    <e v="#NAME?"/>
    <s v="Other"/>
  </r>
  <r>
    <s v="INNSA1"/>
    <s v="2022-06-16"/>
    <s v="0301049751"/>
    <s v="73239990"/>
    <s v="AM-06 - STAINLESS STEEL BOTTLE 750ML SG805 (QTY:24444 PCS/USD 1.140 PER PCS)"/>
    <s v="AM-06"/>
    <s v="- STAINLESS STEEL BOTTLE 750ML SG805"/>
    <s v="-"/>
    <s v=""/>
    <n v="24444"/>
    <s v="PCS"/>
    <s v="1.140"/>
    <s v="PCS"/>
    <n v="3666.6"/>
    <s v="KGS"/>
    <n v="659.35545190000005"/>
    <n v="2417592.7000000002"/>
    <n v="8.3994325090000004"/>
    <n v="30797.359240000002"/>
    <n v="885806"/>
    <n v="667.75488440900006"/>
    <x v="3"/>
    <s v="Household Steel Items"/>
    <e v="#NAME?"/>
    <s v="Other"/>
  </r>
  <r>
    <s v="INNSA1"/>
    <s v="2022-06-14"/>
    <s v="0301049751"/>
    <s v="73239990"/>
    <s v="SS OIL POT 900ML-KWP-1000B(QTY: 27000PCS/USD 1.64 PER PCS)"/>
    <s v="SS"/>
    <s v="OIL POT 900ML-KWP-1000B"/>
    <s v="OIL"/>
    <s v=""/>
    <e v="#VALUE!"/>
    <e v="#VALUE!"/>
    <s v="1.64"/>
    <e v="#VALUE!"/>
    <n v="6750"/>
    <s v="KGS"/>
    <n v="565.6657778"/>
    <n v="3818244"/>
    <n v="7.2059334750000001"/>
    <n v="48640.05096"/>
    <n v="1399004.6"/>
    <n v="572.87171127500005"/>
    <x v="3"/>
    <s v="Household Steel Items"/>
    <e v="#NAME?"/>
    <s v="Other"/>
  </r>
  <r>
    <s v="INNSA1"/>
    <s v="2022-06-06"/>
    <s v="0301049751"/>
    <s v="73239990"/>
    <s v="NP-20 STAINLESS STEEL SPORTS BOTTLE 750 ML S-308-C6 (QTY:18036 PCS USD 1.113 PER PCS)"/>
    <s v="NP-20"/>
    <s v="STAINLESS STEEL SPORTS BOTTLE 750 ML S-308-C6"/>
    <s v="STAINLESS"/>
    <s v=""/>
    <e v="#N/A"/>
    <e v="#N/A"/>
    <s v="1.113"/>
    <e v="#N/A"/>
    <n v="3206.4"/>
    <s v="KGS"/>
    <n v="540.0129647"/>
    <n v="1731497.57"/>
    <n v="6.8791460469999999"/>
    <n v="22057.293890000001"/>
    <n v="634420.69999999995"/>
    <n v="546.89211074699995"/>
    <x v="3"/>
    <s v="Household Steel Items"/>
    <e v="#NAME?"/>
    <s v="Other"/>
  </r>
  <r>
    <s v="INNSA1"/>
    <s v="2022-06-06"/>
    <s v="0301049751"/>
    <s v="73239990"/>
    <s v="STAINLESS STEEL SPORTS BOTTLE 650ML S115 NP-21 (QTY:19836 PCS USD 1.140 PER PCS)"/>
    <s v="STAINLESS"/>
    <s v="STEEL SPORTS BOTTLE 650ML S115 NP-21"/>
    <s v="STEEL"/>
    <s v=""/>
    <e v="#N/A"/>
    <e v="#N/A"/>
    <s v="1.140"/>
    <e v="#N/A"/>
    <n v="3526.4"/>
    <s v="KGS"/>
    <n v="553.11291970000002"/>
    <n v="1950497.4"/>
    <n v="7.0460244550000004"/>
    <n v="24847.100640000001"/>
    <n v="714662.2"/>
    <n v="560.15894415499997"/>
    <x v="3"/>
    <s v="Household Steel Items"/>
    <e v="#NAME?"/>
    <s v="Other"/>
  </r>
  <r>
    <s v="INNSA1"/>
    <s v="2022-06-06"/>
    <s v="0301049751"/>
    <s v="73239990"/>
    <s v="AM-06-STAINLESS STEEL BOTTLE 750ML SG805 (QTY:9792 PCS/USD 1.140 PER PCS)"/>
    <s v="AM-06-STAINLESS"/>
    <s v="STEEL BOTTLE 750ML SG805"/>
    <s v="STEEL"/>
    <s v=""/>
    <n v="9792"/>
    <s v="PCS"/>
    <s v="1.140"/>
    <s v="PCS"/>
    <n v="1468.8"/>
    <s v="PCS"/>
    <n v="655.54114919999995"/>
    <n v="962858.84"/>
    <n v="8.3508426650000001"/>
    <n v="12265.717710000001"/>
    <n v="352791.5"/>
    <n v="663.89199186499991"/>
    <x v="3"/>
    <s v="Household Steel Items"/>
    <e v="#NAME?"/>
    <s v="Other"/>
  </r>
  <r>
    <s v="INNSA1"/>
    <s v="2022-06-06"/>
    <s v="0301049751"/>
    <s v="73239990"/>
    <s v="STAINLESS STEEL COLABOTTLE 750ML SK750 SL-01 (QTY: 17964 NUMUSD 1.300PER NUM)"/>
    <s v="STAINLESS"/>
    <s v="STEEL COLABOTTLE 750ML SK750 SL-01"/>
    <s v="STEEL"/>
    <s v=""/>
    <e v="#N/A"/>
    <e v="#N/A"/>
    <s v=" "/>
    <e v="#N/A"/>
    <n v="3592.8"/>
    <s v="KGS"/>
    <n v="560.66027050000002"/>
    <n v="2014340.22"/>
    <n v="7.1421690509999998"/>
    <n v="25660.384969999999"/>
    <n v="738054.2"/>
    <n v="567.80243955100002"/>
    <x v="3"/>
    <s v="Household Steel Items"/>
    <e v="#NAME?"/>
    <s v="Other"/>
  </r>
  <r>
    <s v="INNSA1"/>
    <s v="2022-06-06"/>
    <s v="0301049751"/>
    <s v="73239990"/>
    <s v="SB-01STAINLESS STEEL SPORTS BOTTLE 750ML SG-702 (QTY:21492 PCS USD 1.205 PER PCS)"/>
    <s v="SB-01STAINLESS"/>
    <s v="STEEL SPORTS BOTTLE 750ML SG-702"/>
    <s v="STEEL"/>
    <s v=""/>
    <e v="#N/A"/>
    <e v="#N/A"/>
    <s v="1.205"/>
    <e v="#N/A"/>
    <n v="3402.9"/>
    <s v="KGS"/>
    <n v="656.44916390000003"/>
    <n v="2233830.86"/>
    <n v="8.3624097319999997"/>
    <n v="28456.444080000001"/>
    <n v="818475.6"/>
    <n v="664.81157363199998"/>
    <x v="3"/>
    <s v="Household Steel Items"/>
    <e v="#NAME?"/>
    <s v="Other"/>
  </r>
  <r>
    <s v="INNSA1"/>
    <s v="2022-06-01"/>
    <s v="0301049751"/>
    <s v="73231000"/>
    <s v="OKS-4156 STEEL SCRUBBER 6 PCS SET (QTY- 99600 SET/USD 0.275PER SET)"/>
    <s v="OKS-4156"/>
    <s v="STEEL SCRUBBER 6 PCS SET"/>
    <s v="STEEL"/>
    <s v=""/>
    <e v="#VALUE!"/>
    <s v="SET"/>
    <s v=" "/>
    <s v="SET"/>
    <n v="8677.15"/>
    <s v="KGS"/>
    <n v="284.84844679999998"/>
    <n v="2471672.7000000002"/>
    <n v="3.6240260399999999"/>
    <n v="31446.217560000001"/>
    <n v="1086547.3"/>
    <n v="288.47247283999997"/>
    <x v="3"/>
    <s v="Steel Scrubbers"/>
    <e v="#NAME?"/>
    <s v="Scrubber"/>
  </r>
  <r>
    <s v="INNSA1"/>
    <s v="2022-05-30"/>
    <s v="0301049751"/>
    <s v="73239990"/>
    <s v="MILD STEEL MULTI FUNCTION CLOTH STAND - RYX-02-020 (QTY :1232 NUM USD 15.30 PER NUM)"/>
    <s v="MILD"/>
    <s v="STEEL MULTI FUNCTION CLOTH STAND - RYX-02-020"/>
    <s v="STEEL"/>
    <s v=""/>
    <e v="#N/A"/>
    <e v="#N/A"/>
    <s v="15.30"/>
    <e v="#N/A"/>
    <n v="4004"/>
    <s v="KGS"/>
    <n v="450.59301699999997"/>
    <n v="1804174.44"/>
    <n v="5.7327355850000004"/>
    <n v="22953.87328"/>
    <n v="661049.5"/>
    <n v="456.32575258499998"/>
    <x v="3"/>
    <s v="Household Steel Items"/>
    <e v="#NAME?"/>
    <s v="Cloth Stand"/>
  </r>
  <r>
    <s v="INNSA1"/>
    <s v="2022-05-27"/>
    <s v="0301049751"/>
    <s v="73239990"/>
    <s v="SB-01 - STAINLESS STEEL SPORTS BOTTLE 750ML SG-702 (QTY:23904 PCS/USD 1.205 PER PCS)"/>
    <s v="SB-01"/>
    <s v="- STAINLESS STEEL SPORTS BOTTLE 750ML SG-702"/>
    <s v="-"/>
    <s v=""/>
    <n v="23904"/>
    <s v="PCS"/>
    <s v="1.205"/>
    <s v="PCS"/>
    <n v="3784.8"/>
    <s v="KGS"/>
    <n v="651.95497780000005"/>
    <n v="2467519.2000000002"/>
    <n v="8.2945925930000008"/>
    <n v="31393.374049999999"/>
    <n v="904099"/>
    <n v="660.249570393"/>
    <x v="3"/>
    <s v="Household Steel Items"/>
    <e v="#NAME?"/>
    <s v="Other"/>
  </r>
  <r>
    <s v="INNSA1"/>
    <s v="2022-05-27"/>
    <s v="0301049751"/>
    <s v="73239990"/>
    <s v="SB-12 STEEL TEA STRAINER BIG - SB-12 (QTY:25200 PCS/USD 1.1584 PER PCS)"/>
    <s v="SB-12"/>
    <s v="STEEL TEA STRAINER BIG - SB-12"/>
    <s v="STEEL"/>
    <s v=""/>
    <n v="25200"/>
    <s v="PCS"/>
    <s v="1.1584"/>
    <s v="PCS"/>
    <n v="5985"/>
    <s v="KGS"/>
    <n v="415.261213"/>
    <n v="2485338.36"/>
    <n v="5.2832215400000004"/>
    <n v="31620.08092"/>
    <n v="910628"/>
    <n v="420.54443454"/>
    <x v="3"/>
    <s v="Household Steel Items"/>
    <e v="#NAME?"/>
    <s v="Tea Strainer"/>
  </r>
  <r>
    <s v="INNSA1"/>
    <s v="2022-05-27"/>
    <s v="0301049751"/>
    <s v="73239990"/>
    <s v="NP-20 STAINLESS STEEL SPORTS BOTTLE 750 ML S-308-C6 (QTY:20880 PCS USD 1.113 PER PCS)"/>
    <s v="NP-20"/>
    <s v="STAINLESS STEEL SPORTS BOTTLE 750 ML S-308-C6"/>
    <s v="STAINLESS"/>
    <s v=""/>
    <e v="#N/A"/>
    <e v="#N/A"/>
    <s v="1.113"/>
    <e v="#N/A"/>
    <n v="3712"/>
    <s v="KGS"/>
    <n v="536.31583780000005"/>
    <n v="1990804.39"/>
    <n v="6.8233567150000001"/>
    <n v="25328.30013"/>
    <n v="729430.8"/>
    <n v="543.1391945150001"/>
    <x v="3"/>
    <s v="Household Steel Items"/>
    <e v="#NAME?"/>
    <s v="Other"/>
  </r>
  <r>
    <s v="INNSA1"/>
    <s v="2022-05-27"/>
    <s v="0301049751"/>
    <s v="73239990"/>
    <s v="NP-19 STEEL SALT BOTTLE(QTY: 50400 PCS / USD 0.4932 PER PCS)"/>
    <s v="NP-19"/>
    <s v="STEEL SALT BOTTLE"/>
    <s v="STEEL"/>
    <s v=""/>
    <n v="50400"/>
    <s v="PCS"/>
    <s v="0.4932"/>
    <s v="PCS"/>
    <n v="7875"/>
    <s v="KGS"/>
    <n v="268.73822730000001"/>
    <n v="2116313.54"/>
    <n v="3.4190614159999999"/>
    <n v="26925.108649999998"/>
    <n v="775417.3"/>
    <n v="272.15728871599998"/>
    <x v="3"/>
    <s v="Household Steel Items"/>
    <e v="#NAME?"/>
    <s v="Other"/>
  </r>
  <r>
    <s v="INNSA1"/>
    <s v="2022-05-27"/>
    <s v="0301049751"/>
    <s v="73239990"/>
    <s v="SB-01 STAINLESS STEEL SPORTS BOTTLE 750ML SG-702 (QTY: 16632NUM USD 1.205 PER NUM)"/>
    <s v="SB-01"/>
    <s v="STAINLESS STEEL SPORTS BOTTLE 750ML SG-702"/>
    <s v="STAINLESS"/>
    <s v=""/>
    <e v="#N/A"/>
    <e v="#N/A"/>
    <s v="1.205"/>
    <e v="#N/A"/>
    <n v="2633.4"/>
    <s v="KGS"/>
    <n v="651.3647072"/>
    <n v="1715303.82"/>
    <n v="8.2870827889999994"/>
    <n v="21823.203819999999"/>
    <n v="628487.4"/>
    <n v="659.65178998900001"/>
    <x v="3"/>
    <s v="Household Steel Items"/>
    <e v="#NAME?"/>
    <s v="Other"/>
  </r>
  <r>
    <s v="INNSA1"/>
    <s v="2022-05-27"/>
    <s v="0301049751"/>
    <s v="73239990"/>
    <s v="NP-21 STAINLESS STEEL SPORTS BOTTLE 650ML S115 (QTY: 17532 NUM USD 1.140 PER NUM)"/>
    <s v="NP-21"/>
    <s v="STAINLESS STEEL SPORTS BOTTLE 650ML S115"/>
    <s v="STAINLESS"/>
    <s v=""/>
    <e v="#N/A"/>
    <e v="#N/A"/>
    <s v="1.140"/>
    <e v="#N/A"/>
    <n v="3068.1"/>
    <s v="KGS"/>
    <n v="557.54043869999998"/>
    <n v="1710589.82"/>
    <n v="7.0933898050000002"/>
    <n v="21763.22926"/>
    <n v="626760.19999999995"/>
    <n v="564.633828505"/>
    <x v="3"/>
    <s v="Household Steel Items"/>
    <e v="#NAME?"/>
    <s v="Other"/>
  </r>
  <r>
    <s v="INNSA1"/>
    <s v="2022-05-27"/>
    <s v="0301049751"/>
    <s v="73239990"/>
    <s v="AM-06 STAINLESS STEEL BOTTLE 750ML SG805 (QTY: 11196 NUM USD1.140 PER NUM)"/>
    <s v="AM-06"/>
    <s v="STAINLESS STEEL BOTTLE 750ML SG805"/>
    <s v="STAINLESS"/>
    <s v=""/>
    <e v="#N/A"/>
    <e v="#N/A"/>
    <s v=" "/>
    <e v="#N/A"/>
    <n v="1679.4"/>
    <s v="KGS"/>
    <n v="650.46381450000001"/>
    <n v="1092388.93"/>
    <n v="8.2756210489999997"/>
    <n v="13898.07799"/>
    <n v="400251.3"/>
    <n v="658.73943554900006"/>
    <x v="3"/>
    <s v="Household Steel Items"/>
    <e v="#NAME?"/>
    <s v="Other"/>
  </r>
  <r>
    <s v="INNSA1"/>
    <s v="2022-05-27"/>
    <s v="0301049751"/>
    <s v="73239990"/>
    <s v="AM-253 STEEL KITCHEN TURNER (QTY:4464 PCS/ USD 0.573 PER PCS)"/>
    <s v="AM-253"/>
    <s v="STEEL KITCHEN TURNER"/>
    <s v="STEEL"/>
    <s v=""/>
    <n v="4464"/>
    <s v="PCS"/>
    <s v="0.573"/>
    <s v="PCS"/>
    <n v="434"/>
    <s v="KGS"/>
    <n v="534.14032259999999"/>
    <n v="231816.9"/>
    <n v="6.7956784040000002"/>
    <n v="2949.324427"/>
    <n v="84937.7"/>
    <n v="540.93600100399999"/>
    <x v="3"/>
    <s v="Household Steel Items"/>
    <e v="#NAME?"/>
    <s v="Other"/>
  </r>
  <r>
    <s v="INNSA1"/>
    <s v="2022-05-27"/>
    <s v="0301049751"/>
    <s v="73239990"/>
    <s v="NP-003 - STEEL ZHARA (QTY:102000 PCS/USD 0.4484 PER PCS)"/>
    <s v="NP-003"/>
    <s v="- STEEL ZHARA"/>
    <s v="-"/>
    <s v=""/>
    <n v="102000"/>
    <s v="PCS"/>
    <s v="0.4484"/>
    <s v="PCS"/>
    <n v="9520"/>
    <s v="KGS"/>
    <n v="409.03009029999998"/>
    <n v="3893966.46"/>
    <n v="5.2039451699999999"/>
    <n v="49541.558019999997"/>
    <n v="1426749.3"/>
    <n v="414.23403546999998"/>
    <x v="3"/>
    <s v="Household Steel Items"/>
    <e v="#NAME?"/>
    <s v="Other"/>
  </r>
  <r>
    <s v="INNSA1"/>
    <s v="2022-05-27"/>
    <s v="0301049751"/>
    <s v="73239990"/>
    <s v="NP-55 STEEL TEA STRAINER(QTY:50400 PCS/USD 0.3109 PER PCS)"/>
    <s v="NP-55"/>
    <s v="STEEL TEA STRAINER"/>
    <s v="STEEL"/>
    <s v=""/>
    <n v="50400"/>
    <s v="PCS"/>
    <s v="0.3109"/>
    <s v="PCS"/>
    <n v="2310"/>
    <s v="KGS"/>
    <n v="577.51823379999996"/>
    <n v="1334067.1200000001"/>
    <n v="7.3475602259999997"/>
    <n v="16972.864119999998"/>
    <n v="488802.1"/>
    <n v="584.865794026"/>
    <x v="3"/>
    <s v="Household Steel Items"/>
    <e v="#NAME?"/>
    <s v="Tea Strainer"/>
  </r>
  <r>
    <s v="INNSA1"/>
    <s v="2022-05-27"/>
    <s v="0301049751"/>
    <s v="73239990"/>
    <s v="AM-253 STEEL KITCHEN TURNER(QTY:17424 PCS/ USD 0.5754 PER PCS)"/>
    <s v="AM-253"/>
    <s v="STEEL KITCHEN TURNER"/>
    <s v="STEEL"/>
    <s v=""/>
    <n v="17424"/>
    <s v="PCS"/>
    <s v="0.5754"/>
    <s v="PCS"/>
    <n v="1452"/>
    <s v="KGS"/>
    <n v="587.86486909999996"/>
    <n v="853579.79"/>
    <n v="7.4791968080000002"/>
    <n v="10859.79377"/>
    <n v="312751.7"/>
    <n v="595.34406590799995"/>
    <x v="3"/>
    <s v="Household Steel Items"/>
    <e v="#NAME?"/>
    <s v="Other"/>
  </r>
  <r>
    <s v="INNSA1"/>
    <s v="2022-05-26"/>
    <s v="0301049751"/>
    <s v="73239990"/>
    <s v="NP-21 STAINLESS STEEL SPORTS BOTTLE 650ML S115(QTY:22248PCSUSD 1.140PER PCS)"/>
    <s v="NP-21"/>
    <s v="STAINLESS STEEL SPORTS BOTTLE 650ML S115"/>
    <s v="STAINLESS"/>
    <s v=""/>
    <e v="#N/A"/>
    <e v="#N/A"/>
    <s v=" "/>
    <e v="#N/A"/>
    <n v="3893.4"/>
    <s v="KGS"/>
    <n v="558.33801300000005"/>
    <n v="2173833.2200000002"/>
    <n v="7.103537062"/>
    <n v="27656.911199999999"/>
    <n v="796492.5"/>
    <n v="565.44155006200003"/>
    <x v="3"/>
    <s v="Household Steel Items"/>
    <e v="#NAME?"/>
    <s v="Other"/>
  </r>
  <r>
    <s v="INNSA1"/>
    <s v="2022-05-26"/>
    <s v="0301049751"/>
    <s v="73239990"/>
    <s v="AM-06 - STAINLESS STEEL BOTTLE 750ML SG805 (QTY:16488 PCS/USD 1.140 PER PCS)"/>
    <s v="AM-06"/>
    <s v="- STAINLESS STEEL BOTTLE 750ML SG805"/>
    <s v="-"/>
    <s v=""/>
    <n v="16488"/>
    <s v="PCS"/>
    <s v="1.140"/>
    <s v="PCS"/>
    <n v="2473.1999999999998"/>
    <s v="KGS"/>
    <n v="651.39431909999996"/>
    <n v="1611028.43"/>
    <n v="8.2874595309999997"/>
    <n v="20496.544910000001"/>
    <n v="590280.9"/>
    <n v="659.68177863099993"/>
    <x v="3"/>
    <s v="Household Steel Items"/>
    <e v="#NAME?"/>
    <s v="Other"/>
  </r>
  <r>
    <s v="INNSA1"/>
    <s v="2022-05-26"/>
    <s v="0301049751"/>
    <s v="73231000"/>
    <s v="STEEL SCRUBBER 2 PCS SET-8001-2 (QTY- 165600 SET/USD 0.168 PER SET)"/>
    <s v="STEEL"/>
    <s v="SCRUBBER 2 PCS SET-8001-2"/>
    <s v="SCRUBBER"/>
    <s v=""/>
    <e v="#VALUE!"/>
    <s v="SET"/>
    <s v="0.168"/>
    <s v="SET"/>
    <n v="4830"/>
    <s v="KGS"/>
    <n v="511.82937470000002"/>
    <n v="2472135.88"/>
    <n v="6.5118241059999997"/>
    <n v="31452.110430000001"/>
    <n v="1086750.8999999999"/>
    <n v="518.34119880599997"/>
    <x v="3"/>
    <s v="Steel Scrubbers"/>
    <e v="#NAME?"/>
    <s v="Scrubber"/>
  </r>
  <r>
    <s v="INNSA1"/>
    <s v="2022-05-26"/>
    <s v="0301049751"/>
    <s v="73239990"/>
    <s v="SB-01 - STAINLESS STEEL SPORTS BOTTLE 750ML SG-702 (QTY:6192PCS/USD 1.205 PER PCS)"/>
    <s v="SB-01"/>
    <s v="- STAINLESS STEEL SPORTS BOTTLE 750ML SG-702"/>
    <s v="-"/>
    <s v=""/>
    <e v="#VALUE!"/>
    <e v="#VALUE!"/>
    <s v="1.205"/>
    <e v="#VALUE!"/>
    <n v="980.4"/>
    <s v="KGS"/>
    <n v="652.29641979999997"/>
    <n v="639511.41"/>
    <n v="8.2989366390000008"/>
    <n v="8136.2774810000001"/>
    <n v="234317"/>
    <n v="660.59535643899994"/>
    <x v="3"/>
    <s v="Household Steel Items"/>
    <e v="#NAME?"/>
    <s v="Other"/>
  </r>
  <r>
    <s v="INNSA1"/>
    <s v="2022-05-26"/>
    <s v="0301049751"/>
    <s v="73239990"/>
    <s v="SM1168 STEEL HANGER WITH HOOK (QTY:57792 PCS/USD 1.35 PER PCS)"/>
    <s v="SM1168"/>
    <s v="STEEL HANGER WITH HOOK"/>
    <s v="STEEL"/>
    <s v=""/>
    <n v="57792"/>
    <s v="PCS"/>
    <s v="1.35"/>
    <s v="PCS"/>
    <n v="10836"/>
    <s v="KGS"/>
    <n v="592.34257290000005"/>
    <n v="6418624.1200000001"/>
    <n v="7.5361650500000001"/>
    <n v="81661.884479999993"/>
    <n v="2351783.9"/>
    <n v="599.87873795000007"/>
    <x v="3"/>
    <s v="Household Steel Items"/>
    <e v="#NAME?"/>
    <s v="Hanger"/>
  </r>
  <r>
    <s v="INNSA1"/>
    <s v="2022-05-18"/>
    <s v="0301049751"/>
    <s v="73239990"/>
    <s v="6587 STEEL LUNCH BOX SMALL (QTY:19920 PCS/USD 1.73 PER PCS)"/>
    <s v="6587"/>
    <s v="STEEL LUNCH BOX SMALL"/>
    <s v="STEEL"/>
    <s v=""/>
    <n v="19920"/>
    <s v="PCS"/>
    <s v="1.73"/>
    <s v="PCS"/>
    <n v="4042.1"/>
    <s v="KGS"/>
    <n v="703.61633800000004"/>
    <n v="2844087.6"/>
    <n v="9.1319446860000006"/>
    <n v="36912.233610000003"/>
    <n v="1042073.7"/>
    <n v="712.74828268600004"/>
    <x v="3"/>
    <s v="Household Steel Items"/>
    <e v="#NAME?"/>
    <s v="Lunch Box"/>
  </r>
  <r>
    <s v="INNSA1"/>
    <s v="2022-05-18"/>
    <s v="0301049751"/>
    <s v="73239990"/>
    <s v="6856 STEEL ROUND CONTAINER (QTY:24576 PCS/USD 0.66 PER PCS)"/>
    <s v="6856"/>
    <s v="STEEL ROUND CONTAINER"/>
    <s v="STEEL"/>
    <s v=""/>
    <n v="24576"/>
    <s v="PCS"/>
    <s v="0.66"/>
    <s v="PCS"/>
    <n v="2048"/>
    <s v="KGS"/>
    <n v="653.63113280000005"/>
    <n v="1338636.56"/>
    <n v="8.4832074340000005"/>
    <n v="17373.608830000001"/>
    <n v="490476.4"/>
    <n v="662.114340234"/>
    <x v="3"/>
    <s v="Household Steel Items"/>
    <e v="#NAME?"/>
    <s v="Other"/>
  </r>
  <r>
    <s v="INNSA1"/>
    <s v="2022-05-18"/>
    <s v="0301049751"/>
    <s v="73239990"/>
    <s v="KWP-1000B SS OIL POT 900ML(QTY: 17040 PCS/USD 1.64 PER PCS)"/>
    <s v="KWP-1000B"/>
    <s v="SS OIL POT 900ML"/>
    <s v="SS"/>
    <s v=""/>
    <n v="17040"/>
    <s v="PCS"/>
    <s v="1.64"/>
    <s v="PCS"/>
    <n v="4260"/>
    <s v="KGS"/>
    <n v="548.04569949999996"/>
    <n v="2334674.6800000002"/>
    <n v="7.1128578779999998"/>
    <n v="30300.774560000002"/>
    <n v="855424.8"/>
    <n v="555.15855737799995"/>
    <x v="3"/>
    <s v="Household Steel Items"/>
    <e v="#NAME?"/>
    <s v="Other"/>
  </r>
  <r>
    <s v="INNSA1"/>
    <s v="2022-05-18"/>
    <s v="0301049751"/>
    <s v="73239990"/>
    <s v="6901 STEEL RECTANGLE CONTAINER(QTY:54696 PCS/ USD 1.06 PER PCS)"/>
    <s v="6901"/>
    <s v="STEEL RECTANGLE CONTAINER"/>
    <s v="STEEL"/>
    <s v=""/>
    <n v="54696"/>
    <s v="PCS"/>
    <s v="1.06"/>
    <s v="PCS"/>
    <n v="8888.1"/>
    <s v="KGS"/>
    <n v="538.34421980000002"/>
    <n v="4784857.26"/>
    <n v="6.9869463959999996"/>
    <n v="62100.678260000001"/>
    <n v="1753171.7"/>
    <n v="545.33116619600003"/>
    <x v="3"/>
    <s v="Household Steel Items"/>
    <e v="#NAME?"/>
    <s v="Other"/>
  </r>
  <r>
    <s v="INNSA1"/>
    <s v="2022-05-18"/>
    <s v="0301049751"/>
    <s v="73239990"/>
    <s v="8504 STEEL LUNCH BOX 2 LAYER (QTY:22080 PCS/USD 2.75 PER PCS)"/>
    <s v="8504"/>
    <s v="STEEL LUNCH BOX 2 LAYER"/>
    <s v="STEEL"/>
    <s v=""/>
    <n v="22080"/>
    <s v="PCS"/>
    <s v="2.75"/>
    <s v="PCS"/>
    <n v="10561.6"/>
    <s v="KGS"/>
    <n v="474.47092300000003"/>
    <n v="5011172.0999999996"/>
    <n v="6.157961362"/>
    <n v="65037.924720000003"/>
    <n v="1836093.4"/>
    <n v="480.62888436200001"/>
    <x v="3"/>
    <s v="Household Steel Items"/>
    <e v="#NAME?"/>
    <s v="Lunch Box"/>
  </r>
  <r>
    <s v="INNSA1"/>
    <s v="2022-05-18"/>
    <s v="0301049751"/>
    <s v="73239990"/>
    <s v="6857 STEEL ROUNDCONTAINER(QTY:29880 PCS/ USD 0.85 PER PCS)"/>
    <s v="6857"/>
    <s v="STEEL ROUNDCONTAINER"/>
    <s v="STEEL"/>
    <s v=""/>
    <n v="29880"/>
    <s v="PCS"/>
    <s v="0.85"/>
    <s v="PCS"/>
    <n v="3809.7"/>
    <s v="KGS"/>
    <n v="550.1945849"/>
    <n v="2096076.31"/>
    <n v="7.1407473699999997"/>
    <n v="27204.10526"/>
    <n v="768002.4"/>
    <n v="557.33533226999998"/>
    <x v="3"/>
    <s v="Household Steel Items"/>
    <e v="#NAME?"/>
    <s v="Other"/>
  </r>
  <r>
    <s v="INNSA1"/>
    <s v="2022-05-18"/>
    <s v="0301049751"/>
    <s v="73239990"/>
    <s v="KWB-600F STAINLESS STEEL SPORTS BOTTLE(QTY:18864 PCS / USD 1.01 PER PCS)"/>
    <s v="KWB-600F"/>
    <s v="STAINLESS STEEL SPORTS BOTTLE"/>
    <s v="STAINLESS"/>
    <s v=""/>
    <n v="18864"/>
    <s v="PCS"/>
    <s v="1.01"/>
    <s v="PCS"/>
    <n v="2947.5"/>
    <s v="KGS"/>
    <n v="540.02551649999998"/>
    <n v="1591725.21"/>
    <n v="7.0087672489999999"/>
    <n v="20658.341469999999"/>
    <n v="583208.1"/>
    <n v="547.034283749"/>
    <x v="3"/>
    <s v="Household Steel Items"/>
    <e v="#NAME?"/>
    <s v="Other"/>
  </r>
  <r>
    <s v="INNSA1"/>
    <s v="2022-05-18"/>
    <s v="0301049751"/>
    <s v="73239990"/>
    <s v="SB-01STAINLESS STEEL SPORTS BOTTLE 750ML SG-702 (QTY:28152 PCS/USD 1.205 PER PCS)"/>
    <s v="SB-01STAINLESS"/>
    <s v="STEEL SPORTS BOTTLE 750ML SG-702"/>
    <s v="STEEL"/>
    <s v=""/>
    <n v="28152"/>
    <s v="PCS"/>
    <s v="1.205"/>
    <s v="PCS"/>
    <n v="4457.3999999999996"/>
    <s v="KGS"/>
    <n v="640.13675909999995"/>
    <n v="2853345.59"/>
    <n v="8.3080695539999994"/>
    <n v="37032.389230000001"/>
    <n v="1045465.8"/>
    <n v="648.44482865399993"/>
    <x v="3"/>
    <s v="Household Steel Items"/>
    <e v="#NAME?"/>
    <s v="Other"/>
  </r>
  <r>
    <s v="INNSA1"/>
    <s v="2022-05-18"/>
    <s v="0301049751"/>
    <s v="73239990"/>
    <s v="AM-06 STAINLESS STEEL BOTTLE 750ML SG805(QTY: 900 PCS/ USD 1.140 PER PCS)"/>
    <s v="AM-06"/>
    <s v="STAINLESS STEEL BOTTLE 750ML SG805"/>
    <s v="STAINLESS"/>
    <s v=""/>
    <n v="900"/>
    <s v="PCS"/>
    <s v="1.140"/>
    <s v="PCS"/>
    <n v="135"/>
    <s v="KGS"/>
    <n v="639.25140739999995"/>
    <n v="86298.94"/>
    <n v="8.2965789409999999"/>
    <n v="1120.038157"/>
    <n v="31620"/>
    <n v="647.54798634099996"/>
    <x v="3"/>
    <s v="Household Steel Items"/>
    <e v="#NAME?"/>
    <s v="Other"/>
  </r>
  <r>
    <s v="INNSA1"/>
    <s v="2022-05-18"/>
    <s v="0301049751"/>
    <s v="73239990"/>
    <s v="SL-01 - STAINLESS STEEL COLA BOTTLE 750ML SK750 (QTY:15660 PCS/USD 1.300 PER PCS)"/>
    <s v="SL-01"/>
    <s v="- STAINLESS STEEL COLA BOTTLE 750ML SK750"/>
    <s v="-"/>
    <s v=""/>
    <n v="15660"/>
    <s v="PCS"/>
    <s v="1.300"/>
    <s v="PCS"/>
    <n v="3132"/>
    <s v="KGS"/>
    <n v="546.7281673"/>
    <n v="1712352.62"/>
    <n v="7.0957581740000002"/>
    <n v="22223.9146"/>
    <n v="627406"/>
    <n v="553.82392547400002"/>
    <x v="3"/>
    <s v="Household Steel Items"/>
    <e v="#NAME?"/>
    <s v="Other"/>
  </r>
  <r>
    <s v="INNSA1"/>
    <s v="2022-05-14"/>
    <s v="0301049751"/>
    <s v="73231000"/>
    <s v="SS410 SS SCRUBBER 3 PCS SET(QTY- 122640 SET/USD 0.195 PER SET)"/>
    <s v="SS410"/>
    <s v="SS SCRUBBER 3 PCS SET"/>
    <s v="SS"/>
    <s v=""/>
    <e v="#VALUE!"/>
    <s v="SET"/>
    <s v="0.195"/>
    <s v="SET"/>
    <n v="7869.4"/>
    <s v="KGS"/>
    <n v="280.22419880000001"/>
    <n v="2205196.31"/>
    <n v="3.6369136769999999"/>
    <n v="28620.32849"/>
    <n v="969404.3"/>
    <n v="283.86111247700001"/>
    <x v="3"/>
    <s v="Steel Scrubbers"/>
    <e v="#NAME?"/>
    <s v="Scrubber"/>
  </r>
  <r>
    <s v="INNSA1"/>
    <s v="2022-05-13"/>
    <s v="0301049751"/>
    <s v="73239990"/>
    <s v="2628 HOUSEHOLD STEEL HOOK 3 PCS SET(QTY : 163080 SET/USD 0.445 PER SET)"/>
    <s v="2628"/>
    <s v="HOUSEHOLD STEEL HOOK 3 PCS SET"/>
    <s v="HOUSEHOLD"/>
    <s v=""/>
    <e v="#VALUE!"/>
    <s v="SET"/>
    <s v="0.445"/>
    <s v="SET"/>
    <n v="5526.6"/>
    <s v="KGS"/>
    <n v="1060.0876539999999"/>
    <n v="5858680.4299999997"/>
    <n v="13.758438079999999"/>
    <n v="76037.383910000004"/>
    <n v="2146620.5"/>
    <n v="1073.8460920799998"/>
    <x v="3"/>
    <s v="Household Steel Items"/>
    <e v="#NAME?"/>
    <s v="Other"/>
  </r>
  <r>
    <s v="INNSA1"/>
    <s v="2022-05-11"/>
    <s v="0301049751"/>
    <s v="73239990"/>
    <s v="KWB-600F STAINLESS STEEL SPORTS BOTTLE(QTY:31200 PCS / USD:1.01 PER PCS)"/>
    <s v="KWB-600F"/>
    <s v="STAINLESS STEEL SPORTS BOTTLE"/>
    <s v="STAINLESS"/>
    <s v=""/>
    <n v="31200"/>
    <s v="PCS"/>
    <s v=" "/>
    <s v="PCS"/>
    <n v="4750"/>
    <s v="KGS"/>
    <n v="553.47512630000006"/>
    <n v="2629006.85"/>
    <n v="7.1833241570000004"/>
    <n v="34120.789750000004"/>
    <n v="963268.1"/>
    <n v="560.65845045700007"/>
    <x v="3"/>
    <s v="Household Steel Items"/>
    <e v="#NAME?"/>
    <s v="Other"/>
  </r>
  <r>
    <s v="INNSA1"/>
    <s v="2022-05-11"/>
    <s v="0301049751"/>
    <s v="73239990"/>
    <s v="KWP-1000B SS OIL POT 900ML (QTY: 9960 PCS/USD 1.64 PER PCS)"/>
    <s v="KWP-1000B"/>
    <s v="SS OIL POT 900ML"/>
    <s v="SS"/>
    <s v=""/>
    <n v="9960"/>
    <s v="PCS"/>
    <s v="1.64"/>
    <s v="PCS"/>
    <n v="2350"/>
    <s v="KGS"/>
    <n v="579.89734469999996"/>
    <n v="1362758.76"/>
    <n v="7.5262471729999998"/>
    <n v="17686.68086"/>
    <n v="499314.9"/>
    <n v="587.42359187299996"/>
    <x v="3"/>
    <s v="Household Steel Items"/>
    <e v="#NAME?"/>
    <s v="Other"/>
  </r>
  <r>
    <s v="INNSA1"/>
    <s v="2022-05-07"/>
    <s v="0301049751"/>
    <s v="73239990"/>
    <s v="6581 STEEL ROUND CONTAINER MEDIUM(QTY:87720 PCS/ USD 1.02 PER PCS)"/>
    <s v="6581"/>
    <s v="STEEL ROUND CONTAINER MEDIUM"/>
    <s v="STEEL"/>
    <s v=""/>
    <n v="87720"/>
    <s v="PCS"/>
    <s v="1.02"/>
    <s v="PCS"/>
    <n v="10599.5"/>
    <s v="KGS"/>
    <n v="691.74993540000003"/>
    <n v="7332203.4400000004"/>
    <n v="9.0071606170000003"/>
    <n v="95471.398960000006"/>
    <n v="2686519.4"/>
    <n v="700.75709601699998"/>
    <x v="3"/>
    <s v="Household Steel Items"/>
    <e v="#NAME?"/>
    <s v="Other"/>
  </r>
  <r>
    <s v="INNSA1"/>
    <s v="2022-05-07"/>
    <s v="0301049751"/>
    <s v="73239990"/>
    <s v="8504 STEEL LUNCH BOX 2 LAYER (QTY 22080 PCS /USD 2.75 PER PCS)"/>
    <s v="8504"/>
    <s v="STEEL LUNCH BOX 2 LAYER"/>
    <s v="STEEL"/>
    <s v=""/>
    <n v="22080"/>
    <s v="PCS"/>
    <s v="2.75"/>
    <s v="PCS"/>
    <n v="10561.6"/>
    <s v="KGS"/>
    <n v="471.12676870000001"/>
    <n v="4975852.4800000004"/>
    <n v="6.1344631339999998"/>
    <n v="64789.74583"/>
    <n v="1823152.3"/>
    <n v="477.261231834"/>
    <x v="3"/>
    <s v="Household Steel Items"/>
    <e v="#NAME?"/>
    <s v="Lunch Box"/>
  </r>
  <r>
    <s v="INNSA1"/>
    <s v="2022-05-07"/>
    <s v="0301049751"/>
    <s v="73239990"/>
    <s v="6862 STEEL RECTANGLE CONTAINER LARGE(QTY:22800 PCS/USD1.63 PER PCS)"/>
    <s v="6862"/>
    <s v="STEEL RECTANGLE CONTAINER LARGE"/>
    <s v="STEEL"/>
    <s v=""/>
    <n v="22800"/>
    <s v="PCS"/>
    <s v=" "/>
    <s v="PCS"/>
    <n v="5700"/>
    <s v="KGS"/>
    <n v="534.29772279999997"/>
    <n v="3045497.02"/>
    <n v="6.9570015989999998"/>
    <n v="39654.909110000001"/>
    <n v="1115870.1000000001"/>
    <n v="541.254724399"/>
    <x v="3"/>
    <s v="Household Steel Items"/>
    <e v="#NAME?"/>
    <s v="Other"/>
  </r>
  <r>
    <s v="INNSA1"/>
    <s v="2022-05-07"/>
    <s v="0301049751"/>
    <s v="73239990"/>
    <s v="6856 STEEL ROUND CONTAINER(QTY:60960 PCS/ USD 0.66 PER PCS)"/>
    <s v="6856"/>
    <s v="STEEL ROUND CONTAINER"/>
    <s v="STEEL"/>
    <s v=""/>
    <n v="60960"/>
    <s v="PCS"/>
    <s v="0.66"/>
    <s v="PCS"/>
    <n v="5080"/>
    <s v="KGS"/>
    <n v="649.0242283"/>
    <n v="3297043.08"/>
    <n v="8.4508363069999994"/>
    <n v="42930.248440000003"/>
    <n v="1208036.6000000001"/>
    <n v="657.47506460700004"/>
    <x v="3"/>
    <s v="Household Steel Items"/>
    <e v="#NAME?"/>
    <s v="Other"/>
  </r>
  <r>
    <s v="INNSA1"/>
    <s v="2022-05-07"/>
    <s v="0301049751"/>
    <s v="73239990"/>
    <s v="6527 STEEL LUNCH BOX (QTY 25956 PCS / USD 2.06 PER PCS)"/>
    <s v="6527"/>
    <s v="STEEL LUNCH BOX"/>
    <s v="STEEL"/>
    <s v=""/>
    <n v="25956"/>
    <s v="PCS"/>
    <s v="2.06"/>
    <s v="PCS"/>
    <n v="9041.34"/>
    <s v="KGS"/>
    <n v="484.62737379999999"/>
    <n v="4381680.8600000003"/>
    <n v="6.3102522629999998"/>
    <n v="57053.136200000001"/>
    <n v="1605447.9"/>
    <n v="490.93762606299998"/>
    <x v="3"/>
    <s v="Household Steel Items"/>
    <e v="#NAME?"/>
    <s v="Lunch Box"/>
  </r>
  <r>
    <s v="INNSA1"/>
    <s v="2022-05-05"/>
    <s v="0301049751"/>
    <s v="73239990"/>
    <s v="NP-55 STEEL TEA STRAINER(QTY:122400 PCS/ USD 0.3285 PER PCS)"/>
    <s v="NP-55"/>
    <s v="STEEL TEA STRAINER"/>
    <s v="STEEL"/>
    <s v=""/>
    <n v="122400"/>
    <s v="PCS"/>
    <s v="0.3285"/>
    <s v="PCS"/>
    <n v="5610"/>
    <s v="KGS"/>
    <n v="592.76961679999999"/>
    <n v="3325437.55"/>
    <n v="7.7083175129999999"/>
    <n v="43243.661249999997"/>
    <n v="1218440.3999999999"/>
    <n v="600.47793431299999"/>
    <x v="3"/>
    <s v="Household Steel Items"/>
    <e v="#NAME?"/>
    <s v="Tea Strainer"/>
  </r>
  <r>
    <s v="INNSA1"/>
    <s v="2022-05-05"/>
    <s v="0301049751"/>
    <s v="73239990"/>
    <s v="NP-19 STEEL SALT BOTTLE (QTY:12624 PCS/ USD 0.5210 PER PCS)"/>
    <s v="NP-19"/>
    <s v="STEEL SALT BOTTLE"/>
    <s v="STEEL"/>
    <s v=""/>
    <n v="12624"/>
    <s v="PCS"/>
    <s v="0.5210"/>
    <s v="PCS"/>
    <n v="1972.5"/>
    <s v="KGS"/>
    <n v="275.77152849999999"/>
    <n v="543959.34"/>
    <n v="3.5861057019999998"/>
    <n v="7073.5934980000002"/>
    <n v="199306.8"/>
    <n v="279.35763420199999"/>
    <x v="3"/>
    <s v="Household Steel Items"/>
    <e v="#NAME?"/>
    <s v="Other"/>
  </r>
  <r>
    <s v="INNSA1"/>
    <s v="2022-05-05"/>
    <s v="0301049751"/>
    <s v="73239990"/>
    <s v="SB-12 STEEL TEA STRAINER BIG(QTY:25200 PCS/USD 1.2240 PER PCS)"/>
    <s v="SB-12"/>
    <s v="STEEL TEA STRAINER BIG"/>
    <s v="STEEL"/>
    <s v=""/>
    <n v="25200"/>
    <s v="PCS"/>
    <s v="1.2240"/>
    <s v="PCS"/>
    <n v="5985"/>
    <s v="KGS"/>
    <n v="426.23565409999998"/>
    <n v="2551020.39"/>
    <n v="5.542726322"/>
    <n v="33173.217040000003"/>
    <n v="934693.9"/>
    <n v="431.778380422"/>
    <x v="3"/>
    <s v="Household Steel Items"/>
    <e v="#NAME?"/>
    <s v="Tea Strainer"/>
  </r>
  <r>
    <s v="INNSA1"/>
    <s v="2022-05-05"/>
    <s v="0301049751"/>
    <s v="73239990"/>
    <s v="DS-25 STAINLESS STEEL GRATER WITH HANDLE(QTY:100680 PCS/ USD0.2400 PER PCS)"/>
    <s v="DS-25"/>
    <s v="STAINLESS STEEL GRATER WITH HANDLE"/>
    <s v="STAINLESS"/>
    <s v=""/>
    <n v="100680"/>
    <s v="PCS"/>
    <s v=" "/>
    <s v="PCS"/>
    <n v="3356"/>
    <s v="KGS"/>
    <n v="595.47630509999999"/>
    <n v="1998418.48"/>
    <n v="7.7435150210000003"/>
    <n v="25987.236410000001"/>
    <n v="732220.6"/>
    <n v="603.219820121"/>
    <x v="3"/>
    <s v="Household Steel Items"/>
    <e v="#NAME?"/>
    <s v="Other"/>
  </r>
  <r>
    <s v="INNSA1"/>
    <s v="2022-05-04"/>
    <s v="0301049751"/>
    <s v="73239990"/>
    <s v="AM-06 - STAINLESS STEEL BOTTLE 750ML SG805 (QTY:29016 PCS/USD 1.14 PER PCS)"/>
    <s v="AM-06"/>
    <s v="- STAINLESS STEEL BOTTLE 750ML SG805"/>
    <s v="-"/>
    <s v=""/>
    <n v="29016"/>
    <s v="PCS"/>
    <s v="1.14"/>
    <s v="PCS"/>
    <n v="4352.3999999999996"/>
    <s v="KGS"/>
    <n v="644.38642130000005"/>
    <n v="2804627.46"/>
    <n v="8.3795373380000004"/>
    <n v="36471.098310000001"/>
    <n v="1027615.5"/>
    <n v="652.76595863800003"/>
    <x v="3"/>
    <s v="Household Steel Items"/>
    <e v="#NAME?"/>
    <s v="Other"/>
  </r>
  <r>
    <s v="INNSA1"/>
    <s v="2022-05-04"/>
    <s v="0301049751"/>
    <s v="73239990"/>
    <s v="NP-21 STAINLESS STEEL SPORTS BOTTLE 650ML S115(QTY:14976PCSUSD 1.14PER PCS)"/>
    <s v="NP-21"/>
    <s v="STAINLESS STEEL SPORTS BOTTLE 650ML S115"/>
    <s v="STAINLESS"/>
    <s v=""/>
    <e v="#N/A"/>
    <e v="#N/A"/>
    <s v=" "/>
    <e v="#N/A"/>
    <n v="2662.4"/>
    <s v="KGS"/>
    <n v="543.70104040000001"/>
    <n v="1447549.65"/>
    <n v="7.0702345959999997"/>
    <n v="18823.792590000001"/>
    <n v="530382.19999999995"/>
    <n v="550.77127499599999"/>
    <x v="3"/>
    <s v="Household Steel Items"/>
    <e v="#NAME?"/>
    <s v="Other"/>
  </r>
  <r>
    <s v="INNSA1"/>
    <s v="2022-05-02"/>
    <s v="0301049751"/>
    <s v="73239990"/>
    <s v="8505 STEEL LUNCH BOX 3 LAYER(QTY:16800 PCS / USD 3.75 PER PCS)"/>
    <s v="8505"/>
    <s v="STEEL LUNCH BOX 3 LAYER"/>
    <s v="STEEL"/>
    <s v=""/>
    <n v="16800"/>
    <s v="PCS"/>
    <s v="3.75"/>
    <s v="PCS"/>
    <n v="10892"/>
    <s v="KGS"/>
    <n v="486.89384139999999"/>
    <n v="5303247.72"/>
    <n v="6.3315193929999998"/>
    <n v="68962.909230000005"/>
    <n v="1943110"/>
    <n v="493.22536079299999"/>
    <x v="3"/>
    <s v="Household Steel Items"/>
    <e v="#NAME?"/>
    <s v="Lunch Box"/>
  </r>
  <r>
    <s v="INNSA1"/>
    <s v="2022-05-02"/>
    <s v="0301049751"/>
    <s v="73239990"/>
    <s v="6527 STEEL LUNCH BOX(QTY:25044 PCS USD 2.06 PER PCS)"/>
    <s v="6527"/>
    <s v="STEEL LUNCH BOX"/>
    <s v="STEEL"/>
    <s v=""/>
    <e v="#N/A"/>
    <e v="#N/A"/>
    <s v="2.06"/>
    <e v="#N/A"/>
    <n v="8723.66"/>
    <s v="KGS"/>
    <n v="497.82139260000002"/>
    <n v="4342824.57"/>
    <n v="6.4736201900000001"/>
    <n v="56473.661509999998"/>
    <n v="1591210.9"/>
    <n v="504.29501279000004"/>
    <x v="3"/>
    <s v="Household Steel Items"/>
    <e v="#NAME?"/>
    <s v="Lunch Box"/>
  </r>
  <r>
    <s v="INNSA1"/>
    <s v="2022-05-02"/>
    <s v="0301049751"/>
    <s v="73239990"/>
    <s v="6578 STEEL RECTANGLE CONTAINER BIG(QTY:37920 PCS/USD1.80 PERPCS)"/>
    <s v="6578"/>
    <s v="STEEL RECTANGLE CONTAINER BIG"/>
    <s v="STEEL"/>
    <s v=""/>
    <n v="37920"/>
    <s v="PCS"/>
    <s v=" "/>
    <s v="PCS"/>
    <n v="11202.2"/>
    <s v="KGS"/>
    <n v="512.90727979999997"/>
    <n v="5745689.9299999997"/>
    <n v="6.6697955760000003"/>
    <n v="74716.384009999994"/>
    <n v="2105220.7999999998"/>
    <n v="519.57707537599993"/>
    <x v="3"/>
    <s v="Household Steel Items"/>
    <e v="#NAME?"/>
    <s v="Other"/>
  </r>
  <r>
    <s v="INNSA1"/>
    <s v="2022-04-25"/>
    <s v="0301049751"/>
    <s v="73239990"/>
    <s v="STAINLESS STEEL SPORTS BOTTLE - KWB-600F (QTY 50400 PCS / USD 1.01 PER PCS)"/>
    <s v="STAINLESS"/>
    <s v="STEEL SPORTS BOTTLE - KWB-600F"/>
    <s v="STEEL"/>
    <s v=""/>
    <n v="50400"/>
    <s v="PCS"/>
    <s v="1.01"/>
    <s v="PCS"/>
    <n v="7560"/>
    <s v="KGS"/>
    <n v="566.64178440000001"/>
    <n v="4283811.8899999997"/>
    <n v="7.3446764020000002"/>
    <n v="55525.753599999996"/>
    <n v="1569588.7"/>
    <n v="573.98646080200001"/>
    <x v="3"/>
    <s v="Household Steel Items"/>
    <e v="#NAME?"/>
    <s v="Other"/>
  </r>
  <r>
    <s v="INNSA1"/>
    <s v="2022-04-25"/>
    <s v="0301049751"/>
    <s v="73231000"/>
    <s v="8001-2 STEEL SCRUBBER 2 PCS SET(QTY- 165720 SET/USD 0.168 PER SET)"/>
    <s v="8001-2"/>
    <s v="STEEL SCRUBBER 2 PCS SET"/>
    <s v="STEEL"/>
    <s v=""/>
    <e v="#VALUE!"/>
    <s v="SET"/>
    <s v="0.168"/>
    <s v="SET"/>
    <n v="4833"/>
    <s v="KGS"/>
    <n v="518.12282230000005"/>
    <n v="2504087.6"/>
    <n v="6.7157851229999999"/>
    <n v="32457.389500000001"/>
    <n v="1100796.8999999999"/>
    <n v="524.8386074230001"/>
    <x v="3"/>
    <s v="Steel Scrubbers"/>
    <e v="#NAME?"/>
    <s v="Scrubber"/>
  </r>
  <r>
    <s v="INNSA1"/>
    <s v="2022-04-25"/>
    <s v="0301049751"/>
    <s v="73239990"/>
    <s v="NP-21 STAINLESS STEEL SPORTS BOTTLE 650ML S115(QTY: 43164 PCS/ USD 1.14 PER PCS)"/>
    <s v="NP-21"/>
    <s v="STAINLESS STEEL SPORTS BOTTLE 650ML S115"/>
    <s v="STAINLESS"/>
    <s v=""/>
    <n v="43164"/>
    <s v="PCS"/>
    <s v="1.14"/>
    <s v="PCS"/>
    <n v="7673.6"/>
    <s v="KGS"/>
    <n v="544.44838019999997"/>
    <n v="4177879.09"/>
    <n v="7.0570107599999998"/>
    <n v="54152.677770000002"/>
    <n v="1530774.9"/>
    <n v="551.50539096"/>
    <x v="3"/>
    <s v="Household Steel Items"/>
    <e v="#NAME?"/>
    <s v="Other"/>
  </r>
  <r>
    <s v="INNSA1"/>
    <s v="2022-04-22"/>
    <s v="0301049751"/>
    <s v="73231000"/>
    <s v="SS410 SS SCRUBBER 3 PCS SET(QTY- 108360SET/USD 0.195PER SET)"/>
    <s v="SS410"/>
    <s v="SS SCRUBBER 3 PCS SET"/>
    <s v="SS"/>
    <s v=""/>
    <e v="#VALUE!"/>
    <s v="108360SET"/>
    <s v=" "/>
    <s v="OTHER"/>
    <n v="6953.1"/>
    <s v="KGS"/>
    <n v="286.66003649999999"/>
    <n v="1993175.9"/>
    <n v="3.7156193979999999"/>
    <n v="25835.073230000002"/>
    <n v="876200.1"/>
    <n v="290.37565589799999"/>
    <x v="3"/>
    <s v="Steel Scrubbers"/>
    <e v="#NAME?"/>
    <s v="Scrubber"/>
  </r>
  <r>
    <s v="INNSA1"/>
    <s v="2022-04-21"/>
    <s v="0301049751"/>
    <s v="73239990"/>
    <s v="NP-20 STAINLESS STEEL SPORTS BOTTLE 750 ML S-308-C6 (QTY:32904 PCS USD 1.113 PER PCS)"/>
    <s v="NP-20"/>
    <s v="STAINLESS STEEL SPORTS BOTTLE 750 ML S-308-C6"/>
    <s v="STAINLESS"/>
    <s v=""/>
    <e v="#N/A"/>
    <e v="#N/A"/>
    <s v="1.113"/>
    <e v="#N/A"/>
    <n v="5849.6"/>
    <s v="KGS"/>
    <n v="531.52306309999994"/>
    <n v="3109197.31"/>
    <n v="6.9208732179999997"/>
    <n v="40484.339970000001"/>
    <n v="1139209.8999999999"/>
    <n v="538.44393631799994"/>
    <x v="3"/>
    <s v="Household Steel Items"/>
    <e v="#NAME?"/>
    <s v="Other"/>
  </r>
  <r>
    <s v="INNSA1"/>
    <s v="2022-04-21"/>
    <s v="0301049751"/>
    <s v="73239990"/>
    <s v="NP-21 - STAINLESS STEEL SPORTS BOTTLE 650ML S115 (QTY:8532 PCS/USD 1.140 PER PCS)"/>
    <s v="NP-21"/>
    <s v="- STAINLESS STEEL SPORTS BOTTLE 650ML S115"/>
    <s v="-"/>
    <s v=""/>
    <n v="8532"/>
    <s v="PCS"/>
    <s v="1.140"/>
    <s v="PCS"/>
    <n v="1516.8"/>
    <s v="KGS"/>
    <n v="544.41706880000004"/>
    <n v="825771.81"/>
    <n v="7.0887639169999996"/>
    <n v="10752.23711"/>
    <n v="302562.8"/>
    <n v="551.50583271700009"/>
    <x v="3"/>
    <s v="Household Steel Items"/>
    <e v="#NAME?"/>
    <s v="Other"/>
  </r>
  <r>
    <s v="INNSA1"/>
    <s v="2022-04-20"/>
    <s v="0301049751"/>
    <s v="73239990"/>
    <s v="NP-21 STAINLESS STEEL SPORTS BOTTLE 650ML S115(QTY:19368PCSUSD 1.140PER PCS)"/>
    <s v="NP-21"/>
    <s v="STAINLESS STEEL SPORTS BOTTLE 650ML S115"/>
    <s v="STAINLESS"/>
    <s v=""/>
    <e v="#N/A"/>
    <e v="#N/A"/>
    <s v=" "/>
    <e v="#N/A"/>
    <n v="3443.2"/>
    <s v="KGS"/>
    <n v="545.41563080000003"/>
    <n v="1877975.1"/>
    <n v="7.101766026"/>
    <n v="24452.800780000001"/>
    <n v="688090.1"/>
    <n v="552.51739682599998"/>
    <x v="3"/>
    <s v="Household Steel Items"/>
    <e v="#NAME?"/>
    <s v="Other"/>
  </r>
  <r>
    <s v="INNSA1"/>
    <s v="2022-04-20"/>
    <s v="0301049751"/>
    <s v="73231000"/>
    <s v="STEEL SCRUBBER 6PCS SET - OKS-4156 (QTY 98000 SET / USD 0.275 PER SET)"/>
    <s v="STEEL"/>
    <s v="SCRUBBER 6PCS SET - OKS-4156"/>
    <s v="SCRUBBER"/>
    <s v=""/>
    <n v="98000"/>
    <s v="SET"/>
    <s v="0.275"/>
    <s v="SET"/>
    <n v="8537.7999999999993"/>
    <s v="KGS"/>
    <n v="283.94763289999997"/>
    <n v="2424288.1"/>
    <n v="3.6972348030000002"/>
    <n v="31566.2513"/>
    <n v="1065717.1000000001"/>
    <n v="287.64486770299999"/>
    <x v="3"/>
    <s v="Steel Scrubbers"/>
    <e v="#NAME?"/>
    <s v="Scrubber"/>
  </r>
  <r>
    <s v="INNSA1"/>
    <s v="2022-04-20"/>
    <s v="0301049751"/>
    <s v="73239990"/>
    <s v="STAINLESS STEEL SPORTS BOTTLE 750ML SG-702 SB-01 (QTY: 25524NUM USD 1.205 PER NUM)"/>
    <s v="STAINLESS"/>
    <s v="STEEL SPORTS BOTTLE 750ML SG-702 SB-01"/>
    <s v="STEEL"/>
    <s v=""/>
    <e v="#N/A"/>
    <e v="#N/A"/>
    <s v="1.205"/>
    <e v="#N/A"/>
    <n v="4041.3"/>
    <s v="KGS"/>
    <n v="647.31381490000001"/>
    <n v="2615989.3199999998"/>
    <n v="8.4285652980000005"/>
    <n v="34062.360939999999"/>
    <n v="958498.5"/>
    <n v="655.74238019799998"/>
    <x v="3"/>
    <s v="Household Steel Items"/>
    <e v="#NAME?"/>
    <s v="Other"/>
  </r>
  <r>
    <s v="INNSA1"/>
    <s v="2022-04-06"/>
    <s v="0301049751"/>
    <s v="73239990"/>
    <s v="NP-19 STEEL SALT BOTTLE(QTY:25968 PCS/USD 0.524 PER PCS)"/>
    <s v="NP-19"/>
    <s v="STEEL SALT BOTTLE"/>
    <s v="STEEL"/>
    <s v=""/>
    <n v="25968"/>
    <s v="PCS"/>
    <s v="0.524"/>
    <s v="PCS"/>
    <n v="4057.5"/>
    <s v="KGS"/>
    <n v="295.66248919999998"/>
    <n v="1199650.55"/>
    <n v="3.8447657899999998"/>
    <n v="15600.137189999999"/>
    <n v="439551.9"/>
    <n v="299.50725498999998"/>
    <x v="3"/>
    <s v="Household Steel Items"/>
    <e v="#NAME?"/>
    <s v="Other"/>
  </r>
  <r>
    <s v="INNSA1"/>
    <s v="2022-04-06"/>
    <s v="0301049751"/>
    <s v="73239990"/>
    <s v="NP-20 STAINLESS STEEL SPORTS BOTTLE 750 ML S-308-C6 (QTY:28224 PCS USD 1.113 PER PCS)"/>
    <s v="NP-20"/>
    <s v="STAINLESS STEEL SPORTS BOTTLE 750 ML S-308-C6"/>
    <s v="STAINLESS"/>
    <s v=""/>
    <e v="#N/A"/>
    <e v="#N/A"/>
    <s v="1.113"/>
    <e v="#N/A"/>
    <n v="5017.6000000000004"/>
    <s v="KGS"/>
    <n v="536.30138910000005"/>
    <n v="2690945.85"/>
    <n v="6.9740102620000002"/>
    <n v="34992.793890000001"/>
    <n v="985962.6"/>
    <n v="543.27539936200003"/>
    <x v="3"/>
    <s v="Household Steel Items"/>
    <e v="#NAME?"/>
    <s v="Other"/>
  </r>
  <r>
    <s v="INNSA1"/>
    <s v="2022-04-06"/>
    <s v="0301049751"/>
    <s v="73239990"/>
    <s v="NP-21 STAINLESS STEEL SPORTS BOTTLE 650ML S115 (QTY : 15192PCS/USD 1.140 PER PCS)"/>
    <s v="NP-21"/>
    <s v="STAINLESS STEEL SPORTS BOTTLE 650ML S115"/>
    <s v="STAINLESS"/>
    <s v=""/>
    <e v="#VALUE!"/>
    <s v="15192PCS"/>
    <s v="1.140"/>
    <s v="OTHER"/>
    <n v="2700.8"/>
    <s v="KGS"/>
    <n v="549.31139659999997"/>
    <n v="1483580.22"/>
    <n v="7.1431911130000003"/>
    <n v="19292.330559999999"/>
    <n v="543583.69999999995"/>
    <n v="556.45458771299991"/>
    <x v="3"/>
    <s v="Household Steel Items"/>
    <e v="#NAME?"/>
    <s v="Other"/>
  </r>
  <r>
    <s v="INNSA1"/>
    <s v="2022-04-06"/>
    <s v="0301049751"/>
    <s v="73239990"/>
    <s v="SL-01 - STAINLESS STEELCOLA BOTTLE 750MLSK750 (QTY:38196 PCS/USD 1.300PER PCS)"/>
    <s v="SL-01"/>
    <s v="- STAINLESS STEELCOLA BOTTLE 750MLSK750"/>
    <s v="-"/>
    <s v=""/>
    <n v="38196"/>
    <s v="PCS"/>
    <s v=" "/>
    <s v="PCS"/>
    <n v="7639.2"/>
    <s v="KGS"/>
    <n v="556.80687379999995"/>
    <n v="4253559.07"/>
    <n v="7.2406615570000001"/>
    <n v="55312.861770000003"/>
    <n v="1558504.1"/>
    <n v="564.0475353569999"/>
    <x v="3"/>
    <s v="Household Steel Items"/>
    <e v="#NAME?"/>
    <s v="Other"/>
  </r>
  <r>
    <s v="INNSA1"/>
    <s v="2022-04-06"/>
    <s v="0301049751"/>
    <s v="73239990"/>
    <s v="SB-12 STEEL TEA STRAINER BIG - (QTY:25200 PCS/USD 1.230 PERPCS)"/>
    <s v="SB-12"/>
    <s v="STEEL TEA STRAINER BIG -"/>
    <s v="STEEL"/>
    <s v=""/>
    <n v="25200"/>
    <s v="PCS"/>
    <s v="1.230"/>
    <s v="PCS"/>
    <n v="5985"/>
    <s v="KGS"/>
    <n v="456.59004179999999"/>
    <n v="2732691.4"/>
    <n v="5.9374517789999999"/>
    <n v="35535.648889999997"/>
    <n v="1001258.1"/>
    <n v="462.52749357900001"/>
    <x v="3"/>
    <s v="Household Steel Items"/>
    <e v="#NAME?"/>
    <s v="Tea Strainer"/>
  </r>
  <r>
    <s v="INNSA1"/>
    <s v="2022-03-31"/>
    <s v="0301049751"/>
    <s v="73239990"/>
    <s v="KL326D-9S STAINLESS STEEL GRATER WITH HANDLE(MILD STEEL) (QTY -10008PCS/USD 1.05 PER PCS)"/>
    <s v="KL326D-9S"/>
    <s v="STAINLESS STEEL GRATER WITH HANDLE"/>
    <s v="STAINLESS"/>
    <s v="MILD STEEL"/>
    <e v="#VALUE!"/>
    <e v="#VALUE!"/>
    <s v="1.05"/>
    <e v="#VALUE!"/>
    <n v="2210.1"/>
    <s v="KGS"/>
    <n v="399.90557439999998"/>
    <n v="883831.31"/>
    <n v="5.2003325670000002"/>
    <n v="11493.255010000001"/>
    <n v="323835.8"/>
    <n v="405.10590696699995"/>
    <x v="3"/>
    <s v="Household Steel Items"/>
    <e v="#NAME?"/>
    <s v="Other"/>
  </r>
  <r>
    <s v="INNSA1"/>
    <s v="2022-03-31"/>
    <s v="0301049751"/>
    <s v="73239990"/>
    <s v="KL324H-9S STAINLESS STEEL GRATER WITH HANDLE(MILD STEEL) (QTY - 43344 PCS/USD 0.72 PER PCS)"/>
    <s v="KL324H-9S"/>
    <s v="STAINLESS STEEL GRATER WITH HANDLE"/>
    <s v="STAINLESS"/>
    <s v="MILD STEEL"/>
    <e v="#VALUE!"/>
    <s v="PCS"/>
    <s v="0.72"/>
    <s v="PCS"/>
    <n v="6862.8"/>
    <s v="KGS"/>
    <n v="382.46604880000001"/>
    <n v="2624788"/>
    <n v="4.9735506999999997"/>
    <n v="34132.483749999999"/>
    <n v="961722.4"/>
    <n v="387.43959949999999"/>
    <x v="3"/>
    <s v="Household Steel Items"/>
    <e v="#NAME?"/>
    <s v="Other"/>
  </r>
  <r>
    <s v="INNSA1"/>
    <s v="2022-03-29"/>
    <s v="0301049751"/>
    <s v="73239990"/>
    <s v="RS-02 STEEL HAND BLENDER (QTY:200PCS USD 0.465 PER PCS)"/>
    <s v="RS-02"/>
    <s v="STEEL HAND BLENDER"/>
    <s v="STEEL"/>
    <s v=""/>
    <e v="#N/A"/>
    <e v="#N/A"/>
    <s v="0.465"/>
    <e v="#N/A"/>
    <n v="11.6"/>
    <s v="KGS"/>
    <n v="687.95172409999998"/>
    <n v="7980.24"/>
    <n v="8.946056231"/>
    <n v="103.7742523"/>
    <n v="2923.9"/>
    <n v="696.89778033099992"/>
    <x v="3"/>
    <s v="Household Steel Items"/>
    <e v="#NAME?"/>
    <s v="Other"/>
  </r>
  <r>
    <s v="INNSA1"/>
    <s v="2022-03-29"/>
    <s v="0301049751"/>
    <s v="73239990"/>
    <s v="NP-19 STEEL SALT BOTTLE (QTY:33600 PCS USD 0.526 PER PCS)"/>
    <s v="NP-19"/>
    <s v="STEEL SALT BOTTLE"/>
    <s v="STEEL"/>
    <s v=""/>
    <e v="#N/A"/>
    <e v="#N/A"/>
    <s v="0.526"/>
    <e v="#N/A"/>
    <n v="5250"/>
    <s v="KGS"/>
    <n v="288.867501"/>
    <n v="1516554.38"/>
    <n v="3.7564044339999998"/>
    <n v="19721.12328"/>
    <n v="555665.6"/>
    <n v="292.62390543399999"/>
    <x v="3"/>
    <s v="Household Steel Items"/>
    <e v="#NAME?"/>
    <s v="Other"/>
  </r>
  <r>
    <s v="INNSA1"/>
    <s v="2022-03-28"/>
    <s v="0301049751"/>
    <s v="73231000"/>
    <s v="8001-2 STEEL SCRUBBER 2 PCS SET (QTY 164880/USD 0.168 PER PCS)"/>
    <s v="8001-2"/>
    <s v="STEEL SCRUBBER 2 PCS SET"/>
    <s v="STEEL"/>
    <s v=""/>
    <n v="164880"/>
    <e v="#VALUE!"/>
    <s v="0.168"/>
    <e v="#VALUE!"/>
    <n v="4809"/>
    <s v="KGS"/>
    <n v="544.13516949999996"/>
    <n v="2616746.0299999998"/>
    <n v="7.0758799669999997"/>
    <n v="34027.906759999998"/>
    <n v="1150321.5"/>
    <n v="551.21104946699995"/>
    <x v="3"/>
    <s v="Steel Scrubbers"/>
    <e v="#NAME?"/>
    <s v="Scrubber"/>
  </r>
  <r>
    <s v="INNSA1"/>
    <s v="2022-03-22"/>
    <s v="0301049751"/>
    <s v="73239990"/>
    <s v="6561 STEEL LUNCH BOX (QTY:21240 PCS/USD 2.75 PER PCS)"/>
    <s v="6561"/>
    <s v="STEEL LUNCH BOX"/>
    <s v="STEEL"/>
    <s v=""/>
    <n v="21240"/>
    <s v="PCS"/>
    <s v="2.75"/>
    <s v="PCS"/>
    <n v="8094.8"/>
    <s v="KGS"/>
    <n v="602.09423089999996"/>
    <n v="4873832.38"/>
    <n v="7.8295738730000002"/>
    <n v="63378.834589999999"/>
    <n v="1785772.2"/>
    <n v="609.92380477299992"/>
    <x v="3"/>
    <s v="Household Steel Items"/>
    <e v="#NAME?"/>
    <s v="Lunch Box"/>
  </r>
  <r>
    <s v="INNSA1"/>
    <s v="2022-03-22"/>
    <s v="0301049751"/>
    <s v="73239990"/>
    <s v="8505 STEEL LUNCH BOX 3LAYER (QTY:16800 PCS/USD 3.75 PER PCS)"/>
    <s v="8505"/>
    <s v="STEEL LUNCH BOX 3LAYER"/>
    <s v="STEEL"/>
    <s v=""/>
    <n v="16800"/>
    <s v="PCS"/>
    <s v="3.75"/>
    <s v="PCS"/>
    <n v="10892"/>
    <s v="KGS"/>
    <n v="482.63226129999998"/>
    <n v="5256830.59"/>
    <n v="6.276102227"/>
    <n v="68359.305460000003"/>
    <n v="1926102.7"/>
    <n v="488.90836352700001"/>
    <x v="3"/>
    <s v="Household Steel Items"/>
    <e v="#NAME?"/>
    <s v="Lunch Box"/>
  </r>
  <r>
    <s v="INNSA1"/>
    <s v="2022-03-09"/>
    <s v="0301049751"/>
    <s v="73239990"/>
    <s v="RYX-02-021A MILD STEEL MULTI FUNCTION CLOTH STAND - (QTY 5184 NUM USD 9.40 PER NUM)"/>
    <s v="RYX-02-021A"/>
    <s v="MILD STEEL MULTI FUNCTION CLOTH STAND -"/>
    <s v="MILD"/>
    <s v=""/>
    <e v="#N/A"/>
    <e v="#N/A"/>
    <s v="9.40"/>
    <e v="#N/A"/>
    <n v="19008"/>
    <s v="KGS"/>
    <n v="280.44345120000003"/>
    <n v="5330669.12"/>
    <n v="3.6587534399999999"/>
    <n v="69545.585389999993"/>
    <n v="1953157.2"/>
    <n v="284.10220464000002"/>
    <x v="3"/>
    <s v="Household Steel Items"/>
    <e v="#NAME?"/>
    <s v="Cloth Stand"/>
  </r>
  <r>
    <s v="INNSA1"/>
    <s v="2022-03-09"/>
    <s v="0301049751"/>
    <s v="73239990"/>
    <s v="RYX-02-020 MILD STEEL MULTI FUNCTION CLOTH STAND - (QTY 2464 NUM USD 15.30 PER NUM)"/>
    <s v="RYX-02-020"/>
    <s v="MILD STEEL MULTI FUNCTION CLOTH STAND -"/>
    <s v="MILD"/>
    <s v=""/>
    <e v="#N/A"/>
    <e v="#N/A"/>
    <s v="15.30"/>
    <e v="#N/A"/>
    <n v="8008"/>
    <s v="KGS"/>
    <n v="514.98784969999997"/>
    <n v="4124022.7"/>
    <n v="6.718693407"/>
    <n v="53803.296799999996"/>
    <n v="1511041.9"/>
    <n v="521.70654310700002"/>
    <x v="3"/>
    <s v="Household Steel Items"/>
    <e v="#NAME?"/>
    <s v="Cloth Stand"/>
  </r>
  <r>
    <s v="INNSA1"/>
    <s v="2022-02-26"/>
    <s v="0301049751"/>
    <s v="73239990"/>
    <s v="STAINLESS STEEL GRATER WITH HANDLE - KL324H-9S (MILD STEEL)(QTY - 59040 PCS/USD 0.72 PER PCS)"/>
    <s v="STAINLESS"/>
    <s v="STEEL GRATER WITH HANDLE - KL324H-9S"/>
    <s v="STEEL"/>
    <s v="MILD STEEL"/>
    <e v="#VALUE!"/>
    <s v="PCS"/>
    <s v="0.72"/>
    <s v="PCS"/>
    <n v="9348"/>
    <s v="KGS"/>
    <n v="384.14494120000001"/>
    <n v="3590986.91"/>
    <n v="5.0512155310000004"/>
    <n v="47218.762790000001"/>
    <n v="1315737.6000000001"/>
    <n v="389.19615673100003"/>
    <x v="3"/>
    <s v="Household Steel Items"/>
    <e v="#NAME?"/>
    <s v="Other"/>
  </r>
  <r>
    <s v="INNSA1"/>
    <s v="2022-02-11"/>
    <s v="0301049751"/>
    <s v="73239990"/>
    <s v="STEEL HANGER WITH HOOK SL-89 (QTY 70056 PCS / USD 1.15 PER PCS)"/>
    <s v="STEEL"/>
    <s v="HANGER WITH HOOK SL-89"/>
    <s v="HANGER"/>
    <s v=""/>
    <n v="70056"/>
    <s v="PCS"/>
    <s v="1.15"/>
    <s v="PCS"/>
    <n v="15568"/>
    <s v="KGS"/>
    <n v="418.61682939999997"/>
    <n v="6517026.7999999998"/>
    <n v="5.5467977919999996"/>
    <n v="86352.548030000005"/>
    <n v="2387838.6"/>
    <n v="424.16362719199998"/>
    <x v="3"/>
    <s v="Household Steel Items"/>
    <e v="#NAME?"/>
    <s v="Hanger"/>
  </r>
  <r>
    <s v="INNSA1"/>
    <s v="2022-02-09"/>
    <s v="0301049751"/>
    <s v="73239990"/>
    <s v="6901 STEEL RECTANGLE CONTAINER (QTY:54720 PCS / USD 1.06 PERPCS)"/>
    <s v="6901"/>
    <s v="STEEL RECTANGLE CONTAINER"/>
    <s v="STEEL"/>
    <s v=""/>
    <n v="54720"/>
    <s v="PCS"/>
    <s v="1.06"/>
    <s v="PCS"/>
    <n v="8892"/>
    <s v="KGS"/>
    <n v="569.87375729999997"/>
    <n v="5067317.45"/>
    <n v="7.5509971819999997"/>
    <n v="67143.466939999998"/>
    <n v="1856665.1"/>
    <n v="577.42475448199991"/>
    <x v="3"/>
    <s v="Household Steel Items"/>
    <e v="#NAME?"/>
    <s v="Other"/>
  </r>
  <r>
    <s v="INNSA1"/>
    <s v="2022-02-09"/>
    <s v="0301049751"/>
    <s v="73239990"/>
    <s v="8504 STEEL LUNCH BOX 2 LAYER (QTY 22080 PCS / USD 2.75 PER PCS)"/>
    <s v="8504"/>
    <s v="STEEL LUNCH BOX 2 LAYER"/>
    <s v="STEEL"/>
    <s v=""/>
    <n v="22080"/>
    <s v="PCS"/>
    <s v="2.75"/>
    <s v="PCS"/>
    <n v="10561.6"/>
    <s v="KGS"/>
    <n v="502.25955440000001"/>
    <n v="5304664.51"/>
    <n v="6.655088836"/>
    <n v="70288.386249999996"/>
    <n v="1943629.1"/>
    <n v="508.91464323600002"/>
    <x v="3"/>
    <s v="Household Steel Items"/>
    <e v="#NAME?"/>
    <s v="Lunch Box"/>
  </r>
  <r>
    <s v="INNSA1"/>
    <s v="2022-02-08"/>
    <s v="0301049751"/>
    <s v="73239990"/>
    <s v="6862 STEEL RECTANGLE CONTAINER LARGE (QTY:20400 PCS/USD1.63PER PCS)"/>
    <s v="6862"/>
    <s v="STEEL RECTANGLE CONTAINER LARGE"/>
    <s v="STEEL"/>
    <s v=""/>
    <n v="20400"/>
    <s v="PCS"/>
    <s v=" "/>
    <s v="PCS"/>
    <n v="5100"/>
    <s v="KGS"/>
    <n v="549.26239410000005"/>
    <n v="2801238.21"/>
    <n v="7.2778904750000004"/>
    <n v="37117.241419999998"/>
    <n v="1026373.7"/>
    <n v="556.5402845750001"/>
    <x v="3"/>
    <s v="Household Steel Items"/>
    <e v="#NAME?"/>
    <s v="Other"/>
  </r>
  <r>
    <s v="INNSA1"/>
    <s v="2022-02-08"/>
    <s v="0301049751"/>
    <s v="73239990"/>
    <s v="8504 STEEL LUNCH BOX 2 LAYER(QTY:22080 PCS/USD2.75 PER PCS)"/>
    <s v="8504"/>
    <s v="STEEL LUNCH BOX 2 LAYER"/>
    <s v="STEEL"/>
    <s v=""/>
    <n v="22080"/>
    <s v="PCS"/>
    <s v=" "/>
    <s v="PCS"/>
    <n v="10561.6"/>
    <s v="KGS"/>
    <n v="484.32214149999999"/>
    <n v="5115216.7300000004"/>
    <n v="6.4174127670000001"/>
    <n v="67778.146680000005"/>
    <n v="1874215.3"/>
    <n v="490.73955426699996"/>
    <x v="3"/>
    <s v="Household Steel Items"/>
    <e v="#NAME?"/>
    <s v="Lunch Box"/>
  </r>
  <r>
    <s v="INNSA1"/>
    <s v="2022-02-08"/>
    <s v="0301049751"/>
    <s v="73239990"/>
    <s v="6578 STEEL RECTANGLE CONTAINER BIG (QTY:37920 PCS/USD1.80 PER PCS)"/>
    <s v="6578"/>
    <s v="STEEL RECTANGLE CONTAINER BIG"/>
    <s v="STEEL"/>
    <s v=""/>
    <n v="37920"/>
    <s v="PCS"/>
    <s v=" "/>
    <s v="PCS"/>
    <n v="11202.2"/>
    <s v="KGS"/>
    <n v="513.29826019999996"/>
    <n v="5750069.7699999996"/>
    <n v="6.801354978"/>
    <n v="76190.138730000006"/>
    <n v="2106825.6"/>
    <n v="520.09961517799991"/>
    <x v="3"/>
    <s v="Household Steel Items"/>
    <e v="#NAME?"/>
    <s v="Other"/>
  </r>
  <r>
    <s v="INNSA1"/>
    <s v="2022-02-04"/>
    <s v="0301049751"/>
    <s v="73239990"/>
    <s v="NP-21 STAINLESS STEEL SPORTS BOTTLE 650ML S115 (QTY:13680 PCS / USD1.140 PER PCS)"/>
    <s v="NP-21"/>
    <s v="STAINLESS STEEL SPORTS BOTTLE 650ML S115"/>
    <s v="STAINLESS"/>
    <s v=""/>
    <n v="13680"/>
    <s v="PCS"/>
    <s v=" "/>
    <s v="PCS"/>
    <n v="2432"/>
    <s v="KGS"/>
    <n v="560.84125819999997"/>
    <n v="1363965.94"/>
    <n v="7.4313138759999999"/>
    <n v="18072.95535"/>
    <n v="499757.1"/>
    <n v="568.27257207599996"/>
    <x v="3"/>
    <s v="Household Steel Items"/>
    <e v="#NAME?"/>
    <s v="Other"/>
  </r>
  <r>
    <s v="INNSA1"/>
    <s v="2022-02-04"/>
    <s v="0301049751"/>
    <s v="73239990"/>
    <s v="NP-003 STEEL ZHARA (QTY 107400 / USD 0.476 PER PCS)"/>
    <s v="NP-003"/>
    <s v="STEEL ZHARA"/>
    <s v="STEEL"/>
    <s v=""/>
    <n v="107400"/>
    <e v="#VALUE!"/>
    <s v="0.476"/>
    <e v="#VALUE!"/>
    <n v="10024"/>
    <s v="KGS"/>
    <n v="434.8732961"/>
    <n v="4359169.92"/>
    <n v="5.7622008229999997"/>
    <n v="57760.301050000002"/>
    <n v="1597199.9"/>
    <n v="440.63549692300001"/>
    <x v="3"/>
    <s v="Household Steel Items"/>
    <e v="#NAME?"/>
    <s v="Other"/>
  </r>
  <r>
    <s v="INNSA1"/>
    <s v="2022-02-04"/>
    <s v="0301049751"/>
    <s v="73239990"/>
    <s v="AM-06 - STAINLESS STEEL BOTTLE 750ML SG805 (QTY:30240 PCS/USD 1.140 PER PCS)"/>
    <s v="AM-06"/>
    <s v="- STAINLESS STEEL BOTTLE 750ML SG805"/>
    <s v="-"/>
    <s v=""/>
    <n v="30240"/>
    <s v="PCS"/>
    <s v="1.140"/>
    <s v="PCS"/>
    <n v="4536"/>
    <s v="KGS"/>
    <n v="659.62211420000006"/>
    <n v="2992045.91"/>
    <n v="8.7401896669999992"/>
    <n v="39645.500330000003"/>
    <n v="1096285.6000000001"/>
    <n v="668.36230386700004"/>
    <x v="3"/>
    <s v="Household Steel Items"/>
    <e v="#NAME?"/>
    <s v="Other"/>
  </r>
  <r>
    <s v="INNSA1"/>
    <s v="2022-02-04"/>
    <s v="0301049751"/>
    <s v="73239990"/>
    <s v="SL-01 STAINLESS STEEL COLA BOTTLE 750ML SK750 (QTY:11124 PCS/ USD 1.300 PER PCS)"/>
    <s v="SL-01"/>
    <s v="STAINLESS STEEL COLA BOTTLE 750ML SK750"/>
    <s v="STAINLESS"/>
    <s v=""/>
    <n v="11124"/>
    <s v="PCS"/>
    <s v="1.300"/>
    <s v="PCS"/>
    <n v="2224.8000000000002"/>
    <s v="KGS"/>
    <n v="568.49406239999996"/>
    <n v="1264785.5900000001"/>
    <n v="7.5327158130000003"/>
    <n v="16758.78614"/>
    <n v="463417.4"/>
    <n v="576.02677821299994"/>
    <x v="3"/>
    <s v="Household Steel Items"/>
    <e v="#NAME?"/>
    <s v="Other"/>
  </r>
  <r>
    <s v="INNSA1"/>
    <s v="2022-02-04"/>
    <s v="0301049751"/>
    <s v="73239990"/>
    <s v="NP-20 STAINLESS STEEL SPORTS BOTTLE 750 ML S-308-C6 (QTY:16128 PCS USD1.113 PER PCS)"/>
    <s v="NP-20"/>
    <s v="STAINLESS STEEL SPORTS BOTTLE 750 ML S-308-C6"/>
    <s v="STAINLESS"/>
    <s v=""/>
    <e v="#N/A"/>
    <e v="#N/A"/>
    <s v=" "/>
    <e v="#N/A"/>
    <n v="2867.2"/>
    <s v="KGS"/>
    <n v="547.558088"/>
    <n v="1569958.55"/>
    <n v="7.2553079110000001"/>
    <n v="20802.418839999998"/>
    <n v="575232.80000000005"/>
    <n v="554.81339591100004"/>
    <x v="3"/>
    <s v="Household Steel Items"/>
    <e v="#NAME?"/>
    <s v="Other"/>
  </r>
  <r>
    <s v="INNSA1"/>
    <s v="2022-02-04"/>
    <s v="0301049751"/>
    <s v="73239990"/>
    <s v="AM-253 STEEL KITCHEN TURNER (QTY:25200 PCS/ USD 0.611 PER PCS)"/>
    <s v="AM-253"/>
    <s v="STEEL KITCHEN TURNER"/>
    <s v="STEEL"/>
    <s v=""/>
    <n v="25200"/>
    <s v="PCS"/>
    <s v="0.611"/>
    <s v="PCS"/>
    <n v="2450"/>
    <s v="KGS"/>
    <n v="531.68963670000005"/>
    <n v="1302639.6100000001"/>
    <n v="7.0450461999999998"/>
    <n v="17260.36319"/>
    <n v="477287.1"/>
    <n v="538.73468290000005"/>
    <x v="3"/>
    <s v="Household Steel Items"/>
    <e v="#NAME?"/>
    <s v="Other"/>
  </r>
  <r>
    <s v="INNSA1"/>
    <s v="2022-02-04"/>
    <s v="0301049751"/>
    <s v="73239990"/>
    <s v="STEEL ZHARA - NP-003 (QTY:43800 PCS/USD 0.4739 PER PCS)"/>
    <s v="STEEL"/>
    <s v="ZHARA - NP-003"/>
    <s v="ZHARA"/>
    <s v=""/>
    <n v="43800"/>
    <s v="PCS"/>
    <s v="0.4739"/>
    <s v="PCS"/>
    <n v="4088"/>
    <s v="KGS"/>
    <n v="458.66747800000002"/>
    <n v="1875032.65"/>
    <n v="6.0774808269999996"/>
    <n v="24844.741620000001"/>
    <n v="687012"/>
    <n v="464.744958827"/>
    <x v="3"/>
    <s v="Household Steel Items"/>
    <e v="#NAME?"/>
    <s v="Other"/>
  </r>
  <r>
    <s v="INNSA1"/>
    <s v="2022-02-04"/>
    <s v="0301049751"/>
    <s v="73239990"/>
    <s v="DS-25 STAINLESS STEEL GRATER WITH HANDLE (QTY:99720 PCS/USD0.2420 PER PCS)"/>
    <s v="DS-25"/>
    <s v="STAINLESS STEEL GRATER WITH HANDLE"/>
    <s v="STAINLESS"/>
    <s v=""/>
    <n v="99720"/>
    <s v="PCS"/>
    <s v=" "/>
    <s v="PCS"/>
    <n v="2991.6"/>
    <s v="KGS"/>
    <n v="685.2819561"/>
    <n v="2050089.5"/>
    <n v="9.0801902230000007"/>
    <n v="27164.297070000001"/>
    <n v="751152.8"/>
    <n v="694.36214632300005"/>
    <x v="3"/>
    <s v="Household Steel Items"/>
    <e v="#NAME?"/>
    <s v="Other"/>
  </r>
  <r>
    <s v="INNSA1"/>
    <s v="2022-02-04"/>
    <s v="0301049751"/>
    <s v="73239990"/>
    <s v="NP-003 STEEL ZHARA (QTY:52440 PCS/USD 0.4761 PER PCS)"/>
    <s v="NP-003"/>
    <s v="STEEL ZHARA"/>
    <s v="STEEL"/>
    <s v=""/>
    <n v="52440"/>
    <s v="PCS"/>
    <s v="0.4761"/>
    <s v="PCS"/>
    <n v="4894.3999999999996"/>
    <s v="KGS"/>
    <n v="433.3478465"/>
    <n v="2120977.7000000002"/>
    <n v="5.7419881610000001"/>
    <n v="28103.586859999999"/>
    <n v="777126.2"/>
    <n v="439.089834661"/>
    <x v="3"/>
    <s v="Household Steel Items"/>
    <e v="#NAME?"/>
    <s v="Other"/>
  </r>
  <r>
    <s v="INNSA1"/>
    <s v="2022-02-04"/>
    <s v="0301049751"/>
    <s v="73239990"/>
    <s v="SL-01 STAINLESS STEEL COLABOTTLE 750ML SK750(QTY: 12204 NUMUSD 1.300PER NUM)"/>
    <s v="SL-01"/>
    <s v="STAINLESS STEEL COLABOTTLE 750ML SK750"/>
    <s v="STAINLESS"/>
    <s v=""/>
    <e v="#N/A"/>
    <e v="#N/A"/>
    <s v=" "/>
    <e v="#N/A"/>
    <n v="2440.8000000000002"/>
    <s v="KGS"/>
    <n v="564.15049160000001"/>
    <n v="1376978.52"/>
    <n v="7.4751622050000002"/>
    <n v="18245.375909999999"/>
    <n v="504525"/>
    <n v="571.62565380499996"/>
    <x v="3"/>
    <s v="Household Steel Items"/>
    <e v="#NAME?"/>
    <s v="Other"/>
  </r>
  <r>
    <s v="INNSA1"/>
    <s v="2022-02-04"/>
    <s v="0301049751"/>
    <s v="73239990"/>
    <s v="NP-55 STEEL TEA STRAINER (QTY:100800 PCS USD 0.330 PER PCS)"/>
    <s v="NP-55"/>
    <s v="STEEL TEA STRAINER"/>
    <s v="STEEL"/>
    <s v=""/>
    <e v="#N/A"/>
    <e v="#N/A"/>
    <s v="0.330"/>
    <e v="#N/A"/>
    <n v="4620"/>
    <s v="KGS"/>
    <n v="609.14446320000002"/>
    <n v="2814247.42"/>
    <n v="8.0713457430000002"/>
    <n v="37289.617330000001"/>
    <n v="1031140.2"/>
    <n v="617.21580894300007"/>
    <x v="3"/>
    <s v="Household Steel Items"/>
    <e v="#NAME?"/>
    <s v="Tea Strainer"/>
  </r>
  <r>
    <s v="INNSA1"/>
    <s v="2022-02-04"/>
    <s v="0301049751"/>
    <s v="73239990"/>
    <s v="STEEL HAND BLENDER RS-02 (QTY: 48720 PCS USD 0.4634 PER PCS)"/>
    <s v="STEEL"/>
    <s v="HAND BLENDER RS-02"/>
    <s v="HAND"/>
    <s v=""/>
    <e v="#N/A"/>
    <e v="#N/A"/>
    <s v="0.4634"/>
    <e v="#N/A"/>
    <n v="2923.2"/>
    <s v="KGS"/>
    <n v="669.60224410000001"/>
    <n v="1957381.28"/>
    <n v="8.8724293640000003"/>
    <n v="25935.88552"/>
    <n v="717184.5"/>
    <n v="678.47467346400003"/>
    <x v="3"/>
    <s v="Household Steel Items"/>
    <e v="#NAME?"/>
    <s v="Other"/>
  </r>
  <r>
    <s v="INNSA1"/>
    <s v="2022-02-04"/>
    <s v="0301049751"/>
    <s v="73239990"/>
    <s v="NP-20 STAINLESS STEEL SPORTS BOTTLE 750 ML S-308-C6 (QTY:936PCS USD 1.113 PER PCS)"/>
    <s v="NP-20"/>
    <s v="STAINLESS STEEL SPORTS BOTTLE 750 ML S-308-C6"/>
    <s v="STAINLESS"/>
    <s v=""/>
    <e v="#N/A"/>
    <e v="#N/A"/>
    <s v="1.113"/>
    <e v="#N/A"/>
    <n v="166.4"/>
    <s v="KGS"/>
    <n v="543.37560099999996"/>
    <n v="90417.7"/>
    <n v="7.1998887099999997"/>
    <n v="1198.061481"/>
    <n v="33129.1"/>
    <n v="550.57548970999994"/>
    <x v="3"/>
    <s v="Household Steel Items"/>
    <e v="#NAME?"/>
    <s v="Other"/>
  </r>
  <r>
    <s v="INNSA1"/>
    <s v="2022-02-04"/>
    <s v="0301049751"/>
    <s v="73239990"/>
    <s v="STEEL ZARA - NP-003 (QTY:101880 PCS/USD 0.4761 PER PCS)"/>
    <s v="STEEL"/>
    <s v="ZARA - NP-003"/>
    <s v="ZARA"/>
    <s v=""/>
    <n v="101880"/>
    <s v="PCS"/>
    <s v="0.4761"/>
    <s v="PCS"/>
    <n v="9508.7999999999993"/>
    <s v="KGS"/>
    <n v="442.2558009"/>
    <n v="4205321.96"/>
    <n v="5.8600212129999996"/>
    <n v="55721.76971"/>
    <n v="1540829.9"/>
    <n v="448.11582211299998"/>
    <x v="3"/>
    <s v="Household Steel Items"/>
    <e v="#NAME?"/>
    <s v="Other"/>
  </r>
  <r>
    <s v="INNSA1"/>
    <s v="2022-02-03"/>
    <s v="0301049751"/>
    <s v="73239990"/>
    <s v="KWP-1000B SS OIL POT 900ML(QTY: 27000 PCS/USD 1.65 PER PCS)"/>
    <s v="KWP-1000B"/>
    <s v="SS OIL POT 900ML"/>
    <s v="SS"/>
    <s v=""/>
    <n v="27000"/>
    <s v="PCS"/>
    <s v="1.65"/>
    <s v="PCS"/>
    <n v="6975"/>
    <s v="KGS"/>
    <n v="550.69450040000004"/>
    <n v="3841094.14"/>
    <n v="7.3133399780000001"/>
    <n v="51010.546349999997"/>
    <n v="1407376.9"/>
    <n v="558.00784037800008"/>
    <x v="3"/>
    <s v="Household Steel Items"/>
    <e v="#NAME?"/>
    <s v="Other"/>
  </r>
  <r>
    <s v="INNSA1"/>
    <s v="2022-01-22"/>
    <s v="0301049751"/>
    <s v="73239990"/>
    <s v="NP-55 STEEL TEA STRAINER (QTY:100800 PCS/USD 0.3285 PER PCS)"/>
    <s v="NP-55"/>
    <s v="STEEL TEA STRAINER"/>
    <s v="STEEL"/>
    <s v=""/>
    <n v="100800"/>
    <s v="PCS"/>
    <s v="0.3285"/>
    <s v="PCS"/>
    <n v="4620"/>
    <s v="KGS"/>
    <n v="591.30821209999999"/>
    <n v="2731843.94"/>
    <n v="7.8526987000000004"/>
    <n v="36279.467989999997"/>
    <n v="1000947.7"/>
    <n v="599.16091080000001"/>
    <x v="3"/>
    <s v="Household Steel Items"/>
    <e v="#NAME?"/>
    <s v="Tea Strainer"/>
  </r>
  <r>
    <s v="INNSA1"/>
    <s v="2022-01-22"/>
    <s v="0301049751"/>
    <s v="73239990"/>
    <s v="RS-02 STEEL HAND BLENDER (QTY:49800 PCS/USD 0.4612 PER PCS)"/>
    <s v="RS-02"/>
    <s v="STEEL HAND BLENDER"/>
    <s v="STEEL"/>
    <s v=""/>
    <n v="49800"/>
    <s v="PCS"/>
    <s v="0.4612"/>
    <s v="PCS"/>
    <n v="2988"/>
    <s v="KGS"/>
    <n v="634.15889890000005"/>
    <n v="1894866.79"/>
    <n v="8.4217649259999998"/>
    <n v="25164.2336"/>
    <n v="694279.2"/>
    <n v="642.58066382600009"/>
    <x v="3"/>
    <s v="Household Steel Items"/>
    <e v="#NAME?"/>
    <s v="Other"/>
  </r>
  <r>
    <s v="INNSA1"/>
    <s v="2022-01-22"/>
    <s v="0301049751"/>
    <s v="73239990"/>
    <s v="NP-003 STEEL ZHARA (QTY:198480 PCS/USD 0.4739 PER PCS)"/>
    <s v="NP-003"/>
    <s v="STEEL ZHARA"/>
    <s v="STEEL"/>
    <s v=""/>
    <n v="198480"/>
    <s v="PCS"/>
    <s v="0.4739"/>
    <s v="PCS"/>
    <n v="18524.8"/>
    <s v="KGS"/>
    <n v="411.59141099999999"/>
    <n v="7624648.5700000003"/>
    <n v="5.4660213940000002"/>
    <n v="101256.9531"/>
    <n v="2793671.3"/>
    <n v="417.05743239399999"/>
    <x v="3"/>
    <s v="Household Steel Items"/>
    <e v="#NAME?"/>
    <s v="Other"/>
  </r>
  <r>
    <s v="INNSA1"/>
    <s v="2022-01-19"/>
    <s v="0301049751"/>
    <s v="73239990"/>
    <s v="KWP-600B SS OIL POT 600ML (QTY:38800 PCS/USD 1.29 PER PCS)"/>
    <s v="KWP-600B"/>
    <s v="SS OIL POT 600ML"/>
    <s v="SS"/>
    <s v=""/>
    <n v="38800"/>
    <s v="PCS"/>
    <s v="1.29"/>
    <s v="PCS"/>
    <n v="6790"/>
    <s v="KGS"/>
    <n v="629.22725330000003"/>
    <n v="4272453.05"/>
    <n v="8.3451890360000007"/>
    <n v="56663.833550000003"/>
    <n v="1565426.8"/>
    <n v="637.57244233599999"/>
    <x v="3"/>
    <s v="Household Steel Items"/>
    <e v="#NAME?"/>
    <s v="Other"/>
  </r>
  <r>
    <s v="INNSA1"/>
    <s v="2022-01-19"/>
    <s v="0301049751"/>
    <s v="73239990"/>
    <s v="NP-20 STAINLESS STEEL SPORTS BOTTLE 750ML S-308-C6 (QTY:20304 PCS/USD 1.113 PER PCS)"/>
    <s v="NP-20"/>
    <s v="STAINLESS STEEL SPORTS BOTTLE 750ML S-308-C6"/>
    <s v="STAINLESS"/>
    <s v=""/>
    <n v="20304"/>
    <s v="PCS"/>
    <s v="1.113"/>
    <s v="PCS"/>
    <n v="3609.6"/>
    <s v="KGS"/>
    <n v="547.17682009999999"/>
    <n v="1975089.45"/>
    <n v="7.256987005"/>
    <n v="26194.82029"/>
    <n v="723672.8"/>
    <n v="554.43380710500003"/>
    <x v="3"/>
    <s v="Household Steel Items"/>
    <e v="#NAME?"/>
    <s v="Other"/>
  </r>
  <r>
    <s v="INNSA1"/>
    <s v="2022-01-19"/>
    <s v="0301049751"/>
    <s v="73239990"/>
    <s v="AM-06 STAINLESS STEEL BOTTLE 750ML SG805 (QTY:15588 NUM/USD1.140 PER NUM)"/>
    <s v="AM-06"/>
    <s v="STAINLESS STEEL BOTTLE 750ML SG805"/>
    <s v="STAINLESS"/>
    <s v=""/>
    <n v="15588"/>
    <s v="NUM"/>
    <s v=" "/>
    <s v="OTHER"/>
    <n v="2338.1999999999998"/>
    <s v="KGS"/>
    <n v="658.69290479999995"/>
    <n v="1540155.75"/>
    <n v="8.7359801699999995"/>
    <n v="20426.468830000002"/>
    <n v="564313.1"/>
    <n v="667.4288849699999"/>
    <x v="3"/>
    <s v="Household Steel Items"/>
    <e v="#NAME?"/>
    <s v="Other"/>
  </r>
  <r>
    <s v="INNSA1"/>
    <s v="2022-01-19"/>
    <s v="0301049751"/>
    <s v="73239990"/>
    <s v="AM-06 STAINLESS STEEL BOTTLE 750ML SG805 (QTY:15588 NUM/USD1.140 PER NUM)"/>
    <s v="AM-06"/>
    <s v="STAINLESS STEEL BOTTLE 750ML SG805"/>
    <s v="STAINLESS"/>
    <s v=""/>
    <n v="15588"/>
    <s v="NUM"/>
    <s v=" "/>
    <s v="OTHER"/>
    <n v="2338.1999999999998"/>
    <s v="KGS"/>
    <n v="658.69290479999995"/>
    <n v="1540155.75"/>
    <n v="8.7359801699999995"/>
    <n v="20426.468830000002"/>
    <n v="564313.1"/>
    <n v="667.4288849699999"/>
    <x v="3"/>
    <s v="Household Steel Items"/>
    <e v="#NAME?"/>
    <s v="Other"/>
  </r>
  <r>
    <s v="INNSA1"/>
    <s v="2022-01-19"/>
    <s v="0301049751"/>
    <s v="73239990"/>
    <s v="SL-01 STAINLESS STEEL COLA BOTTLE 750ML SK750 (QTY:14904 PCS/USD 1.300 PER PCS)"/>
    <s v="SL-01"/>
    <s v="STAINLESS STEEL COLA BOTTLE 750ML SK750"/>
    <s v="STAINLESS"/>
    <s v=""/>
    <n v="14904"/>
    <s v="PCS"/>
    <s v="1.300"/>
    <s v="PCS"/>
    <n v="2980.8"/>
    <s v="KGS"/>
    <n v="568.09821520000003"/>
    <n v="1693387.16"/>
    <n v="7.5344590880000002"/>
    <n v="22458.715649999998"/>
    <n v="620457"/>
    <n v="575.63267428799998"/>
    <x v="3"/>
    <s v="Household Steel Items"/>
    <e v="#NAME?"/>
    <s v="Other"/>
  </r>
  <r>
    <s v="INNSA1"/>
    <s v="2022-01-19"/>
    <s v="0301049751"/>
    <s v="73239990"/>
    <s v="NP-21 STAINLESS STEELSPORTS BOTTLE 650ML S115 (QTY:4860 PCS/USD 1.140 PER PCS)"/>
    <s v="NP-21"/>
    <s v="STAINLESS STEELSPORTS BOTTLE 650ML S115"/>
    <s v="STAINLESS"/>
    <s v=""/>
    <n v="4860"/>
    <s v="PCS"/>
    <s v="1.140"/>
    <s v="PCS"/>
    <n v="864"/>
    <s v="KGS"/>
    <n v="560.45074069999998"/>
    <n v="484229.44"/>
    <n v="7.4330336969999999"/>
    <n v="6422.141114"/>
    <n v="177421.7"/>
    <n v="567.88377439700002"/>
    <x v="3"/>
    <s v="Household Steel Items"/>
    <e v="#NAME?"/>
    <s v="Other"/>
  </r>
  <r>
    <s v="INNSA1"/>
    <s v="2022-01-19"/>
    <s v="0301049751"/>
    <s v="73239990"/>
    <s v="NP-21 STAINLESS STEEL SPORTS BOTTLE 650ML S115 (QTY:23580 NUM/USD 1.140 PER NUM)"/>
    <s v="NP-21"/>
    <s v="STAINLESS STEEL SPORTS BOTTLE 650ML S115"/>
    <s v="STAINLESS"/>
    <s v=""/>
    <n v="23580"/>
    <s v="NUM"/>
    <s v="1.140"/>
    <s v="OTHER"/>
    <n v="4192"/>
    <s v="KGS"/>
    <n v="555.77213979999999"/>
    <n v="2329796.81"/>
    <n v="7.3709832860000004"/>
    <n v="30899.161940000002"/>
    <n v="853637.6"/>
    <n v="563.14312308599995"/>
    <x v="3"/>
    <s v="Household Steel Items"/>
    <e v="#NAME?"/>
    <s v="Other"/>
  </r>
  <r>
    <s v="INNSA1"/>
    <s v="2022-01-19"/>
    <s v="0301049751"/>
    <s v="73239990"/>
    <s v="NP-21 STAINLESS STEELSPORTS BOTTLE 650ML S115 (QTY:4860 PCS/USD 1.140 PER PCS)"/>
    <s v="NP-21"/>
    <s v="STAINLESS STEELSPORTS BOTTLE 650ML S115"/>
    <s v="STAINLESS"/>
    <s v=""/>
    <n v="4860"/>
    <s v="PCS"/>
    <s v="1.140"/>
    <s v="PCS"/>
    <n v="864"/>
    <s v="KGS"/>
    <n v="560.45074069999998"/>
    <n v="484229.44"/>
    <n v="7.4330336969999999"/>
    <n v="6422.141114"/>
    <n v="177421.7"/>
    <n v="567.88377439700002"/>
    <x v="3"/>
    <s v="Household Steel Items"/>
    <e v="#NAME?"/>
    <s v="Other"/>
  </r>
  <r>
    <s v="INNSA1"/>
    <s v="2022-01-19"/>
    <s v="0301049751"/>
    <s v="73239990"/>
    <s v="SB-01 STAINLESS STEEL SPORTS BOTTLE 750ML SG-702 (QTY:5328 NUM/USD 1.205 PER NUM)"/>
    <s v="SB-01"/>
    <s v="STAINLESS STEEL SPORTS BOTTLE 750ML SG-702"/>
    <s v="STAINLESS"/>
    <s v=""/>
    <n v="5328"/>
    <s v="NUM"/>
    <s v="1.205"/>
    <s v="OTHER"/>
    <n v="843.6"/>
    <s v="KGS"/>
    <n v="659.60519199999999"/>
    <n v="556442.93999999994"/>
    <n v="8.7480794700000004"/>
    <n v="7379.8798409999999"/>
    <n v="203880.8"/>
    <n v="668.35327146999998"/>
    <x v="3"/>
    <s v="Household Steel Items"/>
    <e v="#NAME?"/>
    <s v="Other"/>
  </r>
  <r>
    <s v="INNSA1"/>
    <s v="2022-01-19"/>
    <s v="0301049751"/>
    <s v="73239990"/>
    <s v="NP-21 STAINLESS STEEL SPORTS BOTTLE 650ML S115 (QTY:23580 NUM/USD 1.140 PER NUM)"/>
    <s v="NP-21"/>
    <s v="STAINLESS STEEL SPORTS BOTTLE 650ML S115"/>
    <s v="STAINLESS"/>
    <s v=""/>
    <n v="23580"/>
    <s v="NUM"/>
    <s v="1.140"/>
    <s v="OTHER"/>
    <n v="4192"/>
    <s v="KGS"/>
    <n v="555.77213979999999"/>
    <n v="2329796.81"/>
    <n v="7.3709832860000004"/>
    <n v="30899.161940000002"/>
    <n v="853637.6"/>
    <n v="563.14312308599995"/>
    <x v="3"/>
    <s v="Household Steel Items"/>
    <e v="#NAME?"/>
    <s v="Other"/>
  </r>
  <r>
    <s v="INNSA1"/>
    <s v="2022-01-19"/>
    <s v="0301049751"/>
    <s v="73231000"/>
    <s v="OKS-4156 STEEL SCRUBBER 6PCS SET (QTY:98000 SET/USD 0.275 PER PCS)"/>
    <s v="OKS-4156"/>
    <s v="STEEL SCRUBBER 6PCS SET"/>
    <s v="STEEL"/>
    <s v=""/>
    <n v="98000"/>
    <s v="SET"/>
    <s v="0.275"/>
    <s v="SET"/>
    <n v="8537.7999999999993"/>
    <s v="KGS"/>
    <n v="296.34684700000003"/>
    <n v="2530150.11"/>
    <n v="3.9303295349999998"/>
    <n v="33556.367509999996"/>
    <n v="1112254"/>
    <n v="300.27717653500002"/>
    <x v="3"/>
    <s v="Steel Scrubbers"/>
    <e v="#NAME?"/>
    <s v="Scrubber"/>
  </r>
  <r>
    <s v="INNSA1"/>
    <s v="2022-01-19"/>
    <s v="0301049751"/>
    <s v="73239990"/>
    <s v="NP-20 STAINLESS STEEL SPORTS BOTTLE 750ML S-308-C6 (QTY:20304 PCS/USD 1.113 PER PCS)"/>
    <s v="NP-20"/>
    <s v="STAINLESS STEEL SPORTS BOTTLE 750ML S-308-C6"/>
    <s v="STAINLESS"/>
    <s v=""/>
    <n v="20304"/>
    <s v="PCS"/>
    <s v="1.113"/>
    <s v="PCS"/>
    <n v="3609.6"/>
    <s v="KGS"/>
    <n v="547.17682009999999"/>
    <n v="1975089.45"/>
    <n v="7.256987005"/>
    <n v="26194.82029"/>
    <n v="723672.8"/>
    <n v="554.43380710500003"/>
    <x v="3"/>
    <s v="Household Steel Items"/>
    <e v="#NAME?"/>
    <s v="Other"/>
  </r>
  <r>
    <s v="INNSA1"/>
    <s v="2022-01-19"/>
    <s v="0301049751"/>
    <s v="73231000"/>
    <s v="OKS-4156 STEEL SCRUBBER 6PCS SET (QTY:98000 SET/USD 0.275 PER PCS)"/>
    <s v="OKS-4156"/>
    <s v="STEEL SCRUBBER 6PCS SET"/>
    <s v="STEEL"/>
    <s v=""/>
    <n v="98000"/>
    <s v="SET"/>
    <s v="0.275"/>
    <s v="SET"/>
    <n v="8537.7999999999993"/>
    <s v="KGS"/>
    <n v="296.34684700000003"/>
    <n v="2530150.11"/>
    <n v="3.9303295349999998"/>
    <n v="33556.367509999996"/>
    <n v="1112254"/>
    <n v="300.27717653500002"/>
    <x v="3"/>
    <s v="Steel Scrubbers"/>
    <e v="#NAME?"/>
    <s v="Scrubber"/>
  </r>
  <r>
    <s v="INNSA1"/>
    <s v="2022-01-19"/>
    <s v="0301049751"/>
    <s v="73239990"/>
    <s v="SB-01 STAINLESS STEEL SPORTS BOTTLE 750ML SG-702 (QTY:5328 NUM/USD 1.205 PER NUM)"/>
    <s v="SB-01"/>
    <s v="STAINLESS STEEL SPORTS BOTTLE 750ML SG-702"/>
    <s v="STAINLESS"/>
    <s v=""/>
    <n v="5328"/>
    <s v="NUM"/>
    <s v="1.205"/>
    <s v="OTHER"/>
    <n v="843.6"/>
    <s v="KGS"/>
    <n v="659.60519199999999"/>
    <n v="556442.93999999994"/>
    <n v="8.7480794700000004"/>
    <n v="7379.8798409999999"/>
    <n v="203880.8"/>
    <n v="668.35327146999998"/>
    <x v="3"/>
    <s v="Household Steel Items"/>
    <e v="#NAME?"/>
    <s v="Other"/>
  </r>
  <r>
    <s v="INNSA1"/>
    <s v="2022-01-19"/>
    <s v="0301049751"/>
    <s v="73239990"/>
    <s v="KWP-600B SS OIL POT 600ML (QTY:38800 PCS/USD 1.29 PER PCS)"/>
    <s v="KWP-600B"/>
    <s v="SS OIL POT 600ML"/>
    <s v="SS"/>
    <s v=""/>
    <n v="38800"/>
    <s v="PCS"/>
    <s v="1.29"/>
    <s v="PCS"/>
    <n v="6790"/>
    <s v="KGS"/>
    <n v="629.22725330000003"/>
    <n v="4272453.05"/>
    <n v="8.3451890360000007"/>
    <n v="56663.833550000003"/>
    <n v="1565426.8"/>
    <n v="637.57244233599999"/>
    <x v="3"/>
    <s v="Household Steel Items"/>
    <e v="#NAME?"/>
    <s v="Other"/>
  </r>
  <r>
    <s v="INNSA1"/>
    <s v="2022-01-19"/>
    <s v="0301049751"/>
    <s v="73239990"/>
    <s v="SL-01 STAINLESS STEEL COLA BOTTLE 750ML SK750 (QTY:14904 PCS/USD 1.300 PER PCS)"/>
    <s v="SL-01"/>
    <s v="STAINLESS STEEL COLA BOTTLE 750ML SK750"/>
    <s v="STAINLESS"/>
    <s v=""/>
    <n v="14904"/>
    <s v="PCS"/>
    <s v="1.300"/>
    <s v="PCS"/>
    <n v="2980.8"/>
    <s v="KGS"/>
    <n v="568.09821520000003"/>
    <n v="1693387.16"/>
    <n v="7.5344590880000002"/>
    <n v="22458.715649999998"/>
    <n v="620457"/>
    <n v="575.63267428799998"/>
    <x v="3"/>
    <s v="Household Steel Items"/>
    <e v="#NAME?"/>
    <s v="Other"/>
  </r>
  <r>
    <s v="INNSA1"/>
    <s v="2022-01-18"/>
    <s v="0301049751"/>
    <s v="73239990"/>
    <s v="2628 HOUSEHOLD STEEL HOOK 3PCS SET (QTY:167400 PCS/USD 0.445PRE PCS)"/>
    <s v="2628"/>
    <s v="HOUSEHOLD STEEL HOOK 3PCS SET"/>
    <s v="HOUSEHOLD"/>
    <s v=""/>
    <n v="167400"/>
    <s v="PCS"/>
    <s v=" "/>
    <s v="PCS"/>
    <n v="5673"/>
    <s v="KGS"/>
    <n v="1068.739716"/>
    <n v="6062960.4100000001"/>
    <n v="14.174266790000001"/>
    <n v="80410.615520000007"/>
    <n v="2221468.7000000002"/>
    <n v="1082.9139827900001"/>
    <x v="3"/>
    <s v="Household Steel Items"/>
    <e v="#NAME?"/>
    <s v="Other"/>
  </r>
  <r>
    <s v="INNSA1"/>
    <s v="2022-01-18"/>
    <s v="0301049751"/>
    <s v="73239990"/>
    <s v="2628 HOUSEHOLD STEEL HOOK 3PCS SET (QTY:167400 PCS/USD 0.445PRE PCS)"/>
    <s v="2628"/>
    <s v="HOUSEHOLD STEEL HOOK 3PCS SET"/>
    <s v="HOUSEHOLD"/>
    <s v=""/>
    <n v="167400"/>
    <s v="PCS"/>
    <s v=" "/>
    <s v="PCS"/>
    <n v="5673"/>
    <s v="KGS"/>
    <n v="1068.739716"/>
    <n v="6062960.4100000001"/>
    <n v="14.174266790000001"/>
    <n v="80410.615520000007"/>
    <n v="2221468.7000000002"/>
    <n v="1082.9139827900001"/>
    <x v="3"/>
    <s v="Household Steel Items"/>
    <e v="#NAME?"/>
    <s v="Other"/>
  </r>
  <r>
    <s v="INNSA1"/>
    <s v="2022-01-07"/>
    <s v="0301049751"/>
    <s v="73239990"/>
    <s v="NP-20 STAINLESS STEEL SPORTS BOTTLE 750 ML S-308-C6 (QTY:4068 NUM/USD 1.113 PER NUM)"/>
    <s v="NP-20"/>
    <s v="STAINLESS STEEL SPORTS BOTTLE 750 ML S-308-C6"/>
    <s v="STAINLESS"/>
    <s v=""/>
    <n v="4068"/>
    <s v="NUM"/>
    <s v="1.113"/>
    <s v="OTHER"/>
    <n v="723.2"/>
    <s v="KGS"/>
    <n v="537.87432249999995"/>
    <n v="388990.71"/>
    <n v="7.1336117039999998"/>
    <n v="5159.0279840000003"/>
    <n v="142526.1"/>
    <n v="545.00793420399998"/>
    <x v="3"/>
    <s v="Household Steel Items"/>
    <e v="#NAME?"/>
    <s v="Other"/>
  </r>
  <r>
    <s v="INNSA1"/>
    <s v="2022-01-07"/>
    <s v="0301049751"/>
    <s v="73239990"/>
    <s v="SB-01 STAINLESS STEEL SPORTS BOTTLE 750ML SG-702 (QTY:42192NUM/USD 1.205 PER NUM)"/>
    <s v="SB-01"/>
    <s v="STAINLESS STEEL SPORTS BOTTLE 750ML SG-702"/>
    <s v="STAINLESS"/>
    <s v=""/>
    <e v="#VALUE!"/>
    <e v="#VALUE!"/>
    <s v="1.205"/>
    <e v="#VALUE!"/>
    <n v="6680.4"/>
    <s v="KGS"/>
    <n v="653.84981889999995"/>
    <n v="4367978.33"/>
    <n v="8.6717482609999994"/>
    <n v="57930.747080000001"/>
    <n v="1600427.3"/>
    <n v="662.52156716099989"/>
    <x v="3"/>
    <s v="Household Steel Items"/>
    <e v="#NAME?"/>
    <s v="Other"/>
  </r>
  <r>
    <s v="INNSA1"/>
    <s v="2021-12-29"/>
    <s v="0301049751"/>
    <s v="73239990"/>
    <s v="SM1168 STEEL HANGER WITH HOOK (QTY:57792 PCS/USD 1.35 PER PCS)"/>
    <s v="SM1168"/>
    <s v="STEEL HANGER WITH HOOK"/>
    <s v="STEEL"/>
    <s v=""/>
    <n v="57792"/>
    <s v="PCS"/>
    <s v="1.35"/>
    <s v="PCS"/>
    <n v="10836"/>
    <s v="KGS"/>
    <n v="573.60709489999999"/>
    <n v="6215606.4800000004"/>
    <n v="7.4349591039999998"/>
    <n v="80565.216849999997"/>
    <n v="2277398.2000000002"/>
    <n v="581.04205400399997"/>
    <x v="4"/>
    <s v="Household Steel Items"/>
    <e v="#NAME?"/>
    <s v="Hanger"/>
  </r>
  <r>
    <s v="INNSA1"/>
    <s v="2021-12-29"/>
    <s v="0301049751"/>
    <s v="73239990"/>
    <s v="RS-02 STEEL HAND BLENDER (QTY:50000 PCS/USD 0.461 PER PCS)"/>
    <s v="RS-02"/>
    <s v="STEEL HAND BLENDER"/>
    <s v="STEEL"/>
    <s v=""/>
    <n v="50000"/>
    <s v="PCS"/>
    <s v="0.461"/>
    <s v="PCS"/>
    <n v="2900"/>
    <s v="KGS"/>
    <n v="698.44138620000001"/>
    <n v="2025480.02"/>
    <n v="9.0530315780000006"/>
    <n v="26253.791570000001"/>
    <n v="742135.9"/>
    <n v="707.49441777799996"/>
    <x v="4"/>
    <s v="Household Steel Items"/>
    <e v="#NAME?"/>
    <s v="Other"/>
  </r>
  <r>
    <s v="INNSA1"/>
    <s v="2021-12-29"/>
    <s v="0301049751"/>
    <s v="73239990"/>
    <s v="NP-55 STEEL TEA STRAINER (QTY:77544 PCS/USD 0.3285 PER PCS)"/>
    <s v="NP-55"/>
    <s v="STEEL TEA STRAINER"/>
    <s v="STEEL"/>
    <s v=""/>
    <n v="77544"/>
    <s v="PCS"/>
    <s v="0.3285"/>
    <s v="PCS"/>
    <n v="3554.1"/>
    <s v="KGS"/>
    <n v="622.66732509999997"/>
    <n v="2213021.94"/>
    <n v="8.0708661710000005"/>
    <n v="28684.66546"/>
    <n v="810851.2"/>
    <n v="630.73819127100001"/>
    <x v="4"/>
    <s v="Household Steel Items"/>
    <e v="#NAME?"/>
    <s v="Tea Strainer"/>
  </r>
  <r>
    <s v="INNSA1"/>
    <s v="2021-12-29"/>
    <s v="0301049751"/>
    <s v="73231000"/>
    <s v="8001-2 STEEL SCRUBBER 2 PCS SET (QTY:164400 SET/USD 0.168 PER SET)"/>
    <s v="8001-2"/>
    <s v="STEEL SCRUBBER 2 PCS SET"/>
    <s v="STEEL"/>
    <s v=""/>
    <n v="164400"/>
    <s v="SET"/>
    <s v="0.168"/>
    <s v="SET"/>
    <n v="4795"/>
    <s v="KGS"/>
    <n v="485.1613097"/>
    <n v="2326348.48"/>
    <n v="6.2885458160000001"/>
    <n v="30153.57719"/>
    <n v="1022662.8"/>
    <n v="491.44985551600001"/>
    <x v="4"/>
    <s v="Steel Scrubbers"/>
    <e v="#NAME?"/>
    <s v="Scrubber"/>
  </r>
  <r>
    <s v="INNSA1"/>
    <s v="2021-12-29"/>
    <s v="0301049751"/>
    <s v="73239990"/>
    <s v="AM-217 STEEL LEMON SQUEEZER (QTY:5100 PCS/USD 2.1327 PER PCS)"/>
    <s v="AM-217"/>
    <s v="STEEL LEMON SQUEEZER"/>
    <s v="STEEL"/>
    <s v=""/>
    <n v="5100"/>
    <s v="PCS"/>
    <s v="2.1327"/>
    <s v="PCS"/>
    <n v="1402.5"/>
    <s v="KGS"/>
    <n v="673.75078069999995"/>
    <n v="944935.47"/>
    <n v="8.7329978060000002"/>
    <n v="12248.029420000001"/>
    <n v="346224.4"/>
    <n v="682.48377850599991"/>
    <x v="4"/>
    <s v="Household Steel Items"/>
    <e v="#NAME?"/>
    <s v="Other"/>
  </r>
  <r>
    <s v="INNSA1"/>
    <s v="2021-12-29"/>
    <s v="0301049751"/>
    <s v="73239990"/>
    <s v="NP-19 STEEL SALT BOTTLE (QTY:10848 PCS/USD 0.5055 PER PCS)"/>
    <s v="NP-19"/>
    <s v="STEEL SALT BOTTLE"/>
    <s v="STEEL"/>
    <s v=""/>
    <n v="10848"/>
    <s v="PCS"/>
    <s v="0.5055"/>
    <s v="PCS"/>
    <n v="1695"/>
    <s v="KGS"/>
    <n v="281.06259590000002"/>
    <n v="476401.1"/>
    <n v="3.6430666999999999"/>
    <n v="6174.9980560000004"/>
    <n v="174553.3"/>
    <n v="284.70566260000004"/>
    <x v="4"/>
    <s v="Household Steel Items"/>
    <e v="#NAME?"/>
    <s v="Other"/>
  </r>
  <r>
    <s v="INNSA1"/>
    <s v="2021-12-29"/>
    <s v="0301049751"/>
    <s v="73239990"/>
    <s v="KL326D-9S STAINLESS STEEL GRATER WITH HANDLE HEXA (QTY:37560PCS/USD 1.05 PER PCS)"/>
    <s v="KL326D-9S"/>
    <s v="STAINLESS STEEL GRATER WITH HANDLE HEXA"/>
    <s v="STAINLESS"/>
    <s v=""/>
    <e v="#VALUE!"/>
    <e v="#VALUE!"/>
    <s v="1.05"/>
    <e v="#VALUE!"/>
    <n v="8607.5"/>
    <s v="KGS"/>
    <n v="405.10683239999997"/>
    <n v="3486957.06"/>
    <n v="5.2508986699999998"/>
    <n v="45197.1103"/>
    <n v="1277621"/>
    <n v="410.35773107"/>
    <x v="4"/>
    <s v="Household Steel Items"/>
    <e v="#NAME?"/>
    <s v="Other"/>
  </r>
  <r>
    <s v="INNSA1"/>
    <s v="2021-12-29"/>
    <s v="0301049751"/>
    <s v="73231000"/>
    <s v="8001-2STEEL SCRUBBER 2 PCS SET (QTY:164400 SET/USD 0.168 PERSET)"/>
    <s v="8001-2STEEL"/>
    <s v="SCRUBBER 2 PCS SET"/>
    <s v="SCRUBBER"/>
    <s v=""/>
    <n v="164400"/>
    <s v="SET"/>
    <s v="0.168"/>
    <s v="SET"/>
    <n v="4823"/>
    <s v="KGS"/>
    <n v="482.34467969999997"/>
    <n v="2326348.39"/>
    <n v="6.2520373249999999"/>
    <n v="30153.57602"/>
    <n v="1022662.8"/>
    <n v="488.59671702499998"/>
    <x v="4"/>
    <s v="Steel Scrubbers"/>
    <e v="#NAME?"/>
    <s v="Scrubber"/>
  </r>
  <r>
    <s v="INNSA1"/>
    <s v="2021-12-28"/>
    <s v="0301049751"/>
    <s v="73239990"/>
    <s v="RYX-02-021A MILD STEEL MULTI FUNCTION CLOTH STAND (QTY:3888NUS/USD 9.40 PER NUM)"/>
    <s v="RYX-02-021A"/>
    <s v="MILD STEEL MULTI FUNCTION CLOTH STAND"/>
    <s v="MILD"/>
    <s v=""/>
    <e v="#VALUE!"/>
    <e v="#VALUE!"/>
    <s v="9.40"/>
    <e v="#VALUE!"/>
    <n v="14256"/>
    <s v="KGS"/>
    <n v="285.73869109999998"/>
    <n v="4073490.78"/>
    <n v="3.703677136"/>
    <n v="52799.62126"/>
    <n v="1492527.1"/>
    <n v="289.44236823599999"/>
    <x v="4"/>
    <s v="Household Steel Items"/>
    <e v="#NAME?"/>
    <s v="Cloth Stand"/>
  </r>
  <r>
    <s v="INNSA1"/>
    <s v="2021-12-28"/>
    <s v="0301049751"/>
    <s v="73239990"/>
    <s v="RYX-02-020 MILD STEEL MULTI FUNCTION CLOTH STAND (QTY:2464 NUM/USD 15.30 PER NUM)"/>
    <s v="RYX-02-020"/>
    <s v="MILD STEEL MULTI FUNCTION CLOTH STAND"/>
    <s v="MILD"/>
    <s v=""/>
    <n v="2464"/>
    <s v="NUM"/>
    <s v="15.30"/>
    <s v="OTHER"/>
    <n v="8008"/>
    <s v="KGS"/>
    <n v="524.71179070000005"/>
    <n v="4201892.0199999996"/>
    <n v="6.8011897689999996"/>
    <n v="54463.927669999997"/>
    <n v="1539573.2"/>
    <n v="531.51298046900001"/>
    <x v="4"/>
    <s v="Household Steel Items"/>
    <e v="#NAME?"/>
    <s v="Cloth Stand"/>
  </r>
  <r>
    <s v="INNSA1"/>
    <s v="2021-12-23"/>
    <s v="0301049751"/>
    <s v="73239990"/>
    <s v="AM-253 STEEL KITCHEN TURNER (QTY:25236 SET/USD 0.6082 PER SET)"/>
    <s v="AM-253"/>
    <s v="STEEL KITCHEN TURNER"/>
    <s v="STEEL"/>
    <s v=""/>
    <n v="25236"/>
    <s v="SET"/>
    <s v="0.6082"/>
    <s v="SET"/>
    <n v="2453.5"/>
    <s v="KGS"/>
    <n v="544.39904220000005"/>
    <n v="1335683.05"/>
    <n v="7.056371253"/>
    <n v="17312.80687"/>
    <n v="489394.3"/>
    <n v="551.45541345300001"/>
    <x v="4"/>
    <s v="Household Steel Items"/>
    <e v="#NAME?"/>
    <s v="Other"/>
  </r>
  <r>
    <s v="INNSA1"/>
    <s v="2021-12-14"/>
    <s v="0301049751"/>
    <s v="73231000"/>
    <s v="SS410 SS SCRUBBER 3 PCS SET (QTY:123600 SET/USD 0.195 PER SET)"/>
    <s v="SS410"/>
    <s v="SS SCRUBBER 3 PCS SET"/>
    <s v="SS"/>
    <s v=""/>
    <n v="123600"/>
    <s v="SET"/>
    <s v="0.195"/>
    <s v="SET"/>
    <n v="7931"/>
    <s v="KGS"/>
    <n v="293.8736313"/>
    <n v="2330711.77"/>
    <n v="3.8718528499999998"/>
    <n v="30707.664949999998"/>
    <n v="1024580.9"/>
    <n v="297.74548414999998"/>
    <x v="4"/>
    <s v="Steel Scrubbers"/>
    <e v="#NAME?"/>
    <s v="Scrubber"/>
  </r>
  <r>
    <s v="INNSA1"/>
    <s v="2021-12-08"/>
    <s v="0301049751"/>
    <s v="73231000"/>
    <s v="8001-2 STEEL SCRUBBER 2 PCS SET (QTY:165360 SET/USD 0.168 PER SET)"/>
    <s v="8001-2"/>
    <s v="STEEL SCRUBBER 2 PCS SET"/>
    <s v="STEEL"/>
    <s v=""/>
    <n v="165360"/>
    <s v="SET"/>
    <s v="0.168"/>
    <s v="SET"/>
    <n v="4823"/>
    <s v="KGS"/>
    <n v="477.07021150000003"/>
    <n v="2300909.63"/>
    <n v="6.2855100330000004"/>
    <n v="30315.014889999999"/>
    <n v="1011479.9"/>
    <n v="483.35572153300001"/>
    <x v="4"/>
    <s v="Steel Scrubbers"/>
    <e v="#NAME?"/>
    <s v="Scrubber"/>
  </r>
  <r>
    <s v="INNSA1"/>
    <s v="2021-12-07"/>
    <s v="0301049751"/>
    <s v="73239990"/>
    <s v="NP-19 STEEL SALT BOTTLE (QTY:39792 PCS/USD 0.5039 PER PCS)"/>
    <s v="NP-19"/>
    <s v="STEEL SALT BOTTLE"/>
    <s v="STEEL"/>
    <s v=""/>
    <n v="39792"/>
    <s v="PCS"/>
    <s v="0.5039"/>
    <s v="PCS"/>
    <n v="6217.5"/>
    <s v="KGS"/>
    <n v="273.28523360000003"/>
    <n v="1699150.94"/>
    <n v="3.600595963"/>
    <n v="22386.705399999999"/>
    <n v="622568.9"/>
    <n v="276.88582956300002"/>
    <x v="4"/>
    <s v="Household Steel Items"/>
    <e v="#NAME?"/>
    <s v="Other"/>
  </r>
  <r>
    <s v="INNSA1"/>
    <s v="2021-12-07"/>
    <s v="0301049751"/>
    <s v="73239990"/>
    <s v="NP-003 STEEL ZHARA (QTY:3120 PCS/USD 0.472 PER PCS)"/>
    <s v="NP-003"/>
    <s v="STEEL ZHARA"/>
    <s v="STEEL"/>
    <s v=""/>
    <n v="3120"/>
    <s v="PCS"/>
    <s v="0.472"/>
    <s v="PCS"/>
    <n v="291.2"/>
    <s v="KGS"/>
    <n v="433.62256180000003"/>
    <n v="126270.89"/>
    <n v="5.7130772309999998"/>
    <n v="1663.6480899999999"/>
    <n v="46265.7"/>
    <n v="439.33563903100003"/>
    <x v="4"/>
    <s v="Household Steel Items"/>
    <e v="#NAME?"/>
    <s v="Other"/>
  </r>
  <r>
    <s v="INNSA1"/>
    <s v="2021-12-07"/>
    <s v="0301049751"/>
    <s v="73239990"/>
    <s v="SB-12 STEEL TEA STRAINER BIG (QTY:30000 PCS/USD 1.220 PER PCS)"/>
    <s v="SB-12"/>
    <s v="STEEL TEA STRAINER BIG"/>
    <s v="STEEL"/>
    <s v=""/>
    <n v="30000"/>
    <s v="PCS"/>
    <s v="1.220"/>
    <s v="PCS"/>
    <n v="7125"/>
    <s v="KGS"/>
    <n v="440.45632280000001"/>
    <n v="3138251.3"/>
    <n v="5.8031136070000002"/>
    <n v="41347.184450000001"/>
    <n v="1149855.3"/>
    <n v="446.25943640700001"/>
    <x v="4"/>
    <s v="Household Steel Items"/>
    <e v="#NAME?"/>
    <s v="Tea Strainer"/>
  </r>
  <r>
    <s v="INNSA1"/>
    <s v="2021-12-07"/>
    <s v="0301049751"/>
    <s v="73239990"/>
    <s v="NP-003 STEEL ZHARA (QTY:192480 PCS/USD0.4724 PER PCS)"/>
    <s v="NP-003"/>
    <s v="STEEL ZHARA"/>
    <s v="STEEL"/>
    <s v=""/>
    <n v="192480"/>
    <s v="PCS"/>
    <s v=" "/>
    <s v="PCS"/>
    <n v="17964.8"/>
    <s v="KGS"/>
    <n v="428.90874100000002"/>
    <n v="7705259.75"/>
    <n v="5.6509715539999998"/>
    <n v="101518.5738"/>
    <n v="2823207.2"/>
    <n v="434.55971255400004"/>
    <x v="4"/>
    <s v="Household Steel Items"/>
    <e v="#NAME?"/>
    <s v="Other"/>
  </r>
  <r>
    <s v="INNSA1"/>
    <s v="2021-12-07"/>
    <s v="0301049751"/>
    <s v="73231000"/>
    <s v="OKS-4156 STEEL SCRUBBER 6PCS SET(QTY 98000 SET / USD 0.275 PER SET)"/>
    <s v="OKS-4156"/>
    <s v="STEEL SCRUBBER 6PCS SET"/>
    <s v="STEEL"/>
    <s v=""/>
    <n v="98000"/>
    <s v="SET"/>
    <s v="0.275"/>
    <s v="SET"/>
    <n v="8537.7999999999993"/>
    <s v="KGS"/>
    <n v="296.53366319999998"/>
    <n v="2531745.11"/>
    <n v="3.9068993839999999"/>
    <n v="33356.325559999997"/>
    <n v="1112955.1000000001"/>
    <n v="300.44056258399996"/>
    <x v="4"/>
    <s v="Steel Scrubbers"/>
    <e v="#NAME?"/>
    <s v="Scrubber"/>
  </r>
  <r>
    <s v="INNSA1"/>
    <s v="2021-12-04"/>
    <s v="0301049751"/>
    <s v="73239990"/>
    <s v="2628 HOUSEHOLD STEEL HOOK 3PCS SET(QTY:166464 PKT /USD 0.445PER PKT)"/>
    <s v="2628"/>
    <s v="HOUSEHOLD STEEL HOOK 3PCS SET"/>
    <s v="HOUSEHOLD"/>
    <s v=""/>
    <n v="166464"/>
    <s v="PKT"/>
    <s v=" "/>
    <s v="PACK"/>
    <n v="5641.28"/>
    <s v="KGS"/>
    <n v="1076.269045"/>
    <n v="6071535.04"/>
    <n v="14.18009282"/>
    <n v="79993.874039999995"/>
    <n v="2224610.4"/>
    <n v="1090.44913782"/>
    <x v="4"/>
    <s v="Household Steel Items"/>
    <e v="#NAME?"/>
    <s v="Other"/>
  </r>
  <r>
    <s v="INNSA1"/>
    <s v="2021-11-28"/>
    <s v="0301049751"/>
    <s v="73239990"/>
    <s v="DS-25 - STAINLESS STEEL GRATER WITH HANDLE (QTY: 100200 PCSUSD 0.2389 PER PCS)"/>
    <s v="DS-25"/>
    <s v="- STAINLESS STEEL GRATER WITH HANDLE"/>
    <s v="-"/>
    <s v=""/>
    <e v="#N/A"/>
    <e v="#N/A"/>
    <s v="0.2389"/>
    <e v="#N/A"/>
    <n v="3340"/>
    <s v="KGS"/>
    <n v="597.02765269999998"/>
    <n v="1994072.36"/>
    <n v="7.9497690109999999"/>
    <n v="26552.228500000001"/>
    <n v="730628.1"/>
    <n v="604.97742171099992"/>
    <x v="4"/>
    <s v="Household Steel Items"/>
    <e v="#NAME?"/>
    <s v="Other"/>
  </r>
  <r>
    <s v="INNSA1"/>
    <s v="2021-11-27"/>
    <s v="0301049751"/>
    <s v="73239990"/>
    <s v="STEEL HAND BLENDER RS-02 (QTY.50000 PCS/USD 0.4591 PER PCS)"/>
    <s v="STEEL"/>
    <s v="HAND BLENDER RS-02"/>
    <s v="HAND"/>
    <s v=""/>
    <n v="0.5"/>
    <s v="PCS"/>
    <s v="0.4591"/>
    <s v="PCS"/>
    <n v="3000"/>
    <s v="KGS"/>
    <n v="619.23315000000002"/>
    <n v="1857699.45"/>
    <n v="8.245448069"/>
    <n v="24736.344209999999"/>
    <n v="680661.1"/>
    <n v="627.47859806899999"/>
    <x v="4"/>
    <s v="Household Steel Items"/>
    <e v="#NAME?"/>
    <s v="Other"/>
  </r>
  <r>
    <s v="INNSA1"/>
    <s v="2021-11-27"/>
    <s v="0301049751"/>
    <s v="73239990"/>
    <s v="STEEL TEA STRAINER NP-55 (QTY:75600 PCS/ USD 0.3270 PER PCS)"/>
    <s v="STEEL"/>
    <s v="TEA STRAINER NP-55"/>
    <s v="TEA"/>
    <s v=""/>
    <n v="75600"/>
    <s v="PCS"/>
    <s v="0.3270"/>
    <s v="PCS"/>
    <n v="3465"/>
    <s v="KGS"/>
    <n v="577.38356710000005"/>
    <n v="2000634.06"/>
    <n v="7.6881966320000004"/>
    <n v="26639.601330000001"/>
    <n v="733032.3"/>
    <n v="585.07176373200002"/>
    <x v="4"/>
    <s v="Household Steel Items"/>
    <e v="#NAME?"/>
    <s v="Tea Strainer"/>
  </r>
  <r>
    <s v="INNSA1"/>
    <s v="2021-11-23"/>
    <s v="0301049751"/>
    <s v="73239990"/>
    <s v="KWP-1000B SS OIL POT 900ML (QTY:27000 PCS UNIT PRICE 1.65 USD PER PCS)"/>
    <s v="KWP-1000B"/>
    <s v="SS OIL POT 900ML"/>
    <s v="SS"/>
    <s v=""/>
    <e v="#N/A"/>
    <e v="#N/A"/>
    <s v=" "/>
    <e v="#N/A"/>
    <n v="6975"/>
    <s v="KGS"/>
    <n v="551.38553979999995"/>
    <n v="3845914.14"/>
    <n v="7.3420178399999996"/>
    <n v="51210.574430000001"/>
    <n v="1409142.9"/>
    <n v="558.72755763999999"/>
    <x v="4"/>
    <s v="Household Steel Items"/>
    <e v="#NAME?"/>
    <s v="Other"/>
  </r>
  <r>
    <s v="INNSA1"/>
    <s v="2021-11-20"/>
    <s v="0301049751"/>
    <s v="73239990"/>
    <s v="STAINLESS STEEL GRATER WITH HANDLE - KL324H-9S (QTY - 59040 PCS/USD 0.74 PER PCS)"/>
    <s v="STAINLESS"/>
    <s v="STEEL GRATER WITH HANDLE - KL324H-9S"/>
    <s v="STEEL"/>
    <s v=""/>
    <e v="#VALUE!"/>
    <s v="PCS"/>
    <s v="0.74"/>
    <s v="PCS"/>
    <n v="9840"/>
    <s v="KGS"/>
    <n v="377.7894268"/>
    <n v="3717447.96"/>
    <n v="5.0304850439999997"/>
    <n v="49499.972840000002"/>
    <n v="1362073"/>
    <n v="382.81991184399999"/>
    <x v="4"/>
    <s v="Household Steel Items"/>
    <e v="#NAME?"/>
    <s v="Other"/>
  </r>
  <r>
    <s v="INNSA1"/>
    <s v="2021-11-08"/>
    <s v="0301049751"/>
    <s v="73239990"/>
    <s v="STEEL KITCHEN TURNER ITEM NO-AM-253 (QTY:40644 PCS/ USD 0.595 PER PCS)"/>
    <s v="STEEL"/>
    <s v="KITCHEN TURNER ITEM NO-AM-253"/>
    <s v="KITCHEN"/>
    <s v=""/>
    <n v="40644"/>
    <s v="PCS"/>
    <s v="0.595"/>
    <s v="PCS"/>
    <n v="3951.5"/>
    <s v="KGS"/>
    <n v="506.94440850000001"/>
    <n v="2003190.83"/>
    <n v="6.7100517330000002"/>
    <n v="26514.769420000001"/>
    <n v="733969.1"/>
    <n v="513.65446023300001"/>
    <x v="4"/>
    <s v="Household Steel Items"/>
    <e v="#NAME?"/>
    <s v="Other"/>
  </r>
  <r>
    <s v="INNSA1"/>
    <s v="2021-11-01"/>
    <s v="0301049751"/>
    <s v="73239990"/>
    <s v="STEEL ROUND CONTAINER MEDIUM - 6581 (QTY 2064 PCS /USD 0.92 PER PCS)"/>
    <s v="STEEL"/>
    <s v="ROUND CONTAINER MEDIUM - 6581"/>
    <s v="ROUND"/>
    <s v=""/>
    <n v="2064"/>
    <s v="PCS"/>
    <s v="0.92"/>
    <s v="PCS"/>
    <n v="255.42"/>
    <s v="KGS"/>
    <n v="672.69548199999997"/>
    <n v="171819.88"/>
    <n v="8.8746105800000006"/>
    <n v="2266.7530339999998"/>
    <n v="62954.8"/>
    <n v="681.57009257999994"/>
    <x v="4"/>
    <s v="Household Steel Items"/>
    <e v="#NAME?"/>
    <s v="Other"/>
  </r>
  <r>
    <s v="INNSA1"/>
    <s v="2021-11-01"/>
    <s v="0301049751"/>
    <s v="73239990"/>
    <s v="STEEL LUNCH BOX 2 LAYER - 8504 (QTY 19260 PCS /USD 2.49 PER PCS)"/>
    <s v="STEEL"/>
    <s v="LUNCH BOX 2 LAYER - 8504"/>
    <s v="LUNCH"/>
    <s v=""/>
    <n v="19260"/>
    <s v="PCS"/>
    <s v="2.49"/>
    <s v="PCS"/>
    <n v="9212.7000000000007"/>
    <s v="KGS"/>
    <n v="471.02571339999997"/>
    <n v="4339418.59"/>
    <n v="6.2140595440000004"/>
    <n v="57248.266360000001"/>
    <n v="1589963"/>
    <n v="477.23977294399998"/>
    <x v="4"/>
    <s v="Household Steel Items"/>
    <e v="#NAME?"/>
    <s v="Lunch Box"/>
  </r>
  <r>
    <s v="INNSA1"/>
    <s v="2021-10-28"/>
    <s v="0301049751"/>
    <s v="73239990"/>
    <s v="STAINLESS STEEL SPORTS BOTTLE - KWB-600F (QTY 50400 PCS / USD 0.99 PER PCS)"/>
    <s v="STAINLESS"/>
    <s v="STEEL SPORTS BOTTLE - KWB-600F"/>
    <s v="STEEL"/>
    <s v=""/>
    <n v="50400"/>
    <s v="PCS"/>
    <s v="0.99"/>
    <s v="PCS"/>
    <n v="7560"/>
    <s v="KGS"/>
    <n v="525.74460320000003"/>
    <n v="3974629.2"/>
    <n v="6.9359446330000001"/>
    <n v="52435.741419999998"/>
    <n v="1456304.1"/>
    <n v="532.68054783299999"/>
    <x v="4"/>
    <s v="Household Steel Items"/>
    <e v="#NAME?"/>
    <s v="Other"/>
  </r>
  <r>
    <s v="INNSA1"/>
    <s v="2021-10-26"/>
    <s v="0301049751"/>
    <s v="73231000"/>
    <s v="SS SCRUBBER 3 PCS SET - SS410 (QTY- 120000 SET/USD 0.19 PER SET)"/>
    <s v="SS"/>
    <s v="SCRUBBER 3 PCS SET - SS410"/>
    <s v="SCRUBBER"/>
    <s v=""/>
    <e v="#VALUE!"/>
    <s v="SET"/>
    <s v="0.19"/>
    <s v="SET"/>
    <n v="7700"/>
    <s v="KGS"/>
    <n v="298.33065319999997"/>
    <n v="2297146.0299999998"/>
    <n v="3.9357605969999998"/>
    <n v="30305.356599999999"/>
    <n v="1009825.4"/>
    <n v="302.26641379699998"/>
    <x v="4"/>
    <s v="Steel Scrubbers"/>
    <e v="#NAME?"/>
    <s v="Scrubber"/>
  </r>
  <r>
    <s v="INNSA1"/>
    <s v="2021-10-20"/>
    <s v="0301049751"/>
    <s v="73239990"/>
    <s v="STEEL TEA STRAINER BIG -SB-12 (QTY:600 PCS USD 1.207 PER PCS)"/>
    <s v="STEEL"/>
    <s v="TEA STRAINER BIG -SB-12"/>
    <s v="TEA"/>
    <s v=""/>
    <e v="#N/A"/>
    <e v="#N/A"/>
    <s v="1.207"/>
    <e v="#N/A"/>
    <n v="142.5"/>
    <s v="KGS"/>
    <n v="409.11242110000001"/>
    <n v="58298.52"/>
    <n v="5.4043912949999999"/>
    <n v="770.12575960000004"/>
    <n v="21360.6"/>
    <n v="414.51681239499999"/>
    <x v="4"/>
    <s v="Household Steel Items"/>
    <e v="#NAME?"/>
    <s v="Tea Strainer"/>
  </r>
  <r>
    <s v="INNSA1"/>
    <s v="2021-10-20"/>
    <s v="0301049751"/>
    <s v="73239990"/>
    <s v="STAINLESS STEEL GRATER WITH HANDLE DS-25 (QTY:100200 PCS USD 0.2274 PER PCS)"/>
    <s v="STAINLESS"/>
    <s v="STEEL GRATER WITH HANDLE DS-25"/>
    <s v="STEEL"/>
    <s v=""/>
    <e v="#N/A"/>
    <e v="#N/A"/>
    <s v="0.2274"/>
    <e v="#N/A"/>
    <n v="3340"/>
    <s v="KGS"/>
    <n v="561.03269760000001"/>
    <n v="1873849.21"/>
    <n v="7.4112641689999998"/>
    <n v="24753.622319999999"/>
    <n v="686578.3"/>
    <n v="568.443961769"/>
    <x v="4"/>
    <s v="Household Steel Items"/>
    <e v="#NAME?"/>
    <s v="Other"/>
  </r>
  <r>
    <s v="INNSA1"/>
    <s v="2021-10-19"/>
    <s v="0301049751"/>
    <s v="73239990"/>
    <s v="STEEL TEA STRAINER BIG SB-12 (QTY:24384 PCS USD 1.207 PER PCS)"/>
    <s v="STEEL"/>
    <s v="TEA STRAINER BIG SB-12"/>
    <s v="TEA"/>
    <s v=""/>
    <e v="#N/A"/>
    <e v="#N/A"/>
    <s v="1.207"/>
    <e v="#N/A"/>
    <n v="5791.2"/>
    <s v="KGS"/>
    <n v="414.9579569"/>
    <n v="2403104.52"/>
    <n v="5.4816110550000001"/>
    <n v="31745.105940000001"/>
    <n v="880497.5"/>
    <n v="420.43956795499997"/>
    <x v="4"/>
    <s v="Household Steel Items"/>
    <e v="#NAME?"/>
    <s v="Tea Strainer"/>
  </r>
  <r>
    <s v="INNSA1"/>
    <s v="2021-09-21"/>
    <s v="0301049751"/>
    <s v="73231000"/>
    <s v="STEEL SCRUBBER 6PCS SET - OKS-4156 (QTY 98000 SET / USD 0.275 PER SET)"/>
    <s v="STEEL"/>
    <s v="SCRUBBER 6PCS SET - OKS-4156"/>
    <s v="SCRUBBER"/>
    <s v=""/>
    <n v="98000"/>
    <s v="SET"/>
    <s v="0.275"/>
    <s v="SET"/>
    <n v="8537.7999999999993"/>
    <s v="KGS"/>
    <n v="256.73265830000003"/>
    <n v="2191932.09"/>
    <n v="3.450707773"/>
    <n v="29461.452819999999"/>
    <n v="963573.3"/>
    <n v="260.183366073"/>
    <x v="4"/>
    <s v="Steel Scrubbers"/>
    <e v="#NAME?"/>
    <s v="Scrubber"/>
  </r>
  <r>
    <s v="INNSA1"/>
    <s v="2021-09-16"/>
    <s v="0301049751"/>
    <s v="73239990"/>
    <s v="STEEL HANGER WITH HOOK SL-89 (QTY 70056 PCS / USD 1.12 PER PCS)"/>
    <s v="STEEL"/>
    <s v="HANGER WITH HOOK SL-89"/>
    <s v="HANGER"/>
    <s v=""/>
    <n v="70056"/>
    <s v="PCS"/>
    <s v="1.12"/>
    <s v="PCS"/>
    <n v="15568"/>
    <s v="KGS"/>
    <n v="400.8235573"/>
    <n v="6240021.1399999997"/>
    <n v="5.4201968530000002"/>
    <n v="84381.624609999999"/>
    <n v="2286343.7000000002"/>
    <n v="406.243754153"/>
    <x v="4"/>
    <s v="Household Steel Items"/>
    <e v="#NAME?"/>
    <s v="Hanger"/>
  </r>
  <r>
    <s v="INNSA1"/>
    <s v="2021-09-11"/>
    <s v="0301049751"/>
    <s v="73239990"/>
    <s v="STEEL HAND BLENDER RS-02 (QTY:80720 PCS USD 0.4534 PER PCS)"/>
    <s v="STEEL"/>
    <s v="HAND BLENDER RS-02"/>
    <s v="HAND"/>
    <s v=""/>
    <e v="#N/A"/>
    <e v="#N/A"/>
    <s v="0.4534"/>
    <e v="#N/A"/>
    <n v="4843.2"/>
    <s v="KGS"/>
    <n v="606.35990249999998"/>
    <n v="2936722.28"/>
    <n v="8.1995930030000004"/>
    <n v="39712.268830000001"/>
    <n v="1076015"/>
    <n v="614.55949550299999"/>
    <x v="4"/>
    <s v="Household Steel Items"/>
    <e v="#NAME?"/>
    <s v="Other"/>
  </r>
  <r>
    <s v="INNSA1"/>
    <s v="2021-09-11"/>
    <s v="0301049751"/>
    <s v="73239990"/>
    <s v="STEEL TEA STRAINER BIG-SB-12 (QTY:25104 PCS USD 1.2034 PER PCS)"/>
    <s v="STEEL"/>
    <s v="TEA STRAINER BIG-SB-12"/>
    <s v="TEA"/>
    <s v=""/>
    <e v="#N/A"/>
    <e v="#N/A"/>
    <s v="1.2034"/>
    <e v="#N/A"/>
    <n v="5962.2"/>
    <s v="KGS"/>
    <n v="397.40672069999999"/>
    <n v="2369418.35"/>
    <n v="5.3739921659999998"/>
    <n v="32040.81609"/>
    <n v="868155"/>
    <n v="402.78071286599999"/>
    <x v="4"/>
    <s v="Household Steel Items"/>
    <e v="#NAME?"/>
    <s v="Tea Strainer"/>
  </r>
  <r>
    <s v="INNSA1"/>
    <s v="2021-09-11"/>
    <s v="0301049751"/>
    <s v="73239990"/>
    <s v="STEEL TEA STRAINER BIG SB-12 (QTY:8400 PCS USD 1.2034 PER PCS)"/>
    <s v="STEEL"/>
    <s v="TEA STRAINER BIG SB-12"/>
    <s v="TEA"/>
    <s v=""/>
    <e v="#N/A"/>
    <e v="#N/A"/>
    <s v="1.2034"/>
    <e v="#N/A"/>
    <n v="1995"/>
    <s v="KGS"/>
    <n v="406.58050630000002"/>
    <n v="811128.11"/>
    <n v="5.4980460620000002"/>
    <n v="10968.60189"/>
    <n v="297197.40000000002"/>
    <n v="412.07855236200004"/>
    <x v="4"/>
    <s v="Household Steel Items"/>
    <e v="#NAME?"/>
    <s v="Tea Strainer"/>
  </r>
  <r>
    <s v="INNSA1"/>
    <s v="2021-09-11"/>
    <s v="0301049751"/>
    <s v="73239990"/>
    <s v="STEEL TEA STRAINER NP-55 (QTY:100800 PCS USD 0.3229 PER PCS)"/>
    <s v="STEEL"/>
    <s v="TEA STRAINER NP-55"/>
    <s v="TEA"/>
    <s v=""/>
    <e v="#N/A"/>
    <e v="#N/A"/>
    <s v="0.3229"/>
    <e v="#N/A"/>
    <n v="4620"/>
    <s v="KGS"/>
    <n v="552.55492419999996"/>
    <n v="2552803.75"/>
    <n v="7.4720070889999999"/>
    <n v="34520.672749999998"/>
    <n v="935347.3"/>
    <n v="560.026931289"/>
    <x v="4"/>
    <s v="Household Steel Items"/>
    <e v="#NAME?"/>
    <s v="Tea Strainer"/>
  </r>
  <r>
    <s v="INNSA1"/>
    <s v="2021-09-11"/>
    <s v="0301049751"/>
    <s v="73239990"/>
    <s v="STEEL ZHARA-NP003 (QTY:252000 PCS USD 0.4658 PER PCS)"/>
    <s v="STEEL"/>
    <s v="ZHARA-NP003"/>
    <s v=" "/>
    <s v=""/>
    <e v="#N/A"/>
    <e v="#N/A"/>
    <s v="0.4658"/>
    <e v="#N/A"/>
    <n v="23520"/>
    <s v="KGS"/>
    <n v="391.42767559999999"/>
    <n v="9206378.9299999997"/>
    <n v="5.2931396289999997"/>
    <n v="124494.6441"/>
    <n v="3373217.3"/>
    <n v="396.72081522899998"/>
    <x v="4"/>
    <s v="Household Steel Items"/>
    <e v="#NAME?"/>
    <s v="Other"/>
  </r>
  <r>
    <s v="INNSA1"/>
    <s v="2021-09-10"/>
    <s v="0301049751"/>
    <s v="73231000"/>
    <s v="SS SCRUBBER 3 PCS SET - SS410 (QTY- 120120 SET/USD 0.19 PER SET)"/>
    <s v="SS"/>
    <s v="SCRUBBER 3 PCS SET - SS410"/>
    <s v="SCRUBBER"/>
    <s v=""/>
    <e v="#VALUE!"/>
    <s v="SET"/>
    <s v="0.19"/>
    <s v="SET"/>
    <n v="7507.5"/>
    <s v="KGS"/>
    <n v="269.1878868"/>
    <n v="2020928.06"/>
    <n v="3.6401336949999998"/>
    <n v="27328.30372"/>
    <n v="888400"/>
    <n v="272.82802049499998"/>
    <x v="4"/>
    <s v="Steel Scrubbers"/>
    <e v="#NAME?"/>
    <s v="Scrubber"/>
  </r>
  <r>
    <s v="INNSA1"/>
    <s v="2021-08-27"/>
    <s v="0301049751"/>
    <s v="73239990"/>
    <s v="STEEL SALT BOTTLE - NP-19 (QTY:29712 PCS/USD 0.4984 PER PCS)"/>
    <s v="STEEL"/>
    <s v="SALT BOTTLE - NP-19"/>
    <s v="SALT"/>
    <s v=""/>
    <n v="29712"/>
    <s v="PCS"/>
    <s v="0.4984"/>
    <s v="PCS"/>
    <n v="4642.5"/>
    <s v="KGS"/>
    <n v="257.9022186322025"/>
    <n v="1197311.05"/>
    <n v="3.4295507796835438"/>
    <n v="15921.68949468085"/>
    <n v="438694.7"/>
    <n v="261.33176941188606"/>
    <x v="4"/>
    <s v="Household Steel Items"/>
    <e v="#NAME?"/>
    <s v="Other"/>
  </r>
  <r>
    <s v="INNSA1"/>
    <s v="2021-08-27"/>
    <s v="0301049751"/>
    <s v="73239990"/>
    <s v="NP-21 STAINLESS STEEL SPORTS BOTTLE 650ML S115 (QTY : 7956 PCS/USD 1.110 PER PCS)"/>
    <s v="NP-21"/>
    <s v="STAINLESS STEEL SPORTS BOTTLE 650ML S115"/>
    <s v="STAINLESS"/>
    <s v=""/>
    <e v="#VALUE!"/>
    <s v="PCS"/>
    <s v="1.110"/>
    <s v="PCS"/>
    <n v="1414.4"/>
    <s v="KGS"/>
    <n v="502.72243354072401"/>
    <n v="711050.61"/>
    <n v="6.6851387438926064"/>
    <n v="9455.4602393617024"/>
    <n v="260528.9"/>
    <n v="509.40757228461661"/>
    <x v="4"/>
    <s v="Household Steel Items"/>
    <e v="#NAME?"/>
    <s v="Other"/>
  </r>
  <r>
    <s v="INNSA1"/>
    <s v="2021-08-27"/>
    <s v="0301049751"/>
    <s v="73239990"/>
    <s v="STEEL HAND BLENDER - RS-02 (QTY:19280 PCS/USD 0.4548 PER PCS)"/>
    <s v="STEEL"/>
    <s v="HAND BLENDER - RS-02"/>
    <s v="HAND"/>
    <s v=""/>
    <n v="19280"/>
    <s v="PCS"/>
    <s v="0.4548"/>
    <s v="PCS"/>
    <n v="1156.8"/>
    <s v="KGS"/>
    <n v="612.86681362378977"/>
    <n v="708964.33"/>
    <n v="8.1498246492525226"/>
    <n v="9427.7171542553206"/>
    <n v="259764.6"/>
    <n v="621.0166382730423"/>
    <x v="4"/>
    <s v="Household Steel Items"/>
    <e v="#NAME?"/>
    <s v="Other"/>
  </r>
  <r>
    <s v="INNSA1"/>
    <s v="2021-08-27"/>
    <s v="0301049751"/>
    <s v="73239990"/>
    <s v="STEEL TEA STRAINER - NP-55 (QTY:50400 PCS/USD 0.3239 PER PCS)"/>
    <s v="STEEL"/>
    <s v="TEA STRAINER - NP-55"/>
    <s v="TEA"/>
    <s v=""/>
    <n v="50400"/>
    <s v="PCS"/>
    <s v="0.3239"/>
    <s v="PCS"/>
    <n v="2310"/>
    <s v="KGS"/>
    <n v="568.5403116883117"/>
    <n v="1313328.1200000001"/>
    <n v="7.5603764852169109"/>
    <n v="17464.46968085106"/>
    <n v="481203.4"/>
    <n v="576.10068817352862"/>
    <x v="4"/>
    <s v="Household Steel Items"/>
    <e v="#NAME?"/>
    <s v="Tea Strainer"/>
  </r>
  <r>
    <s v="INNSA1"/>
    <s v="2021-08-27"/>
    <s v="0301049751"/>
    <s v="73239990"/>
    <s v="SL-01 - STAINLESS STEEL COLA BOTTLE 750ML SK750 (QTY:24408 PCS/USD 1.245 PER PCS)"/>
    <s v="SL-01"/>
    <s v="- STAINLESS STEEL COLA BOTTLE 750ML SK750"/>
    <s v="-"/>
    <s v=""/>
    <n v="24408"/>
    <s v="PCS"/>
    <s v="1.245"/>
    <s v="PCS"/>
    <n v="4881.6000000000004"/>
    <s v="KGS"/>
    <n v="501.21275811209438"/>
    <n v="2446720.2000000002"/>
    <n v="6.6650632727672123"/>
    <n v="32536.17287234043"/>
    <n v="896478.2"/>
    <n v="507.87782138486159"/>
    <x v="4"/>
    <s v="Household Steel Items"/>
    <e v="#NAME?"/>
    <s v="Other"/>
  </r>
  <r>
    <s v="INNSA1"/>
    <s v="2021-08-27"/>
    <s v="0301049751"/>
    <s v="73239990"/>
    <s v="STEEL SALT BOTTLE - NP-19 (QTY:17136 PCS/USD 0.4984 PER PCS)"/>
    <s v="STEEL"/>
    <s v="SALT BOTTLE - NP-19"/>
    <s v="SALT"/>
    <s v=""/>
    <n v="17136"/>
    <s v="PCS"/>
    <s v="0.4984"/>
    <s v="PCS"/>
    <n v="2677.5"/>
    <s v="KGS"/>
    <n v="256.61948832866477"/>
    <n v="687098.68"/>
    <n v="3.4124931958599038"/>
    <n v="9136.9505319148939"/>
    <n v="251753"/>
    <n v="260.03198152452467"/>
    <x v="4"/>
    <s v="Household Steel Items"/>
    <e v="#NAME?"/>
    <s v="Other"/>
  </r>
  <r>
    <s v="INNSA1"/>
    <s v="2021-08-27"/>
    <s v="0301049751"/>
    <s v="73239990"/>
    <s v="STEEL TEA STRAINER BIG - SB-12 (QTY:15600 PCS/USD 1.2071 PER PCS)"/>
    <s v="STEEL"/>
    <s v="TEA STRAINER BIG - SB-12"/>
    <s v="TEA"/>
    <s v=""/>
    <n v="15600"/>
    <s v="PCS"/>
    <s v="1.2071"/>
    <s v="PCS"/>
    <n v="3705"/>
    <s v="KGS"/>
    <n v="410.9383562753037"/>
    <n v="1522526.61"/>
    <n v="5.4646058015332928"/>
    <n v="20246.364494680849"/>
    <n v="557853.69999999995"/>
    <n v="416.40296207683701"/>
    <x v="4"/>
    <s v="Household Steel Items"/>
    <e v="#NAME?"/>
    <s v="Tea Strainer"/>
  </r>
  <r>
    <s v="INNSA1"/>
    <s v="2021-08-27"/>
    <s v="0301049751"/>
    <s v="73239990"/>
    <s v="STEEL ZARA - NP-003 (QTY:63600 PCS/USD 0.4563 PER PCS)"/>
    <s v="STEEL"/>
    <s v="ZARA - NP-003"/>
    <s v="ZARA"/>
    <s v=""/>
    <n v="63600"/>
    <s v="PCS"/>
    <s v="0.4563"/>
    <s v="PCS"/>
    <n v="5936"/>
    <s v="KGS"/>
    <n v="393.31951314016169"/>
    <n v="2334744.63"/>
    <n v="5.2303126747361928"/>
    <n v="31047.136037234039"/>
    <n v="855450.4"/>
    <n v="398.54982581489787"/>
    <x v="4"/>
    <s v="Household Steel Items"/>
    <e v="#NAME?"/>
    <s v="Other"/>
  </r>
  <r>
    <s v="INNSA1"/>
    <s v="2021-08-27"/>
    <s v="0301049751"/>
    <s v="73239990"/>
    <s v="KWP-600B SS OIL POT 600ML(QTY: 16680 PCS/USD 1.25 PER PCS)"/>
    <s v="KWP-600B"/>
    <s v="SS OIL POT 600ML"/>
    <s v="SS"/>
    <s v=""/>
    <n v="16680"/>
    <s v="PCS"/>
    <s v="1.25"/>
    <s v="PCS"/>
    <n v="2895"/>
    <s v="KGS"/>
    <n v="609.26152331606227"/>
    <n v="1763812.11"/>
    <n v="8.1018819589901891"/>
    <n v="23454.9482712766"/>
    <n v="646260.69999999995"/>
    <n v="617.3634052750524"/>
    <x v="4"/>
    <s v="Household Steel Items"/>
    <e v="#NAME?"/>
    <s v="Other"/>
  </r>
  <r>
    <s v="INNSA1"/>
    <s v="2021-08-27"/>
    <s v="0301049751"/>
    <s v="73239990"/>
    <s v="STEEL TEA STRAINER - NP-55 (QTY:50400 PCS/USD 0.3239 PER PCS)"/>
    <s v="STEEL"/>
    <s v="TEA STRAINER - NP-55"/>
    <s v="TEA"/>
    <s v=""/>
    <n v="50400"/>
    <s v="PCS"/>
    <s v="0.3239"/>
    <s v="PCS"/>
    <n v="2310"/>
    <s v="KGS"/>
    <n v="571.38201731601725"/>
    <n v="1319892.46"/>
    <n v="7.5981651238832066"/>
    <n v="17551.761436170211"/>
    <n v="483608.6"/>
    <n v="578.98018243990043"/>
    <x v="4"/>
    <s v="Household Steel Items"/>
    <e v="#NAME?"/>
    <s v="Tea Strainer"/>
  </r>
  <r>
    <s v="INNSA1"/>
    <s v="2021-08-27"/>
    <s v="0301049751"/>
    <s v="73239990"/>
    <s v="SB-01 - STAINLESS STEEL SPORTS BOTTLE 750ML SG-702 (QTY:9072 PCS/USD 1.150 PER PCS)"/>
    <s v="SB-01"/>
    <s v="- STAINLESS STEEL SPORTS BOTTLE 750ML SG-702"/>
    <s v="-"/>
    <s v=""/>
    <n v="9072"/>
    <s v="PCS"/>
    <s v="1.150"/>
    <s v="PCS"/>
    <n v="1436.4"/>
    <s v="KGS"/>
    <n v="584.80119743803948"/>
    <n v="840008.44"/>
    <n v="7.7766116680590356"/>
    <n v="11170.325000000001"/>
    <n v="307779.09999999998"/>
    <n v="592.57780910609847"/>
    <x v="4"/>
    <s v="Household Steel Items"/>
    <e v="#NAME?"/>
    <s v="Other"/>
  </r>
  <r>
    <s v="INNSA1"/>
    <s v="2021-08-27"/>
    <s v="0301049751"/>
    <s v="73239990"/>
    <s v="STEEL ZHARA - NP-003 (QTY:156000 PCS/USD 0.4672 PER PCS)"/>
    <s v="STEEL"/>
    <s v="ZHARA - NP-003"/>
    <s v="ZHARA"/>
    <s v=""/>
    <n v="156000"/>
    <s v="PCS"/>
    <s v="0.4672"/>
    <s v="PCS"/>
    <n v="14560"/>
    <s v="KGS"/>
    <n v="406.50141414835161"/>
    <n v="5918660.5899999999"/>
    <n v="5.405603911547229"/>
    <n v="78705.592952127656"/>
    <n v="2168597.2000000002"/>
    <n v="411.90701805989886"/>
    <x v="4"/>
    <s v="Household Steel Items"/>
    <e v="#NAME?"/>
    <s v="Other"/>
  </r>
  <r>
    <s v="INNSA1"/>
    <s v="2021-08-27"/>
    <s v="0301049751"/>
    <s v="73239990"/>
    <s v="STEEL HAND BLENDER - RS-02 (QTY:69200 PCS/USD 0.4548 PER PCS)"/>
    <s v="STEEL"/>
    <s v="HAND BLENDER - RS-02"/>
    <s v="HAND"/>
    <s v=""/>
    <n v="69200"/>
    <s v="PCS"/>
    <s v="0.4548"/>
    <s v="PCS"/>
    <n v="4152"/>
    <s v="KGS"/>
    <n v="609.8190245664739"/>
    <n v="2531968.59"/>
    <n v="8.1092955394477908"/>
    <n v="33669.795079787233"/>
    <n v="927713.3"/>
    <n v="617.92832010592167"/>
    <x v="4"/>
    <s v="Household Steel Items"/>
    <e v="#NAME?"/>
    <s v="Other"/>
  </r>
  <r>
    <s v="INNSA1"/>
    <s v="2021-08-27"/>
    <s v="0301049751"/>
    <s v="73239990"/>
    <s v="STEEL TEA STRAINER BIG - SB-12 (QTY:26400 PCS/USD 1.2071 PER PCS)"/>
    <s v="STEEL"/>
    <s v="TEA STRAINER BIG - SB-12"/>
    <s v="TEA"/>
    <s v=""/>
    <n v="26400"/>
    <s v="PCS"/>
    <s v="1.2071"/>
    <s v="PCS"/>
    <n v="6270"/>
    <s v="KGS"/>
    <n v="408.89459649122813"/>
    <n v="2563769.12"/>
    <n v="5.43742814483016"/>
    <n v="34092.674468085097"/>
    <n v="939365"/>
    <n v="414.33202463605829"/>
    <x v="4"/>
    <s v="Household Steel Items"/>
    <e v="#NAME?"/>
    <s v="Tea Strainer"/>
  </r>
  <r>
    <s v="INNSA1"/>
    <s v="2021-08-23"/>
    <s v="0301049751"/>
    <s v="73239990"/>
    <s v="KWP-1000B SS OIL POT 900ML(QTY: 27000 PCS/USD 1.42 PER PCS)"/>
    <s v="KWP-1000B"/>
    <s v="SS OIL POT 900ML"/>
    <s v="SS"/>
    <s v=""/>
    <n v="27000"/>
    <s v="PCS"/>
    <s v="1.42"/>
    <s v="PCS"/>
    <n v="6975"/>
    <s v="KGS"/>
    <n v="449.03381935483873"/>
    <n v="3132010.89"/>
    <n v="5.9711944063143454"/>
    <n v="41649.08098404255"/>
    <n v="1147568.8"/>
    <n v="455.00501376115307"/>
    <x v="4"/>
    <s v="Household Steel Items"/>
    <e v="#NAME?"/>
    <s v="Other"/>
  </r>
  <r>
    <s v="INNSA1"/>
    <s v="2021-08-03"/>
    <s v="0301049751"/>
    <s v="73231000"/>
    <s v="STEEL SCRUBBER 6PCS SET - OKS-4156 (QTY 98000 SET / USD 0.275 PER SET)"/>
    <s v="STEEL"/>
    <s v="SCRUBBER 6PCS SET - OKS-4156"/>
    <s v="SCRUBBER"/>
    <s v=""/>
    <n v="98000"/>
    <s v="SET"/>
    <s v="0.275"/>
    <s v="SET"/>
    <n v="8537.7999999999993"/>
    <s v="KGS"/>
    <n v="260.18261027430952"/>
    <n v="2221387.09"/>
    <n v="3.4506977489961468"/>
    <n v="29461.36724137931"/>
    <n v="976521.7"/>
    <n v="263.63330802330569"/>
    <x v="4"/>
    <s v="Steel Scrubbers"/>
    <e v="#NAME?"/>
    <s v="Scrubber"/>
  </r>
  <r>
    <s v="INNSA1"/>
    <s v="2021-07-26"/>
    <s v="0301049751"/>
    <s v="73231000"/>
    <s v="STEEL SCRUBBER 6PCS SET - OKS-4156 (QTY 98000 SET / USD 0.275 SET)"/>
    <s v="STEEL"/>
    <s v="SCRUBBER 6PCS SET - OKS-4156"/>
    <s v="SCRUBBER"/>
    <s v=""/>
    <n v="98000"/>
    <s v="SET"/>
    <s v=" "/>
    <s v="SET"/>
    <n v="8537.7999999999993"/>
    <s v="KGS"/>
    <n v="265.05183888121059"/>
    <n v="2262959.59"/>
    <n v="3.5152763777348892"/>
    <n v="30012.726657824929"/>
    <n v="994797"/>
    <n v="268.56711525894548"/>
    <x v="4"/>
    <s v="Steel Scrubbers"/>
    <e v="#NAME?"/>
    <s v="Scrubber"/>
  </r>
  <r>
    <s v="INNSA1"/>
    <s v="2021-07-22"/>
    <s v="0301049751"/>
    <s v="73239990"/>
    <s v="STEEL LUNCH BOX 3 LAYER - 8505 (QTY 33600 PCS / USD 3.45 PER PCS)"/>
    <s v="STEEL"/>
    <s v="LUNCH BOX 3 LAYER - 8505"/>
    <s v="LUNCH"/>
    <s v=""/>
    <n v="33600"/>
    <s v="PCS"/>
    <s v="3.45"/>
    <s v="PCS"/>
    <n v="21784"/>
    <s v="KGS"/>
    <n v="424.819838872567"/>
    <n v="9254275.3699999992"/>
    <n v="5.6342153696626918"/>
    <n v="122735.7476127321"/>
    <n v="3390766.5"/>
    <n v="430.45405424222969"/>
    <x v="4"/>
    <s v="Household Steel Items"/>
    <e v="#NAME?"/>
    <s v="Lunch Box"/>
  </r>
  <r>
    <s v="INNSA1"/>
    <s v="2021-07-22"/>
    <s v="0301049751"/>
    <s v="73239990"/>
    <s v="STEEL LUNCH BOX - 6561 (QTY 21240 PCS / USD 2.54 PER PCS)"/>
    <s v="STEEL"/>
    <s v="LUNCH BOX - 6561"/>
    <s v="LUNCH"/>
    <s v=""/>
    <n v="21240"/>
    <s v="PCS"/>
    <s v="2.54"/>
    <s v="PCS"/>
    <n v="8094.8"/>
    <s v="KGS"/>
    <n v="532.06676261303551"/>
    <n v="4306974.03"/>
    <n v="7.0565883635681086"/>
    <n v="57121.671485411141"/>
    <n v="1578075.3"/>
    <n v="539.12335097660366"/>
    <x v="4"/>
    <s v="Household Steel Items"/>
    <e v="#NAME?"/>
    <s v="Lunch Box"/>
  </r>
  <r>
    <s v="INNSA1"/>
    <s v="2021-07-22"/>
    <s v="0301049751"/>
    <s v="73239990"/>
    <s v="STEEL LUNCH BOX 2 LAYER - 8504 (QTY 23676 PCS / USD 2.49 PER PCS)"/>
    <s v="STEEL"/>
    <s v="LUNCH BOX 2 LAYER - 8504"/>
    <s v="LUNCH"/>
    <s v=""/>
    <n v="23676"/>
    <s v="PCS"/>
    <s v="2.49"/>
    <s v="PCS"/>
    <n v="11325.02"/>
    <s v="KGS"/>
    <n v="415.57817734538207"/>
    <n v="4706431.17"/>
    <n v="5.511646914394988"/>
    <n v="62419.511538461527"/>
    <n v="1724436.3"/>
    <n v="421.08982425977706"/>
    <x v="4"/>
    <s v="Household Steel Items"/>
    <e v="#NAME?"/>
    <s v="Lunch Box"/>
  </r>
  <r>
    <s v="INNSA1"/>
    <s v="2021-07-21"/>
    <s v="0301049751"/>
    <s v="73239990"/>
    <s v="STEEL ZARA - NP-003 (QTY 180000 / USD 0.4563 PER PCS)"/>
    <s v="STEEL"/>
    <s v="ZARA - NP-003"/>
    <s v="ZARA"/>
    <s v=""/>
    <n v="180000"/>
    <e v="#VALUE!"/>
    <s v="0.4563"/>
    <e v="#VALUE!"/>
    <n v="16800"/>
    <s v="KGS"/>
    <n v="391.96862083333332"/>
    <n v="6585072.8300000001"/>
    <n v="5.1985228227232536"/>
    <n v="87335.183421750655"/>
    <n v="2412770.7999999998"/>
    <n v="397.16714365605657"/>
    <x v="4"/>
    <s v="Household Steel Items"/>
    <e v="#NAME?"/>
    <s v="Other"/>
  </r>
  <r>
    <s v="INNSA1"/>
    <s v="2021-07-21"/>
    <s v="0301049751"/>
    <s v="73239990"/>
    <s v="STAINLESS STEEL SPORTS BOTTLE - KWB-600F (QTY 50400 PCS / USD 0.99 PER PCS)"/>
    <s v="STAINLESS"/>
    <s v="STEEL SPORTS BOTTLE - KWB-600F"/>
    <s v="STEEL"/>
    <s v=""/>
    <n v="50400"/>
    <s v="PCS"/>
    <s v="0.99"/>
    <s v="PCS"/>
    <n v="7560"/>
    <s v="KGS"/>
    <n v="530.67042328042328"/>
    <n v="4011868.4"/>
    <n v="7.0380692742761699"/>
    <n v="53207.803713527843"/>
    <n v="1469948.6"/>
    <n v="537.70849255469943"/>
    <x v="4"/>
    <s v="Household Steel Items"/>
    <e v="#NAME?"/>
    <s v="Other"/>
  </r>
  <r>
    <s v="INNSA1"/>
    <s v="2021-07-21"/>
    <s v="0301049751"/>
    <s v="73239990"/>
    <s v="STEEL TOWEL HANGER - AM-280 (QTY 720 PCS / USD 0.826 PER PCS)"/>
    <s v="STEEL"/>
    <s v="TOWEL HANGER - AM-280"/>
    <s v="TOWEL"/>
    <s v=""/>
    <n v="720"/>
    <s v="PCS"/>
    <s v="0.826"/>
    <s v="PCS"/>
    <n v="90"/>
    <s v="KGS"/>
    <n v="541.6734444444445"/>
    <n v="48750.61"/>
    <n v="7.1839979369289724"/>
    <n v="646.55981432360738"/>
    <n v="17862.2"/>
    <n v="548.85744238137352"/>
    <x v="4"/>
    <s v="Household Steel Items"/>
    <e v="#NAME?"/>
    <s v="Hanger"/>
  </r>
  <r>
    <s v="INNSA1"/>
    <s v="2021-07-21"/>
    <s v="0301049751"/>
    <s v="73239990"/>
    <s v="STEEL TEA STRAINER - NP-55 (QTY 100800 PCS / USD 0.3239 PER PCS)"/>
    <s v="STEEL"/>
    <s v="TEA STRAINER - NP-55"/>
    <s v="TEA"/>
    <s v=""/>
    <n v="100800"/>
    <s v="PCS"/>
    <s v="0.3239"/>
    <s v="PCS"/>
    <n v="4620"/>
    <s v="KGS"/>
    <n v="566.58760389610393"/>
    <n v="2617634.73"/>
    <n v="7.5144244548554893"/>
    <n v="34716.640981432363"/>
    <n v="959101.3"/>
    <n v="574.10202835095947"/>
    <x v="4"/>
    <s v="Household Steel Items"/>
    <e v="#NAME?"/>
    <s v="Tea Strainer"/>
  </r>
  <r>
    <s v="INNSA1"/>
    <s v="2021-07-21"/>
    <s v="0301049751"/>
    <s v="73239990"/>
    <s v="STEEL HAND BLENDER - RS-02 (QTY 50000 PCS / USD 0.4548 PER PCS)"/>
    <s v="STEEL"/>
    <s v="HAND BLENDER - RS-02"/>
    <s v="HAND"/>
    <s v=""/>
    <n v="50000"/>
    <s v="PCS"/>
    <s v="0.4548"/>
    <s v="PCS"/>
    <n v="3000"/>
    <s v="KGS"/>
    <n v="607.72454333333326"/>
    <n v="1823173.63"/>
    <n v="8.0600072060123775"/>
    <n v="24180.021618037132"/>
    <n v="668010.80000000005"/>
    <n v="615.78455053934567"/>
    <x v="4"/>
    <s v="Household Steel Items"/>
    <e v="#NAME?"/>
    <s v="Other"/>
  </r>
  <r>
    <s v="INNSA1"/>
    <s v="2021-07-21"/>
    <s v="0301049751"/>
    <s v="73239990"/>
    <s v="MILD STEEL MULTI FUNCTION CLOTH STAND - RYX-02-021A(QTY : 6480 NUM USD 8.85 PER NUM)"/>
    <s v="MILD"/>
    <s v="STEEL MULTI FUNCTION CLOTH STAND - RYX-02-021A"/>
    <s v="STEEL"/>
    <s v=""/>
    <e v="#N/A"/>
    <e v="#N/A"/>
    <s v="8.85"/>
    <e v="#N/A"/>
    <n v="23760"/>
    <s v="KGS"/>
    <n v="236.7723308080808"/>
    <n v="5625710.5800000001"/>
    <n v="3.140216588966589"/>
    <n v="74611.546153846153"/>
    <n v="2061260.3"/>
    <n v="239.91254739704738"/>
    <x v="4"/>
    <s v="Household Steel Items"/>
    <e v="#NAME?"/>
    <s v="Cloth Stand"/>
  </r>
  <r>
    <s v="INNSA1"/>
    <s v="2021-07-21"/>
    <s v="0301049751"/>
    <s v="73239990"/>
    <s v="STEEL SALT BOTTLE - NP-19 (QTY 26256 PCS / USD 0.4984 PER PCS)"/>
    <s v="STEEL"/>
    <s v="SALT BOTTLE - NP-19"/>
    <s v="SALT"/>
    <s v=""/>
    <n v="26256"/>
    <s v="PCS"/>
    <s v="0.4984"/>
    <s v="PCS"/>
    <n v="4102.5"/>
    <s v="KGS"/>
    <n v="255.73818403412551"/>
    <n v="1049165.8999999999"/>
    <n v="3.3917531039008679"/>
    <n v="13914.66710875331"/>
    <n v="384414.4"/>
    <n v="259.12993713802638"/>
    <x v="4"/>
    <s v="Household Steel Items"/>
    <e v="#NAME?"/>
    <s v="Other"/>
  </r>
  <r>
    <s v="INNSA1"/>
    <s v="2021-07-19"/>
    <s v="0301049751"/>
    <s v="73239990"/>
    <s v="STAINLESS STEEL COLA BOTTLE 750ML SK750 SL-01 (QTY 10476 PCS / USD 1.245 PER PCS)"/>
    <s v="STAINLESS"/>
    <s v="STEEL COLA BOTTLE 750ML SK750 SL-01"/>
    <s v="STEEL"/>
    <s v=""/>
    <n v="10476"/>
    <s v="PCS"/>
    <s v="1.245"/>
    <s v="PCS"/>
    <n v="2095.1999999999998"/>
    <s v="KGS"/>
    <n v="502.49506491027108"/>
    <n v="1052827.6599999999"/>
    <n v="6.6643907813033296"/>
    <n v="13963.23156498674"/>
    <n v="385756.1"/>
    <n v="509.15945569157441"/>
    <x v="4"/>
    <s v="Household Steel Items"/>
    <e v="#NAME?"/>
    <s v="Other"/>
  </r>
  <r>
    <s v="INNSA1"/>
    <s v="2021-07-19"/>
    <s v="0301049751"/>
    <s v="73239990"/>
    <s v="STAINLESS STEEL SPORTS BOTTLE 650ML S115 NP-21 (QTY 43200 PCS / USD 1.110 PER PCS)"/>
    <s v="STAINLESS"/>
    <s v="STEEL SPORTS BOTTLE 650ML S115 NP-21"/>
    <s v="STEEL"/>
    <s v=""/>
    <n v="43200"/>
    <s v="PCS"/>
    <s v="1.110"/>
    <s v="PCS"/>
    <n v="7680"/>
    <s v="KGS"/>
    <n v="504.00860286458328"/>
    <n v="3870786.07"/>
    <n v="6.684464228973253"/>
    <n v="51336.685278514582"/>
    <n v="1418256"/>
    <n v="510.69306709355652"/>
    <x v="4"/>
    <s v="Household Steel Items"/>
    <e v="#NAME?"/>
    <s v="Other"/>
  </r>
  <r>
    <s v="INNSA1"/>
    <s v="2021-07-19"/>
    <s v="0301049751"/>
    <s v="73239990"/>
    <s v="STAINLESS STEEL SPORTS BOTTLE 750ML SG-702 SB-01 (QTY 22968 PCS / USD 1.150 PER PCS)"/>
    <s v="STAINLESS"/>
    <s v="STEEL SPORTS BOTTLE 750ML SG-702 SB-01"/>
    <s v="STEEL"/>
    <s v=""/>
    <n v="22968"/>
    <s v="PCS"/>
    <s v="1.150"/>
    <s v="PCS"/>
    <n v="3636.6"/>
    <s v="KGS"/>
    <n v="586.29735742176763"/>
    <n v="2132128.9700000002"/>
    <n v="7.7758270215088539"/>
    <n v="28277.572546419098"/>
    <n v="781212.1"/>
    <n v="594.07318444327643"/>
    <x v="4"/>
    <s v="Household Steel Items"/>
    <e v="#NAME?"/>
    <s v="Other"/>
  </r>
  <r>
    <s v="INNSA1"/>
    <s v="2021-07-19"/>
    <s v="0301049751"/>
    <s v="73239990"/>
    <s v="STAINLESS STEEL BOTTLE 750ML SG805 AM-06 (QTY 10908 PCS / USD 1.110 PER PCS)"/>
    <s v="STAINLESS"/>
    <s v="STEEL BOTTLE 750ML SG805 AM-06"/>
    <s v="STEEL"/>
    <s v=""/>
    <n v="10908"/>
    <s v="PCS"/>
    <s v="1.110"/>
    <s v="PCS"/>
    <n v="1636.2"/>
    <s v="KGS"/>
    <n v="597.34352768610188"/>
    <n v="977373.48"/>
    <n v="7.922327953396576"/>
    <n v="12962.51299734748"/>
    <n v="358109.7"/>
    <n v="605.26585563949845"/>
    <x v="4"/>
    <s v="Household Steel Items"/>
    <e v="#NAME?"/>
    <s v="Other"/>
  </r>
  <r>
    <s v="INNSA1"/>
    <s v="2021-07-12"/>
    <s v="0301049751"/>
    <s v="73239990"/>
    <s v="STEEL SALT BOTTLE ITEM NO-NP-19(QTY:31680 PCS USD 0.498 PER PCS)"/>
    <s v="STEEL"/>
    <s v="SALT BOTTLE ITEM NO-NP-19"/>
    <s v="SALT"/>
    <s v=""/>
    <e v="#N/A"/>
    <e v="#N/A"/>
    <s v="0.498"/>
    <e v="#N/A"/>
    <n v="4950"/>
    <s v="KGS"/>
    <n v="255.4479737373737"/>
    <n v="1264467.47"/>
    <n v="3.3924033696862379"/>
    <n v="16792.39667994688"/>
    <n v="463300.8"/>
    <n v="258.84037710705996"/>
    <x v="4"/>
    <s v="Household Steel Items"/>
    <e v="#NAME?"/>
    <s v="Other"/>
  </r>
  <r>
    <s v="INNSA1"/>
    <s v="2021-07-09"/>
    <s v="0301049751"/>
    <s v="73239990"/>
    <s v="HOUSEHOLD STEEL HOOK 3 PCS SET -2628 (QTY : 19584 SET/USD 0.445 PER SET)"/>
    <s v="HOUSEHOLD"/>
    <s v="STEEL HOOK 3 PCS SET -2628"/>
    <s v="STEEL"/>
    <s v=""/>
    <e v="#VALUE!"/>
    <s v="SET"/>
    <s v="0.445"/>
    <s v="SET"/>
    <n v="663.68"/>
    <s v="KGS"/>
    <n v="1014.719021215043"/>
    <n v="673448.72"/>
    <n v="13.475684212683181"/>
    <n v="8943.5420982735723"/>
    <n v="246751.6"/>
    <n v="1028.1947054277261"/>
    <x v="4"/>
    <s v="Household Steel Items"/>
    <e v="#NAME?"/>
    <s v="Other"/>
  </r>
  <r>
    <s v="INNSA1"/>
    <s v="2021-07-07"/>
    <s v="0301049751"/>
    <s v="73239990"/>
    <s v="MILD STEEL MULTI FUNCTION CLOTH STAND RYX-02-020 (QTY 2464 PCS / USD 14.20 PER PCS)"/>
    <s v="MILD"/>
    <s v="STEEL MULTI FUNCTION CLOTH STAND RYX-02-020"/>
    <s v="STEEL"/>
    <s v=""/>
    <n v="2464"/>
    <s v="PCS"/>
    <s v="14.20"/>
    <s v="PCS"/>
    <n v="8008"/>
    <s v="KGS"/>
    <n v="395.84288336663337"/>
    <n v="3169909.81"/>
    <n v="5.2568776011505101"/>
    <n v="42097.07583001328"/>
    <n v="1161455"/>
    <n v="401.09976096778388"/>
    <x v="4"/>
    <s v="Household Steel Items"/>
    <e v="#NAME?"/>
    <s v="Cloth Stand"/>
  </r>
  <r>
    <s v="INNSA1"/>
    <s v="2021-06-29"/>
    <s v="0301049751"/>
    <s v="73239990"/>
    <s v="STEEL ZHARA - NP-003 (QTY:60000 PCS USD 0.4606 PER PCS)"/>
    <s v="STEEL"/>
    <s v="ZHARA - NP-003"/>
    <s v="ZHARA"/>
    <s v=""/>
    <e v="#N/A"/>
    <e v="#N/A"/>
    <s v="0.4606"/>
    <e v="#N/A"/>
    <n v="5600"/>
    <s v="KGS"/>
    <n v="389.15749464285722"/>
    <n v="2179281.9700000002"/>
    <n v="5.22008711794577"/>
    <n v="29232.48786049632"/>
    <n v="798488.9"/>
    <n v="394.37758176080297"/>
    <x v="4"/>
    <s v="Household Steel Items"/>
    <e v="#NAME?"/>
    <s v="Other"/>
  </r>
  <r>
    <s v="INNSA1"/>
    <s v="2021-06-28"/>
    <s v="0301049751"/>
    <s v="73239990"/>
    <s v="MILD STEEL MULTI FUNCTION CLOTH STAND RYX-02-021A (QTY 6480 PCS / USD 8.85 PER PCS)"/>
    <s v="MILD"/>
    <s v="STEEL MULTI FUNCTION CLOTH STAND RYX-02-021A"/>
    <s v="STEEL"/>
    <s v=""/>
    <n v="6480"/>
    <s v="PCS"/>
    <s v="8.85"/>
    <s v="PCS"/>
    <n v="23760"/>
    <s v="KGS"/>
    <n v="235.67244444444449"/>
    <n v="5599577.2800000003"/>
    <n v="3.1612668604217911"/>
    <n v="75111.700603621735"/>
    <n v="2051685.1"/>
    <n v="238.83371130486628"/>
    <x v="4"/>
    <s v="Household Steel Items"/>
    <e v="#NAME?"/>
    <s v="Cloth Stand"/>
  </r>
  <r>
    <s v="INNSA1"/>
    <s v="2021-06-23"/>
    <s v="0301049751"/>
    <s v="73239990"/>
    <s v="STEEL SALT BOTTLE ITEM NO-NP-19 (QTY:48528 PCSUSD 0.5047 PER PCS)"/>
    <s v="STEEL"/>
    <s v="SALT BOTTLE ITEM NO-NP-19"/>
    <s v="SALT"/>
    <s v=""/>
    <e v="#N/A"/>
    <e v="#N/A"/>
    <s v="0.5047"/>
    <e v="#N/A"/>
    <n v="7582.5"/>
    <s v="KGS"/>
    <n v="260.18832443125621"/>
    <n v="1972877.97"/>
    <n v="3.490118369299211"/>
    <n v="26463.822535211271"/>
    <n v="722862.5"/>
    <n v="263.67844280055544"/>
    <x v="4"/>
    <s v="Household Steel Items"/>
    <e v="#NAME?"/>
    <s v="Other"/>
  </r>
  <r>
    <s v="INNSA1"/>
    <s v="2021-06-23"/>
    <s v="0301049751"/>
    <s v="73239990"/>
    <s v="STEEL HAND BLENDER ITEM NO-RS-02 (QTY:11600 PCS USD 0.4605 PER PCS)"/>
    <s v="STEEL"/>
    <s v="HAND BLENDER ITEM NO-RS-02"/>
    <s v="HAND"/>
    <s v=""/>
    <e v="#N/A"/>
    <e v="#N/A"/>
    <s v="0.4605"/>
    <e v="#N/A"/>
    <n v="696"/>
    <s v="KGS"/>
    <n v="618.23403735632189"/>
    <n v="430290.89"/>
    <n v="8.2928777646723262"/>
    <n v="5771.8429242119391"/>
    <n v="157658.6"/>
    <n v="626.5269151209942"/>
    <x v="4"/>
    <s v="Household Steel Items"/>
    <e v="#NAME?"/>
    <s v="Other"/>
  </r>
  <r>
    <s v="INNSA1"/>
    <s v="2021-06-23"/>
    <s v="0301049751"/>
    <s v="73239990"/>
    <s v="STAINLESS STEEL GRATER WITH HANDLE - KL324H-9S (MILD STEEL) (QTY - 58284 PCS/USD 0.67 PER PCS)"/>
    <s v="STAINLESS"/>
    <s v="STEEL GRATER WITH HANDLE - KL324H-9S"/>
    <s v="STEEL"/>
    <s v="MILD STEEL"/>
    <e v="#VALUE!"/>
    <s v="PCS"/>
    <s v="0.67"/>
    <s v="PCS"/>
    <n v="9714"/>
    <s v="KGS"/>
    <n v="323.36170681490631"/>
    <n v="3141135.62"/>
    <n v="4.3375145112663489"/>
    <n v="42134.615962441319"/>
    <n v="1150912.1000000001"/>
    <n v="327.69922132617268"/>
    <x v="4"/>
    <s v="Household Steel Items"/>
    <e v="#NAME?"/>
    <s v="Other"/>
  </r>
  <r>
    <s v="INNSA1"/>
    <s v="2021-06-18"/>
    <s v="0301049751"/>
    <s v="73239990"/>
    <s v="NP-21 STAINLESS STEEL SPORTS BOTTLE 650ML S115 (QTY : 25776 PCS/USD 1.11 PER PCS)"/>
    <s v="NP-21"/>
    <s v="STAINLESS STEEL SPORTS BOTTLE 650ML S115"/>
    <s v="STAINLESS"/>
    <s v=""/>
    <e v="#VALUE!"/>
    <s v="PCS"/>
    <s v="1.11"/>
    <s v="PCS"/>
    <n v="4582.3999999999996"/>
    <s v="KGS"/>
    <n v="502.76091567737438"/>
    <n v="2303851.62"/>
    <n v="6.7439425308836274"/>
    <n v="30903.442253521131"/>
    <n v="844131.2"/>
    <n v="509.50485820825799"/>
    <x v="4"/>
    <s v="Household Steel Items"/>
    <e v="#NAME?"/>
    <s v="Other"/>
  </r>
  <r>
    <s v="INNSA1"/>
    <s v="2021-06-18"/>
    <s v="0301049751"/>
    <s v="73239990"/>
    <s v="SB-01 - STAINLESS STEEL SPORTS BOTTLE 750ML SG-702 (QTY:45936 PCS/USD 1.15 PER PCS)"/>
    <s v="SB-01"/>
    <s v="- STAINLESS STEEL SPORTS BOTTLE 750ML SG-702"/>
    <s v="-"/>
    <s v=""/>
    <n v="45936"/>
    <s v="PCS"/>
    <s v="1.15"/>
    <s v="PCS"/>
    <n v="7273.2"/>
    <s v="KGS"/>
    <n v="584.84596051256665"/>
    <n v="4253701.6399999997"/>
    <n v="7.8450162375931143"/>
    <n v="57058.37209926224"/>
    <n v="1558556.2"/>
    <n v="592.69097675015973"/>
    <x v="4"/>
    <s v="Household Steel Items"/>
    <e v="#NAME?"/>
    <s v="Other"/>
  </r>
  <r>
    <s v="INNSA1"/>
    <s v="2021-06-18"/>
    <s v="0301049751"/>
    <s v="73239990"/>
    <s v="AM-06 - STAINLESS STEEL BOTTLE 750ML SG805 (QTY:18864 PCS/USD 1.11 PER PCS)"/>
    <s v="AM-06"/>
    <s v="- STAINLESS STEEL BOTTLE 750ML SG805"/>
    <s v="-"/>
    <s v=""/>
    <n v="18864"/>
    <s v="PCS"/>
    <s v="1.11"/>
    <s v="PCS"/>
    <n v="2829.6"/>
    <s v="KGS"/>
    <n v="595.86479007633591"/>
    <n v="1686059.01"/>
    <n v="7.9928207924391126"/>
    <n v="22616.485714285711"/>
    <n v="617772"/>
    <n v="603.85761086877505"/>
    <x v="4"/>
    <s v="Household Steel Items"/>
    <e v="#NAME?"/>
    <s v="Other"/>
  </r>
  <r>
    <s v="INNSA1"/>
    <s v="2021-06-16"/>
    <s v="0301049751"/>
    <s v="73239990"/>
    <s v="STEEL LUNCH BOX ITEM NO-6561 (QTY:21240 PCS USD 2.54 PER PCS)"/>
    <s v="STEEL"/>
    <s v="LUNCH BOX ITEM NO-6561"/>
    <s v="LUNCH"/>
    <s v=""/>
    <e v="#N/A"/>
    <e v="#N/A"/>
    <s v="2.54"/>
    <e v="#N/A"/>
    <n v="8094.8"/>
    <s v="KGS"/>
    <n v="525.65761105895149"/>
    <n v="4255093.2300000004"/>
    <n v="7.1082841252055644"/>
    <n v="57540.138336714001"/>
    <n v="1559066.2"/>
    <n v="532.7658951841571"/>
    <x v="4"/>
    <s v="Household Steel Items"/>
    <e v="#NAME?"/>
    <s v="Lunch Box"/>
  </r>
  <r>
    <s v="INNSA1"/>
    <s v="2021-06-16"/>
    <s v="0301049751"/>
    <s v="73239990"/>
    <s v="STEEL ROUND CONTAINER MEDIUM ITEM NO-6581 (QTY:85656 PCS USD 0.92 PER PCS)"/>
    <s v="STEEL"/>
    <s v="ROUND CONTAINER MEDIUM ITEM NO-6581"/>
    <s v="ROUND"/>
    <s v=""/>
    <e v="#N/A"/>
    <e v="#N/A"/>
    <s v="0.92"/>
    <e v="#N/A"/>
    <n v="10599.93"/>
    <s v="KGS"/>
    <n v="586.35880048264471"/>
    <n v="6215362.2400000002"/>
    <n v="7.9291250910431996"/>
    <n v="84048.170926301551"/>
    <n v="2277308.6"/>
    <n v="594.28792557368786"/>
    <x v="4"/>
    <s v="Household Steel Items"/>
    <e v="#NAME?"/>
    <s v="Other"/>
  </r>
  <r>
    <s v="INNSA1"/>
    <s v="2021-06-16"/>
    <s v="0301049751"/>
    <s v="73239990"/>
    <s v="STEEL ROUND CONTAINER ITEM NO-6856 (QTY:51648 PCS USD 0.61 PER PCS)"/>
    <s v="STEEL"/>
    <s v="ROUND CONTAINER ITEM NO-6856"/>
    <s v="ROUND"/>
    <s v=""/>
    <e v="#N/A"/>
    <e v="#N/A"/>
    <s v="0.61"/>
    <e v="#N/A"/>
    <n v="4304"/>
    <s v="KGS"/>
    <n v="577.34038104089223"/>
    <n v="2484873"/>
    <n v="7.8071721574157156"/>
    <n v="33602.068965517239"/>
    <n v="910457.5"/>
    <n v="585.14755319830795"/>
    <x v="4"/>
    <s v="Household Steel Items"/>
    <e v="#NAME?"/>
    <s v="Other"/>
  </r>
  <r>
    <s v="INNSA1"/>
    <s v="2021-06-16"/>
    <s v="0301049751"/>
    <s v="73239990"/>
    <s v="STEEL RECTANGLE CONTAINER ITEM NO-6901 (QTY:55200 PCS USD 0.99 PER PCS)"/>
    <s v="STEEL"/>
    <s v="RECTANGLE CONTAINER ITEM NO-6901"/>
    <s v="RECTANGLE"/>
    <s v=""/>
    <e v="#N/A"/>
    <e v="#N/A"/>
    <s v="0.99"/>
    <e v="#N/A"/>
    <n v="8970"/>
    <s v="KGS"/>
    <n v="480.51030323299892"/>
    <n v="4310177.42"/>
    <n v="6.4977728631913303"/>
    <n v="58285.022582826241"/>
    <n v="1579249"/>
    <n v="487.00807609619028"/>
    <x v="4"/>
    <s v="Household Steel Items"/>
    <e v="#NAME?"/>
    <s v="Other"/>
  </r>
  <r>
    <s v="INNSA1"/>
    <s v="2021-06-15"/>
    <s v="0301049751"/>
    <s v="73239990"/>
    <s v="STEEL LEMON SQUEEZER -AM-217 (QTY:5040 PCS USD 2.1360 PER PCS)"/>
    <s v="STEEL"/>
    <s v="LEMON SQUEEZER -AM-217"/>
    <s v="LEMON"/>
    <s v=""/>
    <e v="#N/A"/>
    <e v="#N/A"/>
    <s v="2.1360"/>
    <e v="#N/A"/>
    <n v="1386"/>
    <s v="KGS"/>
    <n v="610.01272727272726"/>
    <n v="845477.64"/>
    <n v="8.2489888745466828"/>
    <n v="11433.098580121699"/>
    <n v="309783"/>
    <n v="618.261716147274"/>
    <x v="4"/>
    <s v="Household Steel Items"/>
    <e v="#NAME?"/>
    <s v="Other"/>
  </r>
  <r>
    <s v="INNSA1"/>
    <s v="2021-06-15"/>
    <s v="0301049751"/>
    <s v="73239990"/>
    <s v="STAINLESS STEEL GRATER WITH HANDLE DS-25 (QTY:21240 PCS USD 0.2310 PER PCS)"/>
    <s v="STAINLESS"/>
    <s v="STEEL GRATER WITH HANDLE DS-25"/>
    <s v="STEEL"/>
    <s v=""/>
    <e v="#N/A"/>
    <e v="#N/A"/>
    <s v="0.2310"/>
    <e v="#N/A"/>
    <n v="708"/>
    <s v="KGS"/>
    <n v="544.25641242937854"/>
    <n v="385333.54"/>
    <n v="7.3597892147312853"/>
    <n v="5210.7307640297486"/>
    <n v="141186.20000000001"/>
    <n v="551.61620164410988"/>
    <x v="4"/>
    <s v="Household Steel Items"/>
    <e v="#NAME?"/>
    <s v="Other"/>
  </r>
  <r>
    <s v="INNSA1"/>
    <s v="2021-06-15"/>
    <s v="0301049751"/>
    <s v="73231000"/>
    <s v="STEEL SCRUBBER 2 PCS SET -8001-2 (QTY- 165360 SET/USD 0.168 PER SET)"/>
    <s v="STEEL"/>
    <s v="SCRUBBER 2 PCS SET -8001-2"/>
    <s v="SCRUBBER"/>
    <s v=""/>
    <e v="#VALUE!"/>
    <s v="SET"/>
    <s v="0.168"/>
    <s v="SET"/>
    <n v="4823"/>
    <s v="KGS"/>
    <n v="463.3901617250674"/>
    <n v="2234930.75"/>
    <n v="6.2662631741050356"/>
    <n v="30222.187288708581"/>
    <n v="982475.6"/>
    <n v="469.65642489917246"/>
    <x v="4"/>
    <s v="Steel Scrubbers"/>
    <e v="#NAME?"/>
    <s v="Scrubber"/>
  </r>
  <r>
    <s v="INNSA1"/>
    <s v="2021-06-15"/>
    <s v="0301049751"/>
    <s v="73239990"/>
    <s v="NP-21 - STAINLESS STEEL SPORTS BOTTLE 650ML S115 (QTY:16128 PCS/USD 1.110 PER PCS)"/>
    <s v="NP-21"/>
    <s v="- STAINLESS STEEL SPORTS BOTTLE 650ML S115"/>
    <s v="-"/>
    <s v=""/>
    <n v="16128"/>
    <s v="PCS"/>
    <s v="1.110"/>
    <s v="PCS"/>
    <n v="2867.2"/>
    <s v="KGS"/>
    <n v="494.24788643973221"/>
    <n v="1417107.54"/>
    <n v="6.6835413987793402"/>
    <n v="19163.04989858012"/>
    <n v="519228.2"/>
    <n v="500.93142783851158"/>
    <x v="4"/>
    <s v="Household Steel Items"/>
    <e v="#NAME?"/>
    <s v="Other"/>
  </r>
  <r>
    <s v="INNSA1"/>
    <s v="2021-06-15"/>
    <s v="0301049751"/>
    <s v="73239990"/>
    <s v="STEEL HAND BLENDER RS-02 (QTY:38400 PCS USD 0.4620 PER PCS)"/>
    <s v="STEEL"/>
    <s v="HAND BLENDER RS-02"/>
    <s v="HAND"/>
    <s v=""/>
    <e v="#N/A"/>
    <e v="#N/A"/>
    <s v="0.4620"/>
    <e v="#N/A"/>
    <n v="2304"/>
    <s v="KGS"/>
    <n v="604.72935329861104"/>
    <n v="1393296.43"/>
    <n v="8.1775436551536309"/>
    <n v="18841.060581473968"/>
    <n v="510503.8"/>
    <n v="612.90689695376466"/>
    <x v="4"/>
    <s v="Household Steel Items"/>
    <e v="#NAME?"/>
    <s v="Other"/>
  </r>
  <r>
    <s v="INNSA1"/>
    <s v="2021-06-15"/>
    <s v="0301049751"/>
    <s v="73239990"/>
    <s v="SL-01 - STAINLESS STEEL COLA BOTTLE 750ML SK750 (QTY:24588 PCS/USD 1.245 PER PCS)"/>
    <s v="SL-01"/>
    <s v="- STAINLESS STEEL COLA BOTTLE 750ML SK750"/>
    <s v="-"/>
    <s v=""/>
    <n v="24588"/>
    <s v="PCS"/>
    <s v="1.245"/>
    <s v="PCS"/>
    <n v="4917.6000000000004"/>
    <s v="KGS"/>
    <n v="492.76365910200087"/>
    <n v="2423214.5699999998"/>
    <n v="6.663470711318471"/>
    <n v="32768.283569979707"/>
    <n v="887865.8"/>
    <n v="499.42712981331937"/>
    <x v="4"/>
    <s v="Household Steel Items"/>
    <e v="#NAME?"/>
    <s v="Other"/>
  </r>
  <r>
    <s v="INNSA1"/>
    <s v="2021-06-15"/>
    <s v="0301049751"/>
    <s v="73239990"/>
    <s v="STEEL ZHARA ITEM NO-NP-003 (QTY:150000 PCS USD 0.4636 PER PCS)"/>
    <s v="STEEL"/>
    <s v="ZHARA ITEM NO-NP-003"/>
    <s v="ZHARA"/>
    <s v=""/>
    <e v="#N/A"/>
    <e v="#N/A"/>
    <s v="0.4636"/>
    <e v="#N/A"/>
    <n v="14000"/>
    <s v="KGS"/>
    <n v="390.10093214285712"/>
    <n v="5461413.0499999998"/>
    <n v="5.2751985414855591"/>
    <n v="73852.779580797825"/>
    <n v="2001061.8"/>
    <n v="395.37613068434268"/>
    <x v="4"/>
    <s v="Household Steel Items"/>
    <e v="#NAME?"/>
    <s v="Other"/>
  </r>
  <r>
    <s v="INNSA1"/>
    <s v="2021-06-15"/>
    <s v="0301049751"/>
    <s v="73239990"/>
    <s v="STEEL TEA STRAINER NP-55 (QTY:50400 PCS USD 0.3291 PER PCS)"/>
    <s v="STEEL"/>
    <s v="TEA STRAINER NP-55"/>
    <s v="TEA"/>
    <s v=""/>
    <e v="#N/A"/>
    <e v="#N/A"/>
    <s v="0.3291"/>
    <e v="#N/A"/>
    <n v="2310"/>
    <s v="KGS"/>
    <n v="563.91907792207792"/>
    <n v="1302653.07"/>
    <n v="7.6256805668976053"/>
    <n v="17615.32210953347"/>
    <n v="477292.1"/>
    <n v="571.5447584889755"/>
    <x v="4"/>
    <s v="Household Steel Items"/>
    <e v="#NAME?"/>
    <s v="Tea Strainer"/>
  </r>
  <r>
    <s v="INNSA1"/>
    <s v="2021-06-15"/>
    <s v="0301049751"/>
    <s v="73239990"/>
    <s v="STEEL SALT BOTTLE NP-19 (QTY:40224 PCS USD 0.5063 PER PCS)"/>
    <s v="STEEL"/>
    <s v="SALT BOTTLE NP-19"/>
    <s v="SALT"/>
    <s v=""/>
    <e v="#N/A"/>
    <e v="#N/A"/>
    <s v="0.5063"/>
    <e v="#N/A"/>
    <n v="6285"/>
    <s v="KGS"/>
    <n v="254.48267780429589"/>
    <n v="1599423.63"/>
    <n v="3.4412802948518721"/>
    <n v="21628.446653144008"/>
    <n v="586028.80000000005"/>
    <n v="257.92395809914774"/>
    <x v="4"/>
    <s v="Household Steel Items"/>
    <e v="#NAME?"/>
    <s v="Other"/>
  </r>
  <r>
    <s v="INNSA1"/>
    <s v="2021-06-14"/>
    <s v="0301049751"/>
    <s v="73231000"/>
    <s v="STEEL SCRUBBER 2 PCS SET - 8001-2 (QTY- 165840 SET/USD 0.168 PER SET)"/>
    <s v="STEEL"/>
    <s v="SCRUBBER 2 PCS SET - 8001-2"/>
    <s v="SCRUBBER"/>
    <s v=""/>
    <e v="#VALUE!"/>
    <s v="SET"/>
    <s v="0.168"/>
    <s v="SET"/>
    <n v="4837"/>
    <s v="KGS"/>
    <n v="463.28200744262972"/>
    <n v="2240895.0699999998"/>
    <n v="6.2648006415500976"/>
    <n v="30302.840703177819"/>
    <n v="985097.5"/>
    <n v="469.54680808417982"/>
    <x v="4"/>
    <s v="Steel Scrubbers"/>
    <e v="#NAME?"/>
    <s v="Scrubber"/>
  </r>
  <r>
    <s v="INNSA1"/>
    <s v="2021-06-12"/>
    <s v="0301049751"/>
    <s v="73239990"/>
    <s v="HOUSEHOLD STEEL HOOK 3 PCS SET -2628 (QTY : 147600 SET/USD 0.445 PER SET)"/>
    <s v="HOUSEHOLD"/>
    <s v="STEEL HOOK 3 PCS SET -2628"/>
    <s v="STEEL"/>
    <s v=""/>
    <e v="#VALUE!"/>
    <s v="SET"/>
    <s v="0.445"/>
    <s v="SET"/>
    <n v="5002"/>
    <s v="KGS"/>
    <n v="1004.531041583367"/>
    <n v="5024664.2699999996"/>
    <n v="13.58392213094478"/>
    <n v="67946.77849898579"/>
    <n v="1841037.1"/>
    <n v="1018.1149637143118"/>
    <x v="4"/>
    <s v="Household Steel Items"/>
    <e v="#NAME?"/>
    <s v="Other"/>
  </r>
  <r>
    <s v="INNSA1"/>
    <s v="2021-06-10"/>
    <s v="0301049751"/>
    <s v="73239990"/>
    <s v="FAMILY CLOTH RACK 3 LAYERS 03-027I (MADE UP OF MILD STEEL)(QTY:3648 PCS/ RMB 80.10 PER PCS)"/>
    <s v="FAMILY"/>
    <s v="CLOTH RACK 3 LAYERS 03-027I"/>
    <s v="CLOTH"/>
    <s v="MADE UP OF MILD STEEL"/>
    <n v="3648"/>
    <s v="PCS"/>
    <s v=" "/>
    <s v="PCS"/>
    <n v="20976"/>
    <s v="KGS"/>
    <n v="187.00428966437829"/>
    <n v="3922601.98"/>
    <n v="2.5287936398157989"/>
    <n v="53043.975388776198"/>
    <n v="1437241.3"/>
    <n v="189.53308330419409"/>
    <x v="4"/>
    <s v="Household Steel Items"/>
    <e v="#NAME?"/>
    <s v="Other"/>
  </r>
  <r>
    <s v="INNSA1"/>
    <s v="2021-06-09"/>
    <s v="0301049751"/>
    <s v="73239990"/>
    <s v="SS OIL POT 900ML - KWP-1000B (QTY: 27000 PCS/USD 1.42PER PCS)"/>
    <s v="SS"/>
    <s v="OIL POT 900ML - KWP-1000B"/>
    <s v="OIL"/>
    <s v=""/>
    <n v="27000"/>
    <s v="PCS"/>
    <s v=" "/>
    <s v="PCS"/>
    <n v="6975"/>
    <s v="KGS"/>
    <n v="441.5714537634409"/>
    <n v="3079960.89"/>
    <n v="5.9712164132987269"/>
    <n v="41649.23448275862"/>
    <n v="1128497.7"/>
    <n v="447.54267017673965"/>
    <x v="4"/>
    <s v="Household Steel Items"/>
    <e v="#NAME?"/>
    <s v="Other"/>
  </r>
  <r>
    <s v="INNSA1"/>
    <s v="2021-06-09"/>
    <s v="0301049751"/>
    <s v="73239990"/>
    <s v="MILD STEEL MULTI FUNCTION CLOTH STAND - RYX-02-020 (QTY :2464 NUM USD 14.20 PER NUM)"/>
    <s v="MILD"/>
    <s v="STEEL MULTI FUNCTION CLOTH STAND - RYX-02-020"/>
    <s v="STEEL"/>
    <s v=""/>
    <e v="#N/A"/>
    <e v="#N/A"/>
    <s v="14.20"/>
    <e v="#N/A"/>
    <n v="8008"/>
    <s v="KGS"/>
    <n v="387.82404095904087"/>
    <n v="3105694.92"/>
    <n v="5.244408937918065"/>
    <n v="41997.22677484787"/>
    <n v="1137926.6000000001"/>
    <n v="393.06844989695895"/>
    <x v="4"/>
    <s v="Household Steel Items"/>
    <e v="#NAME?"/>
    <s v="Cloth Stand"/>
  </r>
  <r>
    <s v="INNSA1"/>
    <s v="2021-06-09"/>
    <s v="0301049751"/>
    <s v="73231000"/>
    <s v="STEEL SCRUBBER 2 PCS SET -8001-2 (QTY- 165720 SET/USD 0.151 PER SET)"/>
    <s v="STEEL"/>
    <s v="SCRUBBER 2 PCS SET -8001-2"/>
    <s v="SCRUBBER"/>
    <s v=""/>
    <e v="#VALUE!"/>
    <s v="SET"/>
    <s v="0.151"/>
    <s v="SET"/>
    <n v="4833.5"/>
    <s v="KGS"/>
    <n v="427.10186200475852"/>
    <n v="2064396.85"/>
    <n v="5.7755491819439948"/>
    <n v="27916.116970926301"/>
    <n v="907508.9"/>
    <n v="432.87741118670249"/>
    <x v="4"/>
    <s v="Steel Scrubbers"/>
    <e v="#NAME?"/>
    <s v="Scrubber"/>
  </r>
  <r>
    <s v="INNSA1"/>
    <s v="2021-06-09"/>
    <s v="0301049751"/>
    <s v="73239990"/>
    <s v="STEEL KITCHEN TURNER ITEM NO-AM-253 (QTY:40320 PCS USD 0.5906 PER PCS)"/>
    <s v="STEEL"/>
    <s v="KITCHEN TURNER ITEM NO-AM-253"/>
    <s v="KITCHEN"/>
    <s v=""/>
    <e v="#N/A"/>
    <e v="#N/A"/>
    <s v="0.5906"/>
    <e v="#N/A"/>
    <n v="3696"/>
    <s v="KGS"/>
    <n v="508.34200757575758"/>
    <n v="1878832.06"/>
    <n v="6.8741312721535843"/>
    <n v="25406.789181879649"/>
    <n v="688404"/>
    <n v="515.21613884791111"/>
    <x v="4"/>
    <s v="Household Steel Items"/>
    <e v="#NAME?"/>
    <s v="Other"/>
  </r>
  <r>
    <s v="INNSA1"/>
    <s v="2021-06-09"/>
    <s v="0301049751"/>
    <s v="73239990"/>
    <s v="STEEL HANGER WITH HOOK -SM1168 (QTY:57480 PCS USD 1.21 PER PCS)"/>
    <s v="STEEL"/>
    <s v="HANGER WITH HOOK -SM1168"/>
    <s v="HANGER"/>
    <s v=""/>
    <e v="#N/A"/>
    <e v="#N/A"/>
    <s v="1.21"/>
    <e v="#N/A"/>
    <n v="10777.5"/>
    <s v="KGS"/>
    <n v="494.04672976107628"/>
    <n v="5324588.63"/>
    <n v="6.6808212273303074"/>
    <n v="72002.550777552402"/>
    <n v="1950929.3"/>
    <n v="500.72755098840656"/>
    <x v="4"/>
    <s v="Household Steel Items"/>
    <e v="#NAME?"/>
    <s v="Hanger"/>
  </r>
  <r>
    <s v="INNSA1"/>
    <s v="2021-06-09"/>
    <s v="0301049751"/>
    <s v="73239990"/>
    <s v="STEEL KITCHEN CADDLE ITEM NO-AM-254 (QTY:20160 PCS USD 0.5906 PER PCS)"/>
    <s v="STEEL"/>
    <s v="KITCHEN CADDLE ITEM NO-AM-254"/>
    <s v="KITCHEN"/>
    <s v=""/>
    <e v="#N/A"/>
    <e v="#N/A"/>
    <s v="0.5906"/>
    <e v="#N/A"/>
    <n v="1792"/>
    <s v="KGS"/>
    <n v="524.22786272321423"/>
    <n v="939416.33"/>
    <n v="7.088950138244952"/>
    <n v="12703.398647734961"/>
    <n v="344202.2"/>
    <n v="531.3168128614592"/>
    <x v="4"/>
    <s v="Household Steel Items"/>
    <e v="#NAME?"/>
    <s v="Other"/>
  </r>
  <r>
    <s v="INNSA1"/>
    <s v="2021-06-05"/>
    <s v="0301049751"/>
    <s v="73239990"/>
    <s v="FAMILY CLOTH RACK 3 LAYERS 03-027I (MADE UP OF MILD STEEL)(QTY:1824 PCS/ RMB 80.10 PER PCS)"/>
    <s v="FAMILY"/>
    <s v="CLOTH RACK 3 LAYERS 03-027I"/>
    <s v="CLOTH"/>
    <s v="MADE UP OF MILD STEEL"/>
    <n v="1824"/>
    <s v="PCS"/>
    <s v=" "/>
    <s v="PCS"/>
    <n v="10488"/>
    <s v="KGS"/>
    <n v="187.00390827612509"/>
    <n v="1961296.99"/>
    <n v="2.5287884824357691"/>
    <n v="26521.93360378634"/>
    <n v="718619.2"/>
    <n v="189.53269675856086"/>
    <x v="4"/>
    <s v="Household Steel Items"/>
    <e v="#NAME?"/>
    <s v="Other"/>
  </r>
  <r>
    <s v="INNSA1"/>
    <s v="2021-06-02"/>
    <s v="0301049751"/>
    <s v="73231000"/>
    <s v="SS SCRUBBER 3 PCS SET - SS410 (QTY- 123480 SET/USD 0.193 PER SET)"/>
    <s v="SS"/>
    <s v="SCRUBBER 3 PCS SET - SS410"/>
    <s v="SCRUBBER"/>
    <s v=""/>
    <e v="#VALUE!"/>
    <s v="SET"/>
    <s v="0.193"/>
    <s v="SET"/>
    <n v="7717.5"/>
    <s v="KGS"/>
    <n v="262.48131130547449"/>
    <n v="2025699.52"/>
    <n v="3.5422579123545832"/>
    <n v="27337.375438596489"/>
    <n v="890497.5"/>
    <n v="266.02356921782905"/>
    <x v="4"/>
    <s v="Steel Scrubbers"/>
    <e v="#NAME?"/>
    <s v="Scrubber"/>
  </r>
  <r>
    <s v="INNSA1"/>
    <s v="2021-05-31"/>
    <s v="0301049751"/>
    <s v="73239990"/>
    <s v="SS OIL POT 600ML - KWP-600B (QTY: 16200 PCS/USD 1.20 PER PCS)"/>
    <s v="SS"/>
    <s v="OIL POT 600ML - KWP-600B"/>
    <s v="OIL"/>
    <s v=""/>
    <n v="16200"/>
    <s v="PCS"/>
    <s v="1.20"/>
    <s v="PCS"/>
    <n v="2835"/>
    <s v="KGS "/>
    <n v="557.89807054673724"/>
    <n v="1581641.03"/>
    <n v="7.5289888062987487"/>
    <n v="21344.683265856951"/>
    <n v="579513.30000000005"/>
    <n v="565.42705935303604"/>
    <x v="4"/>
    <s v="Household Steel Items"/>
    <e v="#NAME?"/>
    <s v="Other"/>
  </r>
  <r>
    <s v="INNSA1"/>
    <s v="2021-05-28"/>
    <s v="0301049751"/>
    <s v="73239990"/>
    <s v="NP-003 - STEEL ZHARA (QTY:60000 PCS/USD 0.4585 PER PCS)"/>
    <s v="NP-003"/>
    <s v="- STEEL ZHARA"/>
    <s v="-"/>
    <s v=""/>
    <n v="60000"/>
    <s v="PCS"/>
    <s v="0.4585"/>
    <s v="PCS"/>
    <n v="5600"/>
    <s v="KGS "/>
    <n v="389.76584821428571"/>
    <n v="2182688.75"/>
    <n v="5.2599979516097939"/>
    <n v="29455.988529014849"/>
    <n v="799737.1"/>
    <n v="395.02584616589553"/>
    <x v="4"/>
    <s v="Household Steel Items"/>
    <e v="#NAME?"/>
    <s v="Other"/>
  </r>
  <r>
    <s v="INNSA1"/>
    <s v="2021-05-28"/>
    <s v="0301049751"/>
    <s v="73239990"/>
    <s v="DS-25 - STAINLESS STEEL GRATER WITH HANDLE (QTY:80760 PCS USD 0.2362 PER PCS)"/>
    <s v="DS-25"/>
    <s v="- STAINLESS STEEL GRATER WITH HANDLE"/>
    <s v="-"/>
    <s v=""/>
    <e v="#N/A"/>
    <e v="#N/A"/>
    <s v="0.2362"/>
    <e v="#N/A"/>
    <n v="2692"/>
    <s v="KGS "/>
    <n v="562.21484026745918"/>
    <n v="1513482.35"/>
    <n v="7.5872448079279247"/>
    <n v="20424.863022941969"/>
    <n v="554539.9"/>
    <n v="569.80208507538714"/>
    <x v="4"/>
    <s v="Household Steel Items"/>
    <e v="#NAME?"/>
    <s v="Other"/>
  </r>
  <r>
    <s v="INNSA1"/>
    <s v="2021-05-28"/>
    <s v="0301049751"/>
    <s v="73239990"/>
    <s v="RS-02 - STEEL HAND BLENDER (QTY:50000 PCS/USD 0.4569 PER PCS)"/>
    <s v="RS-02"/>
    <s v="- STEEL HAND BLENDER"/>
    <s v="-"/>
    <s v=""/>
    <n v="50000"/>
    <s v="PCS"/>
    <s v="0.4569"/>
    <s v="PCS"/>
    <n v="3000"/>
    <s v="KGS "/>
    <n v="604.18665333333331"/>
    <n v="1812559.96"/>
    <n v="8.1536660368870901"/>
    <n v="24460.998110661269"/>
    <n v="664122"/>
    <n v="612.34031937022041"/>
    <x v="4"/>
    <s v="Household Steel Items"/>
    <e v="#NAME?"/>
    <s v="Other"/>
  </r>
  <r>
    <s v="INNSA1"/>
    <s v="2021-05-27"/>
    <s v="0301049751"/>
    <s v="73239990"/>
    <s v="NP-20 - STAINLESS STEEL SPORTS BOTTLE 750ML S-308-C6 (QTY:4860 PCS/USD 1.060 PER PCS)"/>
    <s v="NP-20"/>
    <s v="- STAINLESS STEEL SPORTS BOTTLE 750ML S-308-C6"/>
    <s v="-"/>
    <s v=""/>
    <n v="4860"/>
    <s v="PCS"/>
    <s v="1.060"/>
    <s v="PCS"/>
    <n v="864"/>
    <s v="KGS "/>
    <n v="477.59061342592588"/>
    <n v="412638.29"/>
    <n v="6.4452174551407007"/>
    <n v="5568.6678812415657"/>
    <n v="151190.79999999999"/>
    <n v="484.0358308810666"/>
    <x v="4"/>
    <s v="Household Steel Items"/>
    <e v="#NAME?"/>
    <s v="Other"/>
  </r>
  <r>
    <s v="INNSA1"/>
    <s v="2021-05-27"/>
    <s v="0301049751"/>
    <s v="73239990"/>
    <s v="SB-01 - STAINLESS STEEL SPORTS BOTTLE 750ML SG-702 (QTY:17964 PCS/USD 1.130 PER PCS)"/>
    <s v="SB-01"/>
    <s v="- STAINLESS STEEL SPORTS BOTTLE 750ML SG-702"/>
    <s v="-"/>
    <s v=""/>
    <n v="17964"/>
    <s v="PCS"/>
    <s v="1.130"/>
    <s v="PCS"/>
    <n v="2844.3"/>
    <s v="KGS "/>
    <n v="571.65429455402034"/>
    <n v="1625956.31"/>
    <n v="7.7146328549800316"/>
    <n v="21942.730229419711"/>
    <n v="595750.40000000002"/>
    <n v="579.36892740900032"/>
    <x v="4"/>
    <s v="Household Steel Items"/>
    <e v="#NAME?"/>
    <s v="Other"/>
  </r>
  <r>
    <s v="INNSA1"/>
    <s v="2021-05-27"/>
    <s v="0301049751"/>
    <s v="73239990"/>
    <s v="MP-202 - STAINLESS STEEL SPORTS BOTTLE KOOU 750ML (QTY:21096 PCS/USD 1.142 PER PCS)"/>
    <s v="MP-202"/>
    <s v="- STAINLESS STEEL SPORTS BOTTLE KOOU 750ML"/>
    <s v="-"/>
    <s v=""/>
    <n v="21096"/>
    <s v="PCS"/>
    <s v="1.142"/>
    <s v="PCS"/>
    <n v="3809"/>
    <s v="KGS "/>
    <n v="506.62034917301128"/>
    <n v="1929716.91"/>
    <n v="6.8369817702160773"/>
    <n v="26042.063562753039"/>
    <n v="707048.3"/>
    <n v="513.45733094322736"/>
    <x v="4"/>
    <s v="Household Steel Items"/>
    <e v="#NAME?"/>
    <s v="Other"/>
  </r>
  <r>
    <s v="INNSA1"/>
    <s v="2021-05-27"/>
    <s v="0301049751"/>
    <s v="73239990"/>
    <s v="NP-21 - STAINLESS STEEL SPORTS BOTTLE 650ML S115 (QTY:43164 PCS/USD 1.110 PER PCS)"/>
    <s v="NP-21"/>
    <s v="- STAINLESS STEEL SPORTS BOTTLE 650ML S115"/>
    <s v="-"/>
    <s v=""/>
    <n v="43164"/>
    <s v="PCS"/>
    <s v="1.110"/>
    <s v="PCS"/>
    <n v="7673.6"/>
    <s v="KGS "/>
    <n v="500.11846981859878"/>
    <n v="3837709.09"/>
    <n v="6.7492371095627366"/>
    <n v="51790.945883940622"/>
    <n v="1406136.6"/>
    <n v="506.86770692816151"/>
    <x v="4"/>
    <s v="Household Steel Items"/>
    <e v="#NAME?"/>
    <s v="Other"/>
  </r>
  <r>
    <s v="INNSA1"/>
    <s v="2021-05-25"/>
    <s v="0301049751"/>
    <s v="73239990"/>
    <s v="MILD STEEL MULTI FUNCTION CLOTH STAND - RYX-02-021A(QTY :10368 NUM USD 8.85 PER NUM)"/>
    <s v="MILD"/>
    <s v="STEEL MULTI FUNCTION CLOTH STAND - RYX-02-021A"/>
    <s v="STEEL"/>
    <s v=""/>
    <e v="#N/A"/>
    <e v="#N/A"/>
    <s v="8.85"/>
    <e v="#N/A"/>
    <n v="38016"/>
    <s v="KGS "/>
    <n v="226.63152146464651"/>
    <n v="8615623.9199999999"/>
    <n v="3.0584550804945541"/>
    <n v="116270.228340081"/>
    <n v="3156764.6"/>
    <n v="229.68997654514106"/>
    <x v="4"/>
    <s v="Household Steel Items"/>
    <e v="#NAME?"/>
    <s v="Cloth Stand"/>
  </r>
  <r>
    <s v="INNSA1"/>
    <s v="2021-05-25"/>
    <s v="0301049751"/>
    <s v="73239990"/>
    <s v="MILD STEEL MULTI FUNCTION CLOTH STAND - RYX-02-020 (QTY :3696 NUM /USD 14.20 PER NUM)"/>
    <s v="MILD"/>
    <s v="STEEL MULTI FUNCTION CLOTH STAND - RYX-02-020"/>
    <s v="STEEL"/>
    <s v=""/>
    <e v="#VALUE!"/>
    <s v="NUM"/>
    <s v="14.20"/>
    <s v="OTHER"/>
    <n v="12012"/>
    <s v="KGS "/>
    <n v="410.25468198468201"/>
    <n v="4927979.24"/>
    <n v="5.5365004316421329"/>
    <n v="66504.443184885298"/>
    <n v="1805611.6"/>
    <n v="415.79118241632415"/>
    <x v="4"/>
    <s v="Household Steel Items"/>
    <e v="#NAME?"/>
    <s v="Cloth Stand"/>
  </r>
  <r>
    <s v="INNSA1"/>
    <s v="2021-05-22"/>
    <s v="0301049751"/>
    <s v="73239990"/>
    <s v="STEEL LUNCH BOX SMALL - 6587 (QTY:5040 PCS/USD1.45 PER PCS)"/>
    <s v="STEEL"/>
    <s v="LUNCH BOX SMALL - 6587"/>
    <s v="LUNCH"/>
    <s v=""/>
    <n v="5040"/>
    <s v="PCS"/>
    <s v=" "/>
    <s v="PCS"/>
    <n v="1022.7"/>
    <s v="KGS "/>
    <n v="559.14055930380368"/>
    <n v="571833.05000000005"/>
    <n v="7.5457565358138146"/>
    <n v="7717.0452091767893"/>
    <n v="209519.7"/>
    <n v="566.68631583961746"/>
    <x v="4"/>
    <s v="Household Steel Items"/>
    <e v="#NAME?"/>
    <s v="Lunch Box"/>
  </r>
  <r>
    <s v="INNSA1"/>
    <s v="2021-05-22"/>
    <s v="0301049751"/>
    <s v="73239990"/>
    <s v="STEEL LUNCH BOX 3LAYER - 8505 (QTY:16800 PCS/USD3.45 PER PCS)"/>
    <s v="STEEL"/>
    <s v="LUNCH BOX 3LAYER - 8505"/>
    <s v="LUNCH"/>
    <s v=""/>
    <n v="16800"/>
    <s v="PCS"/>
    <s v=" "/>
    <s v="PCS"/>
    <n v="10892"/>
    <s v="KGS "/>
    <n v="416.38152772677188"/>
    <n v="4535227.5999999996"/>
    <n v="5.6191839099429419"/>
    <n v="61204.151147098513"/>
    <n v="1661707.4"/>
    <n v="422.00071163671481"/>
    <x v="4"/>
    <s v="Household Steel Items"/>
    <e v="#NAME?"/>
    <s v="Lunch Box"/>
  </r>
  <r>
    <s v="INNSA1"/>
    <s v="2021-05-22"/>
    <s v="0301049751"/>
    <s v="73239990"/>
    <s v="STEEL LUNCH BOX 2 LAYER - 8504 (QTY:21264 PCS/USD2.49 PER PCS)"/>
    <s v="STEEL"/>
    <s v="LUNCH BOX 2 LAYER - 8504"/>
    <s v="LUNCH"/>
    <s v=""/>
    <n v="21264"/>
    <s v="PCS"/>
    <s v=" "/>
    <s v="PCS"/>
    <n v="10171.280000000001"/>
    <s v="KGS "/>
    <n v="407.3234361850229"/>
    <n v="4143000.72"/>
    <n v="5.4969424586372861"/>
    <n v="55910.940890688267"/>
    <n v="1517995.4"/>
    <n v="412.82037864366021"/>
    <x v="4"/>
    <s v="Household Steel Items"/>
    <e v="#NAME?"/>
    <s v="Lunch Box"/>
  </r>
  <r>
    <s v="INNSA1"/>
    <s v="2021-05-22"/>
    <s v="0301049751"/>
    <s v="73239990"/>
    <s v="STEEL RECTANGLE CONTAINER BIG - 6578 (QTY:37920 PCS/USD1.66 PER PCS)"/>
    <s v="STEEL"/>
    <s v="RECTANGLE CONTAINER BIG - 6578"/>
    <s v="RECTANGLE"/>
    <s v=""/>
    <n v="37920"/>
    <s v="PCS"/>
    <s v=" "/>
    <s v="PCS"/>
    <n v="11202.2"/>
    <s v="KGS "/>
    <n v="439.68716591383833"/>
    <n v="4925463.57"/>
    <n v="5.9336999448561194"/>
    <n v="66470.493522267221"/>
    <n v="1804689.9"/>
    <n v="445.62086585869446"/>
    <x v="4"/>
    <s v="Household Steel Items"/>
    <e v="#NAME?"/>
    <s v="Other"/>
  </r>
  <r>
    <s v="INNSA1"/>
    <s v="2021-05-22"/>
    <s v="0301049751"/>
    <s v="73239990"/>
    <s v="STEEL RECTANGLE CONTAINER LARGE - 6862 (QTY:20400 PCS/USD1.48 PER PCS)"/>
    <s v="STEEL"/>
    <s v="RECTANGLE CONTAINER LARGE - 6862"/>
    <s v="RECTANGLE"/>
    <s v=""/>
    <n v="20400"/>
    <s v="PCS"/>
    <s v=" "/>
    <s v="PCS"/>
    <n v="5100"/>
    <s v="KGS "/>
    <n v="463.22543529411769"/>
    <n v="2362449.7200000002"/>
    <n v="6.2513554020798612"/>
    <n v="31881.912550607289"/>
    <n v="865601.5"/>
    <n v="469.47679069619755"/>
    <x v="4"/>
    <s v="Household Steel Items"/>
    <e v="#NAME?"/>
    <s v="Other"/>
  </r>
  <r>
    <s v="INNSA1"/>
    <s v="2021-05-15"/>
    <s v="0301049751"/>
    <s v="73239990"/>
    <s v="NP-21 STAINLESS STEEL SPORTS BOTTLE 650ML S115 (QTY:7524 PCS USD 1.11 PER PCS)"/>
    <s v="NP-21"/>
    <s v="STAINLESS STEEL SPORTS BOTTLE 650ML S115"/>
    <s v="STAINLESS"/>
    <s v=""/>
    <e v="#N/A"/>
    <e v="#N/A"/>
    <s v="1.11"/>
    <e v="#N/A"/>
    <n v="1337.6"/>
    <s v="KGS "/>
    <n v="509.04464712918661"/>
    <n v="680898.12"/>
    <n v="6.8099618345041684"/>
    <n v="9109.0049498327753"/>
    <n v="249481.1"/>
    <n v="515.85460896369079"/>
    <x v="4"/>
    <s v="Household Steel Items"/>
    <e v="#NAME?"/>
    <s v="Other"/>
  </r>
  <r>
    <s v="INNSA1"/>
    <s v="2021-05-15"/>
    <s v="0301049751"/>
    <s v="73239990"/>
    <s v="SB-01 STAINLESS STEEL SPORTS BOTTLE 750ML SG-702 (QTY:11340 PCS USD 1.13 PER PCS)"/>
    <s v="SB-01"/>
    <s v="STAINLESS STEEL SPORTS BOTTLE 750ML SG-702"/>
    <s v="STAINLESS"/>
    <s v=""/>
    <e v="#N/A"/>
    <e v="#N/A"/>
    <s v="1.13"/>
    <e v="#N/A"/>
    <n v="1795.5"/>
    <s v="KGS "/>
    <n v="581.85725424672796"/>
    <n v="1044724.7"/>
    <n v="7.7840435350732839"/>
    <n v="13976.25016722408"/>
    <n v="382787.1"/>
    <n v="589.6412977818012"/>
    <x v="4"/>
    <s v="Household Steel Items"/>
    <e v="#NAME?"/>
    <s v="Other"/>
  </r>
  <r>
    <s v="INNSA1"/>
    <s v="2021-05-15"/>
    <s v="0301049751"/>
    <s v="73239990"/>
    <s v="NP-20 STAINLESS STEEL SPORTS BOTTLE 750 ML S-308-C6 (QTY:24228 PCS USD 1.06 PER PCS)"/>
    <s v="NP-20"/>
    <s v="STAINLESS STEEL SPORTS BOTTLE 750 ML S-308-C6"/>
    <s v="STAINLESS"/>
    <s v=""/>
    <e v="#N/A"/>
    <e v="#N/A"/>
    <s v="1.06"/>
    <e v="#N/A"/>
    <n v="4307.2"/>
    <s v="KGS "/>
    <n v="486.11471257429417"/>
    <n v="2093793.29"/>
    <n v="6.5032068571811941"/>
    <n v="28010.612575250841"/>
    <n v="767165.9"/>
    <n v="492.61791943147534"/>
    <x v="4"/>
    <s v="Household Steel Items"/>
    <e v="#NAME?"/>
    <s v="Other"/>
  </r>
  <r>
    <s v="INNSA1"/>
    <s v="2021-05-14"/>
    <s v="0301049751"/>
    <s v="73239990"/>
    <s v="NP-55 STEEL TEA STRAINER (QTY:20160 PCS USD 0.3224 PER PCS)"/>
    <s v="NP-55"/>
    <s v="STEEL TEA STRAINER"/>
    <s v="STEEL"/>
    <s v=""/>
    <e v="#N/A"/>
    <e v="#N/A"/>
    <s v="0.3224"/>
    <e v="#N/A"/>
    <n v="924"/>
    <s v="KGS "/>
    <n v="578.12591991341992"/>
    <n v="534188.35"/>
    <n v="7.7341260189086274"/>
    <n v="7146.3324414715717"/>
    <n v="195726.7"/>
    <n v="585.8600459323286"/>
    <x v="4"/>
    <s v="Household Steel Items"/>
    <e v="#NAME?"/>
    <s v="Tea Strainer"/>
  </r>
  <r>
    <s v="INNSA1"/>
    <s v="2021-05-14"/>
    <s v="0301049751"/>
    <s v="73239990"/>
    <s v="RS-02 STEEL HAND BLENDER (QTY:9360 PCS USD 0.4527 PER PCS)"/>
    <s v="RS-02"/>
    <s v="STEEL HAND BLENDER"/>
    <s v="STEEL"/>
    <s v=""/>
    <e v="#N/A"/>
    <e v="#N/A"/>
    <s v="0.4527"/>
    <e v="#N/A"/>
    <n v="561.6"/>
    <s v="KGS "/>
    <n v="620.10918803418804"/>
    <n v="348253.32"/>
    <n v="8.2957750907583687"/>
    <n v="4658.9072909698998"/>
    <n v="127600.1"/>
    <n v="628.40496312494645"/>
    <x v="4"/>
    <s v="Household Steel Items"/>
    <e v="#NAME?"/>
    <s v="Other"/>
  </r>
  <r>
    <s v="INNSA1"/>
    <s v="2021-05-12"/>
    <s v="0301049751"/>
    <s v="73239990"/>
    <s v="FAMILY CLOTH RACK 3 LAYERS 03-027I (MADE UP OF MILD STEEL)(QTY:1824 PCS/ RMB 80.10 PER PCS)"/>
    <s v="FAMILY"/>
    <s v="CLOTH RACK 3 LAYERS 03-027I"/>
    <s v="CLOTH"/>
    <s v="MADE UP OF MILD STEEL"/>
    <n v="1824"/>
    <s v="PCS"/>
    <s v=" "/>
    <s v="PCS"/>
    <n v="10488"/>
    <s v="KGS "/>
    <n v="184.2580205949657"/>
    <n v="1932498.12"/>
    <n v="2.46499024207312"/>
    <n v="25852.817658862881"/>
    <n v="708067.3"/>
    <n v="186.72301083703883"/>
    <x v="4"/>
    <s v="Household Steel Items"/>
    <e v="#NAME?"/>
    <s v="Other"/>
  </r>
  <r>
    <s v="INNSA1"/>
    <s v="2021-05-07"/>
    <s v="0301049751"/>
    <s v="73239990"/>
    <s v="STAINLESS STEEL BOTTLE 750ML SG805 AM-06 (QTY: 6048 NUM USD 1.110 PER NUM)"/>
    <s v="STAINLESS"/>
    <s v="STEEL BOTTLE 750ML SG805 AM-06"/>
    <s v="STEEL"/>
    <s v=""/>
    <e v="#N/A"/>
    <e v="#N/A"/>
    <s v="1.110"/>
    <e v="#N/A"/>
    <n v="907.2"/>
    <s v="KGS "/>
    <n v="596.85391313932973"/>
    <n v="541465.87"/>
    <n v="7.9846677343054147"/>
    <n v="7243.6905685618731"/>
    <n v="198393.1"/>
    <n v="604.83858087363512"/>
    <x v="4"/>
    <s v="Household Steel Items"/>
    <e v="#NAME?"/>
    <s v="Other"/>
  </r>
  <r>
    <s v="INNSA1"/>
    <s v="2021-05-07"/>
    <s v="0301049751"/>
    <s v="73239990"/>
    <s v="STAINLESS STEEL COLA BOTTLE 750ML SK750 SL-01 (QTY: 18000 NUM USD 1.245 PER NUM)"/>
    <s v="STAINLESS"/>
    <s v="STEEL COLA BOTTLE 750ML SK750 SL-01"/>
    <s v="STEEL"/>
    <s v=""/>
    <e v="#N/A"/>
    <e v="#N/A"/>
    <s v="1.245"/>
    <e v="#N/A"/>
    <n v="3600"/>
    <s v="KGS "/>
    <n v="502.08318888888891"/>
    <n v="1807499.48"/>
    <n v="6.7168319583797844"/>
    <n v="24180.59505016722"/>
    <n v="662267.80000000005"/>
    <n v="508.80002084726868"/>
    <x v="4"/>
    <s v="Household Steel Items"/>
    <e v="#NAME?"/>
    <s v="Other"/>
  </r>
  <r>
    <s v="INNSA1"/>
    <s v="2021-05-07"/>
    <s v="0301049751"/>
    <s v="73239990"/>
    <s v="STAINLESS STEEL GRATER WITH HANDLE - KL324H-9S (MILD STEEL) (QTY - 58464 PCS/USD 0.67 PER PCS)"/>
    <s v="STAINLESS"/>
    <s v="STEEL GRATER WITH HANDLE - KL324H-9S"/>
    <s v="STEEL"/>
    <s v="MILD STEEL"/>
    <e v="#VALUE!"/>
    <s v="PCS"/>
    <s v="0.67"/>
    <s v="PCS"/>
    <n v="9744"/>
    <s v="KGS "/>
    <n v="322.04662151067322"/>
    <n v="3138022.28"/>
    <n v="4.308316006831749"/>
    <n v="41980.231170568557"/>
    <n v="1149771.3999999999"/>
    <n v="326.35493751750499"/>
    <x v="4"/>
    <s v="Household Steel Items"/>
    <e v="#NAME?"/>
    <s v="Other"/>
  </r>
  <r>
    <s v="INNSA1"/>
    <s v="2021-05-07"/>
    <s v="0301049751"/>
    <s v="73239990"/>
    <s v="STAINLESS STEEL SPORTS BOTTLE 750ML SG-702 SB-01 (QTY: 19404 NUM USD 1.130 PER NUM)"/>
    <s v="STAINLESS"/>
    <s v="STEEL SPORTS BOTTLE 750ML SG-702 SB-01"/>
    <s v="STEEL"/>
    <s v=""/>
    <e v="#N/A"/>
    <e v="#N/A"/>
    <s v="1.130"/>
    <e v="#N/A"/>
    <n v="3072.3"/>
    <s v="KGS "/>
    <n v="575.6286560557237"/>
    <n v="1768503.92"/>
    <n v="7.7007178067655344"/>
    <n v="23658.91531772575"/>
    <n v="647979.9"/>
    <n v="583.32937386248921"/>
    <x v="4"/>
    <s v="Household Steel Items"/>
    <e v="#NAME?"/>
    <s v="Other"/>
  </r>
  <r>
    <s v="INNSA1"/>
    <s v="2021-05-06"/>
    <s v="0301049751"/>
    <s v="73239990"/>
    <s v="STAINLESS STEEL SPORTS BOTTLE 650ML S115 NP-21 (QTY: 7452 NUM USD 1.110 PER NUM)"/>
    <s v="STAINLESS"/>
    <s v="STEEL SPORTS BOTTLE 650ML S115 NP-21"/>
    <s v="STEEL"/>
    <s v=""/>
    <e v="#N/A"/>
    <e v="#N/A"/>
    <s v="1.110"/>
    <e v="#N/A"/>
    <n v="1324.8"/>
    <s v="KGS "/>
    <n v="516.25327596618354"/>
    <n v="683932.34"/>
    <n v="6.7794258170214512"/>
    <n v="8981.3833223900183"/>
    <n v="250592.8"/>
    <n v="523.03270178320497"/>
    <x v="4"/>
    <s v="Household Steel Items"/>
    <e v="#NAME?"/>
    <s v="Other"/>
  </r>
  <r>
    <s v="INNSA1"/>
    <s v="2021-05-06"/>
    <s v="0301049751"/>
    <s v="73239990"/>
    <s v="STAINLESS STEEL SPORTS BOTTLE 750ML S-308-C6 (QTY: 11772 NUM USD 1.060 PER NUM)"/>
    <s v="STAINLESS"/>
    <s v="STEEL SPORTS BOTTLE 750ML S-308-C6"/>
    <s v="STEEL"/>
    <s v=""/>
    <e v="#N/A"/>
    <e v="#N/A"/>
    <s v="1.060"/>
    <e v="#N/A"/>
    <n v="2092.8000000000002"/>
    <s v="KGS "/>
    <n v="492.99861907492351"/>
    <n v="1031747.51"/>
    <n v="6.4740462124087124"/>
    <n v="13548.883913328949"/>
    <n v="378032.3"/>
    <n v="499.47266528733223"/>
    <x v="4"/>
    <s v="Household Steel Items"/>
    <e v="#NAME?"/>
    <s v="Other"/>
  </r>
  <r>
    <s v="INNSA1"/>
    <s v="2021-05-06"/>
    <s v="0301049751"/>
    <s v="73239990"/>
    <s v="STAINLESS STEEL SPORTS BOTTLE KOOU 750ML MP-202 (QTY: 21384 NUM USD 1.142 PER NUM)"/>
    <s v="STAINLESS"/>
    <s v="STEEL SPORTS BOTTLE KOOU 750ML MP-202"/>
    <s v="STEEL"/>
    <s v=""/>
    <e v="#N/A"/>
    <e v="#N/A"/>
    <s v="1.142"/>
    <e v="#N/A"/>
    <n v="3861"/>
    <s v="KGS "/>
    <n v="522.96499870499872"/>
    <n v="2019167.86"/>
    <n v="6.8675640013788399"/>
    <n v="26515.6646093237"/>
    <n v="739823.2"/>
    <n v="529.83256270637753"/>
    <x v="4"/>
    <s v="Household Steel Items"/>
    <e v="#NAME?"/>
    <s v="Other"/>
  </r>
  <r>
    <s v="INNSA1"/>
    <s v="2021-05-06"/>
    <s v="0301049751"/>
    <s v="73239990"/>
    <s v="STAINLESS STEEL SPORTS BOTTLE 750ML SG-702 SB-01 (QTY: 18000 NUM USD 1.130 PER NUM)"/>
    <s v="STAINLESS"/>
    <s v="STEEL SPORTS BOTTLE 750ML SG-702 SB-01"/>
    <s v="STEEL"/>
    <s v=""/>
    <e v="#N/A"/>
    <e v="#N/A"/>
    <s v="1.130"/>
    <e v="#N/A"/>
    <n v="2850"/>
    <s v="KGS "/>
    <n v="590.09698245614027"/>
    <n v="1681776.4"/>
    <n v="7.7491396251627078"/>
    <n v="22085.047931713721"/>
    <n v="616202.9"/>
    <n v="597.84612208130295"/>
    <x v="4"/>
    <s v="Household Steel Items"/>
    <e v="#NAME?"/>
    <s v="Other"/>
  </r>
  <r>
    <s v="INNSA1"/>
    <s v="2021-05-06"/>
    <s v="0301049751"/>
    <s v="73239990"/>
    <s v="STAINLESS STEEL BOTTLE 750ML SG805 AM-06 (QTY: 9180 NUM USD 1.110 PER NUM)"/>
    <s v="STAINLESS"/>
    <s v="STEEL BOTTLE 750ML SG805 AM-06"/>
    <s v="STEEL"/>
    <s v=""/>
    <e v="#N/A"/>
    <e v="#N/A"/>
    <s v="1.110"/>
    <e v="#N/A"/>
    <n v="1377"/>
    <s v="KGS "/>
    <n v="611.85572984749456"/>
    <n v="842525.34"/>
    <n v="8.0348749815823304"/>
    <n v="11064.02284963887"/>
    <n v="308701.3"/>
    <n v="619.89060482907689"/>
    <x v="4"/>
    <s v="Household Steel Items"/>
    <e v="#NAME?"/>
    <s v="Other"/>
  </r>
  <r>
    <s v="INNSA1"/>
    <s v="2021-05-04"/>
    <s v="0301049751"/>
    <s v="73239990"/>
    <s v="STEEL HAND BLENDER RS-02 (QTY:40640 PCS USD 0.4499 PER PCS)"/>
    <s v="STEEL"/>
    <s v="HAND BLENDER RS-02"/>
    <s v="HAND"/>
    <s v=""/>
    <e v="#N/A"/>
    <e v="#N/A"/>
    <s v="0.4499"/>
    <e v="#N/A"/>
    <n v="2438.4"/>
    <s v="KGS "/>
    <n v="614.29622293307079"/>
    <n v="1497899.91"/>
    <n v="8.0669234790948234"/>
    <n v="19670.386211424819"/>
    <n v="548830.6"/>
    <n v="622.36314641216563"/>
    <x v="4"/>
    <s v="Household Steel Items"/>
    <e v="#NAME?"/>
    <s v="Other"/>
  </r>
  <r>
    <s v="INNSA1"/>
    <s v="2021-05-04"/>
    <s v="0301049751"/>
    <s v="73239990"/>
    <s v="STEEL ZHARA NP-003 (QTY:60000 PCS USD 0.4514 PER PCS)"/>
    <s v="STEEL"/>
    <s v="ZHARA NP-003"/>
    <s v="ZHARA"/>
    <s v=""/>
    <e v="#N/A"/>
    <e v="#N/A"/>
    <s v="0.4514"/>
    <e v="#N/A"/>
    <n v="5600"/>
    <s v="KGS "/>
    <n v="396.22130357142862"/>
    <n v="2218839.2999999998"/>
    <n v="5.2031687927961734"/>
    <n v="29137.745239658561"/>
    <n v="812982.8"/>
    <n v="401.42447236422481"/>
    <x v="4"/>
    <s v="Household Steel Items"/>
    <e v="#NAME?"/>
    <s v="Other"/>
  </r>
  <r>
    <s v="INNSA1"/>
    <s v="2021-05-04"/>
    <s v="0301049751"/>
    <s v="73239990"/>
    <s v="STEEL SALT BOTTLE NP-19 (QTY:23088 PCS USD 0.4930 PER PCS)"/>
    <s v="STEEL"/>
    <s v="SALT BOTTLE NP-19"/>
    <s v="SALT"/>
    <s v=""/>
    <e v="#N/A"/>
    <e v="#N/A"/>
    <s v="0.4930"/>
    <e v="#N/A"/>
    <n v="3607.5"/>
    <s v="KGS "/>
    <n v="258.48762855162857"/>
    <n v="932494.12"/>
    <n v="3.394453428123815"/>
    <n v="12245.490741956661"/>
    <n v="341665.8"/>
    <n v="261.8820819797524"/>
    <x v="4"/>
    <s v="Household Steel Items"/>
    <e v="#NAME?"/>
    <s v="Other"/>
  </r>
  <r>
    <s v="INNSA1"/>
    <s v="2021-05-04"/>
    <s v="0301049751"/>
    <s v="73239990"/>
    <s v="STEEL TEA STRAINER NP-55 (QTY:30240 PCS USD 0.3204 PER PCS)"/>
    <s v="STEEL"/>
    <s v="TEA STRAINER NP-55"/>
    <s v="TEA"/>
    <s v=""/>
    <e v="#N/A"/>
    <e v="#N/A"/>
    <s v="0.3204"/>
    <e v="#N/A"/>
    <n v="1386"/>
    <s v="KGS "/>
    <n v="572.69610389610398"/>
    <n v="793756.8"/>
    <n v="7.5206316992265787"/>
    <n v="10423.595535128041"/>
    <n v="290832.5"/>
    <n v="580.21673559533053"/>
    <x v="4"/>
    <s v="Household Steel Items"/>
    <e v="#NAME?"/>
    <s v="Tea Strainer"/>
  </r>
  <r>
    <s v="INNSA1"/>
    <s v="2021-05-01"/>
    <s v="0301049751"/>
    <s v="73231000"/>
    <s v="STEEL SCRUBBER 6 PCS SET - OKS-4156 (QTY- 98000 PCS/USD 0.275 PER PCS)"/>
    <s v="STEEL"/>
    <s v="SCRUBBER 6 PCS SET - OKS-4156"/>
    <s v="SCRUBBER"/>
    <s v=""/>
    <e v="#VALUE!"/>
    <s v="PCS"/>
    <s v="0.275"/>
    <s v="PCS"/>
    <n v="8537.7999999999993"/>
    <s v="KGS "/>
    <n v="261.45895781114581"/>
    <n v="2232284.29"/>
    <n v="3.4334728537248291"/>
    <n v="29314.304530531841"/>
    <n v="981312.2"/>
    <n v="264.89243066487063"/>
    <x v="4"/>
    <s v="Steel Scrubbers"/>
    <e v="#NAME?"/>
    <s v="Scrubber"/>
  </r>
  <r>
    <s v="INNSA1"/>
    <s v="2021-04-28"/>
    <s v="0301049751"/>
    <s v="73239990"/>
    <s v="FAMILY CLOTH RACK 3 LAYERS 03-027I (MADE UP OF MILD STEEL)(QTY:1824 PCS RMB 79.00 PER PCS)"/>
    <s v="FAMILY"/>
    <s v="CLOTH RACK 3 LAYERS 03-027I"/>
    <s v="CLOTH"/>
    <s v="MADE UP OF MILD STEEL"/>
    <e v="#N/A"/>
    <e v="#N/A"/>
    <s v=" "/>
    <e v="#N/A"/>
    <n v="10488"/>
    <s v="KGS "/>
    <n v="183.836135583524"/>
    <n v="1928073.39"/>
    <n v="2.41413178704562"/>
    <n v="25319.41418253447"/>
    <n v="706446.1"/>
    <n v="186.25026737056962"/>
    <x v="4"/>
    <s v="Household Steel Items"/>
    <e v="#NAME?"/>
    <s v="Other"/>
  </r>
  <r>
    <s v="INNSA1"/>
    <s v="2021-04-27"/>
    <s v="0301049751"/>
    <s v="73239990"/>
    <s v="MILD STEEL MULTI FUNCTION CLOTH STAND - RYX-02-020 (QTY :1232 NUM USD 14.20 PER NUM)"/>
    <s v="MILD"/>
    <s v="STEEL MULTI FUNCTION CLOTH STAND - RYX-02-020"/>
    <s v="STEEL"/>
    <s v=""/>
    <e v="#N/A"/>
    <e v="#N/A"/>
    <s v="14.20"/>
    <e v="#N/A"/>
    <n v="4004"/>
    <s v="KGS "/>
    <n v="417.21414835164842"/>
    <n v="1670525.45"/>
    <n v="5.4788463342304441"/>
    <n v="21937.3007222587"/>
    <n v="612080.5"/>
    <n v="422.69299468587889"/>
    <x v="4"/>
    <s v="Household Steel Items"/>
    <e v="#NAME?"/>
    <s v="Cloth Stand"/>
  </r>
  <r>
    <s v="INNSA1"/>
    <s v="2021-04-27"/>
    <s v="0301049751"/>
    <s v="73239990"/>
    <s v="MILD STEEL MULTI FUNCTION CLOTH STAND - RYX-02-021A(QTY :10368 NUM USD 8.85 PER NUM)"/>
    <s v="MILD"/>
    <s v="STEEL MULTI FUNCTION CLOTH STAND - RYX-02-021A"/>
    <s v="STEEL"/>
    <s v=""/>
    <e v="#N/A"/>
    <e v="#N/A"/>
    <s v="8.85"/>
    <e v="#N/A"/>
    <n v="38016"/>
    <s v="KGS "/>
    <n v="230.47604666456229"/>
    <n v="8761777.3900000006"/>
    <n v="3.0266059969082382"/>
    <n v="115059.4535784636"/>
    <n v="3210315.2"/>
    <n v="233.50265266147053"/>
    <x v="4"/>
    <s v="Household Steel Items"/>
    <e v="#NAME?"/>
    <s v="Cloth Stand"/>
  </r>
  <r>
    <s v="INNSA1"/>
    <s v="2021-04-25"/>
    <s v="0301049751"/>
    <s v="73239990"/>
    <s v="STEEL TEA STRAINER NP-55 (QTY:50400 PCS USD 0.3195 PER PCS)"/>
    <s v="STEEL"/>
    <s v="TEA STRAINER NP-55"/>
    <s v="TEA"/>
    <s v=""/>
    <e v="#N/A"/>
    <e v="#N/A"/>
    <s v="0.3195"/>
    <e v="#N/A"/>
    <n v="2310"/>
    <s v="KGS "/>
    <n v="576.31947186147181"/>
    <n v="1331297.98"/>
    <n v="7.5682136817002199"/>
    <n v="17482.57360472751"/>
    <n v="487787.6"/>
    <n v="583.88768554317198"/>
    <x v="4"/>
    <s v="Household Steel Items"/>
    <e v="#NAME?"/>
    <s v="Tea Strainer"/>
  </r>
  <r>
    <s v="INNSA1"/>
    <s v="2021-04-22"/>
    <s v="0301049751"/>
    <s v="73231000"/>
    <s v="SS SCRUBBER 3 PCS SET - SS410 (QTY- 124560 SET/USD 0.182 PER SET)"/>
    <s v="SS"/>
    <s v="SCRUBBER 3 PCS SET - SS410"/>
    <s v="SCRUBBER"/>
    <s v=""/>
    <e v="#VALUE!"/>
    <s v="SET"/>
    <s v="0.182"/>
    <s v="SET"/>
    <n v="7785"/>
    <s v="KGS "/>
    <n v="253.10191522157999"/>
    <n v="1970398.41"/>
    <n v="3.3237283679787248"/>
    <n v="25875.225344714381"/>
    <n v="866187.2"/>
    <n v="256.42564358955872"/>
    <x v="4"/>
    <s v="Steel Scrubbers"/>
    <e v="#NAME?"/>
    <s v="Scrubber"/>
  </r>
  <r>
    <s v="INNSA1"/>
    <s v="2021-04-21"/>
    <s v="0301049751"/>
    <s v="73239990"/>
    <s v="FAMILY CLOTH RACK 3 LAYERS 03-027I (MADE UP OF MILD STEEL)(QTY:1824 PCS/ CNY 79.00 PER PCS)"/>
    <s v="FAMILY"/>
    <s v="CLOTH RACK 3 LAYERS 03-027I"/>
    <s v="CLOTH"/>
    <s v="MADE UP OF MILD STEEL"/>
    <n v="1824"/>
    <s v="PCS"/>
    <s v=" "/>
    <s v="PCS"/>
    <n v="10488"/>
    <s v="KGS "/>
    <n v="184.01803394355451"/>
    <n v="1929981.14"/>
    <n v="2.4165204720099078"/>
    <n v="25344.46671043992"/>
    <n v="707145"/>
    <n v="186.43455441556443"/>
    <x v="4"/>
    <s v="Household Steel Items"/>
    <e v="#NAME?"/>
    <s v="Other"/>
  </r>
  <r>
    <s v="INNSA1"/>
    <s v="2021-04-10"/>
    <s v="0301049751"/>
    <s v="73239990"/>
    <s v="STEEL SALT BOTTLE - NP-19 (QTY- 24144 PCS/USD 0.4938 PER PCS)"/>
    <s v="STEEL"/>
    <s v="SALT BOTTLE - NP-19"/>
    <s v="SALT"/>
    <s v=""/>
    <e v="#VALUE!"/>
    <s v="PCS"/>
    <s v="0.4938"/>
    <s v="PCS"/>
    <n v="3772.5"/>
    <s v="KGS "/>
    <n v="254.5175374420146"/>
    <n v="960167.41"/>
    <n v="3.432468475280035"/>
    <n v="12948.987322993929"/>
    <n v="351805.3"/>
    <n v="257.95000591729462"/>
    <x v="4"/>
    <s v="Household Steel Items"/>
    <e v="#NAME?"/>
    <s v="Other"/>
  </r>
  <r>
    <s v="INNSA1"/>
    <s v="2021-04-10"/>
    <s v="0301049751"/>
    <s v="73239990"/>
    <s v="STEEL ZHARA - NP-003 (QTY: 36000 PCS/USD 0.4520 PER PCS)"/>
    <s v="STEEL"/>
    <s v="ZHARA - NP-003"/>
    <s v="ZHARA"/>
    <s v=""/>
    <n v="36000"/>
    <s v="PCS"/>
    <s v="0.4520"/>
    <s v="PCS"/>
    <n v="3360"/>
    <s v="KGS "/>
    <n v="390.02115178571432"/>
    <n v="1310471.07"/>
    <n v="5.2598941575956077"/>
    <n v="17673.244369521239"/>
    <n v="480156.6"/>
    <n v="395.28104594330995"/>
    <x v="4"/>
    <s v="Household Steel Items"/>
    <e v="#NAME?"/>
    <s v="Other"/>
  </r>
  <r>
    <s v="INNSA1"/>
    <s v="2021-04-09"/>
    <s v="0301049751"/>
    <s v="73239990"/>
    <s v="MILD STEEL MULTI FUNCTION CLOTH STAND - RYX-02-021A(QTY :9072 NUM USD 8.85 PER NUM)"/>
    <s v="MILD"/>
    <s v="STEEL MULTI FUNCTION CLOTH STAND - RYX-02-021A"/>
    <s v="STEEL"/>
    <s v=""/>
    <e v="#N/A"/>
    <e v="#N/A"/>
    <s v="8.85"/>
    <e v="#N/A"/>
    <n v="33264"/>
    <s v="KGS "/>
    <n v="226.60232323232319"/>
    <n v="7537699.6799999997"/>
    <n v="3.0559989646975478"/>
    <n v="101654.7495616993"/>
    <n v="2761813.1"/>
    <n v="229.65832219702074"/>
    <x v="4"/>
    <s v="Household Steel Items"/>
    <e v="#NAME?"/>
    <s v="Cloth Stand"/>
  </r>
  <r>
    <s v="INNSA1"/>
    <s v="2021-04-09"/>
    <s v="0301049751"/>
    <s v="73239990"/>
    <s v="MILD STEEL MULTI FUNCTION CLOTH STAND - RYX-02-020 (QTY :1232 NUM USD 14.20 PER NUM)"/>
    <s v="MILD"/>
    <s v="STEEL MULTI FUNCTION CLOTH STAND - RYX-02-020"/>
    <s v="STEEL"/>
    <s v=""/>
    <e v="#N/A"/>
    <e v="#N/A"/>
    <s v="14.20"/>
    <e v="#N/A"/>
    <n v="4004"/>
    <s v="KGS "/>
    <n v="410.20182567432568"/>
    <n v="1642448.11"/>
    <n v="5.5320542909551671"/>
    <n v="22150.34538098449"/>
    <n v="601793"/>
    <n v="415.73387996528083"/>
    <x v="4"/>
    <s v="Household Steel Items"/>
    <e v="#NAME?"/>
    <s v="Cloth Stand"/>
  </r>
  <r>
    <s v="INNSA1"/>
    <s v="2021-04-09"/>
    <s v="0301049751"/>
    <s v="73239990"/>
    <s v="STEEL TEA STRAINER BIG SB-12 (QTY:20040 PCS USD 1.20160 PER PCS)"/>
    <s v="STEEL"/>
    <s v="TEA STRAINER BIG SB-12"/>
    <s v="TEA"/>
    <s v=""/>
    <e v="#N/A"/>
    <e v="#N/A"/>
    <s v="1.20160"/>
    <e v="#N/A"/>
    <n v="4759.5"/>
    <s v="KGS "/>
    <n v="420.39731694505718"/>
    <n v="2000881.03"/>
    <n v="5.6695524874586276"/>
    <n v="26984.235064059339"/>
    <n v="733122.8"/>
    <n v="426.06686943251583"/>
    <x v="4"/>
    <s v="Household Steel Items"/>
    <e v="#NAME?"/>
    <s v="Tea Strainer"/>
  </r>
  <r>
    <s v="INNSA1"/>
    <s v="2021-04-09"/>
    <s v="0301049751"/>
    <s v="73239990"/>
    <s v="STEEL HAND BLENDER RS-02 (24820 PCS USD 0.45410 PER PCS)"/>
    <s v="STEEL"/>
    <s v="HAND BLENDER RS-02"/>
    <s v="HAND"/>
    <s v="24820 PCS USD 0.45410 PER PCS"/>
    <s v=""/>
    <e v="#VALUE!"/>
    <s v="0.45410"/>
    <e v="#VALUE!"/>
    <n v="1489.2"/>
    <s v="KGS "/>
    <n v="628.874288208434"/>
    <n v="936519.59"/>
    <n v="8.4811097533167086"/>
    <n v="12630.068644639239"/>
    <n v="343140.8"/>
    <n v="637.35539796175067"/>
    <x v="4"/>
    <s v="Household Steel Items"/>
    <e v="#NAME?"/>
    <s v="Other"/>
  </r>
  <r>
    <s v="INNSA1"/>
    <s v="2021-04-09"/>
    <s v="0301049751"/>
    <s v="73239990"/>
    <s v="STEEL SALT BOTTLE NP-19 (QTY:16944 PCS USD 0.49600 PER PCS)"/>
    <s v="STEEL"/>
    <s v="SALT BOTTLE NP-19"/>
    <s v="SALT"/>
    <s v=""/>
    <e v="#N/A"/>
    <e v="#N/A"/>
    <s v="0.49600"/>
    <e v="#N/A"/>
    <n v="2647.5"/>
    <s v="KGS "/>
    <n v="263.76978281397538"/>
    <n v="698330.5"/>
    <n v="3.5572458909504441"/>
    <n v="9417.8084962912999"/>
    <n v="255868.3"/>
    <n v="267.32702870492585"/>
    <x v="4"/>
    <s v="Household Steel Items"/>
    <e v="#NAME?"/>
    <s v="Other"/>
  </r>
  <r>
    <s v="INNSA1"/>
    <s v="2021-04-01"/>
    <s v="0301049751"/>
    <s v="73239990"/>
    <s v="STAINLESS STEEL GRATER WITH HANDLE HEXA - KL326D-9S (MILD STEEL) (QTY - 37680 PCS/USD 0.96 PER PCS)"/>
    <s v="STAINLESS"/>
    <s v="STEEL GRATER WITH HANDLE HEXA - KL326D-9S"/>
    <s v="STEEL"/>
    <s v="MILD STEEL"/>
    <e v="#VALUE!"/>
    <s v="PCS"/>
    <s v="0.96"/>
    <s v="PCS"/>
    <n v="8635"/>
    <s v="KGS "/>
    <n v="331.97845280833809"/>
    <n v="2866633.94"/>
    <n v="4.5259502768689597"/>
    <n v="39081.580640763466"/>
    <n v="1050334.7"/>
    <n v="336.50440308520706"/>
    <x v="4"/>
    <s v="Household Steel Items"/>
    <e v="#NAME?"/>
    <s v="Other"/>
  </r>
  <r>
    <s v="INNSA1"/>
    <s v="2021-03-27"/>
    <s v="0301049751"/>
    <s v="73239990"/>
    <s v="8505 STEEL LUNCH BOX 3LAYER ( 16800 NOS) (MILD STEEL)"/>
    <s v="8505"/>
    <s v="STEEL LUNCH BOX 3LAYER"/>
    <s v="STEEL"/>
    <s v=" 16800 NOS"/>
    <s v=""/>
    <e v="#VALUE!"/>
    <s v=" "/>
    <e v="#VALUE!"/>
    <n v="10892"/>
    <s v="KGS"/>
    <n v="412.30138633859713"/>
    <n v="4490786.7"/>
    <n v="5.6210141286788966"/>
    <n v="61224.085889570561"/>
    <n v="1645424.2"/>
    <n v="417.92240046727602"/>
    <x v="4"/>
    <s v="Household Steel Items"/>
    <e v="#NAME?"/>
    <s v="Lunch Box"/>
  </r>
  <r>
    <s v="INNSA1"/>
    <s v="2021-03-26"/>
    <s v="0301049751"/>
    <s v="73239990"/>
    <s v="FAMILY CLOTH RACK 3LAYERS [MADE UP OF MILD STEEL] - 03-027I (QTY : 1824 PCS / CNY 79.00 PER PCS)"/>
    <s v="FAMILY"/>
    <s v="CLOTH RACK 3LAYERS [MADE UP OF MILD STEEL] - 03-027I"/>
    <s v="CLOTH"/>
    <s v=""/>
    <e v="#VALUE!"/>
    <s v="PCS"/>
    <s v=" "/>
    <s v="PCS"/>
    <n v="10488"/>
    <s v="KGS"/>
    <n v="178.91352402746"/>
    <n v="1876445.04"/>
    <n v="2.4391755150301289"/>
    <n v="25582.072801636001"/>
    <n v="687529.5"/>
    <n v="181.35269954249011"/>
    <x v="4"/>
    <s v="Household Steel Items"/>
    <e v="#NAME?"/>
    <s v="Other"/>
  </r>
  <r>
    <s v="INNSA1"/>
    <s v="2021-03-25"/>
    <s v="0301049751"/>
    <s v="73239990"/>
    <s v="MILD STEEL MULTI FUNCTION CLOTH STAND - RYX-02-020 (QTY : 3696 NUM / USD 14.20 PER NUM)"/>
    <s v="MILD"/>
    <s v="STEEL MULTI FUNCTION CLOTH STAND - RYX-02-020"/>
    <s v="STEEL"/>
    <s v=""/>
    <e v="#VALUE!"/>
    <s v="NUM"/>
    <s v="14.20"/>
    <s v="OTHER"/>
    <n v="12012"/>
    <s v="KGS"/>
    <n v="380.09835664335662"/>
    <n v="4565741.46"/>
    <n v="5.1819816856626684"/>
    <n v="62245.964008179973"/>
    <n v="1672887.7"/>
    <n v="385.28033832901929"/>
    <x v="4"/>
    <s v="Household Steel Items"/>
    <e v="#NAME?"/>
    <s v="Cloth Stand"/>
  </r>
  <r>
    <s v="INNSA1"/>
    <s v="2021-03-23"/>
    <s v="0301049751"/>
    <s v="73239990"/>
    <s v="STEEL SALT BOTTLE NP-19 (QTY:10080 PCS USD 0.4976 PER PCS)"/>
    <s v="STEEL"/>
    <s v="SALT BOTTLE NP-19"/>
    <s v="SALT"/>
    <s v=""/>
    <e v="#N/A"/>
    <e v="#N/A"/>
    <s v="0.4976"/>
    <e v="#N/A"/>
    <n v="1575"/>
    <s v="KGS"/>
    <n v="251.76855873015879"/>
    <n v="396535.48"/>
    <n v="3.4324275218835552"/>
    <n v="5406.0733469665984"/>
    <n v="145290.6"/>
    <n v="255.20098625204236"/>
    <x v="4"/>
    <s v="Household Steel Items"/>
    <e v="#NAME?"/>
    <s v="Other"/>
  </r>
  <r>
    <s v="INNSA1"/>
    <s v="2021-03-23"/>
    <s v="0301049751"/>
    <s v="73239990"/>
    <s v="STEEL TEA STRAINER BIG SB-12 (QTY:20376 USD 1.2052 PER PCS)"/>
    <s v="STEEL"/>
    <s v="TEA STRAINER BIG SB-12"/>
    <s v="TEA"/>
    <s v=""/>
    <e v="#N/A"/>
    <e v="#N/A"/>
    <s v="1.2052"/>
    <e v="#N/A"/>
    <n v="4839.3"/>
    <s v="KGS"/>
    <n v="401.17751121029897"/>
    <n v="1941418.33"/>
    <n v="5.4693593893701307"/>
    <n v="26467.87089297887"/>
    <n v="711335.7"/>
    <n v="406.64687059966911"/>
    <x v="4"/>
    <s v="Household Steel Items"/>
    <e v="#NAME?"/>
    <s v="Tea Strainer"/>
  </r>
  <r>
    <s v="INNSA1"/>
    <s v="2021-03-16"/>
    <s v="0301049751"/>
    <s v="73239990"/>
    <s v="MILD STEEL MULTI FUNCTION CLOTH STAND - RYX-02-021A (QTY : 3888 NUM/ USD 8.85 PER NUM)"/>
    <s v="MILD"/>
    <s v="STEEL MULTI FUNCTION CLOTH STAND - RYX-02-021A"/>
    <s v="STEEL"/>
    <s v=""/>
    <e v="#VALUE!"/>
    <s v="NUM"/>
    <s v="8.85"/>
    <s v="OTHER"/>
    <n v="14256"/>
    <s v="KGS"/>
    <n v="228.95265432098759"/>
    <n v="3263949.04"/>
    <n v="3.0981414657779109"/>
    <n v="44167.104736129899"/>
    <n v="1195910.8999999999"/>
    <n v="232.05079578676549"/>
    <x v="4"/>
    <s v="Household Steel Items"/>
    <e v="#NAME?"/>
    <s v="Cloth Stand"/>
  </r>
  <r>
    <s v="INNSA1"/>
    <s v="2021-03-16"/>
    <s v="0301049751"/>
    <s v="73239990"/>
    <s v="KW-830 STAINLESS STEEL SPORT BOTTLE 1000ML (QTY 34164 PCS / USD 0.90 PER PCS)"/>
    <s v="KW-830"/>
    <s v="STAINLESS STEEL SPORT BOTTLE 1000ML"/>
    <s v="STAINLESS"/>
    <s v=""/>
    <n v="34164"/>
    <s v="PCS"/>
    <s v="0.90"/>
    <s v="PCS"/>
    <n v="6950"/>
    <s v="KGS"/>
    <n v="359.45202589928061"/>
    <n v="2498191.58"/>
    <n v="4.8640328267832276"/>
    <n v="33805.028146143442"/>
    <n v="915337.4"/>
    <n v="364.31605872606383"/>
    <x v="4"/>
    <s v="Household Steel Items"/>
    <e v="#NAME?"/>
    <s v="Other"/>
  </r>
  <r>
    <s v="INNSA1"/>
    <s v="2021-03-03"/>
    <s v="0301049751"/>
    <s v="73239990"/>
    <s v="STEEL SALT BOTTLE - NP-19 (QTY- 17808 PCS/USD 0.4984 PER PCS)"/>
    <s v="STEEL"/>
    <s v="SALT BOTTLE - NP-19"/>
    <s v="SALT"/>
    <s v=""/>
    <e v="#VALUE!"/>
    <s v="PCS"/>
    <s v="0.4984"/>
    <s v="PCS"/>
    <n v="2782.5"/>
    <s v="KGS"/>
    <n v="253.98707996406111"/>
    <n v="706719.05"/>
    <n v="3.4462290361473689"/>
    <n v="9589.1322930800543"/>
    <n v="258941.9"/>
    <n v="257.43330900020845"/>
    <x v="4"/>
    <s v="Household Steel Items"/>
    <e v="#NAME?"/>
    <s v="Other"/>
  </r>
  <r>
    <s v="INNSA1"/>
    <s v="2021-03-03"/>
    <s v="0301049751"/>
    <s v="73239990"/>
    <s v="STEEL TEA STRAINER BIG - SB-12 (QTY: 4104 PCS/USD 1.2071 PER PCS)"/>
    <s v="STEEL"/>
    <s v="TEA STRAINER BIG - SB-12"/>
    <s v="TEA"/>
    <s v=""/>
    <n v="4104"/>
    <s v="PCS"/>
    <s v="1.2071"/>
    <s v="PCS"/>
    <n v="974.7"/>
    <s v="KGS"/>
    <n v="404.70005129783522"/>
    <n v="394461.14"/>
    <n v="5.491181157365471"/>
    <n v="5352.2542740841254"/>
    <n v="144530.5"/>
    <n v="410.19123245520069"/>
    <x v="4"/>
    <s v="Household Steel Items"/>
    <e v="#NAME?"/>
    <s v="Tea Strainer"/>
  </r>
  <r>
    <s v="INNSA1"/>
    <s v="2021-03-03"/>
    <s v="0301049751"/>
    <s v="73239990"/>
    <s v="STEEL HAND BLENDER - RS-02 (QTY: 25180 PCS/USD 0.4548 PER PCS)"/>
    <s v="STEEL"/>
    <s v="HAND BLENDER - RS-02"/>
    <s v="HAND"/>
    <s v=""/>
    <n v="25180"/>
    <s v="PCS"/>
    <s v="0.4548"/>
    <s v="PCS"/>
    <n v="1510.8"/>
    <s v="KGS"/>
    <n v="603.56286735504375"/>
    <n v="911862.78"/>
    <n v="8.1894554593628737"/>
    <n v="12372.629308005429"/>
    <n v="334106.59999999998"/>
    <n v="611.75232281440663"/>
    <x v="4"/>
    <s v="Household Steel Items"/>
    <e v="#NAME?"/>
    <s v="Other"/>
  </r>
  <r>
    <s v="INNSA1"/>
    <s v="2021-03-03"/>
    <s v="0301049751"/>
    <s v="73239990"/>
    <s v="STEEL ZHARA - NP-003 (QTY: 5640 PCS/USD 0.4563 PER PCS)"/>
    <s v="STEEL"/>
    <s v="ZHARA - NP-003"/>
    <s v="ZHARA"/>
    <s v=""/>
    <n v="5640"/>
    <s v="PCS"/>
    <s v="0.4563"/>
    <s v="PCS"/>
    <n v="526.4"/>
    <s v="KGS"/>
    <n v="389.28459346504559"/>
    <n v="204919.41"/>
    <n v="5.2820161935555712"/>
    <n v="2780.4533242876528"/>
    <n v="75082.5"/>
    <n v="394.56660965860118"/>
    <x v="4"/>
    <s v="Household Steel Items"/>
    <e v="#NAME?"/>
    <s v="Other"/>
  </r>
  <r>
    <s v="INNSA1"/>
    <s v="2021-02-20"/>
    <s v="0301049751"/>
    <s v="73239990"/>
    <s v="STEEL SALT BOTTLE - NP-19 (QTY- 12000 PCS/USD 0.4980 PER PCS)"/>
    <s v="STEEL"/>
    <s v="SALT BOTTLE - NP-19"/>
    <s v="SALT"/>
    <s v=""/>
    <e v="#VALUE!"/>
    <s v="PCS"/>
    <s v="0.4980"/>
    <s v="PCS"/>
    <n v="1875"/>
    <s v="KGS "/>
    <n v="257.52486399999998"/>
    <n v="482859.12"/>
    <n v="3.4942315332428762"/>
    <n v="6551.6841248303936"/>
    <n v="176919.6"/>
    <n v="261.01909553324288"/>
    <x v="4"/>
    <s v="Household Steel Items"/>
    <e v="#NAME?"/>
    <s v="Other"/>
  </r>
  <r>
    <s v="INNSA1"/>
    <s v="2021-02-20"/>
    <s v="0301049751"/>
    <s v="73239990"/>
    <s v="STEEL ZHARA - NP-003 (TOTAL:86760 PCS/USD 0.4563 PER PCS)"/>
    <s v="STEEL"/>
    <s v="ZHARA - NP-003"/>
    <s v="ZHARA"/>
    <s v="TOTAL:86760 PCS/USD 0.4563 PER PCS"/>
    <s v=""/>
    <e v="#VALUE!"/>
    <s v="0.4563"/>
    <e v="#VALUE!"/>
    <n v="8097.6"/>
    <s v="KGS "/>
    <n v="395.02408985378378"/>
    <n v="3198747.07"/>
    <n v="5.3598926710147046"/>
    <n v="43402.266892808679"/>
    <n v="1172020.8999999999"/>
    <n v="400.38398252479845"/>
    <x v="4"/>
    <s v="Household Steel Items"/>
    <e v="#NAME?"/>
    <s v="Other"/>
  </r>
  <r>
    <s v="INNSA1"/>
    <s v="2021-02-20"/>
    <s v="0301049751"/>
    <s v="73239990"/>
    <s v="STEEL TEA STRAINER BIG - SB-12 (TOTAL:15600 PCS/USD 1.2070 PER PCS)"/>
    <s v="STEEL"/>
    <s v="TEA STRAINER BIG - SB-12"/>
    <s v="TEA"/>
    <s v="TOTAL:15600 PCS/USD 1.2070 PER PCS"/>
    <s v=""/>
    <e v="#VALUE!"/>
    <s v="1.2070"/>
    <e v="#VALUE!"/>
    <n v="3705"/>
    <s v="KGS "/>
    <n v="410.63265587044532"/>
    <n v="1521393.99"/>
    <n v="5.5716778272787693"/>
    <n v="20643.066350067838"/>
    <n v="557438.80000000005"/>
    <n v="416.20433369772411"/>
    <x v="4"/>
    <s v="Household Steel Items"/>
    <e v="#NAME?"/>
    <s v="Tea Strainer"/>
  </r>
  <r>
    <s v="INNSA1"/>
    <s v="2021-02-17"/>
    <s v="0301049751"/>
    <s v="73239990"/>
    <s v="STEEL TEA STRAINER NP-55 (QTY:60120 PCS USD .3239 PER PCS)"/>
    <s v="STEEL"/>
    <s v="TEA STRAINER NP-55"/>
    <s v="TEA"/>
    <s v=""/>
    <e v="#N/A"/>
    <e v="#N/A"/>
    <s v=".3239"/>
    <e v="#N/A"/>
    <n v="2755.5"/>
    <s v="KGS "/>
    <n v="585.76362547632004"/>
    <n v="1614071.67"/>
    <n v="7.9371764969691068"/>
    <n v="21870.889837398368"/>
    <n v="591395.80000000005"/>
    <n v="593.70080197328912"/>
    <x v="4"/>
    <s v="Household Steel Items"/>
    <e v="#NAME?"/>
    <s v="Tea Strainer"/>
  </r>
  <r>
    <s v="INNSA1"/>
    <s v="2021-02-17"/>
    <s v="0301049751"/>
    <s v="73239990"/>
    <s v="STEEL ZHARA NP-003 (QTY:18000 PCS USD 0.4563 PER PCS)"/>
    <s v="STEEL"/>
    <s v="ZHARA NP-003"/>
    <s v="ZHARA"/>
    <s v=""/>
    <e v="#N/A"/>
    <e v="#N/A"/>
    <s v="0.4563"/>
    <e v="#N/A"/>
    <n v="1680"/>
    <s v="KGS "/>
    <n v="405.23464880952378"/>
    <n v="680794.21"/>
    <n v="5.4909844012130593"/>
    <n v="9224.853794037941"/>
    <n v="249443"/>
    <n v="410.72563321073682"/>
    <x v="4"/>
    <s v="Household Steel Items"/>
    <e v="#NAME?"/>
    <s v="Other"/>
  </r>
  <r>
    <s v="INNSA1"/>
    <s v="2021-02-17"/>
    <s v="0301049751"/>
    <s v="73239990"/>
    <s v="STEEL SALT BOTTLE - NP-19 (QTY- 24096 PCS/USD 0.4984 PER PCS)"/>
    <s v="STEEL"/>
    <s v="SALT BOTTLE - NP-19"/>
    <s v="SALT"/>
    <s v=""/>
    <e v="#VALUE!"/>
    <s v="PCS"/>
    <s v="0.4984"/>
    <s v="PCS"/>
    <n v="3765"/>
    <s v="KGS "/>
    <n v="264.39362815405048"/>
    <n v="995442.01"/>
    <n v="3.5825694871822562"/>
    <n v="13488.374119241191"/>
    <n v="364729.9"/>
    <n v="267.97619764123272"/>
    <x v="4"/>
    <s v="Household Steel Items"/>
    <e v="#NAME?"/>
    <s v="Other"/>
  </r>
  <r>
    <s v="INNSA1"/>
    <s v="2021-02-17"/>
    <s v="0301049751"/>
    <s v="73239990"/>
    <s v="STEEL HAND BLENDER RS-02 (QTY:50000 PCS USD 0.4548 PER PCS)"/>
    <s v="STEEL"/>
    <s v="HAND BLENDER RS-02"/>
    <s v="HAND"/>
    <s v=""/>
    <e v="#N/A"/>
    <e v="#N/A"/>
    <s v="0.4548"/>
    <e v="#N/A"/>
    <n v="3000"/>
    <s v="KGS "/>
    <n v="628.29274333333331"/>
    <n v="1884878.23"/>
    <n v="8.5134518066847331"/>
    <n v="25540.355420054198"/>
    <n v="690619.4"/>
    <n v="636.80619514001808"/>
    <x v="4"/>
    <s v="Household Steel Items"/>
    <e v="#NAME?"/>
    <s v="Other"/>
  </r>
  <r>
    <s v="INNSA1"/>
    <s v="2021-02-16"/>
    <s v="0301049751"/>
    <s v="73239990"/>
    <s v="STAINLESS STEEL SPORTS BOTTLE 650ML S115 - NP-21 (QTY-54612 PCS/USD 1.070 PER PCS)"/>
    <s v="STAINLESS"/>
    <s v="STEEL SPORTS BOTTLE 650ML S115 - NP-21"/>
    <s v="STEEL"/>
    <s v=""/>
    <n v="-54612"/>
    <s v="PCS"/>
    <s v="1.070"/>
    <s v="PCS"/>
    <n v="9708.7999999999993"/>
    <s v="KGS "/>
    <n v="477.89682556031647"/>
    <n v="4639804.7"/>
    <n v="6.4755667420097076"/>
    <n v="62869.982384823852"/>
    <n v="1700024.4"/>
    <n v="484.3723923023262"/>
    <x v="4"/>
    <s v="Household Steel Items"/>
    <e v="#NAME?"/>
    <s v="Other"/>
  </r>
  <r>
    <s v="INNSA1"/>
    <s v="2021-02-16"/>
    <s v="0301049751"/>
    <s v="73231000"/>
    <s v="STEEL SCRUBBER 6 PCS SET - OKS-4156 (QTY- 98000 PCS/USD 0.256 PER PCS)"/>
    <s v="STEEL"/>
    <s v="SCRUBBER 6 PCS SET - OKS-4156"/>
    <s v="SCRUBBER"/>
    <s v=""/>
    <e v="#VALUE!"/>
    <s v="PCS"/>
    <s v="0.256"/>
    <s v="PCS"/>
    <n v="8537.7999999999993"/>
    <s v="KGS "/>
    <n v="237.2931984820446"/>
    <n v="2025961.87"/>
    <n v="3.2153549929816339"/>
    <n v="27452.057859078592"/>
    <n v="890612.8"/>
    <n v="240.50855347502625"/>
    <x v="4"/>
    <s v="Steel Scrubbers"/>
    <e v="#NAME?"/>
    <s v="Scrubber"/>
  </r>
  <r>
    <s v="INNSA1"/>
    <s v="2021-02-16"/>
    <s v="0301049751"/>
    <s v="73239990"/>
    <s v="STAINLESS STEEL SPORTS BOTTLE 750ML S-308-C6 - NP-20 (QTY-19296 PCS/USD 1.022 PER PCS)"/>
    <s v="STAINLESS"/>
    <s v="STEEL SPORTS BOTTLE 750ML S-308-C6 - NP-20"/>
    <s v="STEEL"/>
    <s v=""/>
    <n v="-19296"/>
    <s v="PCS"/>
    <s v="1.022"/>
    <s v="PCS"/>
    <n v="3430.4"/>
    <s v="KGS "/>
    <n v="456.45846256996271"/>
    <n v="1565835.11"/>
    <n v="6.1850740185631814"/>
    <n v="21217.27791327914"/>
    <n v="573722"/>
    <n v="462.64353658852588"/>
    <x v="4"/>
    <s v="Household Steel Items"/>
    <e v="#NAME?"/>
    <s v="Other"/>
  </r>
  <r>
    <s v="INNSA1"/>
    <s v="2021-02-10"/>
    <s v="0301049751"/>
    <s v="73231000"/>
    <s v="STEEL SCRUBBER 2 PCS SET -8001-2 (QTY- 165000 SET/USD 0.151 PER SET)"/>
    <s v="STEEL"/>
    <s v="SCRUBBER 2 PCS SET -8001-2"/>
    <s v="SCRUBBER"/>
    <s v=""/>
    <e v="#VALUE!"/>
    <s v="SET"/>
    <s v="0.151"/>
    <s v="SET"/>
    <n v="4813"/>
    <s v="KGS "/>
    <n v="418.28202576355699"/>
    <n v="2013191.39"/>
    <n v="5.6677781268774661"/>
    <n v="27279.016124661252"/>
    <n v="884998.9"/>
    <n v="423.94980389043445"/>
    <x v="4"/>
    <s v="Steel Scrubbers"/>
    <e v="#NAME?"/>
    <s v="Scrubber"/>
  </r>
  <r>
    <s v="INNSA1"/>
    <s v="2021-02-08"/>
    <s v="0301049751"/>
    <s v="73239990"/>
    <s v="KWP-1000B SS OIL POT 900ML (QTY- 27000 PCS/USD 1.42 PER PCS)"/>
    <s v="KWP-1000B"/>
    <s v="SS OIL POT 900ML"/>
    <s v="SS"/>
    <s v=""/>
    <e v="#VALUE!"/>
    <s v="PCS"/>
    <s v="1.42"/>
    <s v="PCS"/>
    <n v="6750"/>
    <s v="KGS "/>
    <n v="454.81851851851849"/>
    <n v="3070025"/>
    <n v="6.1628525544514714"/>
    <n v="41599.254742547433"/>
    <n v="1124857.2"/>
    <n v="460.98137107296998"/>
    <x v="4"/>
    <s v="Household Steel Items"/>
    <e v="#NAME?"/>
    <s v="Other"/>
  </r>
  <r>
    <s v="INNSA1"/>
    <s v="2021-02-06"/>
    <s v="0301049751"/>
    <s v="73239990"/>
    <s v="HOUSEHOLD STEEL HOOK 3 PCS SET - 2628 (QTY : 167184 SET/USD 0.445 PER SET)"/>
    <s v="HOUSEHOLD"/>
    <s v="STEEL HOOK 3 PCS SET - 2628"/>
    <s v="STEEL"/>
    <s v=""/>
    <e v="#VALUE!"/>
    <s v="SET"/>
    <s v="0.445"/>
    <s v="SET"/>
    <n v="5665.68"/>
    <s v="KGS "/>
    <n v="1012.297895398258"/>
    <n v="5735355.9400000004"/>
    <n v="13.716773650382899"/>
    <n v="77714.850135501358"/>
    <n v="2101434.4"/>
    <n v="1026.0146690486408"/>
    <x v="4"/>
    <s v="Household Steel Items"/>
    <e v="#NAME?"/>
    <s v="Other"/>
  </r>
  <r>
    <s v="INNSA1"/>
    <s v="2021-02-04"/>
    <s v="0301049751"/>
    <s v="73239990"/>
    <s v="MILD STEEL MULTI FUNCTION CLOTH STAND - RYX-02-020 (QTY : 2464 NUM/ USD 13.80 PER NUM)"/>
    <s v="MILD"/>
    <s v="STEEL MULTI FUNCTION CLOTH STAND - RYX-02-020"/>
    <s v="STEEL"/>
    <s v=""/>
    <e v="#VALUE!"/>
    <s v="NUM"/>
    <s v="13.80"/>
    <s v="OTHER"/>
    <n v="8008"/>
    <s v="KGS "/>
    <n v="373.59745629370627"/>
    <n v="2991768.43"/>
    <n v="5.0588687378971748"/>
    <n v="40511.420853080577"/>
    <n v="1096184"/>
    <n v="378.65632503160344"/>
    <x v="4"/>
    <s v="Household Steel Items"/>
    <e v="#NAME?"/>
    <s v="Cloth Stand"/>
  </r>
  <r>
    <s v="INNSA1"/>
    <s v="2021-02-04"/>
    <s v="0301049751"/>
    <s v="73239990"/>
    <s v="MILD STEEL MULTI FUNCTION CLOTH STAND - RYX-02-021A (QTY : 2592 NUM/ USD 8.85 PER NUM)"/>
    <s v="MILD"/>
    <s v="STEEL MULTI FUNCTION CLOTH STAND - RYX-02-021A"/>
    <s v="STEEL"/>
    <s v=""/>
    <e v="#VALUE!"/>
    <s v="NUM"/>
    <s v="8.85"/>
    <s v="OTHER"/>
    <n v="9504"/>
    <s v="KGS "/>
    <n v="228.7976210016835"/>
    <n v="2174492.59"/>
    <n v="3.0981397562854909"/>
    <n v="29444.720243737309"/>
    <n v="796734.1"/>
    <n v="231.89576075796899"/>
    <x v="4"/>
    <s v="Household Steel Items"/>
    <e v="#NAME?"/>
    <s v="Cloth Stand"/>
  </r>
  <r>
    <s v="INNSA1"/>
    <s v="2021-01-29"/>
    <s v="0301049751"/>
    <s v="73239990"/>
    <s v="STAINLESS STEEL SPORTS BOTTLE 750ML S-308-C6 - NP-20 (QTY-10800 PCS/USD 1.022 PER PCS)"/>
    <s v="STAINLESS"/>
    <s v="STEEL SPORTS BOTTLE 750ML S-308-C6 - NP-20"/>
    <s v="STEEL"/>
    <s v=""/>
    <n v="-10800"/>
    <s v="PCS"/>
    <s v="1.022"/>
    <s v="PCS"/>
    <n v="1920"/>
    <s v="KGS "/>
    <n v="456.57528124999999"/>
    <n v="876624.54"/>
    <n v="6.1824682633717014"/>
    <n v="11870.339065673659"/>
    <n v="321195.2"/>
    <n v="462.75774951337166"/>
    <x v="4"/>
    <s v="Household Steel Items"/>
    <e v="#NAME?"/>
    <s v="Other"/>
  </r>
  <r>
    <s v="INNSA1"/>
    <s v="2021-01-29"/>
    <s v="0301049751"/>
    <s v="73239990"/>
    <s v="STAINLESS STEEL SPORTS BOTTLE 650ML S115 - NP-21 (QTY-27000 PCS/USD 1.070 PER PCS)"/>
    <s v="STAINLESS"/>
    <s v="STEEL SPORTS BOTTLE 650ML S115 - NP-21"/>
    <s v="STEEL"/>
    <s v=""/>
    <n v="-27000"/>
    <s v="PCS"/>
    <s v="1.070"/>
    <s v="PCS"/>
    <n v="4800"/>
    <s v="KGS "/>
    <n v="478.01913124999999"/>
    <n v="2294491.83"/>
    <n v="6.4728386086662164"/>
    <n v="31069.62532159784"/>
    <n v="840701.8"/>
    <n v="484.49196985866621"/>
    <x v="4"/>
    <s v="Household Steel Items"/>
    <e v="#NAME?"/>
    <s v="Other"/>
  </r>
  <r>
    <s v="INNSA1"/>
    <s v="2021-01-29"/>
    <s v="0301049751"/>
    <s v="73239990"/>
    <s v="SS OIL POT 900ML - KWP-1000B (QTY: 27000 PCS/USD 1.42 PER PCS)"/>
    <s v="SS"/>
    <s v="OIL POT 900ML - KWP-1000B"/>
    <s v="OIL"/>
    <s v=""/>
    <n v="27000"/>
    <s v="PCS"/>
    <s v="1.42"/>
    <s v="PCS"/>
    <n v="6750"/>
    <s v="KGS "/>
    <n v="454.57955555555549"/>
    <n v="3068412"/>
    <n v="6.1554442187617546"/>
    <n v="41549.248476641842"/>
    <n v="1124266.1000000001"/>
    <n v="460.73499977431726"/>
    <x v="4"/>
    <s v="Household Steel Items"/>
    <e v="#NAME?"/>
    <s v="Other"/>
  </r>
  <r>
    <s v="INNSA1"/>
    <s v="2021-01-29"/>
    <s v="0301049751"/>
    <s v="73239990"/>
    <s v="STEEL SALT BOTTLE NP-19 (QTY 33024 PCS/USD 0.4976 PER PCS)"/>
    <s v="STEEL"/>
    <s v="SALT BOTTLE NP-19"/>
    <s v="SALT"/>
    <s v=""/>
    <n v="33024"/>
    <s v="PCS"/>
    <s v="0.4976"/>
    <s v="PCS"/>
    <n v="5160"/>
    <s v="KGS "/>
    <n v="259.29615891472872"/>
    <n v="1337968.18"/>
    <n v="3.5111192811743899"/>
    <n v="18117.375490859849"/>
    <n v="490231.5"/>
    <n v="262.80727819590311"/>
    <x v="4"/>
    <s v="Household Steel Items"/>
    <e v="#NAME?"/>
    <s v="Other"/>
  </r>
  <r>
    <s v="INNSA1"/>
    <s v="2021-01-29"/>
    <s v="0301049751"/>
    <s v="73239990"/>
    <s v="SS OIL POT 600ML - KWP-600B (QTY: 16680 PCS/USD 1.20 PER PCS)"/>
    <s v="SS"/>
    <s v="OIL POT 600ML - KWP-600B"/>
    <s v="OIL"/>
    <s v=""/>
    <n v="16680"/>
    <s v="PCS"/>
    <s v="1.20"/>
    <s v="PCS"/>
    <n v="3006"/>
    <s v="KGS "/>
    <n v="543.45398868928805"/>
    <n v="1633622.69"/>
    <n v="7.3588894880066089"/>
    <n v="22120.82180094787"/>
    <n v="598559.4"/>
    <n v="550.81287817729469"/>
    <x v="4"/>
    <s v="Household Steel Items"/>
    <e v="#NAME?"/>
    <s v="Other"/>
  </r>
  <r>
    <s v="INNSA1"/>
    <s v="2021-01-14"/>
    <s v="0301049751"/>
    <s v="73239990"/>
    <s v="STEEL KITCHEN CADDLE - AM-254 (QTY-10080 PCS/USD 0.5524 PER PCS)"/>
    <s v="STEEL"/>
    <s v="KITCHEN CADDLE - AM-254"/>
    <s v="KITCHEN"/>
    <s v=""/>
    <n v="-10080"/>
    <s v="PCS"/>
    <s v="0.5524"/>
    <s v="PCS"/>
    <n v="924"/>
    <s v="KGS "/>
    <n v="480.46571428571428"/>
    <n v="443950.32"/>
    <n v="6.4927799227799223"/>
    <n v="5999.3286486486486"/>
    <n v="162663.4"/>
    <n v="486.95849420849419"/>
    <x v="4"/>
    <s v="Household Steel Items"/>
    <e v="#NAME?"/>
    <s v="Other"/>
  </r>
  <r>
    <s v="INNSA1"/>
    <s v="2021-01-14"/>
    <s v="0301049751"/>
    <s v="73239990"/>
    <s v="STEEL TEA STRAINER - NP-55 (QTY-60120 PCS/USD 0.3204 PER PCS)"/>
    <s v="STEEL"/>
    <s v="TEA STRAINER - NP-55"/>
    <s v="TEA"/>
    <s v=""/>
    <n v="-60120"/>
    <s v="PCS"/>
    <s v="0.3204"/>
    <s v="PCS"/>
    <n v="2755.5"/>
    <s v="KGS "/>
    <n v="567.62763563781527"/>
    <n v="1564097.95"/>
    <n v="7.6706437248353412"/>
    <n v="21136.458783783779"/>
    <n v="573085.5"/>
    <n v="575.29827936265065"/>
    <x v="4"/>
    <s v="Household Steel Items"/>
    <e v="#NAME?"/>
    <s v="Tea Strainer"/>
  </r>
  <r>
    <s v="INNSA1"/>
    <s v="2021-01-14"/>
    <s v="0301049751"/>
    <s v="73239990"/>
    <s v="STEEL ZHARA - NP-003 (QTY-84000 PCS/USD 0.4514 PER PCS)"/>
    <s v="STEEL"/>
    <s v="ZHARA - NP-003"/>
    <s v="ZHARA"/>
    <s v=""/>
    <n v="-84000"/>
    <s v="PCS"/>
    <s v="0.4514"/>
    <s v="PCS"/>
    <n v="7840"/>
    <s v="KGS "/>
    <n v="392.71478316326528"/>
    <n v="3078883.9"/>
    <n v="5.3069565292333154"/>
    <n v="41606.539189189178"/>
    <n v="1128103.1000000001"/>
    <n v="398.02173969249861"/>
    <x v="4"/>
    <s v="Household Steel Items"/>
    <e v="#NAME?"/>
    <s v="Other"/>
  </r>
  <r>
    <s v="INNSA1"/>
    <s v="2021-01-14"/>
    <s v="0301049751"/>
    <s v="73239990"/>
    <s v="STEEL HANGER WITH HOOK -SM1168 (QTY:25440 PCS USD 1.16 PER PCS)"/>
    <s v="STEEL"/>
    <s v="HANGER WITH HOOK -SM1168"/>
    <s v="HANGER"/>
    <s v=""/>
    <e v="#N/A"/>
    <e v="#N/A"/>
    <s v="1.16"/>
    <e v="#N/A"/>
    <n v="4770"/>
    <s v="KGS "/>
    <n v="490.50224947589101"/>
    <n v="2339695.73"/>
    <n v="6.6284087767012299"/>
    <n v="31617.50986486486"/>
    <n v="857264.5"/>
    <n v="497.13065825259224"/>
    <x v="4"/>
    <s v="Household Steel Items"/>
    <e v="#NAME?"/>
    <s v="Hanger"/>
  </r>
  <r>
    <s v="INNSA1"/>
    <s v="2021-01-14"/>
    <s v="0301049751"/>
    <s v="73239990"/>
    <s v="STEEL HAND BLENDER - RS-02 (QTY-50000 PCS/USD 0.4499 PER PCS)"/>
    <s v="STEEL"/>
    <s v="HAND BLENDER - RS-02"/>
    <s v="HAND"/>
    <s v=""/>
    <n v="-50000"/>
    <s v="PCS"/>
    <s v="0.4499"/>
    <s v="PCS"/>
    <n v="3000"/>
    <s v="KGS "/>
    <n v="608.85959666666668"/>
    <n v="1826578.79"/>
    <n v="8.2278323873873873"/>
    <n v="24683.497162162159"/>
    <n v="669258.5"/>
    <n v="617.08742905405404"/>
    <x v="4"/>
    <s v="Household Steel Items"/>
    <e v="#NAME?"/>
    <s v="Other"/>
  </r>
  <r>
    <s v="INNSA1"/>
    <s v="2021-01-14"/>
    <s v="0301049751"/>
    <s v="73239990"/>
    <s v="STEEL KITCHEN TURNER - AM-253 (QTY-20016 PCS/USD 0.5524 PER PCS)"/>
    <s v="STEEL"/>
    <s v="KITCHEN TURNER - AM-253"/>
    <s v="KITCHEN"/>
    <s v=""/>
    <n v="-20016"/>
    <s v="PCS"/>
    <s v="0.5524"/>
    <s v="PCS"/>
    <n v="1890.4"/>
    <s v="KGS "/>
    <n v="466.3345746931866"/>
    <n v="881558.88"/>
    <n v="6.301818576934954"/>
    <n v="11912.957837837839"/>
    <n v="323003.2"/>
    <n v="472.63639327012157"/>
    <x v="4"/>
    <s v="Household Steel Items"/>
    <e v="#NAME?"/>
    <s v="Other"/>
  </r>
  <r>
    <s v="INNSA1"/>
    <s v="2021-01-13"/>
    <s v="0301049751"/>
    <s v="73239990"/>
    <s v="STAINLESS STEEL SPORTS BOTTLE 650ML S115 - NP-21 (QTY-19800 PCS/USD 1.070 PER PCS)"/>
    <s v="STAINLESS"/>
    <s v="STEEL SPORTS BOTTLE 650ML S115 - NP-21"/>
    <s v="STEEL"/>
    <s v=""/>
    <n v="-19800"/>
    <s v="PCS"/>
    <s v="1.070"/>
    <s v="PCS"/>
    <n v="3520"/>
    <s v="KGS "/>
    <n v="466.44168181818179"/>
    <n v="1641874.72"/>
    <n v="6.3032659705159704"/>
    <n v="22187.496216216219"/>
    <n v="601582.9"/>
    <n v="472.74494778869774"/>
    <x v="4"/>
    <s v="Household Steel Items"/>
    <e v="#NAME?"/>
    <s v="Other"/>
  </r>
  <r>
    <s v="INNSA1"/>
    <s v="2021-01-13"/>
    <s v="0301049751"/>
    <s v="73239990"/>
    <s v="STAINLESS STEEL SPORTS BOTTLE 750ML S-308-C6 - NP-20 (QTY-14400 PCS/USD 1.022 PER PCS)"/>
    <s v="STAINLESS"/>
    <s v="STEEL SPORTS BOTTLE 750ML S-308-C6 - NP-20"/>
    <s v="STEEL"/>
    <s v=""/>
    <n v="-14400"/>
    <s v="PCS"/>
    <s v="1.022"/>
    <s v="PCS"/>
    <n v="2560"/>
    <s v="KGS "/>
    <n v="445.51719531250001"/>
    <n v="1140524.02"/>
    <n v="6.0205026393581083"/>
    <n v="15412.48675675676"/>
    <n v="417888"/>
    <n v="451.53769795185809"/>
    <x v="4"/>
    <s v="Household Steel Items"/>
    <e v="#NAME?"/>
    <s v="Other"/>
  </r>
  <r>
    <s v="INNSA1"/>
    <s v="2021-01-12"/>
    <s v="0301049751"/>
    <s v="73239990"/>
    <s v="STAINLESS STEEL GRATER WITH HANDLE DS-25 (QTY- 160200 PCS/USD 0.2200 PER PCS)"/>
    <s v="STAINLESS"/>
    <s v="STEEL GRATER WITH HANDLE DS-25"/>
    <s v="STEEL"/>
    <s v=""/>
    <e v="#VALUE!"/>
    <s v="PCS"/>
    <s v="0.2200"/>
    <s v="PCS"/>
    <n v="5340"/>
    <s v="KGS "/>
    <n v="530.653904494382"/>
    <n v="2833691.85"/>
    <n v="7.1709987093835403"/>
    <n v="38293.133108108108"/>
    <n v="1038264.7"/>
    <n v="537.82490320376553"/>
    <x v="4"/>
    <s v="Household Steel Items"/>
    <e v="#NAME?"/>
    <s v="Other"/>
  </r>
  <r>
    <s v="INNSA1"/>
    <s v="2021-01-12"/>
    <s v="0301049751"/>
    <s v="73239990"/>
    <s v="STEEL SALT BOTTLE - NP-19 (QTY- 32832 PCS/USD 0.4923 PER PCS)"/>
    <s v="STEEL"/>
    <s v="SALT BOTTLE - NP-19"/>
    <s v="SALT"/>
    <s v=""/>
    <e v="#VALUE!"/>
    <s v="PCS"/>
    <s v="0.4923"/>
    <s v="PCS"/>
    <n v="5130"/>
    <s v="KGS "/>
    <n v="253.3244444444444"/>
    <n v="1299554.3999999999"/>
    <n v="3.4233033033033031"/>
    <n v="17561.545945945949"/>
    <n v="476156.8"/>
    <n v="256.74774774774772"/>
    <x v="4"/>
    <s v="Household Steel Items"/>
    <e v="#NAME?"/>
    <s v="Other"/>
  </r>
  <r>
    <s v="INNSA1"/>
    <s v="2021-01-12"/>
    <s v="0301049751"/>
    <s v="73239990"/>
    <s v="STEEL HANGER WITH HOOK SL-89 (QTY 70056 PCS / USD 1.05 PER PCS)"/>
    <s v="STEEL"/>
    <s v="HANGER WITH HOOK SL-89"/>
    <s v="HANGER"/>
    <s v=""/>
    <n v="70056"/>
    <s v="PCS"/>
    <s v="1.05"/>
    <s v="PCS"/>
    <n v="15568"/>
    <s v="KGS "/>
    <n v="365.42023381294968"/>
    <n v="5688862.2000000002"/>
    <n v="4.9381112677425634"/>
    <n v="76876.516216216216"/>
    <n v="2084399"/>
    <n v="370.35834508069223"/>
    <x v="4"/>
    <s v="Household Steel Items"/>
    <e v="#NAME?"/>
    <s v="Hanger"/>
  </r>
  <r>
    <s v="INNSA1"/>
    <s v="2021-01-12"/>
    <s v="0301049751"/>
    <s v="73239990"/>
    <s v="STEEL ZHARA - NP-003 (QTY- 30240 PCS/USD 0.4507 PER PCS)"/>
    <s v="STEEL"/>
    <s v="ZHARA - NP-003"/>
    <s v="ZHARA"/>
    <s v=""/>
    <e v="#VALUE!"/>
    <s v="PCS"/>
    <s v="0.4507"/>
    <s v="PCS"/>
    <n v="2822.4"/>
    <s v="KGS "/>
    <n v="388.25606575963712"/>
    <n v="1095813.92"/>
    <n v="5.2467035913464466"/>
    <n v="14808.296216216209"/>
    <n v="401506.3"/>
    <n v="393.50276935098356"/>
    <x v="4"/>
    <s v="Household Steel Items"/>
    <e v="#NAME?"/>
    <s v="Other"/>
  </r>
  <r>
    <s v="INNSA1"/>
    <s v="2021-01-08"/>
    <s v="0301049751"/>
    <s v="73231000"/>
    <s v="SS SCRUBBER 3 PCS SET - (ITEM NO-SS410) (QTY- 120000 SET/USD 0.162 PER SET)"/>
    <s v="SS"/>
    <s v="SCRUBBER 3 PCS SET -"/>
    <s v="SCRUBBER"/>
    <s v="ITEM NO-SS410"/>
    <e v="#VALUE!"/>
    <s v="SET"/>
    <s v="0.162"/>
    <s v="SET"/>
    <n v="7500"/>
    <s v="KGS "/>
    <n v="220.3412266666667"/>
    <n v="1652559.2"/>
    <n v="2.977584144144144"/>
    <n v="22331.881081081079"/>
    <n v="726465"/>
    <n v="223.31881081081085"/>
    <x v="4"/>
    <s v="Steel Scrubbers"/>
    <e v="#NAME?"/>
    <s v="Scrubber"/>
  </r>
  <r>
    <s v="INNSA1"/>
    <s v="2020-12-31"/>
    <s v="0301049751"/>
    <s v="73239990"/>
    <s v="STAINLESS STEEL GRATER WITH HANDLE HEXA - KL326D-9S (MILD STEEL) (QTY - 35016 PCS/USD 0.96 PER PCS)"/>
    <s v="STAINLESS"/>
    <s v="STEEL GRATER WITH HANDLE HEXA - KL326D-9S"/>
    <s v="STEEL"/>
    <s v="MILD STEEL"/>
    <e v="#VALUE!"/>
    <s v="PCS"/>
    <s v="0.96"/>
    <s v="PCS"/>
    <n v="8024.5"/>
    <s v="KGS"/>
    <n v="338.42545454545461"/>
    <n v="2715695.06"/>
    <n v="4.5456743390927414"/>
    <n v="36476.763734049688"/>
    <n v="995030.7"/>
    <n v="342.97112888454734"/>
    <x v="5"/>
    <s v="Household Steel Items"/>
    <e v="#NAME?"/>
    <s v="Other"/>
  </r>
  <r>
    <s v="INNSA1"/>
    <s v="2020-12-31"/>
    <s v="0301049751"/>
    <s v="73239990"/>
    <s v="STAINLESS STEEL GRATER WITH HANDLE - KL3241-8S (MILD STEEL) (QTY - 7920 PCS/USD 0.59 PER PCS)"/>
    <s v="STAINLESS"/>
    <s v="STEEL GRATER WITH HANDLE - KL3241-8S"/>
    <s v="STEEL"/>
    <s v="MILD STEEL"/>
    <e v="#VALUE!"/>
    <s v="PCS"/>
    <s v="0.59"/>
    <s v="PCS"/>
    <n v="1012"/>
    <s v="KGS"/>
    <n v="373.02666996047429"/>
    <n v="377502.99"/>
    <n v="5.0104321015510314"/>
    <n v="5070.5572867696437"/>
    <n v="138317.1"/>
    <n v="378.03710206202533"/>
    <x v="5"/>
    <s v="Household Steel Items"/>
    <e v="#NAME?"/>
    <s v="Other"/>
  </r>
  <r>
    <s v="INNSA1"/>
    <s v="2020-12-28"/>
    <s v="0301049751"/>
    <s v="73239990"/>
    <s v="HOUSEHOLD STEEL HOOK 3 PCS SET -2628 (QTY : 36216 SET/USD 0.445 PER SET)"/>
    <s v="HOUSEHOLD"/>
    <s v="STEEL HOOK 3 PCS SET -2628"/>
    <s v="STEEL"/>
    <s v=""/>
    <e v="#VALUE!"/>
    <s v="SET"/>
    <s v="0.445"/>
    <s v="SET"/>
    <n v="1227.32"/>
    <s v="KGS"/>
    <n v="1006.84921617834"/>
    <n v="1235726.18"/>
    <n v="13.52383097620335"/>
    <n v="16598.068233713901"/>
    <n v="452770"/>
    <n v="1020.3730471545434"/>
    <x v="5"/>
    <s v="Household Steel Items"/>
    <e v="#NAME?"/>
    <s v="Other"/>
  </r>
  <r>
    <s v="INNSA1"/>
    <s v="2020-12-28"/>
    <s v="0301049751"/>
    <s v="73231000"/>
    <s v="STEEL SCRUBBER 6 PCS SET - OKS-4156 (QTY- 98000 PCS/USD 0.256 PER PCS)"/>
    <s v="STEEL"/>
    <s v="SCRUBBER 6 PCS SET - OKS-4156"/>
    <s v="SCRUBBER"/>
    <s v=""/>
    <e v="#VALUE!"/>
    <s v="PCS"/>
    <s v="0.256"/>
    <s v="PCS"/>
    <n v="8621.6"/>
    <s v="KGS"/>
    <n v="226.19279368098731"/>
    <n v="1950143.79"/>
    <n v="3.038183931242274"/>
    <n v="26194.006581598391"/>
    <n v="857283.3"/>
    <n v="229.23097761222959"/>
    <x v="5"/>
    <s v="Steel Scrubbers"/>
    <e v="#NAME?"/>
    <s v="Scrubber"/>
  </r>
  <r>
    <s v="INNSA1"/>
    <s v="2020-12-17"/>
    <s v="0301049751"/>
    <s v="73239990"/>
    <s v="STEEL HAND BLENDER (ITEM NO-RS-02)(TOTAL:50000 PCS)"/>
    <s v="STEEL"/>
    <s v="HAND BLENDER"/>
    <s v="HAND"/>
    <s v="ITEM NO-RS-02"/>
    <s v=""/>
    <e v="#VALUE!"/>
    <s v=" "/>
    <e v="#VALUE!"/>
    <n v="3000"/>
    <s v="KGS"/>
    <n v="586.35154333333332"/>
    <n v="1759054.63"/>
    <n v="7.8494182507809009"/>
    <n v="23548.254752342698"/>
    <n v="644517.6"/>
    <n v="594.20096158411422"/>
    <x v="5"/>
    <s v="Household Steel Items"/>
    <e v="#NAME?"/>
    <s v="Other"/>
  </r>
  <r>
    <s v="INNSA1"/>
    <s v="2020-12-17"/>
    <s v="0301049751"/>
    <s v="73239990"/>
    <s v="STEEL TEA STRAINER BIG(ITEM NO-SB-12)((TOTAL:10080 PC)"/>
    <s v="STEEL"/>
    <s v="TEA STRAINER BIG"/>
    <s v="TEA"/>
    <s v="ITEM NO-SB-12"/>
    <s v=""/>
    <e v="#VALUE!"/>
    <s v=" "/>
    <e v="#VALUE!"/>
    <n v="2394"/>
    <s v="KGS"/>
    <n v="393.20444026733497"/>
    <n v="941331.43"/>
    <n v="5.2637809942079654"/>
    <n v="12601.491700133871"/>
    <n v="344903.8"/>
    <n v="398.46822126154296"/>
    <x v="5"/>
    <s v="Household Steel Items"/>
    <e v="#NAME?"/>
    <s v="Tea Strainer"/>
  </r>
  <r>
    <s v="INNSA1"/>
    <s v="2020-12-17"/>
    <s v="0301049751"/>
    <s v="73239990"/>
    <s v="STAINLESS STEEL SPORTS BOTTLE 750ML SG-702 - SB-01 (QTY-23364 PCS/USD 1.11 PER PCS)"/>
    <s v="STAINLESS"/>
    <s v="STEEL SPORTS BOTTLE 750ML SG-702 - SB-01"/>
    <s v="STEEL"/>
    <s v=""/>
    <n v="-23364"/>
    <s v="PCS"/>
    <s v="1.11"/>
    <s v="PCS"/>
    <n v="3829.1"/>
    <s v="KGS"/>
    <n v="527.52605050795228"/>
    <n v="2019950"/>
    <n v="7.0619283869873124"/>
    <n v="27040.82998661312"/>
    <n v="740109.7"/>
    <n v="534.58797889493962"/>
    <x v="5"/>
    <s v="Household Steel Items"/>
    <e v="#NAME?"/>
    <s v="Other"/>
  </r>
  <r>
    <s v="INNSA1"/>
    <s v="2020-12-17"/>
    <s v="0301049751"/>
    <s v="73239990"/>
    <s v="STEEL ZHARA(ITEM NO-NP-003)(TOTAL:59760 PCS)"/>
    <s v="STEEL"/>
    <s v="ZHARA"/>
    <s v=" "/>
    <s v="ITEM NO-NP-003"/>
    <s v=""/>
    <e v="#VALUE!"/>
    <s v=" "/>
    <e v="#VALUE!"/>
    <n v="5577.6"/>
    <s v="KGS"/>
    <n v="378.20491250717163"/>
    <n v="2109475.7200000002"/>
    <n v="5.0629841031749869"/>
    <n v="28239.300133868808"/>
    <n v="772911.9"/>
    <n v="383.26789661034661"/>
    <x v="5"/>
    <s v="Household Steel Items"/>
    <e v="#NAME?"/>
    <s v="Other"/>
  </r>
  <r>
    <s v="INNSA1"/>
    <s v="2020-12-17"/>
    <s v="0301049751"/>
    <s v="73239990"/>
    <s v="STAINLESS STEEL SPORTS BOTTLE 650ML S115 - NP-21 (QTY-17640 PCS/USD 1.07 PER PCS)"/>
    <s v="STAINLESS"/>
    <s v="STEEL SPORTS BOTTLE 650ML S115 - NP-21"/>
    <s v="STEEL"/>
    <s v=""/>
    <n v="-17640"/>
    <s v="PCS"/>
    <s v="1.07"/>
    <s v="PCS"/>
    <n v="3136"/>
    <s v="KGS"/>
    <n v="468.78830676020402"/>
    <n v="1470120.13"/>
    <n v="6.2756132096412864"/>
    <n v="19680.323025435071"/>
    <n v="538652"/>
    <n v="475.0639199698453"/>
    <x v="5"/>
    <s v="Household Steel Items"/>
    <e v="#NAME?"/>
    <s v="Other"/>
  </r>
  <r>
    <s v="INNSA1"/>
    <s v="2020-12-11"/>
    <s v="0301049751"/>
    <s v="73239990"/>
    <s v="KWP-1000B SS OIL POT 900ML (QTY: 12732 PCS/USD 1.42 PER PCS)"/>
    <s v="KWP-1000B"/>
    <s v="SS OIL POT 900ML"/>
    <s v="SS"/>
    <s v=""/>
    <n v="12732"/>
    <s v="PCS"/>
    <s v="1.42"/>
    <s v="PCS"/>
    <n v="3183"/>
    <s v="KGS"/>
    <n v="435.22041470311029"/>
    <n v="1385306.58"/>
    <n v="5.8262438380603783"/>
    <n v="18544.934136546181"/>
    <n v="507576.3"/>
    <n v="441.0466585411707"/>
    <x v="5"/>
    <s v="Household Steel Items"/>
    <e v="#NAME?"/>
    <s v="Other"/>
  </r>
  <r>
    <s v="INNSA1"/>
    <s v="2020-12-11"/>
    <s v="0301049751"/>
    <s v="73239990"/>
    <s v="KWB-600F STAINLESS STEEL SPORTS BOTTLE (QTY: 25296 PCS/USD 0.99 PER PCS)"/>
    <s v="KWB-600F"/>
    <s v="STAINLESS STEEL SPORTS BOTTLE"/>
    <s v="STAINLESS"/>
    <s v=""/>
    <n v="25296"/>
    <s v="PCS"/>
    <s v="0.99"/>
    <s v="PCS"/>
    <n v="4110"/>
    <s v="KGS"/>
    <n v="466.88093673965932"/>
    <n v="1918880.65"/>
    <n v="6.2500794744264967"/>
    <n v="25687.826639892901"/>
    <n v="703077.8"/>
    <n v="473.13101621408583"/>
    <x v="5"/>
    <s v="Household Steel Items"/>
    <e v="#NAME?"/>
    <s v="Other"/>
  </r>
  <r>
    <s v="INNSA1"/>
    <s v="2020-12-08"/>
    <s v="0301049751"/>
    <s v="73239990"/>
    <s v="MILD STEEL MULTI FUNCTION CLOTH STAND - RYX-02-021A (QTY : 3888 NUM/ USD 8.60 PER NUM)"/>
    <s v="MILD"/>
    <s v="STEEL MULTI FUNCTION CLOTH STAND - RYX-02-021A"/>
    <s v="STEEL"/>
    <s v=""/>
    <e v="#VALUE!"/>
    <s v="NUM"/>
    <s v="8.60"/>
    <s v="OTHER"/>
    <n v="14256"/>
    <s v="KGS"/>
    <n v="226.33630541526381"/>
    <n v="3226650.37"/>
    <n v="3.0299371541534641"/>
    <n v="43194.784069611778"/>
    <n v="1182244.7"/>
    <n v="229.36624256941727"/>
    <x v="5"/>
    <s v="Household Steel Items"/>
    <e v="#NAME?"/>
    <s v="Cloth Stand"/>
  </r>
  <r>
    <s v="INNSA1"/>
    <s v="2020-11-30"/>
    <s v="0301049751"/>
    <s v="73239990"/>
    <s v="STAINLESS STEEL GRATER WITH HANDLE - KL324H-9S (MILD STEEL) (QTY - 58464 PCS/USD 0.67 PER PCS)"/>
    <s v="STAINLESS"/>
    <s v="STEEL GRATER WITH HANDLE - KL324H-9S"/>
    <s v="STEEL"/>
    <s v="MILD STEEL"/>
    <e v="#VALUE!"/>
    <s v="PCS"/>
    <s v="0.67"/>
    <s v="PCS"/>
    <n v="9744"/>
    <s v="KGS"/>
    <n v="324.56375000000003"/>
    <n v="3162549.18"/>
    <n v="4.3160073138297879"/>
    <n v="42055.175265957449"/>
    <n v="1158758"/>
    <n v="328.87975731382983"/>
    <x v="5"/>
    <s v="Household Steel Items"/>
    <e v="#NAME?"/>
    <s v="Other"/>
  </r>
  <r>
    <s v="INNSA1"/>
    <s v="2020-11-30"/>
    <s v="0301049751"/>
    <s v="73239990"/>
    <s v="STEEL ZHARA - NP-003 (QTY- 50400 PCS/USD 0.446 PER PCS)"/>
    <s v="STEEL"/>
    <s v="ZHARA - NP-003"/>
    <s v="ZHARA"/>
    <s v=""/>
    <e v="#VALUE!"/>
    <s v="PCS"/>
    <s v="0.446"/>
    <s v="PCS"/>
    <n v="4704"/>
    <s v="KGS"/>
    <n v="381.59719600340128"/>
    <n v="1795033.21"/>
    <n v="5.0744307979175707"/>
    <n v="23870.122473404259"/>
    <n v="657700.19999999995"/>
    <n v="386.67162680131884"/>
    <x v="5"/>
    <s v="Household Steel Items"/>
    <e v="#NAME?"/>
    <s v="Other"/>
  </r>
  <r>
    <s v="INNSA1"/>
    <s v="2020-11-30"/>
    <s v="0301049751"/>
    <s v="73239990"/>
    <s v="STEEL SALT BOTTLE - NP-19 (QTY- 30000 PCS/USD 0.487 PER PCS)"/>
    <s v="STEEL"/>
    <s v="SALT BOTTLE - NP-19"/>
    <s v="SALT"/>
    <s v=""/>
    <e v="#VALUE!"/>
    <s v="PCS"/>
    <s v="0.487"/>
    <s v="PCS"/>
    <n v="4687.5"/>
    <s v="KGS"/>
    <n v="248.8949397333333"/>
    <n v="1166695.03"/>
    <n v="3.3097731347517731"/>
    <n v="15514.56156914894"/>
    <n v="427477.1"/>
    <n v="252.20471286808507"/>
    <x v="5"/>
    <s v="Household Steel Items"/>
    <e v="#NAME?"/>
    <s v="Other"/>
  </r>
  <r>
    <s v="INNSA1"/>
    <s v="2020-11-27"/>
    <s v="0301049751"/>
    <s v="73239990"/>
    <s v="HOUSEHOLD STEEL HOOK 3 PCS SET (ITEM NO-2628 )(24120 SET)"/>
    <s v="HOUSEHOLD"/>
    <s v="STEEL HOOK 3 PCS SET"/>
    <s v="STEEL"/>
    <s v="ITEM NO-2628 "/>
    <s v=""/>
    <e v="#VALUE!"/>
    <s v=" "/>
    <e v="#VALUE!"/>
    <n v="817.4"/>
    <s v="KGS"/>
    <n v="1015.606581844874"/>
    <n v="830156.82"/>
    <n v="13.50540667346907"/>
    <n v="11039.31941489362"/>
    <n v="304169.5"/>
    <n v="1029.111988518343"/>
    <x v="5"/>
    <s v="Household Steel Items"/>
    <e v="#NAME?"/>
    <s v="Other"/>
  </r>
  <r>
    <s v="INNSA1"/>
    <s v="2020-11-27"/>
    <s v="0301049751"/>
    <s v="73231000"/>
    <s v="SS SCRUBBER 3 PCS SET - (ITEM NO-SS410) (QTY- 121200 SET/USD 0.169 PER SET)"/>
    <s v="SS"/>
    <s v="SCRUBBER 3 PCS SET -"/>
    <s v="SCRUBBER"/>
    <s v="ITEM NO-SS410"/>
    <e v="#VALUE!"/>
    <s v="SET"/>
    <s v="0.169"/>
    <s v="SET"/>
    <n v="7575"/>
    <s v="KGS"/>
    <n v="228.7038363036304"/>
    <n v="1732431.56"/>
    <n v="3.0412744189312551"/>
    <n v="23037.653723404259"/>
    <n v="761576.9"/>
    <n v="231.74511072256166"/>
    <x v="5"/>
    <s v="Steel Scrubbers"/>
    <e v="#NAME?"/>
    <s v="Scrubber"/>
  </r>
  <r>
    <s v="INNSA1"/>
    <s v="2020-11-21"/>
    <s v="0301049751"/>
    <s v="73239990"/>
    <s v="STEEL HAND BLENDER RS-02 (QTY- 50000 PCS/USD 0.4397 PER PCS)"/>
    <s v="STEEL"/>
    <s v="HAND BLENDER RS-02"/>
    <s v="HAND"/>
    <s v=""/>
    <e v="#VALUE!"/>
    <s v="PCS"/>
    <s v="0.4397"/>
    <s v="PCS"/>
    <n v="3000"/>
    <s v="KGS"/>
    <n v="587.57682666666665"/>
    <n v="1762730.48"/>
    <n v="7.8135216312056732"/>
    <n v="23440.564893617018"/>
    <n v="645864.4"/>
    <n v="595.39034829787226"/>
    <x v="5"/>
    <s v="Household Steel Items"/>
    <e v="#NAME?"/>
    <s v="Other"/>
  </r>
  <r>
    <s v="INNSA1"/>
    <s v="2020-11-21"/>
    <s v="0301049751"/>
    <s v="73239990"/>
    <s v="STEEL ZHARA - NP-003 (QTY- 60000 PCS/USD 0.4412 PER PCS)"/>
    <s v="STEEL"/>
    <s v="ZHARA - NP-003"/>
    <s v="ZHARA"/>
    <s v=""/>
    <e v="#VALUE!"/>
    <s v="PCS"/>
    <s v="0.4412"/>
    <s v="PCS"/>
    <n v="5600"/>
    <s v="KGS"/>
    <n v="379.01657678571428"/>
    <n v="2122492.83"/>
    <n v="5.0401140530015196"/>
    <n v="28224.63869680851"/>
    <n v="777681.5"/>
    <n v="384.05669083871578"/>
    <x v="5"/>
    <s v="Household Steel Items"/>
    <e v="#NAME?"/>
    <s v="Other"/>
  </r>
  <r>
    <s v="INNSA1"/>
    <s v="2020-11-21"/>
    <s v="0301049751"/>
    <s v="73239990"/>
    <s v="STAINLESS STEEL GRATER WITH HANDLE DS-25 (QTY- 50400 PCS/USD 0.2153 PER PCS)"/>
    <s v="STAINLESS"/>
    <s v="STEEL GRATER WITH HANDLE DS-25"/>
    <s v="STEEL"/>
    <s v=""/>
    <e v="#VALUE!"/>
    <s v="PCS"/>
    <s v="0.2153"/>
    <s v="PCS"/>
    <n v="1680"/>
    <s v="KGS"/>
    <n v="517.87476190476184"/>
    <n v="870029.6"/>
    <n v="6.8866324721377898"/>
    <n v="11569.54255319149"/>
    <n v="318778.8"/>
    <n v="524.7613943768996"/>
    <x v="5"/>
    <s v="Household Steel Items"/>
    <e v="#NAME?"/>
    <s v="Other"/>
  </r>
  <r>
    <s v="INNSA1"/>
    <s v="2020-11-12"/>
    <s v="0301049751"/>
    <s v="73231000"/>
    <s v="STEEL SCRUBBER 2PCS SET - 8001-2 (QTY-166800 SETS/USD 0.151 PER SET)"/>
    <s v="STEEL"/>
    <s v="SCRUBBER 2PCS SET - 8001-2"/>
    <s v="SCRUBBER"/>
    <s v=""/>
    <n v="-166800"/>
    <s v="SETS"/>
    <s v="0.151"/>
    <s v="SET"/>
    <n v="4865"/>
    <s v="KGS"/>
    <n v="412.03519835560121"/>
    <n v="2004551.24"/>
    <n v="5.4828369707997497"/>
    <n v="26674.001862940779"/>
    <n v="881200.7"/>
    <n v="417.51803532640093"/>
    <x v="5"/>
    <s v="Steel Scrubbers"/>
    <e v="#NAME?"/>
    <s v="Scrubber"/>
  </r>
  <r>
    <s v="INNSA1"/>
    <s v="2020-11-11"/>
    <s v="0301049751"/>
    <s v="73239990"/>
    <s v="KWB-600F STAINLESS STEEL SPORTS BOTTLE (QTY 24240 PCS/USD 0.99 PER PCS)"/>
    <s v="KWB-600F"/>
    <s v="STAINLESS STEEL SPORTS BOTTLE"/>
    <s v="STAINLESS"/>
    <s v=""/>
    <n v="24240"/>
    <s v="PCS"/>
    <s v="0.99"/>
    <s v="PCS"/>
    <n v="3787.5"/>
    <s v="KGS"/>
    <n v="488.08389438943902"/>
    <n v="1848617.75"/>
    <n v="6.4947956671914691"/>
    <n v="24599.038589487689"/>
    <n v="677333.5"/>
    <n v="494.57869005663048"/>
    <x v="5"/>
    <s v="Household Steel Items"/>
    <e v="#NAME?"/>
    <s v="Other"/>
  </r>
  <r>
    <s v="INNSA1"/>
    <s v="2020-11-11"/>
    <s v="0301049751"/>
    <s v="73231000"/>
    <s v="STEEL SCRUBBER 6 PCS SET - OKS-4156 (QTY- 98000 PCS/USD 0.256 PER PCS)"/>
    <s v="STEEL"/>
    <s v="SCRUBBER 6 PCS SET - OKS-4156"/>
    <s v="SCRUBBER"/>
    <s v=""/>
    <e v="#VALUE!"/>
    <s v="PCS"/>
    <s v="0.256"/>
    <s v="PCS"/>
    <n v="8511"/>
    <s v="KGS"/>
    <n v="231.2860286687816"/>
    <n v="1968475.39"/>
    <n v="3.0776583987861819"/>
    <n v="26193.950632069191"/>
    <n v="865341.8"/>
    <n v="234.36368706756778"/>
    <x v="5"/>
    <s v="Steel Scrubbers"/>
    <e v="#NAME?"/>
    <s v="Scrubber"/>
  </r>
  <r>
    <s v="INNSA1"/>
    <s v="2020-11-11"/>
    <s v="0301049751"/>
    <s v="73239990"/>
    <s v="KWP-1000B SS OIL POT 900ML (QTY 14304 PCS/USD 1.42 PER PCS)"/>
    <s v="KWP-1000B"/>
    <s v="SS OIL POT 900ML"/>
    <s v="SS"/>
    <s v=""/>
    <n v="14304"/>
    <s v="PCS"/>
    <s v="1.42"/>
    <s v="PCS"/>
    <n v="3576"/>
    <s v="KGS"/>
    <n v="437.54995525727071"/>
    <n v="1564678.64"/>
    <n v="5.8223546940421906"/>
    <n v="20820.740385894871"/>
    <n v="573298.30000000005"/>
    <n v="443.3723099513129"/>
    <x v="5"/>
    <s v="Household Steel Items"/>
    <e v="#NAME?"/>
    <s v="Other"/>
  </r>
  <r>
    <s v="INNSA1"/>
    <s v="2020-11-03"/>
    <s v="0301049751"/>
    <s v="73239990"/>
    <s v="STEEL HANGER WITH HOOK ITEM NO. SM1168 (QTY: 25440 NUM / USD1.160 PER NUM"/>
    <s v="STEEL"/>
    <s v="HANGER WITH HOOK ITEM NO. SM1168"/>
    <s v="HANGER"/>
    <e v="#N/A"/>
    <n v="25440"/>
    <s v="NUM"/>
    <s v=" "/>
    <s v="OTHER"/>
    <n v="4770"/>
    <s v="KGS"/>
    <n v="490.84180922431869"/>
    <n v="2341315.4300000002"/>
    <n v="6.6106640972972217"/>
    <n v="31532.867744107749"/>
    <n v="0"/>
    <n v="497.45247332161591"/>
    <x v="5"/>
    <s v="Household Steel Items"/>
    <e v="#NAME?"/>
    <s v="Hanger"/>
  </r>
  <r>
    <s v="INNSA1"/>
    <s v="2020-11-02"/>
    <s v="0301049751"/>
    <s v="73239990"/>
    <s v="STEEL TEA STRAINER BIG - SB-12 (QTY- 10080 PCS/USD 1.1619 PER PCS)"/>
    <s v="STEEL"/>
    <s v="TEA STRAINER BIG - SB-12"/>
    <s v="TEA"/>
    <s v=""/>
    <e v="#VALUE!"/>
    <s v="PCS"/>
    <s v="1.1619"/>
    <s v="PCS"/>
    <n v="2394"/>
    <s v="KGS"/>
    <n v="384.90846282372598"/>
    <n v="921470.86"/>
    <n v="5.1839523612623024"/>
    <n v="12410.38195286195"/>
    <n v="0"/>
    <n v="390.09241518498828"/>
    <x v="5"/>
    <s v="Household Steel Items"/>
    <e v="#NAME?"/>
    <s v="Tea Strainer"/>
  </r>
  <r>
    <s v="INNSA1"/>
    <s v="2020-11-02"/>
    <s v="0301049751"/>
    <s v="73239990"/>
    <s v="STEEL ZHARA - NP-003 (QTY- 60120 PCS/USD 0.4392 PER PCS)"/>
    <s v="STEEL"/>
    <s v="ZHARA - NP-003"/>
    <s v="ZHARA"/>
    <s v=""/>
    <e v="#VALUE!"/>
    <s v="PCS"/>
    <s v="0.4392"/>
    <s v="PCS"/>
    <n v="5611.2"/>
    <s v="KGS"/>
    <n v="370.23536498431707"/>
    <n v="2077464.68"/>
    <n v="4.9863348819436641"/>
    <n v="27979.322289562289"/>
    <n v="0"/>
    <n v="375.22169986626074"/>
    <x v="5"/>
    <s v="Household Steel Items"/>
    <e v="#NAME?"/>
    <s v="Other"/>
  </r>
  <r>
    <s v="INNSA1"/>
    <s v="2020-10-17"/>
    <s v="0301049751"/>
    <s v="73239990"/>
    <s v="STEEL TEA STRAINER - NP-55 (QTY- 61200 PCS/USD 0.3118 PER PCS)"/>
    <s v="STEEL"/>
    <s v="TEA STRAINER - NP-55"/>
    <s v="TEA"/>
    <s v=""/>
    <e v="#VALUE!"/>
    <s v="PCS"/>
    <s v="0.3118"/>
    <s v="PCS"/>
    <n v="2805"/>
    <s v="KGS"/>
    <n v="539.4758752228164"/>
    <n v="1513229.83"/>
    <n v="7.2656683531692448"/>
    <n v="20380.199730639732"/>
    <n v="554447.5"/>
    <n v="546.74154357598559"/>
    <x v="5"/>
    <s v="Household Steel Items"/>
    <e v="#NAME?"/>
    <s v="Tea Strainer"/>
  </r>
  <r>
    <s v="INNSA1"/>
    <s v="2020-10-16"/>
    <s v="0301049751"/>
    <s v="73239990"/>
    <s v="STEEL ZHARA-NP-(ITEM NO-NP-003)(TOTAL 47880 PCS)"/>
    <s v="STEEL"/>
    <s v="ZHARA-NP-"/>
    <s v=" "/>
    <s v="ITEM NO-NP-003"/>
    <s v=""/>
    <e v="#VALUE!"/>
    <s v=" "/>
    <e v="#VALUE!"/>
    <n v="4468.8"/>
    <s v="KGS"/>
    <n v="369.37964106695313"/>
    <n v="1650683.74"/>
    <n v="4.974809980699705"/>
    <n v="22231.43084175084"/>
    <n v="604810.5"/>
    <n v="374.35445104765284"/>
    <x v="5"/>
    <s v="Household Steel Items"/>
    <e v="#NAME?"/>
    <s v="Other"/>
  </r>
  <r>
    <s v="INNSA1"/>
    <s v="2020-10-16"/>
    <s v="0301049751"/>
    <s v="73239990"/>
    <s v="STEEL LEMON SQUEEZER (ITEM NO-AM-217) (TOTAL 480 PCS)"/>
    <s v="STEEL"/>
    <s v="LEMON SQUEEZER"/>
    <s v="LEMON"/>
    <s v="ITEM NO-AM-217"/>
    <s v=""/>
    <e v="#VALUE!"/>
    <s v=" "/>
    <e v="#VALUE!"/>
    <n v="92"/>
    <s v="KGS"/>
    <n v="828.86326086956524"/>
    <n v="76255.42"/>
    <n v="11.163141560532869"/>
    <n v="1027.0090235690241"/>
    <n v="27940"/>
    <n v="840.02640243009807"/>
    <x v="5"/>
    <s v="Household Steel Items"/>
    <e v="#NAME?"/>
    <s v="Other"/>
  </r>
  <r>
    <s v="INNSA1"/>
    <s v="2020-10-16"/>
    <s v="0301049751"/>
    <s v="73239990"/>
    <s v="STEEL HAND BLENDER-(ITEM NO-RS-02) (TOTAL 50000 PCS)"/>
    <s v="STEEL"/>
    <s v="HAND BLENDER-"/>
    <s v="HAND"/>
    <s v="ITEM NO-RS-02"/>
    <s v=""/>
    <e v="#VALUE!"/>
    <s v=" "/>
    <e v="#VALUE!"/>
    <n v="3000"/>
    <s v="KGS"/>
    <n v="588.31846999999993"/>
    <n v="1764955.41"/>
    <n v="7.9234810774410764"/>
    <n v="23770.443232323229"/>
    <n v="646679.69999999995"/>
    <n v="596.24195107744106"/>
    <x v="5"/>
    <s v="Household Steel Items"/>
    <e v="#NAME?"/>
    <s v="Other"/>
  </r>
  <r>
    <s v="INNSA1"/>
    <s v="2020-10-15"/>
    <s v="0301049751"/>
    <s v="73231000"/>
    <s v="STEEL SCRUBBER 6 PCS SET - OKS-4156 (QTY- 98000 SETS/USD 0.256 PER SET)"/>
    <s v="STEEL"/>
    <s v="SCRUBBER 6 PCS SET - OKS-4156"/>
    <s v="SCRUBBER"/>
    <s v=""/>
    <e v="#VALUE!"/>
    <s v="SETS"/>
    <s v="0.256"/>
    <s v="SET"/>
    <n v="8908"/>
    <s v="KGS"/>
    <n v="222.412786259542"/>
    <n v="1981253.1"/>
    <n v="2.9854065269737182"/>
    <n v="26594.001342281881"/>
    <n v="870958.9"/>
    <n v="225.39819278651572"/>
    <x v="5"/>
    <s v="Steel Scrubbers"/>
    <e v="#NAME?"/>
    <s v="Scrubber"/>
  </r>
  <r>
    <s v="INNSA1"/>
    <s v="2020-10-07"/>
    <s v="0301049751"/>
    <s v="73239990"/>
    <s v="RYX-02-021A MILD STEEL MULTI FUNCTION CLOTH STAND (2592 NOS)(OTHER ARTICLES OF HOUSEHOLD OF IRON &amp; STEEL)"/>
    <s v="RYX-02-021A"/>
    <s v="MILD STEEL MULTI FUNCTION CLOTH STAND"/>
    <s v="MILD"/>
    <s v="2592 NOS"/>
    <s v=""/>
    <e v="#VALUE!"/>
    <s v=" "/>
    <e v="#VALUE!"/>
    <n v="9504"/>
    <s v="KGS"/>
    <n v="192.78123737373741"/>
    <n v="1832192.88"/>
    <n v="2.5876676157548641"/>
    <n v="24593.193020134229"/>
    <n v="671315.5"/>
    <n v="195.36890498949228"/>
    <x v="5"/>
    <s v="Household Steel Items"/>
    <e v="#NAME?"/>
    <s v="Cloth Stand"/>
  </r>
  <r>
    <s v="INNSA1"/>
    <s v="2020-10-07"/>
    <s v="0301049751"/>
    <s v="73239990"/>
    <s v="STEEL SALT BOTTLE - NP-19 (QTY 30000 PCS / USD 0.4821 PER PCS)"/>
    <s v="STEEL"/>
    <s v="SALT BOTTLE - NP-19"/>
    <s v="SALT"/>
    <s v=""/>
    <n v="30000"/>
    <s v="PCS"/>
    <s v="0.4821"/>
    <s v="PCS"/>
    <n v="4687.5"/>
    <s v="KGS"/>
    <n v="242.98251306666671"/>
    <n v="1138980.53"/>
    <n v="3.2615102425055928"/>
    <n v="15288.32926174497"/>
    <n v="417322.5"/>
    <n v="246.24402330917229"/>
    <x v="5"/>
    <s v="Household Steel Items"/>
    <e v="#NAME?"/>
    <s v="Other"/>
  </r>
  <r>
    <s v="INNSA1"/>
    <s v="2020-10-07"/>
    <s v="0301049751"/>
    <s v="73239990"/>
    <s v="STEEL ZHARA - NP-003 (QTY 36000 PCS / USD 0.4347 PER PCS)"/>
    <s v="STEEL"/>
    <s v="ZHARA - NP-003"/>
    <s v="ZHARA"/>
    <s v=""/>
    <n v="36000"/>
    <s v="PCS"/>
    <s v="0.4347"/>
    <s v="PCS"/>
    <n v="3360"/>
    <s v="KGS"/>
    <n v="366.78433333333328"/>
    <n v="1232395.3600000001"/>
    <n v="4.9232796420581657"/>
    <n v="16542.219597315441"/>
    <n v="451549.7"/>
    <n v="371.70761297539144"/>
    <x v="5"/>
    <s v="Household Steel Items"/>
    <e v="#NAME?"/>
    <s v="Other"/>
  </r>
  <r>
    <s v="INNSA1"/>
    <s v="2020-10-07"/>
    <s v="0301049751"/>
    <s v="73239990"/>
    <s v="RYX-02-020 MILD STEEL MULTI FUNCTION CLOTH STAND (2464 NOS)(OTHER ARTICLES OF HOUSEHOLD OF IRON &amp; STEEL)"/>
    <s v="RYX-02-020"/>
    <s v="MILD STEEL MULTI FUNCTION CLOTH STAND"/>
    <s v="MILD"/>
    <s v="2464 NOS"/>
    <s v=""/>
    <e v="#VALUE!"/>
    <s v=" "/>
    <e v="#VALUE!"/>
    <n v="8008"/>
    <s v="KGS"/>
    <n v="349.00640734265733"/>
    <n v="2794843.31"/>
    <n v="4.6846497629886894"/>
    <n v="37514.67530201342"/>
    <n v="1024030.7"/>
    <n v="353.691057105646"/>
    <x v="5"/>
    <s v="Household Steel Items"/>
    <e v="#NAME?"/>
    <s v="Cloth Stand"/>
  </r>
  <r>
    <s v="INNSA1"/>
    <s v="2020-10-03"/>
    <s v="0301049751"/>
    <s v="73239990"/>
    <s v="STAINLESS STEEL GRATER WITH HANDLE HEXA - KL326D-9S (MILD STEEL) (TOTAL -24000 PCS)"/>
    <s v="STAINLESS"/>
    <s v="STEEL GRATER WITH HANDLE HEXA - KL326D-9S"/>
    <s v="STEEL"/>
    <s v="MILD STEEL"/>
    <s v=""/>
    <e v="#VALUE!"/>
    <s v=" "/>
    <e v="#VALUE!"/>
    <n v="5500"/>
    <s v="KGS"/>
    <n v="321.0617509090909"/>
    <n v="1765839.63"/>
    <n v="4.3095537034777296"/>
    <n v="23702.545369127511"/>
    <n v="647003.6"/>
    <n v="325.37130461256862"/>
    <x v="5"/>
    <s v="Household Steel Items"/>
    <e v="#NAME?"/>
    <s v="Other"/>
  </r>
  <r>
    <s v="INNSA1"/>
    <s v="2020-10-03"/>
    <s v="0301049751"/>
    <s v="73239990"/>
    <s v="STAINLESS STEEL GRATER WITH HANDLE - KL3241-8S (MILD STEEL) (TOTAL - 39528 PCS)"/>
    <s v="STAINLESS"/>
    <s v="STEEL GRATER WITH HANDLE - KL3241-8S"/>
    <s v="STEEL"/>
    <s v="MILD STEEL"/>
    <s v=""/>
    <e v="#VALUE!"/>
    <s v=" "/>
    <e v="#VALUE!"/>
    <n v="5050.8"/>
    <s v="KGS"/>
    <n v="353.88766730022968"/>
    <n v="1787415.83"/>
    <n v="4.7501700308755659"/>
    <n v="23992.158791946309"/>
    <n v="654909.19999999995"/>
    <n v="358.63783733110523"/>
    <x v="5"/>
    <s v="Household Steel Items"/>
    <e v="#NAME?"/>
    <s v="Other"/>
  </r>
  <r>
    <s v="INNSA1"/>
    <s v="2020-09-23"/>
    <s v="0301049751"/>
    <s v="73231000"/>
    <s v="STEEL SCRUBBER 2 PCS SET - 8001-2 (QTY- 166800 SETS/USD 0.151 PER SET)"/>
    <s v="STEEL"/>
    <s v="SCRUBBER 2 PCS SET - 8001-2"/>
    <s v="SCRUBBER"/>
    <s v=""/>
    <e v="#VALUE!"/>
    <s v="SETS"/>
    <s v="0.151"/>
    <s v="SET"/>
    <n v="4865"/>
    <s v="KGS"/>
    <n v="404.70777595066812"/>
    <n v="1968903.33"/>
    <n v="5.4250372111349607"/>
    <n v="26392.806032171589"/>
    <n v="865530"/>
    <n v="410.13281316180309"/>
    <x v="5"/>
    <s v="Steel Scrubbers"/>
    <e v="#NAME?"/>
    <s v="Scrubber"/>
  </r>
  <r>
    <s v="INNSA1"/>
    <s v="2020-09-12"/>
    <s v="0301049751"/>
    <s v="73239990"/>
    <s v="STAINLESS STEEL GRATER WITH HANDLE - DS-25 (QTY-50400 PCS/USD 0.2078 PER PCS)"/>
    <s v="STAINLESS"/>
    <s v="STEEL GRATER WITH HANDLE - DS-25"/>
    <s v="STEEL"/>
    <s v=""/>
    <n v="-50400"/>
    <s v="PCS"/>
    <s v="0.2078"/>
    <s v="PCS"/>
    <n v="1680"/>
    <s v="KGS"/>
    <n v="485.18457738095242"/>
    <n v="815110.09"/>
    <n v="6.5477000996079946"/>
    <n v="11000.13616734143"/>
    <n v="298656.3"/>
    <n v="491.73227748056041"/>
    <x v="5"/>
    <s v="Household Steel Items"/>
    <e v="#NAME?"/>
    <s v="Other"/>
  </r>
  <r>
    <s v="INNSA1"/>
    <s v="2020-09-12"/>
    <s v="0301049751"/>
    <s v="73239990"/>
    <s v="STEEL ZHARA - NP-003 (QTY-30000 PCS/USD 0.4258 PER PCS)"/>
    <s v="STEEL"/>
    <s v="ZHARA - NP-003"/>
    <s v="ZHARA"/>
    <s v=""/>
    <n v="-30000"/>
    <s v="PCS"/>
    <s v="0.4258"/>
    <s v="PCS"/>
    <n v="2800"/>
    <s v="KGS"/>
    <n v="355.06599642857151"/>
    <n v="994184.79"/>
    <n v="4.7917138519375371"/>
    <n v="13416.798785425101"/>
    <n v="364269.4"/>
    <n v="359.85771028050902"/>
    <x v="5"/>
    <s v="Household Steel Items"/>
    <e v="#NAME?"/>
    <s v="Other"/>
  </r>
  <r>
    <s v="INNSA1"/>
    <s v="2020-09-12"/>
    <s v="0301049751"/>
    <s v="73239990"/>
    <s v="STEEL TEA STRAINER - NP-55 (QTY-61200 PCS/USD 0.3023 PER PCS)"/>
    <s v="STEEL"/>
    <s v="TEA STRAINER - NP-55"/>
    <s v="TEA"/>
    <s v=""/>
    <n v="-61200"/>
    <s v="PCS"/>
    <s v="0.3023"/>
    <s v="PCS"/>
    <n v="2805"/>
    <s v="KGS"/>
    <n v="513.33026381461673"/>
    <n v="1439891.39"/>
    <n v="6.9275339246237078"/>
    <n v="19431.732658569501"/>
    <n v="527576.19999999995"/>
    <n v="520.25779773924046"/>
    <x v="5"/>
    <s v="Household Steel Items"/>
    <e v="#NAME?"/>
    <s v="Tea Strainer"/>
  </r>
  <r>
    <s v="INNSA1"/>
    <s v="2020-09-10"/>
    <s v="0301049751"/>
    <s v="73239990"/>
    <s v="STAINLESS STEEL SPORTS BOTTLE 750ML S-308-C6 - NP-20 (QTY-38160 PCS/USD 1.022 PER PCS)"/>
    <s v="STAINLESS"/>
    <s v="STEEL SPORTS BOTTLE 750ML S-308-C6 - NP-20"/>
    <s v="STEEL"/>
    <s v=""/>
    <n v="-38160"/>
    <s v="PCS"/>
    <s v="1.022"/>
    <s v="PCS"/>
    <n v="6784"/>
    <s v="KGS"/>
    <n v="447.11967275943402"/>
    <n v="3033259.86"/>
    <n v="6.0340036809640214"/>
    <n v="40934.680971659916"/>
    <n v="1111386.3999999999"/>
    <n v="453.15367644039804"/>
    <x v="5"/>
    <s v="Household Steel Items"/>
    <e v="#NAME?"/>
    <s v="Other"/>
  </r>
  <r>
    <s v="INNSA1"/>
    <s v="2020-09-10"/>
    <s v="0301049751"/>
    <s v="73239990"/>
    <s v="STEEL ZHARA - NP-003 (QTY-72000 PCS/USD 0.4263 PER PCS)"/>
    <s v="STEEL"/>
    <s v="ZHARA - NP-003"/>
    <s v="ZHARA"/>
    <s v=""/>
    <n v="-72000"/>
    <s v="PCS"/>
    <s v="0.4263"/>
    <s v="PCS"/>
    <n v="6720"/>
    <s v="KGS"/>
    <n v="353.51989285714291"/>
    <n v="2375653.6800000002"/>
    <n v="4.770848756506652"/>
    <n v="32060.103643724698"/>
    <n v="870439.5"/>
    <n v="358.29074161364957"/>
    <x v="5"/>
    <s v="Household Steel Items"/>
    <e v="#NAME?"/>
    <s v="Other"/>
  </r>
  <r>
    <s v="INNSA1"/>
    <s v="2020-09-10"/>
    <s v="0301049751"/>
    <s v="73239990"/>
    <s v="STAINLESS STEEL COLA BOTTLE 750ML SK750 - SL-01 (QTY-2232 PCS/USD 1.20 PER PCS)"/>
    <s v="STAINLESS"/>
    <s v="STEEL COLA BOTTLE 750ML SK750 - SL-01"/>
    <s v="STEEL"/>
    <s v=""/>
    <n v="-2232"/>
    <s v="PCS"/>
    <s v="1.20"/>
    <s v="PCS"/>
    <n v="421.6"/>
    <s v="KGS"/>
    <n v="494.11174098671728"/>
    <n v="208317.51"/>
    <n v="6.6681746421959156"/>
    <n v="2811.3024291497982"/>
    <n v="76327.600000000006"/>
    <n v="500.77991562891322"/>
    <x v="5"/>
    <s v="Household Steel Items"/>
    <e v="#NAME?"/>
    <s v="Other"/>
  </r>
  <r>
    <s v="INNSA1"/>
    <s v="2020-08-29"/>
    <s v="0301049751"/>
    <s v="73239990"/>
    <s v="RYX-02-020 MILD STEEL MULTI FUNCTION CLOTH STAND (1232 NOS)(OTHER ARTICLES OF HOUSEHOLD OF IRON &amp; STEEL)"/>
    <s v="RYX-02-020"/>
    <s v="MILD STEEL MULTI FUNCTION CLOTH STAND"/>
    <s v="MILD"/>
    <s v="1232 NOS"/>
    <s v=""/>
    <e v="#VALUE!"/>
    <s v=" "/>
    <e v="#VALUE!"/>
    <n v="4004"/>
    <s v="KGS"/>
    <n v="337.04969780219778"/>
    <n v="1349546.99"/>
    <n v="4.4407074809248712"/>
    <n v="17780.59275362319"/>
    <n v="494474"/>
    <n v="341.49040528312264"/>
    <x v="5"/>
    <s v="Household Steel Items"/>
    <e v="#NAME?"/>
    <s v="Cloth Stand"/>
  </r>
  <r>
    <s v="INNSA1"/>
    <s v="2020-08-28"/>
    <s v="0301049751"/>
    <s v="73239990"/>
    <s v="STEEL KITCHEN CADDLE AM-254 (QTY- 540 PCS/USD 0.516 PER PCS)"/>
    <s v="STEEL"/>
    <s v="KITCHEN CADDLE AM-254"/>
    <s v="KITCHEN"/>
    <s v=""/>
    <e v="#VALUE!"/>
    <s v="PCS"/>
    <s v="0.516"/>
    <s v="PCS"/>
    <n v="60"/>
    <s v="KGS"/>
    <n v="369.26583333333332"/>
    <n v="22155.95"/>
    <n v="4.8651624945103196"/>
    <n v="291.90974967061919"/>
    <n v="8117.9"/>
    <n v="374.13099582784366"/>
    <x v="5"/>
    <s v="Household Steel Items"/>
    <e v="#NAME?"/>
    <s v="Other"/>
  </r>
  <r>
    <s v="INNSA1"/>
    <s v="2020-08-28"/>
    <s v="0301049751"/>
    <s v="73239990"/>
    <s v="STEEL ZHARA NP-003 (QTY- 42000 PCS/USD 0.425 PER PCS)"/>
    <s v="STEEL"/>
    <s v="ZHARA NP-003"/>
    <s v="ZHARA"/>
    <s v=""/>
    <e v="#VALUE!"/>
    <s v="PCS"/>
    <s v="0.425"/>
    <s v="PCS"/>
    <n v="3920"/>
    <s v="KGS"/>
    <n v="362.07546173469387"/>
    <n v="1419335.81"/>
    <n v="4.7704276908391812"/>
    <n v="18700.07654808959"/>
    <n v="520044.7"/>
    <n v="366.84588942553307"/>
    <x v="5"/>
    <s v="Household Steel Items"/>
    <e v="#NAME?"/>
    <s v="Other"/>
  </r>
  <r>
    <s v="INNSA1"/>
    <s v="2020-08-28"/>
    <s v="0301049751"/>
    <s v="73239990"/>
    <s v="STEEL TEA STRAINER NP-55 (QTY- 61200 PCS/USD 0.3014 PER PCS)"/>
    <s v="STEEL"/>
    <s v="TEA STRAINER NP-55"/>
    <s v="TEA"/>
    <s v=""/>
    <e v="#VALUE!"/>
    <s v="PCS"/>
    <s v="0.3014"/>
    <s v="PCS"/>
    <n v="2805"/>
    <s v="KGS"/>
    <n v="522.63474509803916"/>
    <n v="1465990.46"/>
    <n v="6.8858332687488684"/>
    <n v="19314.762318840581"/>
    <n v="537138.9"/>
    <n v="529.52057836678807"/>
    <x v="5"/>
    <s v="Household Steel Items"/>
    <e v="#NAME?"/>
    <s v="Tea Strainer"/>
  </r>
  <r>
    <s v="INNSA1"/>
    <s v="2020-08-28"/>
    <s v="0301049751"/>
    <s v="73239990"/>
    <s v="STEEL KITCHEN TURNER AM-253 (QTY- 540 PCS/USD 0.516 PER PCS)"/>
    <s v="STEEL"/>
    <s v="KITCHEN TURNER AM-253"/>
    <s v="KITCHEN"/>
    <s v=""/>
    <e v="#VALUE!"/>
    <s v="PCS"/>
    <s v="0.516"/>
    <s v="PCS"/>
    <n v="60"/>
    <s v="KGS"/>
    <n v="369.26583333333332"/>
    <n v="22155.95"/>
    <n v="4.8651624945103196"/>
    <n v="291.90974967061919"/>
    <n v="8117.9"/>
    <n v="374.13099582784366"/>
    <x v="5"/>
    <s v="Household Steel Items"/>
    <e v="#NAME?"/>
    <s v="Other"/>
  </r>
  <r>
    <s v="INNSA1"/>
    <s v="2020-08-27"/>
    <s v="0301049751"/>
    <s v="73239990"/>
    <s v="STAINLESS STEEL SPORTS BOTTLE - KWB-600F (QTY-50400 PCS/USD 1.00 PER PCS) (NOT VACUUM BOTTLE) (MILD STEEL)"/>
    <s v="STAINLESS"/>
    <s v="STEEL SPORTS BOTTLE - KWB-600F"/>
    <s v="STEEL"/>
    <s v=""/>
    <n v="-50400"/>
    <s v="PCS"/>
    <s v="1.00"/>
    <s v="PCS"/>
    <n v="7897.5"/>
    <s v="KGS"/>
    <n v="491.21719151630259"/>
    <n v="3879387.77"/>
    <n v="6.4718997564730252"/>
    <n v="51111.828326745723"/>
    <n v="1421407.8"/>
    <n v="497.68909127277561"/>
    <x v="5"/>
    <s v="Household Steel Items"/>
    <e v="#NAME?"/>
    <s v="Other"/>
  </r>
  <r>
    <s v="INNSA1"/>
    <s v="2020-08-15"/>
    <s v="0301049751"/>
    <s v="73239990"/>
    <s v="STEEL HAND BLENDER RS-02 (QTY-30000 PCS/USD 0.4304 PER PCS)"/>
    <s v="STEEL"/>
    <s v="HAND BLENDER RS-02"/>
    <s v="HAND"/>
    <s v=""/>
    <n v="-30000"/>
    <s v="PCS"/>
    <s v="0.4304"/>
    <s v="PCS"/>
    <n v="1950"/>
    <s v="KGS"/>
    <n v="525.26660512820513"/>
    <n v="1024269.88"/>
    <n v="6.934212608953203"/>
    <n v="13521.71458745875"/>
    <n v="375292.5"/>
    <n v="532.20081773715833"/>
    <x v="5"/>
    <s v="Household Steel Items"/>
    <e v="#NAME?"/>
    <s v="Other"/>
  </r>
  <r>
    <s v="INNSA1"/>
    <s v="2020-08-15"/>
    <s v="0301049751"/>
    <s v="73239990"/>
    <s v="STEEL ZHARA NP-003 (QTY-48000 PCS/USD 0.4232 PER PCS)"/>
    <s v="STEEL"/>
    <s v="ZHARA NP-003"/>
    <s v="ZHARA"/>
    <s v=""/>
    <n v="-48000"/>
    <s v="PCS"/>
    <s v="0.4232"/>
    <s v="PCS"/>
    <n v="4480"/>
    <s v="KGS"/>
    <n v="359.69120758928568"/>
    <n v="1611416.61"/>
    <n v="4.7483987800565766"/>
    <n v="21272.826534653472"/>
    <n v="590423"/>
    <n v="364.43960636934224"/>
    <x v="5"/>
    <s v="Household Steel Items"/>
    <e v="#NAME?"/>
    <s v="Other"/>
  </r>
  <r>
    <s v="INNSA1"/>
    <s v="2020-07-29"/>
    <s v="0301049751"/>
    <s v="73239990"/>
    <s v="STEEL ZHARA - NP-003 (TOTAL 36000 PCS)"/>
    <s v="STEEL"/>
    <s v="ZHARA - NP-003"/>
    <s v="ZHARA"/>
    <s v="TOTAL 36000 PCS"/>
    <s v=""/>
    <e v="#VALUE!"/>
    <s v=" "/>
    <e v="#VALUE!"/>
    <n v="3360"/>
    <s v="KGS"/>
    <n v="360.21914285714291"/>
    <n v="1210336.32"/>
    <n v="4.7334972780176461"/>
    <n v="15904.55085413929"/>
    <n v="443467.2"/>
    <n v="364.95264013516055"/>
    <x v="5"/>
    <s v="Household Steel Items"/>
    <e v="#NAME?"/>
    <s v="Other"/>
  </r>
  <r>
    <s v="INNSA1"/>
    <s v="2020-07-29"/>
    <s v="0301049751"/>
    <s v="73239990"/>
    <s v="STEEL TEA STRAINER - NP-55 (TOTAL 68328 PCS)"/>
    <s v="STEEL"/>
    <s v="TEA STRAINER - NP-55"/>
    <s v="TEA"/>
    <s v="TOTAL 68328 PCS"/>
    <s v=""/>
    <e v="#VALUE!"/>
    <s v=" "/>
    <e v="#VALUE!"/>
    <n v="3131.7"/>
    <s v="KGS"/>
    <n v="517.18018328703261"/>
    <n v="1619653.18"/>
    <n v="6.7960602271620587"/>
    <n v="21283.221813403419"/>
    <n v="593440.9"/>
    <n v="523.97624351419472"/>
    <x v="5"/>
    <s v="Household Steel Items"/>
    <e v="#NAME?"/>
    <s v="Tea Strainer"/>
  </r>
  <r>
    <s v="INNSA1"/>
    <s v="2020-07-27"/>
    <s v="0301049751"/>
    <s v="73239990"/>
    <s v="STAINLESS STEEL BOTTLE 750ML SG805-AM-06 (TOTAL 15480 PCS)(NOT VACUUM BOTTLE)(MILD STEEL)"/>
    <s v="STAINLESS"/>
    <s v="STEEL BOTTLE 750ML SG805-AM-06"/>
    <s v="STEEL"/>
    <s v="TOTAL 15480 PCS"/>
    <s v=""/>
    <e v="#VALUE!"/>
    <s v=" "/>
    <e v="#VALUE!"/>
    <n v="2365"/>
    <s v="KGS"/>
    <n v="550.79768710359406"/>
    <n v="1302636.53"/>
    <n v="7.2378145480104346"/>
    <n v="17117.431406044681"/>
    <n v="477286"/>
    <n v="558.03550165160448"/>
    <x v="5"/>
    <s v="Household Steel Items"/>
    <e v="#NAME?"/>
    <s v="Other"/>
  </r>
  <r>
    <s v="INNSA1"/>
    <s v="2020-07-27"/>
    <s v="0301049751"/>
    <s v="73239990"/>
    <s v="STAINLESS STEEL SPORTS BOTTLE 650ML S115 NP-21 (TOTAL PCS 27720) (NOT VACUUM BOTTLE) (MILD STEEL)"/>
    <s v="STAINLESS"/>
    <s v="STEEL SPORTS BOTTLE 650ML S115 NP-21"/>
    <s v="STEEL"/>
    <s v="TOTAL PCS 27720"/>
    <s v=""/>
    <e v="#VALUE!"/>
    <s v=" "/>
    <e v="#VALUE!"/>
    <n v="4928"/>
    <s v="KGS"/>
    <n v="473.34178774350647"/>
    <n v="2332628.33"/>
    <n v="6.2199972108213739"/>
    <n v="30652.146254927731"/>
    <n v="854675.1"/>
    <n v="479.56178495432783"/>
    <x v="5"/>
    <s v="Household Steel Items"/>
    <e v="#NAME?"/>
    <s v="Other"/>
  </r>
  <r>
    <s v="INNSA1"/>
    <s v="2020-07-22"/>
    <s v="0301049751"/>
    <s v="73239990"/>
    <s v="STEEL SPOON HOLDER ROUND MP-96 (TOTAL 216 PCS)"/>
    <s v="STEEL"/>
    <s v="SPOON HOLDER ROUND MP-96"/>
    <s v="SPOON"/>
    <s v="TOTAL 216 PCS"/>
    <s v=""/>
    <e v="#VALUE!"/>
    <s v=" "/>
    <e v="#VALUE!"/>
    <n v="46.2"/>
    <s v="KGS"/>
    <n v="261.20822510822512"/>
    <n v="12067.82"/>
    <n v="3.4324339698846922"/>
    <n v="158.57844940867281"/>
    <n v="4421.7"/>
    <n v="264.64065907810982"/>
    <x v="5"/>
    <s v="Household Steel Items"/>
    <e v="#NAME?"/>
    <s v="Holder"/>
  </r>
  <r>
    <s v="INNSA1"/>
    <s v="2020-07-22"/>
    <s v="0301049751"/>
    <s v="73239990"/>
    <s v="STEEL ZHARA-NP-003 (TOTAL 36000 PCS)"/>
    <s v="STEEL"/>
    <s v="ZHARA-NP-003"/>
    <s v=" "/>
    <s v="TOTAL 36000 PCS"/>
    <s v=""/>
    <e v="#VALUE!"/>
    <s v=" "/>
    <e v="#VALUE!"/>
    <n v="3360"/>
    <s v="KGS"/>
    <n v="356.72552083333329"/>
    <n v="1198597.75"/>
    <n v="4.6875889728427511"/>
    <n v="15750.298948751641"/>
    <n v="439166.3"/>
    <n v="361.41310980617607"/>
    <x v="5"/>
    <s v="Household Steel Items"/>
    <e v="#NAME?"/>
    <s v="Other"/>
  </r>
  <r>
    <s v="INNSA1"/>
    <s v="2020-07-21"/>
    <s v="0301049751"/>
    <s v="73239990"/>
    <s v="KWP-1000B SS OIL POT 1000ML (QTY- 27000 PCS/USD 1.45 PER PCS)"/>
    <s v="KWP-1000B"/>
    <s v="SS OIL POT 1000ML"/>
    <s v="SS"/>
    <s v=""/>
    <e v="#VALUE!"/>
    <s v="PCS"/>
    <s v="1.45"/>
    <s v="PCS"/>
    <n v="6750"/>
    <s v="KGS"/>
    <n v="447.96585185185182"/>
    <n v="3023769.5"/>
    <n v="5.8865420742687498"/>
    <n v="39734.159001314067"/>
    <n v="1107909.2"/>
    <n v="453.85239392612056"/>
    <x v="5"/>
    <s v="Household Steel Items"/>
    <e v="#NAME?"/>
    <s v="Other"/>
  </r>
  <r>
    <s v="INNSA1"/>
    <s v="2020-07-20"/>
    <s v="0301049751"/>
    <s v="73239990"/>
    <s v="STEEL SPOON HOLDER ROUND MP-96"/>
    <s v="STEEL"/>
    <s v=" "/>
    <s v=""/>
    <e v="#N/A"/>
    <s v=""/>
    <e v="#VALUE!"/>
    <s v=" "/>
    <e v="#VALUE!"/>
    <n v="216"/>
    <s v="PCS"/>
    <n v="55.869537037037027"/>
    <n v="12067.82"/>
    <n v="0.73415948800311481"/>
    <n v="158.57844940867281"/>
    <n v="5305.1"/>
    <n v="56.603696525040142"/>
    <x v="5"/>
    <s v="Household Steel Items"/>
    <e v="#NAME?"/>
    <s v="Other"/>
  </r>
  <r>
    <s v="INNSA1"/>
    <s v="2020-07-20"/>
    <s v="0301049751"/>
    <s v="73239990"/>
    <s v="STEEL ZHARA-NP-003"/>
    <s v="STEEL"/>
    <s v=" "/>
    <s v=""/>
    <e v="#N/A"/>
    <s v=""/>
    <e v="#VALUE!"/>
    <s v=" "/>
    <e v="#VALUE!"/>
    <n v="36000"/>
    <s v="PCS"/>
    <n v="33.294379999999997"/>
    <n v="1198597.68"/>
    <n v="0.4375082785808147"/>
    <n v="15750.29802890933"/>
    <n v="526903.6"/>
    <n v="33.731888278580811"/>
    <x v="5"/>
    <s v="Household Steel Items"/>
    <e v="#NAME?"/>
    <s v="Other"/>
  </r>
  <r>
    <s v="INNSA1"/>
    <s v="2020-07-10"/>
    <s v="0301049751"/>
    <s v="73239990"/>
    <s v="STAINLESS STEEL SPORTS BOTTLE KOOU 750ML-MP-202 (TOTAL 17640 PCS)(NOT VACUUM BOTTLE) (MILD STEEL)"/>
    <s v="STAINLESS"/>
    <s v="STEEL SPORTS BOTTLE KOOU 750ML-MP-202"/>
    <s v="STEEL"/>
    <s v="TOTAL 17640 PCS"/>
    <s v=""/>
    <e v="#VALUE!"/>
    <s v=" "/>
    <e v="#VALUE!"/>
    <n v="3332"/>
    <s v="KGS"/>
    <n v="459.85059123649461"/>
    <n v="1532222.17"/>
    <n v="6.0189867962891954"/>
    <n v="20055.2640052356"/>
    <n v="561406.1"/>
    <n v="465.86957803278381"/>
    <x v="5"/>
    <s v="Household Steel Items"/>
    <e v="#NAME?"/>
    <s v="Other"/>
  </r>
  <r>
    <s v="INNSA1"/>
    <s v="2020-07-10"/>
    <s v="0301049751"/>
    <s v="73239990"/>
    <s v="STEEL PIZZA CUTTER (ITEM NO. RJ-388) (QTY 25200 PCS)"/>
    <s v="STEEL"/>
    <s v="PIZZA CUTTER"/>
    <s v="PIZZA"/>
    <s v="ITEM NO. RJ-388"/>
    <e v="#N/A"/>
    <e v="#N/A"/>
    <s v=" "/>
    <e v="#N/A"/>
    <n v="2240"/>
    <s v="KGS"/>
    <n v="415.13342410714279"/>
    <n v="929898.87"/>
    <n v="5.4336835616118169"/>
    <n v="12171.451178010469"/>
    <n v="340715"/>
    <n v="420.5671076687546"/>
    <x v="5"/>
    <s v="Household Steel Items"/>
    <e v="#NAME?"/>
    <s v="Other"/>
  </r>
  <r>
    <s v="INNSA1"/>
    <s v="2020-07-10"/>
    <s v="0301049751"/>
    <s v="73239990"/>
    <s v="STAINLESS STEEL SPORTS BOTTLE 750ML SG-702 -SB-01 (TOTAL 18720 PCS ) (NOT VACUUM BOTTLE) (MILD STEEL)"/>
    <s v="STAINLESS"/>
    <s v="STEEL SPORTS BOTTLE 750ML SG-702 -SB-01"/>
    <s v="STEEL"/>
    <s v="TOTAL 18720 PCS "/>
    <s v=""/>
    <e v="#VALUE!"/>
    <s v=" "/>
    <e v="#VALUE!"/>
    <n v="3068"/>
    <s v="KGS"/>
    <n v="534.81545958279014"/>
    <n v="1640813.83"/>
    <n v="7.0002023505600786"/>
    <n v="21476.620811518329"/>
    <n v="601194.19999999995"/>
    <n v="541.81566193335027"/>
    <x v="5"/>
    <s v="Household Steel Items"/>
    <e v="#NAME?"/>
    <s v="Other"/>
  </r>
  <r>
    <s v="INNSA1"/>
    <s v="2020-07-10"/>
    <s v="0301049751"/>
    <s v="73239990"/>
    <s v="STEEL SALT BOTTLE (ITEM NO. NP-19) (QTY 28896 PCS)"/>
    <s v="STEEL"/>
    <s v="SALT BOTTLE"/>
    <s v="SALT"/>
    <s v="ITEM NO. NP-19"/>
    <e v="#N/A"/>
    <e v="#N/A"/>
    <s v=" "/>
    <e v="#N/A"/>
    <n v="4515"/>
    <s v="KGS"/>
    <n v="236.16479069767439"/>
    <n v="1066284.03"/>
    <n v="3.091162181906733"/>
    <n v="13956.5972513089"/>
    <n v="390686.5"/>
    <n v="239.25595287958112"/>
    <x v="5"/>
    <s v="Household Steel Items"/>
    <e v="#NAME?"/>
    <s v="Other"/>
  </r>
  <r>
    <s v="INNSA1"/>
    <s v="2020-07-10"/>
    <s v="0301049751"/>
    <s v="73239990"/>
    <s v="STAINLESS STEEL BOTTLE 750ML SG805-AM-06 (TOTAL 8280 PCS) (NOT VACUUM BOTTLE) (MILD STEEL)"/>
    <s v="STAINLESS"/>
    <s v="STEEL BOTTLE 750ML SG805-AM-06"/>
    <s v="STEEL"/>
    <s v="TOTAL 8280 PCS"/>
    <s v=""/>
    <e v="#VALUE!"/>
    <s v=" "/>
    <e v="#VALUE!"/>
    <n v="1311"/>
    <s v="KGS"/>
    <n v="533.63210526315788"/>
    <n v="699591.69"/>
    <n v="6.9847134196748408"/>
    <n v="9156.959293193715"/>
    <n v="256330.3"/>
    <n v="540.61681868283267"/>
    <x v="5"/>
    <s v="Household Steel Items"/>
    <e v="#NAME?"/>
    <s v="Other"/>
  </r>
  <r>
    <s v="INNSA1"/>
    <s v="2020-07-10"/>
    <s v="0301049751"/>
    <s v="73239990"/>
    <s v="STEEL ZARA (ITEM NO. NP-003) (QTY 60000 PCS)"/>
    <s v="STEEL"/>
    <s v="ZARA"/>
    <s v=" "/>
    <s v="ITEM NO. NP-003"/>
    <e v="#N/A"/>
    <e v="#N/A"/>
    <s v=" "/>
    <e v="#N/A"/>
    <n v="5600"/>
    <s v="KGS"/>
    <n v="359.42287678571432"/>
    <n v="2012768.11"/>
    <n v="4.704487916043381"/>
    <n v="26345.132329842931"/>
    <n v="737478.3"/>
    <n v="364.1273647017577"/>
    <x v="5"/>
    <s v="Household Steel Items"/>
    <e v="#NAME?"/>
    <s v="Other"/>
  </r>
  <r>
    <s v="INNSA1"/>
    <s v="2020-07-10"/>
    <s v="0301049751"/>
    <s v="73239990"/>
    <s v="STEEL SPOON HOLDER ROUND (ITEM NO. MP-96) (QTY 16200 PCS)"/>
    <s v="STEEL"/>
    <s v="SPOON HOLDER ROUND"/>
    <s v="SPOON"/>
    <s v="ITEM NO. MP-96"/>
    <e v="#N/A"/>
    <e v="#N/A"/>
    <s v=" "/>
    <e v="#N/A"/>
    <n v="3465"/>
    <s v="KGS"/>
    <n v="262.89219624819623"/>
    <n v="910921.46"/>
    <n v="3.4409973330915729"/>
    <n v="11923.0557591623"/>
    <n v="333761.59999999998"/>
    <n v="266.33319358128779"/>
    <x v="5"/>
    <s v="Household Steel Items"/>
    <e v="#NAME?"/>
    <s v="Holder"/>
  </r>
  <r>
    <s v="INNSA1"/>
    <s v="2020-07-06"/>
    <s v="0301049751"/>
    <s v="73239990"/>
    <s v="STEEL LUNCH BOX (ITEM NO. 6527) (QTY 25800 PCS) (MILD STEEL)"/>
    <s v="STEEL"/>
    <s v="LUNCH BOX"/>
    <s v="LUNCH"/>
    <s v="ITEM NO. 6527"/>
    <e v="#N/A"/>
    <e v="#N/A"/>
    <s v=" "/>
    <e v="#N/A"/>
    <n v="8987"/>
    <s v="KGS"/>
    <n v="419.25525425614779"/>
    <n v="3767846.97"/>
    <n v="5.4876342180124054"/>
    <n v="49317.368717277488"/>
    <n v="1380539.1"/>
    <n v="424.74288847416022"/>
    <x v="5"/>
    <s v="Household Steel Items"/>
    <e v="#NAME?"/>
    <s v="Lunch Box"/>
  </r>
  <r>
    <s v="INNSA1"/>
    <s v="2020-07-04"/>
    <s v="0301049751"/>
    <s v="73239990"/>
    <s v="MILD STEEL MUTLI FUNCTION CLOTH STAND (RYX-02-020) (OTHER ARTICLES OF HOUSEHOLD OF IRON &amp; STEEL)(1232 NOS)"/>
    <s v="MILD"/>
    <s v="STEEL MUTLI FUNCTION CLOTH STAND"/>
    <s v="STEEL"/>
    <s v="RYX-02-020"/>
    <s v=""/>
    <e v="#VALUE!"/>
    <s v=" "/>
    <e v="#VALUE!"/>
    <n v="4004"/>
    <s v="KGS"/>
    <n v="336.88443806193811"/>
    <n v="1348885.29"/>
    <n v="4.4094821735855767"/>
    <n v="17655.566623036651"/>
    <n v="494231.6"/>
    <n v="341.29392023552367"/>
    <x v="5"/>
    <s v="Household Steel Items"/>
    <e v="#NAME?"/>
    <s v="Cloth Stand"/>
  </r>
  <r>
    <s v="INNSA1"/>
    <s v="2020-06-29"/>
    <s v="0301049751"/>
    <s v="73239990"/>
    <s v="STEEL ZHARA -NP-003 (TOTAL 76800 PCS) (MILD STEEL)"/>
    <s v="STEEL"/>
    <s v="ZHARA -NP-003"/>
    <s v="ZHARA"/>
    <s v="TOTAL 76800 PCS"/>
    <s v=""/>
    <e v="#VALUE!"/>
    <s v=" "/>
    <e v="#VALUE!"/>
    <n v="7168"/>
    <s v="KGS"/>
    <n v="359.63156668526779"/>
    <n v="2577839.0699999998"/>
    <n v="4.667508977096273"/>
    <n v="33456.704347826089"/>
    <n v="944520.2"/>
    <n v="364.29907566236403"/>
    <x v="5"/>
    <s v="Household Steel Items"/>
    <e v="#NAME?"/>
    <s v="Other"/>
  </r>
  <r>
    <s v="INNSA1"/>
    <s v="2020-06-29"/>
    <s v="0301049751"/>
    <s v="73239990"/>
    <s v="STEEL SPOON HOLDER ROUND -MP-96 ( TOTAL 25200 PCS) (MILD STEEL)"/>
    <s v="STEEL"/>
    <s v="SPOON HOLDER ROUND -MP-96"/>
    <s v="SPOON"/>
    <s v=" TOTAL 25200 PCS"/>
    <s v=""/>
    <e v="#VALUE!"/>
    <s v=" "/>
    <e v="#VALUE!"/>
    <n v="5390"/>
    <s v="KGS"/>
    <n v="263.34060667903532"/>
    <n v="1419405.87"/>
    <n v="3.4177885357434818"/>
    <n v="18421.88020765737"/>
    <n v="520070.3"/>
    <n v="266.75839521477877"/>
    <x v="5"/>
    <s v="Household Steel Items"/>
    <e v="#NAME?"/>
    <s v="Holder"/>
  </r>
  <r>
    <s v="INNSA1"/>
    <s v="2020-06-29"/>
    <s v="0301049751"/>
    <s v="73239990"/>
    <s v="STEEL TEA STRAINER -NP-55 (TOTAL 54072 PCS) (MIL D STEEL)"/>
    <s v="STEEL"/>
    <s v="TEA STRAINER -NP-55"/>
    <s v="TEA"/>
    <s v="TOTAL 54072 PCS"/>
    <s v=""/>
    <e v="#VALUE!"/>
    <s v=" "/>
    <e v="#VALUE!"/>
    <n v="2478.3000000000002"/>
    <s v="KGS"/>
    <n v="516.38947262236206"/>
    <n v="1279768.03"/>
    <n v="6.702004836111124"/>
    <n v="16609.578585334199"/>
    <n v="468907"/>
    <n v="523.09147745847315"/>
    <x v="5"/>
    <s v="Household Steel Items"/>
    <e v="#NAME?"/>
    <s v="Tea Strainer"/>
  </r>
  <r>
    <s v="INNSA1"/>
    <s v="2020-06-24"/>
    <s v="0301049751"/>
    <s v="73239990"/>
    <s v="RYX-02-020 MILD STEEL MULTI FUNCTION CLOTH STAND (1232 NOS)(OTHER ARTICLES OF HOUSEHOLD OF IRON &amp; STEEL)"/>
    <s v="RYX-02-020"/>
    <s v="MILD STEEL MULTI FUNCTION CLOTH STAND"/>
    <s v="MILD"/>
    <s v="1232 NOS"/>
    <s v=""/>
    <e v="#VALUE!"/>
    <s v=" "/>
    <e v="#VALUE!"/>
    <n v="4004"/>
    <s v="KGS"/>
    <n v="339.73472277722283"/>
    <n v="1360297.83"/>
    <n v="4.4092760905544814"/>
    <n v="17654.741466580141"/>
    <n v="498413.2"/>
    <n v="344.14399886777733"/>
    <x v="5"/>
    <s v="Household Steel Items"/>
    <e v="#NAME?"/>
    <s v="Cloth Stand"/>
  </r>
  <r>
    <s v="INNSA1"/>
    <s v="2020-06-24"/>
    <s v="0301049751"/>
    <s v="73239990"/>
    <s v="RYX-02-021A MILD STEEL MULTI FUNCTION CLOTH STAND (6480 NOS)(OTHER ARTICLES OF HOUSEHOLD OF IRON &amp; STEEL)"/>
    <s v="RYX-02-021A"/>
    <s v="MILD STEEL MULTI FUNCTION CLOTH STAND"/>
    <s v="MILD"/>
    <s v="6480 NOS"/>
    <s v=""/>
    <e v="#VALUE!"/>
    <s v=" "/>
    <e v="#VALUE!"/>
    <n v="23760"/>
    <s v="KGS"/>
    <n v="191.29838973063971"/>
    <n v="4545249.74"/>
    <n v="2.4827824754138841"/>
    <n v="58990.91161583388"/>
    <n v="1665379.5"/>
    <n v="193.78117220605358"/>
    <x v="5"/>
    <s v="Household Steel Items"/>
    <e v="#NAME?"/>
    <s v="Cloth Stand"/>
  </r>
  <r>
    <s v="INNSA1"/>
    <s v="2020-06-18"/>
    <s v="0301049751"/>
    <s v="73239990"/>
    <s v="RYX-02-020 MILD STEEL MULTI FUNCTION CLOTH STAND (1232 NOS)(OTHER ARTICLES OF HOUSEHOLD OF IRON &amp; STEEL)"/>
    <s v="RYX-02-020"/>
    <s v="MILD STEEL MULTI FUNCTION CLOTH STAND"/>
    <s v="MILD"/>
    <s v="1232 NOS"/>
    <s v=""/>
    <e v="#VALUE!"/>
    <s v=" "/>
    <e v="#VALUE!"/>
    <n v="4004"/>
    <s v="KGS"/>
    <n v="338.05953296703302"/>
    <n v="1353590.37"/>
    <n v="4.4219690381560888"/>
    <n v="17705.564028776978"/>
    <n v="495955.5"/>
    <n v="342.4815020051891"/>
    <x v="5"/>
    <s v="Household Steel Items"/>
    <e v="#NAME?"/>
    <s v="Cloth Stand"/>
  </r>
  <r>
    <s v="INNSA1"/>
    <s v="2020-06-05"/>
    <s v="0301049751"/>
    <s v="73239990"/>
    <s v="RYX-02-020 MILD STEEL MULTI FUNCTION CLOTH STAND (2464 NOS)(OTHER ARTICLES OF HOUSEHOLD OF IRON &amp; STEEL)"/>
    <s v="RYX-02-020"/>
    <s v="MILD STEEL MULTI FUNCTION CLOTH STAND"/>
    <s v="MILD"/>
    <s v="2464 NOS"/>
    <s v=""/>
    <e v="#VALUE!"/>
    <s v=" "/>
    <e v="#VALUE!"/>
    <n v="8008"/>
    <s v="KGS"/>
    <n v="338.53699300699299"/>
    <n v="2711004.24"/>
    <n v="4.4282144278220148"/>
    <n v="35461.141137998697"/>
    <n v="993311.9"/>
    <n v="342.965207434815"/>
    <x v="5"/>
    <s v="Household Steel Items"/>
    <e v="#NAME?"/>
    <s v="Cloth Stand"/>
  </r>
  <r>
    <s v="INNSA1"/>
    <s v="2020-06-03"/>
    <s v="0301049751"/>
    <s v="73239990"/>
    <s v="KW-830 STAINLESS STEEL SPORT BOTTLE 1000ML (QTY 35280 PCS / USD 0.98 PER PCS)"/>
    <s v="KW-830"/>
    <s v="STAINLESS STEEL SPORT BOTTLE 1000ML"/>
    <s v="STAINLESS"/>
    <s v=""/>
    <n v="35280"/>
    <s v="PCS"/>
    <s v="0.98"/>
    <s v="PCS"/>
    <n v="6850"/>
    <s v="KGS"/>
    <n v="394.54528759124088"/>
    <n v="2702635.22"/>
    <n v="5.1507217701206383"/>
    <n v="35282.444125326379"/>
    <n v="990245.5"/>
    <n v="399.69600936136152"/>
    <x v="5"/>
    <s v="Household Steel Items"/>
    <e v="#NAME?"/>
    <s v="Other"/>
  </r>
  <r>
    <s v="INNSA1"/>
    <s v="2020-05-29"/>
    <s v="0301049751"/>
    <s v="73239990"/>
    <s v="STAINLESS STEEL BOTTLE 750ML SG805-AM-06 (TOTAL 22320 PCS)(NOT VACUUM BOTTLE)(MILD STEEL)"/>
    <s v="STAINLESS"/>
    <s v="STEEL BOTTLE 750ML SG805-AM-06"/>
    <s v="STEEL"/>
    <s v="TOTAL 22320 PCS"/>
    <s v=""/>
    <e v="#VALUE!"/>
    <s v=" "/>
    <e v="#VALUE!"/>
    <n v="3534"/>
    <s v="KGS"/>
    <n v="536.39073288058864"/>
    <n v="1895604.85"/>
    <n v="7.0024899853862754"/>
    <n v="24746.79960835509"/>
    <n v="694549.7"/>
    <n v="543.39322286597496"/>
    <x v="5"/>
    <s v="Household Steel Items"/>
    <e v="#NAME?"/>
    <s v="Other"/>
  </r>
  <r>
    <s v="INNSA1"/>
    <s v="2020-05-29"/>
    <s v="0301049751"/>
    <s v="73239990"/>
    <s v="STEEL LUNCH BOX (ITEM NO. 6527) (QTY 51600 PCS) (MILD STEEL)"/>
    <s v="STEEL"/>
    <s v="LUNCH BOX"/>
    <s v="LUNCH"/>
    <s v="ITEM NO. 6527"/>
    <e v="#N/A"/>
    <e v="#N/A"/>
    <s v=" "/>
    <e v="#N/A"/>
    <n v="17974"/>
    <s v="KGS"/>
    <n v="421.96315845109598"/>
    <n v="7584365.8099999996"/>
    <n v="5.5086574210325852"/>
    <n v="99012.608485639692"/>
    <n v="2778911.7"/>
    <n v="427.47181587212856"/>
    <x v="5"/>
    <s v="Household Steel Items"/>
    <e v="#NAME?"/>
    <s v="Lunch Box"/>
  </r>
  <r>
    <s v="INNSA1"/>
    <s v="2020-05-29"/>
    <s v="0301049751"/>
    <s v="73239990"/>
    <s v="STEEL LUNCH BOX 3LAYER (ITEM NO. 8505) (QTY 6840 PCS) (MILD STEEL)"/>
    <s v="STEEL"/>
    <s v="LUNCH BOX 3LAYER"/>
    <s v="LUNCH"/>
    <s v="ITEM NO. 8505"/>
    <e v="#N/A"/>
    <e v="#N/A"/>
    <s v=" "/>
    <e v="#N/A"/>
    <n v="4434.6000000000004"/>
    <s v="KGS"/>
    <n v="404.99175799395658"/>
    <n v="1795976.45"/>
    <n v="5.2870986683284151"/>
    <n v="23446.167754569189"/>
    <n v="658045.80000000005"/>
    <n v="410.27885666228502"/>
    <x v="5"/>
    <s v="Household Steel Items"/>
    <e v="#NAME?"/>
    <s v="Lunch Box"/>
  </r>
  <r>
    <s v="INNSA1"/>
    <s v="2020-05-29"/>
    <s v="0301049751"/>
    <s v="73239990"/>
    <s v="STEEL LUNCH BOX 2 LAYER (ITEM NO. 8504) (QTY 22080 PCS) (MILD STEEL)"/>
    <s v="STEEL"/>
    <s v="LUNCH BOX 2 LAYER"/>
    <s v="LUNCH"/>
    <s v="ITEM NO. 8504"/>
    <e v="#N/A"/>
    <e v="#N/A"/>
    <s v=" "/>
    <e v="#N/A"/>
    <n v="10561.6"/>
    <s v="KGS"/>
    <n v="390.64207506438407"/>
    <n v="4125805.34"/>
    <n v="5.099765993007626"/>
    <n v="53861.688511749351"/>
    <n v="1511695.1"/>
    <n v="395.7418410573917"/>
    <x v="5"/>
    <s v="Household Steel Items"/>
    <e v="#NAME?"/>
    <s v="Lunch Box"/>
  </r>
  <r>
    <s v="INNSA1"/>
    <s v="2020-05-29"/>
    <s v="0301049751"/>
    <s v="73239990"/>
    <s v="STEEL LUNCH BOX-6900(MILD STEEL)(TOTAL 38880 PCS)"/>
    <s v="STEEL"/>
    <s v="LUNCH BOX-6900"/>
    <s v="LUNCH"/>
    <s v="MILD STEEL"/>
    <s v=""/>
    <e v="#VALUE!"/>
    <s v=" "/>
    <e v="#VALUE!"/>
    <n v="4552.2"/>
    <s v="KGS"/>
    <n v="492.05102587759768"/>
    <n v="2239914.6800000002"/>
    <n v="6.4236426354777771"/>
    <n v="29241.706005221931"/>
    <n v="820704.7"/>
    <n v="498.47466851307547"/>
    <x v="5"/>
    <s v="Household Steel Items"/>
    <e v="#NAME?"/>
    <s v="Lunch Box"/>
  </r>
  <r>
    <s v="INNSA1"/>
    <s v="2020-05-29"/>
    <s v="0301049751"/>
    <s v="73239990"/>
    <s v="STAINLESS STEEL SPORTS BOTTLE 750ML S-308-C6-NP-20 (TOTAL 19800 PCS)(NOT VACUUM BOTTLE)(MILD STEEL)"/>
    <s v="STAINLESS"/>
    <s v="STEEL SPORTS BOTTLE 750ML S-308-C6-NP-20"/>
    <s v="STEEL"/>
    <s v="TOTAL 19800 PCS"/>
    <s v=""/>
    <e v="#VALUE!"/>
    <s v=" "/>
    <e v="#VALUE!"/>
    <n v="3520"/>
    <s v="KGS"/>
    <n v="456.29241477272728"/>
    <n v="1606149.3"/>
    <n v="5.9568200361974846"/>
    <n v="20968.006527415149"/>
    <n v="588493.19999999995"/>
    <n v="462.24923480892477"/>
    <x v="5"/>
    <s v="Household Steel Items"/>
    <e v="#NAME?"/>
    <s v="Other"/>
  </r>
  <r>
    <s v="INNSA1"/>
    <s v="2020-05-29"/>
    <s v="0301049751"/>
    <s v="73239990"/>
    <s v="STEEL RECTANGLE CONTAINER LARGE (ITEM NO. 6862) (QTY 20400 PCS) (MILD STEEL)"/>
    <s v="STEEL"/>
    <s v="RECTANGLE CONTAINER LARGE"/>
    <s v="RECTANGLE"/>
    <s v="ITEM NO. 6862"/>
    <e v="#N/A"/>
    <e v="#N/A"/>
    <s v=" "/>
    <e v="#N/A"/>
    <n v="5100"/>
    <s v="KGS"/>
    <n v="468.19646274509802"/>
    <n v="2387801.96"/>
    <n v="6.1122253622075462"/>
    <n v="31172.349347258489"/>
    <n v="874890.6"/>
    <n v="474.30868810730556"/>
    <x v="5"/>
    <s v="Household Steel Items"/>
    <e v="#NAME?"/>
    <s v="Other"/>
  </r>
  <r>
    <s v="INNSA1"/>
    <s v="2020-05-23"/>
    <s v="0301049751"/>
    <s v="73239990"/>
    <s v="HOUSEHOLD STEEL HOOK 3 PCS SET(TOTAL 68760 SET) (MILD STEEL)"/>
    <s v="HOUSEHOLD"/>
    <s v="STEEL HOOK 3 PCS SET"/>
    <s v="STEEL"/>
    <s v="TOTAL 68760 SET"/>
    <s v=""/>
    <e v="#VALUE!"/>
    <s v=" "/>
    <e v="#VALUE!"/>
    <n v="2330.1999999999998"/>
    <s v="KGS"/>
    <n v="1029.2092095099131"/>
    <n v="2398263.2999999998"/>
    <n v="13.43615156018164"/>
    <n v="31308.92036553525"/>
    <n v="878723.8"/>
    <n v="1042.6453610700946"/>
    <x v="5"/>
    <s v="Household Steel Items"/>
    <e v="#NAME?"/>
    <s v="Other"/>
  </r>
  <r>
    <s v="INNSA1"/>
    <s v="2020-05-15"/>
    <s v="0301049751"/>
    <s v="73239990"/>
    <s v="STAINLESS STEEL SPORTS BOTTLE 750ML SG-702-SB-01(TOTAL 23616 PCS)(NOT VACUUM BOTTLE)(MILD STEEL)"/>
    <s v="STAINLESS"/>
    <s v="STEEL SPORTS BOTTLE 750ML SG-702-SB-01"/>
    <s v="STEEL"/>
    <s v="TOTAL 23616 PCS"/>
    <s v=""/>
    <e v="#VALUE!"/>
    <s v=" "/>
    <e v="#VALUE!"/>
    <n v="3870.4"/>
    <s v="KGS"/>
    <n v="547.83854381976016"/>
    <n v="2120354.2999999998"/>
    <n v="7.1426146521481124"/>
    <n v="27644.775749674049"/>
    <n v="776897.9"/>
    <n v="554.98115847190832"/>
    <x v="5"/>
    <s v="Household Steel Items"/>
    <e v="#NAME?"/>
    <s v="Other"/>
  </r>
  <r>
    <s v="INNSA1"/>
    <s v="2020-05-15"/>
    <s v="0301049751"/>
    <s v="73239990"/>
    <s v="STAINLESS STEEL SPORTS BOTTLE KOOU 750ML-MP-202(TOTAL 20880 PCS)(NOT VACUUM BOTTLE)(MILD STEEL)"/>
    <s v="STAINLESS"/>
    <s v="STEEL SPORTS BOTTLE KOOU 750ML-MP-202"/>
    <s v="STEEL"/>
    <s v="TOTAL 20880 PCS"/>
    <s v=""/>
    <e v="#VALUE!"/>
    <s v=" "/>
    <e v="#VALUE!"/>
    <n v="3944"/>
    <s v="KGS"/>
    <n v="471.04823529411772"/>
    <n v="1857814.24"/>
    <n v="6.1414372267811954"/>
    <n v="24221.828422425031"/>
    <n v="680703.1"/>
    <n v="477.18967252089891"/>
    <x v="5"/>
    <s v="Household Steel Items"/>
    <e v="#NAME?"/>
    <s v="Other"/>
  </r>
  <r>
    <s v="INNSA1"/>
    <s v="2020-05-15"/>
    <s v="0301049751"/>
    <s v="73239990"/>
    <s v="03-027I FAMILY CLOTH RACK 3LAYERS (3648 PCS) (OTHER ARTICLESOF HOUSEHOLD OF IRON &amp; STEEL) (MADE UP OF MILD STEEL)"/>
    <s v="03-027I"/>
    <s v="FAMILY CLOTH RACK 3LAYERS"/>
    <s v="FAMILY"/>
    <s v="3648 PCS"/>
    <s v=""/>
    <e v="#VALUE!"/>
    <s v=" "/>
    <e v="#VALUE!"/>
    <n v="20976"/>
    <s v="KGS"/>
    <n v="154.9312094774981"/>
    <n v="3249837.05"/>
    <n v="2.0199636176988012"/>
    <n v="42370.756844850061"/>
    <n v="1190740.2"/>
    <n v="156.95117309519691"/>
    <x v="5"/>
    <s v="Household Steel Items"/>
    <e v="#NAME?"/>
    <s v="Other"/>
  </r>
  <r>
    <s v="INNSA1"/>
    <s v="2020-05-15"/>
    <s v="0301049751"/>
    <s v="73239990"/>
    <s v="RYX-02-021A MILD STEEL MULTI FUNCTION CLOTH STAND (10368 NOS) (OTHER ARTICLES OF HOUSEHOLD OF IRON &amp; STEEL)"/>
    <s v="RYX-02-021A"/>
    <s v="MILD STEEL MULTI FUNCTION CLOTH STAND"/>
    <s v="MILD"/>
    <s v="10368 NOS"/>
    <s v=""/>
    <e v="#VALUE!"/>
    <s v=" "/>
    <e v="#VALUE!"/>
    <n v="38016"/>
    <s v="KGS"/>
    <n v="198.17704282407411"/>
    <n v="7533898.46"/>
    <n v="2.5837945609396882"/>
    <n v="98225.534028683178"/>
    <n v="2760420.4"/>
    <n v="200.76083738501379"/>
    <x v="5"/>
    <s v="Household Steel Items"/>
    <e v="#NAME?"/>
    <s v="Cloth Stand"/>
  </r>
  <r>
    <s v="INNSA1"/>
    <s v="2020-05-14"/>
    <s v="0301049751"/>
    <s v="73231000"/>
    <s v="STEEL SCRUBBER 2PCS SET - 8001-2 (QTY- 158040 SETS/USD 0.156 PER SET)"/>
    <s v="STEEL"/>
    <s v="SCRUBBER 2PCS SET - 8001-2"/>
    <s v="SCRUBBER"/>
    <s v=""/>
    <e v="#VALUE!"/>
    <s v="SETS"/>
    <s v="0.156"/>
    <s v="SET"/>
    <n v="5005"/>
    <s v="KGS"/>
    <n v="395.989996003996"/>
    <n v="1981929.93"/>
    <n v="5.1628421904041204"/>
    <n v="25840.025162972619"/>
    <n v="871256.4"/>
    <n v="401.15283819440015"/>
    <x v="5"/>
    <s v="Steel Scrubbers"/>
    <e v="#NAME?"/>
    <s v="Scrubber"/>
  </r>
  <r>
    <s v="INNSA1"/>
    <s v="2020-05-09"/>
    <s v="0301049751"/>
    <s v="73239990"/>
    <s v="STAINLESS STEEL SPORTS BOTTLE 750ML S-308-C6-NP-20 (TOTAL 7200 PCS ) (NOT VACUUM BOTTLE) (MILD STEEL)"/>
    <s v="STAINLESS"/>
    <s v="STEEL SPORTS BOTTLE 750ML S-308-C6-NP-20"/>
    <s v="STEEL"/>
    <s v="TOTAL 7200 PCS "/>
    <s v=""/>
    <e v="#VALUE!"/>
    <s v=" "/>
    <e v="#VALUE!"/>
    <n v="1280"/>
    <s v="KGS"/>
    <n v="462.13492187499997"/>
    <n v="591532.69999999995"/>
    <n v="6.0252271430899604"/>
    <n v="7712.2907431551494"/>
    <n v="216737.6"/>
    <n v="468.16014901808995"/>
    <x v="5"/>
    <s v="Household Steel Items"/>
    <e v="#NAME?"/>
    <s v="Other"/>
  </r>
  <r>
    <s v="INNSA1"/>
    <s v="2020-05-09"/>
    <s v="0301049751"/>
    <s v="73239990"/>
    <s v="STEEL TEA STRAINER -NP-55 (TOTAL 61200 PCS)"/>
    <s v="STEEL"/>
    <s v="TEA STRAINER -NP-55"/>
    <s v="TEA"/>
    <s v="TOTAL 61200 PCS"/>
    <s v=""/>
    <e v="#VALUE!"/>
    <s v=" "/>
    <e v="#VALUE!"/>
    <n v="2805"/>
    <s v="KGS"/>
    <n v="524.38285561497321"/>
    <n v="1470893.91"/>
    <n v="6.83680385417175"/>
    <n v="19177.234810951759"/>
    <n v="538935.6"/>
    <n v="531.21965946914497"/>
    <x v="5"/>
    <s v="Household Steel Items"/>
    <e v="#NAME?"/>
    <s v="Tea Strainer"/>
  </r>
  <r>
    <s v="INNSA1"/>
    <s v="2020-05-09"/>
    <s v="0301049751"/>
    <s v="73239990"/>
    <s v="STEEL SALT BOTTLE -NP-19 (TOTAL 21024 PCS)"/>
    <s v="STEEL"/>
    <s v="SALT BOTTLE -NP-19"/>
    <s v="SALT"/>
    <s v="TOTAL 21024 PCS"/>
    <s v=""/>
    <e v="#VALUE!"/>
    <s v=" "/>
    <e v="#VALUE!"/>
    <n v="3285"/>
    <s v="KGS"/>
    <n v="240.37130898021309"/>
    <n v="789619.75"/>
    <n v="3.1339153713195969"/>
    <n v="10294.911994784879"/>
    <n v="289316.7"/>
    <n v="243.50522435153269"/>
    <x v="5"/>
    <s v="Household Steel Items"/>
    <e v="#NAME?"/>
    <s v="Other"/>
  </r>
  <r>
    <s v="INNSA1"/>
    <s v="2020-05-09"/>
    <s v="0301049751"/>
    <s v="73239990"/>
    <s v="STAINLESS STEEL COLA BOTTLE 750ML SK750-SL-01(TOTAL 41400 PCS) (NOT VACUUM BOTTLE) (MILD STEEL)"/>
    <s v="STAINLESS"/>
    <s v="STEEL COLA BOTTLE 750ML SK750-SL-01"/>
    <s v="STEEL"/>
    <s v="TOTAL 41400 PCS"/>
    <s v=""/>
    <e v="#VALUE!"/>
    <s v=" "/>
    <e v="#VALUE!"/>
    <n v="7820"/>
    <s v="KGS"/>
    <n v="510.70508695652171"/>
    <n v="3993713.78"/>
    <n v="6.6584757099937626"/>
    <n v="52069.280052151233"/>
    <n v="1463296.8"/>
    <n v="517.36356266651546"/>
    <x v="5"/>
    <s v="Household Steel Items"/>
    <e v="#NAME?"/>
    <s v="Other"/>
  </r>
  <r>
    <s v="INNSA1"/>
    <s v="2020-05-09"/>
    <s v="0301049751"/>
    <s v="73239990"/>
    <s v="STEEL ZHARA-NP-003(TOTAL 36000 PCS)"/>
    <s v="STEEL"/>
    <s v="ZHARA-NP-003"/>
    <s v=" "/>
    <s v="TOTAL 36000 PCS"/>
    <s v=""/>
    <e v="#VALUE!"/>
    <s v=" "/>
    <e v="#VALUE!"/>
    <n v="3360"/>
    <s v="KGS"/>
    <n v="365.27393154761899"/>
    <n v="1227320.4099999999"/>
    <n v="4.7623719888868186"/>
    <n v="16001.569882659711"/>
    <n v="449690.2"/>
    <n v="370.03630353650578"/>
    <x v="5"/>
    <s v="Household Steel Items"/>
    <e v="#NAME?"/>
    <s v="Other"/>
  </r>
  <r>
    <s v="INNSA1"/>
    <s v="2020-05-09"/>
    <s v="0301049751"/>
    <s v="73231000"/>
    <s v="STEEL SCRUBBER 6PCS SET - OKS-4156 (QTY- 98000 PCS/USD 0.265 PER PCS)"/>
    <s v="STEEL"/>
    <s v="SCRUBBER 6PCS SET - OKS-4156"/>
    <s v="SCRUBBER"/>
    <s v=""/>
    <e v="#VALUE!"/>
    <s v="PCS"/>
    <s v="0.265"/>
    <s v="PCS"/>
    <n v="9112"/>
    <s v="KGS"/>
    <n v="228.972382572432"/>
    <n v="2086396.35"/>
    <n v="2.985298338623624"/>
    <n v="27202.038461538461"/>
    <n v="917179.8"/>
    <n v="231.95768091105563"/>
    <x v="5"/>
    <s v="Steel Scrubbers"/>
    <e v="#NAME?"/>
    <s v="Scrubber"/>
  </r>
  <r>
    <s v="INNSA1"/>
    <s v="2020-05-09"/>
    <s v="0301049751"/>
    <s v="73239990"/>
    <s v="STEEL HAND BLENDER-RS-02 (TOTAL 20000 PCS)"/>
    <s v="STEEL"/>
    <s v="HAND BLENDER-RS-02"/>
    <s v="HAND"/>
    <s v="TOTAL 20000 PCS"/>
    <s v=""/>
    <e v="#VALUE!"/>
    <s v=" "/>
    <e v="#VALUE!"/>
    <n v="1300"/>
    <s v="KGS"/>
    <n v="560.04227692307688"/>
    <n v="728054.96"/>
    <n v="7.3017246013438966"/>
    <n v="9492.2419817470654"/>
    <n v="266759.40000000002"/>
    <n v="567.34400152442083"/>
    <x v="5"/>
    <s v="Household Steel Items"/>
    <e v="#NAME?"/>
    <s v="Other"/>
  </r>
  <r>
    <s v="INNSA1"/>
    <s v="2020-05-09"/>
    <s v="0301049751"/>
    <s v="73239990"/>
    <s v="STAINLESS STEEL SPORTS BOTTLE 650ML S115-NP-21 (TOTAL 7200 PCS ) (NOT VACUUM BOTTLE) (MILD STEEL)"/>
    <s v="STAINLESS"/>
    <s v="STEEL SPORTS BOTTLE 650ML S115-NP-21"/>
    <s v="STEEL"/>
    <s v="TOTAL 7200 PCS "/>
    <s v=""/>
    <e v="#VALUE!"/>
    <s v=" "/>
    <e v="#VALUE!"/>
    <n v="1280"/>
    <s v="KGS"/>
    <n v="483.83988281249998"/>
    <n v="619315.05000000005"/>
    <n v="6.3082122922099089"/>
    <n v="8074.5117340286833"/>
    <n v="226917"/>
    <n v="490.14809510470991"/>
    <x v="5"/>
    <s v="Household Steel Items"/>
    <e v="#NAME?"/>
    <s v="Other"/>
  </r>
  <r>
    <s v="INNSA1"/>
    <s v="2020-05-09"/>
    <s v="0301049751"/>
    <s v="73239990"/>
    <s v="STAINLESS STEEL BOTTLE 750ML SG805-AM-06 (TOTAL 25560 PCS ) (NOT VACUUM BOTTLE) (MILD STEEL)"/>
    <s v="STAINLESS"/>
    <s v="STEEL BOTTLE 750ML SG805-AM-06"/>
    <s v="STEEL"/>
    <s v="TOTAL 25560 PCS "/>
    <s v=""/>
    <e v="#VALUE!"/>
    <s v=" "/>
    <e v="#VALUE!"/>
    <n v="4047"/>
    <s v="KGS"/>
    <n v="543.2588386459106"/>
    <n v="2198568.52"/>
    <n v="7.0829053278475964"/>
    <n v="28664.517861799221"/>
    <n v="805555.5"/>
    <n v="550.34174397375818"/>
    <x v="5"/>
    <s v="Household Steel Items"/>
    <e v="#NAME?"/>
    <s v="Other"/>
  </r>
  <r>
    <s v="INNSA1"/>
    <s v="2020-05-07"/>
    <s v="0301049751"/>
    <s v="73239990"/>
    <s v="RYX-02-021A MILD STEEL MULTI FUNCTION CLOTH STAND (9072 NOS)(OTHER ARTICLES OF HOUSEHOLD OF IRON &amp; STEEL)"/>
    <s v="RYX-02-021A"/>
    <s v="MILD STEEL MULTI FUNCTION CLOTH STAND"/>
    <s v="MILD"/>
    <s v="9072 NOS"/>
    <s v=""/>
    <e v="#VALUE!"/>
    <s v=" "/>
    <e v="#VALUE!"/>
    <n v="33264"/>
    <s v="KGS"/>
    <n v="196.2701764670515"/>
    <n v="6528731.1500000004"/>
    <n v="2.5589332003526919"/>
    <n v="85120.353976531944"/>
    <n v="2392127"/>
    <n v="198.8291096674042"/>
    <x v="5"/>
    <s v="Household Steel Items"/>
    <e v="#NAME?"/>
    <s v="Cloth Stand"/>
  </r>
  <r>
    <s v="INNSA1"/>
    <s v="2020-05-07"/>
    <s v="0301049751"/>
    <s v="73239990"/>
    <s v="RYX-02-020 MILD STEEL MULTI FUNCTION CLOTH STAND (2464 NOS)(OTHER ARTICLES OF HOUSEHOLD OF IRON &amp; STEEL)"/>
    <s v="RYX-02-020"/>
    <s v="MILD STEEL MULTI FUNCTION CLOTH STAND"/>
    <s v="MILD"/>
    <s v="2464 NOS"/>
    <s v=""/>
    <e v="#VALUE!"/>
    <s v=" "/>
    <e v="#VALUE!"/>
    <n v="8008"/>
    <s v="KGS"/>
    <n v="355.32269605394612"/>
    <n v="2845424.15"/>
    <n v="4.6326296747580971"/>
    <n v="37098.098435462838"/>
    <n v="1042563.4"/>
    <n v="359.95532572870422"/>
    <x v="5"/>
    <s v="Household Steel Items"/>
    <e v="#NAME?"/>
    <s v="Cloth Stand"/>
  </r>
  <r>
    <s v="INNSA1"/>
    <s v="2020-05-06"/>
    <s v="0301049751"/>
    <s v="73239990"/>
    <s v="KWP-1000B SS OIL POT 1000ML (QTY:27000 PCS/USD 1.45 PER PCS)"/>
    <s v="KWP-1000B"/>
    <s v="SS OIL POT 1000ML"/>
    <s v="SS"/>
    <s v=""/>
    <n v="27000"/>
    <s v="PCS"/>
    <s v="1.45"/>
    <s v="PCS"/>
    <n v="6097.5"/>
    <s v="KGS"/>
    <n v="514.59727757277574"/>
    <n v="3137756.9"/>
    <n v="6.6271381529011677"/>
    <n v="40408.974887314871"/>
    <n v="1149674.1000000001"/>
    <n v="521.22441572567686"/>
    <x v="5"/>
    <s v="Household Steel Items"/>
    <e v="#NAME?"/>
    <s v="Other"/>
  </r>
  <r>
    <s v="INNSA1"/>
    <s v="2020-05-06"/>
    <s v="0301049751"/>
    <s v="73239990"/>
    <s v="KWP-600P SS OIL POT 600ML (QTY:38760 PCS/USD 1.20 PER PCS)"/>
    <s v="KWP-600P"/>
    <s v="SS OIL POT 600ML"/>
    <s v="SS"/>
    <s v=""/>
    <n v="38760"/>
    <s v="PCS"/>
    <s v="1.20"/>
    <s v="PCS"/>
    <n v="6783"/>
    <s v="KGS"/>
    <n v="546.88889576883378"/>
    <n v="3709547.38"/>
    <n v="7.0429993015947678"/>
    <n v="47772.664262717313"/>
    <n v="1359178.1"/>
    <n v="553.9318950704286"/>
    <x v="5"/>
    <s v="Household Steel Items"/>
    <e v="#NAME?"/>
    <s v="Other"/>
  </r>
  <r>
    <s v="INNSA1"/>
    <s v="2020-05-03"/>
    <s v="0301049751"/>
    <s v="73239990"/>
    <s v="STEEL ZHARA NP-003 (QTY 30000 PCS)"/>
    <s v="STEEL"/>
    <s v="ZHARA NP-003"/>
    <s v="ZHARA"/>
    <s v=""/>
    <e v="#N/A"/>
    <e v="#N/A"/>
    <s v=" "/>
    <e v="#N/A"/>
    <n v="2800"/>
    <s v="KGS"/>
    <n v="367.51845357142861"/>
    <n v="1029051.67"/>
    <n v="4.7330129242939929"/>
    <n v="13252.436188023181"/>
    <n v="377044.5"/>
    <n v="372.25146649572258"/>
    <x v="5"/>
    <s v="Household Steel Items"/>
    <e v="#NAME?"/>
    <s v="Other"/>
  </r>
  <r>
    <s v="INNSA1"/>
    <s v="2020-05-03"/>
    <s v="0301049751"/>
    <s v="73239990"/>
    <s v="STAINLESS STEEL SPORTS BOTTLE 800ML SB-10(TOTAL 2520 PCS ) (NOT VACUUM BOTTLE) (MILD STEEL)"/>
    <s v="STAINLESS"/>
    <s v="STEEL SPORTS BOTTLE 800ML SB-10"/>
    <s v="STEEL"/>
    <s v="TOTAL 2520 PCS "/>
    <s v=""/>
    <e v="#VALUE!"/>
    <s v=" "/>
    <e v="#VALUE!"/>
    <n v="406"/>
    <s v="KGS"/>
    <n v="611.44891625615764"/>
    <n v="248248.26"/>
    <n v="7.8744226175937877"/>
    <n v="3197.0155827430781"/>
    <n v="90958.3"/>
    <n v="619.32333887375148"/>
    <x v="5"/>
    <s v="Household Steel Items"/>
    <e v="#NAME?"/>
    <s v="Other"/>
  </r>
  <r>
    <s v="INNSA1"/>
    <s v="2020-05-03"/>
    <s v="0301049751"/>
    <s v="73239990"/>
    <s v="STAINLESS STEEL SPORTS BOTTLE 750ML SG-127 -SB-09 (TOTAL 2520 PCS ) (NOT VACUUM BOTTLE) (MILD STEEL)"/>
    <s v="STAINLESS"/>
    <s v="STEEL SPORTS BOTTLE 750ML SG-127 -SB-09"/>
    <s v="STEEL"/>
    <s v="TOTAL 2520 PCS "/>
    <s v=""/>
    <e v="#VALUE!"/>
    <s v=" "/>
    <e v="#VALUE!"/>
    <n v="413"/>
    <s v="KGS"/>
    <n v="566.31181598062949"/>
    <n v="233886.78"/>
    <n v="7.2931334962090073"/>
    <n v="3012.064133934321"/>
    <n v="85696.1"/>
    <n v="573.60494947683844"/>
    <x v="5"/>
    <s v="Household Steel Items"/>
    <e v="#NAME?"/>
    <s v="Other"/>
  </r>
  <r>
    <s v="INNSA1"/>
    <s v="2020-05-03"/>
    <s v="0301049751"/>
    <s v="73239990"/>
    <s v="STEEL TEA STRAINER NP-55 (QTY 61200 PCS)"/>
    <s v="STEEL"/>
    <s v="TEA STRAINER NP-55"/>
    <s v="TEA"/>
    <s v=""/>
    <e v="#N/A"/>
    <e v="#N/A"/>
    <s v=" "/>
    <e v="#N/A"/>
    <n v="2805"/>
    <s v="KGS"/>
    <n v="527.63176114082"/>
    <n v="1480007.09"/>
    <n v="6.7950001434748222"/>
    <n v="19059.975402446878"/>
    <n v="542274.5"/>
    <n v="534.4267612842948"/>
    <x v="5"/>
    <s v="Household Steel Items"/>
    <e v="#NAME?"/>
    <s v="Tea Strainer"/>
  </r>
  <r>
    <s v="INNSA1"/>
    <s v="2020-05-03"/>
    <s v="0301049751"/>
    <s v="73239990"/>
    <s v="STAINLESS STEEL SPORTS BOTTLE 650ML S115 -NP-21(TOTAL 36000 PCS)(NOT VACUUM BOTTLE)(MILD STEEL)"/>
    <s v="STAINLESS"/>
    <s v="STEEL SPORTS BOTTLE 650ML S115 -NP-21"/>
    <s v="STEEL"/>
    <s v="TOTAL 36000 PCS"/>
    <s v=""/>
    <e v="#VALUE!"/>
    <s v=" "/>
    <e v="#VALUE!"/>
    <n v="6400"/>
    <s v="KGS"/>
    <n v="490.01186093749999"/>
    <n v="3136075.91"/>
    <n v="6.3105197802640056"/>
    <n v="40387.326593689642"/>
    <n v="1149058.2"/>
    <n v="496.32238071776402"/>
    <x v="5"/>
    <s v="Household Steel Items"/>
    <e v="#NAME?"/>
    <s v="Other"/>
  </r>
  <r>
    <s v="INNSA1"/>
    <s v="2020-05-03"/>
    <s v="0301049751"/>
    <s v="73239990"/>
    <s v="STEEL LUNCH BOX 2 LAYER 8504 (MILD STEEL) (QTY 22020 PCS)"/>
    <s v="STEEL"/>
    <s v="LUNCH BOX 2 LAYER 8504"/>
    <s v="LUNCH"/>
    <s v="MILD STEEL"/>
    <e v="#N/A"/>
    <e v="#N/A"/>
    <s v=" "/>
    <e v="#N/A"/>
    <n v="10532.9"/>
    <s v="KGS"/>
    <n v="399.5341833683031"/>
    <n v="4208253.5999999996"/>
    <n v="5.1453210993986227"/>
    <n v="54195.152607855751"/>
    <n v="1541904.1"/>
    <n v="404.67950446770175"/>
    <x v="5"/>
    <s v="Household Steel Items"/>
    <e v="#NAME?"/>
    <s v="Lunch Box"/>
  </r>
  <r>
    <s v="INNSA1"/>
    <s v="2020-05-03"/>
    <s v="0301049751"/>
    <s v="73239990"/>
    <s v="STEEL LUNCH BOX 6900 (MILD STEEL) (QTY 86400 PCS)"/>
    <s v="STEEL"/>
    <s v="LUNCH BOX 6900"/>
    <s v="LUNCH"/>
    <s v="MILD STEEL"/>
    <e v="#N/A"/>
    <e v="#N/A"/>
    <s v=" "/>
    <e v="#N/A"/>
    <n v="10116"/>
    <s v="KGS"/>
    <n v="498.55653321470942"/>
    <n v="5043397.8899999997"/>
    <n v="6.4205606338017942"/>
    <n v="64950.39137153895"/>
    <n v="1847901.1"/>
    <n v="504.97709384851123"/>
    <x v="5"/>
    <s v="Household Steel Items"/>
    <e v="#NAME?"/>
    <s v="Lunch Box"/>
  </r>
  <r>
    <s v="INNSA1"/>
    <s v="2020-05-03"/>
    <s v="0301049751"/>
    <s v="73239990"/>
    <s v="STEEL LUNCH BOX 6527 (MILD STEEL) (QTY 25800 PCS)"/>
    <s v="STEEL"/>
    <s v="LUNCH BOX 6527"/>
    <s v="LUNCH"/>
    <s v="MILD STEEL"/>
    <e v="#N/A"/>
    <e v="#N/A"/>
    <s v=" "/>
    <e v="#N/A"/>
    <n v="8967"/>
    <s v="KGS"/>
    <n v="432.5308118657299"/>
    <n v="3878503.79"/>
    <n v="5.570261582301737"/>
    <n v="49948.535608499667"/>
    <n v="1421083.9"/>
    <n v="438.10107344803163"/>
    <x v="5"/>
    <s v="Household Steel Items"/>
    <e v="#NAME?"/>
    <s v="Lunch Box"/>
  </r>
  <r>
    <s v="INNSA1"/>
    <s v="2020-05-03"/>
    <s v="0301049751"/>
    <s v="73239990"/>
    <s v="STEEL TEA STRAINER BIG SB-12 (QTY 456 PCS)"/>
    <s v="STEEL"/>
    <s v="TEA STRAINER BIG SB-12"/>
    <s v="TEA"/>
    <s v=""/>
    <e v="#N/A"/>
    <e v="#N/A"/>
    <s v=" "/>
    <e v="#N/A"/>
    <n v="108.3"/>
    <s v="KGS"/>
    <n v="391.67774699907659"/>
    <n v="42418.7"/>
    <n v="5.0441435543989259"/>
    <n v="546.28074694140366"/>
    <n v="15542.2"/>
    <n v="396.72189055347553"/>
    <x v="5"/>
    <s v="Household Steel Items"/>
    <e v="#NAME?"/>
    <s v="Tea Strainer"/>
  </r>
  <r>
    <s v="INNSA1"/>
    <s v="2020-05-01"/>
    <s v="0301049751"/>
    <s v="73239990"/>
    <s v="03-027I FAMILY CLOTH RACK 3LAYERS (1824 PCS) (OTHER ARTICLESOF HOUSEHOLD OF IRON &amp; STEEL) (MADE UP OF MILD STEEL)"/>
    <s v="03-027I"/>
    <s v="FAMILY CLOTH RACK 3LAYERS"/>
    <s v="FAMILY"/>
    <s v="1824 PCS"/>
    <s v=""/>
    <e v="#VALUE!"/>
    <s v=" "/>
    <e v="#VALUE!"/>
    <n v="10488"/>
    <s v="KGS"/>
    <n v="157.1683114035088"/>
    <n v="1648381.25"/>
    <n v="2.0240606748681098"/>
    <n v="21228.348358016741"/>
    <n v="603966.80000000005"/>
    <n v="159.19237207837691"/>
    <x v="5"/>
    <s v="Household Steel Items"/>
    <e v="#NAME?"/>
    <s v="Other"/>
  </r>
  <r>
    <s v="INNSA1"/>
    <s v="2020-04-27"/>
    <s v="0301049751"/>
    <s v="73239990"/>
    <s v="2628 HOUSEHOLD STEEL HOOK 3PCS SET (QTY 96984 SET / USD 0.445 PER PCS)"/>
    <s v="2628"/>
    <s v="HOUSEHOLD STEEL HOOK 3PCS SET"/>
    <s v="HOUSEHOLD"/>
    <s v=""/>
    <n v="96984"/>
    <s v="SET"/>
    <s v="0.445"/>
    <s v="SET"/>
    <n v="3286.68"/>
    <s v="KGS"/>
    <n v="1033.3314803996741"/>
    <n v="3396229.91"/>
    <n v="13.30755287056888"/>
    <n v="43737.667868641343"/>
    <n v="1244378.7"/>
    <n v="1046.6390332702429"/>
    <x v="5"/>
    <s v="Household Steel Items"/>
    <e v="#NAME?"/>
    <s v="Other"/>
  </r>
  <r>
    <s v="INNSA1"/>
    <s v="2020-04-25"/>
    <s v="0301049751"/>
    <s v="73239990"/>
    <s v="STAINLESS STEEL COLA BOTTLE 750ML SK750-SL-01(TOTAL 25200 (NOT VACUUM BOTTLE) (MILD STEEL)"/>
    <s v="STAINLESS"/>
    <s v="STEEL COLA BOTTLE 750ML SK750-SL-01"/>
    <s v="STEEL"/>
    <s v="TOTAL 25200 (NOT VACUUM BOTTLE"/>
    <s v=""/>
    <e v="#VALUE!"/>
    <s v=" "/>
    <e v="#VALUE!"/>
    <n v="4760"/>
    <s v="KGS"/>
    <n v="516.70881092436969"/>
    <n v="2459533.94"/>
    <n v="6.6543311129989648"/>
    <n v="31674.616097875081"/>
    <n v="901173.3"/>
    <n v="523.36314203736868"/>
    <x v="5"/>
    <s v="Household Steel Items"/>
    <e v="#NAME?"/>
    <s v="Other"/>
  </r>
  <r>
    <s v="INNSA1"/>
    <s v="2020-04-25"/>
    <s v="0301049751"/>
    <s v="73239990"/>
    <s v="STAINLESS STEEL BOTTLE 750ML SG805-AM-06 (TOTAL 3600 PCS) (NOT VACUUM BOTTLE) (MILD STEEL)"/>
    <s v="STAINLESS"/>
    <s v="STEEL BOTTLE 750ML SG805-AM-06"/>
    <s v="STEEL"/>
    <s v="TOTAL 3600 PCS"/>
    <s v=""/>
    <e v="#VALUE!"/>
    <s v=" "/>
    <e v="#VALUE!"/>
    <n v="570"/>
    <s v="KGS"/>
    <n v="549.64526315789476"/>
    <n v="313297.8"/>
    <n v="7.0784966279187991"/>
    <n v="4034.7430779137148"/>
    <n v="114792.4"/>
    <n v="556.72375978581351"/>
    <x v="5"/>
    <s v="Household Steel Items"/>
    <e v="#NAME?"/>
    <s v="Other"/>
  </r>
  <r>
    <s v="INNSA1"/>
    <s v="2020-04-25"/>
    <s v="0301049751"/>
    <s v="73239990"/>
    <s v="STAINLESS STEEL SPORTS BOTTLE 750ML SG-702 -SB-01 (TOTAL 21600 PCS ) (NOT VACUUM BOTTLE) (MILD STEEL)"/>
    <s v="STAINLESS"/>
    <s v="STEEL SPORTS BOTTLE 750ML SG-702 -SB-01"/>
    <s v="STEEL"/>
    <s v="TOTAL 21600 PCS "/>
    <s v=""/>
    <e v="#VALUE!"/>
    <s v=" "/>
    <e v="#VALUE!"/>
    <n v="3540"/>
    <s v="KGS"/>
    <n v="550.86412429378527"/>
    <n v="1950059"/>
    <n v="7.0941934873636221"/>
    <n v="25113.44494526722"/>
    <n v="714501.6"/>
    <n v="557.95831778114893"/>
    <x v="5"/>
    <s v="Household Steel Items"/>
    <e v="#NAME?"/>
    <s v="Other"/>
  </r>
  <r>
    <s v="INNSA1"/>
    <s v="2020-04-25"/>
    <s v="0301049751"/>
    <s v="73239990"/>
    <s v="STAINLESS STEEL SPORTS BOTTLE KOOU 750ML-MP-202 (TOTAL 16560PCS)(NOT VACUUM BOTTLE)(MILD STEEL)"/>
    <s v="STAINLESS"/>
    <s v="STEEL SPORTS BOTTLE KOOU 750ML-MP-202"/>
    <s v="STEEL"/>
    <s v="TOTAL 16560PCS"/>
    <s v=""/>
    <e v="#VALUE!"/>
    <s v=" "/>
    <e v="#VALUE!"/>
    <n v="3128"/>
    <s v="KGS"/>
    <n v="473.64972186700771"/>
    <n v="1481576.33"/>
    <n v="6.0998032436189016"/>
    <n v="19080.18454603992"/>
    <n v="542849.6"/>
    <n v="479.74952511062662"/>
    <x v="5"/>
    <s v="Household Steel Items"/>
    <e v="#NAME?"/>
    <s v="Other"/>
  </r>
  <r>
    <s v="INNSA1"/>
    <s v="2020-04-25"/>
    <s v="0301049751"/>
    <s v="73239990"/>
    <s v="STAINLESS STEEL SPORTS BOTTLE 650ML S115 -NP-21(TOTAL 17280(NOT VACUUM BOTTLE)(MILD STEEL)"/>
    <s v="STAINLESS"/>
    <s v="STEEL SPORTS BOTTLE 650ML S115 -NP-21"/>
    <s v="STEEL"/>
    <s v="TOTAL 17280(NOT VACUUM BOTTLE"/>
    <s v=""/>
    <e v="#VALUE!"/>
    <s v=" "/>
    <e v="#VALUE!"/>
    <n v="3072"/>
    <s v="KGS"/>
    <n v="489.52778645833342"/>
    <n v="1503829.36"/>
    <n v="6.3042857238677827"/>
    <n v="19366.765743721829"/>
    <n v="551003.1"/>
    <n v="495.83207218220122"/>
    <x v="5"/>
    <s v="Household Steel Items"/>
    <e v="#NAME?"/>
    <s v="Other"/>
  </r>
  <r>
    <s v="INNSA1"/>
    <s v="2020-04-25"/>
    <s v="0301049751"/>
    <s v="73239990"/>
    <s v="STAINLESS STEEL SPORTS BOTTLE KWB-600F(50400 PCS)(NOT VACUUM BOTTLE) (MILD STEEL)"/>
    <s v="STAINLESS"/>
    <s v="STEEL SPORTS BOTTLE KWB-600F"/>
    <s v="STEEL"/>
    <s v="50400 PCS"/>
    <s v=""/>
    <e v="#VALUE!"/>
    <s v=" "/>
    <e v="#VALUE!"/>
    <n v="7897.5"/>
    <s v="KGS"/>
    <n v="507.94811775878441"/>
    <n v="4011520.26"/>
    <n v="6.541508277640494"/>
    <n v="51661.561622665802"/>
    <n v="1469821.1"/>
    <n v="514.48962603642485"/>
    <x v="5"/>
    <s v="Household Steel Items"/>
    <e v="#NAME?"/>
    <s v="Other"/>
  </r>
  <r>
    <s v="INNSA1"/>
    <s v="2020-04-24"/>
    <s v="0301049751"/>
    <s v="73239990"/>
    <s v="03-027I FAMILY CLOTH RACK 3LAYERS (3648 PCS) (OTHER ARTICLESOF HOUSEHOLD OF IRON &amp; STEEL) (MADE UP OF MILD STEEL)"/>
    <s v="03-027I"/>
    <s v="FAMILY CLOTH RACK 3LAYERS"/>
    <s v="FAMILY"/>
    <s v="3648 PCS"/>
    <s v=""/>
    <e v="#VALUE!"/>
    <s v=" "/>
    <e v="#VALUE!"/>
    <n v="20976"/>
    <s v="KGS"/>
    <n v="157.01942648741419"/>
    <n v="3293639.49"/>
    <n v="2.0221432902435819"/>
    <n v="42416.477656149393"/>
    <n v="1206789.5"/>
    <n v="159.04156977765777"/>
    <x v="5"/>
    <s v="Household Steel Items"/>
    <e v="#NAME?"/>
    <s v="Other"/>
  </r>
  <r>
    <s v="INNSA1"/>
    <s v="2020-04-24"/>
    <s v="0301049751"/>
    <s v="73239990"/>
    <s v="RYX-02-021A MILD STEEL MULTI FUNCTION CLOTH STAND (3888 NOS)(OTHER ARTICLES OF HOUSEHOLD OF IRON &amp; STEEL)"/>
    <s v="RYX-02-021A"/>
    <s v="MILD STEEL MULTI FUNCTION CLOTH STAND"/>
    <s v="MILD"/>
    <s v="3888 NOS"/>
    <s v=""/>
    <e v="#VALUE!"/>
    <s v=" "/>
    <e v="#VALUE!"/>
    <n v="14256"/>
    <s v="KGS"/>
    <n v="197.69450126262629"/>
    <n v="2818332.81"/>
    <n v="2.5459691083403251"/>
    <n v="36295.335608499678"/>
    <n v="1032637.2"/>
    <n v="200.24047037096662"/>
    <x v="5"/>
    <s v="Household Steel Items"/>
    <e v="#NAME?"/>
    <s v="Cloth Stand"/>
  </r>
  <r>
    <s v="INNSA1"/>
    <s v="2020-04-24"/>
    <s v="0301049751"/>
    <s v="73239990"/>
    <s v="RYX-02-020 MILD STEEL MULTI FUNCTION CLOTH STAND (2464 NOS)(OTHER ARTICLES OF HOUSEHOLD OF IRON &amp; STEEL)"/>
    <s v="RYX-02-020"/>
    <s v="MILD STEEL MULTI FUNCTION CLOTH STAND"/>
    <s v="MILD"/>
    <s v="2464 NOS"/>
    <s v=""/>
    <e v="#VALUE!"/>
    <s v=" "/>
    <e v="#VALUE!"/>
    <n v="8008"/>
    <s v="KGS"/>
    <n v="357.90125874125869"/>
    <n v="2866073.28"/>
    <n v="4.609159803493351"/>
    <n v="36910.151706374752"/>
    <n v="1050129.3"/>
    <n v="362.51041854475204"/>
    <x v="5"/>
    <s v="Household Steel Items"/>
    <e v="#NAME?"/>
    <s v="Cloth Stand"/>
  </r>
  <r>
    <s v="INNSA1"/>
    <s v="2020-04-17"/>
    <s v="0301049751"/>
    <s v="73239990"/>
    <s v="RYX-02-021A MILD STEEL MULTI FUNCTION CLOTH STAND (2592 NOS) (OTHER ARTICLES OF HOUSEHOLD OF IRON &amp; STEEL)"/>
    <s v="RYX-02-021A"/>
    <s v="MILD STEEL MULTI FUNCTION CLOTH STAND"/>
    <s v="MILD"/>
    <s v="2592 NOS"/>
    <s v=""/>
    <e v="#VALUE!"/>
    <s v=" "/>
    <e v="#VALUE!"/>
    <n v="9504"/>
    <s v="KGS"/>
    <n v="196.45386679292929"/>
    <n v="1867097.55"/>
    <n v="2.5299918453693402"/>
    <n v="24045.042498390208"/>
    <n v="684104.6"/>
    <n v="198.98385863829864"/>
    <x v="5"/>
    <s v="Household Steel Items"/>
    <e v="#NAME?"/>
    <s v="Cloth Stand"/>
  </r>
  <r>
    <s v="INNSA1"/>
    <s v="2020-04-17"/>
    <s v="0301049751"/>
    <s v="73239990"/>
    <s v="03-027I FAMILY CLOTH RACK 3LAYERS (3648 PCS) (OTHER ARTICLESOF HOUSEHOLD OF IRON &amp; STEEL) (MADE UP OF MILD STEEL)"/>
    <s v="03-027I"/>
    <s v="FAMILY CLOTH RACK 3LAYERS"/>
    <s v="FAMILY"/>
    <s v="3648 PCS"/>
    <s v=""/>
    <e v="#VALUE!"/>
    <s v=" "/>
    <e v="#VALUE!"/>
    <n v="20976"/>
    <s v="KGS"/>
    <n v="156.79731550343249"/>
    <n v="3288980.49"/>
    <n v="2.0192828783442689"/>
    <n v="42356.477656149393"/>
    <n v="1205082.3999999999"/>
    <n v="158.81659838177674"/>
    <x v="5"/>
    <s v="Household Steel Items"/>
    <e v="#NAME?"/>
    <s v="Other"/>
  </r>
  <r>
    <s v="INNSA1"/>
    <s v="2020-04-17"/>
    <s v="0301049751"/>
    <s v="73239990"/>
    <s v="RYX-02-020 MILD STEEL MULTI FUNCTION CLOTH STAND (3696 NOS)(OTHER ARTICLES OF HOUSEHOLD OF IRON &amp; STEEL)"/>
    <s v="RYX-02-020"/>
    <s v="MILD STEEL MULTI FUNCTION CLOTH STAND"/>
    <s v="MILD"/>
    <s v="3696 NOS"/>
    <s v=""/>
    <e v="#VALUE!"/>
    <s v=" "/>
    <e v="#VALUE!"/>
    <n v="12012"/>
    <s v="KGS"/>
    <n v="355.65524558774553"/>
    <n v="4272130.8099999996"/>
    <n v="4.5802349721538373"/>
    <n v="55017.782485511903"/>
    <n v="1565308.8"/>
    <n v="360.23548055989937"/>
    <x v="5"/>
    <s v="Household Steel Items"/>
    <e v="#NAME?"/>
    <s v="Cloth Stand"/>
  </r>
  <r>
    <s v="INNSA1"/>
    <s v="2020-04-11"/>
    <s v="0301049751"/>
    <s v="73239990"/>
    <s v="STEEL RECTANGLE CONTAINER- 6901(TOTAL 55200 PCS) (MILD STEEL)"/>
    <s v="STEEL"/>
    <s v="RECTANGLE CONTAINER- 6901"/>
    <s v="RECTANGLE"/>
    <s v="TOTAL 55200 PCS"/>
    <s v=""/>
    <e v="#VALUE!"/>
    <s v=" "/>
    <e v="#VALUE!"/>
    <n v="8970"/>
    <s v="KGS"/>
    <n v="457.37414827201781"/>
    <n v="4102646.11"/>
    <n v="5.9904931011397231"/>
    <n v="53734.723117223322"/>
    <n v="1503209.5"/>
    <n v="463.36464137315755"/>
    <x v="5"/>
    <s v="Household Steel Items"/>
    <e v="#NAME?"/>
    <s v="Other"/>
  </r>
  <r>
    <s v="INNSA1"/>
    <s v="2020-04-11"/>
    <s v="0301049751"/>
    <s v="73239990"/>
    <s v="STAINLESS STEEL SPORTS BOTTLE 650ML S115 -NP-21(TOTAL 19728PCS)(NOT VACUUM BOTTLE)(MILD STEEL)"/>
    <s v="STAINLESS"/>
    <s v="STEEL SPORTS BOTTLE 650ML S115 -NP-21"/>
    <s v="STEEL"/>
    <s v="TOTAL 19728PCS"/>
    <s v=""/>
    <e v="#VALUE!"/>
    <s v=" "/>
    <e v="#VALUE!"/>
    <n v="3507.2"/>
    <s v="KGS"/>
    <n v="482.27909443430661"/>
    <n v="1691449.24"/>
    <n v="6.3166875498926869"/>
    <n v="22153.88657498363"/>
    <n v="619747"/>
    <n v="488.59578198419928"/>
    <x v="5"/>
    <s v="Household Steel Items"/>
    <e v="#NAME?"/>
    <s v="Other"/>
  </r>
  <r>
    <s v="INNSA1"/>
    <s v="2020-04-11"/>
    <s v="0301049751"/>
    <s v="73239990"/>
    <s v="STAINLESS STEEL COLA BOTTLE 750ML SK750-SL-01(TOTAL 3600 PCS(NOT VACUUM BOTTLE) (MILD STEEL)"/>
    <s v="STAINLESS"/>
    <s v="STEEL COLA BOTTLE 750ML SK750-SL-01"/>
    <s v="STEEL"/>
    <s v="TOTAL 3600 PCS(NOT VACUUM BOTTLE"/>
    <s v=""/>
    <e v="#VALUE!"/>
    <s v=" "/>
    <e v="#VALUE!"/>
    <n v="680"/>
    <s v="KGS"/>
    <n v="509.0576323529412"/>
    <n v="346159.19"/>
    <n v="6.667421510844024"/>
    <n v="4533.8466273739359"/>
    <n v="126832.7"/>
    <n v="515.72505386378521"/>
    <x v="5"/>
    <s v="Household Steel Items"/>
    <e v="#NAME?"/>
    <s v="Other"/>
  </r>
  <r>
    <s v="INNSA1"/>
    <s v="2020-04-11"/>
    <s v="0301049751"/>
    <s v="73231000"/>
    <s v="SS SCRUBBER 3PCS SET-SS410 (TOTAL 122640 SET)"/>
    <s v="SS"/>
    <s v="SCRUBBER 3PCS SET-SS410"/>
    <s v="SCRUBBER"/>
    <s v="TOTAL 122640 SET"/>
    <s v=""/>
    <e v="#VALUE!"/>
    <s v=" "/>
    <e v="#VALUE!"/>
    <n v="7665"/>
    <s v="KGS"/>
    <n v="210.43208480104369"/>
    <n v="1612961.93"/>
    <n v="2.7561504230654048"/>
    <n v="21125.892992796329"/>
    <n v="709058"/>
    <n v="213.18823522410909"/>
    <x v="5"/>
    <s v="Steel Scrubbers"/>
    <e v="#NAME?"/>
    <s v="Scrubber"/>
  </r>
  <r>
    <s v="INNSA1"/>
    <s v="2020-04-11"/>
    <s v="0301049751"/>
    <s v="73239990"/>
    <s v="STAINLESS STEEL SPORTS BOTTLE 750ML S-308-C6-NP-20(TOTAL 18000 PCS) (NOT VACUUM BOTTLE) (MILD STEEL)"/>
    <s v="STAINLESS"/>
    <s v="STEEL SPORTS BOTTLE 750ML S-308-C6-NP-20"/>
    <s v="STEEL"/>
    <s v="TOTAL 18000 PCS"/>
    <s v=""/>
    <e v="#VALUE!"/>
    <s v=" "/>
    <e v="#VALUE!"/>
    <n v="3200"/>
    <s v="KGS"/>
    <n v="460.64414687499999"/>
    <n v="1474061.27"/>
    <n v="6.0333221594629993"/>
    <n v="19306.630910281601"/>
    <n v="540096.1"/>
    <n v="466.677469034463"/>
    <x v="5"/>
    <s v="Household Steel Items"/>
    <e v="#NAME?"/>
    <s v="Other"/>
  </r>
  <r>
    <s v="INNSA1"/>
    <s v="2020-04-04"/>
    <s v="0301049751"/>
    <s v="73239990"/>
    <s v="STEEL LUNCH BOX-6527 (MILD STEEL) (TOTAL 25800 PCS)"/>
    <s v="STEEL"/>
    <s v="LUNCH BOX-6527"/>
    <s v="LUNCH"/>
    <s v="MILD STEEL"/>
    <s v=""/>
    <e v="#VALUE!"/>
    <s v=" "/>
    <e v="#VALUE!"/>
    <n v="8987"/>
    <s v="KGS"/>
    <n v="425.61472237676639"/>
    <n v="3824999.51"/>
    <n v="5.5745215766439609"/>
    <n v="50098.225409299281"/>
    <n v="1401479.8"/>
    <n v="431.18924395341037"/>
    <x v="5"/>
    <s v="Household Steel Items"/>
    <e v="#NAME?"/>
    <s v="Lunch Box"/>
  </r>
  <r>
    <s v="INNSA1"/>
    <s v="2020-04-04"/>
    <s v="0301049751"/>
    <s v="73239990"/>
    <s v="STEEL LUNCH BOX-6561 (TOTAL 21240 PCS) (MILD STEEL)"/>
    <s v="STEEL"/>
    <s v="LUNCH BOX-6561"/>
    <s v="LUNCH"/>
    <s v="TOTAL 21240 PCS"/>
    <s v=""/>
    <e v="#VALUE!"/>
    <s v=" "/>
    <e v="#VALUE!"/>
    <n v="8094.8"/>
    <s v="KGS"/>
    <n v="502.81530241636608"/>
    <n v="4070189.31"/>
    <n v="6.5856621141632763"/>
    <n v="53309.617681728887"/>
    <n v="1491317.4"/>
    <n v="509.40096453052934"/>
    <x v="5"/>
    <s v="Household Steel Items"/>
    <e v="#NAME?"/>
    <s v="Lunch Box"/>
  </r>
  <r>
    <s v="INNSA1"/>
    <s v="2020-03-31"/>
    <s v="0301049751"/>
    <s v="73239990"/>
    <s v="RYX-02-021A MILD STEEL MULTI FUNCTION CLOTH STAND (5184 NOS)(OTHER ARTICLES OF HOUSEHOLD OF IRON &amp; STEEL)"/>
    <s v="RYX-02-021A"/>
    <s v="MILD STEEL MULTI FUNCTION CLOTH STAND"/>
    <s v="MILD"/>
    <s v="5184 NOS"/>
    <s v=""/>
    <e v="#VALUE!"/>
    <s v=" "/>
    <e v="#VALUE!"/>
    <n v="19008"/>
    <s v="KGS"/>
    <n v="192.9811243"/>
    <n v="3668185.21"/>
    <n v="2.5476056009999999"/>
    <n v="48424.887260000003"/>
    <n v="1344023"/>
    <n v="195.52872990099999"/>
    <x v="5"/>
    <s v="Household Steel Items"/>
    <e v="#NAME?"/>
    <s v="Cloth Stand"/>
  </r>
  <r>
    <s v="INNSA1"/>
    <s v="2020-03-31"/>
    <s v="0301049751"/>
    <s v="73239990"/>
    <s v="RYX-02-020 MILD STEEL MULTI FUNCTION CLOTH STAND (3696 NOS)(OTHER ARTICLES OF HOUSEHOLD OF IRON &amp; STEEL)"/>
    <s v="RYX-02-020"/>
    <s v="MILD STEEL MULTI FUNCTION CLOTH STAND"/>
    <s v="MILD"/>
    <s v="3696 NOS"/>
    <s v=""/>
    <e v="#VALUE!"/>
    <s v=" "/>
    <e v="#VALUE!"/>
    <n v="12012"/>
    <s v="KGS"/>
    <n v="349.36827670000002"/>
    <n v="4196611.74"/>
    <n v="4.6121224649999997"/>
    <n v="55400.815049999997"/>
    <n v="1537638.5"/>
    <n v="353.98039916500005"/>
    <x v="5"/>
    <s v="Household Steel Items"/>
    <e v="#NAME?"/>
    <s v="Cloth Stand"/>
  </r>
  <r>
    <s v="INNSA1"/>
    <s v="2020-03-20"/>
    <s v="0301049751"/>
    <s v="73239990"/>
    <s v="STAINLESS STEEL SPORT BOTTLE 1000ML (ITEM NO: KW-830) (QTY 32220 PCS)"/>
    <s v="STAINLESS"/>
    <s v="STEEL SPORT BOTTLE 1000ML"/>
    <s v="STEEL"/>
    <s v="ITEM NO: KW-830"/>
    <e v="#N/A"/>
    <e v="#N/A"/>
    <s v=" "/>
    <e v="#N/A"/>
    <n v="6450"/>
    <s v="KGS"/>
    <n v="384.97500309999998"/>
    <n v="2483088.77"/>
    <n v="5.082178259"/>
    <n v="32780.049769999998"/>
    <n v="909803.8"/>
    <n v="390.05718135899997"/>
    <x v="5"/>
    <s v="Household Steel Items"/>
    <e v="#NAME?"/>
    <s v="Other"/>
  </r>
  <r>
    <s v="INNSA1"/>
    <s v="2020-02-05"/>
    <s v="0301049751"/>
    <s v="73239990"/>
    <s v="STAINLESS STEEL SPORTS BOTTLE 750ML S-308-C6-NP-20(TOTAL 7884 PCS) (NOT VACUUM BOTTLE) (MILD STEEL)"/>
    <s v="STAINLESS"/>
    <s v="STEEL SPORTS BOTTLE 750ML S-308-C6-NP-20"/>
    <s v="STEEL"/>
    <s v="TOTAL 7884 PCS"/>
    <s v=""/>
    <e v="#VALUE!"/>
    <s v=" "/>
    <e v="#VALUE!"/>
    <n v="1401.6"/>
    <s v="KGS"/>
    <n v="431.49974315068499"/>
    <n v="604790.04"/>
    <n v="6.0223271898211426"/>
    <n v="8440.893789253314"/>
    <n v="221595.1"/>
    <n v="437.52207034050616"/>
    <x v="5"/>
    <s v="Household Steel Items"/>
    <e v="#NAME?"/>
    <s v="Other"/>
  </r>
  <r>
    <s v="INNSA1"/>
    <s v="2020-02-05"/>
    <s v="0301049751"/>
    <s v="73239990"/>
    <s v="STAINLESS STEEL BOTTLE 750ML SG805-AM-06 (TOTAL 21600 PCS) (NOT VACUUM BOTTLE) (MILD STEEL)"/>
    <s v="STAINLESS"/>
    <s v="STEEL BOTTLE 750ML SG805-AM-06"/>
    <s v="STEEL"/>
    <s v="TOTAL 21600 PCS"/>
    <s v=""/>
    <e v="#VALUE!"/>
    <s v=" "/>
    <e v="#VALUE!"/>
    <n v="3420"/>
    <s v="KGS"/>
    <n v="507.2458304093567"/>
    <n v="1734780.74"/>
    <n v="7.0794951906400092"/>
    <n v="24211.873551988829"/>
    <n v="635623.6"/>
    <n v="514.32532559999675"/>
    <x v="5"/>
    <s v="Household Steel Items"/>
    <e v="#NAME?"/>
    <s v="Other"/>
  </r>
  <r>
    <s v="INNSA1"/>
    <s v="2020-02-05"/>
    <s v="0301049751"/>
    <s v="73239990"/>
    <s v="STAINLESS STEEL SPORTS BOTTLE 650ML S115 -NP-21(TOTAL 14400PCS)(NOT VACUUM BOTTLE)(MILD STEEL)"/>
    <s v="STAINLESS"/>
    <s v="STEEL SPORTS BOTTLE 650ML S115 -NP-21"/>
    <s v="STEEL"/>
    <s v="TOTAL 14400PCS"/>
    <s v=""/>
    <e v="#VALUE!"/>
    <s v=" "/>
    <e v="#VALUE!"/>
    <n v="2560"/>
    <s v="KGS"/>
    <n v="451.76580078124999"/>
    <n v="1156520.45"/>
    <n v="6.305175167916957"/>
    <n v="16141.24842986741"/>
    <n v="423749.1"/>
    <n v="458.07097594916695"/>
    <x v="5"/>
    <s v="Household Steel Items"/>
    <e v="#NAME?"/>
    <s v="Other"/>
  </r>
  <r>
    <s v="INNSA1"/>
    <s v="2020-02-05"/>
    <s v="0301049751"/>
    <s v="73239990"/>
    <s v="STAINLESS STEEL SPORTS BOTTLE 750ML SG-702 -SB-01 (TOTAL 18540 PCS ) (NOT VACUUM BOTTLE) (MILD STEEL)"/>
    <s v="STAINLESS"/>
    <s v="STEEL SPORTS BOTTLE 750ML SG-702 -SB-01"/>
    <s v="STEEL"/>
    <s v="TOTAL 18540 PCS "/>
    <s v=""/>
    <e v="#VALUE!"/>
    <s v=" "/>
    <e v="#VALUE!"/>
    <n v="3038.5"/>
    <s v="KGS"/>
    <n v="508.37067632055289"/>
    <n v="1544684.3"/>
    <n v="7.0951943659532857"/>
    <n v="21558.748080949059"/>
    <n v="565972.4"/>
    <n v="515.46587068650615"/>
    <x v="5"/>
    <s v="Household Steel Items"/>
    <e v="#NAME?"/>
    <s v="Other"/>
  </r>
  <r>
    <s v="INNSA1"/>
    <s v="2020-02-05"/>
    <s v="0301049751"/>
    <s v="73239990"/>
    <s v="STAINLESS STEEL COLA BOTTLE 750ML SK750-SL-01(TOTAL 23436 PCS (NOT VACUUM BOTTLE) (MILD STEEL)"/>
    <s v="STAINLESS"/>
    <s v="STEEL COLA BOTTLE 750ML SK750-SL-01"/>
    <s v="STEEL"/>
    <s v="TOTAL 23436 PCS (NOT VACUUM BOTTLE"/>
    <s v=""/>
    <e v="#VALUE!"/>
    <s v=" "/>
    <e v="#VALUE!"/>
    <n v="4426.8"/>
    <s v="KGS"/>
    <n v="476.85008809975608"/>
    <n v="2110919.9700000002"/>
    <n v="6.6552698967167627"/>
    <n v="29461.54877878576"/>
    <n v="773441.1"/>
    <n v="483.50535799647287"/>
    <x v="5"/>
    <s v="Household Steel Items"/>
    <e v="#NAME?"/>
    <s v="Other"/>
  </r>
  <r>
    <s v="INNSA1"/>
    <s v="2020-01-31"/>
    <s v="0301049751"/>
    <s v="73239990"/>
    <s v="STEEL HANGER WITH HOOK-SL-89 (MILD STEEL)(TOTAL 70056 PCS)(HOUSEHOLD)"/>
    <s v="STEEL"/>
    <s v="HANGER WITH HOOK-SL-89"/>
    <s v="HANGER"/>
    <s v="MILD STEEL"/>
    <s v=""/>
    <e v="#VALUE!"/>
    <s v=" "/>
    <e v="#VALUE!"/>
    <n v="15568"/>
    <s v="KGS"/>
    <n v="328.46774152106877"/>
    <n v="5113585.8"/>
    <n v="4.584336936790911"/>
    <n v="71368.957431960909"/>
    <n v="1243624.1000000001"/>
    <n v="333.05207845785969"/>
    <x v="5"/>
    <s v="Household Steel Items"/>
    <e v="#NAME?"/>
    <s v="Hanger"/>
  </r>
  <r>
    <s v="INNSA1"/>
    <s v="2020-01-30"/>
    <s v="0301049751"/>
    <s v="73239990"/>
    <s v="STEEL ROUND CONTAINER -6856(TOTAL 2208 PCS)- (MILD STEEL)"/>
    <s v="STEEL"/>
    <s v="ROUND CONTAINER -6856"/>
    <s v="ROUND"/>
    <s v="TOTAL 2208 PCS"/>
    <s v=""/>
    <e v="#VALUE!"/>
    <s v=" "/>
    <e v="#VALUE!"/>
    <n v="184"/>
    <s v="KGS"/>
    <n v="514.7641304347826"/>
    <n v="94716.6"/>
    <n v="7.1844261051609566"/>
    <n v="1321.9344033496161"/>
    <n v="23035.200000000001"/>
    <n v="521.94855653994352"/>
    <x v="5"/>
    <s v="Household Steel Items"/>
    <e v="#NAME?"/>
    <s v="Other"/>
  </r>
  <r>
    <s v="INNSA1"/>
    <s v="2020-01-30"/>
    <s v="0301049751"/>
    <s v="73239990"/>
    <s v="STEEL ROUND CONTAINER -6857(TOTAL 69696 PCS) (MILD STEEL)"/>
    <s v="STEEL"/>
    <s v="ROUND CONTAINER -6857"/>
    <s v="ROUND"/>
    <s v="TOTAL 69696 PCS"/>
    <s v=""/>
    <e v="#VALUE!"/>
    <s v=" "/>
    <e v="#VALUE!"/>
    <n v="8886.24"/>
    <s v="KGS"/>
    <n v="406.05688457660392"/>
    <n v="3608318.93"/>
    <n v="5.6672279773426917"/>
    <n v="50360.347941381719"/>
    <n v="877543.2"/>
    <n v="411.72411255394661"/>
    <x v="5"/>
    <s v="Household Steel Items"/>
    <e v="#NAME?"/>
    <s v="Other"/>
  </r>
  <r>
    <s v="INNSA1"/>
    <s v="2020-01-30"/>
    <s v="0301049751"/>
    <s v="73239990"/>
    <s v="STEEL ROUND CONTAINER -6857(TOTAL 504 PCS) (MILD STEEL)"/>
    <s v="STEEL"/>
    <s v="ROUND CONTAINER -6857"/>
    <s v="ROUND"/>
    <s v="TOTAL 504 PCS"/>
    <s v=""/>
    <e v="#VALUE!"/>
    <s v=" "/>
    <e v="#VALUE!"/>
    <n v="64.260000000000005"/>
    <s v="KGS"/>
    <n v="428.04964207905391"/>
    <n v="27506.47"/>
    <n v="5.9741750464627188"/>
    <n v="383.90048848569432"/>
    <n v="6689.6"/>
    <n v="434.02381712551664"/>
    <x v="5"/>
    <s v="Household Steel Items"/>
    <e v="#NAME?"/>
    <s v="Other"/>
  </r>
  <r>
    <s v="INNSA1"/>
    <s v="2020-01-30"/>
    <s v="0301049751"/>
    <s v="73239990"/>
    <s v="STEEL ROUND CONTAINER MEDIUM-6581 (MILD STEEL) (TOTAL 28320PCS)"/>
    <s v="STEEL"/>
    <s v="ROUND CONTAINER MEDIUM-6581"/>
    <s v="ROUND"/>
    <s v="MILD STEEL"/>
    <s v=""/>
    <e v="#VALUE!"/>
    <s v=" "/>
    <e v="#VALUE!"/>
    <n v="6230.4"/>
    <s v="KGS"/>
    <n v="295.84144838212637"/>
    <n v="1843210.56"/>
    <n v="4.1289804379919941"/>
    <n v="25725.199720865319"/>
    <n v="448268.9"/>
    <n v="299.97042882011834"/>
    <x v="5"/>
    <s v="Household Steel Items"/>
    <e v="#NAME?"/>
    <s v="Other"/>
  </r>
  <r>
    <s v="INNSA1"/>
    <s v="2020-01-30"/>
    <s v="0301049751"/>
    <s v="73239990"/>
    <s v="STEEL LUNCH BOX-6527 (MILD STEEL) (TOTAL 276 PCS)"/>
    <s v="STEEL"/>
    <s v="LUNCH BOX-6527"/>
    <s v="LUNCH"/>
    <s v="MILD STEEL"/>
    <s v=""/>
    <e v="#VALUE!"/>
    <s v=" "/>
    <e v="#VALUE!"/>
    <n v="96.14"/>
    <s v="KGS"/>
    <n v="399.1736009985438"/>
    <n v="38376.550000000003"/>
    <n v="5.5711598185421316"/>
    <n v="535.61130495464056"/>
    <n v="9333.2999999999993"/>
    <n v="404.74476081708593"/>
    <x v="5"/>
    <s v="Household Steel Items"/>
    <e v="#NAME?"/>
    <s v="Lunch Box"/>
  </r>
  <r>
    <s v="INNSA1"/>
    <s v="2020-01-30"/>
    <s v="0301049751"/>
    <s v="73239990"/>
    <s v="STEEL LUNCH BOX BIG-6588(TOTAL 2400 PCS) (MILD STEEL)"/>
    <s v="STEEL"/>
    <s v="LUNCH BOX BIG-6588"/>
    <s v="LUNCH"/>
    <s v="TOTAL 2400 PCS"/>
    <s v=""/>
    <e v="#VALUE!"/>
    <s v=" "/>
    <e v="#VALUE!"/>
    <n v="715"/>
    <s v="KGS"/>
    <n v="510.32418181818178"/>
    <n v="364881.79"/>
    <n v="7.122458922793883"/>
    <n v="5092.5581297976269"/>
    <n v="88739.3"/>
    <n v="517.44664074097568"/>
    <x v="5"/>
    <s v="Household Steel Items"/>
    <e v="#NAME?"/>
    <s v="Lunch Box"/>
  </r>
  <r>
    <s v="INNSA1"/>
    <s v="2020-01-30"/>
    <s v="0301049751"/>
    <s v="73239990"/>
    <s v="STEEL LUNCH BOX SMALL-6587 (TOTAL 2400 PCS) (MILD STEEL)"/>
    <s v="STEEL"/>
    <s v="LUNCH BOX SMALL-6587"/>
    <s v="LUNCH"/>
    <s v="TOTAL 2400 PCS"/>
    <s v=""/>
    <e v="#VALUE!"/>
    <s v=" "/>
    <e v="#VALUE!"/>
    <n v="487"/>
    <s v="KGS"/>
    <n v="557.13008213552359"/>
    <n v="271322.34999999998"/>
    <n v="7.77571642896753"/>
    <n v="3786.773900907187"/>
    <n v="65985.5"/>
    <n v="564.90579856449108"/>
    <x v="5"/>
    <s v="Household Steel Items"/>
    <e v="#NAME?"/>
    <s v="Lunch Box"/>
  </r>
  <r>
    <s v="INNSA1"/>
    <s v="2020-01-30"/>
    <s v="0301049751"/>
    <s v="73239990"/>
    <s v="STEEL RECTANGLE CONTAINER MEDIUM-6577(TOTAL 21000 PCS) (MILDSTEEL)"/>
    <s v="STEEL"/>
    <s v="RECTANGLE CONTAINER MEDIUM-6577"/>
    <s v="RECTANGLE"/>
    <s v="TOTAL 21000 PCS"/>
    <s v=""/>
    <e v="#VALUE!"/>
    <s v=" "/>
    <e v="#VALUE!"/>
    <n v="4620"/>
    <s v="KGS"/>
    <n v="470.65682251082251"/>
    <n v="2174434.52"/>
    <n v="6.568832135531367"/>
    <n v="30348.004466154918"/>
    <n v="528822.5"/>
    <n v="477.22565464635386"/>
    <x v="5"/>
    <s v="Household Steel Items"/>
    <e v="#NAME?"/>
    <s v="Other"/>
  </r>
  <r>
    <s v="INNSA1"/>
    <s v="2020-01-30"/>
    <s v="0301049751"/>
    <s v="73239990"/>
    <s v="STEEL RECTANGLE CONTAINER BIG-6578(MILD STEEL) (TOTAL 17040PCS)"/>
    <s v="STEEL"/>
    <s v="RECTANGLE CONTAINER BIG-6578"/>
    <s v="RECTANGLE"/>
    <s v="MILD STEEL"/>
    <s v=""/>
    <e v="#VALUE!"/>
    <s v=" "/>
    <e v="#VALUE!"/>
    <n v="5033.8999999999996"/>
    <s v="KGS"/>
    <n v="415.5967361290451"/>
    <n v="2092072.41"/>
    <n v="5.8003731490445931"/>
    <n v="29198.49839497557"/>
    <n v="508791.9"/>
    <n v="421.39710927808972"/>
    <x v="5"/>
    <s v="Household Steel Items"/>
    <e v="#NAME?"/>
    <s v="Other"/>
  </r>
  <r>
    <s v="INNSA1"/>
    <s v="2020-01-30"/>
    <s v="0301049751"/>
    <s v="73239990"/>
    <s v="STEEL RECTANGLE CONTAINER- 6901(TOTAL 2400 PCS) (MILD STEEL)"/>
    <s v="STEEL"/>
    <s v="RECTANGLE CONTAINER- 6901"/>
    <s v="RECTANGLE"/>
    <s v="TOTAL 2400 PCS"/>
    <s v=""/>
    <e v="#VALUE!"/>
    <s v=" "/>
    <e v="#VALUE!"/>
    <n v="390"/>
    <s v="KGS"/>
    <n v="432.38366666666673"/>
    <n v="168629.63"/>
    <n v="6.0346638753198416"/>
    <n v="2353.5189113747379"/>
    <n v="41010.800000000003"/>
    <n v="438.41833054198656"/>
    <x v="5"/>
    <s v="Household Steel Items"/>
    <e v="#NAME?"/>
    <s v="Other"/>
  </r>
  <r>
    <s v="INNSA1"/>
    <s v="2020-01-30"/>
    <s v="0301049751"/>
    <s v="73239990"/>
    <s v="HOUSEHOLD STEEL HOOK 3 PCS SET-2628(TOTAL 70200 SET) (MILD STEEL)"/>
    <s v="HOUSEHOLD"/>
    <s v="STEEL HOOK 3 PCS SET-2628"/>
    <s v="STEEL"/>
    <s v="TOTAL 70200 SET"/>
    <s v=""/>
    <e v="#VALUE!"/>
    <s v=" "/>
    <e v="#VALUE!"/>
    <n v="2379"/>
    <s v="KGS"/>
    <n v="970.79386717108025"/>
    <n v="2309518.61"/>
    <n v="13.5491118935252"/>
    <n v="32233.33719469644"/>
    <n v="561675"/>
    <n v="984.3429790646054"/>
    <x v="5"/>
    <s v="Household Steel Items"/>
    <e v="#NAME?"/>
    <s v="Other"/>
  </r>
  <r>
    <s v="INNSA1"/>
    <s v="2020-01-30"/>
    <s v="0301049751"/>
    <s v="73239990"/>
    <s v="STEEL LUNCH BOX-6561 (TOTAL 21240 PCS) (MILD STEEL)"/>
    <s v="STEEL"/>
    <s v="LUNCH BOX-6561"/>
    <s v="LUNCH"/>
    <s v="TOTAL 21240 PCS"/>
    <s v=""/>
    <e v="#VALUE!"/>
    <s v=" "/>
    <e v="#VALUE!"/>
    <n v="8094.8"/>
    <s v="KGS"/>
    <n v="471.57814769975778"/>
    <n v="3817330.79"/>
    <n v="6.5816908262352802"/>
    <n v="53277.470900209337"/>
    <n v="928374.9"/>
    <n v="478.15983852599305"/>
    <x v="5"/>
    <s v="Household Steel Items"/>
    <e v="#NAME?"/>
    <s v="Lunch Box"/>
  </r>
  <r>
    <s v="INNSA1"/>
    <s v="2020-01-30"/>
    <s v="0301049751"/>
    <s v="73239990"/>
    <s v="STEEL LUNCH BOX 2 LAYER-8504 (MILD STEEL) (TOTAL 672 PCS)"/>
    <s v="STEEL"/>
    <s v="LUNCH BOX 2 LAYER-8504"/>
    <s v="LUNCH"/>
    <s v="MILD STEEL"/>
    <s v=""/>
    <e v="#VALUE!"/>
    <s v=" "/>
    <e v="#VALUE!"/>
    <n v="321.44"/>
    <s v="KGS"/>
    <n v="369.54414509706322"/>
    <n v="118786.27"/>
    <n v="5.1576293802800164"/>
    <n v="1657.8683879972091"/>
    <n v="28888.799999999999"/>
    <n v="374.70177447734324"/>
    <x v="5"/>
    <s v="Household Steel Items"/>
    <e v="#NAME?"/>
    <s v="Lunch Box"/>
  </r>
  <r>
    <s v="INNSA1"/>
    <s v="2020-01-29"/>
    <s v="0301049751"/>
    <s v="73239990"/>
    <s v="STEEL TEA STRAINER -NP-55 (TOTAL 61200 PCS) (MILD STEEL)"/>
    <s v="STEEL"/>
    <s v="TEA STRAINER -NP-55"/>
    <s v="TEA"/>
    <s v="TOTAL 61200 PCS"/>
    <s v=""/>
    <e v="#VALUE!"/>
    <s v=" "/>
    <e v="#VALUE!"/>
    <n v="2805"/>
    <s v="KGS"/>
    <n v="496.74485918003569"/>
    <n v="1393369.33"/>
    <n v="6.9329359271463451"/>
    <n v="19446.885275645502"/>
    <n v="338867.4"/>
    <n v="503.67779510718202"/>
    <x v="5"/>
    <s v="Household Steel Items"/>
    <e v="#NAME?"/>
    <s v="Tea Strainer"/>
  </r>
  <r>
    <s v="INNSA1"/>
    <s v="2020-01-29"/>
    <s v="0301049751"/>
    <s v="73239990"/>
    <s v="RYX-02-021A-13 MILD STEEL MULTI FUNCTION CLOTH STAND (1164 NOS) (OTHER ARTICLES OF HOUSEHOLD OF IRON &amp; STEEL)"/>
    <s v="RYX-02-021A-13"/>
    <s v="MILD STEEL MULTI FUNCTION CLOTH STAND"/>
    <s v="MILD"/>
    <s v="1164 NOS"/>
    <s v=""/>
    <e v="#VALUE!"/>
    <s v=" "/>
    <e v="#VALUE!"/>
    <n v="4268"/>
    <s v="KGS"/>
    <n v="198.6852272727273"/>
    <n v="847988.55"/>
    <n v="2.7729968914546719"/>
    <n v="11835.15073272854"/>
    <n v="206230.9"/>
    <n v="201.45822416418198"/>
    <x v="5"/>
    <s v="Household Steel Items"/>
    <e v="#NAME?"/>
    <s v="Cloth Stand"/>
  </r>
  <r>
    <s v="INNSA1"/>
    <s v="2020-01-29"/>
    <s v="0301049751"/>
    <s v="73239990"/>
    <s v="RYX-02-021A MILD STEEL MULTI FUNCTION CLOTH STAND (1296 NOS)(OTHER ARTICLES OF HOUSEHOLD OF IRON &amp; STEEL)"/>
    <s v="RYX-02-021A"/>
    <s v="MILD STEEL MULTI FUNCTION CLOTH STAND"/>
    <s v="MILD"/>
    <s v="1296 NOS"/>
    <s v=""/>
    <e v="#VALUE!"/>
    <s v=" "/>
    <e v="#VALUE!"/>
    <n v="4752"/>
    <s v="KGS"/>
    <n v="193.07271675084169"/>
    <n v="917481.55"/>
    <n v="2.6946645743313571"/>
    <n v="12805.046057222609"/>
    <n v="223131.5"/>
    <n v="195.76738132517306"/>
    <x v="5"/>
    <s v="Household Steel Items"/>
    <e v="#NAME?"/>
    <s v="Cloth Stand"/>
  </r>
  <r>
    <s v="INNSA1"/>
    <s v="2020-01-29"/>
    <s v="0301049751"/>
    <s v="73239990"/>
    <s v="STEEL HAND BLENDER-RS-02 (TOTAL 10000 PCS) (MILD STEEL)"/>
    <s v="STEEL"/>
    <s v="HAND BLENDER-RS-02"/>
    <s v="HAND"/>
    <s v="TOTAL 10000 PCS"/>
    <s v=""/>
    <e v="#VALUE!"/>
    <s v=" "/>
    <e v="#VALUE!"/>
    <n v="650"/>
    <s v="KGS"/>
    <n v="530.44350769230778"/>
    <n v="344788.28"/>
    <n v="7.4032590047774978"/>
    <n v="4812.118353105373"/>
    <n v="83852.5"/>
    <n v="537.84676669708529"/>
    <x v="5"/>
    <s v="Household Steel Items"/>
    <e v="#NAME?"/>
    <s v="Other"/>
  </r>
  <r>
    <s v="INNSA1"/>
    <s v="2020-01-29"/>
    <s v="0301049751"/>
    <s v="73239990"/>
    <s v="STEEL SPOON HOLDER ROUND -MP-96 ( TOTAL 18936 PCS) (MILD STEEL)"/>
    <s v="STEEL"/>
    <s v="SPOON HOLDER ROUND -MP-96"/>
    <s v="SPOON"/>
    <s v=" TOTAL 18936 PCS"/>
    <s v=""/>
    <e v="#VALUE!"/>
    <s v=" "/>
    <e v="#VALUE!"/>
    <n v="4050.2"/>
    <s v="KGS"/>
    <n v="253.3138684509407"/>
    <n v="1025971.83"/>
    <n v="3.535434311946136"/>
    <n v="14319.21605024424"/>
    <n v="249516.4"/>
    <n v="256.84930276288685"/>
    <x v="5"/>
    <s v="Household Steel Items"/>
    <e v="#NAME?"/>
    <s v="Holder"/>
  </r>
  <r>
    <s v="INNSA1"/>
    <s v="2020-01-29"/>
    <s v="0301049751"/>
    <s v="73239990"/>
    <s v="STEEL ZHARA -NP-003 (TOTAL 12000 PCS) (MILD STEEL)"/>
    <s v="STEEL"/>
    <s v="ZHARA -NP-003"/>
    <s v="ZHARA"/>
    <s v="TOTAL 12000 PCS"/>
    <s v=""/>
    <e v="#VALUE!"/>
    <s v=" "/>
    <e v="#VALUE!"/>
    <n v="1120"/>
    <s v="KGS"/>
    <n v="345.93410714285721"/>
    <n v="387446.2"/>
    <n v="4.8281103578905391"/>
    <n v="5407.4836008374041"/>
    <n v="94226.9"/>
    <n v="350.76221750074774"/>
    <x v="5"/>
    <s v="Household Steel Items"/>
    <e v="#NAME?"/>
    <s v="Other"/>
  </r>
  <r>
    <s v="INNSA1"/>
    <s v="2020-01-22"/>
    <s v="0301049751"/>
    <s v="73239990"/>
    <s v="STEEL ZHARA-NP-003(TOTAL 60000 PCS) (MILD STEEL)"/>
    <s v="STEEL"/>
    <s v="ZHARA-NP-003"/>
    <s v=" "/>
    <s v="TOTAL 60000 PCS"/>
    <s v=""/>
    <e v="#VALUE!"/>
    <s v=" "/>
    <e v="#VALUE!"/>
    <n v="5600"/>
    <s v="KGS"/>
    <n v="343.15831428571431"/>
    <n v="1921686.56"/>
    <n v="4.7893693549995016"/>
    <n v="26820.468387997211"/>
    <n v="467354.3"/>
    <n v="347.94768364071382"/>
    <x v="5"/>
    <s v="Household Steel Items"/>
    <e v="#NAME?"/>
    <s v="Other"/>
  </r>
  <r>
    <s v="INNSA1"/>
    <s v="2020-01-22"/>
    <s v="0301049751"/>
    <s v="73239990"/>
    <s v="STAINLESS STEEL BOTTLE 750ML SG805-AM-06 (TOTAL 14400 PCS) (NOT VACUUM BOTTLE) (MILD STEEL)"/>
    <s v="STAINLESS"/>
    <s v="STEEL BOTTLE 750ML SG805-AM-06"/>
    <s v="STEEL"/>
    <s v="TOTAL 14400 PCS"/>
    <s v=""/>
    <e v="#VALUE!"/>
    <s v=" "/>
    <e v="#VALUE!"/>
    <n v="2280"/>
    <s v="KGS"/>
    <n v="508.59969736842112"/>
    <n v="1159607.31"/>
    <n v="7.09839075182723"/>
    <n v="16184.330914166079"/>
    <n v="282016.5"/>
    <n v="515.69808812024837"/>
    <x v="5"/>
    <s v="Household Steel Items"/>
    <e v="#NAME?"/>
    <s v="Other"/>
  </r>
  <r>
    <s v="INNSA1"/>
    <s v="2020-01-22"/>
    <s v="0301049751"/>
    <s v="73239990"/>
    <s v="STAINLESS STEEL SPORTS BOTTLE KOOU 750ML-MP-202 (TOTAL 21348PCS)(NOT VACUUM BOTTLE)(MILD STEEL)"/>
    <s v="STAINLESS"/>
    <s v="STEEL SPORTS BOTTLE KOOU 750ML-MP-202"/>
    <s v="STEEL"/>
    <s v="TOTAL 21348PCS"/>
    <s v=""/>
    <e v="#VALUE!"/>
    <s v=" "/>
    <e v="#VALUE!"/>
    <n v="4032.4"/>
    <s v="KGS"/>
    <n v="438.27924065072909"/>
    <n v="1767317.21"/>
    <n v="6.1169468339250388"/>
    <n v="24665.97641311933"/>
    <n v="429811.6"/>
    <n v="444.39618748465415"/>
    <x v="5"/>
    <s v="Household Steel Items"/>
    <e v="#NAME?"/>
    <s v="Other"/>
  </r>
  <r>
    <s v="INNSA1"/>
    <s v="2020-01-22"/>
    <s v="0301049751"/>
    <s v="73239990"/>
    <s v="STAINLESS STEEL SPORTS BOTTLE 750ML SG-702 -SB-01 (TOTAL 12528 PCS ) (NOT VACUUM BOTTLE) (MILD STEEL)"/>
    <s v="STAINLESS"/>
    <s v="STEEL SPORTS BOTTLE 750ML SG-702 -SB-01"/>
    <s v="STEEL"/>
    <s v="TOTAL 12528 PCS "/>
    <s v=""/>
    <e v="#VALUE!"/>
    <s v=" "/>
    <e v="#VALUE!"/>
    <n v="2053.1999999999998"/>
    <s v="KGS"/>
    <n v="509.72754724332748"/>
    <n v="1046572.6"/>
    <n v="7.1141318526633288"/>
    <n v="14606.735519888351"/>
    <n v="254526.5"/>
    <n v="516.8416790959908"/>
    <x v="5"/>
    <s v="Household Steel Items"/>
    <e v="#NAME?"/>
    <s v="Other"/>
  </r>
  <r>
    <s v="INNSA1"/>
    <s v="2020-01-22"/>
    <s v="0301049751"/>
    <s v="73239990"/>
    <s v="STAINLESS STEEL SPORTS BOTTLE 750ML S-308-C6 -NP-20 (TOTAL 22320 PCS (NOT VACUUM BOTTLE)(MILD STEEL)"/>
    <s v="STAINLESS"/>
    <s v="STEEL SPORTS BOTTLE 750ML S-308-C6 -NP-20"/>
    <s v="STEEL"/>
    <s v="TOTAL 22320 PCS (NOT VACUUM BOTTLE"/>
    <s v=""/>
    <e v="#VALUE!"/>
    <s v=" "/>
    <e v="#VALUE!"/>
    <n v="3968"/>
    <s v="KGS"/>
    <n v="432.65136844758058"/>
    <n v="1716760.63"/>
    <n v="6.0384001179006361"/>
    <n v="23960.371667829721"/>
    <n v="417516.2"/>
    <n v="438.68976856548124"/>
    <x v="5"/>
    <s v="Household Steel Items"/>
    <e v="#NAME?"/>
    <s v="Other"/>
  </r>
  <r>
    <s v="INNSA1"/>
    <s v="2020-01-22"/>
    <s v="0301049751"/>
    <s v="73239990"/>
    <s v="STAINLESS STEEL SPORTS BOTTLE 650ML S115 -NP-21(TOTAL 3168 PCS)(NOT VACUUM BOTTLE)(MILD STEEL)"/>
    <s v="STAINLESS"/>
    <s v="STEEL SPORTS BOTTLE 650ML S115 -NP-21"/>
    <s v="STEEL"/>
    <s v="TOTAL 3168 PCS"/>
    <s v=""/>
    <e v="#VALUE!"/>
    <s v=" "/>
    <e v="#VALUE!"/>
    <n v="563.20000000000005"/>
    <s v="KGS"/>
    <n v="452.97159090909088"/>
    <n v="255113.60000000001"/>
    <n v="6.3220040601408352"/>
    <n v="3560.552686671318"/>
    <n v="62043.6"/>
    <n v="459.29359496923172"/>
    <x v="5"/>
    <s v="Household Steel Items"/>
    <e v="#NAME?"/>
    <s v="Other"/>
  </r>
  <r>
    <s v="INNSA1"/>
    <s v="2020-01-21"/>
    <s v="0301049751"/>
    <s v="73239990"/>
    <s v="KW-830 STAINLESS STEEL SPORT BOTTLE 1000ML (QTY- 34920 PCS/USD 0.98 PER PCS)"/>
    <s v="KW-830"/>
    <s v="STAINLESS STEEL SPORT BOTTLE 1000ML"/>
    <s v="STAINLESS"/>
    <s v=""/>
    <e v="#VALUE!"/>
    <s v="PCS"/>
    <s v="0.98"/>
    <s v="PCS"/>
    <n v="6790"/>
    <s v="KGS"/>
    <n v="373.83264212076591"/>
    <n v="2538323.64"/>
    <n v="5.2174827930323211"/>
    <n v="35426.708164689458"/>
    <n v="617320.30000000005"/>
    <n v="379.05012491379824"/>
    <x v="5"/>
    <s v="Household Steel Items"/>
    <e v="#NAME?"/>
    <s v="Other"/>
  </r>
  <r>
    <s v="INNSA1"/>
    <s v="2020-01-17"/>
    <s v="0301049751"/>
    <s v="73231000"/>
    <s v="STEEL SCRUBBER 6PCS SET - OKS-4156 (QTY- 98000 PCS/USD 0.268 PER PCS)"/>
    <s v="STEEL"/>
    <s v="SCRUBBER 6PCS SET - OKS-4156"/>
    <s v="SCRUBBER"/>
    <s v=""/>
    <e v="#VALUE!"/>
    <s v="PCS"/>
    <s v="0.268"/>
    <s v="PCS"/>
    <n v="9212"/>
    <s v="KGS"/>
    <n v="213.64271819366039"/>
    <n v="1968076.72"/>
    <n v="2.9817546154034948"/>
    <n v="27467.923517096999"/>
    <n v="609710.19999999995"/>
    <n v="216.62447280906389"/>
    <x v="5"/>
    <s v="Steel Scrubbers"/>
    <e v="#NAME?"/>
    <s v="Scrubber"/>
  </r>
  <r>
    <s v="INNSA1"/>
    <s v="2020-01-16"/>
    <s v="0301049751"/>
    <s v="73239990"/>
    <s v="STAINLESS STEEL GRATER WITH HANDLE-DS-25 (TOTAL 102000 PCS)(MILD STEEL)"/>
    <s v="STAINLESS"/>
    <s v="STEEL GRATER WITH HANDLE-DS-25"/>
    <s v="STEEL"/>
    <s v="TOTAL 102000 PCS"/>
    <s v=""/>
    <e v="#VALUE!"/>
    <s v=" "/>
    <e v="#VALUE!"/>
    <n v="3400"/>
    <s v="KGS"/>
    <n v="471.79493529411758"/>
    <n v="1604102.78"/>
    <n v="6.5390843422608116"/>
    <n v="22232.886763686762"/>
    <n v="390117.8"/>
    <n v="478.3340196363784"/>
    <x v="5"/>
    <s v="Household Steel Items"/>
    <e v="#NAME?"/>
    <s v="Other"/>
  </r>
  <r>
    <s v="INNSA1"/>
    <s v="2020-01-16"/>
    <s v="0301049751"/>
    <s v="73239990"/>
    <s v="STEEL HAND BLENDER-RS-02 (TOTAL 20400 PCS) (MILD STEEL)"/>
    <s v="STEEL"/>
    <s v="HAND BLENDER-RS-02"/>
    <s v="HAND"/>
    <s v="TOTAL 20400 PCS"/>
    <s v=""/>
    <e v="#VALUE!"/>
    <s v=" "/>
    <e v="#VALUE!"/>
    <n v="1326"/>
    <s v="KGS"/>
    <n v="533.05778280542984"/>
    <n v="706834.62"/>
    <n v="7.3881882578715148"/>
    <n v="9796.7376299376283"/>
    <n v="171902.2"/>
    <n v="540.44597106330139"/>
    <x v="5"/>
    <s v="Household Steel Items"/>
    <e v="#NAME?"/>
    <s v="Other"/>
  </r>
  <r>
    <s v="INNSA1"/>
    <s v="2020-01-16"/>
    <s v="0301049751"/>
    <s v="73239990"/>
    <s v="STEEL TEA STRAINER -NP-55 (TOTAL 61200 PCS) (MILD STEEL)"/>
    <s v="STEEL"/>
    <s v="TEA STRAINER -NP-55"/>
    <s v="TEA"/>
    <s v="TOTAL 61200 PCS"/>
    <s v=""/>
    <e v="#VALUE!"/>
    <s v=" "/>
    <e v="#VALUE!"/>
    <n v="2805"/>
    <s v="KGS"/>
    <n v="499.08885561497328"/>
    <n v="1399944.24"/>
    <n v="6.9173784562019858"/>
    <n v="19403.24656964657"/>
    <n v="340466.4"/>
    <n v="506.00623407117524"/>
    <x v="5"/>
    <s v="Household Steel Items"/>
    <e v="#NAME?"/>
    <s v="Tea Strainer"/>
  </r>
  <r>
    <s v="INNSA1"/>
    <s v="2020-01-15"/>
    <s v="0301049751"/>
    <s v="73231000"/>
    <s v="SS SCRUBBER 3PCS SET-SS410 (TOTAL 124200 SET)"/>
    <s v="SS"/>
    <s v="SCRUBBER 3PCS SET-SS410"/>
    <s v="SCRUBBER"/>
    <s v="TOTAL 124200 SET"/>
    <s v=""/>
    <e v="#VALUE!"/>
    <s v=" "/>
    <e v="#VALUE!"/>
    <n v="7659"/>
    <s v="KGS"/>
    <n v="198.82503590547071"/>
    <n v="1522800.95"/>
    <n v="2.755717753367577"/>
    <n v="21106.042273042269"/>
    <n v="471763.7"/>
    <n v="201.58075365883829"/>
    <x v="5"/>
    <s v="Steel Scrubbers"/>
    <e v="#NAME?"/>
    <s v="Scrubber"/>
  </r>
  <r>
    <s v="INNSA1"/>
    <s v="2020-01-09"/>
    <s v="0301049751"/>
    <s v="73239990"/>
    <s v="KWP-1000B SS OIL POT 1000ML (QTY:27000 PCS/USD 1.45 PER PCS)"/>
    <s v="KWP-1000B"/>
    <s v="SS OIL POT 1000ML"/>
    <s v="SS"/>
    <s v=""/>
    <n v="27000"/>
    <s v="PCS"/>
    <s v="1.45"/>
    <s v="PCS"/>
    <n v="6097.5"/>
    <s v="KGS"/>
    <n v="470.88073144731442"/>
    <n v="2871195.26"/>
    <n v="6.5264134642732419"/>
    <n v="39794.806098406087"/>
    <n v="698274.7"/>
    <n v="477.40714491158764"/>
    <x v="5"/>
    <s v="Household Steel Items"/>
    <e v="#NAME?"/>
    <s v="Other"/>
  </r>
  <r>
    <s v="INNSA1"/>
    <s v="2020-01-07"/>
    <s v="0301049751"/>
    <s v="73239990"/>
    <s v="STAINLESS STEEL BOTTLE 750ML SG805-AM-06 (TOTAL 10800 PCS) (NOT VACUUM BOTTLE) (MILD STEEL)"/>
    <s v="STAINLESS"/>
    <s v="STEEL BOTTLE 750ML SG805-AM-06"/>
    <s v="STEEL"/>
    <s v="TOTAL 10800 PCS"/>
    <s v=""/>
    <e v="#VALUE!"/>
    <s v=" "/>
    <e v="#VALUE!"/>
    <n v="1710"/>
    <s v="KGS"/>
    <n v="506.4737953216374"/>
    <n v="866070.19"/>
    <n v="7.019733822891717"/>
    <n v="12003.744837144841"/>
    <n v="210628.3"/>
    <n v="513.49352914452913"/>
    <x v="5"/>
    <s v="Household Steel Items"/>
    <e v="#NAME?"/>
    <s v="Other"/>
  </r>
  <r>
    <s v="INNSA1"/>
    <s v="2020-01-07"/>
    <s v="0301049751"/>
    <s v="73239990"/>
    <s v="STAINLESS STEEL SPORTS BOTTLE 650ML S115 -NP-21(TOTAL 10800PCS)(NOT VACUUM BOTTLE)(MILD STEEL)"/>
    <s v="STAINLESS"/>
    <s v="STEEL SPORTS BOTTLE 650ML S115 -NP-21"/>
    <s v="STEEL"/>
    <s v="TOTAL 10800PCS"/>
    <s v=""/>
    <e v="#VALUE!"/>
    <s v=" "/>
    <e v="#VALUE!"/>
    <n v="1920"/>
    <s v="KGS"/>
    <n v="451.07820833333341"/>
    <n v="866070.16"/>
    <n v="6.2519502194502188"/>
    <n v="12003.74442134442"/>
    <n v="210628.3"/>
    <n v="457.33015855278364"/>
    <x v="5"/>
    <s v="Household Steel Items"/>
    <e v="#NAME?"/>
    <s v="Other"/>
  </r>
  <r>
    <s v="INNSA1"/>
    <s v="2020-01-07"/>
    <s v="0301049751"/>
    <s v="73239990"/>
    <s v="STAINLESS STEEL COLA BOTTLE 750ML SK750-SL-01(TOTAL 19692 PCS)(NOT VACUUM BOTTLE)(MILD STEEL)"/>
    <s v="STAINLESS"/>
    <s v="STEEL COLA BOTTLE 750ML SK750-SL-01"/>
    <s v="STEEL"/>
    <s v="TOTAL 19692 PCS"/>
    <s v=""/>
    <e v="#VALUE!"/>
    <s v=" "/>
    <e v="#VALUE!"/>
    <n v="3719.6"/>
    <s v="KGS"/>
    <n v="476.12431981933543"/>
    <n v="1770992.02"/>
    <n v="6.5990896717856602"/>
    <n v="24545.97394317394"/>
    <n v="430705.2"/>
    <n v="482.72340949112106"/>
    <x v="5"/>
    <s v="Household Steel Items"/>
    <e v="#NAME?"/>
    <s v="Other"/>
  </r>
  <r>
    <s v="INNSA1"/>
    <s v="2020-01-06"/>
    <s v="0301049751"/>
    <s v="73239990"/>
    <s v="STAINLESS STEEL GRATER WITH HANDLE-KL324H-9S (MILD STEEL)(TOTAL 25200 PCS)"/>
    <s v="STAINLESS"/>
    <s v="STEEL GRATER WITH HANDLE-KL324H-9S"/>
    <s v="STEEL"/>
    <s v="MILD STEEL"/>
    <s v=""/>
    <e v="#VALUE!"/>
    <s v=" "/>
    <e v="#VALUE!"/>
    <n v="4200"/>
    <s v="KGS"/>
    <n v="305.56222380952391"/>
    <n v="1283361.3400000001"/>
    <n v="4.2350966570966584"/>
    <n v="17787.405959805961"/>
    <n v="312113.40000000002"/>
    <n v="309.79732046662059"/>
    <x v="5"/>
    <s v="Household Steel Items"/>
    <e v="#NAME?"/>
    <s v="Other"/>
  </r>
  <r>
    <s v="INNSA1"/>
    <s v="2020-01-06"/>
    <s v="0301049751"/>
    <s v="73239990"/>
    <s v="STEEL SALT BOTTLE -NP-19 (MILD STEEL) (TOTAL 30000 PCS)"/>
    <s v="STEEL"/>
    <s v="SALT BOTTLE -NP-19"/>
    <s v="SALT"/>
    <s v="MILD STEEL"/>
    <s v=""/>
    <e v="#VALUE!"/>
    <s v=" "/>
    <e v="#VALUE!"/>
    <n v="4687.5"/>
    <s v="KGS"/>
    <n v="226.39008426666669"/>
    <n v="1061203.52"/>
    <n v="3.137769705705705"/>
    <n v="14708.295495495489"/>
    <n v="258084.7"/>
    <n v="229.52785397237238"/>
    <x v="5"/>
    <s v="Household Steel Items"/>
    <e v="#NAME?"/>
    <s v="Other"/>
  </r>
  <r>
    <s v="INNSA1"/>
    <s v="2020-01-06"/>
    <s v="0301049751"/>
    <s v="73239990"/>
    <s v="STEEL SPOON HOLDER ROUND-MP-96(MILD STEEL)(TOTAL 6192 PCS)"/>
    <s v="STEEL"/>
    <s v="SPOON HOLDER ROUND-MP-96"/>
    <s v="SPOON"/>
    <s v="MILD STEEL"/>
    <s v=""/>
    <e v="#VALUE!"/>
    <s v=" "/>
    <e v="#VALUE!"/>
    <n v="860"/>
    <s v="KGS"/>
    <n v="387.29723255813951"/>
    <n v="333075.62"/>
    <n v="5.367945011200824"/>
    <n v="4616.4327096327088"/>
    <n v="81004.100000000006"/>
    <n v="392.66517756934036"/>
    <x v="5"/>
    <s v="Household Steel Items"/>
    <e v="#NAME?"/>
    <s v="Holder"/>
  </r>
  <r>
    <s v="INNSA1"/>
    <s v="2020-01-06"/>
    <s v="0301049751"/>
    <s v="73239990"/>
    <s v="STAINLESS STEEL GRATER WITH HANDLE SMALL -KL321RB-S(MILD STEEL)(TOTAL 19800 PCS)"/>
    <s v="STAINLESS"/>
    <s v="STEEL GRATER WITH HANDLE SMALL -KL321RB-S"/>
    <s v="STEEL"/>
    <s v="MILD STEEL"/>
    <s v=""/>
    <e v="#VALUE!"/>
    <s v=" "/>
    <e v="#VALUE!"/>
    <n v="2695"/>
    <s v="KGS"/>
    <n v="363.31267161410022"/>
    <n v="979127.65"/>
    <n v="5.035518664090092"/>
    <n v="13570.7227997228"/>
    <n v="238123.9"/>
    <n v="368.34819027819032"/>
    <x v="5"/>
    <s v="Household Steel Items"/>
    <e v="#NAME?"/>
    <s v="Other"/>
  </r>
  <r>
    <s v="INNSA1"/>
    <s v="2020-01-06"/>
    <s v="0301049751"/>
    <s v="73239990"/>
    <s v="STEEL ZHARA-NP-003(TOTAL 60000 PCS) (MILD STEEL)"/>
    <s v="STEEL"/>
    <s v="ZHARA-NP-003"/>
    <s v=" "/>
    <s v="TOTAL 60000 PCS"/>
    <s v=""/>
    <e v="#VALUE!"/>
    <s v=" "/>
    <e v="#VALUE!"/>
    <n v="5600"/>
    <s v="KGS"/>
    <n v="344.01525535714279"/>
    <n v="1926485.43"/>
    <n v="4.7680562073062056"/>
    <n v="26701.114760914759"/>
    <n v="468521.3"/>
    <n v="348.78331156444898"/>
    <x v="5"/>
    <s v="Household Steel Items"/>
    <e v="#NAME?"/>
    <s v="Other"/>
  </r>
  <r>
    <s v="INNSA1"/>
    <s v="2020-01-06"/>
    <s v="0301049751"/>
    <s v="73239990"/>
    <s v="STAINLESS STEEL GRATER WITH HANDLE HEXA-KL326D-9S(MILD STEEL)(TOTAL 15600 PCS)"/>
    <s v="STAINLESS"/>
    <s v="STEEL GRATER WITH HANDLE HEXA-KL326D-9S"/>
    <s v="STEEL"/>
    <s v="MILD STEEL"/>
    <s v=""/>
    <e v="#VALUE!"/>
    <s v=" "/>
    <e v="#VALUE!"/>
    <n v="3575"/>
    <s v="KGS"/>
    <n v="309.18549650349649"/>
    <n v="1105338.1499999999"/>
    <n v="4.2853152668537282"/>
    <n v="15320.002079002081"/>
    <n v="268818.2"/>
    <n v="313.47081177035022"/>
    <x v="5"/>
    <s v="Household Steel Items"/>
    <e v="#NAME?"/>
    <s v="Other"/>
  </r>
  <r>
    <s v="INNSA1"/>
    <s v="2020-01-06"/>
    <s v="0301049751"/>
    <s v="73239990"/>
    <s v="STAINLESS STEEL GRATER WITH HANDLE-KL3241-8S(MILD STEEL)(TOTAL 19800 PCS)"/>
    <s v="STAINLESS"/>
    <s v="STEEL GRATER WITH HANDLE-KL3241-8S"/>
    <s v="STEEL"/>
    <s v="MILD STEEL"/>
    <s v=""/>
    <e v="#VALUE!"/>
    <s v=" "/>
    <e v="#VALUE!"/>
    <n v="2530"/>
    <s v="KGS"/>
    <n v="340.79716205533589"/>
    <n v="862216.82"/>
    <n v="4.723453389540345"/>
    <n v="11950.337075537071"/>
    <n v="209691.2"/>
    <n v="345.52061544487623"/>
    <x v="5"/>
    <s v="Household Steel Items"/>
    <e v="#NAME?"/>
    <s v="Other"/>
  </r>
  <r>
    <s v="INNSA1"/>
    <s v="2020-01-06"/>
    <s v="0301049751"/>
    <s v="73239990"/>
    <s v="STAINLESS STEEL GRATER WITH HANDLE BIG -KL321R-S(MILD STEEL)(TOTAL 10224 PCS)"/>
    <s v="STAINLESS"/>
    <s v="STEEL GRATER WITH HANDLE BIG -KL321R-S"/>
    <s v="STEEL"/>
    <s v="MILD STEEL"/>
    <s v=""/>
    <e v="#VALUE!"/>
    <s v=" "/>
    <e v="#VALUE!"/>
    <n v="2215.1999999999998"/>
    <s v="KGS"/>
    <n v="354.27504062838568"/>
    <n v="784790.07"/>
    <n v="4.9102569733663994"/>
    <n v="10877.20124740125"/>
    <n v="190860.9"/>
    <n v="359.1852976017521"/>
    <x v="5"/>
    <s v="Household Steel Items"/>
    <e v="#NAME?"/>
    <s v="Other"/>
  </r>
  <r>
    <s v="INNSA1"/>
    <s v="2019-12-30"/>
    <s v="0301049751"/>
    <s v="73239990"/>
    <s v="STAINLESS STEEL SPORTS BOTTLE KOOU 750ML-MP-202 (TOTAL 10800PCS)(NOT VACUUM BOTTLE)(MILD STEEL)"/>
    <s v="STAINLESS"/>
    <s v="STEEL SPORTS BOTTLE KOOU 750ML-MP-202"/>
    <s v="STEEL"/>
    <s v="TOTAL 10800PCS"/>
    <s v=""/>
    <e v="#VALUE!"/>
    <s v=" "/>
    <e v="#VALUE!"/>
    <n v="2040"/>
    <s v="KG"/>
    <n v="436.10316666666671"/>
    <n v="889650.46"/>
    <n v="6.0654126101066286"/>
    <n v="12373.44172461752"/>
    <n v="216362.9"/>
    <n v="442.16857927677336"/>
    <x v="6"/>
    <s v="Household Steel Items"/>
    <e v="#NAME?"/>
    <s v="Other"/>
  </r>
  <r>
    <s v="INNSA1"/>
    <s v="2019-12-30"/>
    <s v="0301049751"/>
    <s v="73239990"/>
    <s v="STAINLESS STEEL COLA BOTTLE 750ML SK750-SL-01(TOTAL 10800 PCS)(NOT VACUUM BOTTLE)(MILD STEEL)"/>
    <s v="STAINLESS"/>
    <s v="STEEL COLA BOTTLE 750ML SK750-SL-01"/>
    <s v="STEEL"/>
    <s v="TOTAL 10800 PCS"/>
    <s v=""/>
    <e v="#VALUE!"/>
    <s v=" "/>
    <e v="#VALUE!"/>
    <n v="2040"/>
    <s v="KG"/>
    <n v="475.74892647058829"/>
    <n v="970527.81"/>
    <n v="6.6168139982001151"/>
    <n v="13498.30055632823"/>
    <n v="236032.4"/>
    <n v="482.36574046878843"/>
    <x v="6"/>
    <s v="Household Steel Items"/>
    <e v="#NAME?"/>
    <s v="Other"/>
  </r>
  <r>
    <s v="INNSA1"/>
    <s v="2019-12-30"/>
    <s v="0301049751"/>
    <s v="73239990"/>
    <s v="STAINLESS STEEL SPORTS BOTTLE 650ML S115 -NP-21(TOTAL 8640 PCS)(NOT VACUUM BOTTLE)(MILD STEEL)"/>
    <s v="STAINLESS"/>
    <s v="STEEL SPORTS BOTTLE 650ML S115 -NP-21"/>
    <s v="STEEL"/>
    <s v="TOTAL 8640 PCS"/>
    <s v=""/>
    <e v="#VALUE!"/>
    <s v=" "/>
    <e v="#VALUE!"/>
    <n v="1536"/>
    <s v="KG"/>
    <n v="450.72256510416668"/>
    <n v="692309.86"/>
    <n v="6.2687422128534998"/>
    <n v="9628.7880389429756"/>
    <n v="168369.8"/>
    <n v="456.99130731702019"/>
    <x v="6"/>
    <s v="Household Steel Items"/>
    <e v="#NAME?"/>
    <s v="Other"/>
  </r>
  <r>
    <s v="INNSA1"/>
    <s v="2019-12-26"/>
    <s v="0301049751"/>
    <s v="73239990"/>
    <s v="STAINLESS STEEL SPORT BOTTLE 750ML ( ITEM NO. KW-820) ( QTY47160 PCS)"/>
    <s v="STAINLESS"/>
    <s v="STEEL SPORT BOTTLE 750ML"/>
    <s v="STEEL"/>
    <s v=" ITEM NO. KW-820"/>
    <s v=""/>
    <e v="#VALUE!"/>
    <s v=" "/>
    <e v="#VALUE!"/>
    <n v="7451.28"/>
    <s v="KG"/>
    <n v="415.78385861221159"/>
    <n v="3098121.95"/>
    <n v="5.7828074911295078"/>
    <n v="43089.317802503479"/>
    <n v="753463.2"/>
    <n v="421.56666610334111"/>
    <x v="6"/>
    <s v="Household Steel Items"/>
    <e v="#NAME?"/>
    <s v="Other"/>
  </r>
  <r>
    <s v="INNSA1"/>
    <s v="2019-12-24"/>
    <s v="0301049751"/>
    <s v="73239990"/>
    <s v="STEEL LEMON SQUEEZER-AM-217 (TOTAL 120 PCS) (MILD STEEL)"/>
    <s v="STEEL"/>
    <s v="LEMON SQUEEZER-AM-217"/>
    <s v="LEMON"/>
    <s v="TOTAL 120 PCS"/>
    <s v=""/>
    <e v="#VALUE!"/>
    <s v=" "/>
    <e v="#VALUE!"/>
    <n v="30"/>
    <s v="KG"/>
    <n v="612.97033333333331"/>
    <n v="18389.11"/>
    <n v="8.5253175707000448"/>
    <n v="255.75952712100141"/>
    <n v="4472.2"/>
    <n v="621.49565090403337"/>
    <x v="6"/>
    <s v="Household Steel Items"/>
    <e v="#NAME?"/>
    <s v="Other"/>
  </r>
  <r>
    <s v="INNSA1"/>
    <s v="2019-12-24"/>
    <s v="0301049751"/>
    <s v="73239990"/>
    <s v="STEEL TEA STRAINER-NP-55(TOTAL 61200 PCS) (MILD STEEL)"/>
    <s v="STEEL"/>
    <s v="TEA STRAINER-NP-55"/>
    <s v="TEA"/>
    <s v="TOTAL 61200 PCS"/>
    <s v=""/>
    <e v="#VALUE!"/>
    <s v=" "/>
    <e v="#VALUE!"/>
    <n v="2805"/>
    <s v="KG"/>
    <n v="485.13172192513372"/>
    <n v="1360794.48"/>
    <n v="6.7473118487501198"/>
    <n v="18926.209735744091"/>
    <n v="330945.09999999998"/>
    <n v="491.87903377388386"/>
    <x v="6"/>
    <s v="Household Steel Items"/>
    <e v="#NAME?"/>
    <s v="Tea Strainer"/>
  </r>
  <r>
    <s v="INNSA1"/>
    <s v="2019-12-23"/>
    <s v="0301049751"/>
    <s v="73239990"/>
    <s v="STAINLESS STEEL BOTTLE 750ML SG805-AM-06 (TOTAL 7200 PCS) (NOT VACUUM BOTTLE) (MILD STEEL)"/>
    <s v="STAINLESS"/>
    <s v="STEEL BOTTLE 750ML SG805-AM-06"/>
    <s v="STEEL"/>
    <s v="TOTAL 7200 PCS"/>
    <s v=""/>
    <e v="#VALUE!"/>
    <s v=" "/>
    <e v="#VALUE!"/>
    <n v="1080"/>
    <s v="KG"/>
    <n v="532.70432407407407"/>
    <n v="575320.67000000004"/>
    <n v="7.4089613918508208"/>
    <n v="8001.6783031988871"/>
    <n v="139918"/>
    <n v="540.11328546592483"/>
    <x v="6"/>
    <s v="Household Steel Items"/>
    <e v="#NAME?"/>
    <s v="Other"/>
  </r>
  <r>
    <s v="INNSA1"/>
    <s v="2019-12-23"/>
    <s v="0301049751"/>
    <s v="73239990"/>
    <s v="STAINLESS STEEL SPORTS BOTTLE 650ML S115-NP-21 (TOTAL 9792 PCS)(NOT VACUUM BOTTLE) (MILD STEEL)"/>
    <s v="STAINLESS"/>
    <s v="STEEL SPORTS BOTTLE 650ML S115-NP-21"/>
    <s v="STEEL"/>
    <s v="TOTAL 9792 PCS"/>
    <s v=""/>
    <e v="#VALUE!"/>
    <s v=" "/>
    <e v="#VALUE!"/>
    <n v="1740.8"/>
    <s v="KG"/>
    <n v="449.46929572610298"/>
    <n v="782436.15"/>
    <n v="6.2513114843686086"/>
    <n v="10882.283031988871"/>
    <n v="190288.5"/>
    <n v="455.7206072104716"/>
    <x v="6"/>
    <s v="Household Steel Items"/>
    <e v="#NAME?"/>
    <s v="Other"/>
  </r>
  <r>
    <s v="INNSA1"/>
    <s v="2019-12-23"/>
    <s v="0301049751"/>
    <s v="73239990"/>
    <s v="STAINLESS STEEL SPORTS BOTTLE 750ML SG-702 -SB-01 (TOTAL 14400 PCS ) (NOT VACUUM BOTTLE) (MILD STEEL)"/>
    <s v="STAINLESS"/>
    <s v="STEEL SPORTS BOTTLE 750ML SG-702 -SB-01"/>
    <s v="STEEL"/>
    <s v="TOTAL 14400 PCS "/>
    <s v=""/>
    <e v="#VALUE!"/>
    <s v=" "/>
    <e v="#VALUE!"/>
    <n v="2360"/>
    <s v="KG"/>
    <n v="505.78642372881347"/>
    <n v="1193655.96"/>
    <n v="7.034581693029395"/>
    <n v="16601.612795549368"/>
    <n v="290297.2"/>
    <n v="512.82100542184287"/>
    <x v="6"/>
    <s v="Household Steel Items"/>
    <e v="#NAME?"/>
    <s v="Other"/>
  </r>
  <r>
    <s v="INNSA1"/>
    <s v="2019-12-23"/>
    <s v="0301049751"/>
    <s v="73239990"/>
    <s v="STAINLESS STEEL SPORTS BOTTLE 750ML S-308-C6 -NP-20 (TOTAL 12600 PCS (NOT VACUUM BOTTLE)(MILD STEEL)"/>
    <s v="STAINLESS"/>
    <s v="STEEL SPORTS BOTTLE 750ML S-308-C6 -NP-20"/>
    <s v="STEEL"/>
    <s v="TOTAL 12600 PCS (NOT VACUUM BOTTLE"/>
    <s v=""/>
    <e v="#VALUE!"/>
    <s v=" "/>
    <e v="#VALUE!"/>
    <n v="2240"/>
    <s v="KG"/>
    <n v="429.30618750000002"/>
    <n v="961645.86"/>
    <n v="5.970878824756606"/>
    <n v="13374.768567454799"/>
    <n v="233872.3"/>
    <n v="435.27706632475662"/>
    <x v="6"/>
    <s v="Household Steel Items"/>
    <e v="#NAME?"/>
    <s v="Other"/>
  </r>
  <r>
    <s v="INNSA1"/>
    <s v="2019-12-21"/>
    <s v="0301049751"/>
    <s v="73239990"/>
    <s v="STAINLESS STEEL SPORT BOTTLE 1000 ML ( ITEM NO. KW-830) ( QTY 34920 PCS)"/>
    <s v="STAINLESS"/>
    <s v="STEEL SPORT BOTTLE 1000 ML"/>
    <s v="STEEL"/>
    <s v=" ITEM NO. KW-830"/>
    <e v="#N/A"/>
    <e v="#N/A"/>
    <s v=" "/>
    <e v="#N/A"/>
    <n v="6790"/>
    <s v="KG"/>
    <n v="369.19633873343162"/>
    <n v="2506843.14"/>
    <n v="5.1348586750129561"/>
    <n v="34865.690403337969"/>
    <n v="609664.19999999995"/>
    <n v="374.33119740844455"/>
    <x v="6"/>
    <s v="Household Steel Items"/>
    <e v="#NAME?"/>
    <s v="Other"/>
  </r>
  <r>
    <s v="INNSA1"/>
    <s v="2019-12-18"/>
    <s v="0301049751"/>
    <s v="73239990"/>
    <s v="STEEL GLASS CANISTER 3PCS SET -NP-20 (MILD STEEL) (TOTAL 600SET)"/>
    <s v="STEEL"/>
    <s v="GLASS CANISTER 3PCS SET -NP-20"/>
    <s v="GLASS"/>
    <s v="MILD STEEL"/>
    <s v=""/>
    <e v="#VALUE!"/>
    <s v=" "/>
    <e v="#VALUE!"/>
    <n v="1400"/>
    <s v="KG"/>
    <n v="127.45742857142859"/>
    <n v="178440.4"/>
    <n v="1.7604617205998421"/>
    <n v="2464.6464088397788"/>
    <n v="43396.7"/>
    <n v="129.21789029202844"/>
    <x v="6"/>
    <s v="Household Steel Items"/>
    <e v="#NAME?"/>
    <s v="Other"/>
  </r>
  <r>
    <s v="INNSA1"/>
    <s v="2019-12-18"/>
    <s v="0301049751"/>
    <s v="73239990"/>
    <s v="STEEL LUNCH BOX MEDIUM 6577 -AM-179 (TOTAL 336 PCS)(MILD STEEL)"/>
    <s v="STEEL"/>
    <s v="LUNCH BOX MEDIUM 6577 -AM-179"/>
    <s v="LUNCH"/>
    <s v="TOTAL 336 PCS"/>
    <s v=""/>
    <e v="#VALUE!"/>
    <s v=" "/>
    <e v="#VALUE!"/>
    <n v="70"/>
    <s v="KG"/>
    <n v="603.53228571428576"/>
    <n v="42247.26"/>
    <n v="8.3360812943962124"/>
    <n v="583.52569060773476"/>
    <n v="10274.5"/>
    <n v="611.86836700868196"/>
    <x v="6"/>
    <s v="Household Steel Items"/>
    <e v="#NAME?"/>
    <s v="Lunch Box"/>
  </r>
  <r>
    <s v="INNSA1"/>
    <s v="2019-12-18"/>
    <s v="0301049751"/>
    <s v="73239990"/>
    <s v="STEEL LUNCH BOX RECTANGLE 6576 -AM-170 (MILD STEEL) (TOTAL 720 PCS)"/>
    <s v="STEEL"/>
    <s v="LUNCH BOX RECTANGLE 6576 -AM-170"/>
    <s v="LUNCH"/>
    <s v="MILD STEEL"/>
    <s v=""/>
    <e v="#VALUE!"/>
    <s v=" "/>
    <e v="#VALUE!"/>
    <n v="65"/>
    <s v="KG"/>
    <n v="690.33661538461536"/>
    <n v="44871.88"/>
    <n v="9.5350361240968962"/>
    <n v="619.77734806629826"/>
    <n v="10912.8"/>
    <n v="699.87165150871226"/>
    <x v="6"/>
    <s v="Household Steel Items"/>
    <e v="#NAME?"/>
    <s v="Lunch Box"/>
  </r>
  <r>
    <s v="INNSA1"/>
    <s v="2019-12-18"/>
    <s v="0301049751"/>
    <s v="73239990"/>
    <s v="STEEL LUNCH BOX 6016-3 -AM-192 (MILD STEEL) (TOTAL 360 PCS)"/>
    <s v="STEEL"/>
    <s v="LUNCH BOX 6016-3 -AM-192"/>
    <s v="LUNCH"/>
    <s v="MILD STEEL"/>
    <s v=""/>
    <e v="#VALUE!"/>
    <s v=" "/>
    <e v="#VALUE!"/>
    <n v="159"/>
    <s v="KG"/>
    <n v="420.85006289308183"/>
    <n v="66915.16"/>
    <n v="5.8128461725563776"/>
    <n v="924.24254143646408"/>
    <n v="16273.8"/>
    <n v="426.66290906563819"/>
    <x v="6"/>
    <s v="Household Steel Items"/>
    <e v="#NAME?"/>
    <s v="Lunch Box"/>
  </r>
  <r>
    <s v="INNSA1"/>
    <s v="2019-12-18"/>
    <s v="0301049751"/>
    <s v="73239990"/>
    <s v="STEEL LUNCH BOX MINI 001 -AM-169 (MILD STEEL) (TOTAL 720 PCS)"/>
    <s v="STEEL"/>
    <s v="LUNCH BOX MINI 001 -AM-169"/>
    <s v="LUNCH"/>
    <s v="MILD STEEL"/>
    <s v=""/>
    <e v="#VALUE!"/>
    <s v=" "/>
    <e v="#VALUE!"/>
    <n v="38"/>
    <s v="KG"/>
    <n v="807.89894736842109"/>
    <n v="30700.16"/>
    <n v="11.15882523989532"/>
    <n v="424.03535911602211"/>
    <n v="7466.3"/>
    <n v="819.05777260831644"/>
    <x v="6"/>
    <s v="Household Steel Items"/>
    <e v="#NAME?"/>
    <s v="Lunch Box"/>
  </r>
  <r>
    <s v="INNSA1"/>
    <s v="2019-12-18"/>
    <s v="0301049751"/>
    <s v="73239990"/>
    <s v="STEEL LUNCH BOX 6576-AM-180 (MILD STEEL) (TOTAL 360 PCS)"/>
    <s v="STEEL"/>
    <s v="LUNCH BOX 6576-AM-180"/>
    <s v="LUNCH"/>
    <s v="MILD STEEL"/>
    <s v=""/>
    <e v="#VALUE!"/>
    <s v=" "/>
    <e v="#VALUE!"/>
    <n v="35"/>
    <s v="KG"/>
    <n v="652.24571428571426"/>
    <n v="22828.6"/>
    <n v="9.0089187056037865"/>
    <n v="315.31215469613261"/>
    <n v="5552"/>
    <n v="661.25463299131809"/>
    <x v="6"/>
    <s v="Household Steel Items"/>
    <e v="#NAME?"/>
    <s v="Lunch Box"/>
  </r>
  <r>
    <s v="INNSA1"/>
    <s v="2019-12-18"/>
    <s v="0301049751"/>
    <s v="73239990"/>
    <s v="STEEL LUNCH BOX 6581 -AM-181 (MILD STEEL) (TOTAL 336 PCS)"/>
    <s v="STEEL"/>
    <s v="LUNCH BOX 6581 -AM-181"/>
    <s v="LUNCH"/>
    <s v="MILD STEEL"/>
    <s v=""/>
    <e v="#VALUE!"/>
    <s v=" "/>
    <e v="#VALUE!"/>
    <n v="42"/>
    <s v="KG"/>
    <n v="647.24142857142851"/>
    <n v="27184.14"/>
    <n v="8.9397987371744261"/>
    <n v="375.47154696132588"/>
    <n v="6611.1"/>
    <n v="656.18122730860296"/>
    <x v="6"/>
    <s v="Household Steel Items"/>
    <e v="#NAME?"/>
    <s v="Lunch Box"/>
  </r>
  <r>
    <s v="INNSA1"/>
    <s v="2019-12-09"/>
    <s v="0301049751"/>
    <s v="73239990"/>
    <s v="STEEL LUNCH BOX-6900(MILD STEEL)(TOTAL 86400 PCS)"/>
    <s v="STEEL"/>
    <s v="LUNCH BOX-6900"/>
    <s v="LUNCH"/>
    <s v="MILD STEEL"/>
    <s v=""/>
    <e v="#VALUE!"/>
    <s v=" "/>
    <e v="#VALUE!"/>
    <n v="10116"/>
    <s v="KG"/>
    <n v="474.29080862000802"/>
    <n v="4797925.82"/>
    <n v="6.5509780196133693"/>
    <n v="66269.693646408836"/>
    <n v="1166855.6000000001"/>
    <n v="480.84178663962138"/>
    <x v="6"/>
    <s v="Household Steel Items"/>
    <e v="#NAME?"/>
    <s v="Lunch Box"/>
  </r>
  <r>
    <s v="INNSA1"/>
    <s v="2019-12-09"/>
    <s v="0301049751"/>
    <s v="73239990"/>
    <s v="STEEL ROUND CONTAINER-6857 (TOTAL 72000 PCS)(MILD STEEL)"/>
    <s v="STEEL"/>
    <s v="ROUND CONTAINER-6857"/>
    <s v="ROUND"/>
    <s v="TOTAL 72000 PCS"/>
    <s v=""/>
    <e v="#VALUE!"/>
    <s v=" "/>
    <e v="#VALUE!"/>
    <n v="9180"/>
    <s v="KG"/>
    <n v="435.54155010893248"/>
    <n v="3998271.43"/>
    <n v="6.0157672666979618"/>
    <n v="55224.743508287291"/>
    <n v="972379.6"/>
    <n v="441.55731737563042"/>
    <x v="6"/>
    <s v="Household Steel Items"/>
    <e v="#NAME?"/>
    <s v="Other"/>
  </r>
  <r>
    <s v="INNSA1"/>
    <s v="2019-12-09"/>
    <s v="0301049751"/>
    <s v="73239990"/>
    <s v="STEEL ROUND CONTAINER-6856 (MILD STEEL) (TOTAL 127392 PCS)"/>
    <s v="STEEL"/>
    <s v="ROUND CONTAINER-6856"/>
    <s v="ROUND"/>
    <s v="MILD STEEL"/>
    <s v=""/>
    <e v="#VALUE!"/>
    <s v=" "/>
    <e v="#VALUE!"/>
    <n v="10616"/>
    <s v="KG"/>
    <n v="508.55209495101741"/>
    <n v="5398789.04"/>
    <n v="7.024200206505764"/>
    <n v="74568.909392265181"/>
    <n v="1312985.5"/>
    <n v="515.57629515752319"/>
    <x v="6"/>
    <s v="Household Steel Items"/>
    <e v="#NAME?"/>
    <s v="Other"/>
  </r>
  <r>
    <s v="INNSA1"/>
    <s v="2019-11-26"/>
    <s v="0301049751"/>
    <s v="73239990"/>
    <s v="STEEL ZHARA WAN-MP-263 (TOTAL 102000 PCS) (MILD STEEL)"/>
    <s v="STEEL"/>
    <s v="ZHARA WAN-MP-263"/>
    <s v="ZHARA"/>
    <s v="TOTAL 102000 PCS"/>
    <s v=""/>
    <e v="#VALUE!"/>
    <s v=" "/>
    <e v="#VALUE!"/>
    <n v="9605"/>
    <s v="KG"/>
    <n v="367.93365122332119"/>
    <n v="3534002.72"/>
    <n v="5.0575072333102566"/>
    <n v="48577.356975945018"/>
    <n v="859469.5"/>
    <n v="372.99115845663147"/>
    <x v="6"/>
    <s v="Household Steel Items"/>
    <e v="#NAME?"/>
    <s v="Other"/>
  </r>
  <r>
    <s v="INNSA1"/>
    <s v="2019-11-26"/>
    <s v="0301049751"/>
    <s v="73239990"/>
    <s v="STEEL HANGER WITH HOOK ( ITEM NO. SM1168) (QTY: 25440 NOS)"/>
    <s v="STEEL"/>
    <s v="HANGER WITH HOOK"/>
    <s v="HANGER"/>
    <s v=" ITEM NO. SM1168"/>
    <e v="#N/A"/>
    <e v="#N/A"/>
    <s v=" "/>
    <e v="#N/A"/>
    <n v="4770"/>
    <s v="KG"/>
    <n v="458.15313836477992"/>
    <n v="2185390.4700000002"/>
    <n v="6.2976376407529884"/>
    <n v="30039.731546391751"/>
    <n v="531486.9"/>
    <n v="464.45077600553293"/>
    <x v="6"/>
    <s v="Household Steel Items"/>
    <e v="#NAME?"/>
    <s v="Hanger"/>
  </r>
  <r>
    <s v="INNSA1"/>
    <s v="2019-11-26"/>
    <s v="0301049751"/>
    <s v="73239990"/>
    <s v="STEEL ZHARA-NP-003(TOTAL 24000 PCS) (MILD STEEL)"/>
    <s v="STEEL"/>
    <s v="ZHARA-NP-003"/>
    <s v=" "/>
    <s v="TOTAL 24000 PCS"/>
    <s v=""/>
    <e v="#VALUE!"/>
    <s v=" "/>
    <e v="#VALUE!"/>
    <n v="2240"/>
    <s v="KG"/>
    <n v="350.20335714285721"/>
    <n v="784455.52"/>
    <n v="4.8137918507609232"/>
    <n v="10782.89374570447"/>
    <n v="190779.7"/>
    <n v="355.01714899361815"/>
    <x v="6"/>
    <s v="Household Steel Items"/>
    <e v="#NAME?"/>
    <s v="Other"/>
  </r>
  <r>
    <s v="INNSA1"/>
    <s v="2019-11-26"/>
    <s v="0301049751"/>
    <s v="73239990"/>
    <s v="STEEL MULTI GRATER AND SLICER-RS-04 (TOTAL 144 PCS) (MILDSTEEL)"/>
    <s v="STEEL"/>
    <s v="MULTI GRATER AND SLICER-RS-04"/>
    <s v="MULTI"/>
    <s v="TOTAL 144 PCS"/>
    <s v=""/>
    <e v="#VALUE!"/>
    <s v=" "/>
    <e v="#VALUE!"/>
    <n v="31.8"/>
    <s v="KG"/>
    <n v="274.34748427672957"/>
    <n v="8724.25"/>
    <n v="3.77109944022996"/>
    <n v="119.9209621993127"/>
    <n v="2121.6999999999998"/>
    <n v="278.11858371695951"/>
    <x v="6"/>
    <s v="Household Steel Items"/>
    <e v="#NAME?"/>
    <s v="Other"/>
  </r>
  <r>
    <s v="INNSA1"/>
    <s v="2019-11-13"/>
    <s v="0301049751"/>
    <s v="73239990"/>
    <s v="STEEL ZHARA-NP-003(TOTAL 60000 PCS) (MILD STEEL)"/>
    <s v="STEEL"/>
    <s v="ZHARA-NP-003"/>
    <s v=" "/>
    <s v="TOTAL 60000 PCS"/>
    <s v=""/>
    <e v="#VALUE!"/>
    <s v=" "/>
    <e v="#VALUE!"/>
    <n v="5600"/>
    <s v="KG"/>
    <n v="343.43464464285722"/>
    <n v="1923234.01"/>
    <n v="4.7699256200396816"/>
    <n v="26711.583472222221"/>
    <n v="467730.5"/>
    <n v="348.20457026289688"/>
    <x v="6"/>
    <s v="Household Steel Items"/>
    <e v="#NAME?"/>
    <s v="Other"/>
  </r>
  <r>
    <s v="INNSA1"/>
    <s v="2019-11-13"/>
    <s v="0301049751"/>
    <s v="73239990"/>
    <s v="STEEL MULTI GRATER AND SLICER -RS-04 (TOTAL 5856 PCS) (MILDSTEEL)"/>
    <s v="STEEL"/>
    <s v="MULTI GRATER AND SLICER -RS-04"/>
    <s v="MULTI"/>
    <s v="TOTAL 5856 PCS"/>
    <s v=""/>
    <e v="#VALUE!"/>
    <s v=" "/>
    <e v="#VALUE!"/>
    <n v="1049.2"/>
    <s v="KG"/>
    <n v="333.98756195196341"/>
    <n v="350419.75"/>
    <n v="4.6387161382217137"/>
    <n v="4866.9409722222226"/>
    <n v="85222.1"/>
    <n v="338.62627809018511"/>
    <x v="6"/>
    <s v="Household Steel Items"/>
    <e v="#NAME?"/>
    <s v="Other"/>
  </r>
  <r>
    <s v="INNSA1"/>
    <s v="2019-11-13"/>
    <s v="0301049751"/>
    <s v="73239990"/>
    <s v="STEEL TEA STRAINER-NP-55 (TOTAL 86040 PCS) (MILD STEEL)"/>
    <s v="STEEL"/>
    <s v="TEA STRAINER-NP-55"/>
    <s v="TEA"/>
    <s v="TOTAL 86040 PCS"/>
    <s v=""/>
    <e v="#VALUE!"/>
    <s v=" "/>
    <e v="#VALUE!"/>
    <n v="3943.5"/>
    <s v="KG"/>
    <n v="487.24279193609738"/>
    <n v="1921441.95"/>
    <n v="6.7672609991124633"/>
    <n v="26686.693749999999"/>
    <n v="467294.7"/>
    <n v="494.01005293520984"/>
    <x v="6"/>
    <s v="Household Steel Items"/>
    <e v="#NAME?"/>
    <s v="Tea Strainer"/>
  </r>
  <r>
    <s v="INNSA1"/>
    <s v="2019-11-05"/>
    <s v="0301049751"/>
    <s v="73239990"/>
    <s v="STEEL RECTANGLE CONTAINER LARGE-6862 (MILD STEEL) (TOTAL 20400 PCS)"/>
    <s v="STEEL"/>
    <s v="RECTANGLE CONTAINER LARGE-6862"/>
    <s v="RECTANGLE"/>
    <s v="MILD STEEL"/>
    <s v=""/>
    <e v="#VALUE!"/>
    <s v=" "/>
    <e v="#VALUE!"/>
    <n v="5100"/>
    <s v="KG"/>
    <n v="435.31854901960787"/>
    <n v="2220124.6"/>
    <n v="6.0210034442546041"/>
    <n v="30707.117565698481"/>
    <n v="539934.30000000005"/>
    <n v="441.3395524638625"/>
    <x v="6"/>
    <s v="Household Steel Items"/>
    <e v="#NAME?"/>
    <s v="Other"/>
  </r>
  <r>
    <s v="INNSA1"/>
    <s v="2019-11-05"/>
    <s v="0301049751"/>
    <s v="73239990"/>
    <s v="STEEL RECTANGLE CONTAINER- 6901(MILD STEEL) (TOTAL 54000 PCS)"/>
    <s v="STEEL"/>
    <s v="RECTANGLE CONTAINER- 6901"/>
    <s v="RECTANGLE"/>
    <s v="MILD STEEL"/>
    <s v=""/>
    <e v="#VALUE!"/>
    <s v=" "/>
    <e v="#VALUE!"/>
    <n v="8775"/>
    <s v="KG"/>
    <n v="453.68663817663821"/>
    <n v="3981100.25"/>
    <n v="6.2750572361913992"/>
    <n v="55063.627247579527"/>
    <n v="968203.6"/>
    <n v="459.96169541282961"/>
    <x v="6"/>
    <s v="Household Steel Items"/>
    <e v="#NAME?"/>
    <s v="Other"/>
  </r>
  <r>
    <s v="INNSA1"/>
    <s v="2019-10-15"/>
    <s v="0301049751"/>
    <s v="73231000"/>
    <s v="STEEL SCRUBBER 2 PCS-SET-SS430 (TOTAL 226080 SET)(MILD STEEL)"/>
    <s v="STEEL"/>
    <s v="SCRUBBER 2 PCS-SET-SS430"/>
    <s v="SCRUBBER"/>
    <s v="TOTAL 226080 SET"/>
    <s v=""/>
    <e v="#VALUE!"/>
    <s v=" "/>
    <e v="#VALUE!"/>
    <n v="7850"/>
    <s v="KG"/>
    <n v="255.72080382165609"/>
    <n v="2007408.31"/>
    <n v="3.544293885262038"/>
    <n v="27822.706999307"/>
    <n v="621895.1"/>
    <n v="259.26509770691814"/>
    <x v="6"/>
    <s v="Steel Scrubbers"/>
    <e v="#NAME?"/>
    <s v="Scrubber"/>
  </r>
  <r>
    <s v="INNSA1"/>
    <s v="2019-10-15"/>
    <s v="0301049751"/>
    <s v="73239990"/>
    <s v="STEEL HANGER WITH HOOK ( ITEM NO. SM1168) ( QTY 25440 NOS)"/>
    <s v="STEEL"/>
    <s v="HANGER WITH HOOK"/>
    <s v="HANGER"/>
    <s v=" ITEM NO. SM1168"/>
    <e v="#N/A"/>
    <e v="#N/A"/>
    <s v=" "/>
    <e v="#N/A"/>
    <n v="4770"/>
    <s v="KG"/>
    <n v="454.08771069182387"/>
    <n v="2165998.38"/>
    <n v="6.2936619638506421"/>
    <n v="30020.76756756756"/>
    <n v="526770.80000000005"/>
    <n v="460.38137265567451"/>
    <x v="6"/>
    <s v="Household Steel Items"/>
    <e v="#NAME?"/>
    <s v="Hanger"/>
  </r>
  <r>
    <s v="INNSA1"/>
    <s v="2019-10-15"/>
    <s v="0301049751"/>
    <s v="73239990"/>
    <s v="STEEL TEA STRAINER -NP-55 (TOTAL 14760 PCS) (MILD STEEL)"/>
    <s v="STEEL"/>
    <s v="TEA STRAINER -NP-55"/>
    <s v="TEA"/>
    <s v="TOTAL 14760 PCS"/>
    <s v=""/>
    <e v="#VALUE!"/>
    <s v=" "/>
    <e v="#VALUE!"/>
    <n v="676.5"/>
    <s v="KG"/>
    <n v="484.48597191426461"/>
    <n v="327754.76"/>
    <n v="6.7149822857139929"/>
    <n v="4542.6855162855163"/>
    <n v="79709.899999999994"/>
    <n v="491.20095419997858"/>
    <x v="6"/>
    <s v="Household Steel Items"/>
    <e v="#NAME?"/>
    <s v="Tea Strainer"/>
  </r>
  <r>
    <s v="INNSA1"/>
    <s v="2019-10-15"/>
    <s v="0301049751"/>
    <s v="73239990"/>
    <s v="STEEL HAND BLENDER-RS-02 (TOTAL 10200 PCS) (MILD STEEL)"/>
    <s v="STEEL"/>
    <s v="HAND BLENDER-RS-02"/>
    <s v="HAND"/>
    <s v="TOTAL 10200 PCS"/>
    <s v=""/>
    <e v="#VALUE!"/>
    <s v=" "/>
    <e v="#VALUE!"/>
    <n v="425"/>
    <s v="KG"/>
    <n v="831.01658823529408"/>
    <n v="353182.05"/>
    <n v="11.51790143084261"/>
    <n v="4895.1081081081074"/>
    <n v="85893.9"/>
    <n v="842.53448966613666"/>
    <x v="6"/>
    <s v="Household Steel Items"/>
    <e v="#NAME?"/>
    <s v="Other"/>
  </r>
  <r>
    <s v="INNSA1"/>
    <s v="2019-10-15"/>
    <s v="0301049751"/>
    <s v="73239990"/>
    <s v="STEEL ZHARA-NP-003 (TOTAL 36000 PCS) (MILD STEEL)"/>
    <s v="STEEL"/>
    <s v="ZHARA-NP-003"/>
    <s v=" "/>
    <s v="TOTAL 36000 PCS"/>
    <s v=""/>
    <e v="#VALUE!"/>
    <s v=" "/>
    <e v="#VALUE!"/>
    <n v="3360"/>
    <s v="KG"/>
    <n v="341.95556845238087"/>
    <n v="1148970.71"/>
    <n v="4.7395089182589176"/>
    <n v="15924.74996534996"/>
    <n v="279429.7"/>
    <n v="346.69507737063981"/>
    <x v="6"/>
    <s v="Household Steel Items"/>
    <e v="#NAME?"/>
    <s v="Other"/>
  </r>
  <r>
    <s v="INNSA1"/>
    <s v="2019-10-09"/>
    <s v="0301049751"/>
    <s v="73239990"/>
    <s v="STEEL TEA STRAINER -NP-55(MILD STEEL) (TOTAL 55440 PCS)"/>
    <s v="STEEL"/>
    <s v="TEA STRAINER -NP-55"/>
    <s v="TEA"/>
    <s v="MILD STEEL"/>
    <s v=""/>
    <e v="#VALUE!"/>
    <s v=" "/>
    <e v="#VALUE!"/>
    <n v="2541"/>
    <s v="KG"/>
    <n v="486.52164895710348"/>
    <n v="1236251.51"/>
    <n v="6.7431967977422511"/>
    <n v="17134.46306306306"/>
    <n v="300656.40000000002"/>
    <n v="493.26484575484574"/>
    <x v="6"/>
    <s v="Household Steel Items"/>
    <e v="#NAME?"/>
    <s v="Tea Strainer"/>
  </r>
  <r>
    <s v="INNSA1"/>
    <s v="2019-10-09"/>
    <s v="0301049751"/>
    <s v="73239990"/>
    <s v="STEEL ZHARA-NP-003(MILD STEEL) (TOTAL 60000 PCS)"/>
    <s v="STEEL"/>
    <s v="ZHARA-NP-003"/>
    <s v=" "/>
    <s v="MILD STEEL"/>
    <s v=""/>
    <e v="#VALUE!"/>
    <s v=" "/>
    <e v="#VALUE!"/>
    <n v="5497.4"/>
    <s v="KG"/>
    <n v="349.44167242696551"/>
    <n v="1921020.65"/>
    <n v="4.843266423104164"/>
    <n v="26625.372834372829"/>
    <n v="467192.3"/>
    <n v="354.28493885006969"/>
    <x v="6"/>
    <s v="Household Steel Items"/>
    <e v="#NAME?"/>
    <s v="Other"/>
  </r>
  <r>
    <s v="INNSA1"/>
    <s v="2019-10-09"/>
    <s v="0301049751"/>
    <s v="73239990"/>
    <s v="STEEL HANGER WITH HOOK-SL-89 (MILD STEEL)(TOTAL 69336 PCS)(HOUSEHOLD)"/>
    <s v="STEEL"/>
    <s v="HANGER WITH HOOK-SL-89"/>
    <s v="HANGER"/>
    <s v="MILD STEEL"/>
    <s v=""/>
    <e v="#VALUE!"/>
    <s v=" "/>
    <e v="#VALUE!"/>
    <n v="15408"/>
    <s v="KG"/>
    <n v="336.3336364226376"/>
    <n v="5182228.67"/>
    <n v="4.6615888624066191"/>
    <n v="71825.761191961181"/>
    <n v="1260318.1000000001"/>
    <n v="340.99522528504423"/>
    <x v="6"/>
    <s v="Household Steel Items"/>
    <e v="#NAME?"/>
    <s v="Hanger"/>
  </r>
  <r>
    <s v="INNSA1"/>
    <s v="2019-10-07"/>
    <s v="0301049751"/>
    <s v="73239990"/>
    <s v="SS OIL POT 1000ML ( ITEM NO. KWP-1000B) ( QTY 24840 PCS)"/>
    <s v="SS"/>
    <s v="OIL POT 1000ML"/>
    <s v="OIL"/>
    <s v=" ITEM NO. KWP-1000B"/>
    <e v="#N/A"/>
    <e v="#N/A"/>
    <s v=" "/>
    <e v="#N/A"/>
    <n v="6210"/>
    <s v="KG"/>
    <n v="444.00626247987122"/>
    <n v="2757278.89"/>
    <n v="6.1539329519039656"/>
    <n v="38215.923631323632"/>
    <n v="670570.30000000005"/>
    <n v="450.16019543177521"/>
    <x v="6"/>
    <s v="Household Steel Items"/>
    <e v="#NAME?"/>
    <s v="Other"/>
  </r>
  <r>
    <s v="INNSA1"/>
    <s v="2019-09-24"/>
    <s v="0301049751"/>
    <s v="73239990"/>
    <s v="HOUSEHOLD STEEL HOOK 3 PCS SET-2628(TOTAL 68760 SET) (MILD STEEL)"/>
    <s v="HOUSEHOLD"/>
    <s v="STEEL HOOK 3 PCS SET-2628"/>
    <s v="STEEL"/>
    <s v="TOTAL 68760 SET"/>
    <s v=""/>
    <e v="#VALUE!"/>
    <s v=" "/>
    <e v="#VALUE!"/>
    <n v="2330.1999999999998"/>
    <s v="KG"/>
    <n v="957.92368895373784"/>
    <n v="2232153.7799999998"/>
    <n v="13.26764112124291"/>
    <n v="30916.257340720222"/>
    <n v="542859.80000000005"/>
    <n v="971.19133007498078"/>
    <x v="6"/>
    <s v="Household Steel Items"/>
    <e v="#NAME?"/>
    <s v="Other"/>
  </r>
  <r>
    <s v="INNSA1"/>
    <s v="2019-09-23"/>
    <s v="0301049751"/>
    <s v="73239990"/>
    <s v="STEEL LUNCH BOX 3LAYER -8505 (MILD STEEL) (TOTAL 16800 PCS)"/>
    <s v="STEEL"/>
    <s v="LUNCH BOX 3LAYER -8505"/>
    <s v="LUNCH"/>
    <s v="MILD STEEL"/>
    <s v=""/>
    <e v="#VALUE!"/>
    <s v=" "/>
    <e v="#VALUE!"/>
    <n v="10892"/>
    <s v="KG"/>
    <n v="389.1724219610723"/>
    <n v="4238866.0199999996"/>
    <n v="5.3901997501533554"/>
    <n v="58710.055678670353"/>
    <n v="1030892.3"/>
    <n v="394.56262171122563"/>
    <x v="6"/>
    <s v="Household Steel Items"/>
    <e v="#NAME?"/>
    <s v="Lunch Box"/>
  </r>
  <r>
    <s v="INNSA1"/>
    <s v="2019-09-23"/>
    <s v="0301049751"/>
    <s v="73239990"/>
    <s v="STAINLESS STEEL SPORT BOTTLE 1000 ML ( ITEM NO. KW-830)( QTY34920 PCS)"/>
    <s v="STAINLESS"/>
    <s v="STEEL SPORT BOTTLE 1000 ML"/>
    <s v="STEEL"/>
    <s v=" ITEM NO. KW-830"/>
    <s v=""/>
    <e v="#VALUE!"/>
    <s v=" "/>
    <e v="#VALUE!"/>
    <n v="6790"/>
    <s v="KG"/>
    <n v="395.5840058910162"/>
    <n v="2686015.4"/>
    <n v="5.4790028516761247"/>
    <n v="37202.429362880881"/>
    <n v="653239"/>
    <n v="401.06300874269232"/>
    <x v="6"/>
    <s v="Household Steel Items"/>
    <e v="#NAME?"/>
    <s v="Other"/>
  </r>
  <r>
    <s v="INNSA1"/>
    <s v="2019-09-23"/>
    <s v="0301049751"/>
    <s v="73239990"/>
    <s v="STEEL LUNCH BOX 2 LAYER-8504 (MILD STEEL) (TOTAL 22128 PCS)"/>
    <s v="STEEL"/>
    <s v="LUNCH BOX 2 LAYER-8504"/>
    <s v="LUNCH"/>
    <s v="MILD STEEL"/>
    <s v=""/>
    <e v="#VALUE!"/>
    <s v=" "/>
    <e v="#VALUE!"/>
    <n v="10584.56"/>
    <s v="KG"/>
    <n v="379.6059496096201"/>
    <n v="4017961.95"/>
    <n v="5.2577001330972308"/>
    <n v="55650.442520775621"/>
    <n v="977168.3"/>
    <n v="384.86364974271731"/>
    <x v="6"/>
    <s v="Household Steel Items"/>
    <e v="#NAME?"/>
    <s v="Lunch Box"/>
  </r>
  <r>
    <s v="INNSA1"/>
    <s v="2019-09-23"/>
    <s v="0301049751"/>
    <s v="73239990"/>
    <s v="STEEL LUNCH BOX-6527 (MILD STEEL) (TOTAL 26124 PCS)"/>
    <s v="STEEL"/>
    <s v="LUNCH BOX-6527"/>
    <s v="LUNCH"/>
    <s v="MILD STEEL"/>
    <s v=""/>
    <e v="#VALUE!"/>
    <s v=" "/>
    <e v="#VALUE!"/>
    <n v="9099.86"/>
    <s v="KG"/>
    <n v="418.69644917614107"/>
    <n v="3810079.07"/>
    <n v="5.7991197946833948"/>
    <n v="52771.17825484764"/>
    <n v="926611.2"/>
    <n v="424.49556897082448"/>
    <x v="6"/>
    <s v="Household Steel Items"/>
    <e v="#NAME?"/>
    <s v="Lunch Box"/>
  </r>
  <r>
    <s v="INNSA1"/>
    <s v="2019-09-18"/>
    <s v="0301049751"/>
    <s v="73239990"/>
    <s v="STAINLESS STEEL SPORTS BOTTLE ( ITEM NO. KWB-600F) (QTY 50400 PCS)"/>
    <s v="STAINLESS"/>
    <s v="STEEL SPORTS BOTTLE"/>
    <s v="STEEL"/>
    <s v=" ITEM NO. KWB-600F"/>
    <e v="#N/A"/>
    <e v="#N/A"/>
    <s v=" "/>
    <e v="#N/A"/>
    <n v="7897.5"/>
    <s v="KG"/>
    <n v="497.43523773345999"/>
    <n v="3928494.79"/>
    <n v="6.8329016172178569"/>
    <n v="53962.840521978032"/>
    <n v="955409.9"/>
    <n v="504.26813935067787"/>
    <x v="6"/>
    <s v="Household Steel Items"/>
    <e v="#NAME?"/>
    <s v="Other"/>
  </r>
  <r>
    <s v="INNSA1"/>
    <s v="2019-09-17"/>
    <s v="0301049751"/>
    <s v="73239990"/>
    <s v="STEEL ZHARA -NP-003 (MILD STEEL) (TOTAL 60000 PCS)"/>
    <s v="STEEL"/>
    <s v="ZHARA -NP-003"/>
    <s v="ZHARA"/>
    <s v="MILD STEEL"/>
    <s v=""/>
    <e v="#VALUE!"/>
    <s v=" "/>
    <e v="#VALUE!"/>
    <n v="5250"/>
    <s v="KG"/>
    <n v="368.47259619047622"/>
    <n v="1934481.13"/>
    <n v="5.0614367608581894"/>
    <n v="26572.542994505489"/>
    <n v="470465.8"/>
    <n v="373.53403295133444"/>
    <x v="6"/>
    <s v="Household Steel Items"/>
    <e v="#NAME?"/>
    <s v="Other"/>
  </r>
  <r>
    <s v="INNSA1"/>
    <s v="2019-09-17"/>
    <s v="0301049751"/>
    <s v="73239990"/>
    <s v="STEEL PIZZA CUTTER-RJ-388 (TOTAL 12600 PCS) (MILD STEEL)"/>
    <s v="STEEL"/>
    <s v="PIZZA CUTTER-RJ-388"/>
    <s v="PIZZA"/>
    <s v="TOTAL 12600 PCS"/>
    <s v=""/>
    <e v="#VALUE!"/>
    <s v=" "/>
    <e v="#VALUE!"/>
    <n v="1120"/>
    <s v="KG"/>
    <n v="390.11573214285721"/>
    <n v="436929.62"/>
    <n v="5.3587325843799061"/>
    <n v="6001.780494505495"/>
    <n v="106261.3"/>
    <n v="395.47446472723709"/>
    <x v="6"/>
    <s v="Household Steel Items"/>
    <e v="#NAME?"/>
    <s v="Other"/>
  </r>
  <r>
    <s v="INNSA1"/>
    <s v="2019-09-17"/>
    <s v="0301049751"/>
    <s v="73239990"/>
    <s v="STEEL TEA STRAINER -NP-55 (MILD STEEL) (TOTAL 45360 PCS)"/>
    <s v="STEEL"/>
    <s v="TEA STRAINER -NP-55"/>
    <s v="TEA"/>
    <s v="MILD STEEL"/>
    <s v=""/>
    <e v="#VALUE!"/>
    <s v=" "/>
    <e v="#VALUE!"/>
    <n v="2079"/>
    <s v="KG"/>
    <n v="491.24367484367491"/>
    <n v="1021295.6"/>
    <n v="6.7478526764241051"/>
    <n v="14028.78571428571"/>
    <n v="248379.2"/>
    <n v="497.991527520099"/>
    <x v="6"/>
    <s v="Household Steel Items"/>
    <e v="#NAME?"/>
    <s v="Tea Strainer"/>
  </r>
  <r>
    <s v="INNSA1"/>
    <s v="2019-09-10"/>
    <s v="0301049751"/>
    <s v="73239990"/>
    <s v="STEEL SALT BOTTLE -NP-19 (MILD STEEL) (TOTAL 9600 PCS)"/>
    <s v="STEEL"/>
    <s v="SALT BOTTLE -NP-19"/>
    <s v="SALT"/>
    <s v="MILD STEEL"/>
    <s v=""/>
    <e v="#VALUE!"/>
    <s v=" "/>
    <e v="#VALUE!"/>
    <n v="1600"/>
    <s v="KG"/>
    <n v="217.95086875000001"/>
    <n v="348721.39"/>
    <n v="2.993830614697802"/>
    <n v="4790.1289835164825"/>
    <n v="84809"/>
    <n v="220.94469936469781"/>
    <x v="6"/>
    <s v="Household Steel Items"/>
    <e v="#NAME?"/>
    <s v="Other"/>
  </r>
  <r>
    <s v="INNSA1"/>
    <s v="2019-08-31"/>
    <s v="0301049751"/>
    <s v="73239990"/>
    <s v="STAINLESS STEEL GRATER WITH HANDLE-KL324I-8S(MILD STEEL) (TOTAL 10800 PCS)"/>
    <s v="STAINLESS"/>
    <s v="STEEL GRATER WITH HANDLE-KL324I-8S"/>
    <s v="STEEL"/>
    <s v="MILD STEEL"/>
    <s v=""/>
    <e v="#VALUE!"/>
    <s v=" "/>
    <e v="#VALUE!"/>
    <n v="1200"/>
    <s v="KG"/>
    <n v="409.92669999999998"/>
    <n v="491912.04"/>
    <n v="5.7053124565066113"/>
    <n v="6846.3749478079326"/>
    <n v="119633"/>
    <n v="415.63201245650657"/>
    <x v="6"/>
    <s v="Household Steel Items"/>
    <e v="#NAME?"/>
    <s v="Other"/>
  </r>
  <r>
    <s v="INNSA1"/>
    <s v="2019-08-31"/>
    <s v="0301049751"/>
    <s v="73239990"/>
    <s v="STAINLESS STEEL GRATER WITH HANDLE HEXA -KL326D-9S(MILD STEEL) (TOTAL 1200 PCS)"/>
    <s v="STAINLESS"/>
    <s v="STEEL GRATER WITH HANDLE HEXA -KL326D-9S"/>
    <s v="STEEL"/>
    <s v="MILD STEEL"/>
    <s v=""/>
    <e v="#VALUE!"/>
    <s v=" "/>
    <e v="#VALUE!"/>
    <n v="250"/>
    <s v="KG"/>
    <n v="354.91487999999998"/>
    <n v="88728.72"/>
    <n v="4.9396643006263048"/>
    <n v="1234.916075156576"/>
    <n v="21578.9"/>
    <n v="359.85454430062629"/>
    <x v="6"/>
    <s v="Household Steel Items"/>
    <e v="#NAME?"/>
    <s v="Other"/>
  </r>
  <r>
    <s v="INNSA1"/>
    <s v="2019-08-31"/>
    <s v="0301049751"/>
    <s v="73239990"/>
    <s v="STAINLESS STEEL GRATER WITH HANDLE-KL324H-9S(MILD STEEL) (TOTAL 2700 PCS)"/>
    <s v="STAINLESS"/>
    <s v="STEEL GRATER WITH HANDLE-KL324H-9S"/>
    <s v="STEEL"/>
    <s v="MILD STEEL"/>
    <s v=""/>
    <e v="#VALUE!"/>
    <s v=" "/>
    <e v="#VALUE!"/>
    <n v="397.5"/>
    <s v="KG"/>
    <n v="360.60691823899373"/>
    <n v="143341.25"/>
    <n v="5.0188854313012357"/>
    <n v="1995.006958942241"/>
    <n v="34860.6"/>
    <n v="365.62580367029494"/>
    <x v="6"/>
    <s v="Household Steel Items"/>
    <e v="#NAME?"/>
    <s v="Other"/>
  </r>
  <r>
    <s v="INNSA1"/>
    <s v="2019-08-31"/>
    <s v="0301049751"/>
    <s v="73239990"/>
    <s v="STAINLESS STEEL GRATER WITH HANDLE-KL324I-9S(MILD STEEL) (TOTAL 2520 PCS)"/>
    <s v="STAINLESS"/>
    <s v="STEEL GRATER WITH HANDLE-KL324I-9S"/>
    <s v="STEEL"/>
    <s v="MILD STEEL"/>
    <s v=""/>
    <e v="#VALUE!"/>
    <s v=" "/>
    <e v="#VALUE!"/>
    <n v="357"/>
    <s v="KG"/>
    <n v="378.923837535014"/>
    <n v="135275.81"/>
    <n v="5.2738181981212806"/>
    <n v="1882.7530967292971"/>
    <n v="32899.1"/>
    <n v="384.19765573313526"/>
    <x v="6"/>
    <s v="Household Steel Items"/>
    <e v="#NAME?"/>
    <s v="Other"/>
  </r>
  <r>
    <s v="INNSA1"/>
    <s v="2019-08-31"/>
    <s v="0301049751"/>
    <s v="73239990"/>
    <s v="STAINLESS STEEL GRATER WITH HANDLE-KL324P-3S(MILD STEEL) (TOTAL 18000 PCS)DPD CLIENT"/>
    <s v="STAINLESS"/>
    <s v="STEEL GRATER WITH HANDLE-KL324P-3S"/>
    <s v="STEEL"/>
    <s v="MILD STEEL"/>
    <s v=""/>
    <e v="#VALUE!"/>
    <s v=" "/>
    <e v="#VALUE!"/>
    <n v="360"/>
    <s v="KG"/>
    <n v="805.95255555555548"/>
    <n v="290142.92"/>
    <n v="11.21715456583933"/>
    <n v="4038.1756437021568"/>
    <n v="70562.7"/>
    <n v="817.16971012139481"/>
    <x v="6"/>
    <s v="Household Steel Items"/>
    <e v="#NAME?"/>
    <s v="Other"/>
  </r>
  <r>
    <s v="INNSA1"/>
    <s v="2019-08-31"/>
    <s v="0301049751"/>
    <s v="73231000"/>
    <s v="SS SCRUBBER 3PCS SET-SS410 (TOTAL 123840 SET)-DPD CLIENT"/>
    <s v="SS"/>
    <s v="SCRUBBER 3PCS SET-SS410"/>
    <s v="SCRUBBER"/>
    <s v="TOTAL 123840 SET"/>
    <s v=""/>
    <e v="#VALUE!"/>
    <s v=" "/>
    <e v="#VALUE!"/>
    <n v="7740"/>
    <s v="KG"/>
    <n v="208.3918733850129"/>
    <n v="1612953.1"/>
    <n v="2.900374020668238"/>
    <n v="22448.894919972168"/>
    <n v="499692.79999999999"/>
    <n v="211.29224740568114"/>
    <x v="6"/>
    <s v="Steel Scrubbers"/>
    <e v="#NAME?"/>
    <s v="Scrubber"/>
  </r>
  <r>
    <s v="INNSA1"/>
    <s v="2019-08-31"/>
    <s v="0301049751"/>
    <s v="73239990"/>
    <s v="STAINLESS STEEL GRATER WITH HANDLE SMALL-KL321R-S(MILD STEEL) (TOTAL 2400 PCS)"/>
    <s v="STAINLESS"/>
    <s v="STEEL GRATER WITH HANDLE SMALL-KL321R-S"/>
    <s v="STEEL"/>
    <s v="MILD STEEL"/>
    <s v=""/>
    <e v="#VALUE!"/>
    <s v=" "/>
    <e v="#VALUE!"/>
    <n v="470"/>
    <s v="KG"/>
    <n v="409.66242553191489"/>
    <n v="192541.34"/>
    <n v="5.7016343149883779"/>
    <n v="2679.7681280445372"/>
    <n v="46826"/>
    <n v="415.36405984690327"/>
    <x v="6"/>
    <s v="Household Steel Items"/>
    <e v="#NAME?"/>
    <s v="Other"/>
  </r>
  <r>
    <s v="INNSA1"/>
    <s v="2019-08-31"/>
    <s v="0301049751"/>
    <s v="73239990"/>
    <s v="STAINLESS STEEL GRATER WITH HANDLE BIG-KL321RB-S(MILD STEEL)(TOTAL 2520 PCS)"/>
    <s v="STAINLESS"/>
    <s v="STEEL GRATER WITH HANDLE BIG-KL321RB-S"/>
    <s v="STEEL"/>
    <s v="MILD STEEL"/>
    <s v=""/>
    <e v="#VALUE!"/>
    <s v=" "/>
    <e v="#VALUE!"/>
    <n v="280"/>
    <s v="KG"/>
    <n v="465.8257857142857"/>
    <n v="130431.22"/>
    <n v="6.4833094741027937"/>
    <n v="1815.326652748782"/>
    <n v="31720.799999999999"/>
    <n v="472.30909518838848"/>
    <x v="6"/>
    <s v="Household Steel Items"/>
    <e v="#NAME?"/>
    <s v="Other"/>
  </r>
  <r>
    <s v="INNSA1"/>
    <s v="2019-08-31"/>
    <s v="0301049751"/>
    <s v="73239990"/>
    <s v="STEEL ZHARA -NP-003 (MILD STEEL) (TOTAL 48120 PCS)"/>
    <s v="STEEL"/>
    <s v="ZHARA -NP-003"/>
    <s v="ZHARA"/>
    <s v="MILD STEEL"/>
    <s v=""/>
    <e v="#VALUE!"/>
    <s v=" "/>
    <e v="#VALUE!"/>
    <n v="4491.2"/>
    <s v="KG"/>
    <n v="345.95302146419658"/>
    <n v="1553744.21"/>
    <n v="4.814934188784922"/>
    <n v="21624.832428670841"/>
    <n v="377870.5"/>
    <n v="350.76795565298153"/>
    <x v="6"/>
    <s v="Household Steel Items"/>
    <e v="#NAME?"/>
    <s v="Other"/>
  </r>
  <r>
    <s v="INNSA1"/>
    <s v="2019-08-29"/>
    <s v="0301049751"/>
    <s v="73239990"/>
    <s v="SS OIL POT 1000ML ( ITEM NO. KWP-1000B) (QTY 27000 PCS)"/>
    <s v="SS"/>
    <s v="OIL POT 1000ML"/>
    <s v="OIL"/>
    <s v=" ITEM NO. KWP-1000B"/>
    <e v="#N/A"/>
    <e v="#N/A"/>
    <s v=" "/>
    <e v="#N/A"/>
    <n v="6750"/>
    <s v="KG"/>
    <n v="442.76748148148152"/>
    <n v="2988680.5"/>
    <n v="6.1623866594499859"/>
    <n v="41596.109951287413"/>
    <n v="726847.1"/>
    <n v="448.92986814093149"/>
    <x v="6"/>
    <s v="Household Steel Items"/>
    <e v="#NAME?"/>
    <s v="Other"/>
  </r>
  <r>
    <s v="INNSA1"/>
    <s v="2019-08-24"/>
    <s v="0301049751"/>
    <s v="73239990"/>
    <s v="STAINLESS STEEL GRATER WITH HANDLE-DS-25 (MILD STEEL) (TOTAL102240 PCS)"/>
    <s v="STAINLESS"/>
    <s v="STEEL GRATER WITH HANDLE-DS-25"/>
    <s v="STEEL"/>
    <s v="MILD STEEL"/>
    <s v=""/>
    <e v="#VALUE!"/>
    <s v=" "/>
    <e v="#VALUE!"/>
    <n v="3408"/>
    <s v="KG"/>
    <n v="468.32200997652581"/>
    <n v="1596041.41"/>
    <n v="6.5180516350247162"/>
    <n v="22213.519972164231"/>
    <n v="388157.2"/>
    <n v="474.84006161155054"/>
    <x v="6"/>
    <s v="Household Steel Items"/>
    <e v="#NAME?"/>
    <s v="Other"/>
  </r>
  <r>
    <s v="INNSA1"/>
    <s v="2019-08-24"/>
    <s v="0301049751"/>
    <s v="73239990"/>
    <s v="STEEL ROUND CONTAINER BIG-6582 (MILD STEEL) (TOTAL 3000 PCS)"/>
    <s v="STEEL"/>
    <s v="ROUND CONTAINER BIG-6582"/>
    <s v="ROUND"/>
    <s v="MILD STEEL"/>
    <s v=""/>
    <e v="#VALUE!"/>
    <s v=" "/>
    <e v="#VALUE!"/>
    <n v="886.25"/>
    <s v="KG"/>
    <n v="340.8534724964739"/>
    <n v="302081.39"/>
    <n v="4.7439592553441043"/>
    <n v="4204.3338900487133"/>
    <n v="73466.100000000006"/>
    <n v="345.59743175181802"/>
    <x v="6"/>
    <s v="Household Steel Items"/>
    <e v="#NAME?"/>
    <s v="Other"/>
  </r>
  <r>
    <s v="INNSA1"/>
    <s v="2019-08-24"/>
    <s v="0301049751"/>
    <s v="73239990"/>
    <s v="STEEL TEA STRAINER -NP-55 (MILD STEEL) (TOTAL 50400 PCS)"/>
    <s v="STEEL"/>
    <s v="TEA STRAINER -NP-55"/>
    <s v="TEA"/>
    <s v="MILD STEEL"/>
    <s v=""/>
    <e v="#VALUE!"/>
    <s v=" "/>
    <e v="#VALUE!"/>
    <n v="2310"/>
    <s v="KG"/>
    <n v="485.63707792207788"/>
    <n v="1121821.6499999999"/>
    <n v="6.7590407504812511"/>
    <n v="15613.384133611689"/>
    <n v="272827"/>
    <n v="492.39611867255911"/>
    <x v="6"/>
    <s v="Household Steel Items"/>
    <e v="#NAME?"/>
    <s v="Tea Strainer"/>
  </r>
  <r>
    <s v="INNSA1"/>
    <s v="2019-08-24"/>
    <s v="0301049751"/>
    <s v="73239990"/>
    <s v="STEEL LUNCH BOX 3LAYER -8505 (MILD STEEL) (TOTAL 16800 PCS)"/>
    <s v="STEEL"/>
    <s v="LUNCH BOX 3LAYER -8505"/>
    <s v="LUNCH"/>
    <s v="MILD STEEL"/>
    <s v=""/>
    <e v="#VALUE!"/>
    <s v=" "/>
    <e v="#VALUE!"/>
    <n v="10892"/>
    <s v="KG"/>
    <n v="389.40488248255599"/>
    <n v="4241397.9800000004"/>
    <n v="5.4196921709471964"/>
    <n v="59031.287125956856"/>
    <n v="1031508"/>
    <n v="394.82457465350319"/>
    <x v="6"/>
    <s v="Household Steel Items"/>
    <e v="#NAME?"/>
    <s v="Lunch Box"/>
  </r>
  <r>
    <s v="INNSA1"/>
    <s v="2019-08-24"/>
    <s v="0301049751"/>
    <s v="73239990"/>
    <s v="STEEL ROUND CONTAINER MEDIUM-6581 (MILD STEEL) (TOTAL 3000 PCS)"/>
    <s v="STEEL"/>
    <s v="ROUND CONTAINER MEDIUM-6581"/>
    <s v="ROUND"/>
    <s v="MILD STEEL"/>
    <s v=""/>
    <e v="#VALUE!"/>
    <s v=" "/>
    <e v="#VALUE!"/>
    <n v="660"/>
    <s v="KG"/>
    <n v="341.61596969696973"/>
    <n v="225466.54"/>
    <n v="4.7545716032981176"/>
    <n v="3138.017258176757"/>
    <n v="54833.5"/>
    <n v="346.37054130026786"/>
    <x v="6"/>
    <s v="Household Steel Items"/>
    <e v="#NAME?"/>
    <s v="Other"/>
  </r>
  <r>
    <s v="INNSA1"/>
    <s v="2019-08-24"/>
    <s v="0301049751"/>
    <s v="73239990"/>
    <s v="STEEL LUNCH BOX 2 LAYER-8504 (MILD STEEL) (TOTAL 26400 PCS)-DPD CLIENT"/>
    <s v="STEEL"/>
    <s v="LUNCH BOX 2 LAYER-8504"/>
    <s v="LUNCH"/>
    <s v="MILD STEEL"/>
    <s v=""/>
    <e v="#VALUE!"/>
    <s v=" "/>
    <e v="#VALUE!"/>
    <n v="12628"/>
    <s v="KG"/>
    <n v="379.8326963889769"/>
    <n v="4796527.29"/>
    <n v="5.2864675906607781"/>
    <n v="66757.5127348643"/>
    <n v="1166515.3999999999"/>
    <n v="385.11916397963768"/>
    <x v="6"/>
    <s v="Household Steel Items"/>
    <e v="#NAME?"/>
    <s v="Lunch Box"/>
  </r>
  <r>
    <s v="INNSA1"/>
    <s v="2019-08-24"/>
    <s v="0301049751"/>
    <s v="73239990"/>
    <s v="STEEL LUNCH BOX-6900 (MILD STEEL) (TOTAL 456 PCS)"/>
    <s v="STEEL"/>
    <s v="LUNCH BOX-6900"/>
    <s v="LUNCH"/>
    <s v="MILD STEEL"/>
    <s v=""/>
    <e v="#VALUE!"/>
    <s v=" "/>
    <e v="#VALUE!"/>
    <n v="53.39"/>
    <s v="KG"/>
    <n v="492.32927514515819"/>
    <n v="26285.46"/>
    <n v="6.8521819783598934"/>
    <n v="365.83799582463467"/>
    <n v="6392.6"/>
    <n v="499.1814571235181"/>
    <x v="6"/>
    <s v="Household Steel Items"/>
    <e v="#NAME?"/>
    <s v="Lunch Box"/>
  </r>
  <r>
    <s v="INNSA1"/>
    <s v="2019-08-24"/>
    <s v="0301049751"/>
    <s v="73231000"/>
    <s v="STEEL SCRUBBER 6PCS SET ( ITEM NO. OKS-4156) ( QTY 98000 PCS)"/>
    <s v="STEEL"/>
    <s v="SCRUBBER 6PCS SET"/>
    <s v="SCRUBBER"/>
    <s v=" ITEM NO. OKS-4156"/>
    <e v="#N/A"/>
    <e v="#N/A"/>
    <s v=" "/>
    <e v="#N/A"/>
    <n v="9065"/>
    <s v="KG"/>
    <n v="222.67628019856591"/>
    <n v="2018560.48"/>
    <n v="3.09918274458686"/>
    <n v="28094.091579679891"/>
    <n v="625350"/>
    <n v="225.77546294315277"/>
    <x v="6"/>
    <s v="Steel Scrubbers"/>
    <e v="#NAME?"/>
    <s v="Scrubber"/>
  </r>
  <r>
    <s v="INNSA1"/>
    <s v="2019-08-24"/>
    <s v="0301049751"/>
    <s v="73239990"/>
    <s v="STEEL LUNCH BOX-6527 (MILD STEEL) (TOTAL 288 PCS)"/>
    <s v="STEEL"/>
    <s v="LUNCH BOX-6527"/>
    <s v="LUNCH"/>
    <s v="MILD STEEL"/>
    <s v=""/>
    <e v="#VALUE!"/>
    <s v=" "/>
    <e v="#VALUE!"/>
    <n v="100.32"/>
    <s v="KG"/>
    <n v="418.94657097288678"/>
    <n v="42028.72"/>
    <n v="5.8308499787458148"/>
    <n v="584.95086986778017"/>
    <n v="10221.4"/>
    <n v="424.77742095163256"/>
    <x v="6"/>
    <s v="Household Steel Items"/>
    <e v="#NAME?"/>
    <s v="Lunch Box"/>
  </r>
  <r>
    <s v="INNSA1"/>
    <s v="2019-08-24"/>
    <s v="0301049751"/>
    <s v="73239990"/>
    <s v="STEEL SPOON HOLDER ROUND- MP-96 (MILD STEEL) (TOTAL 36 PCS)"/>
    <s v="STEEL"/>
    <s v="SPOON HOLDER ROUND- MP-96"/>
    <s v="SPOON"/>
    <s v="MILD STEEL"/>
    <s v=""/>
    <e v="#VALUE!"/>
    <s v=" "/>
    <e v="#VALUE!"/>
    <n v="7.7"/>
    <s v="KG"/>
    <n v="244.44805194805201"/>
    <n v="1882.25"/>
    <n v="3.402199748755073"/>
    <n v="26.196938065414059"/>
    <n v="457.7"/>
    <n v="247.85025169680708"/>
    <x v="6"/>
    <s v="Household Steel Items"/>
    <e v="#NAME?"/>
    <s v="Holder"/>
  </r>
  <r>
    <s v="INNSA1"/>
    <s v="2019-08-24"/>
    <s v="0301049751"/>
    <s v="73239990"/>
    <s v="STEEL RECTANGLE CONTAINER BIG-6578(MILD STEEL) (TOTAL 3000 PCS)"/>
    <s v="STEEL"/>
    <s v="RECTANGLE CONTAINER BIG-6578"/>
    <s v="RECTANGLE"/>
    <s v="MILD STEEL"/>
    <s v=""/>
    <e v="#VALUE!"/>
    <s v=" "/>
    <e v="#VALUE!"/>
    <n v="886.25"/>
    <s v="KG"/>
    <n v="466.82104372355428"/>
    <n v="413720.15"/>
    <n v="6.4971613601051406"/>
    <n v="5758.1092553931812"/>
    <n v="100616.7"/>
    <n v="473.31820508365945"/>
    <x v="6"/>
    <s v="Household Steel Items"/>
    <e v="#NAME?"/>
    <s v="Other"/>
  </r>
  <r>
    <s v="INNSA1"/>
    <s v="2019-08-24"/>
    <s v="0301049751"/>
    <s v="73239990"/>
    <s v="STEEL RECTANGLE CONTAINER MEDIUM-6577 (MILD STEEL) (TOTAL 3000 PCS)"/>
    <s v="STEEL"/>
    <s v="RECTANGLE CONTAINER MEDIUM-6577"/>
    <s v="RECTANGLE"/>
    <s v="MILD STEEL"/>
    <s v=""/>
    <e v="#VALUE!"/>
    <s v=" "/>
    <e v="#VALUE!"/>
    <n v="660"/>
    <s v="KG"/>
    <n v="514.08233333333339"/>
    <n v="339294.34"/>
    <n v="7.154938529343541"/>
    <n v="4722.2594293667371"/>
    <n v="82516.3"/>
    <n v="521.23727186267695"/>
    <x v="6"/>
    <s v="Household Steel Items"/>
    <e v="#NAME?"/>
    <s v="Other"/>
  </r>
  <r>
    <s v="INNSA1"/>
    <s v="2019-08-24"/>
    <s v="0301049751"/>
    <s v="73231000"/>
    <s v="STEEL SCRUBBER 2PCS SET ( ITEM NO.8001-2) ( QTY 166320 SETS)"/>
    <s v="STEEL"/>
    <s v="SCRUBBER 2PCS SET"/>
    <s v="SCRUBBER"/>
    <s v=" ITEM NO.8001-2"/>
    <e v="#N/A"/>
    <e v="#N/A"/>
    <s v=" "/>
    <e v="#N/A"/>
    <n v="4851"/>
    <s v="KG"/>
    <n v="411.22600494743352"/>
    <n v="1994857.35"/>
    <n v="5.7233960326713094"/>
    <n v="27764.194154488519"/>
    <n v="618006.80000000005"/>
    <n v="416.94940098010483"/>
    <x v="6"/>
    <s v="Steel Scrubbers"/>
    <e v="#NAME?"/>
    <s v="Scrubber"/>
  </r>
  <r>
    <s v="INNSA1"/>
    <s v="2019-08-19"/>
    <s v="0301049751"/>
    <s v="73239990"/>
    <s v="STAINLESS STEEL SPORTS BOTTLE 750ML SG-702 -SB-01 (TOTAL 41472 PCS ) (NOT VACUUM BOTTLE) (MILD STEEL)-DPD CLIENT"/>
    <s v="STAINLESS"/>
    <s v="STEEL SPORTS BOTTLE 750ML SG-702 -SB-01"/>
    <s v="STEEL"/>
    <s v="TOTAL 41472 PCS "/>
    <s v=""/>
    <e v="#VALUE!"/>
    <s v=" "/>
    <e v="#VALUE!"/>
    <n v="6566.4"/>
    <s v="KG"/>
    <n v="580.39497898391812"/>
    <n v="3811105.59"/>
    <n v="8.0778702711749215"/>
    <n v="53042.527348643009"/>
    <n v="926861"/>
    <n v="588.47284925509302"/>
    <x v="6"/>
    <s v="Household Steel Items"/>
    <e v="#NAME?"/>
    <s v="Other"/>
  </r>
  <r>
    <s v="INNSA1"/>
    <s v="2019-08-19"/>
    <s v="0301049751"/>
    <s v="73239990"/>
    <s v="STAINLESS STEEL SPORTS BOTTLE 750ML SG-901-A-19 (TOTAL 720 PCS) (NOT VACUUM BOTTLE) (MILD STEEL)"/>
    <s v="STAINLESS"/>
    <s v="STEEL SPORTS BOTTLE 750ML SG-901-A-19"/>
    <s v="STEEL"/>
    <s v="TOTAL 720 PCS"/>
    <s v=""/>
    <e v="#VALUE!"/>
    <s v=" "/>
    <e v="#VALUE!"/>
    <n v="132"/>
    <s v="KG"/>
    <n v="509.33484848484852"/>
    <n v="67232.2"/>
    <n v="7.0888635836443772"/>
    <n v="935.72999304105781"/>
    <n v="16350.8"/>
    <n v="516.42371206849293"/>
    <x v="6"/>
    <s v="Household Steel Items"/>
    <e v="#NAME?"/>
    <s v="Other"/>
  </r>
  <r>
    <s v="INNSA1"/>
    <s v="2019-08-19"/>
    <s v="0301049751"/>
    <s v="73239990"/>
    <s v="STAINLESS STEEL BOTTLE 750ML SG805-AM-6 (TOTAL 3780 PCS ) (NOT VACUUM BOTTLE) (MILD STEEL)"/>
    <s v="STAINLESS"/>
    <s v="STEEL BOTTLE 750ML SG805-AM-6"/>
    <s v="STEEL"/>
    <s v="TOTAL 3780 PCS "/>
    <s v=""/>
    <e v="#VALUE!"/>
    <s v=" "/>
    <e v="#VALUE!"/>
    <n v="567"/>
    <s v="KG"/>
    <n v="597.8172486772487"/>
    <n v="338962.38"/>
    <n v="8.320351408173261"/>
    <n v="4717.6392484342387"/>
    <n v="82435.600000000006"/>
    <n v="606.13760008542192"/>
    <x v="6"/>
    <s v="Household Steel Items"/>
    <e v="#NAME?"/>
    <s v="Other"/>
  </r>
  <r>
    <s v="INNSA1"/>
    <s v="2019-08-19"/>
    <s v="0301049751"/>
    <s v="73239990"/>
    <s v="STEEL SPOON HOLDER ROUND -MP-96 (TOTAL 20700 PCS) (MILD STEEL)"/>
    <s v="STEEL"/>
    <s v="SPOON HOLDER ROUND -MP-96"/>
    <s v="SPOON"/>
    <s v="TOTAL 20700 PCS"/>
    <s v=""/>
    <e v="#VALUE!"/>
    <s v=" "/>
    <e v="#VALUE!"/>
    <n v="4427.5"/>
    <s v="KG"/>
    <n v="252.93033766233771"/>
    <n v="1119849.07"/>
    <n v="3.5202552214660781"/>
    <n v="15585.92999304106"/>
    <n v="272347.3"/>
    <n v="256.45059288380378"/>
    <x v="6"/>
    <s v="Household Steel Items"/>
    <e v="#NAME?"/>
    <s v="Holder"/>
  </r>
  <r>
    <s v="INNSA1"/>
    <s v="2019-08-13"/>
    <s v="0301049751"/>
    <s v="73239990"/>
    <s v="STEEL ZHARA-AM-60 (TOTAL 1440 PCS) (MILD SEEL)"/>
    <s v="STEEL"/>
    <s v="ZHARA-AM-60"/>
    <s v=" "/>
    <s v="TOTAL 1440 PCS"/>
    <s v=""/>
    <e v="#VALUE!"/>
    <s v=" "/>
    <e v="#VALUE!"/>
    <n v="103.2"/>
    <s v="KG"/>
    <n v="309.49166666666667"/>
    <n v="31939.54"/>
    <n v="4.4213095238095237"/>
    <n v="456.27914285714292"/>
    <n v="7767.8"/>
    <n v="313.91297619047617"/>
    <x v="6"/>
    <s v="Household Steel Items"/>
    <e v="#NAME?"/>
    <s v="Other"/>
  </r>
  <r>
    <s v="INNSA1"/>
    <s v="2019-08-12"/>
    <s v="0301049751"/>
    <s v="73239990"/>
    <s v="STEEL LUNCH BOX 6862 -AM-22 (TOTAL 336 PCS)(MILD STEEL)"/>
    <s v="STEEL"/>
    <s v="LUNCH BOX 6862 -AM-22"/>
    <s v="LUNCH"/>
    <s v="TOTAL 336 PCS"/>
    <s v=""/>
    <e v="#VALUE!"/>
    <s v=" "/>
    <e v="#VALUE!"/>
    <n v="87.5"/>
    <s v="KG"/>
    <n v="500.46114285714282"/>
    <n v="43790.35"/>
    <n v="7.1494448979591834"/>
    <n v="625.57642857142855"/>
    <n v="10649.8"/>
    <n v="507.61058775510202"/>
    <x v="6"/>
    <s v="Household Steel Items"/>
    <e v="#NAME?"/>
    <s v="Lunch Box"/>
  </r>
  <r>
    <s v="INNSA1"/>
    <s v="2019-08-12"/>
    <s v="0301049751"/>
    <s v="73239990"/>
    <s v="STEEL ZHARA-AM-60 (TOTAL 960 PCS) (MILD STEEL)"/>
    <s v="STEEL"/>
    <s v="ZHARA-AM-60"/>
    <s v=" "/>
    <s v="TOTAL 960 PCS"/>
    <s v=""/>
    <e v="#VALUE!"/>
    <s v=" "/>
    <e v="#VALUE!"/>
    <n v="68.8"/>
    <s v="KG"/>
    <n v="308.2264534883721"/>
    <n v="21205.98"/>
    <n v="4.4032350498338868"/>
    <n v="302.9425714285714"/>
    <n v="5157.3"/>
    <n v="312.62968853820598"/>
    <x v="6"/>
    <s v="Household Steel Items"/>
    <e v="#NAME?"/>
    <s v="Other"/>
  </r>
  <r>
    <s v="INNSA1"/>
    <s v="2019-08-12"/>
    <s v="0301049751"/>
    <s v="73239990"/>
    <s v="STEEL LUNCH BOX 2652 -AM-20 (TOTAL 288 PCS) (MILD STEEL)"/>
    <s v="STEEL"/>
    <s v="LUNCH BOX 2652 -AM-20"/>
    <s v="LUNCH"/>
    <s v="TOTAL 288 PCS"/>
    <s v=""/>
    <e v="#VALUE!"/>
    <s v=" "/>
    <e v="#VALUE!"/>
    <n v="57.6"/>
    <s v="KG"/>
    <n v="662.68697916666656"/>
    <n v="38170.769999999997"/>
    <n v="9.4669568452380943"/>
    <n v="545.29671428571419"/>
    <n v="9283.2000000000007"/>
    <n v="672.15393601190465"/>
    <x v="6"/>
    <s v="Household Steel Items"/>
    <e v="#NAME?"/>
    <s v="Lunch Box"/>
  </r>
  <r>
    <s v="INNSA1"/>
    <s v="2019-08-12"/>
    <s v="0301049751"/>
    <s v="73239990"/>
    <s v="STEEL LUNCH BOX 6861 -AM-21 (TOTAL 420 PCS)(MILD STEEL)"/>
    <s v="STEEL"/>
    <s v="LUNCH BOX 6861 -AM-21"/>
    <s v="LUNCH"/>
    <s v="TOTAL 420 PCS"/>
    <s v=""/>
    <e v="#VALUE!"/>
    <s v=" "/>
    <e v="#VALUE!"/>
    <n v="77"/>
    <s v="KG"/>
    <n v="586.37753246753243"/>
    <n v="45151.07"/>
    <n v="8.3768218923933198"/>
    <n v="645.01528571428571"/>
    <n v="10980.7"/>
    <n v="594.75435435992574"/>
    <x v="6"/>
    <s v="Household Steel Items"/>
    <e v="#NAME?"/>
    <s v="Lunch Box"/>
  </r>
  <r>
    <s v="INNSA1"/>
    <s v="2019-08-12"/>
    <s v="0301049751"/>
    <s v="73239990"/>
    <s v="STEEL LUNCH BOX 2651-AM-19 (TOTAL 480 PCS) (MILD STEEL)"/>
    <s v="STEEL"/>
    <s v="LUNCH BOX 2651-AM-19"/>
    <s v="LUNCH"/>
    <s v="TOTAL 480 PCS"/>
    <s v=""/>
    <e v="#VALUE!"/>
    <s v=" "/>
    <e v="#VALUE!"/>
    <n v="72"/>
    <s v="KG"/>
    <n v="667.59569444444446"/>
    <n v="48066.89"/>
    <n v="9.5370813492063498"/>
    <n v="686.66985714285715"/>
    <n v="11689.9"/>
    <n v="677.13277579365081"/>
    <x v="6"/>
    <s v="Household Steel Items"/>
    <e v="#NAME?"/>
    <s v="Lunch Box"/>
  </r>
  <r>
    <s v="INNSA1"/>
    <s v="2019-08-10"/>
    <s v="0301049751"/>
    <s v="73231000"/>
    <s v="SS SCOURER 3 PCS SET (MADE OF STEEL) ( QTY 106800 NOS)"/>
    <s v="SS"/>
    <s v="SCOURER 3 PCS SET"/>
    <s v="SCOURER"/>
    <s v="MADE OF STEEL"/>
    <e v="#N/A"/>
    <e v="#N/A"/>
    <s v=" "/>
    <e v="#N/A"/>
    <n v="6401"/>
    <s v="KG"/>
    <n v="250.07735041399781"/>
    <n v="1600745.12"/>
    <n v="3.572533577342826"/>
    <n v="22867.787428571432"/>
    <n v="495910.9"/>
    <n v="253.64988399134063"/>
    <x v="6"/>
    <s v="Steel Scrubbers"/>
    <e v="#NAME?"/>
    <s v="Other"/>
  </r>
  <r>
    <s v="INNSA1"/>
    <s v="2019-08-05"/>
    <s v="0301049751"/>
    <s v="73239990"/>
    <s v="STEEL LUNCH BOX-6527 (TOTAL 26112 PCS) (MILD STEEL)DPD CLIENT"/>
    <s v="STEEL"/>
    <s v="LUNCH BOX-6527"/>
    <s v="LUNCH"/>
    <s v="TOTAL 26112 PCS"/>
    <s v=""/>
    <e v="#VALUE!"/>
    <s v=" "/>
    <e v="#VALUE!"/>
    <n v="9095.68"/>
    <s v="KG"/>
    <n v="408.92974796826621"/>
    <n v="3719494.13"/>
    <n v="5.8418535424038032"/>
    <n v="53135.630428571429"/>
    <n v="904580.9"/>
    <n v="414.77160151067"/>
    <x v="6"/>
    <s v="Household Steel Items"/>
    <e v="#NAME?"/>
    <s v="Lunch Box"/>
  </r>
  <r>
    <s v="INNSA1"/>
    <s v="2019-08-05"/>
    <s v="0301049751"/>
    <s v="73239990"/>
    <s v="STEEL ZHARA-NP-003 (TOTAL 71880 PCS) (MILD STEEL)"/>
    <s v="STEEL"/>
    <s v="ZHARA-NP-003"/>
    <s v=" "/>
    <s v="TOTAL 71880 PCS"/>
    <s v=""/>
    <e v="#VALUE!"/>
    <s v=" "/>
    <e v="#VALUE!"/>
    <n v="6708.8"/>
    <s v="KG"/>
    <n v="346.91774087765327"/>
    <n v="2327401.7400000002"/>
    <n v="4.9559677268236184"/>
    <n v="33248.596285714288"/>
    <n v="566024.1"/>
    <n v="351.87370860447692"/>
    <x v="6"/>
    <s v="Household Steel Items"/>
    <e v="#NAME?"/>
    <s v="Other"/>
  </r>
  <r>
    <s v="INNSA1"/>
    <s v="2019-08-03"/>
    <s v="0301049751"/>
    <s v="73231000"/>
    <s v="STEEL SCRUBBER 2PCS SET (ITEM NO. 8001-2) ( QTY 167400 SETS)"/>
    <s v="STEEL"/>
    <s v="SCRUBBER 2PCS SET"/>
    <s v="SCRUBBER"/>
    <s v="ITEM NO. 8001-2"/>
    <e v="#N/A"/>
    <e v="#N/A"/>
    <s v=" "/>
    <e v="#N/A"/>
    <n v="4882"/>
    <s v="KG"/>
    <n v="400.61963744367063"/>
    <n v="1955825.07"/>
    <n v="5.7231376777667231"/>
    <n v="27940.358142857149"/>
    <n v="605914.69999999995"/>
    <n v="406.34277512143734"/>
    <x v="6"/>
    <s v="Steel Scrubbers"/>
    <e v="#NAME?"/>
    <s v="Scrubber"/>
  </r>
  <r>
    <s v="INNSA1"/>
    <s v="2019-07-30"/>
    <s v="0301049751"/>
    <s v="73239990"/>
    <s v="STEEL SPOON HOLDER ROUND-MP-96(MILD STEEL) (TOTAL 8136 PCS) -"/>
    <s v="STEEL"/>
    <s v="SPOON HOLDER ROUND-MP-96"/>
    <s v="SPOON"/>
    <s v="MILD STEEL"/>
    <s v=""/>
    <e v="#VALUE!"/>
    <s v=" "/>
    <e v="#VALUE!"/>
    <n v="1740.2"/>
    <s v="KGS"/>
    <n v="246.9528215147684"/>
    <n v="429747.3"/>
    <n v="3.5456255781014838"/>
    <n v="6170.0976310122032"/>
    <n v="104514.5"/>
    <n v="250.4984470928699"/>
    <x v="6"/>
    <s v="Household Steel Items"/>
    <e v="#NAME?"/>
    <s v="Holder"/>
  </r>
  <r>
    <s v="INNSA1"/>
    <s v="2019-07-30"/>
    <s v="0301049751"/>
    <s v="73239990"/>
    <s v="STEEL TEA STRAINER -NP-55 (MILD STEEL) (TOTAL 50400 PCS) -"/>
    <s v="STEEL"/>
    <s v="TEA STRAINER -NP-55"/>
    <s v="TEA"/>
    <s v="MILD STEEL"/>
    <s v=""/>
    <e v="#VALUE!"/>
    <s v=" "/>
    <e v="#VALUE!"/>
    <n v="2310"/>
    <s v="KGS"/>
    <n v="486.16324675324682"/>
    <n v="1123037.1000000001"/>
    <n v="6.9800896877709508"/>
    <n v="16124.0071787509"/>
    <n v="273122.59999999998"/>
    <n v="493.14333644101777"/>
    <x v="6"/>
    <s v="Household Steel Items"/>
    <e v="#NAME?"/>
    <s v="Tea Strainer"/>
  </r>
  <r>
    <s v="INNSA1"/>
    <s v="2019-07-30"/>
    <s v="0301049751"/>
    <s v="73239990"/>
    <s v="STEEL ZHARA-RS-07 (MILD STEEL) (TOTAL 2400 PCS) -"/>
    <s v="STEEL"/>
    <s v="ZHARA-RS-07"/>
    <s v=" "/>
    <s v="MILD STEEL"/>
    <s v=""/>
    <e v="#VALUE!"/>
    <s v=" "/>
    <e v="#VALUE!"/>
    <n v="20"/>
    <s v="KGS"/>
    <n v="3708.39"/>
    <n v="74167.8"/>
    <n v="53.243216080402007"/>
    <n v="1064.86432160804"/>
    <n v="18037.7"/>
    <n v="3761.6332160804018"/>
    <x v="6"/>
    <s v="Household Steel Items"/>
    <e v="#NAME?"/>
    <s v="Other"/>
  </r>
  <r>
    <s v="INNSA1"/>
    <s v="2019-07-30"/>
    <s v="0301049751"/>
    <s v="73239990"/>
    <s v="STAINLESS STEEL GRATER WITH HANDLE-DS-25 (MILD STEEL) (TOTAL - 51000 PCS)"/>
    <s v="STAINLESS"/>
    <s v="STEEL GRATER WITH HANDLE-DS-25"/>
    <s v="STEEL"/>
    <s v="MILD STEEL"/>
    <s v=""/>
    <e v="#VALUE!"/>
    <s v=" "/>
    <e v="#VALUE!"/>
    <n v="1700"/>
    <s v="KGS"/>
    <n v="469.02801764705879"/>
    <n v="797347.63"/>
    <n v="6.7340706051264716"/>
    <n v="11447.920028715"/>
    <n v="193915"/>
    <n v="475.76208825218526"/>
    <x v="6"/>
    <s v="Household Steel Items"/>
    <e v="#NAME?"/>
    <s v="Other"/>
  </r>
  <r>
    <s v="INNSA1"/>
    <s v="2019-07-24"/>
    <s v="0301049751"/>
    <s v="73239990"/>
    <s v="STEEL LUNCH BOX 3LAYER -8505(MILD STEEL) (TOTAL 16800 PCS) -"/>
    <s v="STEEL"/>
    <s v="LUNCH BOX 3LAYER -8505"/>
    <s v="LUNCH"/>
    <s v="MILD STEEL"/>
    <s v=""/>
    <e v="#VALUE!"/>
    <s v=" "/>
    <e v="#VALUE!"/>
    <n v="10892"/>
    <s v="KGS"/>
    <n v="376.32973834006611"/>
    <n v="4098983.51"/>
    <n v="5.4031548936118599"/>
    <n v="58851.16310122038"/>
    <n v="996872.8"/>
    <n v="381.732893233678"/>
    <x v="6"/>
    <s v="Household Steel Items"/>
    <e v="#NAME?"/>
    <s v="Lunch Box"/>
  </r>
  <r>
    <s v="INNSA1"/>
    <s v="2019-07-24"/>
    <s v="0301049751"/>
    <s v="73239990"/>
    <s v="STEEL MULTI GRATER AND SLICER-RS-04(MILD STEEL) (TOTAL720 PC - S)"/>
    <s v="STEEL"/>
    <s v="MULTI GRATER AND SLICER-RS-04"/>
    <s v="MULTI"/>
    <s v="MILD STEEL"/>
    <s v=""/>
    <e v="#VALUE!"/>
    <s v=" "/>
    <e v="#VALUE!"/>
    <n v="170"/>
    <s v="KGS"/>
    <n v="267.97964705882362"/>
    <n v="45556.54"/>
    <n v="3.8475182635868421"/>
    <n v="654.07810480976309"/>
    <n v="11079.4"/>
    <n v="271.82716532241045"/>
    <x v="6"/>
    <s v="Household Steel Items"/>
    <e v="#NAME?"/>
    <s v="Other"/>
  </r>
  <r>
    <s v="INNSA1"/>
    <s v="2019-07-24"/>
    <s v="0301049751"/>
    <s v="73239990"/>
    <s v="STEEL MULTI PEELER-RS-03(MILD STEEL) (TOTAL 1200 PCS) -"/>
    <s v="STEEL"/>
    <s v="MULTI PEELER-RS-03"/>
    <s v="MULTI"/>
    <s v="MILD STEEL"/>
    <s v=""/>
    <e v="#VALUE!"/>
    <s v=" "/>
    <e v="#VALUE!"/>
    <n v="75"/>
    <s v="KGS"/>
    <n v="762.25319999999999"/>
    <n v="57168.99"/>
    <n v="10.944051687006461"/>
    <n v="820.8038765254845"/>
    <n v="13903.5"/>
    <n v="773.19725168700643"/>
    <x v="6"/>
    <s v="Household Steel Items"/>
    <e v="#NAME?"/>
    <s v="Other"/>
  </r>
  <r>
    <s v="INNSA1"/>
    <s v="2019-07-24"/>
    <s v="0301049751"/>
    <s v="73239990"/>
    <s v="STEEL ROUND CONTAINER-6856 (MILD STEEL) (TOTAL 20064 PCS) -"/>
    <s v="STEEL"/>
    <s v="ROUND CONTAINER-6856"/>
    <s v="ROUND"/>
    <s v="MILD STEEL"/>
    <s v=""/>
    <e v="#VALUE!"/>
    <s v=" "/>
    <e v="#VALUE!"/>
    <n v="1672"/>
    <s v="KGS"/>
    <n v="507.71883971291868"/>
    <n v="848905.9"/>
    <n v="7.2895741523749988"/>
    <n v="12188.167982771"/>
    <n v="206454"/>
    <n v="515.00841386529373"/>
    <x v="6"/>
    <s v="Household Steel Items"/>
    <e v="#NAME?"/>
    <s v="Other"/>
  </r>
  <r>
    <s v="INNSA1"/>
    <s v="2019-07-24"/>
    <s v="0301049751"/>
    <s v="73239990"/>
    <s v="STEEL WATER JUG-6311(MILD STEEL) (TOTAL 2016 PCS) -"/>
    <s v="STEEL"/>
    <s v="WATER JUG-6311"/>
    <s v="WATER"/>
    <s v="MILD STEEL"/>
    <s v=""/>
    <e v="#VALUE!"/>
    <s v=" "/>
    <e v="#VALUE!"/>
    <n v="582.96"/>
    <s v="KGS"/>
    <n v="487.72226224783861"/>
    <n v="284322.57"/>
    <n v="7.0024732555324993"/>
    <n v="4082.1618090452262"/>
    <n v="69147.3"/>
    <n v="494.72473550337111"/>
    <x v="6"/>
    <s v="Household Steel Items"/>
    <e v="#NAME?"/>
    <s v="Other"/>
  </r>
  <r>
    <s v="INNSA1"/>
    <s v="2019-07-24"/>
    <s v="0301049751"/>
    <s v="73239990"/>
    <s v="STEEL RECTANGLE CONTAINER MEDIUM-6861 (MILD STEEL) (TOTAL 3 - 000 PCS)"/>
    <s v="STEEL"/>
    <s v="RECTANGLE CONTAINER MEDIUM-6861"/>
    <s v="RECTANGLE"/>
    <s v="MILD STEEL"/>
    <s v=""/>
    <e v="#VALUE!"/>
    <s v=" "/>
    <e v="#VALUE!"/>
    <n v="550"/>
    <s v="KGS"/>
    <n v="530.79698181818185"/>
    <n v="291938.34000000003"/>
    <n v="7.6209186190693723"/>
    <n v="4191.5052404881553"/>
    <n v="70999.399999999994"/>
    <n v="538.41790043725121"/>
    <x v="6"/>
    <s v="Household Steel Items"/>
    <e v="#NAME?"/>
    <s v="Other"/>
  </r>
  <r>
    <s v="INNSA1"/>
    <s v="2019-07-24"/>
    <s v="0301049751"/>
    <s v="73239990"/>
    <s v="STEEL RECTANGLE CONTAINER- 6901(MILD STEEL) (TOTAL 3000 PCS) -"/>
    <s v="STEEL"/>
    <s v="RECTANGLE CONTAINER- 6901"/>
    <s v="RECTANGLE"/>
    <s v="MILD STEEL"/>
    <s v=""/>
    <e v="#VALUE!"/>
    <s v=" "/>
    <e v="#VALUE!"/>
    <n v="487.5"/>
    <s v="KGS"/>
    <n v="446.96619487179493"/>
    <n v="217896.02"/>
    <n v="6.4173179450365376"/>
    <n v="3128.4424982053119"/>
    <n v="52992.4"/>
    <n v="453.38351281683146"/>
    <x v="6"/>
    <s v="Household Steel Items"/>
    <e v="#NAME?"/>
    <s v="Other"/>
  </r>
  <r>
    <s v="INNSA1"/>
    <s v="2019-07-24"/>
    <s v="0301049751"/>
    <s v="73239990"/>
    <s v="STEEL LUNCH BOX-6900 (MILD STEEL) (TOTAL 49560 PCS) -"/>
    <s v="STEEL"/>
    <s v="LUNCH BOX-6900"/>
    <s v="LUNCH"/>
    <s v="MILD STEEL"/>
    <s v=""/>
    <e v="#VALUE!"/>
    <s v=" "/>
    <e v="#VALUE!"/>
    <n v="5802.65"/>
    <s v="KGS"/>
    <n v="475.79820599208978"/>
    <n v="2760890.46"/>
    <n v="6.8312735964406288"/>
    <n v="39639.48973438621"/>
    <n v="671448.5"/>
    <n v="482.62947958853039"/>
    <x v="6"/>
    <s v="Household Steel Items"/>
    <e v="#NAME?"/>
    <s v="Lunch Box"/>
  </r>
  <r>
    <s v="INNSA1"/>
    <s v="2019-07-24"/>
    <s v="0301049751"/>
    <s v="73239990"/>
    <s v="STEEL ROUND CONTAINER 730ML-6858 (MILD STEEL) (TOTAL 35040 P - CS)"/>
    <s v="STEEL"/>
    <s v="ROUND CONTAINER 730ML-6858"/>
    <s v="ROUND"/>
    <s v="MILD STEEL"/>
    <s v=""/>
    <e v="#VALUE!"/>
    <s v=" "/>
    <e v="#VALUE!"/>
    <n v="6847.4"/>
    <s v="KGS"/>
    <n v="389.72018722434791"/>
    <n v="2668570.0099999998"/>
    <n v="5.5954082874996107"/>
    <n v="38313.99870782483"/>
    <n v="648996.19999999995"/>
    <n v="395.3155955118475"/>
    <x v="6"/>
    <s v="Household Steel Items"/>
    <e v="#NAME?"/>
    <s v="Other"/>
  </r>
  <r>
    <s v="INNSA1"/>
    <s v="2019-07-24"/>
    <s v="0301049751"/>
    <s v="73239990"/>
    <s v="STEEL LUNCH BOX 2 LAYER-8504 (MILD STEEL) (TOTAL 22800 PCS)D - PD CLIENT"/>
    <s v="STEEL"/>
    <s v="LUNCH BOX 2 LAYER-8504"/>
    <s v="LUNCH"/>
    <s v="MILD STEEL"/>
    <s v=""/>
    <e v="#VALUE!"/>
    <s v=" "/>
    <e v="#VALUE!"/>
    <n v="10906"/>
    <s v="KGS"/>
    <n v="367.07895928846511"/>
    <n v="4003363.13"/>
    <n v="5.270336816776239"/>
    <n v="57478.29332376166"/>
    <n v="973617.9"/>
    <n v="372.34929610524136"/>
    <x v="6"/>
    <s v="Household Steel Items"/>
    <e v="#NAME?"/>
    <s v="Lunch Box"/>
  </r>
  <r>
    <s v="INNSA1"/>
    <s v="2019-07-24"/>
    <s v="0301049751"/>
    <s v="73239990"/>
    <s v="STEEL RECTANGLE CONTAINER LARGE-6862 (MILD STEEL) (TOTAL 30 - 24 PCS)"/>
    <s v="STEEL"/>
    <s v="RECTANGLE CONTAINER LARGE-6862"/>
    <s v="RECTANGLE"/>
    <s v="MILD STEEL"/>
    <s v=""/>
    <e v="#VALUE!"/>
    <s v=" "/>
    <e v="#VALUE!"/>
    <n v="756"/>
    <s v="KGS"/>
    <n v="459.76761904761912"/>
    <n v="347584.32"/>
    <n v="6.6011144156154922"/>
    <n v="4990.4424982053124"/>
    <n v="84532.4"/>
    <n v="466.36873346323461"/>
    <x v="6"/>
    <s v="Household Steel Items"/>
    <e v="#NAME?"/>
    <s v="Other"/>
  </r>
  <r>
    <s v="INNSA1"/>
    <s v="2019-07-23"/>
    <s v="0301049751"/>
    <s v="73239990"/>
    <s v="STEEL SPOON HOLDER ROUND-MP-96 (MILD STEEL) (TOTAL 12636 PCS - )"/>
    <s v="STEEL"/>
    <s v="SPOON HOLDER ROUND-MP-96"/>
    <s v="SPOON"/>
    <s v="MILD STEEL"/>
    <s v=""/>
    <e v="#VALUE!"/>
    <s v=" "/>
    <e v="#VALUE!"/>
    <n v="2702.7"/>
    <s v="KGS"/>
    <n v="251.5444555444555"/>
    <n v="679849.2"/>
    <n v="3.611549971923266"/>
    <n v="9760.9361091170122"/>
    <n v="165339.29999999999"/>
    <n v="255.15600551637877"/>
    <x v="6"/>
    <s v="Household Steel Items"/>
    <e v="#NAME?"/>
    <s v="Holder"/>
  </r>
  <r>
    <s v="INNSA1"/>
    <s v="2019-07-23"/>
    <s v="0301049751"/>
    <s v="73239990"/>
    <s v="HOUSEHOLD STEEL HOOK 3 PCS SET-2628(TOTAL 68760 SET) (MILD S - TEEL)-DPD CLIENT"/>
    <s v="HOUSEHOLD"/>
    <s v="STEEL HOOK 3 PCS SET-2628"/>
    <s v="STEEL"/>
    <s v="TOTAL 68760 SET"/>
    <s v=""/>
    <e v="#VALUE!"/>
    <s v=" "/>
    <e v="#VALUE!"/>
    <n v="2330.1999999999998"/>
    <s v="KGS"/>
    <n v="933.13111750064377"/>
    <n v="2174382.13"/>
    <n v="13.39743169419445"/>
    <n v="31218.695333811909"/>
    <n v="528809.69999999995"/>
    <n v="946.52854919483821"/>
    <x v="6"/>
    <s v="Household Steel Items"/>
    <e v="#NAME?"/>
    <s v="Other"/>
  </r>
  <r>
    <s v="INNSA1"/>
    <s v="2019-07-23"/>
    <s v="0301049751"/>
    <s v="73239990"/>
    <s v="STEEL PEELER-MP-196 (MILD STEEL) (TOTAL 20400 PCS) -"/>
    <s v="STEEL"/>
    <s v="PEELER-MP-196"/>
    <s v=" "/>
    <s v="MILD STEEL"/>
    <s v=""/>
    <e v="#VALUE!"/>
    <s v=" "/>
    <e v="#VALUE!"/>
    <n v="1742.5"/>
    <s v="KGS"/>
    <n v="432.11931707317069"/>
    <n v="752967.91"/>
    <n v="6.2041538703972821"/>
    <n v="10810.738119167259"/>
    <n v="183121.8"/>
    <n v="438.323470943568"/>
    <x v="6"/>
    <s v="Household Steel Items"/>
    <e v="#NAME?"/>
    <s v="Other"/>
  </r>
  <r>
    <s v="INNSA1"/>
    <s v="2019-07-18"/>
    <s v="0301049751"/>
    <s v="73239990"/>
    <s v="RYX-02-021A MILD STEEL MULTI FUNCTION CLOTH STAND (OTHER ART - ICLES OF HOUSEHOLD OF IRON &amp; STEEL) (5184 NOS)"/>
    <s v="RYX-02-021A"/>
    <s v="MILD STEEL MULTI FUNCTION CLOTH STAND"/>
    <s v="MILD"/>
    <s v="OTHER ART - ICLES OF HOUSEHOLD OF IRON &amp; STEEL"/>
    <s v=""/>
    <e v="#VALUE!"/>
    <s v=" "/>
    <e v="#VALUE!"/>
    <n v="19008"/>
    <s v="KGS"/>
    <n v="175.04916140572391"/>
    <n v="3327334.46"/>
    <n v="2.5096653964978342"/>
    <n v="47703.719856630822"/>
    <n v="809207.7"/>
    <n v="177.55882680222174"/>
    <x v="6"/>
    <s v="Household Steel Items"/>
    <e v="#NAME?"/>
    <s v="Cloth Stand"/>
  </r>
  <r>
    <s v="INNSA1"/>
    <s v="2019-07-18"/>
    <s v="0301049751"/>
    <s v="73239990"/>
    <s v="STEEL MULTI PEELER-RS-01 (TOTAL 1920 PCS) (MILD STEEL) -"/>
    <s v="STEEL"/>
    <s v="MULTI PEELER-RS-01"/>
    <s v="MULTI"/>
    <s v="TOTAL 1920 PCS"/>
    <s v=""/>
    <e v="#VALUE!"/>
    <s v=" "/>
    <e v="#VALUE!"/>
    <n v="100"/>
    <s v="KGS"/>
    <n v="308.59010000000001"/>
    <n v="30859.01"/>
    <n v="4.4242308243727599"/>
    <n v="442.42308243727598"/>
    <n v="7504.9"/>
    <n v="313.01433082437279"/>
    <x v="6"/>
    <s v="Household Steel Items"/>
    <e v="#NAME?"/>
    <s v="Other"/>
  </r>
  <r>
    <s v="INNSA1"/>
    <s v="2019-07-15"/>
    <s v="0301049751"/>
    <s v="73239990"/>
    <s v="STAINLESS STEEL SPORTS BOTTLE KOOU 750ML-MP-202 (TOTAL 2070 - 0 PCS ) (NOT VACUUM BOTTLE) (MILD STEEL)DPD CLIENT"/>
    <s v="STAINLESS"/>
    <s v="STEEL SPORTS BOTTLE KOOU 750ML-MP-202"/>
    <s v="STEEL"/>
    <s v="TOTAL 2070 - 0 PCS "/>
    <s v=""/>
    <e v="#VALUE!"/>
    <s v=" "/>
    <e v="#VALUE!"/>
    <n v="3910"/>
    <s v="KGS"/>
    <n v="426.99375191815858"/>
    <n v="1669545.57"/>
    <n v="6.1217742210488684"/>
    <n v="23936.137204301082"/>
    <n v="406033.6"/>
    <n v="433.11552613920747"/>
    <x v="6"/>
    <s v="Household Steel Items"/>
    <e v="#NAME?"/>
    <s v="Other"/>
  </r>
  <r>
    <s v="INNSA1"/>
    <s v="2019-07-15"/>
    <s v="0301049751"/>
    <s v="73239990"/>
    <s v="STEEL HAND BLENDER-RS-02 (MILD STEEL) (TOTAL 1200 PCS) -"/>
    <s v="STEEL"/>
    <s v="HAND BLENDER-RS-02"/>
    <s v="HAND"/>
    <s v="MILD STEEL"/>
    <s v=""/>
    <e v="#VALUE!"/>
    <s v=" "/>
    <e v="#VALUE!"/>
    <n v="69.5"/>
    <s v="KGS"/>
    <n v="630.08359712230208"/>
    <n v="43790.81"/>
    <n v="9.0334565895670558"/>
    <n v="627.82523297491036"/>
    <n v="10649.9"/>
    <n v="639.11705371186918"/>
    <x v="6"/>
    <s v="Household Steel Items"/>
    <e v="#NAME?"/>
    <s v="Other"/>
  </r>
  <r>
    <s v="INNSA1"/>
    <s v="2019-07-15"/>
    <s v="0301049751"/>
    <s v="73239990"/>
    <s v="STAINLESS STEEL BOTTLE 750ML SG805-AM-6(TOTAL 23184 PCS ) (N - OT VACUUM BOTTLE) (MILD STEEL)"/>
    <s v="STAINLESS"/>
    <s v="STEEL BOTTLE 750ML SG805-AM-6"/>
    <s v="STEEL"/>
    <s v="TOTAL 23184 PCS "/>
    <s v=""/>
    <e v="#VALUE!"/>
    <s v=" "/>
    <e v="#VALUE!"/>
    <n v="3477.6"/>
    <s v="KGS"/>
    <n v="580.90353692201518"/>
    <n v="2020150.14"/>
    <n v="8.3283661207457378"/>
    <n v="28962.726021505379"/>
    <n v="491300.5"/>
    <n v="589.23190304276091"/>
    <x v="6"/>
    <s v="Household Steel Items"/>
    <e v="#NAME?"/>
    <s v="Other"/>
  </r>
  <r>
    <s v="INNSA1"/>
    <s v="2019-07-10"/>
    <s v="0301049751"/>
    <s v="73239990"/>
    <s v="STAINLESS STEEL BOTTLE 750ML SG805-AM-6(TOTAL 33588 PCS ) (N - OT VACUUM BOTTLE) (MILD STEEL)"/>
    <s v="STAINLESS"/>
    <s v="STEEL BOTTLE 750ML SG805-AM-6"/>
    <s v="STEEL"/>
    <s v="TOTAL 33588 PCS "/>
    <s v=""/>
    <e v="#VALUE!"/>
    <s v=" "/>
    <e v="#VALUE!"/>
    <n v="5038.2"/>
    <s v="KGS"/>
    <n v="581.07654122504073"/>
    <n v="2927579.83"/>
    <n v="8.3308464691762119"/>
    <n v="41972.470681003593"/>
    <n v="711987.4"/>
    <n v="589.40738769421694"/>
    <x v="6"/>
    <s v="Household Steel Items"/>
    <e v="#NAME?"/>
    <s v="Other"/>
  </r>
  <r>
    <s v="INNSA1"/>
    <s v="2019-07-10"/>
    <s v="0301049751"/>
    <s v="73239990"/>
    <s v="STAINLESS STEEL SPORTS BOTTLE KOOU 750ML-MP-202 (TOTAL 1080 - 0 PCS ) (NOT VACUUM BOTTLE) (MILD STEEL)DPD CLIENT"/>
    <s v="STAINLESS"/>
    <s v="STEEL SPORTS BOTTLE KOOU 750ML-MP-202"/>
    <s v="STEEL"/>
    <s v="TOTAL 1080 - 0 PCS "/>
    <s v=""/>
    <e v="#VALUE!"/>
    <s v=" "/>
    <e v="#VALUE!"/>
    <n v="2040"/>
    <s v="KGS"/>
    <n v="427.12091666666669"/>
    <n v="871326.67"/>
    <n v="6.123597371565114"/>
    <n v="12492.13863799283"/>
    <n v="211906.7"/>
    <n v="433.24451403823178"/>
    <x v="6"/>
    <s v="Household Steel Items"/>
    <e v="#NAME?"/>
    <s v="Other"/>
  </r>
  <r>
    <s v="INNSA1"/>
    <s v="2019-07-05"/>
    <s v="0301049751"/>
    <s v="73239990"/>
    <s v="STEEL ZHARA -NP-003 (MILD STEEL) (TOTAL 60000 PCS) -"/>
    <s v="STEEL"/>
    <s v="ZHARA -NP-003"/>
    <s v="ZHARA"/>
    <s v="MILD STEEL"/>
    <s v=""/>
    <e v="#VALUE!"/>
    <s v=" "/>
    <e v="#VALUE!"/>
    <n v="5600"/>
    <s v="KGS"/>
    <n v="345.40884107142858"/>
    <n v="1934289.51"/>
    <n v="4.9520980798771124"/>
    <n v="27731.749247311829"/>
    <n v="470419.3"/>
    <n v="350.36093915130567"/>
    <x v="6"/>
    <s v="Household Steel Items"/>
    <e v="#NAME?"/>
    <s v="Other"/>
  </r>
  <r>
    <s v="INNSA1"/>
    <s v="2019-07-05"/>
    <s v="0301049751"/>
    <s v="73239990"/>
    <s v="HOUSE HOLD STEEL HOOK 6 PCS SET -GN-09 (TOTAL 5000 SET) -"/>
    <s v="HOUSE"/>
    <s v="HOLD STEEL HOOK 6 PCS SET -GN-09"/>
    <s v="HOLD"/>
    <s v="TOTAL 5000 SET"/>
    <s v=""/>
    <e v="#VALUE!"/>
    <s v=" "/>
    <e v="#VALUE!"/>
    <n v="800"/>
    <s v="KGS"/>
    <n v="346.49058749999989"/>
    <n v="277192.46999999997"/>
    <n v="4.9676069892473107"/>
    <n v="3974.0855913978489"/>
    <n v="67413.100000000006"/>
    <n v="351.45819448924721"/>
    <x v="6"/>
    <s v="Household Steel Items"/>
    <e v="#NAME?"/>
    <s v="Other"/>
  </r>
  <r>
    <s v="INNSA1"/>
    <s v="2019-07-05"/>
    <s v="0301049751"/>
    <s v="73239990"/>
    <s v="STEEL SALT BOTTLE-NP-19 (MILD STEEL) (TOTAL 1008 PCS) -"/>
    <s v="STEEL"/>
    <s v="SALT BOTTLE-NP-19"/>
    <s v="SALT"/>
    <s v="MILD STEEL"/>
    <s v=""/>
    <e v="#VALUE!"/>
    <s v=" "/>
    <e v="#VALUE!"/>
    <n v="154"/>
    <s v="KGS"/>
    <n v="248.813961038961"/>
    <n v="38317.35"/>
    <n v="3.5672252478704092"/>
    <n v="549.35268817204303"/>
    <n v="9318.7999999999993"/>
    <n v="252.38118628683139"/>
    <x v="6"/>
    <s v="Household Steel Items"/>
    <e v="#NAME?"/>
    <s v="Other"/>
  </r>
  <r>
    <s v="INNSA1"/>
    <s v="2019-07-04"/>
    <s v="0301049751"/>
    <s v="73239990"/>
    <s v="STEEL GLASS CANISTER 3PCS SET-NP-20 (MILD STEEL)(TOTAL 18 SE - T)-DPD CLIENT"/>
    <s v="STEEL"/>
    <s v="GLASS CANISTER 3PCS SET-NP-20"/>
    <s v="GLASS"/>
    <s v="MILD STEEL"/>
    <s v=""/>
    <e v="#VALUE!"/>
    <s v=" "/>
    <e v="#VALUE!"/>
    <n v="42"/>
    <s v="KGS"/>
    <n v="129.4809523809524"/>
    <n v="5438.2"/>
    <n v="1.839218073593073"/>
    <n v="77.247159090909079"/>
    <n v="1322.6"/>
    <n v="131.32017045454546"/>
    <x v="6"/>
    <s v="Household Steel Items"/>
    <e v="#NAME?"/>
    <s v="Other"/>
  </r>
  <r>
    <s v="INNSA1"/>
    <s v="2019-07-03"/>
    <s v="0301049751"/>
    <s v="73239990"/>
    <s v="RYX-02-020 MILD STEEL MULTI FUNCTION CLOTH STAND (OTHER ARTI - CLES OF HOUSEHOLD OF IRON &amp; STEEL) (2464 NOS)"/>
    <s v="RYX-02-020"/>
    <s v="MILD STEEL MULTI FUNCTION CLOTH STAND"/>
    <s v="MILD"/>
    <s v="OTHER ARTI - CLES OF HOUSEHOLD OF IRON &amp; STEEL"/>
    <s v=""/>
    <e v="#VALUE!"/>
    <s v=" "/>
    <e v="#VALUE!"/>
    <n v="8008"/>
    <s v="KGS"/>
    <n v="317.57522477522468"/>
    <n v="2543142.4"/>
    <n v="4.511011715557169"/>
    <n v="36124.181818181823"/>
    <n v="618492.19999999995"/>
    <n v="322.08623649078186"/>
    <x v="6"/>
    <s v="Household Steel Items"/>
    <e v="#NAME?"/>
    <s v="Cloth Stand"/>
  </r>
  <r>
    <s v="INNSA1"/>
    <s v="2019-07-03"/>
    <s v="0301049751"/>
    <s v="73239990"/>
    <s v="RYX-02-021A MILD STEEL MULTI FUNCTION CLOTH STAND (OTHER ART - ICLES OF HOUSEHOLD OF IRON &amp; STEEL) (6480 NOS)"/>
    <s v="RYX-02-021A"/>
    <s v="MILD STEEL MULTI FUNCTION CLOTH STAND"/>
    <s v="MILD"/>
    <s v="OTHER ART - ICLES OF HOUSEHOLD OF IRON &amp; STEEL"/>
    <s v=""/>
    <e v="#VALUE!"/>
    <s v=" "/>
    <e v="#VALUE!"/>
    <n v="23760"/>
    <s v="KGS"/>
    <n v="175.4253253367003"/>
    <n v="4168105.73"/>
    <n v="2.4918370076235838"/>
    <n v="59206.047301136357"/>
    <n v="1013683.4"/>
    <n v="177.91716234432388"/>
    <x v="6"/>
    <s v="Household Steel Items"/>
    <e v="#NAME?"/>
    <s v="Cloth Stand"/>
  </r>
  <r>
    <s v="INNSA1"/>
    <s v="2019-07-03"/>
    <s v="0301049751"/>
    <s v="73239990"/>
    <s v="KWP-600B SS OIL POT 600ML ( QTY 38960 PCS/ USD 1.26 PER PCS - )"/>
    <s v="KWP-600B"/>
    <s v="SS OIL POT 600ML"/>
    <s v="SS"/>
    <s v=""/>
    <n v="38960"/>
    <s v="PCS"/>
    <s v="1.26"/>
    <s v="PCS"/>
    <n v="7012.8"/>
    <s v="KGS"/>
    <n v="496.89037759525428"/>
    <n v="3484592.84"/>
    <n v="7.0581019544780439"/>
    <n v="49497.057386363631"/>
    <n v="847453"/>
    <n v="503.94847954973233"/>
    <x v="6"/>
    <s v="Household Steel Items"/>
    <e v="#NAME?"/>
    <s v="Other"/>
  </r>
  <r>
    <s v="INNSA1"/>
    <s v="2019-07-03"/>
    <s v="0301049751"/>
    <s v="73239990"/>
    <s v="KWP-1000B SS OIL POT 1000ML ( QTY 27000 PCS/ USD 1.52 PER PC - S)"/>
    <s v="KWP-1000B"/>
    <s v="SS OIL POT 1000ML"/>
    <s v="SS"/>
    <s v=""/>
    <n v="27000"/>
    <s v="PCS"/>
    <s v="1.52"/>
    <s v="PCS"/>
    <n v="6750"/>
    <s v="KGS"/>
    <n v="432.26888888888891"/>
    <n v="2917815"/>
    <n v="6.1401830808080806"/>
    <n v="41446.235795454537"/>
    <n v="709612.7"/>
    <n v="438.40907196969698"/>
    <x v="6"/>
    <s v="Household Steel Items"/>
    <e v="#NAME?"/>
    <s v="Other"/>
  </r>
  <r>
    <s v="INNSA1"/>
    <s v="2019-06-25"/>
    <s v="0301049751"/>
    <s v="73239990"/>
    <s v="STEEL TEA STRAINER -NP-55 (MILD STEEL) (TOTAL 27648 PCS) -"/>
    <s v="STEEL"/>
    <s v="TEA STRAINER -NP-55"/>
    <s v="TEA"/>
    <s v="MILD STEEL"/>
    <s v=""/>
    <e v="#VALUE!"/>
    <s v=" "/>
    <e v="#VALUE!"/>
    <n v="1267.2"/>
    <s v="KGS"/>
    <n v="489.49249526515149"/>
    <n v="620284.89"/>
    <n v="6.9530183986527199"/>
    <n v="8810.8649147727265"/>
    <n v="150853.29999999999"/>
    <n v="496.44551366380421"/>
    <x v="6"/>
    <s v="Household Steel Items"/>
    <e v="#NAME?"/>
    <s v="Tea Strainer"/>
  </r>
  <r>
    <s v="INNSA1"/>
    <s v="2019-06-25"/>
    <s v="0301049751"/>
    <s v="73239990"/>
    <s v="STEEL TEA STRAINER -NP-55 (MILD STEEL) (TOTAL 22752 PCS) -"/>
    <s v="STEEL"/>
    <s v="TEA STRAINER -NP-55"/>
    <s v="TEA"/>
    <s v="MILD STEEL"/>
    <s v=""/>
    <e v="#VALUE!"/>
    <s v=" "/>
    <e v="#VALUE!"/>
    <n v="1042.8"/>
    <s v="KGS"/>
    <n v="491.10268507863452"/>
    <n v="512121.88"/>
    <n v="6.9758904130487842"/>
    <n v="7274.4585227272719"/>
    <n v="124548"/>
    <n v="498.0785754916833"/>
    <x v="6"/>
    <s v="Household Steel Items"/>
    <e v="#NAME?"/>
    <s v="Tea Strainer"/>
  </r>
  <r>
    <s v="INNSA1"/>
    <s v="2019-06-24"/>
    <s v="0301049751"/>
    <s v="73239990"/>
    <s v="STAINLESS STEEL SPORTS BOTTLE 650ML S115-NP-21 (TOTAL 1440 P - CS ) (NOT VACUUM BOTTLE) (MILD STEEL)DPD CLIENT"/>
    <s v="STAINLESS"/>
    <s v="STEEL SPORTS BOTTLE 650ML S115-NP-21"/>
    <s v="STEEL"/>
    <s v="TOTAL 1440 P - CS "/>
    <s v=""/>
    <e v="#VALUE!"/>
    <s v=" "/>
    <e v="#VALUE!"/>
    <n v="256"/>
    <s v="KGS"/>
    <n v="465.14914062499997"/>
    <n v="119078.18"/>
    <n v="6.6072321111505676"/>
    <n v="1691.4514204545451"/>
    <n v="28959.8"/>
    <n v="471.75637273615052"/>
    <x v="6"/>
    <s v="Household Steel Items"/>
    <e v="#NAME?"/>
    <s v="Other"/>
  </r>
  <r>
    <s v="INNSA1"/>
    <s v="2019-06-24"/>
    <s v="0301049751"/>
    <s v="73239990"/>
    <s v="STAINLESS STEEL SPORTS BOTTLE KOOU 750ML-MP-202 (TOTAL 1080 - 0 PCS ) (NOT VACUUM BOTTLE) (MILD STEEL)"/>
    <s v="STAINLESS"/>
    <s v="STEEL SPORTS BOTTLE KOOU 750ML-MP-202"/>
    <s v="STEEL"/>
    <s v="TOTAL 1080 - 0 PCS "/>
    <s v=""/>
    <e v="#VALUE!"/>
    <s v=" "/>
    <e v="#VALUE!"/>
    <n v="2040"/>
    <s v="KGS"/>
    <n v="430.10696078431369"/>
    <n v="877418.2"/>
    <n v="6.1094738747771826"/>
    <n v="12463.32670454545"/>
    <n v="213388.1"/>
    <n v="436.21643465909085"/>
    <x v="6"/>
    <s v="Household Steel Items"/>
    <e v="#NAME?"/>
    <s v="Other"/>
  </r>
  <r>
    <s v="INNSA1"/>
    <s v="2019-06-24"/>
    <s v="0301049751"/>
    <s v="73239990"/>
    <s v="STAINLESS STEEL BOTTLE 750ML SG805-AM-6(TOTAL 27648 PCS ) (N - OT VACUUM BOTTLE) (MILD STEEL)"/>
    <s v="STAINLESS"/>
    <s v="STEEL BOTTLE 750ML SG805-AM-6"/>
    <s v="STEEL"/>
    <s v="TOTAL 27648 PCS "/>
    <s v=""/>
    <e v="#VALUE!"/>
    <s v=" "/>
    <e v="#VALUE!"/>
    <n v="4147.2"/>
    <s v="KGS"/>
    <n v="585.13890094521605"/>
    <n v="2426688.0499999998"/>
    <n v="8.3116321156990907"/>
    <n v="34470.000710227258"/>
    <n v="590170.6"/>
    <n v="593.45053306091518"/>
    <x v="6"/>
    <s v="Household Steel Items"/>
    <e v="#NAME?"/>
    <s v="Other"/>
  </r>
  <r>
    <s v="INNSA1"/>
    <s v="2019-06-24"/>
    <s v="0301049751"/>
    <s v="73239990"/>
    <s v="STAINLESS STEEL COLA BOTTLE 750 ML SK750-SL-01 (TOTAL 1188 - PCS ) (NOT VACUUM BOTTLE) (MILD STEEL)"/>
    <s v="STAINLESS"/>
    <s v="STEEL COLA BOTTLE 750 ML SK750-SL-01"/>
    <s v="STEEL"/>
    <s v="TOTAL 1188 - PCS "/>
    <s v=""/>
    <e v="#VALUE!"/>
    <s v=" "/>
    <e v="#VALUE!"/>
    <n v="211.2"/>
    <s v="KGS"/>
    <n v="510.03196022727269"/>
    <n v="107718.75"/>
    <n v="7.2447721623192143"/>
    <n v="1530.095880681818"/>
    <n v="26197.200000000001"/>
    <n v="517.27673238959187"/>
    <x v="6"/>
    <s v="Household Steel Items"/>
    <e v="#NAME?"/>
    <s v="Other"/>
  </r>
  <r>
    <s v="INNSA1"/>
    <s v="2019-06-24"/>
    <s v="0301049751"/>
    <s v="73239990"/>
    <s v="STAINLESS STEEL SPORTS BOTTLE 750ML SG-702-SB-01(TOTAL 2520 - PCS)(NOT VACUUM BOTTLE)(MILD STEEL)"/>
    <s v="STAINLESS"/>
    <s v="STEEL SPORTS BOTTLE 750ML SG-702-SB-01"/>
    <s v="STEEL"/>
    <s v="TOTAL 2520 - PCS"/>
    <s v=""/>
    <e v="#VALUE!"/>
    <s v=" "/>
    <e v="#VALUE!"/>
    <n v="350"/>
    <s v="KGS"/>
    <n v="655.45225714285721"/>
    <n v="229408.29"/>
    <n v="9.3104013798701306"/>
    <n v="3258.640482954545"/>
    <n v="55792.1"/>
    <n v="664.76265852272729"/>
    <x v="6"/>
    <s v="Household Steel Items"/>
    <e v="#NAME?"/>
    <s v="Other"/>
  </r>
  <r>
    <s v="INNSA1"/>
    <s v="2019-06-19"/>
    <s v="0301049751"/>
    <s v="73239990"/>
    <s v="RYX-02-021A MILD STEEL MULTI FUNCTION CLOTH STAND (OTHER ART - ICLES OF HOUSEHOLD OF IRON &amp; STEEL) (6480 NOS)"/>
    <s v="RYX-02-021A"/>
    <s v="MILD STEEL MULTI FUNCTION CLOTH STAND"/>
    <s v="MILD"/>
    <s v="OTHER ART - ICLES OF HOUSEHOLD OF IRON &amp; STEEL"/>
    <s v=""/>
    <e v="#VALUE!"/>
    <s v=" "/>
    <e v="#VALUE!"/>
    <n v="23760"/>
    <s v="KGS"/>
    <n v="174.74275505050511"/>
    <n v="4151887.86"/>
    <n v="2.4856721913300861"/>
    <n v="59059.571266002837"/>
    <n v="1009739.2"/>
    <n v="177.22842724183519"/>
    <x v="6"/>
    <s v="Household Steel Items"/>
    <e v="#NAME?"/>
    <s v="Cloth Stand"/>
  </r>
  <r>
    <s v="INNSA1"/>
    <s v="2019-06-18"/>
    <s v="0301049751"/>
    <s v="73239990"/>
    <s v="STEEL HANGER WITH HOOK-SL-89 (MILD STEEL)(TOTAL 28548 PCS) D - PD CLIENT"/>
    <s v="STEEL"/>
    <s v="HANGER WITH HOOK-SL-89"/>
    <s v="HANGER"/>
    <s v="MILD STEEL"/>
    <s v=""/>
    <e v="#VALUE!"/>
    <s v=" "/>
    <e v="#VALUE!"/>
    <n v="6344"/>
    <s v="KGS"/>
    <n v="349.77937421185368"/>
    <n v="2219000.35"/>
    <n v="4.9755245264844064"/>
    <n v="31564.72759601707"/>
    <n v="539660.9"/>
    <n v="354.75489873833806"/>
    <x v="6"/>
    <s v="Household Steel Items"/>
    <e v="#NAME?"/>
    <s v="Hanger"/>
  </r>
  <r>
    <s v="INNSA1"/>
    <s v="2019-06-18"/>
    <s v="0301049751"/>
    <s v="73239990"/>
    <s v="STEEL PEELER -MP-196 (MILD STEEL) (TOTAL 20400 PCS) -"/>
    <s v="STEEL"/>
    <s v="PEELER -MP-196"/>
    <s v="PEELER"/>
    <s v="MILD STEEL"/>
    <s v=""/>
    <e v="#VALUE!"/>
    <s v=" "/>
    <e v="#VALUE!"/>
    <n v="1513"/>
    <s v="KGS"/>
    <n v="493.26161929940508"/>
    <n v="746304.83"/>
    <n v="7.0165237453684943"/>
    <n v="10616.00042674253"/>
    <n v="181501.3"/>
    <n v="500.27814304477357"/>
    <x v="6"/>
    <s v="Household Steel Items"/>
    <e v="#NAME?"/>
    <s v="Other"/>
  </r>
  <r>
    <s v="INNSA1"/>
    <s v="2019-06-18"/>
    <s v="0301049751"/>
    <s v="73239990"/>
    <s v="STEEL ZHARA-NP-003 (TOTAL 60240 PCS) (MILD STEEL) -"/>
    <s v="STEEL"/>
    <s v="ZHARA-NP-003"/>
    <s v=" "/>
    <s v="TOTAL 60240 PCS"/>
    <s v=""/>
    <e v="#VALUE!"/>
    <s v=" "/>
    <e v="#VALUE!"/>
    <n v="5622.4"/>
    <s v="KGS"/>
    <n v="345.34176863972692"/>
    <n v="1941649.56"/>
    <n v="4.9124006918880072"/>
    <n v="27619.48165007112"/>
    <n v="472209.2"/>
    <n v="350.25416933161495"/>
    <x v="6"/>
    <s v="Household Steel Items"/>
    <e v="#NAME?"/>
    <s v="Other"/>
  </r>
  <r>
    <s v="INNSA1"/>
    <s v="2019-06-18"/>
    <s v="0301049751"/>
    <s v="73239990"/>
    <s v="SM1168 - STEEL HANGER WITH HOOK (QTY: 28200 PCS/USD 1.22 PER - PCS)"/>
    <s v="SM1168"/>
    <s v="- STEEL HANGER WITH HOOK"/>
    <s v="-"/>
    <s v=""/>
    <n v="28200"/>
    <s v="PCS"/>
    <s v="1.22"/>
    <s v="PCS"/>
    <n v="5452"/>
    <s v="KGS"/>
    <n v="454.3225917094644"/>
    <n v="2476966.77"/>
    <n v="6.4626257711161372"/>
    <n v="35234.235704125182"/>
    <n v="602398.4"/>
    <n v="460.78521748058051"/>
    <x v="6"/>
    <s v="Household Steel Items"/>
    <e v="#NAME?"/>
    <s v="Hanger"/>
  </r>
  <r>
    <s v="INNSA1"/>
    <s v="2019-06-14"/>
    <s v="0301049751"/>
    <s v="73239990"/>
    <s v="STAINLESS STEEL SPORTS BOTTLE 650ML ( ITEM NO.KW-868) (5209 - 2 PCS)"/>
    <s v="STAINLESS"/>
    <s v="STEEL SPORTS BOTTLE 650ML"/>
    <s v="STEEL"/>
    <s v=" ITEM NO.KW-868"/>
    <s v=""/>
    <e v="#VALUE!"/>
    <s v=" "/>
    <e v="#VALUE!"/>
    <n v="9405.5"/>
    <s v="KGS"/>
    <n v="450.81483068417413"/>
    <n v="4240138.8899999997"/>
    <n v="6.4127287437293621"/>
    <n v="60314.920199146523"/>
    <n v="1031201.8"/>
    <n v="457.22755942790349"/>
    <x v="6"/>
    <s v="Household Steel Items"/>
    <e v="#NAME?"/>
    <s v="Other"/>
  </r>
  <r>
    <s v="INNSA1"/>
    <s v="2019-06-14"/>
    <s v="0301049751"/>
    <s v="73239990"/>
    <s v="STAINLESS STEEL SPORT BOTTLE 1000ML ( ITEM NO. KW-830) (349 - 20 PCS)"/>
    <s v="STAINLESS"/>
    <s v="STEEL SPORT BOTTLE 1000ML"/>
    <s v="STEEL"/>
    <s v=" ITEM NO. KW-830"/>
    <s v=""/>
    <e v="#VALUE!"/>
    <s v=" "/>
    <e v="#VALUE!"/>
    <n v="6790"/>
    <s v="KGS"/>
    <n v="383.81911634756989"/>
    <n v="2606131.7999999998"/>
    <n v="5.4597313847449493"/>
    <n v="37071.576102418207"/>
    <n v="633811.30000000005"/>
    <n v="389.27884773231483"/>
    <x v="6"/>
    <s v="Household Steel Items"/>
    <e v="#NAME?"/>
    <s v="Other"/>
  </r>
  <r>
    <s v="INNSA1"/>
    <s v="2019-06-12"/>
    <s v="0301049751"/>
    <s v="73239990"/>
    <s v="KWB-600F STAINLESS STEEL SPORTS BOTTLE. (QTY :50400 PCS / US - D 1.06 PER PCS)"/>
    <s v="KWB-600F"/>
    <s v="STAINLESS STEEL SPORTS BOTTLE."/>
    <s v="STAINLESS"/>
    <s v=""/>
    <e v="#VALUE!"/>
    <s v="PCS"/>
    <s v=" "/>
    <s v="PCS"/>
    <n v="7897.5"/>
    <s v="KGS"/>
    <n v="480.3020576131687"/>
    <n v="3793185.5"/>
    <n v="6.8321772064462118"/>
    <n v="53957.119487908967"/>
    <n v="1156162.8999999999"/>
    <n v="487.1342348196149"/>
    <x v="6"/>
    <s v="Household Steel Items"/>
    <e v="#NAME?"/>
    <s v="Other"/>
  </r>
  <r>
    <s v="INNSA1"/>
    <s v="2019-06-11"/>
    <s v="0301049751"/>
    <s v="73239990"/>
    <s v="STAINLESS STEEL SPORTS BOTTLE 750ML SG-702-SB-01(TOTAL 16344 - PCS)(NOT VACUUM BOTTLE)(MILD STEEL)DPD CLIENT"/>
    <s v="STAINLESS"/>
    <s v="STEEL SPORTS BOTTLE 750ML SG-702-SB-01"/>
    <s v="STEEL"/>
    <s v="TOTAL 16344 - PCS"/>
    <s v=""/>
    <e v="#VALUE!"/>
    <s v=" "/>
    <e v="#VALUE!"/>
    <n v="2587.8000000000002"/>
    <s v="KGS"/>
    <n v="574.11426308060891"/>
    <n v="1485692.89"/>
    <n v="8.1666324762533282"/>
    <n v="21133.611522048359"/>
    <n v="361320.5"/>
    <n v="582.28089555686222"/>
    <x v="6"/>
    <s v="Household Steel Items"/>
    <e v="#NAME?"/>
    <s v="Other"/>
  </r>
  <r>
    <s v="INNSA1"/>
    <s v="2019-06-11"/>
    <s v="0301049751"/>
    <s v="73239990"/>
    <s v="STAINLESS STEEL SPORTS BOTTLE 650ML S115-NP-21 (TOTAL 13824 - PCS ) (NOT VACUUM BOTTLE) (MILD STEEL)"/>
    <s v="STAINLESS"/>
    <s v="STEEL SPORTS BOTTLE 650ML S115-NP-21"/>
    <s v="STEEL"/>
    <s v="TOTAL 13824 - PCS "/>
    <s v=""/>
    <e v="#VALUE!"/>
    <s v=" "/>
    <e v="#VALUE!"/>
    <n v="2457.6"/>
    <s v="KGS"/>
    <n v="462.83658040364583"/>
    <n v="1137467.18"/>
    <n v="6.5837351408768967"/>
    <n v="16180.18748221906"/>
    <n v="276632"/>
    <n v="469.42031554452274"/>
    <x v="6"/>
    <s v="Household Steel Items"/>
    <e v="#NAME?"/>
    <s v="Other"/>
  </r>
  <r>
    <s v="INNSA1"/>
    <s v="2019-06-11"/>
    <s v="0301049751"/>
    <s v="73239990"/>
    <s v="STAINLESS STEEL COLA BOTTLE 750 ML SK750-SL-01 (TOTAL 12600 - PCS ) (NOT VACUUM BOTTLE) (MILD STEEL)"/>
    <s v="STAINLESS"/>
    <s v="STEEL COLA BOTTLE 750 ML SK750-SL-01"/>
    <s v="STEEL"/>
    <s v="TOTAL 12600 - PCS "/>
    <s v=""/>
    <e v="#VALUE!"/>
    <s v=" "/>
    <e v="#VALUE!"/>
    <n v="2275"/>
    <s v="KGS"/>
    <n v="503.45401318681309"/>
    <n v="1145357.8799999999"/>
    <n v="7.1615080111922218"/>
    <n v="16292.4307254623"/>
    <n v="278551.09999999998"/>
    <n v="510.6155211980053"/>
    <x v="6"/>
    <s v="Household Steel Items"/>
    <e v="#NAME?"/>
    <s v="Other"/>
  </r>
  <r>
    <s v="INNSA1"/>
    <s v="2019-06-10"/>
    <s v="0301049751"/>
    <s v="73231000"/>
    <s v="STEEL SCRUBBER 3PCS SET-DR-2(TOTAL 133000 SET) (MILD STEEL)- - DPD CLIENT"/>
    <s v="STEEL"/>
    <s v="SCRUBBER 3PCS SET-DR-2"/>
    <s v="SCRUBBER"/>
    <s v="TOTAL 133000 SET"/>
    <s v=""/>
    <e v="#VALUE!"/>
    <s v=" "/>
    <e v="#VALUE!"/>
    <n v="8645"/>
    <s v="KGS"/>
    <n v="225.1667761711972"/>
    <n v="1946566.78"/>
    <n v="3.2029413395618378"/>
    <n v="27689.427880512088"/>
    <n v="603046.40000000002"/>
    <n v="228.36971751075905"/>
    <x v="6"/>
    <s v="Steel Scrubbers"/>
    <e v="#NAME?"/>
    <s v="Scrubber"/>
  </r>
  <r>
    <s v="INNSA1"/>
    <s v="2019-06-10"/>
    <s v="0301049751"/>
    <s v="73239990"/>
    <s v="STEEL TEA STRAINER -NP-55(MILD STEEL) (TOTAL 50400 PCS) -"/>
    <s v="STEEL"/>
    <s v="TEA STRAINER -NP-55"/>
    <s v="TEA"/>
    <s v="MILD STEEL"/>
    <s v=""/>
    <e v="#VALUE!"/>
    <s v=" "/>
    <e v="#VALUE!"/>
    <n v="2310"/>
    <s v="KGS"/>
    <n v="491.35166666666669"/>
    <n v="1135022.3500000001"/>
    <n v="6.9893551446183029"/>
    <n v="16145.41038406828"/>
    <n v="276037.40000000002"/>
    <n v="498.34102181128497"/>
    <x v="6"/>
    <s v="Household Steel Items"/>
    <e v="#NAME?"/>
    <s v="Tea Strainer"/>
  </r>
  <r>
    <s v="INNSA1"/>
    <s v="2019-06-03"/>
    <s v="0301049751"/>
    <s v="73239990"/>
    <s v="STAINLESS STEEL COLA BOTTLE 750 ML SK750-SL-01 (TOTAL 2268 - PCS ) (NOT VACUUM BOTTLE) (MILD STEEL)"/>
    <s v="STAINLESS"/>
    <s v="STEEL COLA BOTTLE 750 ML SK750-SL-01"/>
    <s v="STEEL"/>
    <s v="TOTAL 2268 - PCS "/>
    <s v=""/>
    <e v="#VALUE!"/>
    <s v=" "/>
    <e v="#VALUE!"/>
    <n v="428.4"/>
    <s v="KGS"/>
    <n v="488.15485527544348"/>
    <n v="209125.54"/>
    <n v="6.8609255836323753"/>
    <n v="2939.2205200281101"/>
    <n v="50859.4"/>
    <n v="495.01578085907585"/>
    <x v="6"/>
    <s v="Household Steel Items"/>
    <e v="#NAME?"/>
    <s v="Other"/>
  </r>
  <r>
    <s v="INNSA1"/>
    <s v="2019-06-03"/>
    <s v="0301049751"/>
    <s v="73239990"/>
    <s v="STAINLESS STEEL WATER BOTTLE 750ML SB-08 (TOTAL 10800 PCS)(N - OT VACUUM BOTTLE)(MILD STEEL)"/>
    <s v="STAINLESS"/>
    <s v="STEEL WATER BOTTLE 750ML SB-08"/>
    <s v="STEEL"/>
    <s v="TOTAL 10800 PCS"/>
    <s v=""/>
    <e v="#VALUE!"/>
    <s v=" "/>
    <e v="#VALUE!"/>
    <n v="1800"/>
    <s v="KGS"/>
    <n v="542.2213888888889"/>
    <n v="975998.5"/>
    <n v="7.6208206449597871"/>
    <n v="13717.477160927619"/>
    <n v="237362.9"/>
    <n v="549.84220953384863"/>
    <x v="6"/>
    <s v="Household Steel Items"/>
    <e v="#NAME?"/>
    <s v="Other"/>
  </r>
  <r>
    <s v="INNSA1"/>
    <s v="2019-06-03"/>
    <s v="0301049751"/>
    <s v="73239990"/>
    <s v="STEEL PEELER-MP-196 (MILD STEEL) (TOTAL 20400 PCS) -"/>
    <s v="STEEL"/>
    <s v="PEELER-MP-196"/>
    <s v=" "/>
    <s v="MILD STEEL"/>
    <s v=""/>
    <e v="#VALUE!"/>
    <s v=" "/>
    <e v="#VALUE!"/>
    <n v="1445"/>
    <s v="KGS"/>
    <n v="528.44280276816608"/>
    <n v="763599.85"/>
    <n v="7.4271651829678991"/>
    <n v="10732.25368938861"/>
    <n v="185707.5"/>
    <n v="535.86996795113396"/>
    <x v="6"/>
    <s v="Household Steel Items"/>
    <e v="#NAME?"/>
    <s v="Other"/>
  </r>
  <r>
    <s v="INNSA1"/>
    <s v="2019-06-03"/>
    <s v="0301049751"/>
    <s v="73239990"/>
    <s v="STAINLESS STEEL SPORTS BOTTLE 750ML SG-702-SB-01(TOTAL 12456 - PCS)(NOT VACUUM BOTTLE)(MILD STEEL)"/>
    <s v="STAINLESS"/>
    <s v="STEEL SPORTS BOTTLE 750ML SG-702-SB-01"/>
    <s v="STEEL"/>
    <s v="TOTAL 12456 - PCS"/>
    <s v=""/>
    <e v="#VALUE!"/>
    <s v=" "/>
    <e v="#VALUE!"/>
    <n v="2076"/>
    <s v="KGS"/>
    <n v="553.24214836223507"/>
    <n v="1148530.7"/>
    <n v="7.7757153670026007"/>
    <n v="16142.3851018974"/>
    <n v="279322.7"/>
    <n v="561.01786372923766"/>
    <x v="6"/>
    <s v="Household Steel Items"/>
    <e v="#NAME?"/>
    <s v="Other"/>
  </r>
  <r>
    <s v="INNSA1"/>
    <s v="2019-06-03"/>
    <s v="0301049751"/>
    <s v="73239990"/>
    <s v="STAINLESS STEEL SPORTS BOTTLE 750ML S-308-C6-NP-20 (TOTAL 3 - 456 PCS)(NOT VACUUM BOTTLE)(MILD STEEL)"/>
    <s v="STAINLESS"/>
    <s v="STEEL SPORTS BOTTLE 750ML S-308-C6-NP-20"/>
    <s v="STEEL"/>
    <s v="TOTAL 3 - 456 PCS"/>
    <s v=""/>
    <e v="#VALUE!"/>
    <s v=" "/>
    <e v="#VALUE!"/>
    <n v="576"/>
    <s v="KGS"/>
    <n v="450.52845486111107"/>
    <n v="259504.39"/>
    <n v="6.3320935328336061"/>
    <n v="3647.2858749121569"/>
    <n v="63111.4"/>
    <n v="456.86054839394467"/>
    <x v="6"/>
    <s v="Household Steel Items"/>
    <e v="#NAME?"/>
    <s v="Other"/>
  </r>
  <r>
    <s v="INNSA1"/>
    <s v="2019-06-01"/>
    <s v="0301049751"/>
    <s v="73239990"/>
    <s v="RYX-02-020 MILD STEEL MULTI FUNCTION CLOTH STAND (OTHER ARTI - CLES OF HOUSEHOLD OF IRON &amp; STEEL) (1232 NOS)"/>
    <s v="RYX-02-020"/>
    <s v="MILD STEEL MULTI FUNCTION CLOTH STAND"/>
    <s v="MILD"/>
    <s v="OTHER ARTI - CLES OF HOUSEHOLD OF IRON &amp; STEEL"/>
    <s v=""/>
    <e v="#VALUE!"/>
    <s v=" "/>
    <e v="#VALUE!"/>
    <n v="4004"/>
    <s v="KGS"/>
    <n v="316.85299950049949"/>
    <n v="1268679.4099999999"/>
    <n v="4.4533099016233244"/>
    <n v="17831.052846099781"/>
    <n v="308542.8"/>
    <n v="321.30630940212279"/>
    <x v="6"/>
    <s v="Household Steel Items"/>
    <e v="#NAME?"/>
    <s v="Cloth Stand"/>
  </r>
  <r>
    <s v="INNSA1"/>
    <s v="2019-06-01"/>
    <s v="0301049751"/>
    <s v="73239990"/>
    <s v="RYX-02-021A MILD STEEL MULTI FUNCTION CLOTH STAND (OTHER ART - ICLES OF HOUSEHOLD OF IRON &amp; STEEL) (6480 NOS)"/>
    <s v="RYX-02-021A"/>
    <s v="MILD STEEL MULTI FUNCTION CLOTH STAND"/>
    <s v="MILD"/>
    <s v="OTHER ART - ICLES OF HOUSEHOLD OF IRON &amp; STEEL"/>
    <s v=""/>
    <e v="#VALUE!"/>
    <s v=" "/>
    <e v="#VALUE!"/>
    <n v="23760"/>
    <s v="KGS"/>
    <n v="175.02637457912459"/>
    <n v="4158626.66"/>
    <n v="2.459963100198518"/>
    <n v="58448.72326071679"/>
    <n v="1011378.1"/>
    <n v="177.4863376793231"/>
    <x v="6"/>
    <s v="Household Steel Items"/>
    <e v="#NAME?"/>
    <s v="Cloth Stand"/>
  </r>
  <r>
    <s v="INNSA1"/>
    <s v="2019-05-28"/>
    <s v="0301049751"/>
    <s v="73239990"/>
    <s v="STEEL SPOON HOLDER ROUND -MP-96 (MILD STEEL) (TOTAL 324 PCS - )"/>
    <s v="STEEL"/>
    <s v="SPOON HOLDER ROUND -MP-96"/>
    <s v="SPOON"/>
    <s v="MILD STEEL"/>
    <s v=""/>
    <e v="#VALUE!"/>
    <s v=" "/>
    <e v="#VALUE!"/>
    <n v="69.3"/>
    <s v="KGS"/>
    <n v="258.35858585858591"/>
    <n v="17904.25"/>
    <n v="3.6311818110834269"/>
    <n v="251.6408995080815"/>
    <n v="4354.3"/>
    <n v="261.98976766966933"/>
    <x v="6"/>
    <s v="Household Steel Items"/>
    <e v="#NAME?"/>
    <s v="Holder"/>
  </r>
  <r>
    <s v="INNSA1"/>
    <s v="2019-05-22"/>
    <s v="0301049751"/>
    <s v="73239990"/>
    <s v="03-027I FAMILY CLOTH RACK 3LAYERS (1824 PCS) (OTHER ARTICLES - OF HOUSEHOLD OF IRON &amp; STEEL) (MADE UP OF MILD STEEL)"/>
    <s v="03-027I"/>
    <s v="FAMILY CLOTH RACK 3LAYERS"/>
    <s v="FAMILY"/>
    <s v="1824 PCS"/>
    <s v=""/>
    <e v="#VALUE!"/>
    <s v=" "/>
    <e v="#VALUE!"/>
    <n v="10843.68"/>
    <s v="KGS"/>
    <n v="143.0971256990247"/>
    <n v="1551699.44"/>
    <n v="2.0112034532540362"/>
    <n v="21808.84666198173"/>
    <n v="377373.3"/>
    <n v="145.10832915227874"/>
    <x v="6"/>
    <s v="Household Steel Items"/>
    <e v="#NAME?"/>
    <s v="Other"/>
  </r>
  <r>
    <s v="INNSA1"/>
    <s v="2019-05-21"/>
    <s v="0301049751"/>
    <s v="73239990"/>
    <s v="STAINLESS STEEL SPORT BOTTLE 750ML (ITEM NO. KW-820) (47160 - PCS)"/>
    <s v="STAINLESS"/>
    <s v="STEEL SPORT BOTTLE 750ML"/>
    <s v="STEEL"/>
    <s v="ITEM NO. KW-820"/>
    <s v=""/>
    <e v="#VALUE!"/>
    <s v=" "/>
    <e v="#VALUE!"/>
    <n v="7860"/>
    <s v="KGS"/>
    <n v="418.00251017811712"/>
    <n v="3285499.73"/>
    <n v="5.8749474374998876"/>
    <n v="46177.08685874912"/>
    <n v="799033.6"/>
    <n v="423.877457615617"/>
    <x v="6"/>
    <s v="Household Steel Items"/>
    <e v="#NAME?"/>
    <s v="Other"/>
  </r>
  <r>
    <s v="INNSA1"/>
    <s v="2019-05-15"/>
    <s v="0301049751"/>
    <s v="73239990"/>
    <s v="RYX-02-021A MILD STEEL MULTI FUNCTION CLOTH STAND (OTHER ART - ICLES OF HOUSEHOLD OF IRON &amp; STEEL) (7776 NOS)"/>
    <s v="RYX-02-021A"/>
    <s v="MILD STEEL MULTI FUNCTION CLOTH STAND"/>
    <s v="MILD"/>
    <s v="OTHER ART - ICLES OF HOUSEHOLD OF IRON &amp; STEEL"/>
    <s v=""/>
    <e v="#VALUE!"/>
    <s v=" "/>
    <e v="#VALUE!"/>
    <n v="28512"/>
    <s v="KGS"/>
    <n v="172.70012205387201"/>
    <n v="4924025.88"/>
    <n v="2.4513856927448119"/>
    <n v="69893.908871540101"/>
    <n v="1197523.2"/>
    <n v="175.15150774661683"/>
    <x v="6"/>
    <s v="Household Steel Items"/>
    <e v="#NAME?"/>
    <s v="Cloth Stand"/>
  </r>
  <r>
    <s v="INNSA1"/>
    <s v="2019-05-15"/>
    <s v="0301049751"/>
    <s v="73239990"/>
    <s v="RYX-02-020 MILD STEEL MULTI FUNCTION CLOTH STAND (OTHER ARTI - CLES OF HOUSEHOLD OF IRON &amp; STEEL) (1232 NOS)"/>
    <s v="RYX-02-020"/>
    <s v="MILD STEEL MULTI FUNCTION CLOTH STAND"/>
    <s v="MILD"/>
    <s v="OTHER ARTI - CLES OF HOUSEHOLD OF IRON &amp; STEEL"/>
    <s v=""/>
    <e v="#VALUE!"/>
    <s v=" "/>
    <e v="#VALUE!"/>
    <n v="4004"/>
    <s v="KGS"/>
    <n v="312.64174575424579"/>
    <n v="1251817.55"/>
    <n v="4.4377820547089533"/>
    <n v="17768.879347054652"/>
    <n v="304442.09999999998"/>
    <n v="317.07952780895477"/>
    <x v="6"/>
    <s v="Household Steel Items"/>
    <e v="#NAME?"/>
    <s v="Cloth Stand"/>
  </r>
  <r>
    <s v="INNSA1"/>
    <s v="2019-05-15"/>
    <s v="0301049751"/>
    <s v="73239990"/>
    <s v="03-027I FAMILY CLOTH RACK 3LAYERS (3648 PCS) (OTHER ARTICLES - OF HOUSEHOLD OF IRON &amp; STEEL)(MADE UP OF MILD STEEL)"/>
    <s v="03-027I"/>
    <s v="FAMILY CLOTH RACK 3LAYERS"/>
    <s v="FAMILY"/>
    <s v="3648 PCS"/>
    <s v=""/>
    <e v="#VALUE!"/>
    <s v=" "/>
    <e v="#VALUE!"/>
    <n v="21687.360000000001"/>
    <s v="KGS"/>
    <n v="144.09058410060049"/>
    <n v="3124944.37"/>
    <n v="2.0452886316621788"/>
    <n v="44356.910858765077"/>
    <n v="759986.4"/>
    <n v="146.13587273226267"/>
    <x v="6"/>
    <s v="Household Steel Items"/>
    <e v="#NAME?"/>
    <s v="Other"/>
  </r>
  <r>
    <s v="INNSA1"/>
    <s v="2019-05-14"/>
    <s v="0301049751"/>
    <s v="73239990"/>
    <s v="STEEL SPOON HOLDER ROUND -MP-96 (MILD STEEL) (TOTAL 7992 PCS - )"/>
    <s v="STEEL"/>
    <s v="SPOON HOLDER ROUND -MP-96"/>
    <s v="SPOON"/>
    <s v="MILD STEEL"/>
    <s v=""/>
    <e v="#VALUE!"/>
    <s v=" "/>
    <e v="#VALUE!"/>
    <n v="1709.4"/>
    <s v="KGS"/>
    <n v="258.01390546390542"/>
    <n v="441048.97"/>
    <n v="3.6623691336253432"/>
    <n v="6260.4537970191623"/>
    <n v="107263.1"/>
    <n v="261.67627459753078"/>
    <x v="6"/>
    <s v="Household Steel Items"/>
    <e v="#NAME?"/>
    <s v="Holder"/>
  </r>
  <r>
    <s v="INNSA1"/>
    <s v="2019-05-14"/>
    <s v="0301049751"/>
    <s v="73239990"/>
    <s v="STEEL ZHARA-NP-003(MILD STEEL) (TOTAL 47760 PCS) (DPD CLIENT - )"/>
    <s v="STEEL"/>
    <s v="ZHARA-NP-003"/>
    <s v=" "/>
    <s v="MILD STEEL"/>
    <s v=""/>
    <e v="#VALUE!"/>
    <s v=" "/>
    <e v="#VALUE!"/>
    <n v="4457.6000000000004"/>
    <s v="KGS"/>
    <n v="355.10416367552051"/>
    <n v="1582912.32"/>
    <n v="5.0405133239960316"/>
    <n v="22468.592193044711"/>
    <n v="384964.2"/>
    <n v="360.14467699951655"/>
    <x v="6"/>
    <s v="Household Steel Items"/>
    <e v="#NAME?"/>
    <s v="Other"/>
  </r>
  <r>
    <s v="INNSA1"/>
    <s v="2019-05-04"/>
    <s v="0301049751"/>
    <s v="73239990"/>
    <s v="STAINLESS STEEL COLA BOTTLE 750 ML SK750-SL-01 (TOTAL 20304 - PCS ) (NOT VACUUM BOTTLE) (MILD STEEL)"/>
    <s v="STAINLESS"/>
    <s v="STEEL COLA BOTTLE 750 ML SK750-SL-01"/>
    <s v="STEEL"/>
    <s v="TOTAL 20304 - PCS "/>
    <s v=""/>
    <e v="#VALUE!"/>
    <s v=" "/>
    <e v="#VALUE!"/>
    <n v="3948"/>
    <s v="KGS"/>
    <n v="469.38666160081061"/>
    <n v="1853138.54"/>
    <n v="6.6626921447950398"/>
    <n v="26304.308587650819"/>
    <n v="450683.4"/>
    <n v="476.04935374560563"/>
    <x v="6"/>
    <s v="Household Steel Items"/>
    <e v="#NAME?"/>
    <s v="Other"/>
  </r>
  <r>
    <s v="INNSA1"/>
    <s v="2019-05-04"/>
    <s v="0301049751"/>
    <s v="73231000"/>
    <s v="STEEL SCRUBBER 3 PCS SET-GN-15 (TOTAL 106320 SET ) (MILD ST - EEL)DPD CLIENT"/>
    <s v="STEEL"/>
    <s v="SCRUBBER 3 PCS SET-GN-15"/>
    <s v="SCRUBBER"/>
    <s v="TOTAL 106320 SET "/>
    <s v=""/>
    <e v="#VALUE!"/>
    <s v=" "/>
    <e v="#VALUE!"/>
    <n v="6512.1"/>
    <s v="KGS"/>
    <n v="277.75177592481691"/>
    <n v="1808747.34"/>
    <n v="3.942537628457301"/>
    <n v="25674.199290276789"/>
    <n v="560349.9"/>
    <n v="281.69431355327418"/>
    <x v="6"/>
    <s v="Steel Scrubbers"/>
    <e v="#NAME?"/>
    <s v="Scrubber"/>
  </r>
  <r>
    <s v="INNSA1"/>
    <s v="2019-05-04"/>
    <s v="0301049751"/>
    <s v="73239990"/>
    <s v="STEEL LUNCH BOX 2 LAYER-8504(TOTAL 21840 PCS) (MILD STEEL) -"/>
    <s v="STEEL"/>
    <s v="LUNCH BOX 2 LAYER-8504"/>
    <s v="LUNCH"/>
    <s v="TOTAL 21840 PCS"/>
    <s v=""/>
    <e v="#VALUE!"/>
    <s v=" "/>
    <e v="#VALUE!"/>
    <n v="10446.799999999999"/>
    <s v="KGS"/>
    <n v="373.12517900218251"/>
    <n v="3897964.12"/>
    <n v="5.2963119801587304"/>
    <n v="55329.511994322223"/>
    <n v="947984.8"/>
    <n v="378.42149098234125"/>
    <x v="6"/>
    <s v="Household Steel Items"/>
    <e v="#NAME?"/>
    <s v="Lunch Box"/>
  </r>
  <r>
    <s v="INNSA1"/>
    <s v="2019-05-04"/>
    <s v="0301049751"/>
    <s v="73239990"/>
    <s v="STEEL LUNCH BOX 3LAYER-8505 (TOTAL 16800 PCS) (MILD STEEL) -"/>
    <s v="STEEL"/>
    <s v="LUNCH BOX 3LAYER-8505"/>
    <s v="LUNCH"/>
    <s v="TOTAL 16800 PCS"/>
    <s v=""/>
    <e v="#VALUE!"/>
    <s v=" "/>
    <e v="#VALUE!"/>
    <n v="10892"/>
    <s v="KGS"/>
    <n v="382.09934906353288"/>
    <n v="4161826.11"/>
    <n v="5.4236955154511408"/>
    <n v="59074.891554293819"/>
    <n v="1012156.1"/>
    <n v="387.52304457898401"/>
    <x v="6"/>
    <s v="Household Steel Items"/>
    <e v="#NAME?"/>
    <s v="Lunch Box"/>
  </r>
  <r>
    <s v="INNSA1"/>
    <s v="2019-05-04"/>
    <s v="0301049751"/>
    <s v="73239990"/>
    <s v="STEEL LUNCH BOX -6561(TOTAL 18108 PCS) (MILD STEEL) -"/>
    <s v="STEEL"/>
    <s v="LUNCH BOX -6561"/>
    <s v="LUNCH"/>
    <s v="TOTAL 18108 PCS"/>
    <s v=""/>
    <e v="#VALUE!"/>
    <s v=" "/>
    <e v="#VALUE!"/>
    <n v="6901.16"/>
    <s v="KGS"/>
    <n v="473.92988280231151"/>
    <n v="3270665.95"/>
    <n v="6.727180735306054"/>
    <n v="46425.350603264727"/>
    <n v="795426"/>
    <n v="480.65706353761755"/>
    <x v="6"/>
    <s v="Household Steel Items"/>
    <e v="#NAME?"/>
    <s v="Lunch Box"/>
  </r>
  <r>
    <s v="INNSA1"/>
    <s v="2019-05-02"/>
    <s v="0301049751"/>
    <s v="73239990"/>
    <s v="STAINLESS STEEL SPORT BOTTLE 1000ML (ITEM NO. KW-830) (34920 - PCS)"/>
    <s v="STAINLESS"/>
    <s v="STEEL SPORT BOTTLE 1000ML"/>
    <s v="STEEL"/>
    <s v="ITEM NO. KW-830"/>
    <s v=""/>
    <e v="#VALUE!"/>
    <s v=" "/>
    <e v="#VALUE!"/>
    <n v="6790"/>
    <s v="KGS"/>
    <n v="384.62421207658321"/>
    <n v="2611598.4"/>
    <n v="5.4634121033605556"/>
    <n v="37096.568181818177"/>
    <n v="635140.69999999995"/>
    <n v="390.08762417994376"/>
    <x v="6"/>
    <s v="Household Steel Items"/>
    <e v="#NAME?"/>
    <s v="Other"/>
  </r>
  <r>
    <s v="INNSA1"/>
    <s v="2019-04-30"/>
    <s v="0301049751"/>
    <s v="73239990"/>
    <s v="STEEL ZHARA-NP-003 (MILD STEEL) (TOTAL 36720 PCS) DPD CLIENT -"/>
    <s v="STEEL"/>
    <s v="ZHARA-NP-003"/>
    <s v=" "/>
    <s v="MILD STEEL"/>
    <s v=""/>
    <e v="#VALUE!"/>
    <s v=" "/>
    <e v="#VALUE!"/>
    <n v="3018.06"/>
    <s v="KG"/>
    <n v="402.04194747619329"/>
    <n v="1213386.72"/>
    <n v="5.7108231175595634"/>
    <n v="17235.606818181819"/>
    <n v="295095.7"/>
    <n v="407.75277059375287"/>
    <x v="6"/>
    <s v="Household Steel Items"/>
    <e v="#NAME?"/>
    <s v="Other"/>
  </r>
  <r>
    <s v="INNSA1"/>
    <s v="2019-04-24"/>
    <s v="0301049751"/>
    <s v="73239990"/>
    <s v="RYX-02-020 MILD STEEL MULTI FUNCTION CLOTH STAND (OTHER ARTI - CLES OF HOUSEHOLD OF IRON &amp; STEEL) (2464 NOS)"/>
    <s v="RYX-02-020"/>
    <s v="MILD STEEL MULTI FUNCTION CLOTH STAND"/>
    <s v="MILD"/>
    <s v="OTHER ARTI - CLES OF HOUSEHOLD OF IRON &amp; STEEL"/>
    <s v=""/>
    <e v="#VALUE!"/>
    <s v=" "/>
    <e v="#VALUE!"/>
    <n v="8008"/>
    <s v="KG"/>
    <n v="311.92345154845162"/>
    <n v="2497883"/>
    <n v="4.4307308458586867"/>
    <n v="35481.29261363636"/>
    <n v="607485.1"/>
    <n v="316.35418239431033"/>
    <x v="6"/>
    <s v="Household Steel Items"/>
    <e v="#NAME?"/>
    <s v="Cloth Stand"/>
  </r>
  <r>
    <s v="INNSA1"/>
    <s v="2019-04-24"/>
    <s v="0301049751"/>
    <s v="73239990"/>
    <s v="RYX-02-021A MILD STEEL MULTI FUNCTION CLOTH STAND (OTHER ART - ICLES OF HOUSEHOLD OF IRON &amp; STEEL) (7776 NOS)"/>
    <s v="RYX-02-021A"/>
    <s v="MILD STEEL MULTI FUNCTION CLOTH STAND"/>
    <s v="MILD"/>
    <s v="OTHER ART - ICLES OF HOUSEHOLD OF IRON &amp; STEEL"/>
    <s v=""/>
    <e v="#VALUE!"/>
    <s v=" "/>
    <e v="#VALUE!"/>
    <n v="28512"/>
    <s v="KG"/>
    <n v="172.30334315375981"/>
    <n v="4912712.92"/>
    <n v="2.447490669797725"/>
    <n v="69782.853977272724"/>
    <n v="1194771.8"/>
    <n v="174.75083382355754"/>
    <x v="6"/>
    <s v="Household Steel Items"/>
    <e v="#NAME?"/>
    <s v="Cloth Stand"/>
  </r>
  <r>
    <s v="INNSA1"/>
    <s v="2019-04-23"/>
    <s v="0301049751"/>
    <s v="73239990"/>
    <s v="STEEL LUNCH BOX 2 LAYER-8504(TOTAL 324 PCS) (MILD STEEL) -"/>
    <s v="STEEL"/>
    <s v="LUNCH BOX 2 LAYER-8504"/>
    <s v="LUNCH"/>
    <s v="TOTAL 324 PCS"/>
    <s v=""/>
    <e v="#VALUE!"/>
    <s v=" "/>
    <e v="#VALUE!"/>
    <n v="154.97999999999999"/>
    <s v="KG"/>
    <n v="371.85533617240941"/>
    <n v="57630.14"/>
    <n v="5.2820360251762688"/>
    <n v="818.60994318181815"/>
    <n v="14015.6"/>
    <n v="377.13737219758571"/>
    <x v="6"/>
    <s v="Household Steel Items"/>
    <e v="#NAME?"/>
    <s v="Lunch Box"/>
  </r>
  <r>
    <s v="INNSA1"/>
    <s v="2019-04-23"/>
    <s v="0301049751"/>
    <s v="73239990"/>
    <s v="STAINLESS STEEL SPORTS BOTTLE 750ML SG-702-SB-01 (TOTAL 1080 - 0 PCS)(NOT VACUUM BOTTLE)(MILD STEEL)"/>
    <s v="STAINLESS"/>
    <s v="STEEL SPORTS BOTTLE 750ML SG-702-SB-01"/>
    <s v="STEEL"/>
    <s v="TOTAL 1080 - 0 PCS"/>
    <s v=""/>
    <e v="#VALUE!"/>
    <s v=" "/>
    <e v="#VALUE!"/>
    <n v="1500"/>
    <s v="KG"/>
    <n v="655.23778000000004"/>
    <n v="982856.67"/>
    <n v="9.3073548295454547"/>
    <n v="13961.032244318179"/>
    <n v="239030.8"/>
    <n v="664.54513482954553"/>
    <x v="6"/>
    <s v="Household Steel Items"/>
    <e v="#NAME?"/>
    <s v="Other"/>
  </r>
  <r>
    <s v="INNSA1"/>
    <s v="2019-04-23"/>
    <s v="0301049751"/>
    <s v="73239990"/>
    <s v="STEEL ZHARA -NP-003 (TOTAL 6840 PCS) (MILD STEEL) -"/>
    <s v="STEEL"/>
    <s v="ZHARA -NP-003"/>
    <s v="ZHARA"/>
    <s v="TOTAL 6840 PCS"/>
    <s v=""/>
    <e v="#VALUE!"/>
    <s v=" "/>
    <e v="#VALUE!"/>
    <n v="655.5"/>
    <s v="KG"/>
    <n v="352.07279938977882"/>
    <n v="230783.72"/>
    <n v="5.0010340822411763"/>
    <n v="3278.1778409090912"/>
    <n v="56126.6"/>
    <n v="357.07383347202"/>
    <x v="6"/>
    <s v="Household Steel Items"/>
    <e v="#NAME?"/>
    <s v="Other"/>
  </r>
  <r>
    <s v="INNSA1"/>
    <s v="2019-04-23"/>
    <s v="0301049751"/>
    <s v="73239990"/>
    <s v="STEEL ZHARA -NP-003 (TOTAL 16560 PCS) (MILD STEEL) -"/>
    <s v="STEEL"/>
    <s v="ZHARA -NP-003"/>
    <s v="ZHARA"/>
    <s v="TOTAL 16560 PCS"/>
    <s v=""/>
    <e v="#VALUE!"/>
    <s v=" "/>
    <e v="#VALUE!"/>
    <n v="1697.4"/>
    <s v="KG"/>
    <n v="322.35893719806762"/>
    <n v="547172.06000000006"/>
    <n v="4.5789621761089148"/>
    <n v="7772.3303977272726"/>
    <n v="133072.20000000001"/>
    <n v="326.93789937417654"/>
    <x v="6"/>
    <s v="Household Steel Items"/>
    <e v="#NAME?"/>
    <s v="Other"/>
  </r>
  <r>
    <s v="INNSA1"/>
    <s v="2019-04-23"/>
    <s v="0301049751"/>
    <s v="73239990"/>
    <s v="STEEL LUNCH BOX-6527 (TOTAL 22152 PCS) (MILD STEEL)DPD CLIEN - T"/>
    <s v="STEEL"/>
    <s v="LUNCH BOX-6527"/>
    <s v="LUNCH"/>
    <s v="TOTAL 22152 PCS"/>
    <s v=""/>
    <e v="#VALUE!"/>
    <s v=" "/>
    <e v="#VALUE!"/>
    <n v="7716.28"/>
    <s v="KG"/>
    <n v="428.93241691592323"/>
    <n v="3309762.63"/>
    <n v="6.0927900130102728"/>
    <n v="47013.673721590902"/>
    <n v="804934.3"/>
    <n v="435.02520692893347"/>
    <x v="6"/>
    <s v="Household Steel Items"/>
    <e v="#NAME?"/>
    <s v="Lunch Box"/>
  </r>
  <r>
    <s v="INNSA1"/>
    <s v="2019-04-23"/>
    <s v="0301049751"/>
    <s v="73239990"/>
    <s v="STAINLESS STEEL SPORTS BOTTLE 650ML S115-NP-21 (TOTAL 50040 - PCS ) (NOT VACUUM BOTTLE) (MILD STEEL)"/>
    <s v="STAINLESS"/>
    <s v="STEEL SPORTS BOTTLE 650ML S115-NP-21"/>
    <s v="STEEL"/>
    <s v="TOTAL 50040 - PCS "/>
    <s v=""/>
    <e v="#VALUE!"/>
    <s v=" "/>
    <e v="#VALUE!"/>
    <n v="8555.7999999999993"/>
    <s v="KG"/>
    <n v="481.7475537062578"/>
    <n v="4121735.72"/>
    <n v="6.8430050242366161"/>
    <n v="58547.382386363643"/>
    <n v="1002406.2"/>
    <n v="488.59055873049442"/>
    <x v="6"/>
    <s v="Household Steel Items"/>
    <e v="#NAME?"/>
    <s v="Other"/>
  </r>
  <r>
    <s v="INNSA1"/>
    <s v="2019-04-23"/>
    <s v="0301049751"/>
    <s v="73239990"/>
    <s v="STEEL LUNCH BOX -6561(TOTAL 2952PCS) (MILD STEEL) -"/>
    <s v="STEEL"/>
    <s v="LUNCH BOX -6561"/>
    <s v="LUNCH"/>
    <s v="TOTAL 2952PCS"/>
    <s v=""/>
    <e v="#VALUE!"/>
    <s v=" "/>
    <e v="#VALUE!"/>
    <n v="1125.04"/>
    <s v="KG"/>
    <n v="472.31694873071177"/>
    <n v="531375.46"/>
    <n v="6.7090475671976098"/>
    <n v="7547.9468749999987"/>
    <n v="129230.5"/>
    <n v="479.02599629790939"/>
    <x v="6"/>
    <s v="Household Steel Items"/>
    <e v="#NAME?"/>
    <s v="Lunch Box"/>
  </r>
  <r>
    <s v="INNSA1"/>
    <s v="2019-04-23"/>
    <s v="0301049751"/>
    <s v="73239990"/>
    <s v="STAINLESS STEEL COLA BOTTLE 750ML SK750-SL-01(TOTAL 9792 PCS - ) (NOT VACUUM BOTTLE)(MILD STEEL)"/>
    <s v="STAINLESS"/>
    <s v="STEEL COLA BOTTLE 750ML SK750-SL-01"/>
    <s v="STEEL"/>
    <s v="TOTAL 9792 PCS - "/>
    <s v=""/>
    <e v="#VALUE!"/>
    <s v=" "/>
    <e v="#VALUE!"/>
    <n v="1740.8"/>
    <s v="KG"/>
    <n v="511.90451516544118"/>
    <n v="891123.38"/>
    <n v="7.2713709540545617"/>
    <n v="12658.002556818181"/>
    <n v="216721.1"/>
    <n v="519.17588611949577"/>
    <x v="6"/>
    <s v="Household Steel Items"/>
    <e v="#NAME?"/>
    <s v="Other"/>
  </r>
  <r>
    <s v="INNSA1"/>
    <s v="2019-04-23"/>
    <s v="0301049751"/>
    <s v="73239990"/>
    <s v="HOUSEHOLD STEEL HOOK 3 PCS SET-2628(TOTAL 68760 SET) (MILD S - TEEL)-DPD CLIENT"/>
    <s v="HOUSEHOLD"/>
    <s v="STEEL HOOK 3 PCS SET-2628"/>
    <s v="STEEL"/>
    <s v="TOTAL 68760 SET"/>
    <s v=""/>
    <e v="#VALUE!"/>
    <s v=" "/>
    <e v="#VALUE!"/>
    <n v="2330.1999999999998"/>
    <s v="KG"/>
    <n v="935.03860183675238"/>
    <n v="2178826.9500000002"/>
    <n v="13.28179832154478"/>
    <n v="30949.24644886364"/>
    <n v="529890.80000000005"/>
    <n v="948.32040015829716"/>
    <x v="6"/>
    <s v="Household Steel Items"/>
    <e v="#NAME?"/>
    <s v="Other"/>
  </r>
  <r>
    <s v="INNSA1"/>
    <s v="2019-04-23"/>
    <s v="0301049751"/>
    <s v="73239990"/>
    <s v="STAINLESS STEEL SPORTS BOTTLE 750ML S-308-C6-NP-20 (TOTAL 15 - 444 PCS)(NOT VACUUM BOTTLE)(MILD STEEL)-DPD CLIENT"/>
    <s v="STAINLESS"/>
    <s v="STEEL SPORTS BOTTLE 750ML S-308-C6-NP-20"/>
    <s v="STEEL"/>
    <s v="TOTAL 15 - 444 PCS"/>
    <s v=""/>
    <e v="#VALUE!"/>
    <s v=" "/>
    <e v="#VALUE!"/>
    <n v="2488.1999999999998"/>
    <s v="KG"/>
    <n v="459.98975966562182"/>
    <n v="1144546.52"/>
    <n v="6.5339454497957634"/>
    <n v="16257.763068181819"/>
    <n v="278353.8"/>
    <n v="466.52370511541756"/>
    <x v="6"/>
    <s v="Household Steel Items"/>
    <e v="#NAME?"/>
    <s v="Other"/>
  </r>
  <r>
    <s v="INNSA1"/>
    <s v="2019-04-23"/>
    <s v="0301049751"/>
    <s v="73239990"/>
    <s v="STEEL CONTAINER -GN-30 (TOTAL 10080 PCS) (MILD STEEL) -"/>
    <s v="STEEL"/>
    <s v="CONTAINER -GN-30"/>
    <s v="CONTAINER"/>
    <s v="TOTAL 10080 PCS"/>
    <s v=""/>
    <e v="#VALUE!"/>
    <s v=" "/>
    <e v="#VALUE!"/>
    <n v="1680"/>
    <s v="KG"/>
    <n v="501.60595833333332"/>
    <n v="842698.01"/>
    <n v="7.1250846354166661"/>
    <n v="11970.1421875"/>
    <n v="204944.2"/>
    <n v="508.73104296874999"/>
    <x v="6"/>
    <s v="Household Steel Items"/>
    <e v="#NAME?"/>
    <s v="Other"/>
  </r>
  <r>
    <s v="INNSA1"/>
    <s v="2019-04-20"/>
    <s v="0301049751"/>
    <s v="73239990"/>
    <s v="KWB-600F STAINLESS STEEL SPORTS BOTTLE ( 50400 PCS ) -"/>
    <s v="KWB-600F"/>
    <s v="STAINLESS STEEL SPORTS BOTTLE"/>
    <s v="STAINLESS"/>
    <s v=" 50400 PCS "/>
    <s v=""/>
    <e v="#VALUE!"/>
    <s v=" "/>
    <e v="#VALUE!"/>
    <n v="7897.5"/>
    <s v="KG"/>
    <n v="480.10266540044307"/>
    <n v="3791610.8"/>
    <n v="6.8196401335290213"/>
    <n v="53858.107954545449"/>
    <n v="922119.8"/>
    <n v="486.92230553397212"/>
    <x v="6"/>
    <s v="Household Steel Items"/>
    <e v="#NAME?"/>
    <s v="Other"/>
  </r>
  <r>
    <s v="INNSA1"/>
    <s v="2019-04-15"/>
    <s v="0301049751"/>
    <s v="73239990"/>
    <s v="RYX-02-021A MILD STEEL MULTI FUNCTION CLOTH STAND (OTHER ART - ICLES OF HOUSEHOLD OF IRON &amp; STEEL) (6480 NOS)"/>
    <s v="RYX-02-021A"/>
    <s v="MILD STEEL MULTI FUNCTION CLOTH STAND"/>
    <s v="MILD"/>
    <s v="OTHER ART - ICLES OF HOUSEHOLD OF IRON &amp; STEEL"/>
    <s v=""/>
    <e v="#VALUE!"/>
    <s v=" "/>
    <e v="#VALUE!"/>
    <n v="23760"/>
    <s v="KG"/>
    <n v="170.65722895622889"/>
    <n v="4054815.76"/>
    <n v="2.4572675155684509"/>
    <n v="58384.676169906401"/>
    <n v="986131.3"/>
    <n v="173.11449647179734"/>
    <x v="6"/>
    <s v="Household Steel Items"/>
    <e v="#NAME?"/>
    <s v="Cloth Stand"/>
  </r>
  <r>
    <s v="INNSA1"/>
    <s v="2019-04-15"/>
    <s v="0301049751"/>
    <s v="73239990"/>
    <s v="03-027I FAMILY CLOTH RACK 3LAYERS (3648 PCS) (OTHER ARTICLES - OF HOUSEHOLD OF IRON &amp; STEEL) (MADE UP OF MILD STEEL)"/>
    <s v="03-027I"/>
    <s v="FAMILY CLOTH RACK 3LAYERS"/>
    <s v="FAMILY"/>
    <s v="3648 PCS"/>
    <s v=""/>
    <e v="#VALUE!"/>
    <s v=" "/>
    <e v="#VALUE!"/>
    <n v="21687.360000000001"/>
    <s v="KG"/>
    <n v="142.86646184690071"/>
    <n v="3098396.39"/>
    <n v="2.057112481596842"/>
    <n v="44613.338948884091"/>
    <n v="753530"/>
    <n v="144.92357432849755"/>
    <x v="6"/>
    <s v="Household Steel Items"/>
    <e v="#NAME?"/>
    <s v="Other"/>
  </r>
  <r>
    <s v="INNSA1"/>
    <s v="2019-04-11"/>
    <s v="0301049751"/>
    <s v="73231000"/>
    <s v="STEEL SCRUBBER 2 PCS SET-8001-2 (QTY-64800 PCS/USD 0.170 PER - PCS)"/>
    <s v="STEEL"/>
    <s v="SCRUBBER 2 PCS SET-8001-2"/>
    <s v="SCRUBBER"/>
    <s v=""/>
    <n v="-64800"/>
    <s v="PCS"/>
    <s v="0.170"/>
    <s v="PCS"/>
    <n v="1998"/>
    <s v="KG"/>
    <n v="390.35528028028028"/>
    <n v="779929.85"/>
    <n v="5.6206663827254184"/>
    <n v="11230.09143268538"/>
    <n v="241622.3"/>
    <n v="395.97594666300569"/>
    <x v="6"/>
    <s v="Steel Scrubbers"/>
    <e v="#NAME?"/>
    <s v="Scrubber"/>
  </r>
  <r>
    <s v="INNSA1"/>
    <s v="2019-04-11"/>
    <s v="0301049751"/>
    <s v="73239990"/>
    <s v="KWP-1000B- SS OIL POT 1000ML (QTY: 11100 PCS/USD 1.53 PER PC - S)"/>
    <s v="KWP-1000B-"/>
    <s v="SS OIL POT 1000ML"/>
    <s v="SS"/>
    <s v=""/>
    <n v="11100"/>
    <s v="PCS"/>
    <s v="1.53"/>
    <s v="PCS"/>
    <n v="2812"/>
    <s v="KG"/>
    <n v="422.89142247510671"/>
    <n v="1189170.68"/>
    <n v="6.0891493516933997"/>
    <n v="17122.687976961839"/>
    <n v="289206.3"/>
    <n v="428.98057182680009"/>
    <x v="6"/>
    <s v="Household Steel Items"/>
    <e v="#NAME?"/>
    <s v="Other"/>
  </r>
  <r>
    <s v="INNSA1"/>
    <s v="2019-04-11"/>
    <s v="0301049751"/>
    <s v="73239990"/>
    <s v="KWP-600B- SS OIL POT 600ML (QTY: 6800 PCS/USD 1.26 PER PCS) -"/>
    <s v="KWP-600B-"/>
    <s v="SS OIL POT 600ML"/>
    <s v="SS"/>
    <s v=""/>
    <n v="6800"/>
    <s v="PCS"/>
    <s v="1.26"/>
    <s v="PCS"/>
    <n v="1205"/>
    <s v="KG"/>
    <n v="497.87708713692939"/>
    <n v="599941.89"/>
    <n v="7.168856546248084"/>
    <n v="8638.4721382289408"/>
    <n v="145905.9"/>
    <n v="505.04594368317748"/>
    <x v="6"/>
    <s v="Household Steel Items"/>
    <e v="#NAME?"/>
    <s v="Other"/>
  </r>
  <r>
    <s v="INNSA1"/>
    <s v="2019-04-10"/>
    <s v="0301049751"/>
    <s v="73239990"/>
    <s v="RYX-02-021A MILD STEEL MULTI FUNCTION CLOTH STAND (OTHER ART - ICLES OF HOUSEHOLD OF IRON &amp; STEEL) (1296 NOS)"/>
    <s v="RYX-02-021A"/>
    <s v="MILD STEEL MULTI FUNCTION CLOTH STAND"/>
    <s v="MILD"/>
    <s v="OTHER ART - ICLES OF HOUSEHOLD OF IRON &amp; STEEL"/>
    <s v=""/>
    <e v="#VALUE!"/>
    <s v=" "/>
    <e v="#VALUE!"/>
    <n v="4752"/>
    <s v="KG"/>
    <n v="169.1097306397306"/>
    <n v="803609.44"/>
    <n v="2.4349853223863298"/>
    <n v="11571.050251979839"/>
    <n v="195437.8"/>
    <n v="171.54471596211692"/>
    <x v="6"/>
    <s v="Household Steel Items"/>
    <e v="#NAME?"/>
    <s v="Cloth Stand"/>
  </r>
  <r>
    <s v="INNSA1"/>
    <s v="2019-04-10"/>
    <s v="0301049751"/>
    <s v="73239990"/>
    <s v="RYX-02-020 MILD STEEL MULTI FUNCTION CLOTH STAND (OTHER ARTI - CLES OF HOUSEHOLD OF IRON &amp; STEEL) (3696 NOS)"/>
    <s v="RYX-02-020"/>
    <s v="MILD STEEL MULTI FUNCTION CLOTH STAND"/>
    <s v="MILD"/>
    <s v="OTHER ARTI - CLES OF HOUSEHOLD OF IRON &amp; STEEL"/>
    <s v=""/>
    <e v="#VALUE!"/>
    <s v=" "/>
    <e v="#VALUE!"/>
    <n v="12012"/>
    <s v="KG"/>
    <n v="306.14200382950378"/>
    <n v="3677377.75"/>
    <n v="4.4080922077682336"/>
    <n v="52950.003599712021"/>
    <n v="894338.3"/>
    <n v="310.550096037272"/>
    <x v="6"/>
    <s v="Household Steel Items"/>
    <e v="#NAME?"/>
    <s v="Cloth Stand"/>
  </r>
  <r>
    <s v="INNSA1"/>
    <s v="2019-04-09"/>
    <s v="0301049751"/>
    <s v="73239990"/>
    <s v="RYX-02-021A MILD STEEL MULTI FUNCTION CLOTH STAND (2592 PCS) - (OTHER ARTICLES OF HOUSEHOLD OF IRON &amp; STEEL)"/>
    <s v="RYX-02-021A"/>
    <s v="MILD STEEL MULTI FUNCTION CLOTH STAND"/>
    <s v="MILD"/>
    <s v="2592 PCS"/>
    <s v=""/>
    <e v="#VALUE!"/>
    <s v=" "/>
    <e v="#VALUE!"/>
    <n v="9504"/>
    <s v="KG"/>
    <n v="170.642591540404"/>
    <n v="1621787.19"/>
    <n v="2.4570567536415271"/>
    <n v="23351.867386609068"/>
    <n v="394418.7"/>
    <n v="173.09964829404552"/>
    <x v="6"/>
    <s v="Household Steel Items"/>
    <e v="#NAME?"/>
    <s v="Cloth Stand"/>
  </r>
  <r>
    <s v="INNSA1"/>
    <s v="2019-04-09"/>
    <s v="0301049751"/>
    <s v="73239990"/>
    <s v="STEEL LUNCH BOX 3LAYER-8505 (TOTAL 16800 PCS) (MILD STEEL) -"/>
    <s v="STEEL"/>
    <s v="LUNCH BOX 3LAYER-8505"/>
    <s v="LUNCH"/>
    <s v="TOTAL 16800 PCS"/>
    <s v=""/>
    <e v="#VALUE!"/>
    <s v=" "/>
    <e v="#VALUE!"/>
    <n v="10892"/>
    <s v="KG"/>
    <n v="376.03335659199411"/>
    <n v="4095755.32"/>
    <n v="5.4144471791503834"/>
    <n v="58974.158675305967"/>
    <n v="996087.7"/>
    <n v="381.44780377114449"/>
    <x v="6"/>
    <s v="Household Steel Items"/>
    <e v="#NAME?"/>
    <s v="Lunch Box"/>
  </r>
  <r>
    <s v="INNSA1"/>
    <s v="2019-04-09"/>
    <s v="0301049751"/>
    <s v="73239990"/>
    <s v="STEEL LUNCH BOX -6900(TOTAL 82488 PCS) (MILD STEEL) -"/>
    <s v="STEEL"/>
    <s v="LUNCH BOX -6900"/>
    <s v="LUNCH"/>
    <s v="TOTAL 82488 PCS"/>
    <s v=""/>
    <e v="#VALUE!"/>
    <s v=" "/>
    <e v="#VALUE!"/>
    <n v="9657.9699999999993"/>
    <s v="KG"/>
    <n v="474.0534056328608"/>
    <n v="4578393.57"/>
    <n v="6.8258229752751731"/>
    <n v="65923.593520518363"/>
    <n v="1113465.3"/>
    <n v="480.87922860813597"/>
    <x v="6"/>
    <s v="Household Steel Items"/>
    <e v="#NAME?"/>
    <s v="Lunch Box"/>
  </r>
  <r>
    <s v="INNSA1"/>
    <s v="2019-04-09"/>
    <s v="0301049751"/>
    <s v="73239990"/>
    <s v="STEEL LUNCH BOX-6527 (TOTAL 3708 PCS) (MILD STEEL) -"/>
    <s v="STEEL"/>
    <s v="LUNCH BOX-6527"/>
    <s v="LUNCH"/>
    <s v="TOTAL 3708 PCS"/>
    <s v=""/>
    <e v="#VALUE!"/>
    <s v=" "/>
    <e v="#VALUE!"/>
    <n v="1291.6199999999999"/>
    <s v="KG"/>
    <n v="423.56445394156168"/>
    <n v="547084.31999999995"/>
    <n v="6.0988402295401256"/>
    <n v="7877.3840172786167"/>
    <n v="133050.79999999999"/>
    <n v="429.66329417110182"/>
    <x v="6"/>
    <s v="Household Steel Items"/>
    <e v="#NAME?"/>
    <s v="Lunch Box"/>
  </r>
  <r>
    <s v="INNSA1"/>
    <s v="2019-04-09"/>
    <s v="0301049751"/>
    <s v="73239990"/>
    <s v="STAINLESS STEEL SPORTS BOTTLE 650ML S115-NP-21 (TO TAL 30312 - PCS ) (NOT VACUUM BOTTLE) (MILD STEEL)"/>
    <s v="STAINLESS"/>
    <s v="STEEL SPORTS BOTTLE 650ML S115-NP-21"/>
    <s v="STEEL"/>
    <s v="TO TAL 30312 - PCS "/>
    <s v=""/>
    <e v="#VALUE!"/>
    <s v=" "/>
    <e v="#VALUE!"/>
    <n v="4546.8"/>
    <s v="KG"/>
    <n v="541.31117269288291"/>
    <n v="2461233.64"/>
    <n v="7.7942573461898181"/>
    <n v="35438.929301655873"/>
    <n v="598572"/>
    <n v="549.10543003907276"/>
    <x v="6"/>
    <s v="Household Steel Items"/>
    <e v="#NAME?"/>
    <s v="Other"/>
  </r>
  <r>
    <s v="INNSA1"/>
    <s v="2019-04-09"/>
    <s v="0301049751"/>
    <s v="73239990"/>
    <s v="STEEL ROUND CONTAINER-6857 (TOTAL 70320 PCS)(MILD STEEL) -"/>
    <s v="STEEL"/>
    <s v="ROUND CONTAINER-6857"/>
    <s v="ROUND"/>
    <s v="TOTAL 70320 PCS"/>
    <s v=""/>
    <e v="#VALUE!"/>
    <s v=" "/>
    <e v="#VALUE!"/>
    <n v="8965.7999999999993"/>
    <s v="KG"/>
    <n v="440.83398804345399"/>
    <n v="3952429.37"/>
    <n v="6.3475016276955234"/>
    <n v="56910.430093592513"/>
    <n v="961230.8"/>
    <n v="447.18148967114951"/>
    <x v="6"/>
    <s v="Household Steel Items"/>
    <e v="#NAME?"/>
    <s v="Other"/>
  </r>
  <r>
    <s v="INNSA1"/>
    <s v="2019-04-09"/>
    <s v="0301049751"/>
    <s v="73239990"/>
    <s v="STAINLESS STEEL SPORTS BOTTLE 750ML S-308-C6-NP-20 (TOTAL 30 - 96 PCS)(NOT VACUUM BOTTLE)(MILD STEEL)-DPD CLIENT"/>
    <s v="STAINLESS"/>
    <s v="STEEL SPORTS BOTTLE 750ML S-308-C6-NP-20"/>
    <s v="STEEL"/>
    <s v="TOTAL 30 - 96 PCS"/>
    <s v=""/>
    <e v="#VALUE!"/>
    <s v=" "/>
    <e v="#VALUE!"/>
    <n v="464.4"/>
    <s v="KG"/>
    <n v="486.51356589147292"/>
    <n v="225936.9"/>
    <n v="7.0052349300428052"/>
    <n v="3253.2311015118789"/>
    <n v="54947.9"/>
    <n v="493.51880082151575"/>
    <x v="6"/>
    <s v="Household Steel Items"/>
    <e v="#NAME?"/>
    <s v="Other"/>
  </r>
  <r>
    <s v="INNSA1"/>
    <s v="2019-04-09"/>
    <s v="0301049751"/>
    <s v="73239990"/>
    <s v="STEEL LUNCH BOX 2 LAYER-8504(TOTAL 22236 PCS) (MILD STEEL) -"/>
    <s v="STEEL"/>
    <s v="LUNCH BOX 2 LAYER-8504"/>
    <s v="LUNCH"/>
    <s v="TOTAL 22236 PCS"/>
    <s v=""/>
    <e v="#VALUE!"/>
    <s v=" "/>
    <e v="#VALUE!"/>
    <n v="10636.22"/>
    <s v="KG"/>
    <n v="367.20165622749442"/>
    <n v="3905637.6"/>
    <n v="5.2872808672065421"/>
    <n v="56236.682505399564"/>
    <n v="949851.1"/>
    <n v="372.48893709470099"/>
    <x v="6"/>
    <s v="Household Steel Items"/>
    <e v="#NAME?"/>
    <s v="Lunch Box"/>
  </r>
  <r>
    <s v="INNSA1"/>
    <s v="2019-04-09"/>
    <s v="0301049751"/>
    <s v="73239990"/>
    <s v="STAINLESS STEEL COLA BOTTLE 750ML SK750-SL-01(TOTAL 8856 PCS - ) (NOT VACUUM BOTTLE)(MILD STEEL)"/>
    <s v="STAINLESS"/>
    <s v="STEEL COLA BOTTLE 750ML SK750-SL-01"/>
    <s v="STEEL"/>
    <s v="TOTAL 8856 PCS - "/>
    <s v=""/>
    <e v="#VALUE!"/>
    <s v=" "/>
    <e v="#VALUE!"/>
    <n v="1328.4"/>
    <s v="KG"/>
    <n v="598.01547726588376"/>
    <n v="794403.76"/>
    <n v="8.6107340139076136"/>
    <n v="11438.499064074869"/>
    <n v="193199"/>
    <n v="606.62621127979139"/>
    <x v="6"/>
    <s v="Household Steel Items"/>
    <e v="#NAME?"/>
    <s v="Other"/>
  </r>
  <r>
    <s v="INNSA1"/>
    <s v="2019-04-08"/>
    <s v="0301049751"/>
    <s v="73239990"/>
    <s v="KW-830 STAINLESS STEEL SPORTS BOTTLE 1000ML -"/>
    <s v="KW-830"/>
    <s v=" "/>
    <s v=""/>
    <e v="#N/A"/>
    <s v=""/>
    <e v="#VALUE!"/>
    <s v=" "/>
    <e v="#VALUE!"/>
    <n v="34920"/>
    <s v="PCS"/>
    <n v="73.679537514318454"/>
    <n v="2572889.4500000002"/>
    <n v="1.060900468168732"/>
    <n v="37046.644348452122"/>
    <n v="625726.69999999995"/>
    <n v="74.74043798248718"/>
    <x v="6"/>
    <s v="Household Steel Items"/>
    <e v="#NAME?"/>
    <s v="Other"/>
  </r>
  <r>
    <s v="INNSA1"/>
    <s v="2019-04-05"/>
    <s v="0301049751"/>
    <s v="73239990"/>
    <s v="03-027I FAMILY CLOTH RACK 3LAYERS (3648 PCS) (HOUSEHOLD ARTI - CLES) (MADE UP OF MILD STEEL)"/>
    <s v="03-027I"/>
    <s v="FAMILY CLOTH RACK 3LAYERS"/>
    <s v="FAMILY"/>
    <s v="3648 PCS"/>
    <s v=""/>
    <e v="#VALUE!"/>
    <s v=" "/>
    <e v="#VALUE!"/>
    <n v="21687.360000000001"/>
    <s v="KG"/>
    <n v="142.8665079567084"/>
    <n v="3098397.39"/>
    <n v="2.0571131455249589"/>
    <n v="44613.353347732183"/>
    <n v="753530.2"/>
    <n v="144.92362110223337"/>
    <x v="6"/>
    <s v="Household Steel Items"/>
    <e v="#NAME?"/>
    <s v="Other"/>
  </r>
  <r>
    <s v="INNSA1"/>
    <s v="2019-04-03"/>
    <s v="0301049751"/>
    <s v="73239990"/>
    <s v="STEEL TEA STRAINER-NP-55 (TOTAL 50400 PCS) (MILD STEEL) -"/>
    <s v="STEEL"/>
    <s v="TEA STRAINER-NP-55"/>
    <s v="TEA"/>
    <s v="TOTAL 50400 PCS"/>
    <s v=""/>
    <e v="#VALUE!"/>
    <s v=" "/>
    <e v="#VALUE!"/>
    <n v="2114"/>
    <s v="KG"/>
    <n v="545.95758751182598"/>
    <n v="1154154.3400000001"/>
    <n v="7.7993941073117998"/>
    <n v="16487.919142857139"/>
    <n v="280690.3"/>
    <n v="553.75698161913783"/>
    <x v="6"/>
    <s v="Household Steel Items"/>
    <e v="#NAME?"/>
    <s v="Tea Strainer"/>
  </r>
  <r>
    <s v="INNSA1"/>
    <s v="2019-04-03"/>
    <s v="0301049751"/>
    <s v="73239990"/>
    <s v="STEEL SPOON HOLDER ROUND-MP-96 (TOTAL 11880 PCS) (MILD STEE - L)"/>
    <s v="STEEL"/>
    <s v="SPOON HOLDER ROUND-MP-96"/>
    <s v="SPOON"/>
    <s v="TOTAL 11880 PCS"/>
    <s v=""/>
    <e v="#VALUE!"/>
    <s v=" "/>
    <e v="#VALUE!"/>
    <n v="2475"/>
    <s v="KG"/>
    <n v="258.9213898989899"/>
    <n v="640830.43999999994"/>
    <n v="3.6988769985569991"/>
    <n v="9154.7205714285701"/>
    <n v="155849.9"/>
    <n v="262.62026689754691"/>
    <x v="6"/>
    <s v="Household Steel Items"/>
    <e v="#NAME?"/>
    <s v="Holder"/>
  </r>
  <r>
    <s v="INNSA1"/>
    <s v="2019-04-03"/>
    <s v="0301049751"/>
    <s v="73239990"/>
    <s v="STEEL PEELER-MP-196 (TOTAL 20400 PCS) (MILD STEEL) -"/>
    <s v="STEEL"/>
    <s v="PEELER-MP-196"/>
    <s v=" "/>
    <s v="TOTAL 20400 PCS"/>
    <s v=""/>
    <e v="#VALUE!"/>
    <s v=" "/>
    <e v="#VALUE!"/>
    <n v="1139"/>
    <s v="KG"/>
    <n v="664.04787532923615"/>
    <n v="756350.53"/>
    <n v="9.4863982189890876"/>
    <n v="10805.00757142857"/>
    <n v="183944.5"/>
    <n v="673.5342735482252"/>
    <x v="6"/>
    <s v="Household Steel Items"/>
    <e v="#NAME?"/>
    <s v="Other"/>
  </r>
  <r>
    <s v="INNSA1"/>
    <s v="2019-04-03"/>
    <s v="0301049751"/>
    <s v="73239990"/>
    <s v="STEEL ZHARA -NP-003(TOTAL 24000 PCS) (MILD STEEL) -"/>
    <s v="STEEL"/>
    <s v="ZHARA -NP-003"/>
    <s v="ZHARA"/>
    <s v="TOTAL 24000 PCS"/>
    <s v=""/>
    <e v="#VALUE!"/>
    <s v=" "/>
    <e v="#VALUE!"/>
    <n v="2196"/>
    <s v="KG"/>
    <n v="357.53142987249538"/>
    <n v="785139.02"/>
    <n v="5.1075918553213633"/>
    <n v="11216.271714285709"/>
    <n v="190945.8"/>
    <n v="362.63902172781673"/>
    <x v="6"/>
    <s v="Household Steel Items"/>
    <e v="#NAME?"/>
    <s v="Other"/>
  </r>
  <r>
    <s v="INNSA1"/>
    <s v="2019-04-02"/>
    <s v="0301049751"/>
    <s v="73239990"/>
    <s v="STEEL LUNCH BOX -6900(TOTAL 4632 PCS) (MILD STEEL)DPD CLIENT -"/>
    <s v="STEEL"/>
    <s v="LUNCH BOX -6900"/>
    <s v="LUNCH"/>
    <s v="TOTAL 4632 PCS"/>
    <s v=""/>
    <e v="#VALUE!"/>
    <s v=" "/>
    <e v="#VALUE!"/>
    <n v="542.33000000000004"/>
    <s v="KG"/>
    <n v="477.27667656224071"/>
    <n v="258841.46"/>
    <n v="6.8182382366034382"/>
    <n v="3697.7351428571428"/>
    <n v="62950.2"/>
    <n v="484.09491479884417"/>
    <x v="6"/>
    <s v="Household Steel Items"/>
    <e v="#NAME?"/>
    <s v="Lunch Box"/>
  </r>
  <r>
    <s v="INNSA1"/>
    <s v="2019-04-02"/>
    <s v="0301049751"/>
    <s v="73239990"/>
    <s v="STEEL LUNCH BOX-6527 (TOTAL 24504 PCS) (MILD STEEL) -"/>
    <s v="STEEL"/>
    <s v="LUNCH BOX-6527"/>
    <s v="LUNCH"/>
    <s v="TOTAL 24504 PCS"/>
    <s v=""/>
    <e v="#VALUE!"/>
    <s v=" "/>
    <e v="#VALUE!"/>
    <n v="8535.56"/>
    <s v="KG"/>
    <n v="426.44443481154138"/>
    <n v="3639942.06"/>
    <n v="6.0920633544505911"/>
    <n v="51999.172285714289"/>
    <n v="885233.9"/>
    <n v="432.53649816599199"/>
    <x v="6"/>
    <s v="Household Steel Items"/>
    <e v="#NAME?"/>
    <s v="Lunch Box"/>
  </r>
  <r>
    <s v="INNSA1"/>
    <s v="2019-04-01"/>
    <s v="0301049751"/>
    <s v="73239990"/>
    <s v="STAINLESS STEEL SPORTS BOTTLE 750ML S-308-C6-NP-20 (TOTAL 15 - 264 PCS)(NOT VACUUM BOTTLE)(MILD STEEL)"/>
    <s v="STAINLESS"/>
    <s v="STEEL SPORTS BOTTLE 750ML S-308-C6-NP-20"/>
    <s v="STEEL"/>
    <s v="TOTAL 15 - 264 PCS"/>
    <s v=""/>
    <e v="#VALUE!"/>
    <s v=" "/>
    <e v="#VALUE!"/>
    <n v="2594.88"/>
    <s v="KG"/>
    <n v="433.72385620915043"/>
    <n v="1125461.3600000001"/>
    <n v="6.1960550887021482"/>
    <n v="16078.01942857143"/>
    <n v="273712.2"/>
    <n v="439.91991129785259"/>
    <x v="6"/>
    <s v="Household Steel Items"/>
    <e v="#NAME?"/>
    <s v="Other"/>
  </r>
  <r>
    <s v="INNSA1"/>
    <s v="2019-04-01"/>
    <s v="0301049751"/>
    <s v="73239990"/>
    <s v="STAINLESS STEEL SPORTS BOTTLE 650ML S115-NP-21 (TOTAL 16776 - PCS ) (NOT VACUUM BOTTLE) (MILD STEEL)"/>
    <s v="STAINLESS"/>
    <s v="STEEL SPORTS BOTTLE 650ML S115-NP-21"/>
    <s v="STEEL"/>
    <s v="TOTAL 16776 - PCS "/>
    <s v=""/>
    <e v="#VALUE!"/>
    <s v=" "/>
    <e v="#VALUE!"/>
    <n v="2851.92"/>
    <s v="KG"/>
    <n v="482.10413686218402"/>
    <n v="1374922.43"/>
    <n v="6.8872019551740573"/>
    <n v="19641.749"/>
    <n v="334381.09999999998"/>
    <n v="488.9913388173581"/>
    <x v="6"/>
    <s v="Household Steel Items"/>
    <e v="#NAME?"/>
    <s v="Other"/>
  </r>
  <r>
    <s v="INNSA1"/>
    <s v="2019-03-29"/>
    <s v="0301049751"/>
    <s v="73239990"/>
    <s v="RYX-02-021A MILD STEEL MULTI FUNCTION CLOTH STAND (OTHER ART - ICLES OF HOUSEHOLD OF IRON &amp; STEEL) (3888 NOS)"/>
    <s v="RYX-02-021A"/>
    <s v="MILD STEEL MULTI FUNCTION CLOTH STAND"/>
    <s v="MILD"/>
    <s v="OTHER ART - ICLES OF HOUSEHOLD OF IRON &amp; STEEL"/>
    <s v=""/>
    <e v="#VALUE!"/>
    <s v=" "/>
    <e v="#VALUE!"/>
    <n v="14256"/>
    <s v="KGS"/>
    <n v="171.2896499719416"/>
    <n v="2441905.25"/>
    <n v="2.4469949995991662"/>
    <n v="34884.360714285707"/>
    <n v="593871.4"/>
    <n v="173.73664497154076"/>
    <x v="6"/>
    <s v="Household Steel Items"/>
    <e v="#NAME?"/>
    <s v="Cloth Stand"/>
  </r>
  <r>
    <s v="INNSA1"/>
    <s v="2019-03-29"/>
    <s v="0301049751"/>
    <s v="73239990"/>
    <s v="RYX-02-020 MILD STEEL MULTI FUNCTION CLOTH STAND (OTHER ARTI - CLES OF HOUSEHOLD OF IRON &amp; STEEL) (2464 NOS)"/>
    <s v="RYX-02-020"/>
    <s v="MILD STEEL MULTI FUNCTION CLOTH STAND"/>
    <s v="MILD"/>
    <s v="OTHER ARTI - CLES OF HOUSEHOLD OF IRON &amp; STEEL"/>
    <s v=""/>
    <e v="#VALUE!"/>
    <s v=" "/>
    <e v="#VALUE!"/>
    <n v="8008"/>
    <s v="KGS"/>
    <n v="310.08834790209801"/>
    <n v="2483187.4900000002"/>
    <n v="4.4298335414585424"/>
    <n v="35474.107000000004"/>
    <n v="603911.19999999995"/>
    <n v="314.51818144355656"/>
    <x v="6"/>
    <s v="Household Steel Items"/>
    <e v="#NAME?"/>
    <s v="Cloth Stand"/>
  </r>
  <r>
    <s v="INNSA1"/>
    <s v="2019-03-26"/>
    <s v="0301049751"/>
    <s v="73239990"/>
    <s v="STAINLESS STEEL SPORTS BOTTLE 650ML S115-NP-21 (TOTAL 11736 - PCS ) (NOT VACUUM BOTTLE) (MILD STEEL)"/>
    <s v="STAINLESS"/>
    <s v="STEEL SPORTS BOTTLE 650ML S115-NP-21"/>
    <s v="STEEL"/>
    <s v="TOTAL 11736 - PCS "/>
    <s v=""/>
    <e v="#VALUE!"/>
    <s v=" "/>
    <e v="#VALUE!"/>
    <n v="1995.12"/>
    <s v="KGS"/>
    <n v="481.93016961385791"/>
    <n v="961508.52"/>
    <n v="6.8847167087693979"/>
    <n v="13735.835999999999"/>
    <n v="233838.9"/>
    <n v="488.81488632262733"/>
    <x v="6"/>
    <s v="Household Steel Items"/>
    <e v="#NAME?"/>
    <s v="Other"/>
  </r>
  <r>
    <s v="INNSA1"/>
    <s v="2019-03-26"/>
    <s v="0301049751"/>
    <s v="73239990"/>
    <s v="STEEL LUNCH BOX -6527 (TOTAL 1356 PCS) (MILD STEEL) -"/>
    <s v="STEEL"/>
    <s v="LUNCH BOX -6527"/>
    <s v="LUNCH"/>
    <s v="TOTAL 1356 PCS"/>
    <s v=""/>
    <e v="#VALUE!"/>
    <s v=" "/>
    <e v="#VALUE!"/>
    <n v="472.34"/>
    <s v="KGS"/>
    <n v="426.26692636660039"/>
    <n v="201342.92"/>
    <n v="6.0895275195228624"/>
    <n v="2876.3274285714292"/>
    <n v="48966.6"/>
    <n v="432.35645388612323"/>
    <x v="6"/>
    <s v="Household Steel Items"/>
    <e v="#NAME?"/>
    <s v="Lunch Box"/>
  </r>
  <r>
    <s v="INNSA1"/>
    <s v="2019-03-26"/>
    <s v="0301049751"/>
    <s v="73239990"/>
    <s v="STAINLESS STEEL COLA BOTTLE 750ML SK750-SL-01(TOTAL 10260 PC - S) (NOT VACUUM BOTTLE)"/>
    <s v="STAINLESS"/>
    <s v="STEEL COLA BOTTLE 750ML SK750-SL-01"/>
    <s v="STEEL"/>
    <s v="TOTAL 10260 PC - S"/>
    <s v=""/>
    <e v="#VALUE!"/>
    <s v=" "/>
    <e v="#VALUE!"/>
    <n v="2003.55"/>
    <s v="KGS"/>
    <n v="463.49548052207331"/>
    <n v="928636.37"/>
    <n v="6.6213640074581903"/>
    <n v="13266.233857142861"/>
    <n v="225844.4"/>
    <n v="470.11684452953148"/>
    <x v="6"/>
    <s v="Household Steel Items"/>
    <e v="#NAME?"/>
    <s v="Other"/>
  </r>
  <r>
    <s v="INNSA1"/>
    <s v="2019-03-26"/>
    <s v="0301049751"/>
    <s v="73239990"/>
    <s v="STEEL LUNCH BOX 3LAYER-8505 (TOTAL 16800 PCS) (MILDSTEEL)-DP - D CLIENT"/>
    <s v="STEEL"/>
    <s v="LUNCH BOX 3LAYER-8505"/>
    <s v="LUNCH"/>
    <s v="TOTAL 16800 PCS"/>
    <s v=""/>
    <e v="#VALUE!"/>
    <s v=" "/>
    <e v="#VALUE!"/>
    <n v="10892"/>
    <s v="KGS"/>
    <n v="378.432559676827"/>
    <n v="4121887.44"/>
    <n v="5.4061794239546712"/>
    <n v="58884.106285714282"/>
    <n v="1002443"/>
    <n v="383.83873910078165"/>
    <x v="6"/>
    <s v="Household Steel Items"/>
    <e v="#NAME?"/>
    <s v="Lunch Box"/>
  </r>
  <r>
    <s v="INNSA1"/>
    <s v="2019-03-26"/>
    <s v="0301049751"/>
    <s v="73239990"/>
    <s v="STEEL LUNCH BOX -6561 (TOTAL 21060 PCS) (MILD STEEL) -"/>
    <s v="STEEL"/>
    <s v="LUNCH BOX -6561"/>
    <s v="LUNCH"/>
    <s v="TOTAL 21060 PCS"/>
    <s v=""/>
    <e v="#VALUE!"/>
    <s v=" "/>
    <e v="#VALUE!"/>
    <n v="8026.2"/>
    <s v="KGS"/>
    <n v="469.38184819715428"/>
    <n v="3767352.59"/>
    <n v="6.7054549742450611"/>
    <n v="53819.322714285707"/>
    <n v="916220.2"/>
    <n v="476.08730317139936"/>
    <x v="6"/>
    <s v="Household Steel Items"/>
    <e v="#NAME?"/>
    <s v="Lunch Box"/>
  </r>
  <r>
    <s v="INNSA1"/>
    <s v="2019-03-26"/>
    <s v="0301049751"/>
    <s v="73239990"/>
    <s v="STAINLESS STEEL SPORTS BOTTLE 750ML S-308-C6-NP-20 (TOTAL 1 - 0080 PCS)(NOT VACUUM BOTTLE)(MILD STEEL)"/>
    <s v="STAINLESS"/>
    <s v="STEEL SPORTS BOTTLE 750ML S-308-C6-NP-20"/>
    <s v="STEEL"/>
    <s v="TOTAL 1 - 0080 PCS"/>
    <s v=""/>
    <e v="#VALUE!"/>
    <s v=" "/>
    <e v="#VALUE!"/>
    <n v="1713.6"/>
    <s v="KGS"/>
    <n v="433.56734360410832"/>
    <n v="742961"/>
    <n v="6.1938191943444041"/>
    <n v="10613.72857142857"/>
    <n v="180688.1"/>
    <n v="439.76116279845274"/>
    <x v="6"/>
    <s v="Household Steel Items"/>
    <e v="#NAME?"/>
    <s v="Other"/>
  </r>
  <r>
    <s v="INNSA1"/>
    <s v="2019-03-26"/>
    <s v="0301049751"/>
    <s v="73239990"/>
    <s v="STEEL LUNCH BOX 2 LAYER-8504(TOTAL 22260 PCS) (MILD STEEL) -"/>
    <s v="STEEL"/>
    <s v="LUNCH BOX 2 LAYER-8504"/>
    <s v="LUNCH"/>
    <s v="TOTAL 22260 PCS"/>
    <s v=""/>
    <e v="#VALUE!"/>
    <s v=" "/>
    <e v="#VALUE!"/>
    <n v="10647.7"/>
    <s v="KGS"/>
    <n v="372.31511500136179"/>
    <n v="3964299.65"/>
    <n v="5.3187873571623117"/>
    <n v="56632.85214285714"/>
    <n v="964117.7"/>
    <n v="377.6339023585241"/>
    <x v="6"/>
    <s v="Household Steel Items"/>
    <e v="#NAME?"/>
    <s v="Lunch Box"/>
  </r>
  <r>
    <s v="INNSA1"/>
    <s v="2019-03-13"/>
    <s v="0301049751"/>
    <s v="73239990"/>
    <s v="03-027I FAMILY CLOTH RACK 3LAYERS (3648 PCS) (HOUSEHOLD ARTI - CLES) (MADE UP OF MILD STEEL)"/>
    <s v="03-027I"/>
    <s v="FAMILY CLOTH RACK 3LAYERS"/>
    <s v="FAMILY"/>
    <s v="3648 PCS"/>
    <s v=""/>
    <e v="#VALUE!"/>
    <s v=" "/>
    <e v="#VALUE!"/>
    <n v="21687.360000000001"/>
    <s v="KGS"/>
    <n v="145.6219590581795"/>
    <n v="3158155.85"/>
    <n v="2.0510135078616831"/>
    <n v="44481.068309859147"/>
    <n v="768063.6"/>
    <n v="147.67297256604118"/>
    <x v="6"/>
    <s v="Household Steel Items"/>
    <e v="#NAME?"/>
    <s v="Other"/>
  </r>
  <r>
    <s v="INNSA1"/>
    <s v="2019-02-26"/>
    <s v="0301049751"/>
    <s v="73231000"/>
    <s v="STEEL SCRUBBER-SS430 (TOTAL 273456 PCS)(MILD STEEL) DPD CLIE - NT"/>
    <s v="STEEL"/>
    <s v="SCRUBBER-SS430"/>
    <s v=" "/>
    <s v="TOTAL 273456 PCS"/>
    <s v=""/>
    <e v="#VALUE!"/>
    <s v=" "/>
    <e v="#VALUE!"/>
    <n v="6520"/>
    <s v="KGS"/>
    <n v="201.81367940000001"/>
    <n v="1315825.19"/>
    <n v="2.80296777"/>
    <n v="18275.349859999998"/>
    <n v="407642.7"/>
    <n v="204.61664717000002"/>
    <x v="6"/>
    <s v="Steel Scrubbers"/>
    <e v="#NAME?"/>
    <s v="Scrubber"/>
  </r>
  <r>
    <s v="INNSA1"/>
    <s v="2019-02-20"/>
    <s v="0301049751"/>
    <s v="73231000"/>
    <s v="STEEL SCRUBBER 2 PCS SET-8001-2 -"/>
    <s v="STEEL"/>
    <s v=" "/>
    <s v=""/>
    <e v="#N/A"/>
    <s v=""/>
    <e v="#VALUE!"/>
    <s v=" "/>
    <e v="#VALUE!"/>
    <n v="96000"/>
    <s v="SET"/>
    <n v="12.58783938"/>
    <n v="1208432.58"/>
    <n v="0.17326688700000001"/>
    <n v="16633.621200000001"/>
    <n v="374372.4"/>
    <n v="12.761106267000001"/>
    <x v="6"/>
    <s v="Steel Scrubbers"/>
    <e v="#NAME?"/>
    <s v="Other"/>
  </r>
  <r>
    <s v="INNSA1"/>
    <s v="2019-02-19"/>
    <s v="0301049751"/>
    <s v="73239990"/>
    <s v="STAINLESS STEEL SPORTS BOTTLE 750ML-AM-06(TOTAL NT WT.106.5 - 6 KGS) (NOT VACUUM BOTTLE) (MILD STEEL)"/>
    <s v="STAINLESS"/>
    <s v="STEEL SPORTS BOTTLE 750ML-AM-06"/>
    <s v="STEEL"/>
    <s v="TOTAL NT WT.106.5 - 6 KGS"/>
    <s v=""/>
    <e v="#VALUE!"/>
    <s v=" "/>
    <e v="#VALUE!"/>
    <n v="720"/>
    <s v="PCS"/>
    <n v="95.157666669999998"/>
    <n v="68513.52"/>
    <n v="1.3098095890000001"/>
    <n v="943.06290430000001"/>
    <n v="16662.5"/>
    <n v="96.467476258999994"/>
    <x v="6"/>
    <s v="Household Steel Items"/>
    <e v="#NAME?"/>
    <s v="Other"/>
  </r>
  <r>
    <s v="INNSA1"/>
    <s v="2019-02-19"/>
    <s v="0301049751"/>
    <s v="73239990"/>
    <s v="STAINLESS STEEL COLA BOTTLE 750ML SK750 SL-01 (TOTAL NT WT.1 - 829.81KGS) (NOT VACUUM BOTTLE) (MILD STEEL)"/>
    <s v="STAINLESS"/>
    <s v="STEEL COLA BOTTLE 750ML SK750 SL-01"/>
    <s v="STEEL"/>
    <s v="TOTAL NT WT.1 - 829.81KGS"/>
    <s v=""/>
    <e v="#VALUE!"/>
    <s v=" "/>
    <e v="#VALUE!"/>
    <n v="9432"/>
    <s v="PCS"/>
    <n v="94.033752120000003"/>
    <n v="886926.35"/>
    <n v="1.2943393270000001"/>
    <n v="12208.20853"/>
    <n v="215700.5"/>
    <n v="95.328091447000006"/>
    <x v="6"/>
    <s v="Household Steel Items"/>
    <e v="#NAME?"/>
    <s v="Other"/>
  </r>
  <r>
    <s v="INNSA1"/>
    <s v="2019-02-19"/>
    <s v="0301049751"/>
    <s v="73239990"/>
    <s v="STAINLESS STEEL SPORTS BOTTLE 750ML S-308-C6-NP-20 (TOTAL NT - WT.2790.14KGS)(NOT VACUUM BOTTLE)(MILD STEEL)DPD CLIENT"/>
    <s v="STAINLESS"/>
    <s v="STEEL SPORTS BOTTLE 750ML S-308-C6-NP-20"/>
    <s v="STEEL"/>
    <s v="TOTAL NT - WT.2790.14KGS"/>
    <s v=""/>
    <e v="#VALUE!"/>
    <s v=" "/>
    <e v="#VALUE!"/>
    <n v="16128"/>
    <s v="PCS"/>
    <n v="76.575693200000003"/>
    <n v="1235012.78"/>
    <n v="1.054035694"/>
    <n v="16999.487679999998"/>
    <n v="300355.09999999998"/>
    <n v="77.62972889400001"/>
    <x v="6"/>
    <s v="Household Steel Items"/>
    <e v="#NAME?"/>
    <s v="Other"/>
  </r>
  <r>
    <s v="INNSA1"/>
    <s v="2019-02-19"/>
    <s v="0301049751"/>
    <s v="73239990"/>
    <s v="STEEL TEA STRAINER -NP-55 (TOTAL NET WT.628.02 KGS) (MILD ST - EEL)"/>
    <s v="STEEL"/>
    <s v="TEA STRAINER -NP-55"/>
    <s v="TEA"/>
    <s v="TOTAL NET WT.628.02 KGS"/>
    <s v=""/>
    <e v="#VALUE!"/>
    <s v=" "/>
    <e v="#VALUE!"/>
    <n v="21240"/>
    <s v="PCS"/>
    <n v="24.256274479999998"/>
    <n v="515203.27"/>
    <n v="0.33387852000000001"/>
    <n v="7091.5797659999998"/>
    <n v="125297.4"/>
    <n v="24.590152999999997"/>
    <x v="6"/>
    <s v="Household Steel Items"/>
    <e v="#NAME?"/>
    <s v="Tea Strainer"/>
  </r>
  <r>
    <s v="INNSA1"/>
    <s v="2019-02-19"/>
    <s v="0301049751"/>
    <s v="73239990"/>
    <s v="STEEL PEELER -MP-196 (TOTAL NET WT.167.28 KGS) (MILD STEEL)D - PD CLIENT"/>
    <s v="STEEL"/>
    <s v="PEELER -MP-196"/>
    <s v="PEELER"/>
    <s v="TOTAL NET WT.167.28 KGS"/>
    <s v=""/>
    <e v="#VALUE!"/>
    <s v=" "/>
    <e v="#VALUE!"/>
    <n v="1968"/>
    <s v="PCS"/>
    <n v="39.27252541"/>
    <n v="77288.33"/>
    <n v="0.54057158199999999"/>
    <n v="1063.844873"/>
    <n v="18796.5"/>
    <n v="39.813096991999998"/>
    <x v="6"/>
    <s v="Household Steel Items"/>
    <e v="#NAME?"/>
    <s v="Other"/>
  </r>
  <r>
    <s v="INNSA1"/>
    <s v="2019-02-19"/>
    <s v="0301049751"/>
    <s v="73239990"/>
    <s v="STAINLESS STEEL SPORTS BOTTLE 650ML S115-NP-21 (TOTAL NT WT. - 2696.72 KGS) (NOT VACUUM BOTTLE) (MILD STEEL)"/>
    <s v="STAINLESS"/>
    <s v="STEEL SPORTS BOTTLE 650ML S115-NP-21"/>
    <s v="STEEL"/>
    <s v="TOTAL NT WT. - 2696.72 KGS"/>
    <s v=""/>
    <e v="#VALUE!"/>
    <s v=" "/>
    <e v="#VALUE!"/>
    <n v="15588"/>
    <s v="PCS"/>
    <n v="85.117404410000006"/>
    <n v="1326810.1000000001"/>
    <n v="1.1716091449999999"/>
    <n v="18263.04336"/>
    <n v="322680.2"/>
    <n v="86.289013555000011"/>
    <x v="6"/>
    <s v="Household Steel Items"/>
    <e v="#NAME?"/>
    <s v="Other"/>
  </r>
  <r>
    <s v="INNSA1"/>
    <s v="2019-02-12"/>
    <s v="0301049751"/>
    <s v="73239990"/>
    <s v="STAINLESS STEEL SPORTS BOTTLE 650ML S115-NP-21 (TOTAL NT WT. - 3286.99 KGS) (NOT VACUUM BOTTLE) (MILD STEEL)"/>
    <s v="STAINLESS"/>
    <s v="STEEL SPORTS BOTTLE 650ML S115-NP-21"/>
    <s v="STEEL"/>
    <s v="TOTAL NT WT. - 3286.99 KGS"/>
    <s v=""/>
    <e v="#VALUE!"/>
    <s v=" "/>
    <e v="#VALUE!"/>
    <n v="19044"/>
    <s v="PCS"/>
    <n v="83.549800989999994"/>
    <n v="1591122.41"/>
    <n v="1.1500316719999999"/>
    <n v="21901.203170000001"/>
    <n v="386960.9"/>
    <n v="84.699832661999992"/>
    <x v="6"/>
    <s v="Household Steel Items"/>
    <e v="#NAME?"/>
    <s v="Other"/>
  </r>
  <r>
    <s v="INNSA1"/>
    <s v="2019-02-12"/>
    <s v="0301049751"/>
    <s v="73239990"/>
    <s v="STAINLESS STEEL COLA BOTTLE 750ML SK750 SL-01 (TOTAL NT WT.5 - 529 KGS) (NOT VACUUM BOTTLE) (MILD STEEL)"/>
    <s v="STAINLESS"/>
    <s v="STEEL COLA BOTTLE 750ML SK750 SL-01"/>
    <s v="STEEL"/>
    <s v="TOTAL NT WT.5 - 529 KGS"/>
    <s v=""/>
    <e v="#VALUE!"/>
    <s v=" "/>
    <e v="#VALUE!"/>
    <n v="28800"/>
    <s v="PCS"/>
    <n v="92.301937150000001"/>
    <n v="2658295.79"/>
    <n v="1.270501544"/>
    <n v="36590.444459999999"/>
    <n v="646497.6"/>
    <n v="93.572438693999999"/>
    <x v="6"/>
    <s v="Household Steel Items"/>
    <e v="#NAME?"/>
    <s v="Other"/>
  </r>
  <r>
    <s v="INNSA1"/>
    <s v="2019-02-12"/>
    <s v="0301049751"/>
    <s v="73239990"/>
    <s v="STAINLESS STEEL SPORTS BOTTLE 750ML S-308-C6-NP-20 (TOTAL NT - WT. 2029.49KGS)(NOT VACUUM BOTTLE)(MILD STEEL)"/>
    <s v="STAINLESS"/>
    <s v="STEEL SPORTS BOTTLE 750ML S-308-C6-NP-20"/>
    <s v="STEEL"/>
    <s v="TOTAL NT - WT. 2029.49KGS"/>
    <s v=""/>
    <e v="#VALUE!"/>
    <s v=" "/>
    <e v="#VALUE!"/>
    <n v="11772"/>
    <s v="PCS"/>
    <n v="75.202175499999996"/>
    <n v="885280.01"/>
    <n v="1.035129738"/>
    <n v="12185.547280000001"/>
    <n v="215300.1"/>
    <n v="76.23730523799999"/>
    <x v="6"/>
    <s v="Household Steel Items"/>
    <e v="#NAME?"/>
    <s v="Other"/>
  </r>
  <r>
    <s v="INNSA1"/>
    <s v="2019-02-11"/>
    <s v="0301049751"/>
    <s v="73239990"/>
    <s v="STEEL LUNCH BOX 2 LAYER-8504(TOTAL NET.WT.574.00 KGS) (MILD - STEEL)"/>
    <s v="STEEL"/>
    <s v="LUNCH BOX 2 LAYER-8504"/>
    <s v="LUNCH"/>
    <s v="TOTAL NET.WT.574.00 KGS"/>
    <s v=""/>
    <e v="#VALUE!"/>
    <s v=" "/>
    <e v="#VALUE!"/>
    <n v="1200"/>
    <s v="PCS"/>
    <n v="184.46974169999999"/>
    <n v="221363.69"/>
    <n v="2.5391568019999999"/>
    <n v="3046.9881620000001"/>
    <n v="53835.6"/>
    <n v="187.00889850199999"/>
    <x v="6"/>
    <s v="Household Steel Items"/>
    <e v="#NAME?"/>
    <s v="Lunch Box"/>
  </r>
  <r>
    <s v="INNSA1"/>
    <s v="2019-02-11"/>
    <s v="0301049751"/>
    <s v="73239990"/>
    <s v="STEEL LUNCH BOX -6900(TOTAL NET.WT.4496.00KGS) (MILD STEEL) -"/>
    <s v="STEEL"/>
    <s v="LUNCH BOX -6900"/>
    <s v="LUNCH"/>
    <s v="TOTAL NET.WT.4496.00KGS"/>
    <s v=""/>
    <e v="#VALUE!"/>
    <s v=" "/>
    <e v="#VALUE!"/>
    <n v="38400"/>
    <s v="PCS"/>
    <n v="58.29243906"/>
    <n v="2238429.66"/>
    <n v="0.80237355899999996"/>
    <n v="30811.144670000001"/>
    <n v="544386.1"/>
    <n v="59.094812619000002"/>
    <x v="6"/>
    <s v="Household Steel Items"/>
    <e v="#NAME?"/>
    <s v="Lunch Box"/>
  </r>
  <r>
    <s v="INNSA1"/>
    <s v="2019-02-11"/>
    <s v="0301049751"/>
    <s v="73239990"/>
    <s v="STEEL LUNCH BOX 3LAYER-8505 (TOTAL NET WT.10892.00 KGS) (MIL - DSTEEL)"/>
    <s v="STEEL"/>
    <s v="LUNCH BOX 3LAYER-8505"/>
    <s v="LUNCH"/>
    <s v="TOTAL NET WT.10892.00 KGS"/>
    <s v=""/>
    <e v="#VALUE!"/>
    <s v=" "/>
    <e v="#VALUE!"/>
    <n v="16800"/>
    <s v="PCS"/>
    <n v="256.04400479999998"/>
    <n v="4301539.28"/>
    <n v="3.524349687"/>
    <n v="59209.074739999996"/>
    <n v="1046134.3"/>
    <n v="259.56835448699997"/>
    <x v="6"/>
    <s v="Household Steel Items"/>
    <e v="#NAME?"/>
    <s v="Lunch Box"/>
  </r>
  <r>
    <s v="INNSA1"/>
    <s v="2019-02-11"/>
    <s v="0301049751"/>
    <s v="73239990"/>
    <s v="STEEL LUNCH BOX-6527 (TOTAL NET WT.9007.90 KGS) (MILD STEEL) -"/>
    <s v="STEEL"/>
    <s v="LUNCH BOX-6527"/>
    <s v="LUNCH"/>
    <s v="TOTAL NET WT.9007.90 KGS"/>
    <s v=""/>
    <e v="#VALUE!"/>
    <s v=" "/>
    <e v="#VALUE!"/>
    <n v="25860"/>
    <s v="PCS"/>
    <n v="154.9545851"/>
    <n v="4007125.57"/>
    <n v="2.132891742"/>
    <n v="55156.580450000001"/>
    <n v="974533"/>
    <n v="157.087476842"/>
    <x v="6"/>
    <s v="Household Steel Items"/>
    <e v="#NAME?"/>
    <s v="Lunch Box"/>
  </r>
  <r>
    <s v="INNSA1"/>
    <s v="2019-02-06"/>
    <s v="0301049751"/>
    <s v="73231000"/>
    <s v="STEEL SCRUBBER-DR-1 (TOTAL NET WT. 4951.80KGS) (MILD STEEL) - DPD CLIENT"/>
    <s v="STEEL"/>
    <s v="SCRUBBER-DR-1"/>
    <s v=" "/>
    <s v="TOTAL NET WT. 4951.80KGS"/>
    <s v=""/>
    <e v="#VALUE!"/>
    <s v=" "/>
    <e v="#VALUE!"/>
    <n v="235800"/>
    <s v="PCS"/>
    <n v="4.938705895"/>
    <n v="1164546.8500000001"/>
    <n v="6.8498001000000003E-2"/>
    <n v="16151.82871"/>
    <n v="360776.7"/>
    <n v="5.007203896"/>
    <x v="6"/>
    <s v="Steel Scrubbers"/>
    <e v="#NAME?"/>
    <s v="Scrubber"/>
  </r>
  <r>
    <s v="INNSA1"/>
    <s v="2019-02-05"/>
    <s v="0301049751"/>
    <s v="73239990"/>
    <s v="KWB-600F STAINLESS STEEL SPORTS BOTTLE -"/>
    <s v="KWB-600F"/>
    <s v=" "/>
    <s v=""/>
    <e v="#N/A"/>
    <s v=""/>
    <e v="#VALUE!"/>
    <s v=" "/>
    <e v="#VALUE!"/>
    <n v="50400"/>
    <s v="PCS"/>
    <n v="77.081099210000005"/>
    <n v="3884887.4"/>
    <n v="1.069085981"/>
    <n v="53881.933429999997"/>
    <n v="944804.6"/>
    <n v="78.150185191000006"/>
    <x v="6"/>
    <s v="Household Steel Items"/>
    <e v="#NAME?"/>
    <s v="Other"/>
  </r>
  <r>
    <s v="INNSA1"/>
    <s v="2019-02-05"/>
    <s v="0301049751"/>
    <s v="73239990"/>
    <s v="STEEL ZHARA -NP-003 (TOTAL NET WT.4368 KGS) (MILD STEEL) -"/>
    <s v="STEEL"/>
    <s v="ZHARA -NP-003"/>
    <s v="ZHARA"/>
    <s v="TOTAL NET WT.4368 KGS"/>
    <s v=""/>
    <e v="#VALUE!"/>
    <s v=" "/>
    <e v="#VALUE!"/>
    <n v="48000"/>
    <s v="KGS"/>
    <n v="33.513490210000001"/>
    <n v="1608647.53"/>
    <n v="0.46481955899999999"/>
    <n v="22311.338830000001"/>
    <n v="391223.2"/>
    <n v="33.978309768999999"/>
    <x v="6"/>
    <s v="Household Steel Items"/>
    <e v="#NAME?"/>
    <s v="Other"/>
  </r>
  <r>
    <s v="INNSA1"/>
    <s v="2019-02-05"/>
    <s v="0301049751"/>
    <s v="73239990"/>
    <s v="STAINLESS STEEL SPORTS BOTTLE 750ML S-308-C6-NP-20 (TOTAL NT - WT. 4671KGS)(NOT VACUUM BOTTLE)(MILD STEEL)DPD CLIENT"/>
    <s v="STAINLESS"/>
    <s v="STEEL SPORTS BOTTLE 750ML S-308-C6-NP-20"/>
    <s v="STEEL"/>
    <s v="TOTAL NT - WT. 4671KGS"/>
    <s v=""/>
    <e v="#VALUE!"/>
    <s v=" "/>
    <e v="#VALUE!"/>
    <n v="27000"/>
    <s v="PCS"/>
    <n v="76.097529629999997"/>
    <n v="2054633.3"/>
    <n v="1.0554442390000001"/>
    <n v="28496.994449999998"/>
    <n v="499686.8"/>
    <n v="77.152973868999993"/>
    <x v="6"/>
    <s v="Household Steel Items"/>
    <e v="#NAME?"/>
    <s v="Other"/>
  </r>
  <r>
    <s v="INNSA1"/>
    <s v="2019-02-05"/>
    <s v="0301049751"/>
    <s v="73239990"/>
    <s v="STAINLESS STEEL SPORTS BOTTLE 650ML S115-NP-21 (TOTAL NT WT. - 2559.71KGS) (NOT VACUUM BOTTLE) (MILD STEEL)"/>
    <s v="STAINLESS"/>
    <s v="STEEL SPORTS BOTTLE 650ML S115-NP-21"/>
    <s v="STEEL"/>
    <s v="TOTAL NT WT. - 2559.71KGS"/>
    <s v=""/>
    <e v="#VALUE!"/>
    <s v=" "/>
    <e v="#VALUE!"/>
    <n v="14796"/>
    <s v="PCS"/>
    <n v="84.585903619999996"/>
    <n v="1251533.03"/>
    <n v="1.173174808"/>
    <n v="17358.294450000001"/>
    <n v="304372.8"/>
    <n v="85.759078427999995"/>
    <x v="6"/>
    <s v="Household Steel Items"/>
    <e v="#NAME?"/>
    <s v="Other"/>
  </r>
  <r>
    <s v="INNSA1"/>
    <s v="2019-02-05"/>
    <s v="0301049751"/>
    <s v="73239990"/>
    <s v="STEEL PEELER -MP-196 (TOTAL NET WT.1566.72 KGS) (MILD STEEL) -"/>
    <s v="STEEL"/>
    <s v="PEELER -MP-196"/>
    <s v="PEELER"/>
    <s v="TOTAL NET WT.1566.72 KGS"/>
    <s v=""/>
    <e v="#VALUE!"/>
    <s v=" "/>
    <e v="#VALUE!"/>
    <n v="18432"/>
    <s v="PCS"/>
    <n v="38.002539059999997"/>
    <n v="700462.8"/>
    <n v="0.52708098599999997"/>
    <n v="9715.1567269999996"/>
    <n v="170352.6"/>
    <n v="38.529620045999998"/>
    <x v="6"/>
    <s v="Household Steel Items"/>
    <e v="#NAME?"/>
    <s v="Other"/>
  </r>
  <r>
    <s v="INNSA1"/>
    <s v="2019-02-05"/>
    <s v="0301049751"/>
    <s v="73239990"/>
    <s v="STEEL TEA STRAINER-NP-55 (TOTAL NET WT.1312.20 KGS) (MILD ST - EEL)"/>
    <s v="STEEL"/>
    <s v="TEA STRAINER-NP-55"/>
    <s v="TEA"/>
    <s v="TOTAL NET WT.1312.20 KGS"/>
    <s v=""/>
    <e v="#VALUE!"/>
    <s v=" "/>
    <e v="#VALUE!"/>
    <n v="29160"/>
    <s v="PCS"/>
    <n v="23.474539440000001"/>
    <n v="684517.57"/>
    <n v="0.325583071"/>
    <n v="9494.0023579999997"/>
    <n v="166474.70000000001"/>
    <n v="23.800122511000001"/>
    <x v="6"/>
    <s v="Household Steel Items"/>
    <e v="#NAME?"/>
    <s v="Tea Strainer"/>
  </r>
  <r>
    <s v="INNSA1"/>
    <s v="2019-01-29"/>
    <s v="0301049751"/>
    <s v="73239990"/>
    <s v="KWP-600B-SS OIL POT 600ML -"/>
    <s v="KWP-600B-SS"/>
    <s v=" "/>
    <s v=""/>
    <e v="#N/A"/>
    <s v=""/>
    <e v="#VALUE!"/>
    <s v=" "/>
    <e v="#VALUE!"/>
    <n v="6800"/>
    <s v="PCS"/>
    <n v="91.549698530000001"/>
    <n v="622537.94999999995"/>
    <n v="1.269760035"/>
    <n v="8634.3682389999994"/>
    <n v="151401.29999999999"/>
    <n v="92.819458565000005"/>
    <x v="6"/>
    <s v="Household Steel Items"/>
    <e v="#NAME?"/>
    <s v="Other"/>
  </r>
  <r>
    <s v="INNSA1"/>
    <s v="2019-01-29"/>
    <s v="0301049751"/>
    <s v="73239990"/>
    <s v="KWP-1000B-SS OIL POT 1000ML -"/>
    <s v="KWP-1000B-SS"/>
    <s v=" "/>
    <s v=""/>
    <e v="#N/A"/>
    <s v=""/>
    <e v="#VALUE!"/>
    <s v=" "/>
    <e v="#VALUE!"/>
    <n v="11100"/>
    <s v="PCS"/>
    <n v="111.16749009999999"/>
    <n v="1233959.1399999999"/>
    <n v="1.541851458"/>
    <n v="17114.551179999999"/>
    <n v="300098.90000000002"/>
    <n v="112.70934155799999"/>
    <x v="6"/>
    <s v="Household Steel Items"/>
    <e v="#NAME?"/>
    <s v="Other"/>
  </r>
  <r>
    <s v="INNSA1"/>
    <s v="2019-01-28"/>
    <s v="0301049751"/>
    <s v="73231000"/>
    <s v="STEEL SCRUBBER 3PCS SET-DR-2(TOTAL NET WT.630.00 KGS) (MILD - STEEL)"/>
    <s v="STEEL"/>
    <s v="SCRUBBER 3PCS SET-DR-2"/>
    <s v="SCRUBBER"/>
    <s v="TOTAL NET WT.630.00 KGS"/>
    <s v=""/>
    <e v="#VALUE!"/>
    <s v=" "/>
    <e v="#VALUE!"/>
    <n v="10000"/>
    <s v="SET"/>
    <n v="15.529305000000001"/>
    <n v="155293.04999999999"/>
    <n v="0.21538564499999999"/>
    <n v="2153.8564489999999"/>
    <n v="48109.8"/>
    <n v="15.744690645"/>
    <x v="6"/>
    <s v="Steel Scrubbers"/>
    <e v="#NAME?"/>
    <s v="Scrubber"/>
  </r>
  <r>
    <s v="INNSA1"/>
    <s v="2019-01-22"/>
    <s v="0301049751"/>
    <s v="73239990"/>
    <s v="SM1168 STEEL HOOK WITH HANGER -"/>
    <s v="SM1168"/>
    <s v=" "/>
    <s v=""/>
    <e v="#N/A"/>
    <s v=""/>
    <e v="#VALUE!"/>
    <s v=" "/>
    <e v="#VALUE!"/>
    <n v="1800"/>
    <s v="PCS"/>
    <n v="99.891361110000005"/>
    <n v="179804.45"/>
    <n v="1.3854557709999999"/>
    <n v="2493.8203880000001"/>
    <n v="43728.4"/>
    <n v="101.276816881"/>
    <x v="6"/>
    <s v="Household Steel Items"/>
    <e v="#NAME?"/>
    <s v="Other"/>
  </r>
  <r>
    <s v="INNSA1"/>
    <s v="2019-01-22"/>
    <s v="0301049751"/>
    <s v="73239990"/>
    <s v="KWP-1000B-SS OIL POT 1000ML -"/>
    <s v="KWP-1000B-SS"/>
    <s v=" "/>
    <s v=""/>
    <e v="#N/A"/>
    <s v=""/>
    <e v="#VALUE!"/>
    <s v=" "/>
    <e v="#VALUE!"/>
    <n v="11100"/>
    <s v="PCS"/>
    <n v="111.380709"/>
    <n v="1236325.8700000001"/>
    <n v="1.5448087239999999"/>
    <n v="17147.376840000001"/>
    <n v="300674.5"/>
    <n v="112.925517724"/>
    <x v="6"/>
    <s v="Household Steel Items"/>
    <e v="#NAME?"/>
    <s v="Other"/>
  </r>
  <r>
    <s v="INNSA1"/>
    <s v="2019-01-22"/>
    <s v="0301049751"/>
    <s v="73239990"/>
    <s v="KWP-600B-SS OIL POT 600ML -"/>
    <s v="KWP-600B-SS"/>
    <s v=" "/>
    <s v=""/>
    <e v="#N/A"/>
    <s v=""/>
    <e v="#VALUE!"/>
    <s v=" "/>
    <e v="#VALUE!"/>
    <n v="6800"/>
    <s v="PCS"/>
    <n v="91.725289709999998"/>
    <n v="623731.97"/>
    <n v="1.272195419"/>
    <n v="8650.9288489999999"/>
    <n v="151691.6"/>
    <n v="92.997485128999998"/>
    <x v="6"/>
    <s v="Household Steel Items"/>
    <e v="#NAME?"/>
    <s v="Other"/>
  </r>
  <r>
    <s v="INNSA1"/>
    <s v="2019-01-21"/>
    <s v="0301049751"/>
    <s v="73239990"/>
    <s v="STEEL WALL HANGER HOOK-SL-89 (TOTAL NET WT.2709.50 KGS)(MILD - STEEL)"/>
    <s v="STEEL"/>
    <s v="WALL HANGER HOOK-SL-89"/>
    <s v="WALL"/>
    <s v="TOTAL NET WT.2709.50 KGS"/>
    <s v=""/>
    <e v="#VALUE!"/>
    <s v=" "/>
    <e v="#VALUE!"/>
    <n v="14112"/>
    <s v="PCS"/>
    <n v="80.858762760000005"/>
    <n v="1141078.8600000001"/>
    <n v="1.121480759"/>
    <n v="15826.33648"/>
    <n v="277510.40000000002"/>
    <n v="81.980243518999998"/>
    <x v="6"/>
    <s v="Household Steel Items"/>
    <e v="#NAME?"/>
    <s v="Hanger"/>
  </r>
  <r>
    <s v="INNSA1"/>
    <s v="2019-01-19"/>
    <s v="0301049751"/>
    <s v="73239990"/>
    <s v="STAINLESS STEEL SPORTS BOTTLE 750ML S-308-C6-NP-20 (TOTAL NT - WT. 3103.20 KGS)(NOT VACUUM BOTTLE)(MILD STEEL)"/>
    <s v="STAINLESS"/>
    <s v="STEEL SPORTS BOTTLE 750ML S-308-C6-NP-20"/>
    <s v="STEEL"/>
    <s v="TOTAL NT - WT. 3103.20 KGS"/>
    <s v=""/>
    <e v="#VALUE!"/>
    <s v=" "/>
    <e v="#VALUE!"/>
    <n v="18000"/>
    <s v="PCS"/>
    <n v="76.15621333"/>
    <n v="1370811.84"/>
    <n v="1.0562581600000001"/>
    <n v="19012.64688"/>
    <n v="333381.40000000002"/>
    <n v="77.212471489999999"/>
    <x v="6"/>
    <s v="Household Steel Items"/>
    <e v="#NAME?"/>
    <s v="Other"/>
  </r>
  <r>
    <s v="INNSA1"/>
    <s v="2019-01-19"/>
    <s v="0301049751"/>
    <s v="73239990"/>
    <s v="STEEL WALL HANGER HOOK-SL-89 (TOTAL NET WT.1161.22 KGS)(MILD - STEEL)"/>
    <s v="STEEL"/>
    <s v="WALL HANGER HOOK-SL-89"/>
    <s v="WALL"/>
    <s v="TOTAL NET WT.1161.22 KGS"/>
    <s v=""/>
    <e v="#VALUE!"/>
    <s v=" "/>
    <e v="#VALUE!"/>
    <n v="6048"/>
    <s v="PCS"/>
    <n v="80.964553570000007"/>
    <n v="489673.62"/>
    <n v="1.1229480380000001"/>
    <n v="6791.5897359999999"/>
    <n v="119088.6"/>
    <n v="82.087501608000011"/>
    <x v="6"/>
    <s v="Household Steel Items"/>
    <e v="#NAME?"/>
    <s v="Hanger"/>
  </r>
  <r>
    <s v="INNSA1"/>
    <s v="2019-01-19"/>
    <s v="0301049751"/>
    <s v="73239990"/>
    <s v="STAINLESS STEEL SPORTS BOTTLE 650ML S115-NP-21 (TOTAL NT WT. - 3697.09 KGS) (NOT VACUUM BOTTLE) (MILD STEEL)"/>
    <s v="STAINLESS"/>
    <s v="STEEL SPORTS BOTTLE 650ML S115-NP-21"/>
    <s v="STEEL"/>
    <s v="TOTAL NT WT. - 3697.09 KGS"/>
    <s v=""/>
    <e v="#VALUE!"/>
    <s v=" "/>
    <e v="#VALUE!"/>
    <n v="21420"/>
    <s v="PCS"/>
    <n v="84.651133520000002"/>
    <n v="1813227.28"/>
    <n v="1.174079522"/>
    <n v="25148.783360000001"/>
    <n v="440976.9"/>
    <n v="85.825213042000001"/>
    <x v="6"/>
    <s v="Household Steel Items"/>
    <e v="#NAME?"/>
    <s v="Other"/>
  </r>
  <r>
    <s v="INNSA1"/>
    <s v="2019-01-15"/>
    <s v="0301049751"/>
    <s v="73239990"/>
    <s v="KWS-750C - STAINLESS STEEL SPORTS BOTTLE 850ML -"/>
    <s v="KWS-750C"/>
    <s v=" "/>
    <s v=""/>
    <e v="#N/A"/>
    <s v=""/>
    <e v="#VALUE!"/>
    <s v=" "/>
    <e v="#VALUE!"/>
    <n v="19188"/>
    <s v="PCS"/>
    <n v="71.997569839999997"/>
    <n v="1381489.37"/>
    <n v="1.0104922080000001"/>
    <n v="19389.324489999999"/>
    <n v="335978.2"/>
    <n v="73.008062047999999"/>
    <x v="6"/>
    <s v="Household Steel Items"/>
    <e v="#NAME?"/>
    <s v="Other"/>
  </r>
  <r>
    <s v="INNSA1"/>
    <s v="2019-01-15"/>
    <s v="0301049751"/>
    <s v="73239990"/>
    <s v="KW830- STAINLESS STEEL SPORTS BOTTLE 1000ML -"/>
    <s v="KW830-"/>
    <s v=" "/>
    <s v=""/>
    <e v="#N/A"/>
    <s v=""/>
    <e v="#VALUE!"/>
    <s v=" "/>
    <e v="#VALUE!"/>
    <n v="14040"/>
    <s v="PCS"/>
    <n v="75.516626070000001"/>
    <n v="1060253.43"/>
    <n v="1.0598824710000001"/>
    <n v="14880.749889999999"/>
    <n v="257853.6"/>
    <n v="76.576508540999995"/>
    <x v="6"/>
    <s v="Household Steel Items"/>
    <e v="#NAME?"/>
    <s v="Other"/>
  </r>
  <r>
    <s v="INNSA1"/>
    <s v="2019-01-15"/>
    <s v="0301049751"/>
    <s v="73239990"/>
    <s v="KWS-750D- STAINLESS STEEL SPORTS BOTTLE 750ML -"/>
    <s v="KWS-750D-"/>
    <s v=" "/>
    <s v=""/>
    <e v="#N/A"/>
    <s v=""/>
    <e v="#VALUE!"/>
    <s v=" "/>
    <e v="#VALUE!"/>
    <n v="19476"/>
    <s v="PCS"/>
    <n v="79.197326450000006"/>
    <n v="1542447.13"/>
    <n v="1.1115414239999999"/>
    <n v="21648.38077"/>
    <n v="375123.20000000001"/>
    <n v="80.308867874000001"/>
    <x v="6"/>
    <s v="Household Steel Items"/>
    <e v="#NAME?"/>
    <s v="Other"/>
  </r>
  <r>
    <s v="INNSA1"/>
    <s v="2019-01-15"/>
    <s v="0301049751"/>
    <s v="73239990"/>
    <s v="KW-820 - STAINLESS STEEL SPORTS BOTTLE 750ML -"/>
    <s v="KW-820"/>
    <s v=" "/>
    <s v=""/>
    <e v="#N/A"/>
    <s v=""/>
    <e v="#VALUE!"/>
    <s v=" "/>
    <e v="#VALUE!"/>
    <n v="14040"/>
    <s v="PCS"/>
    <n v="71.920596149999994"/>
    <n v="1009765.17"/>
    <n v="1.0094118759999999"/>
    <n v="14172.142739999999"/>
    <n v="245574.9"/>
    <n v="72.930008025999996"/>
    <x v="6"/>
    <s v="Household Steel Items"/>
    <e v="#NAME?"/>
    <s v="Other"/>
  </r>
  <r>
    <s v="INNSA1"/>
    <s v="2019-01-15"/>
    <s v="0301049751"/>
    <s v="73239990"/>
    <s v="KW-868- STAINLESS STEEL SPORTS BOTTLE 650ML -"/>
    <s v="KW-868-"/>
    <s v=" "/>
    <s v=""/>
    <e v="#N/A"/>
    <s v=""/>
    <e v="#VALUE!"/>
    <s v=" "/>
    <e v="#VALUE!"/>
    <n v="14040"/>
    <s v="PCS"/>
    <n v="84.866303419999994"/>
    <n v="1191522.8999999999"/>
    <n v="1.191106013"/>
    <n v="16723.128420000001"/>
    <n v="289778.40000000002"/>
    <n v="86.057409432999989"/>
    <x v="6"/>
    <s v="Household Steel Items"/>
    <e v="#NAME?"/>
    <s v="Other"/>
  </r>
  <r>
    <s v="INNSA1"/>
    <s v="2019-01-14"/>
    <s v="0301049751"/>
    <s v="73239990"/>
    <s v="STEEL TEA STRAINER -NP-55 (TOTAL NET WT.2368.80 KGS) (MILD S - TEEL)"/>
    <s v="STEEL"/>
    <s v="TEA STRAINER -NP-55"/>
    <s v="TEA"/>
    <s v="TOTAL NET WT.2368.80 KGS"/>
    <s v=""/>
    <e v="#VALUE!"/>
    <s v=" "/>
    <e v="#VALUE!"/>
    <n v="50400"/>
    <s v="PCS"/>
    <n v="23.07264683"/>
    <n v="1162861.3999999999"/>
    <n v="0.32382662200000001"/>
    <n v="16320.86175"/>
    <n v="282807.8"/>
    <n v="23.396473451999999"/>
    <x v="6"/>
    <s v="Household Steel Items"/>
    <e v="#NAME?"/>
    <s v="Tea Strainer"/>
  </r>
  <r>
    <s v="INNSA1"/>
    <s v="2019-01-12"/>
    <s v="0301049751"/>
    <s v="73239990"/>
    <s v="STAINLESS STEEL SPORTS BOTTLE 650ML S115-NP-21 (TOTAL NT WT. - 3286.99 KGS) (NOT VACUUM BOTTLE) (MILD STEEL)"/>
    <s v="STAINLESS"/>
    <s v="STEEL SPORTS BOTTLE 650ML S115-NP-21"/>
    <s v="STEEL"/>
    <s v="TOTAL NT WT. - 3286.99 KGS"/>
    <s v=""/>
    <e v="#VALUE!"/>
    <s v=" "/>
    <e v="#VALUE!"/>
    <n v="19044"/>
    <s v="PCS"/>
    <n v="83.549800989999994"/>
    <n v="1591122.41"/>
    <n v="1.172628786"/>
    <n v="22331.542600000001"/>
    <n v="386960.9"/>
    <n v="84.722429775999998"/>
    <x v="6"/>
    <s v="Household Steel Items"/>
    <e v="#NAME?"/>
    <s v="Other"/>
  </r>
  <r>
    <s v="INNSA1"/>
    <s v="2019-01-12"/>
    <s v="0301049751"/>
    <s v="73239990"/>
    <s v="STAINLESS STEEL SPORTS BOTTLE 750ML S-308-C6-NP-20 (TOTAL NT - WT. 2029.49KGS)(NOT VACUUM BOTTLE)(MILD STEEL)"/>
    <s v="STAINLESS"/>
    <s v="STEEL SPORTS BOTTLE 750ML S-308-C6-NP-20"/>
    <s v="STEEL"/>
    <s v="TOTAL NT - WT. 2029.49KGS"/>
    <s v=""/>
    <e v="#VALUE!"/>
    <s v=" "/>
    <e v="#VALUE!"/>
    <n v="11772"/>
    <s v="PCS"/>
    <n v="75.202175499999996"/>
    <n v="885280.01"/>
    <n v="1.0554691300000001"/>
    <n v="12424.982599999999"/>
    <n v="215300.1"/>
    <n v="76.257644630000001"/>
    <x v="6"/>
    <s v="Household Steel Items"/>
    <e v="#NAME?"/>
    <s v="Other"/>
  </r>
  <r>
    <s v="INNSA1"/>
    <s v="2019-01-12"/>
    <s v="0301049751"/>
    <s v="73239990"/>
    <s v="STAINLESS STEEL COLA BOTTLE 750ML SK750 SL-01 (TOTAL NT WT.5 - 529 KGS) (NOT VACUUM BOTTLE) (MILD STEEL)"/>
    <s v="STAINLESS"/>
    <s v="STEEL COLA BOTTLE 750ML SK750 SL-01"/>
    <s v="STEEL"/>
    <s v="TOTAL NT WT.5 - 529 KGS"/>
    <s v=""/>
    <e v="#VALUE!"/>
    <s v=" "/>
    <e v="#VALUE!"/>
    <n v="28800"/>
    <s v="PCS"/>
    <n v="92.301937150000001"/>
    <n v="2658295.79"/>
    <n v="1.295465785"/>
    <n v="37309.414599999996"/>
    <n v="646497.6"/>
    <n v="93.597402935000005"/>
    <x v="6"/>
    <s v="Household Steel Items"/>
    <e v="#NAME?"/>
    <s v="Other"/>
  </r>
  <r>
    <s v="INNSA1"/>
    <s v="2019-01-11"/>
    <s v="0301049751"/>
    <s v="73239990"/>
    <s v="RYX-02-021A MILD STEEL MULTI FUNCTION CLOTH STAND (OTHER ART - ICLES OF HOUSEHOLD OF IRON &amp; STEEL)"/>
    <s v="RYX-02-021A"/>
    <s v="MILD STEEL MULTI FUNCTION CLOTH STAND"/>
    <s v="MILD"/>
    <s v="OTHER ART - ICLES OF HOUSEHOLD OF IRON &amp; STEEL"/>
    <s v=""/>
    <e v="#VALUE!"/>
    <s v=" "/>
    <e v="#VALUE!"/>
    <n v="2592"/>
    <s v="PCS"/>
    <n v="637.83584099999996"/>
    <n v="1653270.5"/>
    <n v="8.9520819800000009"/>
    <n v="23203.796490000001"/>
    <n v="402075.4"/>
    <n v="646.78792297999996"/>
    <x v="6"/>
    <s v="Household Steel Items"/>
    <e v="#NAME?"/>
    <s v="Cloth Stand"/>
  </r>
  <r>
    <s v="INNSA1"/>
    <s v="2019-01-08"/>
    <s v="0301049751"/>
    <s v="73239990"/>
    <s v="STEEL CONTAINER-GN-32 (TOTAL NET WT.27.79 KGS) (MILD STEEL) -"/>
    <s v="STEEL"/>
    <s v="CONTAINER-GN-32"/>
    <s v=" "/>
    <s v="TOTAL NET WT.27.79 KGS"/>
    <s v=""/>
    <e v="#VALUE!"/>
    <s v=" "/>
    <e v="#VALUE!"/>
    <n v="72"/>
    <s v="PCS"/>
    <n v="152.06222220000001"/>
    <n v="10948.48"/>
    <n v="2.1342066279999998"/>
    <n v="153.6628772"/>
    <n v="2662.6"/>
    <n v="154.19642882799999"/>
    <x v="6"/>
    <s v="Household Steel Items"/>
    <e v="#NAME?"/>
    <s v="Other"/>
  </r>
  <r>
    <s v="INNSA1"/>
    <s v="2019-01-08"/>
    <s v="0301049751"/>
    <s v="73239990"/>
    <s v="STAINLESS STEEL SPORTS BOTTLE 750ML S-308-C6-NP-20(TOTAL NT - WT.5480.64 KGS)(NOT VACUUM BOTTLE)(MILD STEEL)-DPD CLIENT"/>
    <s v="STAINLESS"/>
    <s v="STEEL SPORTS BOTTLE 750ML S-308-C6-NP-20"/>
    <s v="STEEL"/>
    <s v="TOTAL NT - WT.5480.64 KGS"/>
    <s v=""/>
    <e v="#VALUE!"/>
    <s v=" "/>
    <e v="#VALUE!"/>
    <n v="31680"/>
    <s v="PCS"/>
    <n v="75.012458960000004"/>
    <n v="2376394.7000000002"/>
    <n v="1.0528064420000001"/>
    <n v="33352.908069999998"/>
    <n v="577939.19999999995"/>
    <n v="76.065265402000009"/>
    <x v="6"/>
    <s v="Household Steel Items"/>
    <e v="#NAME?"/>
    <s v="Other"/>
  </r>
  <r>
    <s v="INNSA1"/>
    <s v="2019-01-08"/>
    <s v="0301049751"/>
    <s v="73239990"/>
    <s v="STAINLESS STEEL SPORTS BOTTLE 600ML S115-NP-21 (TOTAL NT WT. - 5119.41 KGS)(NOT VACUUM BOTTLE) (MILD STEEL)"/>
    <s v="STAINLESS"/>
    <s v="STEEL SPORTS BOTTLE 600ML S115-NP-21"/>
    <s v="STEEL"/>
    <s v="TOTAL NT WT. - 5119.41 KGS"/>
    <s v=""/>
    <e v="#VALUE!"/>
    <s v=" "/>
    <e v="#VALUE!"/>
    <n v="29592"/>
    <s v="PCS"/>
    <n v="83.379797580000002"/>
    <n v="2467374.9700000002"/>
    <n v="1.170242773"/>
    <n v="34629.824139999997"/>
    <n v="600065.6"/>
    <n v="84.550040353"/>
    <x v="6"/>
    <s v="Household Steel Items"/>
    <e v="#NAME?"/>
    <s v="Other"/>
  </r>
  <r>
    <s v="INNSA1"/>
    <s v="2019-01-08"/>
    <s v="0301049751"/>
    <s v="73239990"/>
    <s v="STEEL PEELER -MP-196 (TOTAL NET WT.1611.60KGS)(MILD STEEL) -"/>
    <s v="STEEL"/>
    <s v="PEELER -MP-196"/>
    <s v="PEELER"/>
    <s v="TOTAL NET WT.1611.60KGS"/>
    <s v=""/>
    <e v="#VALUE!"/>
    <s v=" "/>
    <e v="#VALUE!"/>
    <n v="20400"/>
    <s v="PCS"/>
    <n v="36.971992649999997"/>
    <n v="754228.65"/>
    <n v="0.51890515999999998"/>
    <n v="10585.66526"/>
    <n v="183428.5"/>
    <n v="37.49089781"/>
    <x v="6"/>
    <s v="Household Steel Items"/>
    <e v="#NAME?"/>
    <s v="Other"/>
  </r>
  <r>
    <s v="INNSA1"/>
    <s v="2019-01-08"/>
    <s v="0301049751"/>
    <s v="73239990"/>
    <s v="STAINLESS STEEL COLA BOTTLE 750ML SK750-SL-01 (TOTAL NT WT - .4237.05 KGS)(NOT VACUUM BOTTLE) (MILD STEEL)"/>
    <s v="STAINLESS"/>
    <s v="STEEL COLA BOTTLE 750ML SK750-SL-01"/>
    <s v="STEEL"/>
    <s v="TOTAL NT WT - .4237.05 KGS"/>
    <s v=""/>
    <e v="#VALUE!"/>
    <s v=" "/>
    <e v="#VALUE!"/>
    <n v="22068"/>
    <s v="PCS"/>
    <n v="92.128804599999995"/>
    <n v="2033098.46"/>
    <n v="1.293035854"/>
    <n v="28534.715230000002"/>
    <n v="494449.5"/>
    <n v="93.421840453999991"/>
    <x v="6"/>
    <s v="Household Steel Items"/>
    <e v="#NAME?"/>
    <s v="Other"/>
  </r>
  <r>
    <s v="INNSA1"/>
    <s v="2019-01-08"/>
    <s v="0301049751"/>
    <s v="73239990"/>
    <s v="STEEL CONTAINER-GN-30 (TOTAL NET WT.24.91 KGS) (MILD STEEL) -"/>
    <s v="STEEL"/>
    <s v="CONTAINER-GN-30"/>
    <s v=" "/>
    <s v="TOTAL NET WT.24.91 KGS"/>
    <s v=""/>
    <e v="#VALUE!"/>
    <s v=" "/>
    <e v="#VALUE!"/>
    <n v="144"/>
    <s v="PCS"/>
    <n v="84.230555559999999"/>
    <n v="12129.2"/>
    <n v="1.182183236"/>
    <n v="170.234386"/>
    <n v="2949.8"/>
    <n v="85.412738795999999"/>
    <x v="6"/>
    <s v="Household Steel Items"/>
    <e v="#NAME?"/>
    <s v="Other"/>
  </r>
  <r>
    <s v="INNSA1"/>
    <s v="2019-01-07"/>
    <s v="0301049751"/>
    <s v="73239990"/>
    <s v="STEEL ZHARA-NP-003 (TOTAL NET WT.6925.80 KGS) (MILD TEEL) -"/>
    <s v="STEEL"/>
    <s v="ZHARA-NP-003"/>
    <s v=" "/>
    <s v="TOTAL NET WT.6925.80 KGS"/>
    <s v=""/>
    <e v="#VALUE!"/>
    <s v=" "/>
    <e v="#VALUE!"/>
    <n v="71400"/>
    <s v="PCS"/>
    <n v="32.487913450000001"/>
    <n v="2319637.02"/>
    <n v="0.45597071500000003"/>
    <n v="32556.30905"/>
    <n v="564135.80000000005"/>
    <n v="32.943884165"/>
    <x v="6"/>
    <s v="Household Steel Items"/>
    <e v="#NAME?"/>
    <s v="Other"/>
  </r>
  <r>
    <s v="INNSA1"/>
    <s v="2019-01-02"/>
    <s v="0301049751"/>
    <s v="73239990"/>
    <s v="RYX-02-021A MILD STEEL MULTI FUNCTION CLOTH STAND (1296 PCS) - (OTHER ARTICLES OF HOUSEHOLD OF IRON &amp; STEEL)"/>
    <s v="RYX-02-021A"/>
    <s v="MILD STEEL MULTI FUNCTION CLOTH STAND"/>
    <s v="MILD"/>
    <s v="1296 PCS"/>
    <s v=""/>
    <e v="#VALUE!"/>
    <s v=" "/>
    <e v="#VALUE!"/>
    <n v="4752"/>
    <s v="KG"/>
    <n v="173.42680559999999"/>
    <n v="824124.18"/>
    <n v="2.4272471040000001"/>
    <n v="11534.27824"/>
    <n v="200426.9"/>
    <n v="175.854052704"/>
    <x v="6"/>
    <s v="Household Steel Items"/>
    <e v="#NAME?"/>
    <s v="Cloth Stand"/>
  </r>
  <r>
    <s v="INNSA1"/>
    <s v="2019-01-02"/>
    <s v="0301049751"/>
    <s v="73239990"/>
    <s v="RYX-02-020 MILD STEEL MULTI FUNCTION CLOTH STAND (1232 PCS) - (OTHER ARTICLES OF HOUSEHOLD OF IRON &amp; STEEL)"/>
    <s v="RYX-02-020"/>
    <s v="MILD STEEL MULTI FUNCTION CLOTH STAND"/>
    <s v="MILD"/>
    <s v="1232 PCS"/>
    <s v=""/>
    <e v="#VALUE!"/>
    <s v=" "/>
    <e v="#VALUE!"/>
    <n v="4004"/>
    <s v="KG"/>
    <n v="313.95727269999998"/>
    <n v="1257084.92"/>
    <n v="4.3940835930000004"/>
    <n v="17593.91071"/>
    <n v="305723"/>
    <n v="318.35135629299998"/>
    <x v="6"/>
    <s v="Household Steel Items"/>
    <e v="#NAME?"/>
    <s v="Cloth Stand"/>
  </r>
  <r>
    <s v="INNSA1"/>
    <s v="2018-12-31"/>
    <s v="0301049751"/>
    <s v="73239990"/>
    <s v="STAINLESS STEEL SPORTS BOTTLE 600ML S115-NP-21 (TOTAL NT WT.5797.29 KGS)(NOT VACUUM BOTTLE) (MILD STEEL)"/>
    <s v="STAINLESS"/>
    <s v="STEEL SPORTS BOTTLE 600ML S115-NP-21"/>
    <s v="STEEL"/>
    <s v="TOTAL NT WT.5797.29 KGS"/>
    <s v=""/>
    <e v="#VALUE!"/>
    <s v=" "/>
    <e v="#VALUE!"/>
    <n v="33588"/>
    <s v="PCS"/>
    <n v="83.592436879999994"/>
    <n v="2807702.77"/>
    <n v="1.1699431330000001"/>
    <n v="39296.04997"/>
    <n v="682833.3"/>
    <n v="84.762380012999998"/>
    <x v="7"/>
    <s v="Household Steel Items"/>
    <e v="#NAME?"/>
    <s v="Other"/>
  </r>
  <r>
    <s v="INNSA1"/>
    <s v="2018-12-31"/>
    <s v="0301049751"/>
    <s v="73239990"/>
    <s v="STEEL HOOK 5 PCS SET-GN-08 (TOTAL NET WT.76.50 KGS) (MILD STEEL)"/>
    <s v="STEEL"/>
    <s v="HOOK 5 PCS SET-GN-08"/>
    <s v="HOOK"/>
    <s v="TOTAL NET WT.76.50 KGS"/>
    <s v=""/>
    <e v="#VALUE!"/>
    <s v=" "/>
    <e v="#VALUE!"/>
    <n v="450"/>
    <s v="SET"/>
    <n v="84.972688890000001"/>
    <n v="38237.71"/>
    <n v="1.1892608659999999"/>
    <n v="535.16738980000002"/>
    <n v="9299.5"/>
    <n v="86.161949755999999"/>
    <x v="7"/>
    <s v="Household Steel Items"/>
    <e v="#NAME?"/>
    <s v="Other"/>
  </r>
  <r>
    <s v="INNSA1"/>
    <s v="2018-12-31"/>
    <s v="0301049751"/>
    <s v="73239990"/>
    <s v="STAINLESS STEEL SPORTS BOTTLE 750ML -MP-201(TOTAL NT WT.651.60 KGS)(NOT VACUUM BOTTLE)(MILD STEEL)-DPD CLIENT"/>
    <s v="STAINLESS"/>
    <s v="STEEL SPORTS BOTTLE 750ML -MP-201"/>
    <s v="STEEL"/>
    <s v="TOTAL NT WT.651.60 KGS"/>
    <s v=""/>
    <e v="#VALUE!"/>
    <s v=" "/>
    <e v="#VALUE!"/>
    <n v="3600"/>
    <s v="PCS"/>
    <n v="86.830172219999994"/>
    <n v="312588.62"/>
    <n v="1.215257834"/>
    <n v="4374.9282020000001"/>
    <n v="76021.600000000006"/>
    <n v="88.045430053999993"/>
    <x v="7"/>
    <s v="Household Steel Items"/>
    <e v="#NAME?"/>
    <s v="Other"/>
  </r>
  <r>
    <s v="INNSA1"/>
    <s v="2018-12-31"/>
    <s v="0301049751"/>
    <s v="73231000"/>
    <s v="STEEL SCRUBBER 2PCS SET-GN-15 (TOTAL NET WT.648 KGS) (MILDSTEEL)"/>
    <s v="STEEL"/>
    <s v="SCRUBBER 2PCS SET-GN-15"/>
    <s v="SCRUBBER"/>
    <s v="TOTAL NET WT.648 KGS"/>
    <s v=""/>
    <e v="#VALUE!"/>
    <s v=" "/>
    <e v="#VALUE!"/>
    <n v="10800"/>
    <s v="SET"/>
    <n v="17.367226850000002"/>
    <n v="187566.05"/>
    <n v="0.24306825500000001"/>
    <n v="2625.1371589999999"/>
    <n v="58108"/>
    <n v="17.610295105000002"/>
    <x v="7"/>
    <s v="Steel Scrubbers"/>
    <e v="#NAME?"/>
    <s v="Scrubber"/>
  </r>
  <r>
    <s v="INNSA1"/>
    <s v="2018-12-31"/>
    <s v="0301049751"/>
    <s v="73239990"/>
    <s v="STAINLESS STEEL COLA BOTTLE 750ML SK750-SL-01 (TOTAL NT WT.4147.20KGS)(NOT VACUUM BOTTLE) (MILD STEEL)"/>
    <s v="STAINLESS"/>
    <s v="STEEL COLA BOTTLE 750ML SK750-SL-01"/>
    <s v="STEEL"/>
    <s v="TOTAL NT WT.4147.20KGS"/>
    <s v=""/>
    <e v="#VALUE!"/>
    <s v=" "/>
    <e v="#VALUE!"/>
    <n v="21600"/>
    <s v="PCS"/>
    <n v="92.349038890000003"/>
    <n v="1994739.24"/>
    <n v="1.292498795"/>
    <n v="27917.973969999999"/>
    <n v="485120.6"/>
    <n v="93.641537685000003"/>
    <x v="7"/>
    <s v="Household Steel Items"/>
    <e v="#NAME?"/>
    <s v="Other"/>
  </r>
  <r>
    <s v="INNSA1"/>
    <s v="2018-12-31"/>
    <s v="0301049751"/>
    <s v="73239990"/>
    <s v="STEEL HOOK 6 PCS SET -GN-09 (TOTAL NET WT.81 KGS) (MILD STEEL)"/>
    <s v="STEEL"/>
    <s v="HOOK 6 PCS SET -GN-09"/>
    <s v="HOOK"/>
    <s v="TOTAL NET WT.81 KGS"/>
    <s v=""/>
    <e v="#VALUE!"/>
    <s v=" "/>
    <e v="#VALUE!"/>
    <n v="500"/>
    <s v="SET"/>
    <n v="58.88458"/>
    <n v="29442.29"/>
    <n v="0.82413687899999999"/>
    <n v="412.06843950000001"/>
    <n v="7160.3"/>
    <n v="59.708716879000001"/>
    <x v="7"/>
    <s v="Household Steel Items"/>
    <e v="#NAME?"/>
    <s v="Other"/>
  </r>
  <r>
    <s v="INNSA1"/>
    <s v="2018-12-31"/>
    <s v="0301049751"/>
    <s v="73231000"/>
    <s v="STEEL SCRUBBER 6PCS SET-GN-16 (TOTAL NET WT.534 KGS) (MILDSTEEL)"/>
    <s v="STEEL"/>
    <s v="SCRUBBER 6PCS SET-GN-16"/>
    <s v="SCRUBBER"/>
    <s v="TOTAL NET WT.534 KGS"/>
    <s v=""/>
    <e v="#VALUE!"/>
    <s v=" "/>
    <e v="#VALUE!"/>
    <n v="6000"/>
    <s v="SET"/>
    <n v="21.690398330000001"/>
    <n v="130142.39"/>
    <n v="0.30357450400000002"/>
    <n v="1821.4470260000001"/>
    <n v="40318.1"/>
    <n v="21.993972834000001"/>
    <x v="7"/>
    <s v="Steel Scrubbers"/>
    <e v="#NAME?"/>
    <s v="Scrubber"/>
  </r>
  <r>
    <s v="INNSA1"/>
    <s v="2018-12-31"/>
    <s v="0301049751"/>
    <s v="73239990"/>
    <s v="STAINLESS STEEL SPORTS BOTTLE 750ML S-308-C6-NP-20(TOTAL NTWT.3742.46KGS)(NOT VACUUM BOTTLE)(MILD STEEL)"/>
    <s v="STAINLESS"/>
    <s v="STEEL SPORTS BOTTLE 750ML S-308-C6-NP-20"/>
    <s v="STEEL"/>
    <s v="TOTAL NTWT.3742.46KGS"/>
    <s v=""/>
    <e v="#VALUE!"/>
    <s v=" "/>
    <e v="#VALUE!"/>
    <n v="21708"/>
    <s v="PCS"/>
    <n v="75.203759439999999"/>
    <n v="1632523.21"/>
    <n v="1.052536871"/>
    <n v="22848.470399999998"/>
    <n v="397029.6"/>
    <n v="76.256296311"/>
    <x v="7"/>
    <s v="Household Steel Items"/>
    <e v="#NAME?"/>
    <s v="Other"/>
  </r>
  <r>
    <s v="INNSA1"/>
    <s v="2018-12-31"/>
    <s v="0301049751"/>
    <s v="73239990"/>
    <s v="STAINLESS STEEL SPORTS BOTTLE 750ML -MP-202(TOTAL NT WT.630.00 KGS)(NOT VACUUM BOTTLE)(MILD STEEL)"/>
    <s v="STAINLESS"/>
    <s v="STEEL SPORTS BOTTLE 750ML -MP-202"/>
    <s v="STEEL"/>
    <s v="TOTAL NT WT.630.00 KGS"/>
    <s v=""/>
    <e v="#VALUE!"/>
    <s v=" "/>
    <e v="#VALUE!"/>
    <n v="3600"/>
    <s v="PCS"/>
    <n v="85.358474999999999"/>
    <n v="307290.51"/>
    <n v="1.194660252"/>
    <n v="4300.7769070000004"/>
    <n v="74733.100000000006"/>
    <n v="86.553135252000004"/>
    <x v="7"/>
    <s v="Household Steel Items"/>
    <e v="#NAME?"/>
    <s v="Other"/>
  </r>
  <r>
    <s v="INNSA1"/>
    <s v="2018-12-31"/>
    <s v="0301049751"/>
    <s v="73239990"/>
    <s v="STEEL WALL HANGER HOOK-SL-89 (TOTAL NET WT.4697.28 KGS) (MILD STEEL)"/>
    <s v="STEEL"/>
    <s v="WALL HANGER HOOK-SL-89"/>
    <s v="WALL"/>
    <s v="TOTAL NET WT.4697.28 KGS"/>
    <s v=""/>
    <e v="#VALUE!"/>
    <s v=" "/>
    <e v="#VALUE!"/>
    <n v="20160"/>
    <s v="PCS"/>
    <n v="79.307849700000006"/>
    <n v="1598846.25"/>
    <n v="1.109976903"/>
    <n v="22377.13436"/>
    <n v="388839.4"/>
    <n v="80.417826603000009"/>
    <x v="7"/>
    <s v="Household Steel Items"/>
    <e v="#NAME?"/>
    <s v="Hanger"/>
  </r>
  <r>
    <s v="INNSA1"/>
    <s v="2018-12-31"/>
    <s v="0301049751"/>
    <s v="73239990"/>
    <s v="STEEL HOOK 5 PCS SET-GN-07 (TOTAL NET WT.121.50 KGS) (MILDSTEEL)"/>
    <s v="STEEL"/>
    <s v="HOOK 5 PCS SET-GN-07"/>
    <s v="HOOK"/>
    <s v="TOTAL NET WT.121.50 KGS"/>
    <s v=""/>
    <e v="#VALUE!"/>
    <s v=" "/>
    <e v="#VALUE!"/>
    <n v="450"/>
    <s v="SET"/>
    <n v="106.58855560000001"/>
    <n v="47964.85"/>
    <n v="1.4917922400000001"/>
    <n v="671.30650800000001"/>
    <n v="11665"/>
    <n v="108.08034784"/>
    <x v="7"/>
    <s v="Household Steel Items"/>
    <e v="#NAME?"/>
    <s v="Other"/>
  </r>
  <r>
    <s v="INNSA1"/>
    <s v="2018-12-29"/>
    <s v="0301049751"/>
    <s v="73231000"/>
    <s v="STEEL SCRUBBER -ANG-537 (TOTAL NET WT.6045KGS)(MILD STEEL) (DPD CLIENT)"/>
    <s v="STEEL"/>
    <s v="SCRUBBER -ANG-537"/>
    <s v="SCRUBBER"/>
    <s v="TOTAL NET WT.6045KGS"/>
    <s v=""/>
    <e v="#VALUE!"/>
    <s v=" "/>
    <e v="#VALUE!"/>
    <n v="280800"/>
    <s v="PCS"/>
    <n v="4.8569876780000003"/>
    <n v="1363842.14"/>
    <n v="6.7977434000000003E-2"/>
    <n v="19088.063539999999"/>
    <n v="422518.3"/>
    <n v="4.9249651120000006"/>
    <x v="7"/>
    <s v="Steel Scrubbers"/>
    <e v="#NAME?"/>
    <s v="Scrubber"/>
  </r>
  <r>
    <s v="INNSA1"/>
    <s v="2018-12-25"/>
    <s v="0301049751"/>
    <s v="73239990"/>
    <s v="KWS-750B- STAINLESS STEEL SPORTS BOTTLE"/>
    <s v="KWS-750B-"/>
    <s v=" "/>
    <s v=""/>
    <e v="#N/A"/>
    <s v=""/>
    <e v="#VALUE!"/>
    <s v=" "/>
    <e v="#VALUE!"/>
    <n v="46044"/>
    <s v="PCS"/>
    <n v="71.227149249999997"/>
    <n v="3279582.86"/>
    <n v="0.99688102499999998"/>
    <n v="45900.389920000001"/>
    <n v="797594.5"/>
    <n v="72.22403027499999"/>
    <x v="7"/>
    <s v="Household Steel Items"/>
    <e v="#NAME?"/>
    <s v="Other"/>
  </r>
  <r>
    <s v="INNSA1"/>
    <s v="2018-12-22"/>
    <s v="0301049751"/>
    <s v="73239990"/>
    <s v="STAINLESS STEEL SPORTS BOTTLE 750ML S-308-C6 (TOTAL NET WT.3407.04 KGS)(NOT VACUUM BOTTLE)(MILD STEEL)"/>
    <s v="STAINLESS"/>
    <s v="STEEL SPORTS BOTTLE 750ML S-308-C6"/>
    <s v="STEEL"/>
    <s v="TOTAL NET WT.3407.04 KGS"/>
    <s v=""/>
    <e v="#VALUE!"/>
    <s v=" "/>
    <e v="#VALUE!"/>
    <n v="20160"/>
    <s v="PCS"/>
    <n v="75.413137899999995"/>
    <n v="1520328.86"/>
    <n v="1.0554672899999999"/>
    <n v="21278.220570000001"/>
    <n v="369744"/>
    <n v="76.468605189999991"/>
    <x v="7"/>
    <s v="Household Steel Items"/>
    <e v="#NAME?"/>
    <s v="Other"/>
  </r>
  <r>
    <s v="INNSA1"/>
    <s v="2018-12-22"/>
    <s v="0301049751"/>
    <s v="73239990"/>
    <s v="STAINLESS STEEL COLA BOTTLE 750ML SK750 SL-01 (TOTAL NT WT.4147.20 KGS) (NOT VACUUM BOTTLE) (MILD STEEL)-DPD CLIENT"/>
    <s v="STAINLESS"/>
    <s v="STEEL COLA BOTTLE 750ML SK750 SL-01"/>
    <s v="STEEL"/>
    <s v="TOTAL NT WT.4147.20 KGS"/>
    <s v=""/>
    <e v="#VALUE!"/>
    <s v=" "/>
    <e v="#VALUE!"/>
    <n v="21600"/>
    <s v="PCS"/>
    <n v="92.619227309999999"/>
    <n v="2000575.31"/>
    <n v="1.2962802980000001"/>
    <n v="27999.654439999998"/>
    <n v="486539.9"/>
    <n v="93.915507607999999"/>
    <x v="7"/>
    <s v="Household Steel Items"/>
    <e v="#NAME?"/>
    <s v="Other"/>
  </r>
  <r>
    <s v="INNSA1"/>
    <s v="2018-12-15"/>
    <s v="0301049751"/>
    <s v="73239990"/>
    <s v="STEEL HOOK 3 PCS SET-2628(TOTAL 68760 SET) (MILD STEEL)-DPDCLIENT"/>
    <s v="STEEL"/>
    <s v="HOOK 3 PCS SET-2628"/>
    <s v="HOOK"/>
    <s v="TOTAL 68760 SET"/>
    <s v=""/>
    <e v="#VALUE!"/>
    <s v=" "/>
    <e v="#VALUE!"/>
    <n v="2330.1999999999998"/>
    <s v="KGS"/>
    <n v="990.76640199999997"/>
    <n v="2308683.87"/>
    <n v="13.808590969999999"/>
    <n v="32176.778679999999"/>
    <n v="561471.9"/>
    <n v="1004.5749929699999"/>
    <x v="7"/>
    <s v="Household Steel Items"/>
    <e v="#NAME?"/>
    <s v="Other"/>
  </r>
  <r>
    <s v="INNSA1"/>
    <s v="2018-12-15"/>
    <s v="0301049751"/>
    <s v="73239990"/>
    <s v="STAINLESS STEEL SPORTS BOTTLE 600ML S115-NP-21 (TOTAL NT WT.4069.91 KGS)(NOT VACUUM BOTTLE) (MILD STEEL)"/>
    <s v="STAINLESS"/>
    <s v="STEEL SPORTS BOTTLE 600ML S115-NP-21"/>
    <s v="STEEL"/>
    <s v="TOTAL NT WT.4069.91 KGS"/>
    <s v=""/>
    <e v="#VALUE!"/>
    <s v=" "/>
    <e v="#VALUE!"/>
    <n v="23580"/>
    <s v="PCS"/>
    <n v="83.975290920000006"/>
    <n v="1980137.36"/>
    <n v="1.1703873300000001"/>
    <n v="27597.733240000001"/>
    <n v="481569.4"/>
    <n v="85.145678250000003"/>
    <x v="7"/>
    <s v="Household Steel Items"/>
    <e v="#NAME?"/>
    <s v="Other"/>
  </r>
  <r>
    <s v="INNSA1"/>
    <s v="2018-12-15"/>
    <s v="0301049751"/>
    <s v="73239990"/>
    <s v="STEEL ZHARA-NP-003 (TOTAL NET WT.1466.40 KGS) (MILD STEEL)"/>
    <s v="STEEL"/>
    <s v="ZHARA-NP-003"/>
    <s v=" "/>
    <s v="TOTAL NET WT.1466.40 KGS"/>
    <s v=""/>
    <e v="#VALUE!"/>
    <s v=" "/>
    <e v="#VALUE!"/>
    <n v="15600"/>
    <s v="PCS"/>
    <n v="33.151211539999998"/>
    <n v="517158.9"/>
    <n v="0.46203779099999998"/>
    <n v="7207.7895470000003"/>
    <n v="125773.1"/>
    <n v="33.613249330999999"/>
    <x v="7"/>
    <s v="Household Steel Items"/>
    <e v="#NAME?"/>
    <s v="Other"/>
  </r>
  <r>
    <s v="INNSA1"/>
    <s v="2018-12-15"/>
    <s v="0301049751"/>
    <s v="73239990"/>
    <s v="STAINLESS STEEL SPORTS BOTTLE 750ML S-308-C6-NP-20(TOTAL NTWT.3289.39 KGS)(NOT VACUUM BOTTLE)(MILD STEEL)-DPD CLIENT"/>
    <s v="STAINLESS"/>
    <s v="STEEL SPORTS BOTTLE 750ML S-308-C6-NP-20"/>
    <s v="STEEL"/>
    <s v="TOTAL NTWT.3289.39 KGS"/>
    <s v=""/>
    <e v="#VALUE!"/>
    <s v=" "/>
    <e v="#VALUE!"/>
    <n v="19080"/>
    <s v="PCS"/>
    <n v="75.554843820000002"/>
    <n v="1441586.42"/>
    <n v="1.053029182"/>
    <n v="20091.79679"/>
    <n v="350593.8"/>
    <n v="76.607873002000005"/>
    <x v="7"/>
    <s v="Household Steel Items"/>
    <e v="#NAME?"/>
    <s v="Other"/>
  </r>
  <r>
    <s v="INNSA1"/>
    <s v="2018-12-11"/>
    <s v="0301049751"/>
    <s v="73239990"/>
    <s v="STAINLESS STEEL SPORTS BOTTLE (ITEM NO: KWB-600F) (50400 PCS)"/>
    <s v="STAINLESS"/>
    <s v="STEEL SPORTS BOTTLE"/>
    <s v="STEEL"/>
    <s v="ITEM NO: KWB-600F"/>
    <s v=""/>
    <e v="#VALUE!"/>
    <s v=" "/>
    <e v="#VALUE!"/>
    <n v="7875"/>
    <s v="KGS"/>
    <n v="498.23111239999997"/>
    <n v="3923570.01"/>
    <n v="6.9439876290000004"/>
    <n v="54683.902580000002"/>
    <n v="954212.2"/>
    <n v="505.17510002899996"/>
    <x v="7"/>
    <s v="Household Steel Items"/>
    <e v="#NAME?"/>
    <s v="Other"/>
  </r>
  <r>
    <s v="INNSA1"/>
    <s v="2018-12-10"/>
    <s v="0301049751"/>
    <s v="73231000"/>
    <s v="STEEL SCRUBBER -ANG-537 (TOTAL NET WT.5905.50 KGS)(MILD STEEL) (DPD CLIENT)"/>
    <s v="STEEL"/>
    <s v="SCRUBBER -ANG-537"/>
    <s v="SCRUBBER"/>
    <s v="TOTAL NET WT.5905.50 KGS"/>
    <s v=""/>
    <e v="#VALUE!"/>
    <s v=" "/>
    <e v="#VALUE!"/>
    <n v="274320"/>
    <s v="PCS"/>
    <n v="4.8963239649999997"/>
    <n v="1343159.59"/>
    <n v="6.8241448999999996E-2"/>
    <n v="18719.994289999999"/>
    <n v="416110.9"/>
    <n v="4.964565414"/>
    <x v="7"/>
    <s v="Steel Scrubbers"/>
    <e v="#NAME?"/>
    <s v="Scrubber"/>
  </r>
  <r>
    <s v="INNSA1"/>
    <s v="2018-12-08"/>
    <s v="0301049751"/>
    <s v="73239990"/>
    <s v="STEEL TEA STRAINER -NP-55 (TOTAL NET WT.2318.40 KGS) (MILD STEEL)"/>
    <s v="STEEL"/>
    <s v="TEA STRAINER -NP-55"/>
    <s v="TEA"/>
    <s v="TOTAL NET WT.2318.40 KGS"/>
    <s v=""/>
    <e v="#VALUE!"/>
    <s v=" "/>
    <e v="#VALUE!"/>
    <n v="50400"/>
    <s v="PCS"/>
    <n v="22.76209266"/>
    <n v="1147209.47"/>
    <n v="0.31724171000000001"/>
    <n v="15988.98216"/>
    <n v="279001.3"/>
    <n v="23.079334370000002"/>
    <x v="7"/>
    <s v="Household Steel Items"/>
    <e v="#NAME?"/>
    <s v="Tea Strainer"/>
  </r>
  <r>
    <s v="INNSA1"/>
    <s v="2018-12-08"/>
    <s v="0301049751"/>
    <s v="73239990"/>
    <s v="STAINLESS STEEL COLA BOTTLE 750ML SK750 SL-01 (TOTAL NT WT.5075.46 KGS) (NOT VACUUM BOTTLE) (MILD STEEL)-DPD CLIENT"/>
    <s v="STAINLESS"/>
    <s v="STEEL COLA BOTTLE 750ML SK750 SL-01"/>
    <s v="STEEL"/>
    <s v="TOTAL NT WT.5075.46 KGS"/>
    <s v=""/>
    <e v="#VALUE!"/>
    <s v=" "/>
    <e v="#VALUE!"/>
    <n v="26028"/>
    <s v="PCS"/>
    <n v="95.152162290000007"/>
    <n v="2476620.48"/>
    <n v="1.326162541"/>
    <n v="34517.358610000003"/>
    <n v="602314.1"/>
    <n v="96.478324831000009"/>
    <x v="7"/>
    <s v="Household Steel Items"/>
    <e v="#NAME?"/>
    <s v="Other"/>
  </r>
  <r>
    <s v="INNSA1"/>
    <s v="2018-12-08"/>
    <s v="0301049751"/>
    <s v="73239990"/>
    <s v="STEEL ZHARA -NP-003 (TOTAL NET WT.5854.32 KGS) (MILD STEEL)"/>
    <s v="STEEL"/>
    <s v="ZHARA -NP-003"/>
    <s v="ZHARA"/>
    <s v="TOTAL NET WT.5854.32 KGS"/>
    <s v=""/>
    <e v="#VALUE!"/>
    <s v=" "/>
    <e v="#VALUE!"/>
    <n v="62280"/>
    <s v="PCS"/>
    <n v="32.49588215"/>
    <n v="2023843.54"/>
    <n v="0.45290428100000002"/>
    <n v="28206.87861"/>
    <n v="492198.8"/>
    <n v="32.948786431000002"/>
    <x v="7"/>
    <s v="Household Steel Items"/>
    <e v="#NAME?"/>
    <s v="Other"/>
  </r>
  <r>
    <s v="INNSA1"/>
    <s v="2018-12-08"/>
    <s v="0301049751"/>
    <s v="73239990"/>
    <s v="STAINLESS STEEL SPORTS BOTTLE 600ML S115-NP-21 (TOTAL NT WT.2606.832 KGS)(NOT VACUUM BOTTLE) (MILD STEEL)"/>
    <s v="STAINLESS"/>
    <s v="STEEL SPORTS BOTTLE 600ML S115-NP-21"/>
    <s v="STEEL"/>
    <s v="TOTAL NT WT.2606.832 KGS"/>
    <s v=""/>
    <e v="#VALUE!"/>
    <s v=" "/>
    <e v="#VALUE!"/>
    <n v="15156"/>
    <s v="PCS"/>
    <n v="85.28289126"/>
    <n v="1292547.5"/>
    <n v="1.1886117249999999"/>
    <n v="18014.599300000002"/>
    <n v="314347.59999999998"/>
    <n v="86.471502985000001"/>
    <x v="7"/>
    <s v="Household Steel Items"/>
    <e v="#NAME?"/>
    <s v="Other"/>
  </r>
  <r>
    <s v="INNSA1"/>
    <s v="2018-12-07"/>
    <s v="0301049751"/>
    <s v="73231000"/>
    <s v="8001-1PCS - STEEL SCRUBBER (MADE UP MILD STEEL) (NET WEIGHT:1245 KGS)"/>
    <s v="8001-1PCS"/>
    <s v="- STEEL SCRUBBER"/>
    <s v="-"/>
    <s v="MADE UP MILD STEEL"/>
    <s v=""/>
    <e v="#VALUE!"/>
    <s v=" "/>
    <e v="#VALUE!"/>
    <n v="83000"/>
    <s v="SET"/>
    <n v="7.2763420480000001"/>
    <n v="603936.39"/>
    <n v="0.101412433"/>
    <n v="8417.2319160000006"/>
    <n v="187099.5"/>
    <n v="7.3777544810000002"/>
    <x v="7"/>
    <s v="Steel Scrubbers"/>
    <e v="#NAME?"/>
    <s v="Scrubber"/>
  </r>
  <r>
    <s v="INNSA1"/>
    <s v="2018-12-04"/>
    <s v="0301049751"/>
    <s v="73239990"/>
    <s v="STEEL ROUND CONTAINER -6856(TOTAL NET WT.4400 KGS) (MILD STEEL) (DPD CLIENT)"/>
    <s v="STEEL"/>
    <s v="ROUND CONTAINER -6856"/>
    <s v="ROUND"/>
    <s v="TOTAL NET WT.4400 KGS"/>
    <s v=""/>
    <e v="#VALUE!"/>
    <s v=" "/>
    <e v="#VALUE!"/>
    <n v="52800"/>
    <s v="PCS"/>
    <n v="44.5127661"/>
    <n v="2350274.0499999998"/>
    <n v="0.61018185199999997"/>
    <n v="32217.601780000001"/>
    <n v="571586.6"/>
    <n v="45.122947951999997"/>
    <x v="7"/>
    <s v="Household Steel Items"/>
    <e v="#NAME?"/>
    <s v="Other"/>
  </r>
  <r>
    <s v="INNSA1"/>
    <s v="2018-12-03"/>
    <s v="0301049751"/>
    <s v="73239990"/>
    <s v="RYX-02-021A MILD STEEL MULTI FUNCTION CLOTH STAND (OTHER ARTICLES OF HOUSEHOLD OF IRON &amp; STEEL)"/>
    <s v="RYX-02-021A"/>
    <s v="MILD STEEL MULTI FUNCTION CLOTH STAND"/>
    <s v="MILD"/>
    <s v="OTHER ARTICLES OF HOUSEHOLD OF IRON &amp; STEEL"/>
    <s v=""/>
    <e v="#VALUE!"/>
    <s v=" "/>
    <e v="#VALUE!"/>
    <n v="2592"/>
    <s v="PCS"/>
    <n v="693.18043980000004"/>
    <n v="1796723.7"/>
    <n v="9.5021307719999992"/>
    <n v="24629.522959999998"/>
    <n v="436963.2"/>
    <n v="702.68257057200003"/>
    <x v="7"/>
    <s v="Household Steel Items"/>
    <e v="#NAME?"/>
    <s v="Cloth Stand"/>
  </r>
  <r>
    <s v="INNSA1"/>
    <s v="2018-11-24"/>
    <s v="0301049751"/>
    <s v="73239990"/>
    <s v="STEEL TEA STRAINER-NP-55(TOTAL 2268 KGS) (MILD STEEL)"/>
    <s v="STEEL"/>
    <s v="TEA STRAINER-NP-55"/>
    <s v="TEA"/>
    <s v="TOTAL 2268 KGS"/>
    <s v=""/>
    <e v="#VALUE!"/>
    <s v=" "/>
    <e v="#VALUE!"/>
    <n v="50400"/>
    <s v="PCS"/>
    <n v="23.080388289999998"/>
    <n v="1163251.57"/>
    <n v="0.31638640600000001"/>
    <n v="15945.87485"/>
    <n v="282902.8"/>
    <n v="23.396774695999998"/>
    <x v="7"/>
    <s v="Household Steel Items"/>
    <e v="#NAME?"/>
    <s v="Tea Strainer"/>
  </r>
  <r>
    <s v="INNSA1"/>
    <s v="2018-11-24"/>
    <s v="0301049751"/>
    <s v="73239990"/>
    <s v="STEEL STRAW 3PCS SET -SB-9 (TOTAL 34.00 KGS) (MILD STEEL)"/>
    <s v="STEEL"/>
    <s v="STRAW 3PCS SET -SB-9"/>
    <s v="STRAW"/>
    <s v="TOTAL 34.00 KGS"/>
    <s v=""/>
    <e v="#VALUE!"/>
    <s v=" "/>
    <e v="#VALUE!"/>
    <n v="1000"/>
    <s v="SET"/>
    <n v="28.183969999999999"/>
    <n v="28183.97"/>
    <n v="0.38634640199999998"/>
    <n v="386.34640159999998"/>
    <n v="6854.3"/>
    <n v="28.570316402"/>
    <x v="7"/>
    <s v="Household Steel Items"/>
    <e v="#NAME?"/>
    <s v="Other"/>
  </r>
  <r>
    <s v="INNSA1"/>
    <s v="2018-11-24"/>
    <s v="0301049751"/>
    <s v="73239990"/>
    <s v="STEEL ZHARA-NP-003 (TOTAL NET WT.2823.48 KGS) (MILD STEEL)"/>
    <s v="STEEL"/>
    <s v="ZHARA-NP-003"/>
    <s v=" "/>
    <s v="TOTAL NET WT.2823.48 KGS"/>
    <s v=""/>
    <e v="#VALUE!"/>
    <s v=" "/>
    <e v="#VALUE!"/>
    <n v="30360"/>
    <s v="PCS"/>
    <n v="33.059038209999997"/>
    <n v="1003672.4"/>
    <n v="0.45317393"/>
    <n v="13758.36052"/>
    <n v="244093.1"/>
    <n v="33.512212139999995"/>
    <x v="7"/>
    <s v="Household Steel Items"/>
    <e v="#NAME?"/>
    <s v="Other"/>
  </r>
  <r>
    <s v="INNSA1"/>
    <s v="2018-11-19"/>
    <s v="0301049751"/>
    <s v="73239990"/>
    <s v="STAINLESS STEEL SPORTS BOTTLE 600ML S115-NP-21 (TOTAL NT WT.294.41 KGS)(NOT VACUUM BOTTLE) (MILD STEEL)-DPD CLIENT"/>
    <s v="STAINLESS"/>
    <s v="STEEL SPORTS BOTTLE 600ML S115-NP-21"/>
    <s v="STEEL"/>
    <s v="TOTAL NT WT.294.41 KGS"/>
    <s v=""/>
    <e v="#VALUE!"/>
    <s v=" "/>
    <e v="#VALUE!"/>
    <n v="1692"/>
    <s v="PCS"/>
    <n v="91.005531910000002"/>
    <n v="153981.35999999999"/>
    <n v="1.2475055779999999"/>
    <n v="2110.779438"/>
    <n v="37448.199999999997"/>
    <n v="92.253037488000004"/>
    <x v="7"/>
    <s v="Household Steel Items"/>
    <e v="#NAME?"/>
    <s v="Other"/>
  </r>
  <r>
    <s v="INNSA1"/>
    <s v="2018-11-19"/>
    <s v="0301049751"/>
    <s v="73239990"/>
    <s v="STAINLESS STEEL SPORTS BOTTLE 750ML S-308-C6-NP-20(TOTAL NTWT.3476.16 KGS)(NOT VACUUM BOTTLE)(MILD STEEL)"/>
    <s v="STAINLESS"/>
    <s v="STEEL SPORTS BOTTLE 750ML S-308-C6-NP-20"/>
    <s v="STEEL"/>
    <s v="TOTAL NTWT.3476.16 KGS"/>
    <s v=""/>
    <e v="#VALUE!"/>
    <s v=" "/>
    <e v="#VALUE!"/>
    <n v="20448"/>
    <s v="PCS"/>
    <n v="79.648643879999995"/>
    <n v="1628655.47"/>
    <n v="1.091825139"/>
    <n v="22325.640439999999"/>
    <n v="396089"/>
    <n v="80.740469018999988"/>
    <x v="7"/>
    <s v="Household Steel Items"/>
    <e v="#NAME?"/>
    <s v="Other"/>
  </r>
  <r>
    <s v="INNSA1"/>
    <s v="2018-11-19"/>
    <s v="0301049751"/>
    <s v="73239990"/>
    <s v="STAINLESS STEEL GAMES BOTTLE 750ML S117-750 SB-08 (TOTAL NTWT. 295.20 KGS)(NOT VACUUM BOTTLE)(MILD STEEL)"/>
    <s v="STAINLESS"/>
    <s v="STEEL GAMES BOTTLE 750ML S117-750 SB-08"/>
    <s v="STEEL"/>
    <s v="TOTAL NTWT. 295.20 KGS"/>
    <s v=""/>
    <e v="#VALUE!"/>
    <s v=" "/>
    <e v="#VALUE!"/>
    <n v="1800"/>
    <s v="PCS"/>
    <n v="92.509755560000002"/>
    <n v="166517.56"/>
    <n v="1.268125505"/>
    <n v="2282.625908"/>
    <n v="40497.1"/>
    <n v="93.777881065000003"/>
    <x v="7"/>
    <s v="Household Steel Items"/>
    <e v="#NAME?"/>
    <s v="Other"/>
  </r>
  <r>
    <s v="INNSA1"/>
    <s v="2018-11-19"/>
    <s v="0301049751"/>
    <s v="73239990"/>
    <s v="STAINLESS STEEL COCA BOTTLE 750ML SK750 SL-01 (TOTAL NT WT.3067.74 KGS) (NOT VACUUM BOTTLE) (MILD STEEL)"/>
    <s v="STAINLESS"/>
    <s v="STEEL COCA BOTTLE 750ML SK750 SL-01"/>
    <s v="STEEL"/>
    <s v="TOTAL NT WT.3067.74 KGS"/>
    <s v=""/>
    <e v="#VALUE!"/>
    <s v=" "/>
    <e v="#VALUE!"/>
    <n v="15732"/>
    <s v="PCS"/>
    <n v="97.022427539999995"/>
    <n v="1526356.83"/>
    <n v="1.3299852990000001"/>
    <n v="20923.328720000001"/>
    <n v="371210"/>
    <n v="98.352412838999996"/>
    <x v="7"/>
    <s v="Household Steel Items"/>
    <e v="#NAME?"/>
    <s v="Other"/>
  </r>
  <r>
    <s v="INNSA1"/>
    <s v="2018-11-17"/>
    <s v="0301049751"/>
    <s v="73239990"/>
    <s v="STEEL LUNCH BOX-SB-13 (TOTAL NET WT.83.92 KGS) (MILD STEEL)"/>
    <s v="STEEL"/>
    <s v="LUNCH BOX-SB-13"/>
    <s v="LUNCH"/>
    <s v="TOTAL NET WT.83.92 KGS"/>
    <s v=""/>
    <e v="#VALUE!"/>
    <s v=" "/>
    <e v="#VALUE!"/>
    <n v="252"/>
    <s v="PCS"/>
    <n v="192.85273810000001"/>
    <n v="48598.89"/>
    <n v="2.643629035"/>
    <n v="666.19451679999997"/>
    <n v="11819.3"/>
    <n v="195.49636713500001"/>
    <x v="7"/>
    <s v="Household Steel Items"/>
    <e v="#NAME?"/>
    <s v="Lunch Box"/>
  </r>
  <r>
    <s v="INNSA1"/>
    <s v="2018-11-17"/>
    <s v="0301049751"/>
    <s v="73239990"/>
    <s v="STEEL LUNCH BOX 2 LAYER-SB-14 (TOTAL NET WT.90.29 KGS) (MILDSTEEL)"/>
    <s v="STEEL"/>
    <s v="LUNCH BOX 2 LAYER-SB-14"/>
    <s v="LUNCH"/>
    <s v="TOTAL NET WT.90.29 KGS"/>
    <s v=""/>
    <e v="#VALUE!"/>
    <s v=" "/>
    <e v="#VALUE!"/>
    <n v="144"/>
    <s v="PCS"/>
    <n v="327.54354169999999"/>
    <n v="47166.27"/>
    <n v="4.4899731550000004"/>
    <n v="646.55613430000005"/>
    <n v="11470.9"/>
    <n v="332.03351485499996"/>
    <x v="7"/>
    <s v="Household Steel Items"/>
    <e v="#NAME?"/>
    <s v="Lunch Box"/>
  </r>
  <r>
    <s v="INNSA1"/>
    <s v="2018-11-15"/>
    <s v="0301049751"/>
    <s v="73231000"/>
    <s v="STEEL SCRUBBER -ANG-537 (TOTAL NET WT.5905.50 KGS)(MILD STEEL) (DPD CLIENT)"/>
    <s v="STEEL"/>
    <s v="SCRUBBER -ANG-537"/>
    <s v="SCRUBBER"/>
    <s v="TOTAL NET WT.5905.50 KGS"/>
    <s v=""/>
    <e v="#VALUE!"/>
    <s v=" "/>
    <e v="#VALUE!"/>
    <n v="274320"/>
    <s v="PCS"/>
    <n v="5.1178780990000003"/>
    <n v="1403936.32"/>
    <n v="6.8512424000000002E-2"/>
    <n v="18794.328249999999"/>
    <n v="434939.5"/>
    <n v="5.186390523"/>
    <x v="7"/>
    <s v="Steel Scrubbers"/>
    <e v="#NAME?"/>
    <s v="Scrubber"/>
  </r>
  <r>
    <s v="INNSA1"/>
    <s v="2018-11-06"/>
    <s v="0301049751"/>
    <s v="73239990"/>
    <s v="STEEL ROUND CONTAINER -6856(TOTAL NET WT.4400.00KGS) (MILD STEEL) (DPD CLIENT)"/>
    <s v="STEEL"/>
    <s v="ROUND CONTAINER -6856"/>
    <s v="ROUND"/>
    <s v="TOTAL NET WT.4400.00KGS"/>
    <s v=""/>
    <e v="#VALUE!"/>
    <s v=" "/>
    <e v="#VALUE!"/>
    <n v="52800"/>
    <s v="PCS"/>
    <n v="45.540462689999998"/>
    <n v="2404536.4300000002"/>
    <n v="0.60964474800000001"/>
    <n v="32189.242699999999"/>
    <n v="584783.30000000005"/>
    <n v="46.150107437999999"/>
    <x v="7"/>
    <s v="Household Steel Items"/>
    <e v="#NAME?"/>
    <s v="Other"/>
  </r>
  <r>
    <s v="INNSA1"/>
    <s v="2018-11-06"/>
    <s v="0301049751"/>
    <s v="73239990"/>
    <s v="RYX-02-021A MILD STEEL MULTI FUNCTION CLOTH STAND (OTHER ARTICLES OF HOUSEHOLD OF IRON &amp; STEEL)"/>
    <s v="RYX-02-021A"/>
    <s v="MILD STEEL MULTI FUNCTION CLOTH STAND"/>
    <s v="MILD"/>
    <s v="OTHER ARTICLES OF HOUSEHOLD OF IRON &amp; STEEL"/>
    <s v=""/>
    <e v="#VALUE!"/>
    <s v=" "/>
    <e v="#VALUE!"/>
    <n v="2592"/>
    <s v="PCS"/>
    <n v="715.28248459999998"/>
    <n v="1854012.2"/>
    <n v="9.5754014000000005"/>
    <n v="24819.440429999999"/>
    <n v="450895.7"/>
    <n v="724.85788600000001"/>
    <x v="7"/>
    <s v="Household Steel Items"/>
    <e v="#NAME?"/>
    <s v="Cloth Stand"/>
  </r>
  <r>
    <s v="INNSA1"/>
    <s v="2018-11-06"/>
    <s v="0301049751"/>
    <s v="73239990"/>
    <s v="STEEL PEELER-MP-196 (TOTAL NET WT. 38.02 KGS) (MILD STEEL)"/>
    <s v="STEEL"/>
    <s v="PEELER-MP-196"/>
    <s v=" "/>
    <s v="TOTAL NET WT. 38.02 KGS"/>
    <s v=""/>
    <e v="#VALUE!"/>
    <s v=" "/>
    <e v="#VALUE!"/>
    <n v="576"/>
    <s v="PCS"/>
    <n v="38.907065969999998"/>
    <n v="22410.47"/>
    <n v="0.52084425700000003"/>
    <n v="300.00629179999999"/>
    <n v="5450.2"/>
    <n v="39.427910226999998"/>
    <x v="7"/>
    <s v="Household Steel Items"/>
    <e v="#NAME?"/>
    <s v="Other"/>
  </r>
  <r>
    <s v="INNSA1"/>
    <s v="2018-11-06"/>
    <s v="0301049751"/>
    <s v="73239990"/>
    <s v="STEEL PIZZA CUTTER -RJ-388 (TOTAL NET WT.1915.20KGS) (MILDSTEEL)"/>
    <s v="STEEL"/>
    <s v="PIZZA CUTTER -RJ-388"/>
    <s v="PIZZA"/>
    <s v="TOTAL NET WT.1915.20KGS"/>
    <s v=""/>
    <e v="#VALUE!"/>
    <s v=" "/>
    <e v="#VALUE!"/>
    <n v="20160"/>
    <s v="PCS"/>
    <n v="36.875774309999997"/>
    <n v="743415.61"/>
    <n v="0.493651597"/>
    <n v="9952.0161979999993"/>
    <n v="180798.8"/>
    <n v="37.369425907"/>
    <x v="7"/>
    <s v="Household Steel Items"/>
    <e v="#NAME?"/>
    <s v="Other"/>
  </r>
  <r>
    <s v="INNSA1"/>
    <s v="2018-11-06"/>
    <s v="0301049751"/>
    <s v="73239990"/>
    <s v="STEEL LUNCH BOX 2 LAYERS-8504(TOTAL NET WT.189.42KGS) (MILDSTEEL)"/>
    <s v="STEEL"/>
    <s v="LUNCH BOX 2 LAYERS-8504"/>
    <s v="LUNCH"/>
    <s v="TOTAL NET WT.189.42KGS"/>
    <s v=""/>
    <e v="#VALUE!"/>
    <s v=" "/>
    <e v="#VALUE!"/>
    <n v="396"/>
    <s v="PCS"/>
    <n v="189.7519192"/>
    <n v="75141.759999999995"/>
    <n v="2.540186335"/>
    <n v="1005.913788"/>
    <n v="18274.5"/>
    <n v="192.29210553499999"/>
    <x v="7"/>
    <s v="Household Steel Items"/>
    <e v="#NAME?"/>
    <s v="Lunch Box"/>
  </r>
  <r>
    <s v="INNSA1"/>
    <s v="2018-11-05"/>
    <s v="0301049751"/>
    <s v="73239990"/>
    <s v="STEEL LUNCH BOX 2 LAYER-8504(TOTAL NET.WT.86.10 KGS) (MILD STEEL)"/>
    <s v="STEEL"/>
    <s v="LUNCH BOX 2 LAYER-8504"/>
    <s v="LUNCH"/>
    <s v="TOTAL NET.WT.86.10 KGS"/>
    <s v=""/>
    <e v="#VALUE!"/>
    <s v=" "/>
    <e v="#VALUE!"/>
    <n v="180"/>
    <s v="PCS"/>
    <n v="189.1106667"/>
    <n v="34039.919999999998"/>
    <n v="2.531601963"/>
    <n v="455.68835339999998"/>
    <n v="8278.5"/>
    <n v="191.64226866299998"/>
    <x v="7"/>
    <s v="Household Steel Items"/>
    <e v="#NAME?"/>
    <s v="Lunch Box"/>
  </r>
  <r>
    <s v="INNSA1"/>
    <s v="2018-11-05"/>
    <s v="0301049751"/>
    <s v="73239990"/>
    <s v="STEEL LUNCH BOX -6900(TOTAL NET.WT.4625.26KGS) (MILD STEEL)DPD CLIENT"/>
    <s v="STEEL"/>
    <s v="LUNCH BOX -6900"/>
    <s v="LUNCH"/>
    <s v="TOTAL NET.WT.4625.26KGS"/>
    <s v=""/>
    <e v="#VALUE!"/>
    <s v=" "/>
    <e v="#VALUE!"/>
    <n v="39504"/>
    <s v="PCS"/>
    <n v="60.28848395"/>
    <n v="2381636.27"/>
    <n v="0.80707475200000001"/>
    <n v="31882.680990000001"/>
    <n v="579214"/>
    <n v="61.095558701999998"/>
    <x v="7"/>
    <s v="Household Steel Items"/>
    <e v="#NAME?"/>
    <s v="Lunch Box"/>
  </r>
  <r>
    <s v="INNSA1"/>
    <s v="2018-11-05"/>
    <s v="0301049751"/>
    <s v="73239990"/>
    <s v="STEEL ZHARA- NP-003 (MILD STEEL) (TOTAL NET WT.5546.52KGS)"/>
    <s v="STEEL"/>
    <s v="ZHARA- NP-003"/>
    <s v="ZHARA-"/>
    <s v="MILD STEEL"/>
    <s v=""/>
    <e v="#VALUE!"/>
    <s v=" "/>
    <e v="#VALUE!"/>
    <n v="59640"/>
    <s v="PCS"/>
    <n v="34.062949869999997"/>
    <n v="2031514.33"/>
    <n v="0.45599665099999998"/>
    <n v="27195.640289999999"/>
    <n v="494064.2"/>
    <n v="34.518946520999997"/>
    <x v="7"/>
    <s v="Household Steel Items"/>
    <e v="#NAME?"/>
    <s v="Other"/>
  </r>
  <r>
    <s v="INNSA1"/>
    <s v="2018-11-03"/>
    <s v="0301049751"/>
    <s v="73239990"/>
    <s v="STAINLESS STEEL SPORTS BOTTLE 600ML S115-NP-21 (TOTAL NET WT.4660.42 KGS)(NOT VACUUM BOTTLE)(MILD STEEL)"/>
    <s v="STAINLESS"/>
    <s v="STEEL SPORTS BOTTLE 600ML S115-NP-21"/>
    <s v="STEEL"/>
    <s v="TOTAL NET WT.4660.42 KGS"/>
    <s v=""/>
    <e v="#VALUE!"/>
    <s v=" "/>
    <e v="#VALUE!"/>
    <n v="26784"/>
    <s v="PCS"/>
    <n v="93.161866040000007"/>
    <n v="2495247.42"/>
    <n v="1.247146801"/>
    <n v="33403.579919999996"/>
    <n v="606844.19999999995"/>
    <n v="94.409012841000006"/>
    <x v="7"/>
    <s v="Household Steel Items"/>
    <e v="#NAME?"/>
    <s v="Other"/>
  </r>
  <r>
    <s v="INNSA1"/>
    <s v="2018-11-03"/>
    <s v="0301049751"/>
    <s v="73239990"/>
    <s v="STAINLESS STEEL SPORTS BOTTLE 600ML S115-NP-21 (TOTAL NET WT.1318.18 KGS)(NOT VACUUM BOTTLE)(MILD STEEL)"/>
    <s v="STAINLESS"/>
    <s v="STEEL SPORTS BOTTLE 600ML S115-NP-21"/>
    <s v="STEEL"/>
    <s v="TOTAL NET WT.1318.18 KGS"/>
    <s v=""/>
    <e v="#VALUE!"/>
    <s v=" "/>
    <e v="#VALUE!"/>
    <n v="7164"/>
    <s v="PCS"/>
    <n v="93.255475989999994"/>
    <n v="668082.23"/>
    <n v="1.2483999459999999"/>
    <n v="8943.5372160000006"/>
    <n v="162477.6"/>
    <n v="94.503875936"/>
    <x v="7"/>
    <s v="Household Steel Items"/>
    <e v="#NAME?"/>
    <s v="Other"/>
  </r>
  <r>
    <s v="INNSA1"/>
    <s v="2018-11-03"/>
    <s v="0301049751"/>
    <s v="73239990"/>
    <s v="STAINLESS STEEL SPORTS BOTTLE 750ML S-308-C6-NP-20(TOTAL NETWT.3674.52 KGS)(NOT VACUUM BOTTLE)(MILD STEEL)"/>
    <s v="STAINLESS"/>
    <s v="STEEL SPORTS BOTTLE 750ML S-308-C6-NP-20"/>
    <s v="STEEL"/>
    <s v="TOTAL NETWT.3674.52 KGS"/>
    <s v=""/>
    <e v="#VALUE!"/>
    <s v=" "/>
    <e v="#VALUE!"/>
    <n v="21240"/>
    <s v="PCS"/>
    <n v="81.617809320000006"/>
    <n v="1733562.27"/>
    <n v="1.0926078889999999"/>
    <n v="23206.991569999998"/>
    <n v="421602.3"/>
    <n v="82.710417209000013"/>
    <x v="7"/>
    <s v="Household Steel Items"/>
    <e v="#NAME?"/>
    <s v="Other"/>
  </r>
  <r>
    <s v="INNSA1"/>
    <s v="2018-10-31"/>
    <s v="0301049751"/>
    <s v="73239990"/>
    <s v="KWB-600F STAINLESS STEEL SPORTS BOTTLE -"/>
    <s v="KWB-600F"/>
    <s v=" "/>
    <s v=""/>
    <e v="#N/A"/>
    <s v=""/>
    <e v="#VALUE!"/>
    <s v=" "/>
    <e v="#VALUE!"/>
    <n v="50400"/>
    <s v="PCS"/>
    <n v="80.868873809999997"/>
    <n v="4075791.24"/>
    <n v="1.0884101450000001"/>
    <n v="54855.871330000002"/>
    <n v="991232.4"/>
    <n v="81.957283954999994"/>
    <x v="7"/>
    <s v="Household Steel Items"/>
    <e v="#NAME?"/>
    <s v="Other"/>
  </r>
  <r>
    <s v="INNSA1"/>
    <s v="2018-10-31"/>
    <s v="0301049751"/>
    <s v="73239990"/>
    <s v="KWP-1000B-SS OIL POT 1000ML -"/>
    <s v="KWP-1000B-SS"/>
    <s v=" "/>
    <s v=""/>
    <e v="#N/A"/>
    <s v=""/>
    <e v="#VALUE!"/>
    <s v=" "/>
    <e v="#VALUE!"/>
    <n v="27000"/>
    <s v="PCS"/>
    <n v="116.8105956"/>
    <n v="3153886.08"/>
    <n v="1.5721479890000001"/>
    <n v="42447.995690000003"/>
    <n v="767025.1"/>
    <n v="118.382743589"/>
    <x v="7"/>
    <s v="Household Steel Items"/>
    <e v="#NAME?"/>
    <s v="Other"/>
  </r>
  <r>
    <s v="INNSA1"/>
    <s v="2018-10-26"/>
    <s v="0301049751"/>
    <s v="73239990"/>
    <s v="STEEL ZHARA WAN-MP-263 (TOTAL NT WT.2822.40 KGS)(MILD STEEL) - -DPD CLIENT"/>
    <s v="STEEL"/>
    <s v="ZHARA WAN-MP-263"/>
    <s v="ZHARA"/>
    <s v="TOTAL NT WT.2822.40 KGS"/>
    <s v=""/>
    <e v="#VALUE!"/>
    <s v=" "/>
    <e v="#VALUE!"/>
    <n v="29400"/>
    <s v="PCS"/>
    <n v="37.834777549999998"/>
    <n v="1112342.46"/>
    <n v="0.50921638700000005"/>
    <n v="14970.96178"/>
    <n v="270521.59999999998"/>
    <n v="38.343993937"/>
    <x v="7"/>
    <s v="Household Steel Items"/>
    <e v="#NAME?"/>
    <s v="Other"/>
  </r>
  <r>
    <s v="INNSA1"/>
    <s v="2018-10-26"/>
    <s v="0301049751"/>
    <s v="73239990"/>
    <s v="STEEL PEELER-MP-196 (TOTAL NET WT.1387.58 KGS) (MILD STEEL) -"/>
    <s v="STEEL"/>
    <s v="PEELER-MP-196"/>
    <s v=" "/>
    <s v="TOTAL NET WT.1387.58 KGS"/>
    <s v=""/>
    <e v="#VALUE!"/>
    <s v=" "/>
    <e v="#VALUE!"/>
    <n v="21024"/>
    <s v="PCS"/>
    <n v="38.878294330000003"/>
    <n v="817377.26"/>
    <n v="0.52326102699999999"/>
    <n v="11001.039839999999"/>
    <n v="198786.2"/>
    <n v="39.401555356999999"/>
    <x v="7"/>
    <s v="Household Steel Items"/>
    <e v="#NAME?"/>
    <s v="Other"/>
  </r>
  <r>
    <s v="INNSA1"/>
    <s v="2018-10-26"/>
    <s v="0301049751"/>
    <s v="73239990"/>
    <s v="STEEL ZHARA WAN -MP-263 (TOTAL NET WT.2419.20 KGS) (MILD STE - EL)"/>
    <s v="STEEL"/>
    <s v="ZHARA WAN -MP-263"/>
    <s v="ZHARA"/>
    <s v="TOTAL NET WT.2419.20 KGS"/>
    <s v=""/>
    <e v="#VALUE!"/>
    <s v=" "/>
    <e v="#VALUE!"/>
    <n v="25200"/>
    <s v="PCS"/>
    <n v="36.595965479999997"/>
    <n v="922218.33"/>
    <n v="0.492543277"/>
    <n v="12412.09058"/>
    <n v="224283.5"/>
    <n v="37.088508757"/>
    <x v="7"/>
    <s v="Household Steel Items"/>
    <e v="#NAME?"/>
    <s v="Other"/>
  </r>
  <r>
    <s v="INNSA1"/>
    <s v="2018-10-26"/>
    <s v="0301049751"/>
    <s v="73239990"/>
    <s v="STEEL TEA STRAINER- NP-55 (TOTAL NET WT.2368.80 KGS) (MILD S - TEEL)"/>
    <s v="STEEL"/>
    <s v="TEA STRAINER- NP-55"/>
    <s v="TEA"/>
    <s v="TOTAL NET WT.2368.80 KGS"/>
    <s v=""/>
    <e v="#VALUE!"/>
    <s v=" "/>
    <e v="#VALUE!"/>
    <n v="50400"/>
    <s v="PCS"/>
    <n v="24.003805159999999"/>
    <n v="1209791.78"/>
    <n v="0.32306601800000001"/>
    <n v="16282.527319999999"/>
    <n v="294221.40000000002"/>
    <n v="24.326871177999998"/>
    <x v="7"/>
    <s v="Household Steel Items"/>
    <e v="#NAME?"/>
    <s v="Tea Strainer"/>
  </r>
  <r>
    <s v="INNSA1"/>
    <s v="2018-10-26"/>
    <s v="0301049751"/>
    <s v="73239990"/>
    <s v="STEEL LUNCH BOX 2LAYERS-8504 (TOTAL NET.WT.10601.78 KGS) (MI - LD STEEL)-DPD CLIENT"/>
    <s v="STEEL"/>
    <s v="LUNCH BOX 2LAYERS-8504"/>
    <s v="LUNCH"/>
    <s v="TOTAL NET.WT.10601.78 KGS"/>
    <s v=""/>
    <e v="#VALUE!"/>
    <s v=" "/>
    <e v="#VALUE!"/>
    <n v="22164"/>
    <s v="PCS"/>
    <n v="187.88043669999999"/>
    <n v="4164182"/>
    <n v="2.5286734420000001"/>
    <n v="56045.518170000003"/>
    <n v="1012729"/>
    <n v="190.409110142"/>
    <x v="7"/>
    <s v="Household Steel Items"/>
    <e v="#NAME?"/>
    <s v="Lunch Box"/>
  </r>
  <r>
    <s v="INNSA1"/>
    <s v="2018-10-15"/>
    <s v="0301049751"/>
    <s v="73239990"/>
    <s v="STEEL HOOK 3 PCS SET-2628(TOTAL 68760 SET) (MILD STEEL)-DPD - CLIENT"/>
    <s v="STEEL"/>
    <s v="HOOK 3 PCS SET-2628"/>
    <s v="HOOK"/>
    <s v="TOTAL 68760 SET"/>
    <s v=""/>
    <e v="#VALUE!"/>
    <s v=" "/>
    <e v="#VALUE!"/>
    <n v="2330.1999999999998"/>
    <s v="KGS"/>
    <n v="1039.764866"/>
    <n v="2422860.09"/>
    <n v="13.937866830000001"/>
    <n v="32478.01729"/>
    <n v="589239.6"/>
    <n v="1053.7027328300001"/>
    <x v="7"/>
    <s v="Household Steel Items"/>
    <e v="#NAME?"/>
    <s v="Other"/>
  </r>
  <r>
    <s v="INNSA1"/>
    <s v="2018-10-13"/>
    <s v="0301049751"/>
    <s v="73239990"/>
    <s v="STEEL ZHARA WAN -MP-263 (TOTAL NET WT.4645.20 KGS) (MILD STE - EL)"/>
    <s v="STEEL"/>
    <s v="ZHARA WAN -MP-263"/>
    <s v="ZHARA"/>
    <s v="TOTAL NET WT.4645.20 KGS"/>
    <s v=""/>
    <e v="#VALUE!"/>
    <s v=" "/>
    <e v="#VALUE!"/>
    <n v="47400"/>
    <s v="PCS"/>
    <n v="36.588924679999998"/>
    <n v="1734315.03"/>
    <n v="0.49046815900000001"/>
    <n v="23248.190750000002"/>
    <n v="421785.5"/>
    <n v="37.079392839"/>
    <x v="7"/>
    <s v="Household Steel Items"/>
    <e v="#NAME?"/>
    <s v="Other"/>
  </r>
  <r>
    <s v="INNSA1"/>
    <s v="2018-10-10"/>
    <s v="0301049751"/>
    <s v="73239990"/>
    <s v="RYX-02-021A MILD STEEL MULTI FUNCTION CLOTH STAND (OTHER ART - ICLES OF HOUSEHOLD OF IRON &amp; STEEL)"/>
    <s v="RYX-02-021A"/>
    <s v="MILD STEEL MULTI FUNCTION CLOTH STAND"/>
    <s v="MILD"/>
    <s v="OTHER ART - ICLES OF HOUSEHOLD OF IRON &amp; STEEL"/>
    <s v=""/>
    <e v="#VALUE!"/>
    <s v=" "/>
    <e v="#VALUE!"/>
    <n v="2592"/>
    <s v="PCS"/>
    <n v="708.85671300000001"/>
    <n v="1837356.6"/>
    <n v="9.5021007100000006"/>
    <n v="24629.445039999999"/>
    <n v="446845.2"/>
    <n v="718.35881371000005"/>
    <x v="7"/>
    <s v="Household Steel Items"/>
    <e v="#NAME?"/>
    <s v="Cloth Stand"/>
  </r>
  <r>
    <s v="INNSA1"/>
    <s v="2018-10-08"/>
    <s v="0301049751"/>
    <s v="73239990"/>
    <s v="STEEL PEELER-MP-196 (TOTAL NET WT.2414.88 KGS) (MILD STEEL) -"/>
    <s v="STEEL"/>
    <s v="PEELER-MP-196"/>
    <s v=" "/>
    <s v="TOTAL NET WT.2414.88 KGS"/>
    <s v=""/>
    <e v="#VALUE!"/>
    <s v=" "/>
    <e v="#VALUE!"/>
    <n v="30960"/>
    <s v="PCS"/>
    <n v="39.147382110000002"/>
    <n v="1212002.95"/>
    <n v="0.52476383500000001"/>
    <n v="16246.688340000001"/>
    <n v="294759.09999999998"/>
    <n v="39.672145945000004"/>
    <x v="7"/>
    <s v="Household Steel Items"/>
    <e v="#NAME?"/>
    <s v="Other"/>
  </r>
  <r>
    <s v="INNSA1"/>
    <s v="2018-10-08"/>
    <s v="0301049751"/>
    <s v="73239990"/>
    <s v="STAINLESS STEEL SPORTS BOTTLE 600ML S115-NP-21 (TOTAL NET WT - .6326.64 KGS)(NOT VACUUM BOTTLE)(MILD STEEL)"/>
    <s v="STAINLESS"/>
    <s v="STEEL SPORTS BOTTLE 600ML S115-NP-21"/>
    <s v="STEEL"/>
    <s v="TOTAL NET WT - .6326.64 KGS"/>
    <s v=""/>
    <e v="#VALUE!"/>
    <s v=" "/>
    <e v="#VALUE!"/>
    <n v="36360"/>
    <s v="PCS"/>
    <n v="92.933786299999994"/>
    <n v="3379072.47"/>
    <n v="1.245761211"/>
    <n v="45295.877610000003"/>
    <n v="821790.4"/>
    <n v="94.179547510999996"/>
    <x v="7"/>
    <s v="Household Steel Items"/>
    <e v="#NAME?"/>
    <s v="Other"/>
  </r>
  <r>
    <s v="INNSA1"/>
    <s v="2018-10-03"/>
    <s v="0301049751"/>
    <s v="73239990"/>
    <s v="RYX-02-021A MILD STEEL MULTI FUNCTION CLOTH STAND (OTHER ART - ICLES OF HOUSEHOLD OF IRON &amp; STEEL)"/>
    <s v="RYX-02-021A"/>
    <s v="MILD STEEL MULTI FUNCTION CLOTH STAND"/>
    <s v="MILD"/>
    <s v="OTHER ART - ICLES OF HOUSEHOLD OF IRON &amp; STEEL"/>
    <s v=""/>
    <e v="#VALUE!"/>
    <s v=" "/>
    <e v="#VALUE!"/>
    <n v="2592"/>
    <s v="PCS"/>
    <n v="699.83097989999999"/>
    <n v="1813961.9"/>
    <n v="9.5021178539999998"/>
    <n v="24629.48948"/>
    <n v="441155.5"/>
    <n v="709.33309775399994"/>
    <x v="7"/>
    <s v="Household Steel Items"/>
    <e v="#NAME?"/>
    <s v="Cloth Stand"/>
  </r>
  <r>
    <s v="INNSA1"/>
    <s v="2018-10-03"/>
    <s v="0301049751"/>
    <s v="73239990"/>
    <s v="STEEL PEELER -MP-196 (TOTAL NET WT.580.32 KGS) (MILD STEEL) -"/>
    <s v="STEEL"/>
    <s v="PEELER -MP-196"/>
    <s v="PEELER"/>
    <s v="TOTAL NET WT.580.32 KGS"/>
    <s v=""/>
    <e v="#VALUE!"/>
    <s v=" "/>
    <e v="#VALUE!"/>
    <n v="7440"/>
    <s v="PCS"/>
    <n v="38.390108869999999"/>
    <n v="285622.40999999997"/>
    <n v="0.52125063000000005"/>
    <n v="3878.1046839999999"/>
    <n v="69463.3"/>
    <n v="38.911359499999996"/>
    <x v="7"/>
    <s v="Household Steel Items"/>
    <e v="#NAME?"/>
    <s v="Other"/>
  </r>
  <r>
    <s v="INNSA1"/>
    <s v="2018-10-03"/>
    <s v="0301049751"/>
    <s v="73239990"/>
    <s v="RYX-02-020 MILD STEEL MULTI FUNCTION CLOTH STAND (OTHER ARTI - CLES OF HOUSEHOLD OF IRON &amp; STEEL)"/>
    <s v="RYX-02-020"/>
    <s v="MILD STEEL MULTI FUNCTION CLOTH STAND"/>
    <s v="MILD"/>
    <s v="OTHER ARTI - CLES OF HOUSEHOLD OF IRON &amp; STEEL"/>
    <s v=""/>
    <e v="#VALUE!"/>
    <s v=" "/>
    <e v="#VALUE!"/>
    <n v="1232"/>
    <s v="PCS"/>
    <n v="1113.2911770000001"/>
    <n v="1371574.73"/>
    <n v="15.11596982"/>
    <n v="18622.874810000001"/>
    <n v="333567"/>
    <n v="1128.40714682"/>
    <x v="7"/>
    <s v="Household Steel Items"/>
    <e v="#NAME?"/>
    <s v="Cloth Stand"/>
  </r>
  <r>
    <s v="INNSA1"/>
    <s v="2018-10-01"/>
    <s v="0301049751"/>
    <s v="73239990"/>
    <s v="STAINLESS STEEL GRATER WITH HANDLE -DS-25 (TOTAL NET WT.1734 - KGS) (MILD STEEL)"/>
    <s v="STAINLESS"/>
    <s v="STEEL GRATER WITH HANDLE -DS-25"/>
    <s v="STEEL"/>
    <s v="TOTAL NET WT.1734 - KGS"/>
    <s v=""/>
    <e v="#VALUE!"/>
    <s v=" "/>
    <e v="#VALUE!"/>
    <n v="51000"/>
    <s v="PCS"/>
    <n v="16.134915490000001"/>
    <n v="822880.69"/>
    <n v="0.219075567"/>
    <n v="11172.8539"/>
    <n v="200124.6"/>
    <n v="16.353991057000002"/>
    <x v="7"/>
    <s v="Household Steel Items"/>
    <e v="#NAME?"/>
    <s v="Other"/>
  </r>
  <r>
    <s v="INNSA1"/>
    <s v="2018-10-01"/>
    <s v="0301049751"/>
    <s v="73239990"/>
    <s v="STAINLESS STEEL SPORTS BOTTLE 600ML S115-NP-21 (TOTAL NET WT - .5537.38KGS)(NOT VACUUM BOTTLE)(MILD STEEL)"/>
    <s v="STAINLESS"/>
    <s v="STEEL SPORTS BOTTLE 600ML S115-NP-21"/>
    <s v="STEEL"/>
    <s v="TOTAL NET WT - .5537.38KGS"/>
    <s v=""/>
    <e v="#VALUE!"/>
    <s v=" "/>
    <e v="#VALUE!"/>
    <n v="31824"/>
    <s v="PCS"/>
    <n v="93.201846410000002"/>
    <n v="2966055.56"/>
    <n v="1.265469741"/>
    <n v="40272.309029999997"/>
    <n v="721344.8"/>
    <n v="94.467316151000006"/>
    <x v="7"/>
    <s v="Household Steel Items"/>
    <e v="#NAME?"/>
    <s v="Other"/>
  </r>
  <r>
    <s v="INNSA1"/>
    <s v="2018-10-01"/>
    <s v="0301049751"/>
    <s v="73239990"/>
    <s v="STEEL HOOK 4PCS SET-SL-172 (TOTAL NET WT.54 KGS) (MILD STEE - L)"/>
    <s v="STEEL"/>
    <s v="HOOK 4PCS SET-SL-172"/>
    <s v="HOOK"/>
    <s v="TOTAL NET WT.54 KGS"/>
    <s v=""/>
    <e v="#VALUE!"/>
    <s v=" "/>
    <e v="#VALUE!"/>
    <n v="1200"/>
    <s v="SET"/>
    <n v="20.844149999999999"/>
    <n v="25012.98"/>
    <n v="0.28301629299999997"/>
    <n v="339.61955189999998"/>
    <n v="6083.1"/>
    <n v="21.127166292999998"/>
    <x v="7"/>
    <s v="Household Steel Items"/>
    <e v="#NAME?"/>
    <s v="Other"/>
  </r>
  <r>
    <s v="INNSA1"/>
    <s v="2018-10-01"/>
    <s v="0301049751"/>
    <s v="73239990"/>
    <s v="STAINLESS STEEL SPORTS BOTTLE 750ML S-308-C6-NP-20(TOTAL NET - WT.5.98 KGS)(NOT VACUUM BOTTLE)(MILD STEEL)"/>
    <s v="STAINLESS"/>
    <s v="STEEL SPORTS BOTTLE 750ML S-308-C6-NP-20"/>
    <s v="STEEL"/>
    <s v="TOTAL NET - WT.5.98 KGS"/>
    <s v=""/>
    <e v="#VALUE!"/>
    <s v=" "/>
    <e v="#VALUE!"/>
    <n v="36"/>
    <s v="PCS"/>
    <n v="86.03833333"/>
    <n v="3097.38"/>
    <n v="1.168205476"/>
    <n v="42.055397149999997"/>
    <n v="753.3"/>
    <n v="87.206538805999998"/>
    <x v="7"/>
    <s v="Household Steel Items"/>
    <e v="#NAME?"/>
    <s v="Other"/>
  </r>
  <r>
    <s v="INNSA1"/>
    <s v="2018-10-01"/>
    <s v="0301049751"/>
    <s v="73239990"/>
    <s v="STEEL ROUND CONTAINER 730ML-6858 (TOTAL NET.WT.3470.60KGS) ( - MILD STEEL)"/>
    <s v="STEEL"/>
    <s v="ROUND CONTAINER 730ML-6858"/>
    <s v="ROUND"/>
    <s v="TOTAL NET.WT.3470.60KGS"/>
    <s v=""/>
    <e v="#VALUE!"/>
    <s v=" "/>
    <e v="#VALUE!"/>
    <n v="17760"/>
    <s v="PCS"/>
    <n v="82.864927929999993"/>
    <n v="1471681.12"/>
    <n v="1.125117827"/>
    <n v="19982.0926"/>
    <n v="357912.8"/>
    <n v="83.99004575699999"/>
    <x v="7"/>
    <s v="Household Steel Items"/>
    <e v="#NAME?"/>
    <s v="Other"/>
  </r>
  <r>
    <s v="INNSA1"/>
    <s v="2018-09-26"/>
    <s v="0301049751"/>
    <s v="73239990"/>
    <s v="STEEL ZHARA- NP-003 (MILD STEEL) (TOTAL NET WT.2566.80 KGS)"/>
    <s v="STEEL"/>
    <s v="ZHARA- NP-003"/>
    <s v="ZHARA-"/>
    <s v="MILD STEEL"/>
    <s v=""/>
    <e v="#VALUE!"/>
    <s v=" "/>
    <e v="#VALUE!"/>
    <n v="27600"/>
    <s v="PCS"/>
    <n v="33.511519569999997"/>
    <n v="924917.94"/>
    <n v="0.45501044899999998"/>
    <n v="12558.28839"/>
    <n v="224940.1"/>
    <n v="33.966530018999997"/>
    <x v="7"/>
    <s v="Household Steel Items"/>
    <e v="#NAME?"/>
    <s v="Other"/>
  </r>
  <r>
    <s v="INNSA1"/>
    <s v="2018-09-25"/>
    <s v="0301049751"/>
    <s v="73239990"/>
    <s v="STEEL TEA STRAINER-NP-55 (TOTAL NET WT.2318.40 KGS) (MILD ST - EEL)"/>
    <s v="STEEL"/>
    <s v="TEA STRAINER-NP-55"/>
    <s v="TEA"/>
    <s v="TOTAL NET WT.2318.40 KGS"/>
    <s v=""/>
    <e v="#VALUE!"/>
    <s v=" "/>
    <e v="#VALUE!"/>
    <n v="50400"/>
    <s v="PCS"/>
    <n v="23.591961900000001"/>
    <n v="1189034.8799999999"/>
    <n v="0.32032534800000001"/>
    <n v="16144.397559999999"/>
    <n v="289173.3"/>
    <n v="23.912287248000002"/>
    <x v="7"/>
    <s v="Household Steel Items"/>
    <e v="#NAME?"/>
    <s v="Tea Strainer"/>
  </r>
  <r>
    <s v="INNSA1"/>
    <s v="2018-09-25"/>
    <s v="0301049751"/>
    <s v="73239990"/>
    <s v="STEEL WALL HANGER HOOK-SL-89 (TOTAL NET WT.9390.60 KGS) (MIL - D STEEL)"/>
    <s v="STEEL"/>
    <s v="WALL HANGER HOOK-SL-89"/>
    <s v="WALL"/>
    <s v="TOTAL NET WT.9390.60 KGS"/>
    <s v=""/>
    <e v="#VALUE!"/>
    <s v=" "/>
    <e v="#VALUE!"/>
    <n v="39960"/>
    <s v="PCS"/>
    <n v="82.571866619999994"/>
    <n v="3299571.79"/>
    <n v="1.1211387180000001"/>
    <n v="44800.70319"/>
    <n v="802455.9"/>
    <n v="83.693005337999992"/>
    <x v="7"/>
    <s v="Household Steel Items"/>
    <e v="#NAME?"/>
    <s v="Hanger"/>
  </r>
  <r>
    <s v="INNSA1"/>
    <s v="2018-09-24"/>
    <s v="0301049751"/>
    <s v="73239990"/>
    <s v="STAINLESS STEEL SPORTS BOTTLE 750ML S-308-C6-NP-20 (TOTAL NET WT.1509.01 KGS)(NOT VACUUM BOTTLE)(MILD STEEL)(DPD CLIENT)"/>
    <s v="STAINLESS"/>
    <s v="STEEL SPORTS BOTTLE 750ML S-308-C6-NP-20"/>
    <s v="STEEL"/>
    <s v="TOTAL NET WT.1509.01 KGS"/>
    <s v=""/>
    <e v="#VALUE!"/>
    <s v=" "/>
    <e v="#VALUE!"/>
    <n v="9036"/>
    <s v="PCS"/>
    <n v="85.809154489999997"/>
    <n v="775371.52"/>
    <n v="1.165093747"/>
    <n v="10527.7871"/>
    <n v="188570.4"/>
    <n v="86.974248236999998"/>
    <x v="7"/>
    <s v="Household Steel Items"/>
    <e v="#NAME?"/>
    <s v="Other"/>
  </r>
  <r>
    <s v="INNSA1"/>
    <s v="2018-09-24"/>
    <s v="0301049751"/>
    <s v="73239990"/>
    <s v="STAINLESS STEEL COLA BOTTLE 750ML SK750-SL-01 (TOTAL NET WT.5844.60 KGS)(NOT VACUUM BOTTLE)(MILD STEEL)"/>
    <s v="STAINLESS"/>
    <s v="STEEL COLA BOTTLE 750ML SK750-SL-01"/>
    <s v="STEEL"/>
    <s v="TOTAL NET WT.5844.60 KGS"/>
    <s v=""/>
    <e v="#VALUE!"/>
    <s v=" "/>
    <e v="#VALUE!"/>
    <n v="30600"/>
    <s v="PCS"/>
    <n v="99.795667969999997"/>
    <n v="3053747.44"/>
    <n v="1.354998886"/>
    <n v="41462.965920000002"/>
    <n v="742671.4"/>
    <n v="101.150666856"/>
    <x v="7"/>
    <s v="Household Steel Items"/>
    <e v="#NAME?"/>
    <s v="Other"/>
  </r>
  <r>
    <s v="INNSA1"/>
    <s v="2018-09-24"/>
    <s v="0301049751"/>
    <s v="73239990"/>
    <s v="RYX-02-021A MILD STEEL MULTI FUNCTION CLOTH STAND (OTHER ARTICLES OF HOUSEHOLD OF IRON &amp; STEEL)"/>
    <s v="RYX-02-021A"/>
    <s v="MILD STEEL MULTI FUNCTION CLOTH STAND"/>
    <s v="MILD"/>
    <s v="OTHER ARTICLES OF HOUSEHOLD OF IRON &amp; STEEL"/>
    <s v=""/>
    <e v="#VALUE!"/>
    <s v=" "/>
    <e v="#VALUE!"/>
    <n v="2592"/>
    <s v="PCS"/>
    <n v="699.82133490000001"/>
    <n v="1813936.9"/>
    <n v="9.501986896"/>
    <n v="24629.150030000001"/>
    <n v="441149.5"/>
    <n v="709.32332179599996"/>
    <x v="7"/>
    <s v="Household Steel Items"/>
    <e v="#NAME?"/>
    <s v="Cloth Stand"/>
  </r>
  <r>
    <s v="INNSA1"/>
    <s v="2018-09-24"/>
    <s v="0301049751"/>
    <s v="73239990"/>
    <s v="STEEL LUNCH BOX -6900(TOTAL NET.WT.1854.60KGS) (MILD STEEL) -"/>
    <s v="STEEL"/>
    <s v="LUNCH BOX -6900"/>
    <s v="LUNCH"/>
    <s v="TOTAL NET.WT.1854.60KGS"/>
    <s v=""/>
    <e v="#VALUE!"/>
    <s v=" "/>
    <e v="#VALUE!"/>
    <n v="15840"/>
    <s v="PCS"/>
    <n v="59.450976009999998"/>
    <n v="941703.46"/>
    <n v="0.80720945"/>
    <n v="12786.197690000001"/>
    <n v="229022.2"/>
    <n v="60.25818546"/>
    <x v="7"/>
    <s v="Household Steel Items"/>
    <e v="#NAME?"/>
    <s v="Lunch Box"/>
  </r>
  <r>
    <s v="INNSA1"/>
    <s v="2018-09-24"/>
    <s v="0301049751"/>
    <s v="73239990"/>
    <s v="STAINLESS STEEL SPORTS BOTTLE 600ML S115-NP-21 (TOTAL NET WT.92.88 KGS)(NOT VACUUM BOTTLE)(MILD STEEL)"/>
    <s v="STAINLESS"/>
    <s v="STEEL SPORTS BOTTLE 600ML S115-NP-21"/>
    <s v="STEEL"/>
    <s v="TOTAL NET WT.92.88 KGS"/>
    <s v=""/>
    <e v="#VALUE!"/>
    <s v=" "/>
    <e v="#VALUE!"/>
    <n v="540"/>
    <s v="PCS"/>
    <n v="94.881481480000005"/>
    <n v="51236"/>
    <n v="1.2882753769999999"/>
    <n v="695.66870329999995"/>
    <n v="12460.6"/>
    <n v="96.16975685700001"/>
    <x v="7"/>
    <s v="Household Steel Items"/>
    <e v="#NAME?"/>
    <s v="Other"/>
  </r>
  <r>
    <s v="INNSA1"/>
    <s v="2018-09-18"/>
    <s v="0301049751"/>
    <s v="73239990"/>
    <s v="STEEL LUNCH BOX 2LAYER-8504 (TOTAL NET.WT.10532.90KGS) (MILDSTEEL)-DPD CLIENT"/>
    <s v="STEEL"/>
    <s v="LUNCH BOX 2LAYER-8504"/>
    <s v="LUNCH"/>
    <s v="TOTAL NET.WT.10532.90KGS"/>
    <s v=""/>
    <e v="#VALUE!"/>
    <s v=" "/>
    <e v="#VALUE!"/>
    <n v="22020"/>
    <s v="PCS"/>
    <n v="182.93979110000001"/>
    <n v="4028334.2"/>
    <n v="2.5215684509999998"/>
    <n v="55524.937279999998"/>
    <n v="979690.8"/>
    <n v="185.46135955100002"/>
    <x v="7"/>
    <s v="Household Steel Items"/>
    <e v="#NAME?"/>
    <s v="Lunch Box"/>
  </r>
  <r>
    <s v="INNSA1"/>
    <s v="2018-09-18"/>
    <s v="0301049751"/>
    <s v="73239990"/>
    <s v="STEEL LUNCH BOX 3LAYER-8505 (TOTAL NET WT.9608.30 KGS) (MILDSTEEL)"/>
    <s v="STEEL"/>
    <s v="LUNCH BOX 3LAYER-8505"/>
    <s v="LUNCH"/>
    <s v="TOTAL NET WT.9608.30 KGS"/>
    <s v=""/>
    <e v="#VALUE!"/>
    <s v=" "/>
    <e v="#VALUE!"/>
    <n v="14820"/>
    <s v="PCS"/>
    <n v="253.92042979999999"/>
    <n v="3763100.77"/>
    <n v="3.4999370070000002"/>
    <n v="51869.066440000002"/>
    <n v="915186.1"/>
    <n v="257.42036680699999"/>
    <x v="7"/>
    <s v="Household Steel Items"/>
    <e v="#NAME?"/>
    <s v="Lunch Box"/>
  </r>
  <r>
    <s v="INNSA1"/>
    <s v="2018-09-17"/>
    <s v="0301049751"/>
    <s v="73239990"/>
    <s v="STEEL SPOON HOLDER ROUND -MP-96 (MILD STEEL) (TOTAL NET WT.2236.18 KGS) (DPD CLIENT)"/>
    <s v="STEEL"/>
    <s v="SPOON HOLDER ROUND -MP-96"/>
    <s v="SPOON"/>
    <s v="MILD STEEL"/>
    <s v=""/>
    <e v="#VALUE!"/>
    <s v=" "/>
    <e v="#VALUE!"/>
    <n v="10548"/>
    <s v="PCS"/>
    <n v="53.729027299999998"/>
    <n v="566733.78"/>
    <n v="0.74057928699999998"/>
    <n v="7811.6303239999997"/>
    <n v="137829.6"/>
    <n v="54.469606587000001"/>
    <x v="7"/>
    <s v="Household Steel Items"/>
    <e v="#NAME?"/>
    <s v="Holder"/>
  </r>
  <r>
    <s v="INNSA1"/>
    <s v="2018-09-17"/>
    <s v="0301049751"/>
    <s v="73239990"/>
    <s v="STEEL ZHARA-NP-003 (MILD STEEL) (TOTAL NET WT.1692 KGS)"/>
    <s v="STEEL"/>
    <s v="ZHARA-NP-003"/>
    <s v=" "/>
    <s v="MILD STEEL"/>
    <s v=""/>
    <e v="#VALUE!"/>
    <s v=" "/>
    <e v="#VALUE!"/>
    <n v="18000"/>
    <s v="PCS"/>
    <n v="32.72447889"/>
    <n v="589040.62"/>
    <n v="0.45106104600000002"/>
    <n v="8119.0988280000001"/>
    <n v="143254.70000000001"/>
    <n v="33.175539936"/>
    <x v="7"/>
    <s v="Household Steel Items"/>
    <e v="#NAME?"/>
    <s v="Other"/>
  </r>
  <r>
    <s v="INNSA1"/>
    <s v="2018-09-17"/>
    <s v="0301049751"/>
    <s v="73231000"/>
    <s v="STEEL SCRUBBER -ANG537 (TOTAL NET WT.5831.10 KGS)(MILD STEEL) (DPD CLIENT)"/>
    <s v="STEEL"/>
    <s v="SCRUBBER -ANG537"/>
    <s v="SCRUBBER"/>
    <s v="TOTAL NET WT.5831.10 KGS"/>
    <s v=""/>
    <e v="#VALUE!"/>
    <s v=" "/>
    <e v="#VALUE!"/>
    <n v="270864"/>
    <s v="PCS"/>
    <n v="4.9197371009999999"/>
    <n v="1332579.67"/>
    <n v="6.7811676000000001E-2"/>
    <n v="18367.741829999999"/>
    <n v="412833.2"/>
    <n v="4.9875487769999998"/>
    <x v="7"/>
    <s v="Steel Scrubbers"/>
    <e v="#NAME?"/>
    <s v="Scrubber"/>
  </r>
  <r>
    <s v="INNSA1"/>
    <s v="2018-09-17"/>
    <s v="0301049751"/>
    <s v="73239990"/>
    <s v="STEEL LUNCH BOX 3 LAYER -8505 (TOTAL NET.WT. 1174.78 KGS) (MILD STEEL)"/>
    <s v="STEEL"/>
    <s v="LUNCH BOX 3 LAYER -8505"/>
    <s v="LUNCH"/>
    <s v="TOTAL NET.WT. 1174.78 KGS"/>
    <s v=""/>
    <e v="#VALUE!"/>
    <s v=" "/>
    <e v="#VALUE!"/>
    <n v="1812"/>
    <s v="PCS"/>
    <n v="253.72213020000001"/>
    <n v="459744.5"/>
    <n v="3.4972037249999999"/>
    <n v="6336.9331499999998"/>
    <n v="111809.8"/>
    <n v="257.219333925"/>
    <x v="7"/>
    <s v="Household Steel Items"/>
    <e v="#NAME?"/>
    <s v="Lunch Box"/>
  </r>
  <r>
    <s v="INNSA1"/>
    <s v="2018-09-17"/>
    <s v="0301049751"/>
    <s v="73239990"/>
    <s v="STEEL LUNCH BOX -6561 (TOTAL NET.WT. 2469.60 KGS) (MILD STEEL)"/>
    <s v="STEEL"/>
    <s v="LUNCH BOX -6561"/>
    <s v="LUNCH"/>
    <s v="TOTAL NET.WT. 2469.60 KGS"/>
    <s v=""/>
    <e v="#VALUE!"/>
    <s v=" "/>
    <e v="#VALUE!"/>
    <n v="6480"/>
    <s v="PCS"/>
    <n v="191.57117589999999"/>
    <n v="1241381.22"/>
    <n v="2.6405399850000002"/>
    <n v="17110.699100000002"/>
    <n v="301903.90000000002"/>
    <n v="194.21171588499999"/>
    <x v="7"/>
    <s v="Household Steel Items"/>
    <e v="#NAME?"/>
    <s v="Lunch Box"/>
  </r>
  <r>
    <s v="INNSA1"/>
    <s v="2018-09-17"/>
    <s v="0301049751"/>
    <s v="73239990"/>
    <s v="STEEL CONTAINER ROUND-6857(TOTAL NET WT.3029.40 KGS) (MILD STEEL)(DPD CLIENT)"/>
    <s v="STEEL"/>
    <s v="CONTAINER ROUND-6857"/>
    <s v="CONTAINER"/>
    <s v="TOTAL NET WT.3029.40 KGS"/>
    <s v=""/>
    <e v="#VALUE!"/>
    <s v=" "/>
    <e v="#VALUE!"/>
    <n v="23760"/>
    <s v="PCS"/>
    <n v="61.419765990000002"/>
    <n v="1459333.64"/>
    <n v="0.84658533400000002"/>
    <n v="20114.867539999999"/>
    <n v="354909.9"/>
    <n v="62.266351323999999"/>
    <x v="7"/>
    <s v="Household Steel Items"/>
    <e v="#NAME?"/>
    <s v="Other"/>
  </r>
  <r>
    <s v="INNSA1"/>
    <s v="2018-09-17"/>
    <s v="0301049751"/>
    <s v="73239990"/>
    <s v="STEEL LUNCH BOX -6900(TOTAL NET.WT. 2686.36 KGS) (MILD STEEL)"/>
    <s v="STEEL"/>
    <s v="LUNCH BOX -6900"/>
    <s v="LUNCH"/>
    <s v="TOTAL NET.WT. 2686.36 KGS"/>
    <s v=""/>
    <e v="#VALUE!"/>
    <s v=" "/>
    <e v="#VALUE!"/>
    <n v="22944"/>
    <s v="PCS"/>
    <n v="58.275658999999997"/>
    <n v="1337076.72"/>
    <n v="0.80324822900000004"/>
    <n v="18429.727360000001"/>
    <n v="325177.09999999998"/>
    <n v="59.078907228999995"/>
    <x v="7"/>
    <s v="Household Steel Items"/>
    <e v="#NAME?"/>
    <s v="Lunch Box"/>
  </r>
  <r>
    <s v="INNSA1"/>
    <s v="2018-09-10"/>
    <s v="0301049751"/>
    <s v="73239990"/>
    <s v="STAINLESS STEEL SPORTS BOTTLE 750ML S-308-C6-NP-20 (TOTAL NET WT.3585.60 KGS)(NOT VACUUM BOTTLE)(MILD STEEL)(DPD CLIENT)"/>
    <s v="STAINLESS"/>
    <s v="STEEL SPORTS BOTTLE 750ML S-308-C6-NP-20"/>
    <s v="STEEL"/>
    <s v="TOTAL NET WT.3585.60 KGS"/>
    <s v=""/>
    <e v="#VALUE!"/>
    <s v=" "/>
    <e v="#VALUE!"/>
    <n v="21600"/>
    <s v="PCS"/>
    <n v="84.625753700000004"/>
    <n v="1827916.28"/>
    <n v="1.1664473289999999"/>
    <n v="25195.262299999999"/>
    <n v="444549.3"/>
    <n v="85.792201028999997"/>
    <x v="7"/>
    <s v="Household Steel Items"/>
    <e v="#NAME?"/>
    <s v="Other"/>
  </r>
  <r>
    <s v="INNSA1"/>
    <s v="2018-09-10"/>
    <s v="0301049751"/>
    <s v="73239990"/>
    <s v="STAINLESS STEEL SPORTS BOTTLE 600ML S115-NP-21 (TOTAL NET WT. 3609.94KGS)(NOT VACUUM BOTTLE)(MILD STEEL)"/>
    <s v="STAINLESS"/>
    <s v="STEEL SPORTS BOTTLE 600ML S115-NP-21"/>
    <s v="STEEL"/>
    <s v="TOTAL NET WT. 3609.94KGS"/>
    <s v=""/>
    <e v="#VALUE!"/>
    <s v=" "/>
    <e v="#VALUE!"/>
    <n v="20988"/>
    <s v="PCS"/>
    <n v="93.572970269999999"/>
    <n v="1963909.5"/>
    <n v="1.2897721609999999"/>
    <n v="27069.738109999998"/>
    <n v="477622.7"/>
    <n v="94.862742431000001"/>
    <x v="7"/>
    <s v="Household Steel Items"/>
    <e v="#NAME?"/>
    <s v="Other"/>
  </r>
  <r>
    <s v="INNSA1"/>
    <s v="2018-09-08"/>
    <s v="0301049751"/>
    <s v="73239990"/>
    <s v="STEEL SPOON HOLDER ROUND -MP-96 (TOTAL NET WT.1034.21 KGS) (MILD STEEL)"/>
    <s v="STEEL"/>
    <s v="SPOON HOLDER ROUND -MP-96"/>
    <s v="SPOON"/>
    <s v="TOTAL NET WT.1034.21 KGS"/>
    <s v=""/>
    <e v="#VALUE!"/>
    <s v=" "/>
    <e v="#VALUE!"/>
    <n v="4788"/>
    <s v="PCS"/>
    <n v="54.642571009999998"/>
    <n v="261628.63"/>
    <n v="0.75317120599999998"/>
    <n v="3606.1837350000001"/>
    <n v="63628.1"/>
    <n v="55.395742215999995"/>
    <x v="7"/>
    <s v="Household Steel Items"/>
    <e v="#NAME?"/>
    <s v="Holder"/>
  </r>
  <r>
    <s v="INNSA1"/>
    <s v="2018-09-03"/>
    <s v="0301049751"/>
    <s v="73239990"/>
    <s v="STAINLESS STEEL SPORTS BOTTLE 750ML SG-702-SB-01(TOTAL NET WT.2016 KGS)(NOT VACUUM BOTTLE)(MILD STEEL)-DPD CLIENT"/>
    <s v="STAINLESS"/>
    <s v="STEEL SPORTS BOTTLE 750ML SG-702-SB-01"/>
    <s v="STEEL"/>
    <s v="TOTAL NET WT.2016 KGS"/>
    <s v=""/>
    <e v="#VALUE!"/>
    <s v=" "/>
    <e v="#VALUE!"/>
    <n v="12600"/>
    <s v="PCS"/>
    <n v="97.227065080000003"/>
    <n v="1225061.02"/>
    <n v="1.36746927"/>
    <n v="17230.112799999999"/>
    <n v="297934.8"/>
    <n v="98.594534350000004"/>
    <x v="7"/>
    <s v="Household Steel Items"/>
    <e v="#NAME?"/>
    <s v="Other"/>
  </r>
  <r>
    <s v="INNSA1"/>
    <s v="2018-09-03"/>
    <s v="0301049751"/>
    <s v="73239990"/>
    <s v="STEEL ZHARA-NP-003 (TOTAL NET WT.2256 KGS) (MILD STEEL)"/>
    <s v="STEEL"/>
    <s v="ZHARA-NP-003"/>
    <s v=" "/>
    <s v="TOTAL NET WT.2256 KGS"/>
    <s v=""/>
    <e v="#VALUE!"/>
    <s v=" "/>
    <e v="#VALUE!"/>
    <n v="24000"/>
    <s v="PCS"/>
    <n v="32.170043329999999"/>
    <n v="772081.04"/>
    <n v="0.45246193200000001"/>
    <n v="10859.086359999999"/>
    <n v="187770.1"/>
    <n v="32.622505261999997"/>
    <x v="7"/>
    <s v="Household Steel Items"/>
    <e v="#NAME?"/>
    <s v="Other"/>
  </r>
  <r>
    <s v="INNSA1"/>
    <s v="2018-09-03"/>
    <s v="0301049751"/>
    <s v="73239990"/>
    <s v="STEEL TEA STRAINER-NP-55 (TOTAL NET WT.2368.80KGS) (MILD STEEL)"/>
    <s v="STEEL"/>
    <s v="TEA STRAINER-NP-55"/>
    <s v="TEA"/>
    <s v="TOTAL NET WT.2368.80KGS"/>
    <s v=""/>
    <e v="#VALUE!"/>
    <s v=" "/>
    <e v="#VALUE!"/>
    <n v="50400"/>
    <s v="PCS"/>
    <n v="23.036852580000001"/>
    <n v="1161057.3700000001"/>
    <n v="0.32400636500000002"/>
    <n v="16329.920819999999"/>
    <n v="282369.09999999998"/>
    <n v="23.360858945"/>
    <x v="7"/>
    <s v="Household Steel Items"/>
    <e v="#NAME?"/>
    <s v="Tea Strainer"/>
  </r>
  <r>
    <s v="INNSA1"/>
    <s v="2018-09-03"/>
    <s v="0301049751"/>
    <s v="73239990"/>
    <s v="STAINLESS STEEL SPORTS BOTTLE 600ML S115-NP-21 (TOTAL NET WT.4185.79 KGS)(NOT VACUUM BOTTLE)(MILD STEEL)"/>
    <s v="STAINLESS"/>
    <s v="STEEL SPORTS BOTTLE 600ML S115-NP-21"/>
    <s v="STEEL"/>
    <s v="TOTAL NET WT.4185.79 KGS"/>
    <s v=""/>
    <e v="#VALUE!"/>
    <s v=" "/>
    <e v="#VALUE!"/>
    <n v="24336"/>
    <s v="PCS"/>
    <n v="91.744335550000002"/>
    <n v="2232690.15"/>
    <n v="1.290356337"/>
    <n v="31402.111809999999"/>
    <n v="542990.19999999995"/>
    <n v="93.034691887000008"/>
    <x v="7"/>
    <s v="Household Steel Items"/>
    <e v="#NAME?"/>
    <s v="Other"/>
  </r>
  <r>
    <s v="INNSA1"/>
    <s v="2018-09-03"/>
    <s v="0301049751"/>
    <s v="73239990"/>
    <s v="STAINLESS STEEL SPORTS BOTTLE 750ML S-308-C6-NP-20 (TOTAL NET WT.1165.32 KGS)(NOT VACUUM BOTTLE)(MILD STEEL)-"/>
    <s v="STAINLESS"/>
    <s v="STEEL SPORTS BOTTLE 750ML S-308-C6-NP-20"/>
    <s v="STEEL"/>
    <s v="TOTAL NET WT.1165.32 KGS"/>
    <s v=""/>
    <e v="#VALUE!"/>
    <s v=" "/>
    <e v="#VALUE!"/>
    <n v="7020"/>
    <s v="PCS"/>
    <n v="82.971968660000002"/>
    <n v="582463.22"/>
    <n v="1.1669756490000001"/>
    <n v="8192.1690579999995"/>
    <n v="141655"/>
    <n v="84.138944308999996"/>
    <x v="7"/>
    <s v="Household Steel Items"/>
    <e v="#NAME?"/>
    <s v="Other"/>
  </r>
  <r>
    <s v="INNSA1"/>
    <s v="2018-08-30"/>
    <s v="0301049751"/>
    <s v="73239990"/>
    <s v="RYX-02-020 MILD STEEL MULTI FUNCTION CLOTH STAND (OTHER ARTICLES OF HOUSEHOLD OF IRON &amp; STEEL)"/>
    <s v="RYX-02-020"/>
    <s v="MILD STEEL MULTI FUNCTION CLOTH STAND"/>
    <s v="MILD"/>
    <s v="OTHER ARTICLES OF HOUSEHOLD OF IRON &amp; STEEL"/>
    <s v=""/>
    <e v="#VALUE!"/>
    <s v=" "/>
    <e v="#VALUE!"/>
    <n v="1232"/>
    <s v="PCS"/>
    <n v="1076.1783439999999"/>
    <n v="1325851.72"/>
    <n v="15.13612298"/>
    <n v="18647.703519999999"/>
    <n v="322447.2"/>
    <n v="1091.3144669799999"/>
    <x v="7"/>
    <s v="Household Steel Items"/>
    <e v="#NAME?"/>
    <s v="Cloth Stand"/>
  </r>
  <r>
    <s v="INNSA1"/>
    <s v="2018-08-29"/>
    <s v="0301049751"/>
    <s v="73239990"/>
    <s v="KWB-600F STAINLESS STEEL SPORTS BOTTLE"/>
    <s v="KWB-600F"/>
    <s v=" "/>
    <s v=""/>
    <e v="#N/A"/>
    <s v=""/>
    <e v="#VALUE!"/>
    <s v=" "/>
    <e v="#VALUE!"/>
    <n v="50544"/>
    <s v="PCS"/>
    <n v="82.373984250000007"/>
    <n v="4163510.66"/>
    <n v="1.158565179"/>
    <n v="58558.51842"/>
    <n v="1012565.8"/>
    <n v="83.532549428999999"/>
    <x v="7"/>
    <s v="Household Steel Items"/>
    <e v="#NAME?"/>
    <s v="Other"/>
  </r>
  <r>
    <s v="INNSA1"/>
    <s v="2018-08-28"/>
    <s v="0301049751"/>
    <s v="73239990"/>
    <s v="STEEL LUNCH BOX -6900(TOTAL NET.WT. 255.71KGS) (MILD STEEL)(DPD CLIENT)"/>
    <s v="STEEL"/>
    <s v="LUNCH BOX -6900"/>
    <s v="LUNCH"/>
    <s v="TOTAL NET.WT. 255.71KGS"/>
    <s v=""/>
    <e v="#VALUE!"/>
    <s v=" "/>
    <e v="#VALUE!"/>
    <n v="2184"/>
    <s v="PCS"/>
    <n v="57.882202380000003"/>
    <n v="126414.73"/>
    <n v="0.81409567299999996"/>
    <n v="1777.9849509999999"/>
    <n v="30744"/>
    <n v="58.696298053"/>
    <x v="7"/>
    <s v="Household Steel Items"/>
    <e v="#NAME?"/>
    <s v="Lunch Box"/>
  </r>
  <r>
    <s v="INNSA1"/>
    <s v="2018-08-28"/>
    <s v="0301049751"/>
    <s v="73239990"/>
    <s v="STEEL LUNCH BOX -6900(TOTAL NET.WT. 3057.28KGS) (MILD STEEL)"/>
    <s v="STEEL"/>
    <s v="LUNCH BOX -6900"/>
    <s v="LUNCH"/>
    <s v="TOTAL NET.WT. 3057.28KGS"/>
    <s v=""/>
    <e v="#VALUE!"/>
    <s v=" "/>
    <e v="#VALUE!"/>
    <n v="26112"/>
    <s v="PCS"/>
    <n v="57.2273809"/>
    <n v="1494321.37"/>
    <n v="0.80488580700000001"/>
    <n v="21017.178199999998"/>
    <n v="363418.9"/>
    <n v="58.032266706999998"/>
    <x v="7"/>
    <s v="Household Steel Items"/>
    <e v="#NAME?"/>
    <s v="Lunch Box"/>
  </r>
  <r>
    <s v="INNSA1"/>
    <s v="2018-08-28"/>
    <s v="0301049751"/>
    <s v="73239990"/>
    <s v="STEEL LUNCH BOX -6111(TOTAL NET.WT. 1134.00KGS) (MILD STEEL)"/>
    <s v="STEEL"/>
    <s v="LUNCH BOX -6111"/>
    <s v="LUNCH"/>
    <s v="TOTAL NET.WT. 1134.00KGS"/>
    <s v=""/>
    <e v="#VALUE!"/>
    <s v=" "/>
    <e v="#VALUE!"/>
    <n v="6720"/>
    <s v="PCS"/>
    <n v="85.446151790000002"/>
    <n v="574198.14"/>
    <n v="1.2017742870000001"/>
    <n v="8075.9232069999998"/>
    <n v="139645"/>
    <n v="86.647926077000008"/>
    <x v="7"/>
    <s v="Household Steel Items"/>
    <e v="#NAME?"/>
    <s v="Lunch Box"/>
  </r>
  <r>
    <s v="INNSA1"/>
    <s v="2018-08-28"/>
    <s v="0301049751"/>
    <s v="73239990"/>
    <s v="STEEL LUNCH BOX -6950(TOTAL NET.WT. 2095.20KGS) (MILD STEEL)"/>
    <s v="STEEL"/>
    <s v="LUNCH BOX -6950"/>
    <s v="LUNCH"/>
    <s v="TOTAL NET.WT. 2095.20KGS"/>
    <s v=""/>
    <e v="#VALUE!"/>
    <s v=" "/>
    <e v="#VALUE!"/>
    <n v="6480"/>
    <s v="PCS"/>
    <n v="172.32837499999999"/>
    <n v="1116687.8700000001"/>
    <n v="2.423746484"/>
    <n v="15705.87722"/>
    <n v="271578.5"/>
    <n v="174.75212148399999"/>
    <x v="7"/>
    <s v="Household Steel Items"/>
    <e v="#NAME?"/>
    <s v="Lunch Box"/>
  </r>
  <r>
    <s v="INNSA1"/>
    <s v="2018-08-28"/>
    <s v="0301049751"/>
    <s v="73239990"/>
    <s v="STEEL CONTAINER ROUND-6857(TOTAL NET WT.3090.60KGS) (MILD STEEL)(DPD CLIENT)"/>
    <s v="STEEL"/>
    <s v="CONTAINER ROUND-6857"/>
    <s v="CONTAINER"/>
    <s v="TOTAL NET WT.3090.60KGS"/>
    <s v=""/>
    <e v="#VALUE!"/>
    <s v=" "/>
    <e v="#VALUE!"/>
    <n v="24240"/>
    <s v="PCS"/>
    <n v="60.314931110000003"/>
    <n v="1462033.93"/>
    <n v="0.84831126700000004"/>
    <n v="20563.065119999999"/>
    <n v="355566.6"/>
    <n v="61.163242377000003"/>
    <x v="7"/>
    <s v="Household Steel Items"/>
    <e v="#NAME?"/>
    <s v="Other"/>
  </r>
  <r>
    <s v="INNSA1"/>
    <s v="2018-08-28"/>
    <s v="0301049751"/>
    <s v="73239990"/>
    <s v="STEEL LUNCH BOX -6900(TOTAL NET.WT. 193.89KGS) (MILD STEEL)(DPD CLIENT)"/>
    <s v="STEEL"/>
    <s v="LUNCH BOX -6900"/>
    <s v="LUNCH"/>
    <s v="TOTAL NET.WT. 193.89KGS"/>
    <s v=""/>
    <e v="#VALUE!"/>
    <s v=" "/>
    <e v="#VALUE!"/>
    <n v="1656"/>
    <s v="PCS"/>
    <n v="57.861515699999998"/>
    <n v="95818.67"/>
    <n v="0.81380472199999998"/>
    <n v="1347.660619"/>
    <n v="23303.200000000001"/>
    <n v="58.675320421999999"/>
    <x v="7"/>
    <s v="Household Steel Items"/>
    <e v="#NAME?"/>
    <s v="Lunch Box"/>
  </r>
  <r>
    <s v="INNSA1"/>
    <s v="2018-08-28"/>
    <s v="0301049751"/>
    <s v="73239990"/>
    <s v="STEEL LUNCH BOX-6527 (TOTAL NET WT.4375 KGS) (MILD STEEL)"/>
    <s v="STEEL"/>
    <s v="LUNCH BOX-6527"/>
    <s v="LUNCH"/>
    <s v="TOTAL NET WT.4375 KGS"/>
    <s v=""/>
    <e v="#VALUE!"/>
    <s v=" "/>
    <e v="#VALUE!"/>
    <n v="10500"/>
    <s v="PCS"/>
    <n v="162.68022289999999"/>
    <n v="1708142.34"/>
    <n v="2.288048141"/>
    <n v="24024.50549"/>
    <n v="415420.2"/>
    <n v="164.96827104099998"/>
    <x v="7"/>
    <s v="Household Steel Items"/>
    <e v="#NAME?"/>
    <s v="Lunch Box"/>
  </r>
  <r>
    <s v="INNSA1"/>
    <s v="2018-08-27"/>
    <s v="0301049751"/>
    <s v="73239990"/>
    <s v="KIDS STEEL BOWL-HLG00020-2 (MILD STEEL) (TOTAL NET WT.158.40KGS)"/>
    <s v="KIDS"/>
    <s v="STEEL BOWL-HLG00020-2"/>
    <s v="STEEL"/>
    <s v="MILD STEEL"/>
    <s v=""/>
    <e v="#VALUE!"/>
    <s v=" "/>
    <e v="#VALUE!"/>
    <n v="960"/>
    <s v="PCS"/>
    <n v="104.9557188"/>
    <n v="100757.49"/>
    <n v="1.4761704470000001"/>
    <n v="1417.1236289999999"/>
    <n v="24504.2"/>
    <n v="106.431889247"/>
    <x v="7"/>
    <s v="Household Steel Items"/>
    <e v="#NAME?"/>
    <s v="Other"/>
  </r>
  <r>
    <s v="INNSA1"/>
    <s v="2018-08-27"/>
    <s v="0301049751"/>
    <s v="73239990"/>
    <s v="KIDS STEEL BOWL -HLG0001-2 (MILD STEEL) (TOTAL NET WT.264.96 KGS)"/>
    <s v="KIDS"/>
    <s v="STEEL BOWL -HLG0001-2"/>
    <s v="STEEL"/>
    <s v="MILD STEEL"/>
    <s v=""/>
    <e v="#VALUE!"/>
    <s v=" "/>
    <e v="#VALUE!"/>
    <n v="1920"/>
    <s v="PCS"/>
    <n v="74.436677079999995"/>
    <n v="142918.42000000001"/>
    <n v="1.046929354"/>
    <n v="2010.10436"/>
    <n v="34757.699999999997"/>
    <n v="75.483606433999995"/>
    <x v="7"/>
    <s v="Household Steel Items"/>
    <e v="#NAME?"/>
    <s v="Other"/>
  </r>
  <r>
    <s v="INNSA1"/>
    <s v="2018-08-20"/>
    <s v="0301049751"/>
    <s v="73239990"/>
    <s v="STEEL ZHARA -NP-003 (TOTAL NET WT. 1382.40 KGS)(MILD STEEL)"/>
    <s v="STEEL"/>
    <s v="ZHARA -NP-003"/>
    <s v="ZHARA"/>
    <s v="TOTAL NET WT. 1382.40 KGS"/>
    <s v=""/>
    <e v="#VALUE!"/>
    <s v=" "/>
    <e v="#VALUE!"/>
    <n v="14400"/>
    <s v="PCS"/>
    <n v="32.259612500000003"/>
    <n v="464538.42"/>
    <n v="0.45372169499999998"/>
    <n v="6533.5924050000003"/>
    <n v="112975.7"/>
    <n v="32.713334195000002"/>
    <x v="7"/>
    <s v="Household Steel Items"/>
    <e v="#NAME?"/>
    <s v="Other"/>
  </r>
  <r>
    <s v="INNSA1"/>
    <s v="2018-08-20"/>
    <s v="0301049751"/>
    <s v="73239990"/>
    <s v="STEEL HOOK 3PCS SET-2628 (MILD STEEL) (TOTAL NET WT.2330.20KGS)"/>
    <s v="STEEL"/>
    <s v="HOOK 3PCS SET-2628"/>
    <s v="HOOK"/>
    <s v="MILD STEEL"/>
    <s v=""/>
    <e v="#VALUE!"/>
    <s v=" "/>
    <e v="#VALUE!"/>
    <n v="68760"/>
    <s v="SET"/>
    <n v="33.332251309999997"/>
    <n v="2291925.6"/>
    <n v="0.46880803500000001"/>
    <n v="32235.24051"/>
    <n v="557396.4"/>
    <n v="33.801059344999999"/>
    <x v="7"/>
    <s v="Household Steel Items"/>
    <e v="#NAME?"/>
    <s v="Other"/>
  </r>
  <r>
    <s v="INNSA1"/>
    <s v="2018-08-20"/>
    <s v="0301049751"/>
    <s v="73239990"/>
    <s v="STEEL GARLIC CRUSHER-SL-159 (MILD STEEL) (TOTAL NET WT.40.80KGS)"/>
    <s v="STEEL"/>
    <s v="GARLIC CRUSHER-SL-159"/>
    <s v="GARLIC"/>
    <s v="MILD STEEL"/>
    <s v=""/>
    <e v="#VALUE!"/>
    <s v=" "/>
    <e v="#VALUE!"/>
    <n v="240"/>
    <s v="PCS"/>
    <n v="106.79291670000001"/>
    <n v="25630.3"/>
    <n v="1.50201008"/>
    <n v="360.48241910000002"/>
    <n v="6233.3"/>
    <n v="108.29492678000001"/>
    <x v="7"/>
    <s v="Household Steel Items"/>
    <e v="#NAME?"/>
    <s v="Other"/>
  </r>
  <r>
    <s v="INNSA1"/>
    <s v="2018-08-20"/>
    <s v="0301049751"/>
    <s v="73239990"/>
    <s v="STEEL WALL HANGER HOOK-SL-89 (TOTAL NET WT. 1706.40 KGS)(MILD STEEL)"/>
    <s v="STEEL"/>
    <s v="WALL HANGER HOOK-SL-89"/>
    <s v="WALL"/>
    <s v="TOTAL NET WT. 1706.40 KGS"/>
    <s v=""/>
    <e v="#VALUE!"/>
    <s v=" "/>
    <e v="#VALUE!"/>
    <n v="7200"/>
    <s v="PCS"/>
    <n v="81.584634719999997"/>
    <n v="587409.37"/>
    <n v="1.1474632170000001"/>
    <n v="8261.7351620000009"/>
    <n v="142857.9"/>
    <n v="82.732097936999992"/>
    <x v="7"/>
    <s v="Household Steel Items"/>
    <e v="#NAME?"/>
    <s v="Hanger"/>
  </r>
  <r>
    <s v="INNSA1"/>
    <s v="2018-08-20"/>
    <s v="0301049751"/>
    <s v="73239990"/>
    <s v="STEEL PEELER -MP-196 (MILD STEEL)(TOTAL NET WT.4488 KGS)"/>
    <s v="STEEL"/>
    <s v="PEELER -MP-196"/>
    <s v="PEELER"/>
    <s v="MILD STEEL"/>
    <s v=""/>
    <e v="#VALUE!"/>
    <s v=" "/>
    <e v="#VALUE!"/>
    <n v="52800"/>
    <s v="PCS"/>
    <n v="37.414855109999998"/>
    <n v="1975504.35"/>
    <n v="0.52622862299999995"/>
    <n v="27784.871309999999"/>
    <n v="480442.6"/>
    <n v="37.941083732999999"/>
    <x v="7"/>
    <s v="Household Steel Items"/>
    <e v="#NAME?"/>
    <s v="Other"/>
  </r>
  <r>
    <s v="INNSA1"/>
    <s v="2018-08-16"/>
    <s v="0301049751"/>
    <s v="73239990"/>
    <s v="RYX-02-020 MILD STEEL MULTI FUNCTION CLOTH STAND (OTHER ARTICLES OF HOUSEHOLD OF IRON &amp; STEEL)"/>
    <s v="RYX-02-020"/>
    <s v="MILD STEEL MULTI FUNCTION CLOTH STAND"/>
    <s v="MILD"/>
    <s v="OTHER ARTICLES OF HOUSEHOLD OF IRON &amp; STEEL"/>
    <s v=""/>
    <e v="#VALUE!"/>
    <s v=" "/>
    <e v="#VALUE!"/>
    <n v="2464"/>
    <s v="PCS"/>
    <n v="1057.735471"/>
    <n v="2606260.2000000002"/>
    <n v="15.274158419999999"/>
    <n v="37635.52635"/>
    <n v="633842.5"/>
    <n v="1073.00962942"/>
    <x v="7"/>
    <s v="Household Steel Items"/>
    <e v="#NAME?"/>
    <s v="Cloth Stand"/>
  </r>
  <r>
    <s v="INNSA1"/>
    <s v="2018-08-14"/>
    <s v="0301049751"/>
    <s v="73231000"/>
    <s v="8001-1PCS - STEEL SCRUBBER (MADE UP MILD STEEL) (NET WEIGHT:4581 KGS)"/>
    <s v="8001-1PCS"/>
    <s v="- STEEL SCRUBBER"/>
    <s v="-"/>
    <s v="MADE UP MILD STEEL"/>
    <s v=""/>
    <e v="#VALUE!"/>
    <s v=" "/>
    <e v="#VALUE!"/>
    <n v="305400"/>
    <s v="PCS"/>
    <n v="7.022338736"/>
    <n v="2144622.25"/>
    <n v="0.10140561400000001"/>
    <n v="30969.274369999999"/>
    <n v="664403.9"/>
    <n v="7.1237443499999999"/>
    <x v="7"/>
    <s v="Steel Scrubbers"/>
    <e v="#NAME?"/>
    <s v="Scrubber"/>
  </r>
  <r>
    <s v="INNSA1"/>
    <s v="2018-08-13"/>
    <s v="0301049751"/>
    <s v="73239990"/>
    <s v="STEEL LUNCH BOX 2LAYER-8504 (TOTAL NET.WT.10532.9KGS) (MILDSTEEL)-DPD CLIENT"/>
    <s v="STEEL"/>
    <s v="LUNCH BOX 2LAYER-8504"/>
    <s v="LUNCH"/>
    <s v="TOTAL NET.WT.10532.9KGS"/>
    <s v=""/>
    <e v="#VALUE!"/>
    <s v=" "/>
    <e v="#VALUE!"/>
    <n v="22020"/>
    <s v="PCS"/>
    <n v="174.96968709999999"/>
    <n v="3852832.51"/>
    <n v="2.5266380810000002"/>
    <n v="55636.570540000001"/>
    <n v="937008.9"/>
    <n v="177.49632518099997"/>
    <x v="7"/>
    <s v="Household Steel Items"/>
    <e v="#NAME?"/>
    <s v="Lunch Box"/>
  </r>
  <r>
    <s v="INNSA1"/>
    <s v="2018-08-13"/>
    <s v="0301049751"/>
    <s v="73239990"/>
    <s v="STAINLESS STEEL SPORTS BOTTLE 750ML S-308-C6-NP-20 (TOTAL NET WT.6890.32 KGS)(NOT VACUUM BOTTLE)(MILD STEEL)-DPD CLIENT"/>
    <s v="STAINLESS"/>
    <s v="STEEL SPORTS BOTTLE 750ML S-308-C6-NP-20"/>
    <s v="STEEL"/>
    <s v="TOTAL NET WT.6890.32 KGS"/>
    <s v=""/>
    <e v="#VALUE!"/>
    <s v=" "/>
    <e v="#VALUE!"/>
    <n v="41508"/>
    <s v="PCS"/>
    <n v="81.066959139999994"/>
    <n v="3364927.34"/>
    <n v="1.170642009"/>
    <n v="48591.008520000003"/>
    <n v="818350.3"/>
    <n v="82.237601149"/>
    <x v="7"/>
    <s v="Household Steel Items"/>
    <e v="#NAME?"/>
    <s v="Other"/>
  </r>
  <r>
    <s v="INNSA1"/>
    <s v="2018-08-13"/>
    <s v="0301049751"/>
    <s v="73239990"/>
    <s v="STEEL LUNCH BOX 3LAYER-8505 (TOTAL NET WT.10783.08 KGS) (MILD STEEL)"/>
    <s v="STEEL"/>
    <s v="LUNCH BOX 3LAYER-8505"/>
    <s v="LUNCH"/>
    <s v="TOTAL NET WT.10783.08 KGS"/>
    <s v=""/>
    <e v="#VALUE!"/>
    <s v=" "/>
    <e v="#VALUE!"/>
    <n v="16632"/>
    <s v="PCS"/>
    <n v="242.85792509999999"/>
    <n v="4039213.01"/>
    <n v="3.5069736470000001"/>
    <n v="58327.985699999997"/>
    <n v="982336.6"/>
    <n v="246.36489874699998"/>
    <x v="7"/>
    <s v="Household Steel Items"/>
    <e v="#NAME?"/>
    <s v="Lunch Box"/>
  </r>
  <r>
    <s v="INNSA1"/>
    <s v="2018-08-07"/>
    <s v="0301049751"/>
    <s v="73239990"/>
    <s v="STEEL PIZZA CUTTER-RJ-388 (TOTAL NET WT.531.36 KGS) (MILD STEEL)"/>
    <s v="STEEL"/>
    <s v="PIZZA CUTTER-RJ-388"/>
    <s v="PIZZA"/>
    <s v="TOTAL NET WT.531.36 KGS"/>
    <s v=""/>
    <e v="#VALUE!"/>
    <s v=" "/>
    <e v="#VALUE!"/>
    <n v="5904"/>
    <s v="PCS"/>
    <n v="35.73043191"/>
    <n v="210952.47"/>
    <n v="0.51596291599999999"/>
    <n v="3046.245054"/>
    <n v="51303.6"/>
    <n v="36.246394826"/>
    <x v="7"/>
    <s v="Household Steel Items"/>
    <e v="#NAME?"/>
    <s v="Other"/>
  </r>
  <r>
    <s v="INNSA1"/>
    <s v="2018-08-07"/>
    <s v="0301049751"/>
    <s v="73239990"/>
    <s v="STEEL WALL HANGER HOOK -SL-89 (TOTAL NET WT.2986.20 KGS) (MILD STEEL)"/>
    <s v="STEEL"/>
    <s v="WALL HANGER HOOK -SL-89"/>
    <s v="WALL"/>
    <s v="TOTAL NET WT.2986.20 KGS"/>
    <s v=""/>
    <e v="#VALUE!"/>
    <s v=" "/>
    <e v="#VALUE!"/>
    <n v="12600"/>
    <s v="PCS"/>
    <n v="81.20552619"/>
    <n v="1023189.63"/>
    <n v="1.172642977"/>
    <n v="14775.301520000001"/>
    <n v="248839.8"/>
    <n v="82.378169166999996"/>
    <x v="7"/>
    <s v="Household Steel Items"/>
    <e v="#NAME?"/>
    <s v="Hanger"/>
  </r>
  <r>
    <s v="INNSA1"/>
    <s v="2018-08-06"/>
    <s v="0301049751"/>
    <s v="73239990"/>
    <s v="KWP-600B-SS OIL POT 600ML"/>
    <s v="KWP-600B-SS"/>
    <s v=" "/>
    <s v=""/>
    <e v="#N/A"/>
    <s v=""/>
    <e v="#VALUE!"/>
    <s v=" "/>
    <e v="#VALUE!"/>
    <n v="16000"/>
    <s v="PCS"/>
    <n v="95.924437499999996"/>
    <n v="1534791"/>
    <n v="1.385190433"/>
    <n v="22163.04693"/>
    <n v="373261.2"/>
    <n v="97.309627933000002"/>
    <x v="7"/>
    <s v="Household Steel Items"/>
    <e v="#NAME?"/>
    <s v="Other"/>
  </r>
  <r>
    <s v="INNSA1"/>
    <s v="2018-08-01"/>
    <s v="0301049751"/>
    <s v="73239990"/>
    <s v="STAINLESS STEEL COLA BOTTLE 750ML SK750 -SL-01 (TOTAL NET WT.3352.32 KGS) (NOT VACUUM BOTTLE) (MILD STEEL)-DPD CLIENT"/>
    <s v="STAINLESS"/>
    <s v="STEEL COLA BOTTLE 750ML SK750 -SL-01"/>
    <s v="STEEL"/>
    <s v="TOTAL NET WT.3352.32 KGS"/>
    <s v=""/>
    <e v="#VALUE!"/>
    <s v=" "/>
    <e v="#VALUE!"/>
    <n v="17280"/>
    <s v="PCS"/>
    <n v="98.107152780000007"/>
    <n v="1695291.6"/>
    <n v="1.409585528"/>
    <n v="24357.637930000001"/>
    <n v="412294.9"/>
    <n v="99.516738308000001"/>
    <x v="7"/>
    <s v="Household Steel Items"/>
    <e v="#NAME?"/>
    <s v="Other"/>
  </r>
  <r>
    <s v="INNSA1"/>
    <s v="2018-08-01"/>
    <s v="0301049751"/>
    <s v="73239990"/>
    <s v="STAINLESS STEEL SPORTS BOTTLE 600ML S115-NP-21 (TOTAL NET WT.3294.144 KGS)(NOT VACUUM BOTTLE)(MILD STEEL)"/>
    <s v="STAINLESS"/>
    <s v="STEEL SPORTS BOTTLE 600ML S115-NP-21"/>
    <s v="STEEL"/>
    <s v="TOTAL NET WT.3294.144 KGS"/>
    <s v=""/>
    <e v="#VALUE!"/>
    <s v=" "/>
    <e v="#VALUE!"/>
    <n v="19152"/>
    <s v="PCS"/>
    <n v="89.871880739999995"/>
    <n v="1721226.26"/>
    <n v="1.2912626540000001"/>
    <n v="24730.262360000001"/>
    <n v="418602.2"/>
    <n v="91.163143393999988"/>
    <x v="7"/>
    <s v="Household Steel Items"/>
    <e v="#NAME?"/>
    <s v="Other"/>
  </r>
  <r>
    <s v="INNSA1"/>
    <s v="2018-08-01"/>
    <s v="0301049751"/>
    <s v="73231000"/>
    <s v="STEEL SCRUBBER-GS21 (TOTAL NET WT.306 KGS) (MILD STEEL)"/>
    <s v="STEEL"/>
    <s v="SCRUBBER-GS21"/>
    <s v=" "/>
    <s v="TOTAL NET WT.306 KGS"/>
    <s v=""/>
    <e v="#VALUE!"/>
    <s v=" "/>
    <e v="#VALUE!"/>
    <n v="6000"/>
    <s v="PCS"/>
    <n v="17.253965000000001"/>
    <n v="103523.79"/>
    <n v="0.24790179600000001"/>
    <n v="1487.4107759999999"/>
    <n v="32071.7"/>
    <n v="17.501866796000002"/>
    <x v="7"/>
    <s v="Steel Scrubbers"/>
    <e v="#NAME?"/>
    <s v="Scrubber"/>
  </r>
  <r>
    <s v="INNSA1"/>
    <s v="2018-08-01"/>
    <s v="0301049751"/>
    <s v="73239990"/>
    <s v="STEEL TEA STRAINER-NP-55 (TOTAL NET WT.2268 KGS) (MILD STEEL)"/>
    <s v="STEEL"/>
    <s v="TEA STRAINER-NP-55"/>
    <s v="TEA"/>
    <s v="TOTAL NET WT.2268 KGS"/>
    <s v=""/>
    <e v="#VALUE!"/>
    <s v=" "/>
    <e v="#VALUE!"/>
    <n v="50400"/>
    <s v="PCS"/>
    <n v="23.126113100000001"/>
    <n v="1165556.1000000001"/>
    <n v="0.33227173999999998"/>
    <n v="16746.49569"/>
    <n v="283463.3"/>
    <n v="23.458384840000001"/>
    <x v="7"/>
    <s v="Household Steel Items"/>
    <e v="#NAME?"/>
    <s v="Tea Strainer"/>
  </r>
  <r>
    <s v="INNSA1"/>
    <s v="2018-07-28"/>
    <s v="0301049751"/>
    <s v="73239990"/>
    <s v="KWP-1000B-SS OIL POT 1000ML"/>
    <s v="KWP-1000B-SS"/>
    <s v=" "/>
    <s v=""/>
    <e v="#N/A"/>
    <s v=""/>
    <e v="#VALUE!"/>
    <s v=" "/>
    <e v="#VALUE!"/>
    <n v="27000"/>
    <s v="PCS"/>
    <n v="116.2931389"/>
    <n v="3139914.75"/>
    <n v="1.6708784320000001"/>
    <n v="45113.717669999998"/>
    <n v="763627.2"/>
    <n v="117.964017332"/>
    <x v="7"/>
    <s v="Household Steel Items"/>
    <e v="#NAME?"/>
    <s v="Other"/>
  </r>
  <r>
    <s v="INNSA1"/>
    <s v="2018-07-24"/>
    <s v="0301049751"/>
    <s v="73231000"/>
    <s v="8001-1PCS - STEEL SCRUBBER"/>
    <s v="8001-1PCS"/>
    <s v=" "/>
    <s v=""/>
    <e v="#N/A"/>
    <s v=""/>
    <e v="#VALUE!"/>
    <s v=" "/>
    <e v="#VALUE!"/>
    <n v="259800"/>
    <s v="SET"/>
    <n v="7.0452517710000002"/>
    <n v="1830356.41"/>
    <n v="0.101224882"/>
    <n v="26298.224279999999"/>
    <n v="567044.4"/>
    <n v="7.1464766530000006"/>
    <x v="7"/>
    <s v="Steel Scrubbers"/>
    <e v="#NAME?"/>
    <s v="Other"/>
  </r>
  <r>
    <s v="INNSA1"/>
    <s v="2018-07-24"/>
    <s v="0301049751"/>
    <s v="73231000"/>
    <s v="STEEL SCRUBBER -ANG537 (TOTAL NET WT.5719.50KGS)(MILD STEEL)(DPD CLIENT)"/>
    <s v="STEEL"/>
    <s v="SCRUBBER -ANG537"/>
    <s v="SCRUBBER"/>
    <s v="TOTAL NET WT.5719.50KGS"/>
    <s v=""/>
    <e v="#VALUE!"/>
    <s v=" "/>
    <e v="#VALUE!"/>
    <n v="265680"/>
    <s v="PCS"/>
    <n v="4.7569531390000002"/>
    <n v="1263827.31"/>
    <n v="6.8347028000000004E-2"/>
    <n v="18158.43836"/>
    <n v="391533.7"/>
    <n v="4.825300167"/>
    <x v="7"/>
    <s v="Steel Scrubbers"/>
    <e v="#NAME?"/>
    <s v="Scrubber"/>
  </r>
  <r>
    <s v="INNSA1"/>
    <s v="2018-07-24"/>
    <s v="0301049751"/>
    <s v="73231000"/>
    <s v="8001-2 PCS - STEEL SCRUBBER 2PCS SET"/>
    <s v="8001-2"/>
    <s v=" "/>
    <s v=""/>
    <e v="#N/A"/>
    <s v=""/>
    <e v="#VALUE!"/>
    <s v=" "/>
    <e v="#VALUE!"/>
    <n v="30000"/>
    <s v="SET"/>
    <n v="12.681452999999999"/>
    <n v="380443.59"/>
    <n v="0.18220478400000001"/>
    <n v="5466.1435339999998"/>
    <n v="117861.4"/>
    <n v="12.863657783999999"/>
    <x v="7"/>
    <s v="Steel Scrubbers"/>
    <e v="#NAME?"/>
    <s v="Other"/>
  </r>
  <r>
    <s v="INNSA1"/>
    <s v="2018-07-23"/>
    <s v="0301049751"/>
    <s v="73239990"/>
    <s v="STAINLESS STEEL SPORTS BOTTLE 750ML S-308-C6-NP-20 (TOTAL NET WT. 2055.24 KGS)(NOT VACUUM BOTTLE)(MILD STEEL)-"/>
    <s v="STAINLESS"/>
    <s v="STEEL SPORTS BOTTLE 750ML S-308-C6-NP-20"/>
    <s v="STEEL"/>
    <s v="TOTAL NET WT. 2055.24 KGS"/>
    <s v=""/>
    <e v="#VALUE!"/>
    <s v=" "/>
    <e v="#VALUE!"/>
    <n v="11880"/>
    <s v="PCS"/>
    <n v="81.343744110000003"/>
    <n v="966363.68"/>
    <n v="1.168731956"/>
    <n v="13884.53563"/>
    <n v="235019.6"/>
    <n v="82.512476066000005"/>
    <x v="7"/>
    <s v="Household Steel Items"/>
    <e v="#NAME?"/>
    <s v="Other"/>
  </r>
  <r>
    <s v="INNSA1"/>
    <s v="2018-07-23"/>
    <s v="0301049751"/>
    <s v="73239990"/>
    <s v="STAINLESS STEEL SPORTS BOTTLE 600ML S115-NP-21 (TOTAL NET WT.66.24 KGS)(NOT VACUUM BOTTLE)(MILD STEEL)"/>
    <s v="STAINLESS"/>
    <s v="STEEL SPORTS BOTTLE 600ML S115-NP-21"/>
    <s v="STEEL"/>
    <s v="TOTAL NET WT.66.24 KGS"/>
    <s v=""/>
    <e v="#VALUE!"/>
    <s v=" "/>
    <e v="#VALUE!"/>
    <n v="360"/>
    <s v="PCS"/>
    <n v="89.943972220000006"/>
    <n v="32379.83"/>
    <n v="1.292298451"/>
    <n v="465.2274425"/>
    <n v="7874.8"/>
    <n v="91.236270671"/>
    <x v="7"/>
    <s v="Household Steel Items"/>
    <e v="#NAME?"/>
    <s v="Other"/>
  </r>
  <r>
    <s v="INNSA1"/>
    <s v="2018-07-23"/>
    <s v="0301049751"/>
    <s v="73239990"/>
    <s v="STEEL ZHARA-NP-003 (TOTAL NET WT.4085.64 KGS) (MILD STEEL)"/>
    <s v="STEEL"/>
    <s v="ZHARA-NP-003"/>
    <s v=" "/>
    <s v="TOTAL NET WT.4085.64 KGS"/>
    <s v=""/>
    <e v="#VALUE!"/>
    <s v=" "/>
    <e v="#VALUE!"/>
    <n v="42120"/>
    <s v="PCS"/>
    <n v="32.475715569999998"/>
    <n v="1367877.14"/>
    <n v="0.46660510900000002"/>
    <n v="19653.407179999998"/>
    <n v="332667.7"/>
    <n v="32.942320678999998"/>
    <x v="7"/>
    <s v="Household Steel Items"/>
    <e v="#NAME?"/>
    <s v="Other"/>
  </r>
  <r>
    <s v="INNSA1"/>
    <s v="2018-07-23"/>
    <s v="0301049751"/>
    <s v="73239990"/>
    <s v="STAINLESS STEEL COLA BOTTLE 750ML SK750 -SL-01 (TOTAL NET WT.2857.68 KGS) (NOT VACUUM BOTTLE) (MILD STEEL)"/>
    <s v="STAINLESS"/>
    <s v="STEEL COLA BOTTLE 750ML SK750 -SL-01"/>
    <s v="STEEL"/>
    <s v="TOTAL NET WT.2857.68 KGS"/>
    <s v=""/>
    <e v="#VALUE!"/>
    <s v=" "/>
    <e v="#VALUE!"/>
    <n v="15120"/>
    <s v="PCS"/>
    <n v="98.18584061"/>
    <n v="1484569.91"/>
    <n v="1.410716101"/>
    <n v="21330.027440000002"/>
    <n v="361047.4"/>
    <n v="99.596556711000005"/>
    <x v="7"/>
    <s v="Household Steel Items"/>
    <e v="#NAME?"/>
    <s v="Other"/>
  </r>
  <r>
    <s v="INNSA1"/>
    <s v="2018-07-17"/>
    <s v="0301049751"/>
    <s v="73239990"/>
    <s v="STEEL LUNCH BOX 2LAYER-8504 (TOTAL NET.WT.10532.9 KGS) (MILDSTEEL)-DPD CLIENT"/>
    <s v="STEEL"/>
    <s v="LUNCH BOX 2LAYER-8504"/>
    <s v="LUNCH"/>
    <s v="TOTAL NET.WT.10532.9 KGS"/>
    <s v=""/>
    <e v="#VALUE!"/>
    <s v=" "/>
    <e v="#VALUE!"/>
    <n v="22020"/>
    <s v="PCS"/>
    <n v="176.15718530000001"/>
    <n v="3878981.22"/>
    <n v="2.5273627730000001"/>
    <n v="55652.528259999999"/>
    <n v="943368.2"/>
    <n v="178.684548073"/>
    <x v="7"/>
    <s v="Household Steel Items"/>
    <e v="#NAME?"/>
    <s v="Lunch Box"/>
  </r>
  <r>
    <s v="INNSA1"/>
    <s v="2018-07-17"/>
    <s v="0301049751"/>
    <s v="73239990"/>
    <s v="STEEL WALL HANGER HOOK-SL-89 (TOTAL NET WT.3855.60 KGS) (MILD STEEL)"/>
    <s v="STEEL"/>
    <s v="WALL HANGER HOOK-SL-89"/>
    <s v="WALL"/>
    <s v="TOTAL NET WT.3855.60 KGS"/>
    <s v=""/>
    <e v="#VALUE!"/>
    <s v=" "/>
    <e v="#VALUE!"/>
    <n v="16200"/>
    <s v="PCS"/>
    <n v="83.578754939999996"/>
    <n v="1353975.83"/>
    <n v="1.199121305"/>
    <n v="19425.76514"/>
    <n v="329287"/>
    <n v="84.777876245000002"/>
    <x v="7"/>
    <s v="Household Steel Items"/>
    <e v="#NAME?"/>
    <s v="Hanger"/>
  </r>
  <r>
    <s v="INNSA1"/>
    <s v="2018-07-17"/>
    <s v="0301049751"/>
    <s v="73239990"/>
    <s v="STEEL LUNCH BOX 3LAYER-8505 (TOTAL NET WT.10783.08 KGS) (MILD STEEL)"/>
    <s v="STEEL"/>
    <s v="LUNCH BOX 3LAYER-8505"/>
    <s v="LUNCH"/>
    <s v="TOTAL NET WT.10783.08 KGS"/>
    <s v=""/>
    <e v="#VALUE!"/>
    <s v=" "/>
    <e v="#VALUE!"/>
    <n v="16632"/>
    <s v="PCS"/>
    <n v="244.50617299999999"/>
    <n v="4066626.67"/>
    <n v="3.5079795269999998"/>
    <n v="58344.715490000002"/>
    <n v="989003.7"/>
    <n v="248.01415252699999"/>
    <x v="7"/>
    <s v="Household Steel Items"/>
    <e v="#NAME?"/>
    <s v="Lunch Box"/>
  </r>
  <r>
    <s v="INNSA1"/>
    <s v="2018-07-16"/>
    <s v="0301049751"/>
    <s v="73239990"/>
    <s v="STAINLESS STEEL SPORTS BOTTLE 750ML S-308-C6-NP-20 (TOTAL NET WT. 7286.76 KGS)(NOT VACUUM BOTTLE)(MILD STEEL)-"/>
    <s v="STAINLESS"/>
    <s v="STEEL SPORTS BOTTLE 750ML S-308-C6-NP-20"/>
    <s v="STEEL"/>
    <s v="TOTAL NET WT. 7286.76 KGS"/>
    <s v=""/>
    <e v="#VALUE!"/>
    <s v=" "/>
    <e v="#VALUE!"/>
    <n v="42120"/>
    <s v="PCS"/>
    <n v="81.441473169999995"/>
    <n v="3430314.85"/>
    <n v="1.168457291"/>
    <n v="49215.421090000003"/>
    <n v="834252.5"/>
    <n v="82.60993046099999"/>
    <x v="7"/>
    <s v="Household Steel Items"/>
    <e v="#NAME?"/>
    <s v="Other"/>
  </r>
  <r>
    <s v="INNSA1"/>
    <s v="2018-07-16"/>
    <s v="0301049751"/>
    <s v="73239990"/>
    <s v="STAINLESS STEEL SPORTS BOTTLE 600ML S115-NP-21 (TOTAL NET WT.2848.32KGS)(NOT VACUUM BOTTLE)(MILD STEEL)"/>
    <s v="STAINLESS"/>
    <s v="STEEL SPORTS BOTTLE 600ML S115-NP-21"/>
    <s v="STEEL"/>
    <s v="TOTAL NET WT.2848.32KGS"/>
    <s v=""/>
    <e v="#VALUE!"/>
    <s v=" "/>
    <e v="#VALUE!"/>
    <n v="15480"/>
    <s v="PCS"/>
    <n v="90.052025189999995"/>
    <n v="1394005.35"/>
    <n v="1.2919946229999999"/>
    <n v="20000.07676"/>
    <n v="339022.1"/>
    <n v="91.344019812999989"/>
    <x v="7"/>
    <s v="Household Steel Items"/>
    <e v="#NAME?"/>
    <s v="Other"/>
  </r>
  <r>
    <s v="INNSA1"/>
    <s v="2018-07-16"/>
    <s v="0301049751"/>
    <s v="73239990"/>
    <s v="STAINLESS STEEL COLA BOTTLE 750ML SK750 -SL-01 (TOTAL NET WT.1360.80KGS) (NOT VACUUM BOTTLE) (MILD STEEL)"/>
    <s v="STAINLESS"/>
    <s v="STEEL COLA BOTTLE 750ML SK750 -SL-01"/>
    <s v="STEEL"/>
    <s v="TOTAL NET WT.1360.80KGS"/>
    <s v=""/>
    <e v="#VALUE!"/>
    <s v=" "/>
    <e v="#VALUE!"/>
    <n v="7200"/>
    <s v="PCS"/>
    <n v="98.303804170000006"/>
    <n v="707787.39"/>
    <n v="1.410384565"/>
    <n v="10154.76887"/>
    <n v="172133.9"/>
    <n v="99.714188735000008"/>
    <x v="7"/>
    <s v="Household Steel Items"/>
    <e v="#NAME?"/>
    <s v="Other"/>
  </r>
  <r>
    <s v="INNSA1"/>
    <s v="2018-07-13"/>
    <s v="0301049751"/>
    <s v="73239990"/>
    <s v="RYX-02-021A MILD STEEL MULTI FUNCTION CLOTH STAND (OTHER ARTICLES OF HOUSEHOLD OF IRON &amp; STEEL)"/>
    <s v="RYX-02-021A"/>
    <s v="MILD STEEL MULTI FUNCTION CLOTH STAND"/>
    <s v="MILD"/>
    <s v="OTHER ARTICLES OF HOUSEHOLD OF IRON &amp; STEEL"/>
    <s v=""/>
    <e v="#VALUE!"/>
    <s v=" "/>
    <e v="#VALUE!"/>
    <n v="5184"/>
    <s v="PCS"/>
    <n v="649.97474920000002"/>
    <n v="3369469.1"/>
    <n v="9.3253192140000003"/>
    <n v="48342.454810000003"/>
    <n v="819454.9"/>
    <n v="659.30006841400007"/>
    <x v="7"/>
    <s v="Household Steel Items"/>
    <e v="#NAME?"/>
    <s v="Cloth Stand"/>
  </r>
  <r>
    <s v="INNSA1"/>
    <s v="2018-07-05"/>
    <s v="0301049751"/>
    <s v="73239990"/>
    <s v="RYX-02-021A MILD STEEL MULTI FUNCTION CLOTH STAND (OTHER ARTICLES OF HOUSEHOLD OF IRON &amp; STEEL)"/>
    <s v="RYX-02-021A"/>
    <s v="MILD STEEL MULTI FUNCTION CLOTH STAND"/>
    <s v="MILD"/>
    <s v="OTHER ARTICLES OF HOUSEHOLD OF IRON &amp; STEEL"/>
    <s v=""/>
    <e v="#VALUE!"/>
    <s v=" "/>
    <e v="#VALUE!"/>
    <n v="5184"/>
    <s v="PCS"/>
    <n v="644.38031060000003"/>
    <n v="3340467.53"/>
    <n v="9.3253301099999995"/>
    <n v="48342.511290000002"/>
    <n v="812401.8"/>
    <n v="653.70564071000001"/>
    <x v="7"/>
    <s v="Household Steel Items"/>
    <e v="#NAME?"/>
    <s v="Cloth Stand"/>
  </r>
  <r>
    <s v="INNSA1"/>
    <s v="2018-07-03"/>
    <s v="0301049751"/>
    <s v="73239990"/>
    <s v="STAINLESS STEEL SPORTS BOTTLE 600ML S115-NP-21 (TOTAL NET WT.4590.432 KGS)(NOT VACUUM BOTTLE)(MILD STEEL)"/>
    <s v="STAINLESS"/>
    <s v="STEEL SPORTS BOTTLE 600ML S115-NP-21"/>
    <s v="STEEL"/>
    <s v="TOTAL NET WT.4590.432 KGS"/>
    <s v=""/>
    <e v="#VALUE!"/>
    <s v=" "/>
    <e v="#VALUE!"/>
    <n v="27324"/>
    <s v="PCS"/>
    <n v="89.181334359999994"/>
    <n v="2436790.7799999998"/>
    <n v="1.290612654"/>
    <n v="35264.700140000001"/>
    <n v="592627.5"/>
    <n v="90.471947013999994"/>
    <x v="7"/>
    <s v="Household Steel Items"/>
    <e v="#NAME?"/>
    <s v="Other"/>
  </r>
  <r>
    <s v="INNSA1"/>
    <s v="2018-07-03"/>
    <s v="0301049751"/>
    <s v="73239990"/>
    <s v="STEEL SPOON HOLDER ROUND-MP-96 (TOTAL NET WT.2654.57 KGS) (MILD STEEL)"/>
    <s v="STEEL"/>
    <s v="SPOON HOLDER ROUND-MP-96"/>
    <s v="SPOON"/>
    <s v="TOTAL NET WT.2654.57 KGS"/>
    <s v=""/>
    <e v="#VALUE!"/>
    <s v=" "/>
    <e v="#VALUE!"/>
    <n v="11592"/>
    <s v="PCS"/>
    <n v="51.967748450000002"/>
    <n v="602410.14"/>
    <n v="0.75206582399999999"/>
    <n v="8717.9470330000004"/>
    <n v="146506.1"/>
    <n v="52.719814274000001"/>
    <x v="7"/>
    <s v="Household Steel Items"/>
    <e v="#NAME?"/>
    <s v="Holder"/>
  </r>
  <r>
    <s v="INNSA1"/>
    <s v="2018-07-03"/>
    <s v="0301049751"/>
    <s v="73239990"/>
    <s v="STEEL PIZZA CUTTER -RJ-388 (TOTAL NET WT.1749.60 KGS) (MILDSTEEL)"/>
    <s v="STEEL"/>
    <s v="PIZZA CUTTER -RJ-388"/>
    <s v="PIZZA"/>
    <s v="TOTAL NET WT.1749.60 KGS"/>
    <s v=""/>
    <e v="#VALUE!"/>
    <s v=" "/>
    <e v="#VALUE!"/>
    <n v="19440"/>
    <s v="PCS"/>
    <n v="36.84985751"/>
    <n v="716361.23"/>
    <n v="0.53328303200000005"/>
    <n v="10367.022139999999"/>
    <n v="174219"/>
    <n v="37.383140542"/>
    <x v="7"/>
    <s v="Household Steel Items"/>
    <e v="#NAME?"/>
    <s v="Other"/>
  </r>
  <r>
    <s v="INNSA1"/>
    <s v="2018-07-03"/>
    <s v="0301049751"/>
    <s v="73239990"/>
    <s v="STAINLESS STEEL SPORTS BOTTLE 750ML S-308-C6-NP-20 (TOTAL NET WT. 2529.108 KGS)(NOT VACUUM BOTTLE)(MILD STEEL)-DPD CLIEN"/>
    <s v="STAINLESS"/>
    <s v="STEEL SPORTS BOTTLE 750ML S-308-C6-NP-20"/>
    <s v="STEEL"/>
    <s v="TOTAL NET WT. 2529.108 KGS"/>
    <s v=""/>
    <e v="#VALUE!"/>
    <s v=" "/>
    <e v="#VALUE!"/>
    <n v="15516"/>
    <s v="PCS"/>
    <n v="80.654035829999998"/>
    <n v="1251428.02"/>
    <n v="1.1672074649999999"/>
    <n v="18110.391029999999"/>
    <n v="304347.3"/>
    <n v="81.821243295000002"/>
    <x v="7"/>
    <s v="Household Steel Items"/>
    <e v="#NAME?"/>
    <s v="Other"/>
  </r>
  <r>
    <s v="INNSA1"/>
    <s v="2018-06-25"/>
    <s v="0301049751"/>
    <s v="73239990"/>
    <s v="STEEL SPOON HOLDER ROUND-MP-96 (TOTAL NET WT. 585.32 KGS) (D - PD CLIENT)"/>
    <s v="STEEL"/>
    <s v="SPOON HOLDER ROUND-MP-96"/>
    <s v="SPOON"/>
    <s v="TOTAL NET WT. 585.32 KGS"/>
    <s v=""/>
    <e v="#VALUE!"/>
    <s v=" "/>
    <e v="#VALUE!"/>
    <n v="2556"/>
    <s v="PCS"/>
    <n v="52.269104069999997"/>
    <n v="133599.82999999999"/>
    <n v="0.75642697599999997"/>
    <n v="1933.4273519999999"/>
    <n v="32491.5"/>
    <n v="53.025531045999998"/>
    <x v="7"/>
    <s v="Household Steel Items"/>
    <e v="#NAME?"/>
    <s v="Holder"/>
  </r>
  <r>
    <s v="INNSA1"/>
    <s v="2018-06-25"/>
    <s v="0301049751"/>
    <s v="73239990"/>
    <s v="STEEL ZHARA-NP-003-NP-003 (TOTAL NET WT.3948 KGS) (MILD STEE - L)"/>
    <s v="STEEL"/>
    <s v="ZHARA-NP-003-NP-003"/>
    <s v=" "/>
    <s v="TOTAL NET WT.3948 KGS"/>
    <s v=""/>
    <e v="#VALUE!"/>
    <s v=" "/>
    <e v="#VALUE!"/>
    <n v="42000"/>
    <s v="PCS"/>
    <n v="33.394149290000001"/>
    <n v="1402554.27"/>
    <n v="0.48327278299999998"/>
    <n v="20297.456870000002"/>
    <n v="341101.1"/>
    <n v="33.877422072999998"/>
    <x v="7"/>
    <s v="Household Steel Items"/>
    <e v="#NAME?"/>
    <s v="Other"/>
  </r>
  <r>
    <s v="INNSA1"/>
    <s v="2018-06-18"/>
    <s v="0301049751"/>
    <s v="73239990"/>
    <s v="STAINLESS STEEL SPORTS BOTTLE 600ML S115-NP-21 (TOTAL NET WT - .2909.088 KGS)(NOT VACUUM BOTTLE)(MILD STEEL)-DPD CLIENT"/>
    <s v="STAINLESS"/>
    <s v="STEEL SPORTS BOTTLE 600ML S115-NP-21"/>
    <s v="STEEL"/>
    <s v="TOTAL NET WT - .2909.088 KGS"/>
    <s v=""/>
    <e v="#VALUE!"/>
    <s v=" "/>
    <e v="#VALUE!"/>
    <n v="17316"/>
    <s v="PCS"/>
    <n v="87.627167360000001"/>
    <n v="1517352.03"/>
    <n v="1.2914836750000001"/>
    <n v="22363.331320000001"/>
    <n v="369020"/>
    <n v="88.918651034999996"/>
    <x v="7"/>
    <s v="Household Steel Items"/>
    <e v="#NAME?"/>
    <s v="Other"/>
  </r>
  <r>
    <s v="INNSA1"/>
    <s v="2018-06-18"/>
    <s v="0301049751"/>
    <s v="73239990"/>
    <s v="STAINLESS STEEL SPORTS BOTTLE 750ML S-308-C6-NP-20 (TOTAL NE - T WT.3114.00 KGS)(NOT VACUUM BOTTLE)(MILD STEEL)"/>
    <s v="STAINLESS"/>
    <s v="STEEL SPORTS BOTTLE 750ML S-308-C6-NP-20"/>
    <s v="STEEL"/>
    <s v="TOTAL NE - T WT.3114.00 KGS"/>
    <s v=""/>
    <e v="#VALUE!"/>
    <s v=" "/>
    <e v="#VALUE!"/>
    <n v="18000"/>
    <s v="PCS"/>
    <n v="79.24847389"/>
    <n v="1426472.53"/>
    <n v="1.167995194"/>
    <n v="21023.913489999999"/>
    <n v="346918.1"/>
    <n v="80.416469083999999"/>
    <x v="7"/>
    <s v="Household Steel Items"/>
    <e v="#NAME?"/>
    <s v="Other"/>
  </r>
  <r>
    <s v="INNSA1"/>
    <s v="2018-06-18"/>
    <s v="0301049751"/>
    <s v="73239990"/>
    <s v="STAINLESS STEEL COLA BOTTLE 750ML SK750 -SL-01 (TOTAL NET WT - .1230.12 KGS) (NOT VACUUM BOTTLE) (MILD STEEL)"/>
    <s v="STAINLESS"/>
    <s v="STEEL COLA BOTTLE 750ML SK750 -SL-01"/>
    <s v="STEEL"/>
    <s v="TOTAL NET WT - .1230.12 KGS"/>
    <s v=""/>
    <e v="#VALUE!"/>
    <s v=" "/>
    <e v="#VALUE!"/>
    <n v="6120"/>
    <s v="PCS"/>
    <n v="94.260299020000005"/>
    <n v="576873.03"/>
    <n v="1.38924538"/>
    <n v="8502.181724"/>
    <n v="140295.5"/>
    <n v="95.649544400000011"/>
    <x v="7"/>
    <s v="Household Steel Items"/>
    <e v="#NAME?"/>
    <s v="Other"/>
  </r>
  <r>
    <s v="INNSA1"/>
    <s v="2018-06-13"/>
    <s v="0301049751"/>
    <s v="73239990"/>
    <s v="RYX-02-020 MILD STEEL MULTI FUNCTION CLOTH STAND (OTHER ARTI - CLES OF HOUSEHOLD OF IRON &amp; STEEL)"/>
    <s v="RYX-02-020"/>
    <s v="MILD STEEL MULTI FUNCTION CLOTH STAND"/>
    <s v="MILD"/>
    <s v="OTHER ARTI - CLES OF HOUSEHOLD OF IRON &amp; STEEL"/>
    <s v=""/>
    <e v="#VALUE!"/>
    <s v=" "/>
    <e v="#VALUE!"/>
    <n v="1232"/>
    <s v="PCS"/>
    <n v="1033.244058"/>
    <n v="1272956.68"/>
    <n v="15.22835753"/>
    <n v="18761.336480000002"/>
    <n v="309583.09999999998"/>
    <n v="1048.47241553"/>
    <x v="7"/>
    <s v="Household Steel Items"/>
    <e v="#NAME?"/>
    <s v="Cloth Stand"/>
  </r>
  <r>
    <s v="INNSA1"/>
    <s v="2018-06-13"/>
    <s v="0301049751"/>
    <s v="73239990"/>
    <s v="RYX-02-021A MILD STEEL MULTI FUNCTION CLOTH STAND (OTHER ART - ICLES OF HOUSEHOLD OF IRON &amp; STEEL)"/>
    <s v="RYX-02-021A"/>
    <s v="MILD STEEL MULTI FUNCTION CLOTH STAND"/>
    <s v="MILD"/>
    <s v="OTHER ART - ICLES OF HOUSEHOLD OF IRON &amp; STEEL"/>
    <s v=""/>
    <e v="#VALUE!"/>
    <s v=" "/>
    <e v="#VALUE!"/>
    <n v="6480"/>
    <s v="PCS"/>
    <n v="629.96577309999998"/>
    <n v="4082178.21"/>
    <n v="9.2846834660000006"/>
    <n v="60164.74886"/>
    <n v="992785.7"/>
    <n v="639.25045656600003"/>
    <x v="7"/>
    <s v="Household Steel Items"/>
    <e v="#NAME?"/>
    <s v="Cloth Stand"/>
  </r>
  <r>
    <s v="INNSA1"/>
    <s v="2018-06-12"/>
    <s v="0301049751"/>
    <s v="73239990"/>
    <s v="STEEL PEELER-MP-196(TOTAL NET WT.179.28 KGS) (MILD STEEL) -"/>
    <s v="STEEL"/>
    <s v="PEELER-MP-196"/>
    <s v=" "/>
    <s v="TOTAL NET WT.179.28 KGS"/>
    <s v=""/>
    <e v="#VALUE!"/>
    <s v=" "/>
    <e v="#VALUE!"/>
    <n v="2160"/>
    <s v="PCS"/>
    <n v="38.094467590000001"/>
    <n v="82284.05"/>
    <n v="0.56145125399999996"/>
    <n v="1212.7347090000001"/>
    <n v="20011.400000000001"/>
    <n v="38.655918843999999"/>
    <x v="7"/>
    <s v="Household Steel Items"/>
    <e v="#NAME?"/>
    <s v="Other"/>
  </r>
  <r>
    <s v="INNSA1"/>
    <s v="2018-06-05"/>
    <s v="0301049751"/>
    <s v="73239990"/>
    <s v="STEEL CONTAINER ROUND-6856(TOTAL NET WT.3964.00KGS) (MILD ST - EEL) (DPD CLIENT)"/>
    <s v="STEEL"/>
    <s v="CONTAINER ROUND-6856"/>
    <s v="CONTAINER"/>
    <s v="TOTAL NET WT.3964.00KGS"/>
    <s v=""/>
    <e v="#VALUE!"/>
    <s v=" "/>
    <e v="#VALUE!"/>
    <n v="47568"/>
    <s v="PCS"/>
    <n v="41.811767570000001"/>
    <n v="1988902.16"/>
    <n v="0.60905706599999998"/>
    <n v="28971.626509999998"/>
    <n v="483701"/>
    <n v="42.420824635999999"/>
    <x v="7"/>
    <s v="Household Steel Items"/>
    <e v="#NAME?"/>
    <s v="Other"/>
  </r>
  <r>
    <s v="INNSA1"/>
    <s v="2018-06-04"/>
    <s v="0301049751"/>
    <s v="73239990"/>
    <s v="STEEL ROUND CONTAINER 730ML-LF-8 (TOTAL NET WT.48 KGS) (MILD - STEEL)"/>
    <s v="STEEL"/>
    <s v="ROUND CONTAINER 730ML-LF-8"/>
    <s v="ROUND"/>
    <s v="TOTAL NET WT.48 KGS"/>
    <s v=""/>
    <e v="#VALUE!"/>
    <s v=" "/>
    <e v="#VALUE!"/>
    <n v="240"/>
    <s v="PCS"/>
    <n v="88.169208330000004"/>
    <n v="21160.61"/>
    <n v="1.2843293280000001"/>
    <n v="308.23903860000001"/>
    <n v="5146.3"/>
    <n v="89.453537658000002"/>
    <x v="7"/>
    <s v="Household Steel Items"/>
    <e v="#NAME?"/>
    <s v="Other"/>
  </r>
  <r>
    <s v="INNSA1"/>
    <s v="2018-06-04"/>
    <s v="0301049751"/>
    <s v="73239990"/>
    <s v="STEEL ROUND CONTAINER 420ML-LF-9(TOTAL NET WT.42KGS) (MILD S - TEEL)"/>
    <s v="STEEL"/>
    <s v="ROUND CONTAINER 420ML-LF-9"/>
    <s v="ROUND"/>
    <s v="TOTAL NET WT.42KGS"/>
    <s v=""/>
    <e v="#VALUE!"/>
    <s v=" "/>
    <e v="#VALUE!"/>
    <n v="300"/>
    <s v="PCS"/>
    <n v="67.933633330000006"/>
    <n v="20380.09"/>
    <n v="0.98956494299999997"/>
    <n v="296.86948289999998"/>
    <n v="4956.3999999999996"/>
    <n v="68.923198273000011"/>
    <x v="7"/>
    <s v="Household Steel Items"/>
    <e v="#NAME?"/>
    <s v="Other"/>
  </r>
  <r>
    <s v="INNSA1"/>
    <s v="2018-06-04"/>
    <s v="0301049751"/>
    <s v="73239990"/>
    <s v="STEEL PEELER-MP-196 (TOTAL NET WT.4900.32 KGS) (MILD STEEL) -"/>
    <s v="STEEL"/>
    <s v="PEELER-MP-196"/>
    <s v=" "/>
    <s v="TOTAL NET WT.4900.32 KGS"/>
    <s v=""/>
    <e v="#VALUE!"/>
    <s v=" "/>
    <e v="#VALUE!"/>
    <n v="59040"/>
    <s v="PCS"/>
    <n v="38.630162769999998"/>
    <n v="2280724.81"/>
    <n v="0.56271176700000003"/>
    <n v="33222.502690000001"/>
    <n v="554672.19999999995"/>
    <n v="39.192874537000002"/>
    <x v="7"/>
    <s v="Household Steel Items"/>
    <e v="#NAME?"/>
    <s v="Other"/>
  </r>
  <r>
    <s v="INNSA1"/>
    <s v="2018-06-04"/>
    <s v="0301049751"/>
    <s v="73239990"/>
    <s v="STAINLESS STEEL SPORTS BOTTLE 600ML S115-NP-21 (TOTAL NET WT - . 3628.80 KGS)(NOT VACCUM BOTTLE)(MILD STEEL)"/>
    <s v="STAINLESS"/>
    <s v="STEEL SPORTS BOTTLE 600ML S115-NP-21"/>
    <s v="STEEL"/>
    <s v="TOTAL NET WT - . 3628.80 KGS"/>
    <s v=""/>
    <e v="#VALUE!"/>
    <s v=" "/>
    <e v="#VALUE!"/>
    <n v="21600"/>
    <s v="PCS"/>
    <n v="88.581003240000001"/>
    <n v="1913349.67"/>
    <n v="1.290327797"/>
    <n v="27871.080409999999"/>
    <n v="465326.7"/>
    <n v="89.871331037000004"/>
    <x v="7"/>
    <s v="Household Steel Items"/>
    <e v="#NAME?"/>
    <s v="Other"/>
  </r>
  <r>
    <s v="INNSA1"/>
    <s v="2018-06-04"/>
    <s v="0301049751"/>
    <s v="73239990"/>
    <s v="STEEL TEA STRAINER-NP-55 (TOTAL NET WT.2419.20 KGS) (MILD ST - EEL) (DPD CLIENT)"/>
    <s v="STEEL"/>
    <s v="TEA STRAINER-NP-55"/>
    <s v="TEA"/>
    <s v="TOTAL NET WT.2419.20 KGS"/>
    <s v=""/>
    <e v="#VALUE!"/>
    <s v=" "/>
    <e v="#VALUE!"/>
    <n v="50400"/>
    <s v="PCS"/>
    <n v="24.081140479999998"/>
    <n v="1213689.48"/>
    <n v="0.35078136199999999"/>
    <n v="17679.38063"/>
    <n v="295169.2"/>
    <n v="24.431921841999998"/>
    <x v="7"/>
    <s v="Household Steel Items"/>
    <e v="#NAME?"/>
    <s v="Tea Strainer"/>
  </r>
  <r>
    <s v="INNSA1"/>
    <s v="2018-06-04"/>
    <s v="0301049751"/>
    <s v="73239990"/>
    <s v="STAINLESS STEEL SPORTS BOTTLE 750ML S-308-C6-NP-20 (TOTAL NE - T WT. 2491.20 KGS)(NOT VACCUM BOTTLE)(MILD STEEL) (DPD CLIEN"/>
    <s v="STAINLESS"/>
    <s v="STEEL SPORTS BOTTLE 750ML S-308-C6-NP-20"/>
    <s v="STEEL"/>
    <s v="TOTAL NE - T WT. 2491.20 KGS"/>
    <s v=""/>
    <e v="#VALUE!"/>
    <s v=" "/>
    <e v="#VALUE!"/>
    <n v="14400"/>
    <s v="PCS"/>
    <n v="80.111106250000006"/>
    <n v="1153599.93"/>
    <n v="1.1669498359999999"/>
    <n v="16804.07764"/>
    <n v="280555.5"/>
    <n v="81.278056086000007"/>
    <x v="7"/>
    <s v="Household Steel Items"/>
    <e v="#NAME?"/>
    <s v="Other"/>
  </r>
  <r>
    <s v="INNSA1"/>
    <s v="2018-06-04"/>
    <s v="0301049751"/>
    <s v="73239990"/>
    <s v="STAINLESS STEEL COLA BOTTLE 750ML SK750 -SL-01 (TOTAL NET WT - .1165.00 KGS) (NOT VACCUM BOTTLE) (MILD STEEL)"/>
    <s v="STAINLESS"/>
    <s v="STEEL COLA BOTTLE 750ML SK750 -SL-01"/>
    <s v="STEEL"/>
    <s v="TOTAL NET WT - .1165.00 KGS"/>
    <s v=""/>
    <e v="#VALUE!"/>
    <s v=" "/>
    <e v="#VALUE!"/>
    <n v="5796"/>
    <s v="PCS"/>
    <n v="95.286338850000007"/>
    <n v="552279.62"/>
    <n v="1.3880020230000001"/>
    <n v="8044.8597229999996"/>
    <n v="134314.5"/>
    <n v="96.674340873000006"/>
    <x v="7"/>
    <s v="Household Steel Items"/>
    <e v="#NAME?"/>
    <s v="Other"/>
  </r>
  <r>
    <s v="INNSA1"/>
    <s v="2018-05-31"/>
    <s v="0301049751"/>
    <s v="73239990"/>
    <s v="KWB-600F STAINLESS STEEL SPORTS BOTTLE -"/>
    <s v="KWB-600F"/>
    <s v=" "/>
    <s v=""/>
    <e v="#N/A"/>
    <s v=""/>
    <e v="#VALUE!"/>
    <s v=" "/>
    <e v="#VALUE!"/>
    <n v="50400"/>
    <s v="PCS"/>
    <n v="79.489871030000003"/>
    <n v="4006289.5"/>
    <n v="1.1579005250000001"/>
    <n v="58358.186450000001"/>
    <n v="974329.7"/>
    <n v="80.647771555000006"/>
    <x v="7"/>
    <s v="Household Steel Items"/>
    <e v="#NAME?"/>
    <s v="Other"/>
  </r>
  <r>
    <s v="INNSA1"/>
    <s v="2018-05-29"/>
    <s v="0301049751"/>
    <s v="73231000"/>
    <s v="8001- STEEL SCRUBBER 2PCS SET -"/>
    <s v="8001-"/>
    <s v=" "/>
    <s v=""/>
    <e v="#N/A"/>
    <s v=""/>
    <e v="#VALUE!"/>
    <s v=" "/>
    <e v="#VALUE!"/>
    <n v="134400"/>
    <s v="SET"/>
    <n v="12.529050740000001"/>
    <n v="1683904.42"/>
    <n v="0.18250620200000001"/>
    <n v="24528.833500000001"/>
    <n v="521673.5"/>
    <n v="12.711556942000001"/>
    <x v="7"/>
    <s v="Steel Scrubbers"/>
    <e v="#NAME?"/>
    <s v="Other"/>
  </r>
  <r>
    <s v="INNSA1"/>
    <s v="2018-05-29"/>
    <s v="0301049751"/>
    <s v="73239990"/>
    <s v="RYX-02-020 MILD STEEL MULTI FUNCTION CLOTH STAND (OTHER ARTI - CLES OF HOUSEHOLD OF IRON &amp; STEEL)"/>
    <s v="RYX-02-020"/>
    <s v="MILD STEEL MULTI FUNCTION CLOTH STAND"/>
    <s v="MILD"/>
    <s v="OTHER ARTI - CLES OF HOUSEHOLD OF IRON &amp; STEEL"/>
    <s v=""/>
    <e v="#VALUE!"/>
    <s v=" "/>
    <e v="#VALUE!"/>
    <n v="2464"/>
    <s v="PCS"/>
    <n v="1043.9425650000001"/>
    <n v="2572274.48"/>
    <n v="15.20673802"/>
    <n v="37469.402479999997"/>
    <n v="625577.1"/>
    <n v="1059.1493030200002"/>
    <x v="7"/>
    <s v="Household Steel Items"/>
    <e v="#NAME?"/>
    <s v="Cloth Stand"/>
  </r>
  <r>
    <s v="INNSA1"/>
    <s v="2018-05-29"/>
    <s v="0301049751"/>
    <s v="73239990"/>
    <s v="RYX-02-021A MILD STEEL MULTI FUNCTION CLOTH STAND (OTHER ART - ICLES OF HOUSEHOLD OF IRON &amp; STEEL)"/>
    <s v="RYX-02-021A"/>
    <s v="MILD STEEL MULTI FUNCTION CLOTH STAND"/>
    <s v="MILD"/>
    <s v="OTHER ART - ICLES OF HOUSEHOLD OF IRON &amp; STEEL"/>
    <s v=""/>
    <e v="#VALUE!"/>
    <s v=" "/>
    <e v="#VALUE!"/>
    <n v="6480"/>
    <s v="PCS"/>
    <n v="636.48861729999999"/>
    <n v="4124446.24"/>
    <n v="9.2715020730000006"/>
    <n v="60079.333429999999"/>
    <n v="1003065.3"/>
    <n v="645.76011937299995"/>
    <x v="7"/>
    <s v="Household Steel Items"/>
    <e v="#NAME?"/>
    <s v="Cloth Stand"/>
  </r>
  <r>
    <s v="INNSA1"/>
    <s v="2018-05-28"/>
    <s v="0301049751"/>
    <s v="73239990"/>
    <s v="STEEL ZHARA-NP-003 (TOTAL NET WT.4608 KGS) (MILD STEEL) -"/>
    <s v="STEEL"/>
    <s v="ZHARA-NP-003"/>
    <s v=" "/>
    <s v="TOTAL NET WT.4608 KGS"/>
    <s v=""/>
    <e v="#VALUE!"/>
    <s v=" "/>
    <e v="#VALUE!"/>
    <n v="48000"/>
    <s v="PCS"/>
    <n v="33.523677499999998"/>
    <n v="1609136.52"/>
    <n v="0.48832742200000001"/>
    <n v="23439.716240000002"/>
    <n v="391342.1"/>
    <n v="34.012004921999996"/>
    <x v="7"/>
    <s v="Household Steel Items"/>
    <e v="#NAME?"/>
    <s v="Other"/>
  </r>
  <r>
    <s v="INNSA1"/>
    <s v="2018-05-28"/>
    <s v="0301049751"/>
    <s v="73239990"/>
    <s v="STAINLESS STEEL COLA BOTTLE 750ML SK750 -SL-01 (TOTAL NET WT - .1932.01KGS) (NOT VACUUM BOTTLE) (MILD STEEL)"/>
    <s v="STAINLESS"/>
    <s v="STEEL COLA BOTTLE 750ML SK750 -SL-01"/>
    <s v="STEEL"/>
    <s v="TOTAL NET WT - .1932.01KGS"/>
    <s v=""/>
    <e v="#VALUE!"/>
    <s v=" "/>
    <e v="#VALUE!"/>
    <n v="9612"/>
    <s v="PCS"/>
    <n v="95.296145440000004"/>
    <n v="915986.55"/>
    <n v="1.388144872"/>
    <n v="13342.84851"/>
    <n v="222768"/>
    <n v="96.684290312000002"/>
    <x v="7"/>
    <s v="Household Steel Items"/>
    <e v="#NAME?"/>
    <s v="Other"/>
  </r>
  <r>
    <s v="INNSA1"/>
    <s v="2018-05-28"/>
    <s v="0301049751"/>
    <s v="73239990"/>
    <s v="STAINLESS STEEL SPORTS BOTTLE 600ML S115-NP-21 (TOTAL NET WT - . 5310.14 KGS)(NOT VACUUM BOTTLE)(MILD STEEL) (DPD CLIENT)"/>
    <s v="STAINLESS"/>
    <s v="STEEL SPORTS BOTTLE 600ML S115-NP-21"/>
    <s v="STEEL"/>
    <s v="TOTAL NET WT - . 5310.14 KGS"/>
    <s v=""/>
    <e v="#VALUE!"/>
    <s v=" "/>
    <e v="#VALUE!"/>
    <n v="31608"/>
    <s v="PCS"/>
    <n v="85.978300430000004"/>
    <n v="2717602.12"/>
    <n v="1.2524151560000001"/>
    <n v="39586.338239999997"/>
    <n v="660920.80000000005"/>
    <n v="87.230715586000002"/>
    <x v="7"/>
    <s v="Household Steel Items"/>
    <e v="#NAME?"/>
    <s v="Other"/>
  </r>
  <r>
    <s v="INNSA1"/>
    <s v="2018-05-28"/>
    <s v="0301049751"/>
    <s v="73239990"/>
    <s v="STEEL WALL HANGER HOOK-SL-89 (TOTAL NET WT.1670.40KGS) (MILD - STEEL)"/>
    <s v="STEEL"/>
    <s v="WALL HANGER HOOK-SL-89"/>
    <s v="WALL"/>
    <s v="TOTAL NET WT.1670.40KGS"/>
    <s v=""/>
    <e v="#VALUE!"/>
    <s v=" "/>
    <e v="#VALUE!"/>
    <n v="7200"/>
    <s v="PCS"/>
    <n v="85.308030560000006"/>
    <n v="614217.81999999995"/>
    <n v="1.2426515739999999"/>
    <n v="8947.0913330000003"/>
    <n v="149377.79999999999"/>
    <n v="86.550682133999999"/>
    <x v="7"/>
    <s v="Household Steel Items"/>
    <e v="#NAME?"/>
    <s v="Hanger"/>
  </r>
  <r>
    <s v="INNSA1"/>
    <s v="2018-05-21"/>
    <s v="0301049751"/>
    <s v="73239990"/>
    <s v="STEEL HOOK -LF-35 (TOTAL NET WT.45.79 KGS) (MILD STEEL) -"/>
    <s v="STEEL"/>
    <s v="HOOK -LF-35"/>
    <s v="HOOK"/>
    <s v="TOTAL NET WT.45.79 KGS"/>
    <s v=""/>
    <e v="#VALUE!"/>
    <s v=" "/>
    <e v="#VALUE!"/>
    <n v="864"/>
    <s v="PCS"/>
    <n v="40.533900459999998"/>
    <n v="35021.29"/>
    <n v="0.590442833"/>
    <n v="510.14260739999997"/>
    <n v="8517.1"/>
    <n v="41.124343292999995"/>
    <x v="7"/>
    <s v="Household Steel Items"/>
    <e v="#NAME?"/>
    <s v="Other"/>
  </r>
  <r>
    <s v="INNSA1"/>
    <s v="2018-05-14"/>
    <s v="0301049751"/>
    <s v="73239990"/>
    <s v="KWP-1000B-SS OIL POT 1000ML -"/>
    <s v="KWP-1000B-SS"/>
    <s v=" "/>
    <s v=""/>
    <e v="#N/A"/>
    <s v=""/>
    <e v="#VALUE!"/>
    <s v=" "/>
    <e v="#VALUE!"/>
    <n v="27000"/>
    <s v="PCS"/>
    <n v="113.44107409999999"/>
    <n v="3062909"/>
    <n v="1.6806085049999999"/>
    <n v="45376.429629999999"/>
    <n v="744899.5"/>
    <n v="115.12168260499999"/>
    <x v="7"/>
    <s v="Household Steel Items"/>
    <e v="#NAME?"/>
    <s v="Other"/>
  </r>
  <r>
    <s v="INNSA1"/>
    <s v="2018-05-11"/>
    <s v="0301049751"/>
    <s v="73239990"/>
    <s v="RYX-02-020 MILD STEEL MULTI FUNCTION CLOTH STAND (OTHER ART - ICLES OF HOUSEHOLD OF IRON &amp; STEEL)"/>
    <s v="RYX-02-020"/>
    <s v="MILD STEEL MULTI FUNCTION CLOTH STAND"/>
    <s v="MILD"/>
    <s v="OTHER ART - ICLES OF HOUSEHOLD OF IRON &amp; STEEL"/>
    <s v=""/>
    <e v="#VALUE!"/>
    <s v=" "/>
    <e v="#VALUE!"/>
    <n v="3696"/>
    <s v="PCS"/>
    <n v="1027.720135"/>
    <n v="3798453.62"/>
    <n v="15.22548349"/>
    <n v="56273.386960000003"/>
    <n v="923783.9"/>
    <n v="1042.94561849"/>
    <x v="7"/>
    <s v="Household Steel Items"/>
    <e v="#NAME?"/>
    <s v="Cloth Stand"/>
  </r>
  <r>
    <s v="INNSA1"/>
    <s v="2018-05-11"/>
    <s v="0301049751"/>
    <s v="73239990"/>
    <s v="RYX-02-021A MILD STEEL MULTI FUNCTION CLOTH STAND (OTHER AR - TICLES OF HOUSEHOLD OF IRON &amp; STEEL)"/>
    <s v="RYX-02-021A"/>
    <s v="MILD STEEL MULTI FUNCTION CLOTH STAND"/>
    <s v="MILD"/>
    <s v="OTHER AR - TICLES OF HOUSEHOLD OF IRON &amp; STEEL"/>
    <s v=""/>
    <e v="#VALUE!"/>
    <s v=" "/>
    <e v="#VALUE!"/>
    <n v="7776"/>
    <s v="PCS"/>
    <n v="626.59778419999998"/>
    <n v="4872424.37"/>
    <n v="9.2829301359999992"/>
    <n v="72184.064740000002"/>
    <n v="1184973.5"/>
    <n v="635.88071433599998"/>
    <x v="7"/>
    <s v="Household Steel Items"/>
    <e v="#NAME?"/>
    <s v="Cloth Stand"/>
  </r>
  <r>
    <s v="INNSA1"/>
    <s v="2018-05-08"/>
    <s v="0301049751"/>
    <s v="73239990"/>
    <s v="STAINLESS STEEL SPORTS BOTTLE 750ML S-308-C6-NP-20 (TOTAL NE - T WT. 2186.03 KGS)(NOT VACCUM BOTTLE)(MILD STEEL) (DPD CLIEN"/>
    <s v="STAINLESS"/>
    <s v="STEEL SPORTS BOTTLE 750ML S-308-C6-NP-20"/>
    <s v="STEEL"/>
    <s v="TOTAL NE - T WT. 2186.03 KGS"/>
    <s v=""/>
    <e v="#VALUE!"/>
    <s v=" "/>
    <e v="#VALUE!"/>
    <n v="12636"/>
    <s v="PCS"/>
    <n v="78.629681070000004"/>
    <n v="993564.65"/>
    <n v="1.1648841640000001"/>
    <n v="14719.4763"/>
    <n v="241634.9"/>
    <n v="79.794565234000004"/>
    <x v="7"/>
    <s v="Household Steel Items"/>
    <e v="#NAME?"/>
    <s v="Other"/>
  </r>
  <r>
    <s v="INNSA1"/>
    <s v="2018-05-08"/>
    <s v="0301049751"/>
    <s v="73239990"/>
    <s v="STAINLESS STEEL COLA BOTTLE 750ML SK750 -SL-01 (TOTAL NET WT - .2981.23 KGS) (NOT VACCUM BOTTLE) (MILD STEEL)"/>
    <s v="STAINLESS"/>
    <s v="STEEL COLA BOTTLE 750ML SK750 -SL-01"/>
    <s v="STEEL"/>
    <s v="TOTAL NET WT - .2981.23 KGS"/>
    <s v=""/>
    <e v="#VALUE!"/>
    <s v=" "/>
    <e v="#VALUE!"/>
    <n v="14832"/>
    <s v="PCS"/>
    <n v="93.524290050000005"/>
    <n v="1387152.27"/>
    <n v="1.3855450380000001"/>
    <n v="20550.403999999999"/>
    <n v="337355.4"/>
    <n v="94.909835088000008"/>
    <x v="7"/>
    <s v="Household Steel Items"/>
    <e v="#NAME?"/>
    <s v="Other"/>
  </r>
  <r>
    <s v="INNSA1"/>
    <s v="2018-05-08"/>
    <s v="0301049751"/>
    <s v="73239990"/>
    <s v="STEEL SCRUBBER-SL-55(TOTAL NET WT. 901.80KGS) (MILD STEEL) -"/>
    <s v="STEEL"/>
    <s v="SCRUBBER-SL-55"/>
    <s v=" "/>
    <s v="TOTAL NET WT. 901.80KGS"/>
    <s v=""/>
    <e v="#VALUE!"/>
    <s v=" "/>
    <e v="#VALUE!"/>
    <n v="54000"/>
    <s v="PCS"/>
    <n v="13.416985560000001"/>
    <n v="724517.22"/>
    <n v="0.198770156"/>
    <n v="10733.58844"/>
    <n v="224455.4"/>
    <n v="13.615755716000001"/>
    <x v="7"/>
    <s v="Household Steel Items"/>
    <e v="#NAME?"/>
    <s v="Scrubber"/>
  </r>
  <r>
    <s v="INNSA1"/>
    <s v="2018-05-08"/>
    <s v="0301049751"/>
    <s v="73239990"/>
    <s v="STAINLESS STEEL SPORTS BOTTLE 600ML S115-NP-21 (TOTAL NET WT - . 2413.15 KGS)(NOT VACCUM BOTTLE)(MILD STEEL)"/>
    <s v="STAINLESS"/>
    <s v="STEEL SPORTS BOTTLE 600ML S115-NP-21"/>
    <s v="STEEL"/>
    <s v="TOTAL NET WT - . 2413.15 KGS"/>
    <s v=""/>
    <e v="#VALUE!"/>
    <s v=" "/>
    <e v="#VALUE!"/>
    <n v="14364"/>
    <s v="PCS"/>
    <n v="84.379692980000002"/>
    <n v="1212029.9099999999"/>
    <n v="1.2500695260000001"/>
    <n v="17955.998670000001"/>
    <n v="294765.7"/>
    <n v="85.629762506000006"/>
    <x v="7"/>
    <s v="Household Steel Items"/>
    <e v="#NAME?"/>
    <s v="Other"/>
  </r>
  <r>
    <s v="INNSA1"/>
    <s v="2018-05-01"/>
    <s v="0301049751"/>
    <s v="73239990"/>
    <s v="KWP-600B-SS OIL POT 600ML -"/>
    <s v="KWP-600B-SS"/>
    <s v=" "/>
    <s v=""/>
    <e v="#N/A"/>
    <s v=""/>
    <e v="#VALUE!"/>
    <s v=" "/>
    <e v="#VALUE!"/>
    <n v="38204"/>
    <s v="PCS"/>
    <n v="91.491598789999998"/>
    <n v="3495345.04"/>
    <n v="1.3716881379999999"/>
    <n v="52403.973610000001"/>
    <n v="850068"/>
    <n v="92.863286927999994"/>
    <x v="7"/>
    <s v="Household Steel Items"/>
    <e v="#NAME?"/>
    <s v="Other"/>
  </r>
  <r>
    <s v="INNSA1"/>
    <s v="2018-04-30"/>
    <s v="0301049751"/>
    <s v="73239990"/>
    <s v="STEEL WALL HANGER HOOK-SL-89 (TOTAL NET WT.2088.00 KGS) (MIL - D STEEL)"/>
    <s v="STEEL"/>
    <s v="WALL HANGER HOOK-SL-89"/>
    <s v="WALL"/>
    <s v="TOTAL NET WT.2088.00 KGS"/>
    <s v=""/>
    <e v="#VALUE!"/>
    <s v=" "/>
    <e v="#VALUE!"/>
    <n v="9000"/>
    <s v="PCS"/>
    <n v="83.240530000000007"/>
    <n v="749164.77"/>
    <n v="1.2479839580000001"/>
    <n v="11231.85562"/>
    <n v="182196.9"/>
    <n v="84.488513958000013"/>
    <x v="7"/>
    <s v="Household Steel Items"/>
    <e v="#NAME?"/>
    <s v="Hanger"/>
  </r>
  <r>
    <s v="INNSA1"/>
    <s v="2018-04-30"/>
    <s v="0301049751"/>
    <s v="73239990"/>
    <s v="RYX-02-021A MILD STEEL MULTI FUNCTION CLOTH STAND (1296 PCS) - (OTHER ARTICLES OF HOUSEHOLD OF IRON &amp; STEEL)"/>
    <s v="RYX-02-021A"/>
    <s v="MILD STEEL MULTI FUNCTION CLOTH STAND"/>
    <s v="MILD"/>
    <s v="1296 PCS"/>
    <s v=""/>
    <e v="#VALUE!"/>
    <s v=" "/>
    <e v="#VALUE!"/>
    <n v="4752"/>
    <s v="KGS"/>
    <n v="172.1453199"/>
    <n v="818034.56"/>
    <n v="2.5808893529999999"/>
    <n v="12264.386210000001"/>
    <n v="198946"/>
    <n v="174.72620925300001"/>
    <x v="7"/>
    <s v="Household Steel Items"/>
    <e v="#NAME?"/>
    <s v="Cloth Stand"/>
  </r>
  <r>
    <s v="INNSA1"/>
    <s v="2018-04-30"/>
    <s v="0301049751"/>
    <s v="73239990"/>
    <s v="RYX-02-020 MILD STEEL MULTI FUNCTION CLOTH STAND (1232 PCS) - (OTHER ARTICLES OF HOUSEHOLD OF IRON &amp; STEEL)"/>
    <s v="RYX-02-020"/>
    <s v="MILD STEEL MULTI FUNCTION CLOTH STAND"/>
    <s v="MILD"/>
    <s v="1232 PCS"/>
    <s v=""/>
    <e v="#VALUE!"/>
    <s v=" "/>
    <e v="#VALUE!"/>
    <n v="4004"/>
    <s v="KGS"/>
    <n v="311.79423329999997"/>
    <n v="1248424.1100000001"/>
    <n v="4.6745762109999998"/>
    <n v="18717.00315"/>
    <n v="303616.7"/>
    <n v="316.46880951099996"/>
    <x v="7"/>
    <s v="Household Steel Items"/>
    <e v="#NAME?"/>
    <s v="Cloth Stand"/>
  </r>
  <r>
    <s v="INNSA1"/>
    <s v="2018-04-27"/>
    <s v="0301049751"/>
    <s v="73239990"/>
    <s v="STEEL LUNCH BOX 2LAYER-8504 (TOTAL NET.WT.5912.20 KGS) (MILD - STEEL) (DPD CLIENT)"/>
    <s v="STEEL"/>
    <s v="LUNCH BOX 2LAYER-8504"/>
    <s v="LUNCH"/>
    <s v="TOTAL NET.WT.5912.20 KGS"/>
    <s v=""/>
    <e v="#VALUE!"/>
    <s v=" "/>
    <e v="#VALUE!"/>
    <n v="12360"/>
    <s v="PCS"/>
    <n v="165.44956959999999"/>
    <n v="2044956.68"/>
    <n v="2.4805032919999999"/>
    <n v="30659.020690000001"/>
    <n v="497333.5"/>
    <n v="167.930072892"/>
    <x v="7"/>
    <s v="Household Steel Items"/>
    <e v="#NAME?"/>
    <s v="Lunch Box"/>
  </r>
  <r>
    <s v="INNSA1"/>
    <s v="2018-04-27"/>
    <s v="0301049751"/>
    <s v="73239990"/>
    <s v="STEEL LUNCH BOX -6900(TOTAL NET.WT. 4215.00KGS) (MILD STEEL) -"/>
    <s v="STEEL"/>
    <s v="LUNCH BOX -6900"/>
    <s v="LUNCH"/>
    <s v="TOTAL NET.WT. 4215.00KGS"/>
    <s v=""/>
    <e v="#VALUE!"/>
    <s v=" "/>
    <e v="#VALUE!"/>
    <n v="36000"/>
    <s v="PCS"/>
    <n v="53.602970280000001"/>
    <n v="1929706.93"/>
    <n v="0.803642733"/>
    <n v="28931.13838"/>
    <n v="469304.8"/>
    <n v="54.406613012999998"/>
    <x v="7"/>
    <s v="Household Steel Items"/>
    <e v="#NAME?"/>
    <s v="Lunch Box"/>
  </r>
  <r>
    <s v="INNSA1"/>
    <s v="2018-04-27"/>
    <s v="0301049751"/>
    <s v="73239990"/>
    <s v="STEEL CONTAINER ROUND-6856 (TOTAL NET WT.116 KGS) (MILD STEE - L)"/>
    <s v="STEEL"/>
    <s v="CONTAINER ROUND-6856"/>
    <s v="CONTAINER"/>
    <s v="TOTAL NET WT.116 KGS"/>
    <s v=""/>
    <e v="#VALUE!"/>
    <s v=" "/>
    <e v="#VALUE!"/>
    <n v="1392"/>
    <s v="PCS"/>
    <n v="40.35355603"/>
    <n v="56172.15"/>
    <n v="0.60500083999999998"/>
    <n v="842.16116939999995"/>
    <n v="13661"/>
    <n v="40.958556870000002"/>
    <x v="7"/>
    <s v="Household Steel Items"/>
    <e v="#NAME?"/>
    <s v="Other"/>
  </r>
  <r>
    <s v="INNSA1"/>
    <s v="2018-04-24"/>
    <s v="0301049751"/>
    <s v="73239990"/>
    <s v="STAINLESS STEEL SPORTS BOTTLE 600ML S115-NP-21 (TOTAL NET WT - .991.872 KGS)(MILD STEEL)"/>
    <s v="STAINLESS"/>
    <s v="STEEL SPORTS BOTTLE 600ML S115-NP-21"/>
    <s v="STEEL"/>
    <s v="TOTAL NET WT - .991.872 KGS"/>
    <s v=""/>
    <e v="#VALUE!"/>
    <s v=" "/>
    <e v="#VALUE!"/>
    <n v="5904"/>
    <s v="PCS"/>
    <n v="83.487137529999998"/>
    <n v="492908.06"/>
    <n v="1.251681222"/>
    <n v="7389.925937"/>
    <n v="119875.3"/>
    <n v="84.738818752"/>
    <x v="7"/>
    <s v="Household Steel Items"/>
    <e v="#NAME?"/>
    <s v="Other"/>
  </r>
  <r>
    <s v="INNSA1"/>
    <s v="2018-04-24"/>
    <s v="0301049751"/>
    <s v="73239990"/>
    <s v="STAINLESS STEEL SPORTS BOTTLE 750ML S-308-C6 -NP-20 (TOTAL N - ET WT.6053.616 KGS)(MILD STEEL)"/>
    <s v="STAINLESS"/>
    <s v="STEEL SPORTS BOTTLE 750ML S-308-C6 -NP-20"/>
    <s v="STEEL"/>
    <s v="TOTAL N - ET WT.6053.616 KGS"/>
    <s v=""/>
    <e v="#VALUE!"/>
    <s v=" "/>
    <e v="#VALUE!"/>
    <n v="34992"/>
    <s v="PCS"/>
    <n v="76.577856650000001"/>
    <n v="2679612.36"/>
    <n v="1.1480938030000001"/>
    <n v="40174.09835"/>
    <n v="651681.69999999995"/>
    <n v="77.725950452999996"/>
    <x v="7"/>
    <s v="Household Steel Items"/>
    <e v="#NAME?"/>
    <s v="Other"/>
  </r>
  <r>
    <s v="INNSA1"/>
    <s v="2018-04-18"/>
    <s v="0301049751"/>
    <s v="73239990"/>
    <s v="STEEL LUNCH BOX ROUND-9568(TOTAL NET WT.947.64KGS) (MILD STE - EL)"/>
    <s v="STEEL"/>
    <s v="LUNCH BOX ROUND-9568"/>
    <s v="LUNCH"/>
    <s v="TOTAL NET WT.947.64KGS"/>
    <s v=""/>
    <e v="#VALUE!"/>
    <s v=" "/>
    <e v="#VALUE!"/>
    <n v="3576"/>
    <s v="PCS"/>
    <n v="87.302472039999998"/>
    <n v="312193.64"/>
    <n v="1.3247719579999999"/>
    <n v="4737.3845220000003"/>
    <n v="75925.5"/>
    <n v="88.627243997999997"/>
    <x v="7"/>
    <s v="Household Steel Items"/>
    <e v="#NAME?"/>
    <s v="Lunch Box"/>
  </r>
  <r>
    <s v="INNSA1"/>
    <s v="2018-04-18"/>
    <s v="0301049751"/>
    <s v="73239990"/>
    <s v="STEEL LUNCH BOX 2LAYER-8504 (TOTAL NET.WT.5171.74 KGS) (MILD - STEEL)"/>
    <s v="STEEL"/>
    <s v="LUNCH BOX 2LAYER-8504"/>
    <s v="LUNCH"/>
    <s v="TOTAL NET.WT.5171.74 KGS"/>
    <s v=""/>
    <e v="#VALUE!"/>
    <s v=" "/>
    <e v="#VALUE!"/>
    <n v="10812"/>
    <s v="PCS"/>
    <n v="163.94204590000001"/>
    <n v="1772541.4"/>
    <n v="2.4877396950000001"/>
    <n v="26897.441579999999"/>
    <n v="431082"/>
    <n v="166.429785595"/>
    <x v="7"/>
    <s v="Household Steel Items"/>
    <e v="#NAME?"/>
    <s v="Lunch Box"/>
  </r>
  <r>
    <s v="INNSA1"/>
    <s v="2018-04-18"/>
    <s v="0301049751"/>
    <s v="73239990"/>
    <s v="STEEL LUNCH BOX -6527(TOTAL NET.WT.5125KGS) (MILD STEEL) -"/>
    <s v="STEEL"/>
    <s v="LUNCH BOX -6527"/>
    <s v="LUNCH"/>
    <s v="TOTAL NET.WT.5125KGS"/>
    <s v=""/>
    <e v="#VALUE!"/>
    <s v=" "/>
    <e v="#VALUE!"/>
    <n v="12300"/>
    <s v="PCS"/>
    <n v="149.2805626"/>
    <n v="1836150.92"/>
    <n v="2.2652589170000001"/>
    <n v="27862.684669999999"/>
    <n v="446551.9"/>
    <n v="151.54582151700001"/>
    <x v="7"/>
    <s v="Household Steel Items"/>
    <e v="#NAME?"/>
    <s v="Lunch Box"/>
  </r>
  <r>
    <s v="INNSA1"/>
    <s v="2018-04-18"/>
    <s v="0301049751"/>
    <s v="73239990"/>
    <s v="STEEL LUNCH BOX 3LAYER-8505 (TOTAL NET WT.10783.08 KGS) (MIL - D STEEL)"/>
    <s v="STEEL"/>
    <s v="LUNCH BOX 3LAYER-8505"/>
    <s v="LUNCH"/>
    <s v="TOTAL NET WT.10783.08 KGS"/>
    <s v=""/>
    <e v="#VALUE!"/>
    <s v=" "/>
    <e v="#VALUE!"/>
    <n v="16632"/>
    <s v="PCS"/>
    <n v="221.92155059999999"/>
    <n v="3690999.23"/>
    <n v="3.367550085"/>
    <n v="56009.09302"/>
    <n v="897651"/>
    <n v="225.28910068499999"/>
    <x v="7"/>
    <s v="Household Steel Items"/>
    <e v="#NAME?"/>
    <s v="Lunch Box"/>
  </r>
  <r>
    <s v="INNSA1"/>
    <s v="2018-04-18"/>
    <s v="0301049751"/>
    <s v="73239990"/>
    <s v="STEEL LUNCH BOX -6900(TOTAL NET.WT. 4136.32KGS) (MILD STEEL) -"/>
    <s v="STEEL"/>
    <s v="LUNCH BOX -6900"/>
    <s v="LUNCH"/>
    <s v="TOTAL NET.WT. 4136.32KGS"/>
    <s v=""/>
    <e v="#VALUE!"/>
    <s v=" "/>
    <e v="#VALUE!"/>
    <n v="35328"/>
    <s v="PCS"/>
    <n v="53.11455729"/>
    <n v="1876431.08"/>
    <n v="0.80598721200000001"/>
    <n v="28473.916239999999"/>
    <n v="456348"/>
    <n v="53.920544501999998"/>
    <x v="7"/>
    <s v="Household Steel Items"/>
    <e v="#NAME?"/>
    <s v="Lunch Box"/>
  </r>
  <r>
    <s v="INNSA1"/>
    <s v="2018-04-18"/>
    <s v="0301049751"/>
    <s v="73239990"/>
    <s v="STEEL CONTAINER ROUND-6856 (TOTAL NET WT.220 KGS) (MILD STEE - L)"/>
    <s v="STEEL"/>
    <s v="CONTAINER ROUND-6856"/>
    <s v="CONTAINER"/>
    <s v="TOTAL NET WT.220 KGS"/>
    <s v=""/>
    <e v="#VALUE!"/>
    <s v=" "/>
    <e v="#VALUE!"/>
    <n v="2640"/>
    <s v="PCS"/>
    <n v="39.985863639999998"/>
    <n v="105562.68"/>
    <n v="0.60676576100000001"/>
    <n v="1601.8616079999999"/>
    <n v="25672.9"/>
    <n v="40.592629400999996"/>
    <x v="7"/>
    <s v="Household Steel Items"/>
    <e v="#NAME?"/>
    <s v="Other"/>
  </r>
  <r>
    <s v="INNSA1"/>
    <s v="2018-04-17"/>
    <s v="0301049751"/>
    <s v="73239990"/>
    <s v="03-027I FAMILY CLOTH RACK 3LAYERS (3600 PCS) (HOUSEHOLD ARTI - CLES) (MADE UP OF MILD STEEL)"/>
    <s v="03-027I"/>
    <s v="FAMILY CLOTH RACK 3LAYERS"/>
    <s v="FAMILY"/>
    <s v="3600 PCS"/>
    <s v=""/>
    <e v="#VALUE!"/>
    <s v=" "/>
    <e v="#VALUE!"/>
    <n v="3600"/>
    <s v="PCS"/>
    <n v="834.15800000000002"/>
    <n v="3002968.8"/>
    <n v="12.65793627"/>
    <n v="45568.57056"/>
    <n v="730322"/>
    <n v="846.81593627000007"/>
    <x v="7"/>
    <s v="Household Steel Items"/>
    <e v="#NAME?"/>
    <s v="Other"/>
  </r>
  <r>
    <s v="INNSA1"/>
    <s v="2018-04-10"/>
    <s v="0301049751"/>
    <s v="73239990"/>
    <s v="03-027I FAMILY CLOTH RACK 3LAYERS (1800 PCS) (HOUSEHOLD ARTI - CLES) (MADE UP OF MILD STEEL)"/>
    <s v="03-027I"/>
    <s v="FAMILY CLOTH RACK 3LAYERS"/>
    <s v="FAMILY"/>
    <s v="1800 PCS"/>
    <s v=""/>
    <e v="#VALUE!"/>
    <s v=" "/>
    <e v="#VALUE!"/>
    <n v="1800"/>
    <s v="PCS"/>
    <n v="834.1043889"/>
    <n v="1501387.9"/>
    <n v="12.65712274"/>
    <n v="22782.820940000001"/>
    <n v="365137.6"/>
    <n v="846.76151163999998"/>
    <x v="7"/>
    <s v="Household Steel Items"/>
    <e v="#NAME?"/>
    <s v="Other"/>
  </r>
  <r>
    <s v="INNSA1"/>
    <s v="2018-04-07"/>
    <s v="0301049751"/>
    <s v="73239990"/>
    <s v="STAINLESS STEEL SPORTS BOTTLE 600ML S115-NP-21 (TOTAL NET WT - .2298.24 KGS)(MILD STEEL)"/>
    <s v="STAINLESS"/>
    <s v="STEEL SPORTS BOTTLE 600ML S115-NP-21"/>
    <s v="STEEL"/>
    <s v="TOTAL NET WT - .2298.24 KGS"/>
    <s v=""/>
    <e v="#VALUE!"/>
    <s v=" "/>
    <e v="#VALUE!"/>
    <n v="13680"/>
    <s v="PCS"/>
    <n v="82.658928360000004"/>
    <n v="1130774.1399999999"/>
    <n v="1.254308473"/>
    <n v="17158.939910000001"/>
    <n v="275004.2"/>
    <n v="83.913236832999999"/>
    <x v="7"/>
    <s v="Household Steel Items"/>
    <e v="#NAME?"/>
    <s v="Other"/>
  </r>
  <r>
    <s v="INNSA1"/>
    <s v="2018-04-07"/>
    <s v="0301049751"/>
    <s v="73239990"/>
    <s v="STAINLESS STEEL SPORTS BOTTLE 750ML S-308-C6 -NP-20 (TOTAL N - ET WT.2242.08 KGS)(MILD STEEL)"/>
    <s v="STAINLESS"/>
    <s v="STEEL SPORTS BOTTLE 750ML S-308-C6 -NP-20"/>
    <s v="STEEL"/>
    <s v="TOTAL N - ET WT.2242.08 KGS"/>
    <s v=""/>
    <e v="#VALUE!"/>
    <s v=" "/>
    <e v="#VALUE!"/>
    <n v="12960"/>
    <s v="PCS"/>
    <n v="74.990243059999997"/>
    <n v="971873.55"/>
    <n v="1.137939955"/>
    <n v="14747.70182"/>
    <n v="236359.7"/>
    <n v="76.128183014999991"/>
    <x v="7"/>
    <s v="Household Steel Items"/>
    <e v="#NAME?"/>
    <s v="Other"/>
  </r>
  <r>
    <s v="INNSA1"/>
    <s v="2018-04-03"/>
    <s v="0301049751"/>
    <s v="73239990"/>
    <s v="STEEL TEA STRAINER-NP-55 (TOTAL NET WT.1878.12 KGS) (MILD ST - EEL)"/>
    <s v="STEEL"/>
    <s v="TEA STRAINER-NP-55"/>
    <s v="TEA"/>
    <s v="TOTAL NET WT.1878.12 KGS"/>
    <s v=""/>
    <e v="#VALUE!"/>
    <s v=" "/>
    <e v="#VALUE!"/>
    <n v="39960"/>
    <s v="PCS"/>
    <n v="23.569841839999999"/>
    <n v="941850.88"/>
    <n v="0.35820428300000001"/>
    <n v="14313.84316"/>
    <n v="229058.1"/>
    <n v="23.928046122999998"/>
    <x v="7"/>
    <s v="Household Steel Items"/>
    <e v="#NAME?"/>
    <s v="Tea Strainer"/>
  </r>
  <r>
    <s v="INNSA1"/>
    <s v="2018-04-03"/>
    <s v="0301049751"/>
    <s v="73239990"/>
    <s v="STEEL ZHARA-NP-003(TOTAL NET WT.2280 KGS) (MILD STEEL) -"/>
    <s v="STEEL"/>
    <s v="ZHARA-NP-003"/>
    <s v=" "/>
    <s v="TOTAL NET WT.2280 KGS"/>
    <s v=""/>
    <e v="#VALUE!"/>
    <s v=" "/>
    <e v="#VALUE!"/>
    <n v="24000"/>
    <s v="PCS"/>
    <n v="32.635165829999998"/>
    <n v="783243.98"/>
    <n v="0.495975165"/>
    <n v="11903.40395"/>
    <n v="190484.9"/>
    <n v="33.131140994999996"/>
    <x v="7"/>
    <s v="Household Steel Items"/>
    <e v="#NAME?"/>
    <s v="Other"/>
  </r>
  <r>
    <s v="INNSA1"/>
    <s v="2018-03-22"/>
    <s v="0301049751"/>
    <s v="73239990"/>
    <s v="03-0271 FAMILY CLOTH RACK 3LAYERS (1800 PCS) (HOUSEHOLD ARTI - CLES) (MADE UP OF MILD STEEL)"/>
    <s v="03-0271"/>
    <s v="FAMILY CLOTH RACK 3LAYERS"/>
    <s v="FAMILY"/>
    <s v="1800 PCS"/>
    <s v=""/>
    <e v="#VALUE!"/>
    <s v=" "/>
    <e v="#VALUE!"/>
    <n v="10701"/>
    <s v="KGS"/>
    <n v="140.104208"/>
    <n v="1499255.13"/>
    <n v="2.1292432830000001"/>
    <n v="22785.032370000001"/>
    <n v="364618.9"/>
    <n v="142.23345128299999"/>
    <x v="7"/>
    <s v="Household Steel Items"/>
    <e v="#NAME?"/>
    <s v="Other"/>
  </r>
  <r>
    <s v="INNSA1"/>
    <s v="2018-03-07"/>
    <s v="0301049751"/>
    <s v="73239990"/>
    <s v="KWB-600F STAINLESS STEEL SPORTS BOTTLE -"/>
    <s v="KWB-600F"/>
    <s v=" "/>
    <s v=""/>
    <e v="#N/A"/>
    <s v=""/>
    <e v="#VALUE!"/>
    <s v=" "/>
    <e v="#VALUE!"/>
    <n v="50400"/>
    <s v="PCS"/>
    <n v="76.684345239999999"/>
    <n v="3864891"/>
    <n v="1.160126252"/>
    <n v="58470.363089999999"/>
    <n v="939941.5"/>
    <n v="77.844471491999997"/>
    <x v="7"/>
    <s v="Household Steel Items"/>
    <e v="#NAME?"/>
    <s v="Other"/>
  </r>
  <r>
    <s v="INNSA1"/>
    <s v="2018-02-21"/>
    <s v="0301049751"/>
    <s v="73239990"/>
    <s v="STEEL TEA STRAINER -NP-55(TOTAL NET WT.1878.12 KGS) (MILD STEEL)"/>
    <s v="STEEL"/>
    <s v="TEA STRAINER -NP-55"/>
    <s v="TEA"/>
    <s v="TOTAL NET WT.1878.12 KGS"/>
    <s v=""/>
    <e v="#VALUE!"/>
    <s v=" "/>
    <e v="#VALUE!"/>
    <n v="39960"/>
    <s v="PCS"/>
    <n v="23.187279780000001"/>
    <n v="926563.7"/>
    <n v="0.35755250199999999"/>
    <n v="14287.798000000001"/>
    <n v="225340.3"/>
    <n v="23.544832282000002"/>
    <x v="7"/>
    <s v="Household Steel Items"/>
    <e v="#NAME?"/>
    <s v="Tea Strainer"/>
  </r>
  <r>
    <s v="INNSA1"/>
    <s v="2018-02-20"/>
    <s v="0301049751"/>
    <s v="73239990"/>
    <s v="STAINLESS STEEL SPORTS BOTTLE 750ML S-308-C6 -NP-20 (TOTAL NET WT. 411.05 KGS)(MILD STEEL)"/>
    <s v="STAINLESS"/>
    <s v="STEEL SPORTS BOTTLE 750ML S-308-C6 -NP-20"/>
    <s v="STEEL"/>
    <s v="TOTAL NET WT. 411.05 KGS"/>
    <s v=""/>
    <e v="#VALUE!"/>
    <s v=" "/>
    <e v="#VALUE!"/>
    <n v="2376"/>
    <s v="PCS"/>
    <n v="74.222171720000006"/>
    <n v="176351.88"/>
    <n v="1.1445207669999999"/>
    <n v="2719.3813420000001"/>
    <n v="42888.800000000003"/>
    <n v="75.366692487000009"/>
    <x v="7"/>
    <s v="Household Steel Items"/>
    <e v="#NAME?"/>
    <s v="Other"/>
  </r>
  <r>
    <s v="INNSA1"/>
    <s v="2018-02-20"/>
    <s v="0301049751"/>
    <s v="73239990"/>
    <s v="STEEL ZHARA -NP-003 (MILD STEEL) (TOTAL NET WT.3276 KGS)"/>
    <s v="STEEL"/>
    <s v="ZHARA -NP-003"/>
    <s v="ZHARA"/>
    <s v="MILD STEEL"/>
    <s v=""/>
    <e v="#VALUE!"/>
    <s v=" "/>
    <e v="#VALUE!"/>
    <n v="36000"/>
    <s v="PCS"/>
    <n v="31.214826110000001"/>
    <n v="1123733.74"/>
    <n v="0.48133887600000003"/>
    <n v="17328.199540000001"/>
    <n v="273292"/>
    <n v="31.696164985999999"/>
    <x v="7"/>
    <s v="Household Steel Items"/>
    <e v="#NAME?"/>
    <s v="Other"/>
  </r>
  <r>
    <s v="INNSA1"/>
    <s v="2018-02-20"/>
    <s v="0301049751"/>
    <s v="73239990"/>
    <s v="STEEL PEELER -MP-196 (MILD STEEL) (TOTAL NET WT.4680 KGS)"/>
    <s v="STEEL"/>
    <s v="PEELER -MP-196"/>
    <s v="PEELER"/>
    <s v="MILD STEEL"/>
    <s v=""/>
    <e v="#VALUE!"/>
    <s v=" "/>
    <e v="#VALUE!"/>
    <n v="60000"/>
    <s v="PCS"/>
    <n v="36.717194829999997"/>
    <n v="2203031.69"/>
    <n v="0.56618650500000001"/>
    <n v="33971.190289999999"/>
    <n v="535777.30000000005"/>
    <n v="37.283381334999994"/>
    <x v="7"/>
    <s v="Household Steel Items"/>
    <e v="#NAME?"/>
    <s v="Other"/>
  </r>
  <r>
    <s v="INNSA1"/>
    <s v="2018-02-20"/>
    <s v="0301049751"/>
    <s v="73239990"/>
    <s v="STAINLESS STEEL COLA BOTTLE 750ML SK750 -SL-01 (TOTAL NET WT.1733.76 KGS)(MILD STEEL)"/>
    <s v="STAINLESS"/>
    <s v="STEEL COLA BOTTLE 750ML SK750 -SL-01"/>
    <s v="STEEL"/>
    <s v="TOTAL NET WT.1733.76 KGS"/>
    <s v=""/>
    <e v="#VALUE!"/>
    <s v=" "/>
    <e v="#VALUE!"/>
    <n v="10080"/>
    <s v="PCS"/>
    <n v="90.678670629999999"/>
    <n v="914041"/>
    <n v="1.3982832789999999"/>
    <n v="14094.695449999999"/>
    <n v="222294.8"/>
    <n v="92.076953908999997"/>
    <x v="7"/>
    <s v="Household Steel Items"/>
    <e v="#NAME?"/>
    <s v="Other"/>
  </r>
  <r>
    <s v="INNSA1"/>
    <s v="2018-02-20"/>
    <s v="0301049751"/>
    <s v="73239990"/>
    <s v="STAINLESS STEEL SPORTS BOTTLE 600ML S115-NP-21 (TOTAL NET WT. 2104.70 KGS)(MILD STEEL)"/>
    <s v="STAINLESS"/>
    <s v="STEEL SPORTS BOTTLE 600ML S115-NP-21"/>
    <s v="STEEL"/>
    <s v="TOTAL NET WT. 2104.70 KGS"/>
    <s v=""/>
    <e v="#VALUE!"/>
    <s v=" "/>
    <e v="#VALUE!"/>
    <n v="12528"/>
    <s v="PCS"/>
    <n v="81.812311620000003"/>
    <n v="1024944.64"/>
    <n v="1.261562246"/>
    <n v="15804.85181"/>
    <n v="249266.5"/>
    <n v="83.073873866"/>
    <x v="7"/>
    <s v="Household Steel Items"/>
    <e v="#NAME?"/>
    <s v="Other"/>
  </r>
  <r>
    <s v="INNSA1"/>
    <s v="2018-02-20"/>
    <s v="0301049751"/>
    <s v="73239990"/>
    <s v="STAINLESS STEEL SPORTS BOTTLE 750ML S-308-C6 -NP-20 (TOTAL NET WT. 3045.49 KGS)(MILD STEEL)"/>
    <s v="STAINLESS"/>
    <s v="STEEL SPORTS BOTTLE 750ML S-308-C6 -NP-20"/>
    <s v="STEEL"/>
    <s v="TOTAL NET WT. 3045.49 KGS"/>
    <s v=""/>
    <e v="#VALUE!"/>
    <s v=" "/>
    <e v="#VALUE!"/>
    <n v="17604"/>
    <s v="PCS"/>
    <n v="74.219589869999993"/>
    <n v="1306561.6599999999"/>
    <n v="1.1444809540000001"/>
    <n v="20147.442709999999"/>
    <n v="317755.8"/>
    <n v="75.364070823999995"/>
    <x v="7"/>
    <s v="Household Steel Items"/>
    <e v="#NAME?"/>
    <s v="Other"/>
  </r>
  <r>
    <s v="INNSA1"/>
    <s v="2018-02-20"/>
    <s v="0301049751"/>
    <s v="73239990"/>
    <s v="STEEL MESAURING SPOON 4 PC SET -SJ-05 (MILD STEEL)(TOTAL NET WT.73 KGS)"/>
    <s v="STEEL"/>
    <s v="MESAURING SPOON 4 PC SET -SJ-05"/>
    <s v="MESAURING"/>
    <s v="MILD STEEL"/>
    <s v=""/>
    <e v="#VALUE!"/>
    <s v=" "/>
    <e v="#VALUE!"/>
    <n v="1000"/>
    <s v="SET"/>
    <n v="40.04278"/>
    <n v="40042.78"/>
    <n v="0.61746769499999998"/>
    <n v="617.46769470000004"/>
    <n v="9738.4"/>
    <n v="40.660247695000002"/>
    <x v="7"/>
    <s v="Household Steel Items"/>
    <e v="#NAME?"/>
    <s v="Other"/>
  </r>
  <r>
    <s v="INNSA1"/>
    <s v="2018-02-20"/>
    <s v="0301049751"/>
    <s v="73239990"/>
    <s v="STAINLESS STEEL SPORTS BOTTLE 600ML S115-NP-21 (TOTAL NET WT.2001.89 KGS)(MILD STEEL)"/>
    <s v="STAINLESS"/>
    <s v="STEEL SPORTS BOTTLE 600ML S115-NP-21"/>
    <s v="STEEL"/>
    <s v="TOTAL NET WT.2001.89 KGS"/>
    <s v=""/>
    <e v="#VALUE!"/>
    <s v=" "/>
    <e v="#VALUE!"/>
    <n v="11916"/>
    <s v="PCS"/>
    <n v="81.809467100000006"/>
    <n v="974841.61"/>
    <n v="1.261518382"/>
    <n v="15032.253049999999"/>
    <n v="237081.5"/>
    <n v="83.070985482000012"/>
    <x v="7"/>
    <s v="Household Steel Items"/>
    <e v="#NAME?"/>
    <s v="Other"/>
  </r>
  <r>
    <s v="INNSA1"/>
    <s v="2018-02-19"/>
    <s v="0301049751"/>
    <s v="73239990"/>
    <s v="STAINLESS STEEL SPORTS BOTTLE 750ML S-308-C6 -NP-20 (TOTAL NET WT. 2837.92KGS)(MILD STEEL) (DPD CLIENT)"/>
    <s v="STAINLESS"/>
    <s v="STEEL SPORTS BOTTLE 750ML S-308-C6 -NP-20"/>
    <s v="STEEL"/>
    <s v="TOTAL NET WT. 2837.92KGS"/>
    <s v=""/>
    <e v="#VALUE!"/>
    <s v=" "/>
    <e v="#VALUE!"/>
    <n v="16596"/>
    <s v="PCS"/>
    <n v="74.206338270000003"/>
    <n v="1231528.3899999999"/>
    <n v="1.1442766120000001"/>
    <n v="18990.414649999999"/>
    <n v="299507.7"/>
    <n v="75.350614882000002"/>
    <x v="7"/>
    <s v="Household Steel Items"/>
    <e v="#NAME?"/>
    <s v="Other"/>
  </r>
  <r>
    <s v="INNSA1"/>
    <s v="2018-02-14"/>
    <s v="0301049751"/>
    <s v="73231000"/>
    <s v="STEEL SCRUBBER -ANG537 (TOTAL NET WT.8549.20 KGS)(MILD STEEL) (DPD CLIENT)"/>
    <s v="STEEL"/>
    <s v="SCRUBBER -ANG537"/>
    <s v="SCRUBBER"/>
    <s v="TOTAL NET WT.8549.20 KGS"/>
    <s v=""/>
    <e v="#VALUE!"/>
    <s v=" "/>
    <e v="#VALUE!"/>
    <n v="318384"/>
    <s v="PCS"/>
    <n v="4.9643845170000001"/>
    <n v="1580580.6"/>
    <n v="7.6967201999999998E-2"/>
    <n v="24505.12558"/>
    <n v="489663.9"/>
    <n v="5.0413517189999997"/>
    <x v="7"/>
    <s v="Steel Scrubbers"/>
    <e v="#NAME?"/>
    <s v="Scrubber"/>
  </r>
  <r>
    <s v="INNSA1"/>
    <s v="2018-02-07"/>
    <s v="0301049751"/>
    <s v="73239990"/>
    <s v="MILD STEEL MULTI FUNCTION CLOTH STAND-RYX-02-021A (DPD CLIENT)"/>
    <s v="MILD"/>
    <s v="STEEL MULTI FUNCTION CLOTH STAND-RYX-02-021A"/>
    <s v="STEEL"/>
    <s v="DPD CLIENT"/>
    <s v=""/>
    <e v="#VALUE!"/>
    <s v=" "/>
    <e v="#VALUE!"/>
    <n v="1206"/>
    <s v="PCS"/>
    <n v="610.97289390000003"/>
    <n v="736833.31"/>
    <n v="9.4724479670000008"/>
    <n v="11423.77225"/>
    <n v="179197.8"/>
    <n v="620.44534186700002"/>
    <x v="7"/>
    <s v="Household Steel Items"/>
    <e v="#NAME?"/>
    <s v="Cloth Stand"/>
  </r>
  <r>
    <s v="INNSA1"/>
    <s v="2018-02-07"/>
    <s v="0301049751"/>
    <s v="73239990"/>
    <s v="STEEL LUNCH BOX ROUND-9568(TOTAL NET WT.3898.68 KGS) (MILD STEEL)"/>
    <s v="STEEL"/>
    <s v="LUNCH BOX ROUND-9568"/>
    <s v="LUNCH"/>
    <s v="TOTAL NET WT.3898.68 KGS"/>
    <s v=""/>
    <e v="#VALUE!"/>
    <s v=" "/>
    <e v="#VALUE!"/>
    <n v="14712"/>
    <s v="PCS"/>
    <n v="85.581716290000003"/>
    <n v="1259078.21"/>
    <n v="1.3268483149999999"/>
    <n v="19520.592400000001"/>
    <n v="306207.8"/>
    <n v="86.908564605000009"/>
    <x v="7"/>
    <s v="Household Steel Items"/>
    <e v="#NAME?"/>
    <s v="Lunch Box"/>
  </r>
  <r>
    <s v="INNSA1"/>
    <s v="2018-02-07"/>
    <s v="0301049751"/>
    <s v="73239990"/>
    <s v="STEEL LUNCH BOX RECTANGLE-9707 (TOTAL NET WT.4143.90 KGS) (MILD STEEL)-(DPD CLIENT)"/>
    <s v="STEEL"/>
    <s v="LUNCH BOX RECTANGLE-9707"/>
    <s v="LUNCH"/>
    <s v="TOTAL NET WT.4143.90 KGS"/>
    <s v=""/>
    <e v="#VALUE!"/>
    <s v=" "/>
    <e v="#VALUE!"/>
    <n v="13680"/>
    <s v="PCS"/>
    <n v="107.14046999999999"/>
    <n v="1465681.63"/>
    <n v="1.6610925590000001"/>
    <n v="22723.746200000001"/>
    <n v="356453.8"/>
    <n v="108.80156255899999"/>
    <x v="7"/>
    <s v="Household Steel Items"/>
    <e v="#NAME?"/>
    <s v="Lunch Box"/>
  </r>
  <r>
    <s v="INNSA1"/>
    <s v="2018-02-03"/>
    <s v="0301049751"/>
    <s v="73239990"/>
    <s v="STEEL LUNCH BOX 3 LAYER-6505 (TOTAL NET WT.10783.08 KGS) (MILD STEEL)"/>
    <s v="STEEL"/>
    <s v="LUNCH BOX 3 LAYER-6505"/>
    <s v="LUNCH"/>
    <s v="TOTAL NET WT.10783.08 KGS"/>
    <s v=""/>
    <e v="#VALUE!"/>
    <s v=" "/>
    <e v="#VALUE!"/>
    <n v="16632"/>
    <s v="PCS"/>
    <n v="217.50612430000001"/>
    <n v="3617561.86"/>
    <n v="3.372187974"/>
    <n v="56086.230389999997"/>
    <n v="879791"/>
    <n v="220.87831227400002"/>
    <x v="7"/>
    <s v="Household Steel Items"/>
    <e v="#NAME?"/>
    <s v="Lunch Box"/>
  </r>
  <r>
    <s v="INNSA1"/>
    <s v="2018-02-03"/>
    <s v="0301049751"/>
    <s v="73239990"/>
    <s v="STEEL LUNCH BOX ROUND- 9568 (TOTAL NT WT.241.68 KGS) (MILD STEEL)"/>
    <s v="STEEL"/>
    <s v="LUNCH BOX ROUND- 9568"/>
    <s v="LUNCH"/>
    <s v="TOTAL NT WT.241.68 KGS"/>
    <s v=""/>
    <e v="#VALUE!"/>
    <s v=" "/>
    <e v="#VALUE!"/>
    <n v="912"/>
    <s v="PCS"/>
    <n v="85.565471489999993"/>
    <n v="78035.710000000006"/>
    <n v="1.326596457"/>
    <n v="1209.855969"/>
    <n v="18978.400000000001"/>
    <n v="86.892067946999987"/>
    <x v="7"/>
    <s v="Household Steel Items"/>
    <e v="#NAME?"/>
    <s v="Lunch Box"/>
  </r>
  <r>
    <s v="INNSA1"/>
    <s v="2018-02-03"/>
    <s v="0301049751"/>
    <s v="73239990"/>
    <s v="STEEL LUNCH BOX -6527 (TOTAL NET WT.6437 KGS)(MILD STEEL)"/>
    <s v="STEEL"/>
    <s v="LUNCH BOX -6527"/>
    <s v="LUNCH"/>
    <s v="TOTAL NET WT.6437 KGS"/>
    <s v=""/>
    <e v="#VALUE!"/>
    <s v=" "/>
    <e v="#VALUE!"/>
    <n v="12300"/>
    <s v="PCS"/>
    <n v="146.31042600000001"/>
    <n v="1799618.24"/>
    <n v="2.2683786979999998"/>
    <n v="27901.057980000001"/>
    <n v="437667.2"/>
    <n v="148.578804698"/>
    <x v="7"/>
    <s v="Household Steel Items"/>
    <e v="#NAME?"/>
    <s v="Lunch Box"/>
  </r>
  <r>
    <s v="INNSA1"/>
    <s v="2018-02-03"/>
    <s v="0301049751"/>
    <s v="73239990"/>
    <s v="STEEL LUNCH BOX 2 LAYER-6504(TOTAL NET WT.5166 KGS) (MILD STEEL)"/>
    <s v="STEEL"/>
    <s v="LUNCH BOX 2 LAYER-6504"/>
    <s v="LUNCH"/>
    <s v="TOTAL NET WT.5166 KGS"/>
    <s v=""/>
    <e v="#VALUE!"/>
    <s v=" "/>
    <e v="#VALUE!"/>
    <n v="10800"/>
    <s v="PCS"/>
    <n v="160.68020000000001"/>
    <n v="1735346.16"/>
    <n v="2.4911658910000001"/>
    <n v="26904.591629999999"/>
    <n v="422036.2"/>
    <n v="163.17136589100002"/>
    <x v="7"/>
    <s v="Household Steel Items"/>
    <e v="#NAME?"/>
    <s v="Lunch Box"/>
  </r>
  <r>
    <s v="INNSA1"/>
    <s v="2018-01-23"/>
    <s v="0301049751"/>
    <s v="73239990"/>
    <s v="STEEL HOOK 3PCS-RJ-409 (TOTAL 1257.984 KGS) (MILD STEEL)"/>
    <s v="STEEL"/>
    <s v="HOOK 3PCS-RJ-409"/>
    <s v="HOOK"/>
    <s v="TOTAL 1257.984 KGS"/>
    <s v=""/>
    <e v="#VALUE!"/>
    <s v=" "/>
    <e v="#VALUE!"/>
    <n v="29952"/>
    <s v="SET"/>
    <n v="39.154678819444399"/>
    <n v="1172760.94"/>
    <n v="0.60423887067043902"/>
    <n v="18098.162654321"/>
    <n v="276021"/>
    <n v="39.758917690114835"/>
    <x v="7"/>
    <s v="Household Steel Items"/>
    <e v="#NAME?"/>
    <s v="Other"/>
  </r>
  <r>
    <s v="INNSA1"/>
    <s v="2018-01-22"/>
    <s v="0301049751"/>
    <s v="73231000"/>
    <s v="STEEL SCRUBBER -ANG537 (TOTAL NET WT.8549.20 KGS)(MILD STEEL) (DPD CLIENT)"/>
    <s v="STEEL"/>
    <s v="SCRUBBER -ANG537"/>
    <s v="SCRUBBER"/>
    <s v="TOTAL NET WT.8549.20 KGS"/>
    <s v=""/>
    <e v="#VALUE!"/>
    <s v=" "/>
    <e v="#VALUE!"/>
    <n v="318384"/>
    <s v="PCS"/>
    <n v="4.9735798281320696"/>
    <n v="1583508.24"/>
    <n v="7.6752775125494901E-2"/>
    <n v="24436.855555555601"/>
    <n v="477491"/>
    <n v="5.0503326032575648"/>
    <x v="7"/>
    <s v="Steel Scrubbers"/>
    <e v="#NAME?"/>
    <s v="Scrubber"/>
  </r>
  <r>
    <s v="INNSA1"/>
    <s v="2018-01-22"/>
    <s v="0301049751"/>
    <s v="73231000"/>
    <s v="STEEL SCRUBBER -ANG537 (TOTAL NET WT.8549.20 KGS)(MILD STEEL) (DPD CLIENT)"/>
    <s v="STEEL"/>
    <s v="SCRUBBER -ANG537"/>
    <s v="SCRUBBER"/>
    <s v="TOTAL NET WT.8549.20 KGS"/>
    <s v=""/>
    <e v="#VALUE!"/>
    <s v=" "/>
    <e v="#VALUE!"/>
    <n v="318384"/>
    <s v="PCS"/>
    <n v="4.9735798281320696"/>
    <n v="1583508.24"/>
    <n v="7.6752775125494901E-2"/>
    <n v="24436.855555555601"/>
    <n v="477491"/>
    <n v="5.0503326032575648"/>
    <x v="7"/>
    <s v="Steel Scrubbers"/>
    <e v="#NAME?"/>
    <s v="Scrubber"/>
  </r>
  <r>
    <s v="INNSA1"/>
    <s v="2018-01-16"/>
    <s v="0301049751"/>
    <s v="73239990"/>
    <s v="STEEL WALL HANGER HOOK -SL-89 (TOTAL NET WT. 1274.40KGS) (MILD STEEL)"/>
    <s v="STEEL"/>
    <s v="WALL HANGER HOOK -SL-89"/>
    <s v="WALL"/>
    <s v="TOTAL NET WT. 1274.40KGS"/>
    <s v=""/>
    <e v="#VALUE!"/>
    <s v=" "/>
    <e v="#VALUE!"/>
    <n v="5400"/>
    <s v="PCS"/>
    <n v="81.241812962962996"/>
    <n v="438705.79"/>
    <n v="1.25956299167384"/>
    <n v="6801.64015503876"/>
    <n v="103253.8"/>
    <n v="82.501375954636842"/>
    <x v="7"/>
    <s v="Household Steel Items"/>
    <e v="#NAME?"/>
    <s v="Hanger"/>
  </r>
  <r>
    <s v="INNSA1"/>
    <s v="2018-01-08"/>
    <s v="0301049751"/>
    <s v="73239990"/>
    <s v="STEEL HOOK 3PCS -RJ-409 (TOTAL NET WT.63.50 KGS) (MILD STEEL) (DPD CLIENT)"/>
    <s v="STEEL"/>
    <s v="HOOK 3PCS -RJ-409"/>
    <s v="HOOK"/>
    <s v="TOTAL NET WT.63.50 KGS"/>
    <s v=""/>
    <e v="#VALUE!"/>
    <s v=" "/>
    <e v="#VALUE!"/>
    <n v="1512"/>
    <s v="SET"/>
    <n v="38.247433862433901"/>
    <n v="57830.12"/>
    <n v="0.59298347073540902"/>
    <n v="896.59100775193804"/>
    <n v="13610.9"/>
    <n v="38.840417333169313"/>
    <x v="7"/>
    <s v="Household Steel Items"/>
    <e v="#NAME?"/>
    <s v="Other"/>
  </r>
  <r>
    <s v="INNSA1"/>
    <s v="2018-01-08"/>
    <s v="0301049751"/>
    <s v="73239990"/>
    <s v="RYX-02-021A MULTI FUNCTION CLOTH STAND"/>
    <s v="RYX-02-021A"/>
    <s v=" "/>
    <s v=""/>
    <e v="#N/A"/>
    <s v=""/>
    <e v="#VALUE!"/>
    <s v=" "/>
    <e v="#VALUE!"/>
    <n v="1296"/>
    <s v="PCS"/>
    <n v="611.51079475308597"/>
    <n v="792517.99"/>
    <n v="9.4807875155517305"/>
    <n v="12287.100620155001"/>
    <n v="186527"/>
    <n v="620.99158226863767"/>
    <x v="7"/>
    <s v="Household Steel Items"/>
    <e v="#NAME?"/>
    <s v="Other"/>
  </r>
  <r>
    <s v="INNSA1"/>
    <s v="2018-01-08"/>
    <s v="0301049751"/>
    <s v="73239990"/>
    <s v="RYX-02-020 MULTI FUNCTION CLOTH STAND"/>
    <s v="RYX-02-020"/>
    <s v=" "/>
    <s v=""/>
    <e v="#N/A"/>
    <s v=""/>
    <e v="#VALUE!"/>
    <s v=" "/>
    <e v="#VALUE!"/>
    <n v="1232"/>
    <s v="PCS"/>
    <n v="981.72273538960997"/>
    <n v="1209482.4099999999"/>
    <n v="15.220507525420301"/>
    <n v="18751.665271317801"/>
    <n v="284663.8"/>
    <n v="996.94324291503028"/>
    <x v="7"/>
    <s v="Household Steel Items"/>
    <e v="#NAME?"/>
    <s v="Other"/>
  </r>
  <r>
    <s v="INNSA1"/>
    <s v="2018-01-02"/>
    <s v="0301049751"/>
    <s v="73239990"/>
    <s v="STEEL SPOON HOLDER ROUND -MP-96 (TOTAL NET WT.1822.36 KGS)(MILD STEEL)"/>
    <s v="STEEL"/>
    <s v="SPOON HOLDER ROUND -MP-96"/>
    <s v="SPOON"/>
    <s v="TOTAL NET WT.1822.36 KGS"/>
    <s v=""/>
    <e v="#VALUE!"/>
    <s v=" "/>
    <e v="#VALUE!"/>
    <n v="8028"/>
    <s v="PCS"/>
    <n v="47.6048567513702"/>
    <n v="382171.79"/>
    <n v="0.73351088985162105"/>
    <n v="5888.6254237288103"/>
    <n v="89948"/>
    <n v="48.338367641221822"/>
    <x v="7"/>
    <s v="Household Steel Items"/>
    <e v="#NAME?"/>
    <s v="Holder"/>
  </r>
  <r>
    <s v="INNSA1"/>
    <s v="2018-01-02"/>
    <s v="0301049751"/>
    <s v="73239990"/>
    <s v="STEEL HOOK 3PCS -RJ-409 (TOTAL NET WT.1200.53 KGS) (MILD STEEL)"/>
    <s v="STEEL"/>
    <s v="HOOK 3PCS -RJ-409"/>
    <s v="HOOK"/>
    <s v="TOTAL NET WT.1200.53 KGS"/>
    <s v=""/>
    <e v="#VALUE!"/>
    <s v=" "/>
    <e v="#VALUE!"/>
    <n v="28584"/>
    <s v="SET"/>
    <n v="38.015878813322097"/>
    <n v="1086645.8799999999"/>
    <n v="0.58576084458123501"/>
    <n v="16743.387981510001"/>
    <n v="255753"/>
    <n v="38.601639657903334"/>
    <x v="7"/>
    <s v="Household Steel Items"/>
    <e v="#NAME?"/>
    <s v="Other"/>
  </r>
  <r>
    <s v="INNSA1"/>
    <s v="2018-01-02"/>
    <s v="0301049751"/>
    <s v="73239990"/>
    <s v="STEEL ZHARA-NP-003 (TOTAL NET WT.3420 KGS) (MILD STEEL)"/>
    <s v="STEEL"/>
    <s v="ZHARA-NP-003"/>
    <s v=" "/>
    <s v="TOTAL NET WT.3420 KGS"/>
    <s v=""/>
    <e v="#VALUE!"/>
    <s v=" "/>
    <e v="#VALUE!"/>
    <n v="36000"/>
    <s v="PCS"/>
    <n v="30.399101666666699"/>
    <n v="1094367.6599999999"/>
    <n v="0.46839910118130401"/>
    <n v="16862.367642526999"/>
    <n v="257570.4"/>
    <n v="30.867500767848004"/>
    <x v="7"/>
    <s v="Household Steel Items"/>
    <e v="#NAME?"/>
    <s v="Other"/>
  </r>
  <r>
    <s v="INNSA1"/>
    <s v="2017-12-11"/>
    <s v="0301049751"/>
    <s v="73239990"/>
    <s v="STEEL WALLNUT CRACKER -SL-145 (TOTAL NET WT.99.84 KGS) (MILDSTEEL)(DPD CLIENT)"/>
    <s v="STEEL"/>
    <s v="WALLNUT CRACKER -SL-145"/>
    <s v="WALLNUT"/>
    <s v="TOTAL NET WT.99.84 KGS"/>
    <s v=""/>
    <e v="#VALUE!"/>
    <s v=" "/>
    <e v="#VALUE!"/>
    <n v="480"/>
    <s v="PCS"/>
    <n v="69.970333333333301"/>
    <n v="33585.760000000002"/>
    <n v="1.0698827726809399"/>
    <n v="513.54373088684997"/>
    <n v="7904.8"/>
    <n v="71.040216106014242"/>
    <x v="8"/>
    <s v="Household Steel Items"/>
    <e v="#NAME?"/>
    <s v="Other"/>
  </r>
  <r>
    <s v="INNSA1"/>
    <s v="2017-12-11"/>
    <s v="0301049751"/>
    <s v="73239990"/>
    <s v="STEEL LUNCH BOX -SL-104 (TOTAL NET WT.173.16 KGS) (MILD STEEL)"/>
    <s v="STEEL"/>
    <s v="LUNCH BOX -SL-104"/>
    <s v="LUNCH"/>
    <s v="TOTAL NET WT.173.16 KGS"/>
    <s v=""/>
    <e v="#VALUE!"/>
    <s v=" "/>
    <e v="#VALUE!"/>
    <n v="360"/>
    <s v="PCS"/>
    <n v="180.63772222222201"/>
    <n v="65029.58"/>
    <n v="2.7620446822969802"/>
    <n v="994.33608562691097"/>
    <n v="15305.4"/>
    <n v="183.399766904519"/>
    <x v="8"/>
    <s v="Household Steel Items"/>
    <e v="#NAME?"/>
    <s v="Lunch Box"/>
  </r>
  <r>
    <s v="INNSA1"/>
    <s v="2017-12-11"/>
    <s v="0301049751"/>
    <s v="73239990"/>
    <s v="STEEL SPOON HOLDER ROUND-MP-96 (TOTAL NET WT.2180.23 KGS)(MILD STEEL)"/>
    <s v="STEEL"/>
    <s v="SPOON HOLDER ROUND-MP-96"/>
    <s v="SPOON"/>
    <s v="TOTAL NET WT.2180.23 KGS"/>
    <s v=""/>
    <e v="#VALUE!"/>
    <s v=" "/>
    <e v="#VALUE!"/>
    <n v="10188"/>
    <s v="PCS"/>
    <n v="49.907414605418097"/>
    <n v="508456.74"/>
    <n v="0.763110315067556"/>
    <n v="7774.5678899082604"/>
    <n v="119670.39999999999"/>
    <n v="50.670524920485654"/>
    <x v="8"/>
    <s v="Household Steel Items"/>
    <e v="#NAME?"/>
    <s v="Holder"/>
  </r>
  <r>
    <s v="INNSA1"/>
    <s v="2017-12-07"/>
    <s v="0301049751"/>
    <s v="73239990"/>
    <s v="KWB-600F STAINLESS STEEL SPORTS BOTTLE"/>
    <s v="KWB-600F"/>
    <s v=" "/>
    <s v=""/>
    <e v="#N/A"/>
    <s v=""/>
    <e v="#VALUE!"/>
    <s v=" "/>
    <e v="#VALUE!"/>
    <n v="50400"/>
    <s v="PCS"/>
    <n v="76.833174603174598"/>
    <n v="3872392"/>
    <n v="1.1606219728576199"/>
    <n v="58495.347432024202"/>
    <n v="911406.2"/>
    <n v="77.993796576032224"/>
    <x v="8"/>
    <s v="Household Steel Items"/>
    <e v="#NAME?"/>
    <s v="Other"/>
  </r>
  <r>
    <s v="INNSA1"/>
    <s v="2017-12-01"/>
    <s v="0301049751"/>
    <s v="73239990"/>
    <s v="STAINLESS STEEL SPORTS BOTTLE 750ML S-308-C6 -NP-20 (TOTAL NET WT. 1514.38 KGS)(MILD STEEL)"/>
    <s v="STAINLESS"/>
    <s v="STEEL SPORTS BOTTLE 750ML S-308-C6 -NP-20"/>
    <s v="STEEL"/>
    <s v="TOTAL NET WT. 1514.38 KGS"/>
    <s v=""/>
    <e v="#VALUE!"/>
    <s v=" "/>
    <e v="#VALUE!"/>
    <n v="8856"/>
    <s v="PCS"/>
    <n v="75.800460704607005"/>
    <n v="671288.88"/>
    <n v="1.1450220650242799"/>
    <n v="10140.315407855"/>
    <n v="157994.6"/>
    <n v="76.945482769631283"/>
    <x v="8"/>
    <s v="Household Steel Items"/>
    <e v="#NAME?"/>
    <s v="Other"/>
  </r>
  <r>
    <s v="INNSA1"/>
    <s v="2017-12-01"/>
    <s v="0301049751"/>
    <s v="73239990"/>
    <s v="STAINLESS STEEL SPORTS BOTTLE 600ML S115-NP-21 (TOTAL NET WT.1388.84 KGS)(MILD STEEL) (DPD CLIENT)"/>
    <s v="STAINLESS"/>
    <s v="STEEL SPORTS BOTTLE 600ML S115-NP-21"/>
    <s v="STEEL"/>
    <s v="TOTAL NET WT.1388.84 KGS"/>
    <s v=""/>
    <e v="#VALUE!"/>
    <s v=" "/>
    <e v="#VALUE!"/>
    <n v="8028"/>
    <s v="PCS"/>
    <n v="83.552001743896398"/>
    <n v="670755.47"/>
    <n v="1.2621148299682201"/>
    <n v="10132.2578549849"/>
    <n v="157869"/>
    <n v="84.814116573864624"/>
    <x v="8"/>
    <s v="Household Steel Items"/>
    <e v="#NAME?"/>
    <s v="Other"/>
  </r>
  <r>
    <s v="INNSA1"/>
    <s v="2017-12-01"/>
    <s v="0301049751"/>
    <s v="73239990"/>
    <s v="STEEL PEELER-MP-196 (TOTAL NET WT. 2370.00KGS) (MILD STEEL)"/>
    <s v="STEEL"/>
    <s v="PEELER-MP-196"/>
    <s v=" "/>
    <s v="TOTAL NET WT. 2370.00KGS"/>
    <s v=""/>
    <e v="#VALUE!"/>
    <s v=" "/>
    <e v="#VALUE!"/>
    <n v="30000"/>
    <s v="PCS"/>
    <n v="36.263774333333302"/>
    <n v="1087913.23"/>
    <n v="0.54779115307149995"/>
    <n v="16433.734592145"/>
    <n v="256051.20000000001"/>
    <n v="36.811565486404803"/>
    <x v="8"/>
    <s v="Household Steel Items"/>
    <e v="#NAME?"/>
    <s v="Other"/>
  </r>
  <r>
    <s v="INNSA1"/>
    <s v="2017-12-01"/>
    <s v="0301049751"/>
    <s v="73239990"/>
    <s v="STEEL HOOK 3 PCS SET-RM2628 (TOTAL NET WT.2330.20 KGS) (MILDSTEEL) (DPD CLIENT)"/>
    <s v="STEEL"/>
    <s v="HOOK 3 PCS SET-RM2628"/>
    <s v="HOOK"/>
    <s v="TOTAL NET WT.2330.20 KGS"/>
    <s v=""/>
    <e v="#VALUE!"/>
    <s v=" "/>
    <e v="#VALUE!"/>
    <n v="68760"/>
    <s v="SET"/>
    <n v="31.415267888307199"/>
    <n v="2160113.8199999998"/>
    <n v="0.47455087444572702"/>
    <n v="32630.118126888199"/>
    <n v="508404.4"/>
    <n v="31.889818762752924"/>
    <x v="8"/>
    <s v="Household Steel Items"/>
    <e v="#NAME?"/>
    <s v="Other"/>
  </r>
  <r>
    <s v="INNSA1"/>
    <s v="2017-11-27"/>
    <s v="0301049751"/>
    <s v="73239990"/>
    <s v="STEEL TEA STRAINER -NP-55 (TOTAL NET WT.1192.32 KGS) (MILD S - TEEL) "/>
    <s v="STEEL"/>
    <s v="TEA STRAINER -NP-55"/>
    <s v="TEA"/>
    <s v="TOTAL NET WT.1192.32 KGS"/>
    <s v=""/>
    <e v="#VALUE!"/>
    <s v=" "/>
    <e v="#VALUE!"/>
    <n v="25920"/>
    <s v="PCS"/>
    <n v="22.402829089506199"/>
    <n v="580681.32999999996"/>
    <n v="0.33841131555145298"/>
    <n v="8771.6212990936492"/>
    <n v="136669.20000000001"/>
    <n v="22.741240405057653"/>
    <x v="8"/>
    <s v="Household Steel Items"/>
    <e v="#NAME?"/>
    <s v="Tea Strainer"/>
  </r>
  <r>
    <s v="INNSA1"/>
    <s v="2017-11-27"/>
    <s v="0301049751"/>
    <s v="73239990"/>
    <s v="STEEL PIZZA CUTTER-RJ-388(TOTAL NET WT.1935.36 KGS) (MILD ST - EEL) "/>
    <s v="STEEL"/>
    <s v="PIZZA CUTTER-RJ-388"/>
    <s v="PIZZA"/>
    <s v="TOTAL NET WT.1935.36 KGS"/>
    <s v=""/>
    <e v="#VALUE!"/>
    <s v=" "/>
    <e v="#VALUE!"/>
    <n v="20160"/>
    <s v="PCS"/>
    <n v="34.299983630952397"/>
    <n v="691487.67"/>
    <n v="0.51812664095094196"/>
    <n v="10445.433081571"/>
    <n v="162748.6"/>
    <n v="34.818110271903336"/>
    <x v="8"/>
    <s v="Household Steel Items"/>
    <e v="#NAME?"/>
    <s v="Other"/>
  </r>
  <r>
    <s v="INNSA1"/>
    <s v="2017-11-20"/>
    <s v="0301049751"/>
    <s v="73239990"/>
    <s v="STEEL JAR - SALT &amp; PEPPER-MP-009 (TOTAL NET WT.1857.60KGS) ( - MILD STEEL) "/>
    <s v="STEEL"/>
    <s v="JAR - SALT &amp; PEPPER-MP-009"/>
    <s v="JAR"/>
    <s v="TOTAL NET WT.1857.60KGS"/>
    <s v=""/>
    <e v="#VALUE!"/>
    <s v=" "/>
    <e v="#VALUE!"/>
    <n v="43200"/>
    <s v="PCS"/>
    <n v="16.728157407407402"/>
    <n v="722656.4"/>
    <n v="0.252691199507665"/>
    <n v="10916.2598187311"/>
    <n v="170084.4"/>
    <n v="16.980848606915067"/>
    <x v="8"/>
    <s v="Household Steel Items"/>
    <e v="#NAME?"/>
    <s v="Other"/>
  </r>
  <r>
    <s v="INNSA1"/>
    <s v="2017-11-20"/>
    <s v="0301049751"/>
    <s v="73239990"/>
    <s v="STAINLESS STEEL SPORTS BOTTLE 750ML S-308-C6 -NP-20 (TOTAL N - ET WT. 1836 KGS)(MILD STEEL) "/>
    <s v="STAINLESS"/>
    <s v="STEEL SPORTS BOTTLE 750ML S-308-C6 -NP-20"/>
    <s v="STEEL"/>
    <s v="TOTAL N - ET WT. 1836 KGS"/>
    <s v=""/>
    <e v="#VALUE!"/>
    <s v=" "/>
    <e v="#VALUE!"/>
    <n v="10800"/>
    <s v="PCS"/>
    <n v="75.766925925925904"/>
    <n v="818282.8"/>
    <n v="1.1445154973704801"/>
    <n v="12360.7673716012"/>
    <n v="192591.1"/>
    <n v="76.911441423296381"/>
    <x v="8"/>
    <s v="Household Steel Items"/>
    <e v="#NAME?"/>
    <s v="Other"/>
  </r>
  <r>
    <s v="INNSA1"/>
    <s v="2017-11-20"/>
    <s v="0301049751"/>
    <s v="73239990"/>
    <s v="STAINLESS STEEL SPORTS BOTTLE 600ML S115-NP-21 (TOTAL NET WT - . 2377.73 KGS)(MILD STEEL) "/>
    <s v="STAINLESS"/>
    <s v="STEEL SPORTS BOTTLE 600ML S115-NP-21"/>
    <s v="STEEL"/>
    <s v="TOTAL NET WT - . 2377.73 KGS"/>
    <s v=""/>
    <e v="#VALUE!"/>
    <s v=" "/>
    <e v="#VALUE!"/>
    <n v="13824"/>
    <s v="PCS"/>
    <n v="83.515036892361096"/>
    <n v="1154511.8700000001"/>
    <n v="1.2615564485250901"/>
    <n v="17439.7563444109"/>
    <n v="271725.90000000002"/>
    <n v="84.77659334088618"/>
    <x v="8"/>
    <s v="Household Steel Items"/>
    <e v="#NAME?"/>
    <s v="Other"/>
  </r>
  <r>
    <s v="INNSA1"/>
    <s v="2017-11-16"/>
    <s v="0301049751"/>
    <s v="73239990"/>
    <s v="KWP-1000B SS OIL POT 1000ML - "/>
    <s v="KWP-1000B"/>
    <s v=" "/>
    <s v=""/>
    <e v="#N/A"/>
    <s v=""/>
    <e v="#VALUE!"/>
    <s v=" "/>
    <e v="#VALUE!"/>
    <n v="18000"/>
    <s v="PCS"/>
    <n v="109.806775"/>
    <n v="1976521.95"/>
    <n v="1.67900267584098"/>
    <n v="30222.048165137599"/>
    <n v="465194.2"/>
    <n v="111.48577767584098"/>
    <x v="8"/>
    <s v="Household Steel Items"/>
    <e v="#NAME?"/>
    <s v="Other"/>
  </r>
  <r>
    <s v="INNSA1"/>
    <s v="2017-11-16"/>
    <s v="0301049751"/>
    <s v="73239990"/>
    <s v="KWP-600B SS OIL POT 600ML - "/>
    <s v="KWP-600B"/>
    <s v=" "/>
    <s v=""/>
    <e v="#N/A"/>
    <s v=""/>
    <e v="#VALUE!"/>
    <s v=" "/>
    <e v="#VALUE!"/>
    <n v="6000"/>
    <s v="PCS"/>
    <n v="89.962176666666707"/>
    <n v="539773.06000000006"/>
    <n v="1.37556845056065"/>
    <n v="8253.4107033639193"/>
    <n v="127041"/>
    <n v="91.337745117227357"/>
    <x v="8"/>
    <s v="Household Steel Items"/>
    <e v="#NAME?"/>
    <s v="Other"/>
  </r>
  <r>
    <s v="INNSA1"/>
    <s v="2017-11-14"/>
    <s v="0301049751"/>
    <s v="73239990"/>
    <s v="STAINESS STEEL COLA BOTTLE -SL-07 (TOTAL NET WT.432.48 KGS) - (MILD STEEL) "/>
    <s v="STAINESS"/>
    <s v="STEEL COLA BOTTLE -SL-07"/>
    <s v="STEEL"/>
    <s v="TOTAL NET WT.432.48 KGS"/>
    <s v=""/>
    <e v="#VALUE!"/>
    <s v=" "/>
    <e v="#VALUE!"/>
    <n v="2040"/>
    <s v="PCS"/>
    <n v="120.829617647059"/>
    <n v="246492.42"/>
    <n v="1.8475476704443199"/>
    <n v="3768.9972477064198"/>
    <n v="58014.400000000001"/>
    <n v="122.67716531750331"/>
    <x v="8"/>
    <s v="Household Steel Items"/>
    <e v="#NAME?"/>
    <s v="Other"/>
  </r>
  <r>
    <s v="INNSA1"/>
    <s v="2017-11-14"/>
    <s v="0301049751"/>
    <s v="73239990"/>
    <s v="STEEL ZHARA -NP-03 (TOTAL NET WT.6768 KGS) (MILD STEEL) - "/>
    <s v="STEEL"/>
    <s v="ZHARA -NP-03"/>
    <s v="ZHARA"/>
    <s v="TOTAL NET WT.6768 KGS"/>
    <s v=""/>
    <e v="#VALUE!"/>
    <s v=" "/>
    <e v="#VALUE!"/>
    <n v="72000"/>
    <s v="PCS"/>
    <n v="30.759983194444398"/>
    <n v="2214718.79"/>
    <n v="0.47033613447162698"/>
    <n v="33864.201681957202"/>
    <n v="521256.2"/>
    <n v="31.230319328916025"/>
    <x v="8"/>
    <s v="Household Steel Items"/>
    <e v="#NAME?"/>
    <s v="Other"/>
  </r>
  <r>
    <s v="INNSA1"/>
    <s v="2017-11-14"/>
    <s v="0301049751"/>
    <s v="73239990"/>
    <s v="STAINLESS STEELSPORTS BOTTLE 750ML S-308-C6 -NP-20 (TOTAL NE - T WT. 3301.20 KGS)(MILD STEEL) "/>
    <s v="STAINLESS"/>
    <s v="STEELSPORTS BOTTLE 750ML S-308-C6 -NP-20"/>
    <s v="STEELSPORTS"/>
    <s v="TOTAL NE - T WT. 3301.20 KGS"/>
    <s v=""/>
    <e v="#VALUE!"/>
    <s v=" "/>
    <e v="#VALUE!"/>
    <n v="18864"/>
    <s v="PCS"/>
    <n v="74.530314355385897"/>
    <n v="1405939.85"/>
    <n v="1.13960725314046"/>
    <n v="21497.5512232416"/>
    <n v="330902"/>
    <n v="75.669921608526352"/>
    <x v="8"/>
    <s v="Household Steel Items"/>
    <e v="#NAME?"/>
    <s v="Other"/>
  </r>
  <r>
    <s v="INNSA1"/>
    <s v="2017-11-14"/>
    <s v="0301049751"/>
    <s v="73239990"/>
    <s v="STEEL TEA STRAINER -NP-55 (TOTAL NET WT.662.40 KGS) (MILD ST - EEL) "/>
    <s v="STEEL"/>
    <s v="TEA STRAINER -NP-55"/>
    <s v="TEA"/>
    <s v="TOTAL NET WT.662.40 KGS"/>
    <s v=""/>
    <e v="#VALUE!"/>
    <s v=" "/>
    <e v="#VALUE!"/>
    <n v="14400"/>
    <s v="PCS"/>
    <n v="21.9814333333333"/>
    <n v="316532.64"/>
    <n v="0.33610754332314002"/>
    <n v="4839.9486238532099"/>
    <n v="74499.199999999997"/>
    <n v="22.317540876656441"/>
    <x v="8"/>
    <s v="Household Steel Items"/>
    <e v="#NAME?"/>
    <s v="Tea Strainer"/>
  </r>
  <r>
    <s v="INNSA1"/>
    <s v="2017-11-14"/>
    <s v="0301049751"/>
    <s v="73239990"/>
    <s v="STAINLESS STEEL SPORTS BOTTLE 600ML S115-NP-21 (TOTAL NET WT - . 2674.72 KGS)(MILD STEEL)(DPD CLIENT) "/>
    <s v="STAINLESS"/>
    <s v="STEEL SPORTS BOTTLE 600ML S115-NP-21"/>
    <s v="STEEL"/>
    <s v="TOTAL NET WT - . 2674.72 KGS"/>
    <s v=""/>
    <e v="#VALUE!"/>
    <s v=" "/>
    <e v="#VALUE!"/>
    <n v="15372"/>
    <s v="PCS"/>
    <n v="82.151966562581293"/>
    <n v="1262840.03"/>
    <n v="1.2561462777153101"/>
    <n v="19309.480581039799"/>
    <n v="297222"/>
    <n v="83.40811284029661"/>
    <x v="8"/>
    <s v="Household Steel Items"/>
    <e v="#NAME?"/>
    <s v="Other"/>
  </r>
  <r>
    <s v="INNSA1"/>
    <s v="2017-11-14"/>
    <s v="0301049751"/>
    <s v="73239990"/>
    <s v="STEEL TEA STRAINER-NP-55 (TOTAL NET WT.1854.72 KGS) (MILD ST - EEL) "/>
    <s v="STEEL"/>
    <s v="TEA STRAINER-NP-55"/>
    <s v="TEA"/>
    <s v="TOTAL NET WT.1854.72 KGS"/>
    <s v=""/>
    <e v="#VALUE!"/>
    <s v=" "/>
    <e v="#VALUE!"/>
    <n v="40320"/>
    <s v="PCS"/>
    <n v="22.0400773809524"/>
    <n v="888655.92"/>
    <n v="0.337004241298966"/>
    <n v="13588.011009174301"/>
    <n v="209154.1"/>
    <n v="22.377081622251367"/>
    <x v="8"/>
    <s v="Household Steel Items"/>
    <e v="#NAME?"/>
    <s v="Tea Strainer"/>
  </r>
  <r>
    <s v="INNSA1"/>
    <s v="2017-11-14"/>
    <s v="0301049751"/>
    <s v="73239990"/>
    <s v="STAINLESS STEEL COLA BOTTLE 750ML SK750 -SL-01 (TOTAL NET WT - .1164.24 KGS)(MILD STEEL) "/>
    <s v="STAINLESS"/>
    <s v="STEEL COLA BOTTLE 750ML SK750 -SL-01"/>
    <s v="STEEL"/>
    <s v="TOTAL NET WT - .1164.24 KGS"/>
    <s v=""/>
    <e v="#VALUE!"/>
    <s v=" "/>
    <e v="#VALUE!"/>
    <n v="5940"/>
    <s v="PCS"/>
    <n v="93.078582491582495"/>
    <n v="552886.78"/>
    <n v="1.42321991577343"/>
    <n v="8453.9262996941907"/>
    <n v="130127.5"/>
    <n v="94.501802407355925"/>
    <x v="8"/>
    <s v="Household Steel Items"/>
    <e v="#NAME?"/>
    <s v="Other"/>
  </r>
  <r>
    <s v="INNSA1"/>
    <s v="2017-11-07"/>
    <s v="0301049751"/>
    <s v="73239990"/>
    <s v="STEEL GRATER -ST-4 (TOTAL 1142.04KGS) (MILD STEEL) - "/>
    <s v="STEEL"/>
    <s v="GRATER -ST-4"/>
    <s v="GRATER"/>
    <s v="TOTAL 1142.04KGS"/>
    <s v=""/>
    <e v="#VALUE!"/>
    <s v=" "/>
    <e v="#VALUE!"/>
    <n v="7368"/>
    <s v="PCS"/>
    <n v="52.127924809989103"/>
    <n v="384078.55"/>
    <n v="0.79706307048913005"/>
    <n v="5872.7607033639097"/>
    <n v="90396.800000000003"/>
    <n v="52.924987880478234"/>
    <x v="8"/>
    <s v="Household Steel Items"/>
    <e v="#NAME?"/>
    <s v="Other"/>
  </r>
  <r>
    <s v="INNSA1"/>
    <s v="2017-11-07"/>
    <s v="0301049751"/>
    <s v="73239990"/>
    <s v="STEEL BBQ SKEWER 12 PCS-NP-007 (TOTAL NET WT.4032 KGS) (MILD - STEEL) "/>
    <s v="STEEL"/>
    <s v="BBQ SKEWER 12 PCS-NP-007"/>
    <s v="BBQ"/>
    <s v="TOTAL NET WT.4032 KGS"/>
    <s v=""/>
    <e v="#VALUE!"/>
    <s v=" "/>
    <e v="#VALUE!"/>
    <n v="25200"/>
    <s v="SET"/>
    <n v="30.119898015873002"/>
    <n v="759021.43"/>
    <n v="0.46054889932527499"/>
    <n v="11605.832262996901"/>
    <n v="178643.20000000001"/>
    <n v="30.580446915198277"/>
    <x v="8"/>
    <s v="Household Steel Items"/>
    <e v="#NAME?"/>
    <s v="Other"/>
  </r>
  <r>
    <s v="INNSA1"/>
    <s v="2017-11-07"/>
    <s v="0301049751"/>
    <s v="73239990"/>
    <s v="STEEL TEA STRAINER -NP-55 (TOTAL 1854.72 KGS) (MILD STEEL) - "/>
    <s v="STEEL"/>
    <s v="TEA STRAINER -NP-55"/>
    <s v="TEA"/>
    <s v="TOTAL 1854.72 KGS"/>
    <s v=""/>
    <e v="#VALUE!"/>
    <s v=" "/>
    <e v="#VALUE!"/>
    <n v="40320"/>
    <s v="PCS"/>
    <n v="22.570133928571401"/>
    <n v="910027.8"/>
    <n v="0.345109081476627"/>
    <n v="13914.798165137599"/>
    <n v="214184.2"/>
    <n v="22.915243010048027"/>
    <x v="8"/>
    <s v="Household Steel Items"/>
    <e v="#NAME?"/>
    <s v="Tea Strainer"/>
  </r>
  <r>
    <s v="INNSA1"/>
    <s v="2017-11-03"/>
    <s v="0301049751"/>
    <s v="73239990"/>
    <s v="STEEL HOOK 3PCS-RJ-409 (TOTAL NET WT.1008 KGS)(MILD STEEL) - "/>
    <s v="STEEL"/>
    <s v="HOOK 3PCS-RJ-409"/>
    <s v="HOOK"/>
    <s v="TOTAL NET WT.1008 KGS"/>
    <s v=""/>
    <e v="#VALUE!"/>
    <s v=" "/>
    <e v="#VALUE!"/>
    <n v="25200"/>
    <s v="SET"/>
    <n v="38.738588888888899"/>
    <n v="976212.44"/>
    <n v="0.59233316343866804"/>
    <n v="14926.795718654401"/>
    <n v="229761.3"/>
    <n v="39.330922052327566"/>
    <x v="8"/>
    <s v="Household Steel Items"/>
    <e v="#NAME?"/>
    <s v="Other"/>
  </r>
  <r>
    <s v="INNSA1"/>
    <s v="2017-11-03"/>
    <s v="0301049751"/>
    <s v="73239990"/>
    <s v="KWB-600F STAINLESS STEEL SPORTS BOTTLE (QTY 50400 PCS/USD1.1 - 5PER PCS) "/>
    <s v="KWB-600F"/>
    <s v="STAINLESS STEEL SPORTS BOTTLE"/>
    <s v="STAINLESS"/>
    <s v=""/>
    <n v="50400"/>
    <s v="PCS"/>
    <s v=" "/>
    <s v="PCS"/>
    <n v="7350"/>
    <s v="KGS"/>
    <n v="520.97970884353697"/>
    <n v="3829200.86"/>
    <n v="7.9660505939378803"/>
    <n v="58550.471865443396"/>
    <n v="901240.7"/>
    <n v="528.94575943747486"/>
    <x v="8"/>
    <s v="Household Steel Items"/>
    <e v="#NAME?"/>
    <s v="Other"/>
  </r>
  <r>
    <s v="INNSA1"/>
    <s v="2017-11-03"/>
    <s v="0301049751"/>
    <s v="73239990"/>
    <s v="STEEL GRATER-ST-4 (TOTAL 1647.96 KGS)(MILD STEEL) - "/>
    <s v="STEEL"/>
    <s v="GRATER-ST-4"/>
    <s v=" "/>
    <s v="TOTAL 1647.96 KGS"/>
    <s v=""/>
    <e v="#VALUE!"/>
    <s v=" "/>
    <e v="#VALUE!"/>
    <n v="10632"/>
    <s v="KGS"/>
    <n v="51.605334838224202"/>
    <n v="548667.92000000004"/>
    <n v="0.78907239813798502"/>
    <n v="8389.4177370030593"/>
    <n v="129134.5"/>
    <n v="52.394407236362184"/>
    <x v="8"/>
    <s v="Household Steel Items"/>
    <e v="#NAME?"/>
    <s v="Other"/>
  </r>
  <r>
    <s v="INNSA1"/>
    <s v="2017-10-26"/>
    <s v="0301049751"/>
    <s v="73231000"/>
    <s v="STEEL SCRUBBER 3PCS SET-ANGW11 (TOTAL NET WT.7146KGS)(MILD STEEL) (DPD CLIENT)"/>
    <s v="STEEL"/>
    <s v="SCRUBBER 3PCS SET-ANGW11"/>
    <s v="SCRUBBER"/>
    <s v="TOTAL NET WT.7146KGS"/>
    <s v=""/>
    <e v="#VALUE!"/>
    <s v=" "/>
    <e v="#VALUE!"/>
    <n v="114336"/>
    <s v="SET"/>
    <n v="11.15"/>
    <n v="1274903.21"/>
    <n v="0.17"/>
    <n v="19360.72"/>
    <n v="384434.3"/>
    <n v="11.32"/>
    <x v="8"/>
    <s v="Steel Scrubbers"/>
    <e v="#NAME?"/>
    <s v="Scrubber"/>
  </r>
  <r>
    <s v="INNSA1"/>
    <s v="2017-10-14"/>
    <s v="0301049751"/>
    <s v="73239990"/>
    <s v="STEEL WALL HANGER HOOK-SL-89 (TOTAL NET WT.86.76 KGS) (MILDSTEEL)"/>
    <s v="STEEL"/>
    <s v="WALL HANGER HOOK-SL-89"/>
    <s v="WALL"/>
    <s v="TOTAL NET WT.86.76 KGS"/>
    <s v=""/>
    <e v="#VALUE!"/>
    <s v=" "/>
    <e v="#VALUE!"/>
    <n v="360"/>
    <s v="PCS"/>
    <n v="90.89"/>
    <n v="32719.98"/>
    <n v="1.38"/>
    <n v="496.13"/>
    <n v="7700.9"/>
    <n v="92.27"/>
    <x v="8"/>
    <s v="Household Steel Items"/>
    <e v="#NAME?"/>
    <s v="Hanger"/>
  </r>
  <r>
    <s v="INNSA1"/>
    <s v="2017-10-14"/>
    <s v="0301049751"/>
    <s v="73239990"/>
    <s v="STEEL WALL HANGER HOOK-SL-89 (TOTAL NET WT.86.76 KGS) (MILDSTEEL)"/>
    <s v="STEEL"/>
    <s v="WALL HANGER HOOK-SL-89"/>
    <s v="WALL"/>
    <s v="TOTAL NET WT.86.76 KGS"/>
    <s v=""/>
    <e v="#VALUE!"/>
    <s v=" "/>
    <e v="#VALUE!"/>
    <n v="360"/>
    <s v="PCS"/>
    <n v="90.89"/>
    <n v="32719.98"/>
    <n v="1.38"/>
    <n v="496.13"/>
    <n v="7700.9"/>
    <n v="92.27"/>
    <x v="8"/>
    <s v="Household Steel Items"/>
    <e v="#NAME?"/>
    <s v="Hanger"/>
  </r>
  <r>
    <s v="INNSA1"/>
    <s v="2017-10-10"/>
    <s v="0301049751"/>
    <s v="73239990"/>
    <s v="STEEL ZHARA -NP-03 (TOTAL NET WT.2256 KGS) (MILD STEEL)"/>
    <s v="STEEL"/>
    <s v="ZHARA -NP-03"/>
    <s v="ZHARA"/>
    <s v="TOTAL NET WT.2256 KGS"/>
    <s v=""/>
    <e v="#VALUE!"/>
    <s v=" "/>
    <e v="#VALUE!"/>
    <n v="24000"/>
    <s v="PCS"/>
    <n v="31.82"/>
    <n v="763664.97"/>
    <n v="0.48"/>
    <n v="11579.45"/>
    <n v="179736.2"/>
    <n v="32.299999999999997"/>
    <x v="8"/>
    <s v="Household Steel Items"/>
    <e v="#NAME?"/>
    <s v="Other"/>
  </r>
  <r>
    <s v="INNSA1"/>
    <s v="2017-10-10"/>
    <s v="0301049751"/>
    <s v="73231000"/>
    <s v="STEEL SCRUBBER -ANG537 (TOTAL NET WT.8696.60 KGS)(MILD STEEL) (DPD CLIENT)"/>
    <s v="STEEL"/>
    <s v="SCRUBBER -ANG537"/>
    <s v="SCRUBBER"/>
    <s v="TOTAL NET WT.8696.60 KGS"/>
    <s v=""/>
    <e v="#VALUE!"/>
    <s v=" "/>
    <e v="#VALUE!"/>
    <n v="318384"/>
    <s v="PCS"/>
    <n v="4.76"/>
    <n v="1514229.21"/>
    <n v="7.0000000000000007E-2"/>
    <n v="22960.26"/>
    <n v="456600.7"/>
    <n v="4.83"/>
    <x v="8"/>
    <s v="Steel Scrubbers"/>
    <e v="#NAME?"/>
    <s v="Scrubber"/>
  </r>
  <r>
    <s v="INNSA1"/>
    <s v="2017-10-10"/>
    <s v="0301049751"/>
    <s v="73239990"/>
    <s v="STEEL ZHARA -NP-03 (TOTAL NET WT.2256 KGS) (MILD STEEL)"/>
    <s v="STEEL"/>
    <s v="ZHARA -NP-03"/>
    <s v="ZHARA"/>
    <s v="TOTAL NET WT.2256 KGS"/>
    <s v=""/>
    <e v="#VALUE!"/>
    <s v=" "/>
    <e v="#VALUE!"/>
    <n v="24000"/>
    <s v="PCS"/>
    <n v="31.82"/>
    <n v="763664.97"/>
    <n v="0.48"/>
    <n v="11579.45"/>
    <n v="179736.2"/>
    <n v="32.299999999999997"/>
    <x v="8"/>
    <s v="Household Steel Items"/>
    <e v="#NAME?"/>
    <s v="Other"/>
  </r>
  <r>
    <s v="INNSA1"/>
    <s v="2017-10-10"/>
    <s v="0301049751"/>
    <s v="73231000"/>
    <s v="STEEL SCRUBBER -ANG537 (TOTAL NET WT.8696.60 KGS)(MILD STEEL) (DPD CLIENT)"/>
    <s v="STEEL"/>
    <s v="SCRUBBER -ANG537"/>
    <s v="SCRUBBER"/>
    <s v="TOTAL NET WT.8696.60 KGS"/>
    <s v=""/>
    <e v="#VALUE!"/>
    <s v=" "/>
    <e v="#VALUE!"/>
    <n v="318384"/>
    <s v="PCS"/>
    <n v="4.76"/>
    <n v="1514229.21"/>
    <n v="7.0000000000000007E-2"/>
    <n v="22960.26"/>
    <n v="456600.7"/>
    <n v="4.83"/>
    <x v="8"/>
    <s v="Steel Scrubbers"/>
    <e v="#NAME?"/>
    <s v="Scrubber"/>
  </r>
  <r>
    <s v="INNSA1"/>
    <s v="2017-10-05"/>
    <s v="0301049751"/>
    <s v="73239990"/>
    <s v="STAINLESS STEEL COLA BOTTLE 750ML SK750-SL-01 (TOTAL NET WT.1298.70 KGS)(MILD STEEL)"/>
    <s v="STAINLESS"/>
    <s v="STEEL COLA BOTTLE 750ML SK750-SL-01"/>
    <s v="STEEL"/>
    <s v="TOTAL NET WT.1298.70 KGS"/>
    <s v=""/>
    <e v="#VALUE!"/>
    <s v=" "/>
    <e v="#VALUE!"/>
    <n v="6660"/>
    <s v="PCS"/>
    <n v="93.62"/>
    <n v="623511.88"/>
    <n v="1.43"/>
    <n v="9533.82"/>
    <n v="146749.70000000001"/>
    <n v="95.050000000000011"/>
    <x v="8"/>
    <s v="Household Steel Items"/>
    <e v="#NAME?"/>
    <s v="Other"/>
  </r>
  <r>
    <s v="INNSA1"/>
    <s v="2017-10-05"/>
    <s v="0301049751"/>
    <s v="73239990"/>
    <s v="STAINLESS STEEL SPORTS BOTTLE 750ML S-308-C6- NP-21 (TOTAL NET WT.857.844 KGS) (MILD STEEL)"/>
    <s v="STAINLESS"/>
    <s v="STEEL SPORTS BOTTLE 750ML S-308-C6- NP-21"/>
    <s v="STEEL"/>
    <s v="TOTAL NET WT.857.844 KGS"/>
    <s v=""/>
    <e v="#VALUE!"/>
    <s v=" "/>
    <e v="#VALUE!"/>
    <n v="5076"/>
    <s v="PCS"/>
    <n v="82.63"/>
    <n v="419430.8"/>
    <n v="1.26"/>
    <n v="6413.31"/>
    <n v="98717.3"/>
    <n v="83.89"/>
    <x v="8"/>
    <s v="Household Steel Items"/>
    <e v="#NAME?"/>
    <s v="Other"/>
  </r>
  <r>
    <s v="INNSA1"/>
    <s v="2017-09-22"/>
    <s v="0301049751"/>
    <s v="73239990"/>
    <s v="KWP-600B -SS OIL POT 600ML"/>
    <s v="KWP-600B"/>
    <s v=" "/>
    <s v=""/>
    <e v="#N/A"/>
    <s v=""/>
    <e v="#VALUE!"/>
    <s v=" "/>
    <e v="#VALUE!"/>
    <n v="12000"/>
    <s v="PCS"/>
    <n v="91.751784999999998"/>
    <n v="1101021.42"/>
    <n v="1.4029324923547399"/>
    <n v="16835.1899082569"/>
    <n v="259136.3"/>
    <n v="93.154717492354735"/>
    <x v="8"/>
    <s v="Household Steel Items"/>
    <e v="#NAME?"/>
    <s v="Other"/>
  </r>
  <r>
    <s v="INNSA1"/>
    <s v="2017-09-22"/>
    <s v="0301049751"/>
    <s v="73239990"/>
    <s v="KWP-1000B -SS OIL POT 1000ML"/>
    <s v="KWP-1000B"/>
    <s v=" "/>
    <s v=""/>
    <e v="#N/A"/>
    <s v=""/>
    <e v="#VALUE!"/>
    <s v=" "/>
    <e v="#VALUE!"/>
    <n v="30000"/>
    <s v="PCS"/>
    <n v="111.991149333333"/>
    <n v="3359734.48"/>
    <n v="1.7124028950051"/>
    <n v="51372.086850152897"/>
    <n v="790747.1"/>
    <n v="113.7035522283381"/>
    <x v="8"/>
    <s v="Household Steel Items"/>
    <e v="#NAME?"/>
    <s v="Other"/>
  </r>
  <r>
    <s v="INNSA1"/>
    <s v="2017-09-21"/>
    <s v="0301049751"/>
    <s v="73239990"/>
    <s v="STAINLESS STEEL SPORTS BOTTLE 750ML S-308-C6-NP-AB39 (TOTAL NET WT.4536 KGS) (MILD STEEL)(DPD CLIENT)"/>
    <s v="STAINLESS"/>
    <s v="STEEL SPORTS BOTTLE 750ML S-308-C6-NP-AB39"/>
    <s v="STEEL"/>
    <s v="TOTAL NET WT.4536 KGS"/>
    <s v=""/>
    <e v="#VALUE!"/>
    <s v=" "/>
    <e v="#VALUE!"/>
    <n v="27000"/>
    <s v="PCS"/>
    <n v="94.925451111111101"/>
    <n v="2562987.1800000002"/>
    <n v="1.4626417736688899"/>
    <n v="39491.3278890601"/>
    <n v="603224.69999999995"/>
    <n v="96.388092884779994"/>
    <x v="8"/>
    <s v="Household Steel Items"/>
    <e v="#NAME?"/>
    <s v="Other"/>
  </r>
  <r>
    <s v="INNSA1"/>
    <s v="2017-09-21"/>
    <s v="0301049751"/>
    <s v="73239990"/>
    <s v="STAINLESS STEEL SPORTS BOTTLE 600ML S115 -NP-21(TO TAL NET WT. 2518.78 KGS)(MILD STEEL)"/>
    <s v="STAINLESS"/>
    <s v="STEEL SPORTS BOTTLE 600ML S115 -NP-21"/>
    <s v="STEEL"/>
    <s v="TO TAL NET WT. 2518.78 KGS"/>
    <s v=""/>
    <e v="#VALUE!"/>
    <s v=" "/>
    <e v="#VALUE!"/>
    <n v="14904"/>
    <s v="PCS"/>
    <n v="80.212006172839494"/>
    <n v="1195479.74"/>
    <n v="1.23593229850292"/>
    <n v="18420.334976887501"/>
    <n v="281368.2"/>
    <n v="81.447938471342411"/>
    <x v="8"/>
    <s v="Household Steel Items"/>
    <e v="#NAME?"/>
    <s v="Other"/>
  </r>
  <r>
    <s v="INNSA1"/>
    <s v="2017-09-21"/>
    <s v="0301049751"/>
    <s v="73239990"/>
    <s v="STEEL JAR - SALT &amp; PEPPER -MP-009 (TOTAL NET WT.1296 KGS) (M ILD STEEL)"/>
    <s v="STEEL"/>
    <s v="JAR - SALT &amp; PEPPER -MP-009"/>
    <s v="JAR"/>
    <s v="TOTAL NET WT.1296 KGS"/>
    <s v=""/>
    <e v="#VALUE!"/>
    <s v=" "/>
    <e v="#VALUE!"/>
    <n v="36000"/>
    <s v="PCS"/>
    <n v="16.870242777777801"/>
    <n v="607328.74"/>
    <n v="0.25994210751583602"/>
    <n v="9357.9158705701102"/>
    <n v="142940.9"/>
    <n v="17.130184885293637"/>
    <x v="8"/>
    <s v="Household Steel Items"/>
    <e v="#NAME?"/>
    <s v="Other"/>
  </r>
  <r>
    <s v="INNSA1"/>
    <s v="2017-09-20"/>
    <s v="0301049751"/>
    <s v="73239990"/>
    <s v="STEEL ZHARA-NP-03(TOTAL NET WT.5640 KGS) (MILD STEEL)"/>
    <s v="STEEL"/>
    <s v="ZHARA-NP-03"/>
    <s v=" "/>
    <s v="TOTAL NET WT.5640 KGS"/>
    <s v=""/>
    <e v="#VALUE!"/>
    <s v=" "/>
    <e v="#VALUE!"/>
    <n v="60000"/>
    <s v="PCS"/>
    <n v="30.9939571666667"/>
    <n v="1859637.43"/>
    <n v="0.477564825372368"/>
    <n v="28653.889522342099"/>
    <n v="437684.2"/>
    <n v="31.471521992039069"/>
    <x v="8"/>
    <s v="Household Steel Items"/>
    <e v="#NAME?"/>
    <s v="Other"/>
  </r>
  <r>
    <s v="INNSA1"/>
    <s v="2017-09-14"/>
    <s v="0301049751"/>
    <s v="73239990"/>
    <s v="STEEL GRATER -ST-4 (TOTAL NET WT.372 KGS) (MILD STEEL)"/>
    <s v="STEEL"/>
    <s v="GRATER -ST-4"/>
    <s v="GRATER"/>
    <s v="TOTAL NET WT.372 KGS"/>
    <s v=""/>
    <e v="#VALUE!"/>
    <s v=" "/>
    <e v="#VALUE!"/>
    <n v="2400"/>
    <s v="PCS"/>
    <n v="51.473762499999999"/>
    <n v="123537.03"/>
    <n v="0.79312422958397499"/>
    <n v="1903.49815100154"/>
    <n v="29075.7"/>
    <n v="52.266886729583973"/>
    <x v="8"/>
    <s v="Household Steel Items"/>
    <e v="#NAME?"/>
    <s v="Other"/>
  </r>
  <r>
    <s v="INNSA1"/>
    <s v="2017-09-14"/>
    <s v="0301049751"/>
    <s v="73239990"/>
    <s v="STEEL SCRUBBER -SL-55 (TOTAL NET WT.61.20 KGS) (MILD STEEL)"/>
    <s v="STEEL"/>
    <s v="SCRUBBER -SL-55"/>
    <s v="SCRUBBER"/>
    <s v="TOTAL NET WT.61.20 KGS"/>
    <s v=""/>
    <e v="#VALUE!"/>
    <s v=" "/>
    <e v="#VALUE!"/>
    <n v="3600"/>
    <s v="PCS"/>
    <n v="12.451086111111101"/>
    <n v="44823.91"/>
    <n v="0.19185032528676599"/>
    <n v="690.66117103235695"/>
    <n v="13516.1"/>
    <n v="12.642936436397866"/>
    <x v="8"/>
    <s v="Household Steel Items"/>
    <e v="#NAME?"/>
    <s v="Scrubber"/>
  </r>
  <r>
    <s v="INNSA1"/>
    <s v="2017-09-14"/>
    <s v="0301049751"/>
    <s v="73239990"/>
    <s v="TEA LIGHT CANDLE HOLDER ROUND-SL-51 (MADE OF IRON)(TOTAL NET WT. 185.86 KGS)"/>
    <s v="TEA"/>
    <s v="LIGHT CANDLE HOLDER ROUND-SL-51"/>
    <s v="LIGHT"/>
    <s v="MADE OF IRON"/>
    <s v=""/>
    <e v="#VALUE!"/>
    <s v=" "/>
    <e v="#VALUE!"/>
    <n v="768"/>
    <s v="PCS"/>
    <n v="82.079778645833301"/>
    <n v="63037.27"/>
    <n v="1.2647115353749401"/>
    <n v="971.29845916795102"/>
    <n v="14836.4"/>
    <n v="83.344490181208243"/>
    <x v="8"/>
    <s v="Household Steel Items"/>
    <e v="#NAME?"/>
    <s v="Holder"/>
  </r>
  <r>
    <s v="INNSA1"/>
    <s v="2017-09-14"/>
    <s v="0301049751"/>
    <s v="73239990"/>
    <s v="TEA LIGHT CANDLE HOLDER -MP-289 (MADE OF IRON) (TOTAL NET WT .1918.80KGS)"/>
    <s v="TEA"/>
    <s v="LIGHT CANDLE HOLDER -MP-289"/>
    <s v="LIGHT"/>
    <s v="MADE OF IRON"/>
    <s v=""/>
    <e v="#VALUE!"/>
    <s v=" "/>
    <e v="#VALUE!"/>
    <n v="15600"/>
    <s v="PCS"/>
    <n v="45.213440384615403"/>
    <n v="705329.67"/>
    <n v="0.69666318004029903"/>
    <n v="10867.945608628699"/>
    <n v="166006.39999999999"/>
    <n v="45.910103564655699"/>
    <x v="8"/>
    <s v="Household Steel Items"/>
    <e v="#NAME?"/>
    <s v="Holder"/>
  </r>
  <r>
    <s v="INNSA1"/>
    <s v="2017-09-08"/>
    <s v="0301049751"/>
    <s v="73239990"/>
    <s v="MULTI FUNCTION CLOTH STAND-RYX-02-021A(MADE OF MI LD STEEL) (DPD CLIENT)"/>
    <s v="MULTI"/>
    <s v="FUNCTION CLOTH STAND-RYX-02-021A"/>
    <s v="FUNCTION"/>
    <s v="MADE OF MI LD STEEL"/>
    <s v=""/>
    <e v="#VALUE!"/>
    <s v=" "/>
    <e v="#VALUE!"/>
    <n v="2592"/>
    <s v="PCS"/>
    <n v="593.81814429012297"/>
    <n v="1539176.63"/>
    <n v="9.1497402818200797"/>
    <n v="23716.126810477701"/>
    <n v="362260.7"/>
    <n v="602.96788457194305"/>
    <x v="8"/>
    <s v="Household Steel Items"/>
    <e v="#NAME?"/>
    <s v="Cloth Stand"/>
  </r>
  <r>
    <s v="INNSA1"/>
    <s v="2017-08-31"/>
    <s v="0301049751"/>
    <s v="73239990"/>
    <s v="STEEL ZHARA-NP-03 (TOTAL NET WT.3269.88 KGS) (MILD STEEL)"/>
    <s v="STEEL"/>
    <s v="ZHARA-NP-03"/>
    <s v=" "/>
    <s v="TOTAL NET WT.3269.88 KGS"/>
    <s v=""/>
    <e v="#VALUE!"/>
    <s v=" "/>
    <e v="#VALUE!"/>
    <n v="35160"/>
    <s v="PCS"/>
    <n v="31.372668659999999"/>
    <n v="1103063.03"/>
    <n v="0.48154518299999999"/>
    <n v="16931.128629999999"/>
    <n v="0"/>
    <n v="31.854213843"/>
    <x v="8"/>
    <s v="Household Steel Items"/>
    <e v="#NAME?"/>
    <s v="Other"/>
  </r>
  <r>
    <s v="INNSA1"/>
    <s v="2017-08-31"/>
    <s v="0301049751"/>
    <s v="73239990"/>
    <s v="STAINLESS STEEL COLA BOTTLE 750ML SK750-SL-01(TOTAL NET WT. 905.58 KGS)(MILD STEEL)"/>
    <s v="STAINLESS"/>
    <s v="STEEL COLA BOTTLE 750ML SK750-SL-01"/>
    <s v="STEEL"/>
    <s v="TOTAL NET WT. 905.58 KGS"/>
    <s v=""/>
    <e v="#VALUE!"/>
    <s v=" "/>
    <e v="#VALUE!"/>
    <n v="4644"/>
    <s v="PCS"/>
    <n v="92.973318259999999"/>
    <n v="431768.09"/>
    <n v="1.4270655139999999"/>
    <n v="6627.2922490000001"/>
    <n v="0"/>
    <n v="94.400383774000005"/>
    <x v="8"/>
    <s v="Household Steel Items"/>
    <e v="#NAME?"/>
    <s v="Other"/>
  </r>
  <r>
    <s v="INNSA1"/>
    <s v="2017-08-31"/>
    <s v="0301049751"/>
    <s v="73239990"/>
    <s v="STAINLESS STEEL SPORTS BOTTLE 750ML S-308-C6-NP-20(TOTAL NET WT.72.14 KGS) (MILD STEEL)"/>
    <s v="STAINLESS"/>
    <s v="STEEL SPORTS BOTTLE 750ML S-308-C6-NP-20"/>
    <s v="STEEL"/>
    <s v="TOTAL NET WT.72.14 KGS"/>
    <s v=""/>
    <e v="#VALUE!"/>
    <s v=" "/>
    <e v="#VALUE!"/>
    <n v="432"/>
    <s v="PCS"/>
    <n v="73.35321759"/>
    <n v="31688.59"/>
    <n v="1.1259127799999999"/>
    <n v="486.3943208"/>
    <n v="0"/>
    <n v="74.479130369999993"/>
    <x v="8"/>
    <s v="Household Steel Items"/>
    <e v="#NAME?"/>
    <s v="Other"/>
  </r>
  <r>
    <s v="INNSA1"/>
    <s v="2017-08-31"/>
    <s v="0301049751"/>
    <s v="73239990"/>
    <s v="STAINLESS STEEL SPORTS BOTTLE 600ML S115 -NP-21(TOTAL NET WT. 4782.02 KGS)(MILD STEEL)"/>
    <s v="STAINLESS"/>
    <s v="STEEL SPORTS BOTTLE 600ML S115 -NP-21"/>
    <s v="STEEL"/>
    <s v="TOTAL NET WT. 4782.02 KGS"/>
    <s v=""/>
    <e v="#VALUE!"/>
    <s v=" "/>
    <e v="#VALUE!"/>
    <n v="28296"/>
    <s v="PCS"/>
    <n v="80.873114220000005"/>
    <n v="2288385.64"/>
    <n v="1.241337133"/>
    <n v="35124.875520000001"/>
    <n v="0"/>
    <n v="82.114451353000007"/>
    <x v="8"/>
    <s v="Household Steel Items"/>
    <e v="#NAME?"/>
    <s v="Other"/>
  </r>
  <r>
    <s v="INNSA1"/>
    <s v="2017-08-25"/>
    <s v="0301049751"/>
    <s v="73239990"/>
    <s v="STEEL HOOK 3PCS-RJ-409 (TOTAL NET WT.619.92KGS) (MILD STEEL)"/>
    <s v="STEEL"/>
    <s v="HOOK 3PCS-RJ-409"/>
    <s v="HOOK"/>
    <s v="TOTAL NET WT.619.92KGS"/>
    <s v=""/>
    <e v="#VALUE!"/>
    <s v=" "/>
    <e v="#VALUE!"/>
    <n v="15120"/>
    <s v="SET"/>
    <n v="38.275032410000001"/>
    <n v="578718.49"/>
    <n v="0.58749090400000004"/>
    <n v="8882.8624710000004"/>
    <n v="136207.1"/>
    <n v="38.862523314000001"/>
    <x v="8"/>
    <s v="Household Steel Items"/>
    <e v="#NAME?"/>
    <s v="Other"/>
  </r>
  <r>
    <s v="INNSA1"/>
    <s v="2017-08-22"/>
    <s v="0301049751"/>
    <s v="73239990"/>
    <s v="STEEL JAR - SALT &amp; PEPPER -MP-009 (TOTAL NET WT.1296 KGS) (MILD STEEL)"/>
    <s v="STEEL"/>
    <s v="JAR - SALT &amp; PEPPER -MP-009"/>
    <s v="JAR"/>
    <s v="TOTAL NET WT.1296 KGS"/>
    <s v=""/>
    <e v="#VALUE!"/>
    <s v=" "/>
    <e v="#VALUE!"/>
    <n v="36000"/>
    <s v="PCS"/>
    <n v="16.37458694"/>
    <n v="589485.13"/>
    <n v="0.25133671400000002"/>
    <n v="9048.1217190000007"/>
    <n v="138741.29999999999"/>
    <n v="16.625923654000001"/>
    <x v="8"/>
    <s v="Household Steel Items"/>
    <e v="#NAME?"/>
    <s v="Other"/>
  </r>
  <r>
    <s v="INNSA1"/>
    <s v="2017-08-21"/>
    <s v="0301049751"/>
    <s v="73231000"/>
    <s v="STEEL SCRUBBER 3PCS SET-ANGW11 (TOTAL NET WT.7152 KGS)(MILDSTEEL) (DPD CLIENT)"/>
    <s v="STEEL"/>
    <s v="SCRUBBER 3PCS SET-ANGW11"/>
    <s v="SCRUBBER"/>
    <s v="TOTAL NET WT.7152 KGS"/>
    <s v=""/>
    <e v="#VALUE!"/>
    <s v=" "/>
    <e v="#VALUE!"/>
    <n v="114432"/>
    <s v="SET"/>
    <n v="11.24517451"/>
    <n v="1286807.81"/>
    <n v="0.17260436700000001"/>
    <n v="19751.462930000002"/>
    <n v="388024"/>
    <n v="11.417778877"/>
    <x v="8"/>
    <s v="Steel Scrubbers"/>
    <e v="#NAME?"/>
    <s v="Scrubber"/>
  </r>
  <r>
    <s v="INNSA1"/>
    <s v="2017-08-19"/>
    <s v="0301049751"/>
    <s v="73239990"/>
    <s v="KWB-600F STAINLESS STEEL SPORTS BOTTLE"/>
    <s v="KWB-600F"/>
    <s v=" "/>
    <s v=""/>
    <e v="#N/A"/>
    <s v=""/>
    <e v="#VALUE!"/>
    <s v=" "/>
    <e v="#VALUE!"/>
    <n v="49776"/>
    <s v="PCS"/>
    <n v="76.941316700000002"/>
    <n v="3829830.98"/>
    <n v="1.180987209"/>
    <n v="58784.819340000002"/>
    <n v="901389"/>
    <n v="78.122303908999996"/>
    <x v="8"/>
    <s v="Household Steel Items"/>
    <e v="#NAME?"/>
    <s v="Other"/>
  </r>
  <r>
    <s v="INNSA1"/>
    <s v="2017-08-14"/>
    <s v="0301049751"/>
    <s v="73239990"/>
    <s v="STEEL CORNER STAND -MP-103 (TOTAL NET WT.2764.20 KGS) (MILD - STEEL)"/>
    <s v="STEEL"/>
    <s v="CORNER STAND -MP-103"/>
    <s v="CORNER"/>
    <s v="TOTAL NET WT.2764.20 KGS"/>
    <s v=""/>
    <e v="#VALUE!"/>
    <s v=" "/>
    <e v="#VALUE!"/>
    <n v="10200"/>
    <s v="PCS"/>
    <n v="48.841818629999999"/>
    <n v="498186.55"/>
    <n v="0.75665094700000002"/>
    <n v="7717.8396590000002"/>
    <n v="117253.3"/>
    <n v="49.598469576999996"/>
    <x v="8"/>
    <s v="Household Steel Items"/>
    <e v="#NAME?"/>
    <s v="Cloth Stand"/>
  </r>
  <r>
    <s v="INNSA1"/>
    <s v="2017-08-03"/>
    <s v="0301049751"/>
    <s v="73239990"/>
    <s v="STAINLESS STEEL SPORTS BOTTLE 750ML S-308-C6 -NP-20 (TOTAL 3150.29 KGS)(MILD STEEL) (DPD CLIENT)"/>
    <s v="STAINLESS"/>
    <s v="STEEL SPORTS BOTTLE 750ML S-308-C6 -NP-20"/>
    <s v="STEEL"/>
    <s v="TOTAL 3150.29 KGS"/>
    <s v=""/>
    <e v="#VALUE!"/>
    <s v=" "/>
    <e v="#VALUE!"/>
    <n v="18864"/>
    <s v="PCS"/>
    <n v="74.114113660000001"/>
    <n v="1398088.64"/>
    <n v="1.1367195349999999"/>
    <n v="21443.077300000001"/>
    <n v="329054.2"/>
    <n v="75.250833194999998"/>
    <x v="8"/>
    <s v="Household Steel Items"/>
    <e v="#NAME?"/>
    <s v="Other"/>
  </r>
  <r>
    <s v="INNSA1"/>
    <s v="2017-08-03"/>
    <s v="0301049751"/>
    <s v="73239990"/>
    <s v="STAINLESS STEEL SPORTS BOTTLE 600ML S115-NP-21 (TOTAL 3985.92 KGS)(MILD STEEL)"/>
    <s v="STAINLESS"/>
    <s v="STEEL SPORTS BOTTLE 600ML S115-NP-21"/>
    <s v="STEEL"/>
    <s v="TOTAL 3985.92 KGS"/>
    <s v=""/>
    <e v="#VALUE!"/>
    <s v=" "/>
    <e v="#VALUE!"/>
    <n v="23040"/>
    <s v="PCS"/>
    <n v="81.712019100000006"/>
    <n v="1882644.92"/>
    <n v="1.2532518269999999"/>
    <n v="28874.92209"/>
    <n v="443099.3"/>
    <n v="82.965270927000006"/>
    <x v="8"/>
    <s v="Household Steel Items"/>
    <e v="#NAME?"/>
    <s v="Other"/>
  </r>
  <r>
    <s v="INNSA1"/>
    <s v="2017-08-02"/>
    <s v="0301049751"/>
    <s v="73239990"/>
    <s v="MULTI FUNCTION CLOTH STAND-RYX-02-021A(MADE OF MI LD STEEL)(DPD CLIENT)"/>
    <s v="MULTI"/>
    <s v="FUNCTION CLOTH STAND-RYX-02-021A"/>
    <s v="FUNCTION"/>
    <s v="MADE OF MI LD STEEL"/>
    <s v=""/>
    <e v="#VALUE!"/>
    <s v=" "/>
    <e v="#VALUE!"/>
    <n v="2592"/>
    <s v="PCS"/>
    <n v="618.78448300000002"/>
    <n v="1603889.38"/>
    <n v="9.4905595559999991"/>
    <n v="24599.53037"/>
    <n v="377491.4"/>
    <n v="628.27504255600002"/>
    <x v="8"/>
    <s v="Household Steel Items"/>
    <e v="#NAME?"/>
    <s v="Cloth Stand"/>
  </r>
  <r>
    <s v="INNSA1"/>
    <s v="2017-08-02"/>
    <s v="0301049751"/>
    <s v="73239990"/>
    <s v="STEEL ZHARA -NP-03 (TOTAL NET WT.5022 KGS) (MILD STEEL)"/>
    <s v="STEEL"/>
    <s v="ZHARA -NP-03"/>
    <s v="ZHARA"/>
    <s v="TOTAL NET WT.5022 KGS"/>
    <s v=""/>
    <e v="#VALUE!"/>
    <s v=" "/>
    <e v="#VALUE!"/>
    <n v="54000"/>
    <s v="PCS"/>
    <n v="31.03236278"/>
    <n v="1675747.59"/>
    <n v="0.47595648400000001"/>
    <n v="25701.650150000001"/>
    <n v="394404"/>
    <n v="31.508319264000001"/>
    <x v="8"/>
    <s v="Household Steel Items"/>
    <e v="#NAME?"/>
    <s v="Other"/>
  </r>
  <r>
    <s v="INNSA1"/>
    <s v="2017-08-02"/>
    <s v="0301049751"/>
    <s v="73239990"/>
    <s v="STEEL HOOK 3PCS-RJ-409 (TOTAL NET WT.628.99 KGS) (MILD STEEL)"/>
    <s v="STEEL"/>
    <s v="HOOK 3PCS-RJ-409"/>
    <s v="HOOK"/>
    <s v="TOTAL NET WT.628.99 KGS"/>
    <s v=""/>
    <e v="#VALUE!"/>
    <s v=" "/>
    <e v="#VALUE!"/>
    <n v="14976"/>
    <s v="SET"/>
    <n v="38.68251068"/>
    <n v="579309.28"/>
    <n v="0.59329004100000005"/>
    <n v="8885.1116559999991"/>
    <n v="136346.20000000001"/>
    <n v="39.275800721000003"/>
    <x v="8"/>
    <s v="Household Steel Items"/>
    <e v="#NAME?"/>
    <s v="Other"/>
  </r>
  <r>
    <s v="INNSA1"/>
    <s v="2017-08-02"/>
    <s v="0301049751"/>
    <s v="73239990"/>
    <s v="STAINLESS STEEL SPORTS BOTTLE 750ML S-308-C6-NP-20(TOTAL NET WT.2146.28 KGS) (MILD STEEL)"/>
    <s v="STAINLESS"/>
    <s v="STEEL SPORTS BOTTLE 750ML S-308-C6-NP-20"/>
    <s v="STEEL"/>
    <s v="TOTAL NET WT.2146.28 KGS"/>
    <s v=""/>
    <e v="#VALUE!"/>
    <s v=" "/>
    <e v="#VALUE!"/>
    <n v="12852"/>
    <s v="PCS"/>
    <n v="73.89808979"/>
    <n v="949738.25"/>
    <n v="1.133406285"/>
    <n v="14566.53758"/>
    <n v="223530.4"/>
    <n v="75.031496075000007"/>
    <x v="8"/>
    <s v="Household Steel Items"/>
    <e v="#NAME?"/>
    <s v="Other"/>
  </r>
  <r>
    <s v="INNSA1"/>
    <s v="2017-08-02"/>
    <s v="0301049751"/>
    <s v="73239990"/>
    <s v="STAINLESS STEEL SPORTS BOTTLE 600ML S115 -NP-21(TOTAL NET WT. 311.40 KGS)(MILD STEEL)"/>
    <s v="STAINLESS"/>
    <s v="STEEL SPORTS BOTTLE 600ML S115 -NP-21"/>
    <s v="STEEL"/>
    <s v="TOTAL NET WT. 311.40 KGS"/>
    <s v=""/>
    <e v="#VALUE!"/>
    <s v=" "/>
    <e v="#VALUE!"/>
    <n v="18000"/>
    <s v="PCS"/>
    <n v="81.473848889999999"/>
    <n v="1466529.28"/>
    <n v="1.2495989089999999"/>
    <n v="22492.78037"/>
    <n v="345162.3"/>
    <n v="82.723447798999999"/>
    <x v="8"/>
    <s v="Household Steel Items"/>
    <e v="#NAME?"/>
    <s v="Other"/>
  </r>
  <r>
    <s v="INNSA1"/>
    <s v="2017-07-29"/>
    <s v="0301049751"/>
    <s v="73231000"/>
    <s v="STEEL WOOL SCRUBBER -PR-12 (TOTAL NET WT.153 KGS) (MILD STEEL)"/>
    <s v="STEEL"/>
    <s v="WOOL SCRUBBER -PR-12"/>
    <s v="WOOL"/>
    <s v="TOTAL NET WT.153 KGS"/>
    <s v=""/>
    <e v="#VALUE!"/>
    <s v=" "/>
    <e v="#VALUE!"/>
    <n v="3000"/>
    <s v="PCS"/>
    <n v="13.4332433333333"/>
    <n v="40299.730000000003"/>
    <n v="0.20603133900000001"/>
    <n v="618.09401839999998"/>
    <n v="12152"/>
    <n v="13.6392746723333"/>
    <x v="8"/>
    <s v="Steel Scrubbers"/>
    <e v="#NAME?"/>
    <s v="Scrubber"/>
  </r>
  <r>
    <s v="INNSA1"/>
    <s v="2017-07-28"/>
    <s v="0301049751"/>
    <s v="73239990"/>
    <s v="STEEL JAR - SALT &amp; PEPPER -MP-009 (TOTAL NET WT.1296 KGS) (MILD STEEL)"/>
    <s v="STEEL"/>
    <s v="JAR - SALT &amp; PEPPER -MP-009"/>
    <s v="JAR"/>
    <s v="TOTAL NET WT.1296 KGS"/>
    <s v=""/>
    <e v="#VALUE!"/>
    <s v=" "/>
    <e v="#VALUE!"/>
    <n v="36000"/>
    <s v="PCS"/>
    <n v="16.274913055555601"/>
    <n v="585896.87"/>
    <n v="0.24961523099999999"/>
    <n v="8986.1483129999997"/>
    <n v="137896.70000000001"/>
    <n v="16.524528286555601"/>
    <x v="8"/>
    <s v="Household Steel Items"/>
    <e v="#NAME?"/>
    <s v="Other"/>
  </r>
  <r>
    <s v="INNSA1"/>
    <s v="2017-07-27"/>
    <s v="0301049751"/>
    <s v="73239990"/>
    <s v="FAMILY CLOTH RACK-HW 03-026 (STANDING CLOTH RACK ) (MADE UPOF MILD STEEL) (TOTAL NET WT.121 KGS )"/>
    <s v="FAMILY"/>
    <s v="CLOTH RACK-HW 03-026"/>
    <s v="CLOTH"/>
    <s v="STANDING CLOTH RACK "/>
    <s v=""/>
    <e v="#VALUE!"/>
    <s v=" "/>
    <e v="#VALUE!"/>
    <n v="12"/>
    <s v="PCS"/>
    <n v="1728.2816666666699"/>
    <n v="20739.38"/>
    <n v="26.507387529999999"/>
    <n v="318.08865029999998"/>
    <n v="4881.2"/>
    <n v="1754.7890541966699"/>
    <x v="8"/>
    <s v="Household Steel Items"/>
    <e v="#NAME?"/>
    <s v="Other"/>
  </r>
  <r>
    <s v="INNSA1"/>
    <s v="2017-07-27"/>
    <s v="0301049751"/>
    <s v="73239990"/>
    <s v="FAMILY CLOTH RACK 3LAYERS -03-027I (STANDING CLOTHRACK ) (MADE UP OF MILD STEEL) (TOTAL NET WT.10170 KGS ) (DPD CLIENT)"/>
    <s v="FAMILY"/>
    <s v="CLOTH RACK 3LAYERS -03-027I"/>
    <s v="CLOTH"/>
    <s v="STANDING CLOTHRACK "/>
    <s v=""/>
    <e v="#VALUE!"/>
    <s v=" "/>
    <e v="#VALUE!"/>
    <n v="1800"/>
    <s v="PCS"/>
    <n v="819.896994444445"/>
    <n v="1475814.59"/>
    <n v="12.575107279999999"/>
    <n v="22635.1931"/>
    <n v="347347.7"/>
    <n v="832.472101724445"/>
    <x v="8"/>
    <s v="Household Steel Items"/>
    <e v="#NAME?"/>
    <s v="Other"/>
  </r>
  <r>
    <s v="INNSA1"/>
    <s v="2017-07-20"/>
    <s v="0301049751"/>
    <s v="73239990"/>
    <s v="MULTI FUNCTION CLOTH STAND-RYX-02-021A(MADE OF MI LD STEEL)(DPD CLIENT)"/>
    <s v="MULTI"/>
    <s v="FUNCTION CLOTH STAND-RYX-02-021A"/>
    <s v="FUNCTION"/>
    <s v="MADE OF MI LD STEEL"/>
    <s v=""/>
    <e v="#VALUE!"/>
    <s v=" "/>
    <e v="#VALUE!"/>
    <n v="3888"/>
    <s v="PCS"/>
    <n v="641.29038323045302"/>
    <n v="2493337.0099999998"/>
    <n v="9.7683226689999998"/>
    <n v="37979.238539999998"/>
    <n v="586831.80000000005"/>
    <n v="651.058705899453"/>
    <x v="8"/>
    <s v="Household Steel Items"/>
    <e v="#NAME?"/>
    <s v="Cloth Stand"/>
  </r>
  <r>
    <s v="INNSA1"/>
    <s v="2017-07-20"/>
    <s v="0301049751"/>
    <s v="73239990"/>
    <s v="STAINLESS STEEL SPORTS BOTTLE 600ML S115 -NP-21(TOTAL NET WT. 2354.18 KGS)(MILD STEEL)"/>
    <s v="STAINLESS"/>
    <s v="STEEL SPORTS BOTTLE 600ML S115 -NP-21"/>
    <s v="STEEL"/>
    <s v="TOTAL NET WT. 2354.18 KGS"/>
    <s v=""/>
    <e v="#VALUE!"/>
    <s v=" "/>
    <e v="#VALUE!"/>
    <n v="13608"/>
    <s v="PCS"/>
    <n v="82.383692680775994"/>
    <n v="1121077.29"/>
    <n v="1.254892501"/>
    <n v="17076.577150000001"/>
    <n v="263856.8"/>
    <n v="83.638585181775994"/>
    <x v="8"/>
    <s v="Household Steel Items"/>
    <e v="#NAME?"/>
    <s v="Other"/>
  </r>
  <r>
    <s v="INNSA1"/>
    <s v="2017-07-20"/>
    <s v="0301049751"/>
    <s v="73239990"/>
    <s v="STAINESS STEEL COLA BOTTLE 750ML SK750-SL-01 (TOTAL NET WT.1284.19 KGS)(MILD STEEL)"/>
    <s v="STAINESS"/>
    <s v="STEEL COLA BOTTLE 750ML SK750-SL-01"/>
    <s v="STEEL"/>
    <s v="TOTAL NET WT.1284.19 KGS"/>
    <s v=""/>
    <e v="#VALUE!"/>
    <s v=" "/>
    <e v="#VALUE!"/>
    <n v="7056"/>
    <s v="PCS"/>
    <n v="94.709909297052107"/>
    <n v="668273.12"/>
    <n v="1.442649037"/>
    <n v="10179.331609999999"/>
    <n v="157284.70000000001"/>
    <n v="96.152558334052102"/>
    <x v="8"/>
    <s v="Household Steel Items"/>
    <e v="#NAME?"/>
    <s v="Other"/>
  </r>
  <r>
    <s v="INNSA1"/>
    <s v="2017-07-20"/>
    <s v="0301049751"/>
    <s v="73239990"/>
    <s v="STAINLESS STEEL SPORTS BOTTLE 750ML S-308-C6-NP-20(TOTAL NET WT.1875.74 KGS) (MILD STEEL)"/>
    <s v="STAINLESS"/>
    <s v="STEEL SPORTS BOTTLE 750ML S-308-C6-NP-20"/>
    <s v="STEEL"/>
    <s v="TOTAL NET WT.1875.74 KGS"/>
    <s v=""/>
    <e v="#VALUE!"/>
    <s v=" "/>
    <e v="#VALUE!"/>
    <n v="11232"/>
    <s v="PCS"/>
    <n v="74.723332443019899"/>
    <n v="839292.47"/>
    <n v="1.138207653"/>
    <n v="12784.34836"/>
    <n v="197535.9"/>
    <n v="75.861540096019894"/>
    <x v="8"/>
    <s v="Household Steel Items"/>
    <e v="#NAME?"/>
    <s v="Other"/>
  </r>
  <r>
    <s v="INNSA1"/>
    <s v="2017-07-20"/>
    <s v="0301049751"/>
    <s v="73239990"/>
    <s v="STEEL PEELER-MP-196 (TOTAL NET WT.2979.84KGS) (MILD STEEL)"/>
    <s v="STEEL"/>
    <s v="PEELER-MP-196"/>
    <s v=" "/>
    <s v="TOTAL NET WT.2979.84KGS"/>
    <s v=""/>
    <e v="#VALUE!"/>
    <s v=" "/>
    <e v="#VALUE!"/>
    <n v="37248"/>
    <s v="PCS"/>
    <n v="35.549626557130601"/>
    <n v="1324152.49"/>
    <n v="0.54150230899999996"/>
    <n v="20169.877990000001"/>
    <n v="311652.5"/>
    <n v="36.091128866130603"/>
    <x v="8"/>
    <s v="Household Steel Items"/>
    <e v="#NAME?"/>
    <s v="Other"/>
  </r>
  <r>
    <s v="INNSA1"/>
    <s v="2017-07-20"/>
    <s v="0301049751"/>
    <s v="73239990"/>
    <s v="STEEL HOOK 3PCS-RJ-409 (TOTAL NET WT.635.04 KGS) (MILD STEEL)"/>
    <s v="STEEL"/>
    <s v="HOOK 3PCS-RJ-409"/>
    <s v="HOOK"/>
    <s v="TOTAL NET WT.635.04 KGS"/>
    <s v=""/>
    <e v="#VALUE!"/>
    <s v=" "/>
    <e v="#VALUE!"/>
    <n v="15120"/>
    <s v="SET"/>
    <n v="38.791417989418001"/>
    <n v="586526.24"/>
    <n v="0.59088222400000001"/>
    <n v="8934.1392230000001"/>
    <n v="138044.79999999999"/>
    <n v="39.382300213417999"/>
    <x v="8"/>
    <s v="Household Steel Items"/>
    <e v="#NAME?"/>
    <s v="Other"/>
  </r>
  <r>
    <s v="INNSA1"/>
    <s v="2017-07-20"/>
    <s v="0301049751"/>
    <s v="73239990"/>
    <s v="STAINLESS STEEL GRATER WITH HANDLE -DS-25(TOTAL NET WT.1887KGS)(MILD STEEL)"/>
    <s v="STAINLESS"/>
    <s v="STEEL GRATER WITH HANDLE -DS-25"/>
    <s v="STEEL"/>
    <s v="TOTAL NET WT.1887KGS"/>
    <s v=""/>
    <e v="#VALUE!"/>
    <s v=" "/>
    <e v="#VALUE!"/>
    <n v="51000"/>
    <s v="PCS"/>
    <n v="15.1172437254902"/>
    <n v="770979.43"/>
    <n v="0.23027027799999999"/>
    <n v="11743.784159999999"/>
    <n v="181457.7"/>
    <n v="15.3475140034902"/>
    <x v="8"/>
    <s v="Household Steel Items"/>
    <e v="#NAME?"/>
    <s v="Other"/>
  </r>
  <r>
    <s v="INNSA1"/>
    <s v="2017-07-13"/>
    <s v="0301049751"/>
    <s v="73239990"/>
    <s v="STEEL LUNCH BOX 2 LAYER-6504(TOTAL NET WT.6227.90 KGS)(MILD STEEL)"/>
    <s v="STEEL"/>
    <s v="LUNCH BOX 2 LAYER-6504"/>
    <s v="LUNCH"/>
    <s v="TOTAL NET WT.6227.90 KGS"/>
    <s v=""/>
    <e v="#VALUE!"/>
    <s v=" "/>
    <e v="#VALUE!"/>
    <n v="13020"/>
    <s v="PCS"/>
    <n v="174.86491705069099"/>
    <n v="2276741.2200000002"/>
    <n v="2.6635935580000001"/>
    <n v="34679.988120000002"/>
    <n v="535853.80000000005"/>
    <n v="177.52851060869099"/>
    <x v="8"/>
    <s v="Household Steel Items"/>
    <e v="#NAME?"/>
    <s v="Lunch Box"/>
  </r>
  <r>
    <s v="INNSA1"/>
    <s v="2017-07-13"/>
    <s v="0301049751"/>
    <s v="73239990"/>
    <s v="STEEL LUNCH BOX (TOTAL NET WT.2346.35 KGS)(MILD STEEL)"/>
    <s v="STEEL"/>
    <s v="LUNCH BOX"/>
    <s v="LUNCH"/>
    <s v="TOTAL NET WT.2346.35 KGS"/>
    <s v=""/>
    <e v="#VALUE!"/>
    <s v=" "/>
    <e v="#VALUE!"/>
    <n v="20040"/>
    <s v="PCS"/>
    <n v="54.376644211576803"/>
    <n v="1089707.95"/>
    <n v="0.82828094799999996"/>
    <n v="16598.750189999999"/>
    <n v="256473.60000000001"/>
    <n v="55.204925159576803"/>
    <x v="8"/>
    <s v="Household Steel Items"/>
    <e v="#NAME?"/>
    <s v="Lunch Box"/>
  </r>
  <r>
    <s v="INNSA1"/>
    <s v="2017-07-13"/>
    <s v="0301049751"/>
    <s v="73239990"/>
    <s v="STEEL LUNCH BOX 3 LAYER-6505 (TOTAL NET WT.2271.76 KGS)(MILD STEEL)"/>
    <s v="STEEL"/>
    <s v="LUNCH BOX 3 LAYER-6505"/>
    <s v="LUNCH"/>
    <s v="TOTAL NET WT.2271.76 KGS"/>
    <s v=""/>
    <e v="#VALUE!"/>
    <s v=" "/>
    <e v="#VALUE!"/>
    <n v="3504"/>
    <s v="PCS"/>
    <n v="241.65888127853901"/>
    <n v="846772.72"/>
    <n v="3.6810187550000002"/>
    <n v="12898.289720000001"/>
    <n v="199296.4"/>
    <n v="245.33990003353901"/>
    <x v="8"/>
    <s v="Household Steel Items"/>
    <e v="#NAME?"/>
    <s v="Lunch Box"/>
  </r>
  <r>
    <s v="INNSA1"/>
    <s v="2017-07-12"/>
    <s v="0301049751"/>
    <s v="73239990"/>
    <s v="STEEL PILLER-MP-196 (TOTAL NET WT.1052.16 KGS)(MILD STEEL)"/>
    <s v="STEEL"/>
    <s v="PILLER-MP-196"/>
    <s v=" "/>
    <s v="TOTAL NET WT.1052.16 KGS"/>
    <s v=""/>
    <e v="#VALUE!"/>
    <s v=" "/>
    <e v="#VALUE!"/>
    <n v="13152"/>
    <s v="PCS"/>
    <n v="35.354967305352801"/>
    <n v="464988.53"/>
    <n v="0.53853720199999999"/>
    <n v="7082.8412799999996"/>
    <n v="109439.8"/>
    <n v="35.893504507352802"/>
    <x v="8"/>
    <s v="Household Steel Items"/>
    <e v="#NAME?"/>
    <s v="Other"/>
  </r>
  <r>
    <s v="INNSA1"/>
    <s v="2017-07-06"/>
    <s v="0301049751"/>
    <s v="73239990"/>
    <s v="STAINLESS STEEL SPORTS BOTTLE 750ML S-308-C6-NP-20(TOTAL NET WT.6883.74 KGS)"/>
    <s v="STAINLESS"/>
    <s v="STEEL SPORTS BOTTLE 750ML S-308-C6-NP-20"/>
    <s v="STEEL"/>
    <s v="TOTAL NET WT.6883.74 KGS"/>
    <s v=""/>
    <e v="#VALUE!"/>
    <s v=" "/>
    <e v="#VALUE!"/>
    <n v="41220"/>
    <s v="PCS"/>
    <n v="74.016881368267804"/>
    <n v="3050975.85"/>
    <n v="1.136099484"/>
    <n v="46830.02072"/>
    <n v="718077.8"/>
    <n v="75.152980852267802"/>
    <x v="8"/>
    <s v="Household Steel Items"/>
    <e v="#NAME?"/>
    <s v="Other"/>
  </r>
  <r>
    <s v="INNSA1"/>
    <s v="2017-07-06"/>
    <s v="0301049751"/>
    <s v="73239990"/>
    <s v="STAINLESS STEEL SPORTS BOTTLE 600ML S115 -NP-21(TOTAL NET WT.7448.68 KGS)(DPD CLIENT)"/>
    <s v="STAINLESS"/>
    <s v="STEEL SPORTS BOTTLE 600ML S115 -NP-21"/>
    <s v="STEEL"/>
    <s v="TOTAL NET WT.7448.68 KGS"/>
    <s v=""/>
    <e v="#VALUE!"/>
    <s v=" "/>
    <e v="#VALUE!"/>
    <n v="43056"/>
    <s v="PCS"/>
    <n v="81.604818840579696"/>
    <n v="3513577.08"/>
    <n v="1.2525682090000001"/>
    <n v="53930.576820000002"/>
    <n v="826955.6"/>
    <n v="82.8573870495797"/>
    <x v="8"/>
    <s v="Household Steel Items"/>
    <e v="#NAME?"/>
    <s v="Other"/>
  </r>
  <r>
    <s v="INNSA1"/>
    <s v="2017-07-05"/>
    <s v="0301049751"/>
    <s v="73231000"/>
    <s v="STEEL SCRUBBER 3PCS SET-ANGW11 (TOTAL NET WT.7152 KGS)(MILD STEEL) (DPD CLIENT)"/>
    <s v="STEEL"/>
    <s v="SCRUBBER 3PCS SET-ANGW11"/>
    <s v="SCRUBBER"/>
    <s v="TOTAL NET WT.7152 KGS"/>
    <s v=""/>
    <e v="#VALUE!"/>
    <s v=" "/>
    <e v="#VALUE!"/>
    <n v="114432"/>
    <s v="SET"/>
    <n v="10.590749528104"/>
    <n v="1211920.6499999999"/>
    <n v="0.16255947100000001"/>
    <n v="18602.005369999999"/>
    <n v="365442.5"/>
    <n v="10.753308999104"/>
    <x v="8"/>
    <s v="Steel Scrubbers"/>
    <e v="#NAME?"/>
    <s v="Scrubber"/>
  </r>
  <r>
    <s v="INNSA1"/>
    <s v="2017-07-03"/>
    <s v="0301049751"/>
    <s v="73239990"/>
    <s v="STAINESS STEEL COLA BOTTLE -SL-07 (TOTAL NET WT.104 KGS)(MILD STEEL)"/>
    <s v="STAINESS"/>
    <s v="STEEL COLA BOTTLE -SL-07"/>
    <s v="STEEL"/>
    <s v="TOTAL NET WT.104 KGS"/>
    <s v=""/>
    <e v="#VALUE!"/>
    <s v=" "/>
    <e v="#VALUE!"/>
    <n v="500"/>
    <s v="PCS"/>
    <n v="119.48090000000001"/>
    <n v="59740.45"/>
    <n v="1.833935533"/>
    <n v="916.96776669999997"/>
    <n v="14060.5"/>
    <n v="121.31483553300001"/>
    <x v="8"/>
    <s v="Household Steel Items"/>
    <e v="#NAME?"/>
    <s v="Other"/>
  </r>
  <r>
    <s v="INNSA1"/>
    <s v="2017-07-03"/>
    <s v="0301049751"/>
    <s v="73239990"/>
    <s v="STEEL HOOK 3PCS-RJ-409 (TOTAL NET WT.429.41 KGS)(MILD STEEL)"/>
    <s v="STEEL"/>
    <s v="HOOK 3PCS-RJ-409"/>
    <s v="HOOK"/>
    <s v="TOTAL NET WT.429.41 KGS"/>
    <s v=""/>
    <e v="#VALUE!"/>
    <s v=" "/>
    <e v="#VALUE!"/>
    <n v="10224"/>
    <s v="SET"/>
    <n v="37.952755281690102"/>
    <n v="388028.97"/>
    <n v="0.58254421000000001"/>
    <n v="5955.9320029999999"/>
    <n v="91326.5"/>
    <n v="38.535299491690104"/>
    <x v="8"/>
    <s v="Household Steel Items"/>
    <e v="#NAME?"/>
    <s v="Other"/>
  </r>
  <r>
    <s v="INNSA1"/>
    <s v="2017-07-03"/>
    <s v="0301049751"/>
    <s v="73239990"/>
    <s v="STEEL JAR - SALT &amp; PEPPER-MP-009 (TOTAL NET WT.1260 KGS)(MILD STEEL)"/>
    <s v="STEEL"/>
    <s v="JAR - SALT &amp; PEPPER-MP-009"/>
    <s v="JAR"/>
    <s v="TOTAL NET WT.1260 KGS"/>
    <s v=""/>
    <e v="#VALUE!"/>
    <s v=" "/>
    <e v="#VALUE!"/>
    <n v="36000"/>
    <s v="PCS"/>
    <n v="16.305628333333299"/>
    <n v="587002.62"/>
    <n v="0.25027825500000001"/>
    <n v="9010.0171910000008"/>
    <n v="138157"/>
    <n v="16.555906588333301"/>
    <x v="8"/>
    <s v="Household Steel Items"/>
    <e v="#NAME?"/>
    <s v="Other"/>
  </r>
  <r>
    <s v="INNSA1"/>
    <s v="2017-07-03"/>
    <s v="0301049751"/>
    <s v="73239990"/>
    <s v="STEEL ZHARA-NP-003 (TOTAL NET WT.4752 KGS)(MILD STEEL)"/>
    <s v="STEEL"/>
    <s v="ZHARA-NP-003"/>
    <s v=" "/>
    <s v="TOTAL NET WT.4752 KGS"/>
    <s v=""/>
    <e v="#VALUE!"/>
    <s v=" "/>
    <e v="#VALUE!"/>
    <n v="48000"/>
    <s v="PCS"/>
    <n v="31.6272960416667"/>
    <n v="1518110.21"/>
    <n v="0.48545350799999998"/>
    <n v="23301.768380000001"/>
    <n v="357302.4"/>
    <n v="32.112749549666702"/>
    <x v="8"/>
    <s v="Household Steel Items"/>
    <e v="#NAME?"/>
    <s v="Other"/>
  </r>
  <r>
    <s v="INNSA1"/>
    <s v="2017-06-23"/>
    <s v="0301049751"/>
    <s v="73231000"/>
    <s v="STEEL SCRUBBER -ANG-537(TOTAL NET WT.8720KGS)(MILD STEEL) (D - PD CLIENT) "/>
    <s v="STEEL"/>
    <s v="SCRUBBER -ANG-537"/>
    <s v="SCRUBBER"/>
    <s v="TOTAL NET WT.8720KGS"/>
    <s v=""/>
    <e v="#VALUE!"/>
    <s v=" "/>
    <e v="#VALUE!"/>
    <n v="319248"/>
    <s v="PCS"/>
    <n v="4.7575711045958"/>
    <n v="1518845.06"/>
    <n v="7.3024882649206396E-2"/>
    <n v="23313.0477359939"/>
    <n v="259692.2"/>
    <n v="4.8305959872450064"/>
    <x v="8"/>
    <s v="Steel Scrubbers"/>
    <e v="#NAME?"/>
    <s v="Scrubber"/>
  </r>
  <r>
    <s v="INNSA1"/>
    <s v="2017-06-15"/>
    <s v="0301049751"/>
    <s v="73239990"/>
    <s v="STEEL TEA STAINER-NP-54 (TOTAL NET WT.1438.20 KGS) (MILD STE EL)"/>
    <s v="STEEL"/>
    <s v="TEA STAINER-NP-54"/>
    <s v="TEA"/>
    <s v="TOTAL NET WT.1438.20 KGS"/>
    <s v=""/>
    <e v="#VALUE!"/>
    <s v=" "/>
    <e v="#VALUE!"/>
    <n v="30600"/>
    <s v="PCS"/>
    <n v="21.868582679999999"/>
    <n v="669178.63"/>
    <n v="0.33463783699999999"/>
    <n v="10239.91783"/>
    <n v="114416.2"/>
    <n v="22.203220516999998"/>
    <x v="8"/>
    <s v="Household Steel Items"/>
    <e v="#NAME?"/>
    <s v="Other"/>
  </r>
  <r>
    <s v="INNSA1"/>
    <s v="2017-06-14"/>
    <s v="0301049751"/>
    <s v="73239990"/>
    <s v="STAINLESS STEEL SPORTS BOTTLE 600ML S115 -NP-21(TOTAL NET WT . 7311.67 KGS)"/>
    <s v="STAINLESS"/>
    <s v="STEEL SPORTS BOTTLE 600ML S115 -NP-21"/>
    <s v="STEEL"/>
    <s v="TOTAL NET WT . 7311.67 KGS"/>
    <s v=""/>
    <e v="#VALUE!"/>
    <s v=" "/>
    <e v="#VALUE!"/>
    <n v="42264"/>
    <s v="PCS"/>
    <n v="81.239738070000001"/>
    <n v="3433516.29"/>
    <n v="1.2431482490000001"/>
    <n v="52540.417600000001"/>
    <n v="587062.6"/>
    <n v="82.482886319000002"/>
    <x v="8"/>
    <s v="Household Steel Items"/>
    <e v="#NAME?"/>
    <s v="Other"/>
  </r>
  <r>
    <s v="INNSA1"/>
    <s v="2017-06-12"/>
    <s v="0301049751"/>
    <s v="73239990"/>
    <s v="STEEL TEA STAINER 304 -MP-290(TOTAL NET WT.987.84 KGS) (MILD STEEL)"/>
    <s v="STEEL"/>
    <s v="TEA STAINER 304 -MP-290"/>
    <s v="TEA"/>
    <s v="TOTAL NET WT.987.84 KGS"/>
    <s v=""/>
    <e v="#VALUE!"/>
    <s v=" "/>
    <e v="#VALUE!"/>
    <n v="20160"/>
    <s v="PCS"/>
    <n v="32.426964290000001"/>
    <n v="653727.6"/>
    <n v="0.49620450300000002"/>
    <n v="10003.48279"/>
    <n v="111774.39999999999"/>
    <n v="32.923168793000002"/>
    <x v="8"/>
    <s v="Household Steel Items"/>
    <e v="#NAME?"/>
    <s v="Other"/>
  </r>
  <r>
    <s v="INNSA1"/>
    <s v="2017-06-12"/>
    <s v="0301049751"/>
    <s v="73239990"/>
    <s v="STEEL TEA STAINER -NP-55 (TOTAL NET WT.3836.16 KGS) (MILD ST EEL)"/>
    <s v="STEEL"/>
    <s v="TEA STAINER -NP-55"/>
    <s v="TEA"/>
    <s v="TOTAL NET WT.3836.16 KGS"/>
    <s v=""/>
    <e v="#VALUE!"/>
    <s v=" "/>
    <e v="#VALUE!"/>
    <n v="79920"/>
    <s v="PCS"/>
    <n v="21.59483058"/>
    <n v="1725858.86"/>
    <n v="0.330448823"/>
    <n v="26409.469929999999"/>
    <n v="295087.40000000002"/>
    <n v="21.925279403000001"/>
    <x v="8"/>
    <s v="Household Steel Items"/>
    <e v="#NAME?"/>
    <s v="Other"/>
  </r>
  <r>
    <s v="INNSA1"/>
    <s v="2017-06-06"/>
    <s v="0301049751"/>
    <s v="73239990"/>
    <s v="STEEL ZHARA-NP-003 (TOTAL NET WT.407.40 PCS) (MILD STEEL)"/>
    <s v="STEEL"/>
    <s v="ZHARA-NP-003"/>
    <s v=" "/>
    <s v="TOTAL NET WT.407.40 PCS"/>
    <s v=""/>
    <e v="#VALUE!"/>
    <s v=" "/>
    <e v="#VALUE!"/>
    <n v="4200"/>
    <s v="PCS"/>
    <n v="28.756083329999999"/>
    <n v="120775.55"/>
    <n v="0.44003187999999999"/>
    <n v="1848.1338940000001"/>
    <n v="20650.3"/>
    <n v="29.196115209999999"/>
    <x v="8"/>
    <s v="Household Steel Items"/>
    <e v="#NAME?"/>
    <s v="Other"/>
  </r>
  <r>
    <s v="INNSA1"/>
    <s v="2017-06-06"/>
    <s v="0301049751"/>
    <s v="73239990"/>
    <s v="STEEL ZHARA -NP-003 (TOTAL NET WT.3148.20 KGS) (MILD STEEL)"/>
    <s v="STEEL"/>
    <s v="ZHARA -NP-003"/>
    <s v="ZHARA"/>
    <s v="TOTAL NET WT.3148.20 KGS"/>
    <s v=""/>
    <e v="#VALUE!"/>
    <s v=" "/>
    <e v="#VALUE!"/>
    <n v="31800"/>
    <s v="PCS"/>
    <n v="27.58596447"/>
    <n v="877233.67"/>
    <n v="0.42212646500000001"/>
    <n v="13423.621580000001"/>
    <n v="149989.4"/>
    <n v="28.008090935000002"/>
    <x v="8"/>
    <s v="Household Steel Items"/>
    <e v="#NAME?"/>
    <s v="Other"/>
  </r>
  <r>
    <s v="INNSA1"/>
    <s v="2017-06-06"/>
    <s v="0301049751"/>
    <s v="73239990"/>
    <s v="STAINLESS STEEL GRATER WITH HANDLE -DS-25 (TOTAL NET WT.1344KGS) (MILD STEEL)"/>
    <s v="STAINLESS"/>
    <s v="STEEL GRATER WITH HANDLE -DS-25"/>
    <s v="STEEL"/>
    <s v="TOTAL NET WT.1344KGS"/>
    <s v=""/>
    <e v="#VALUE!"/>
    <s v=" "/>
    <e v="#VALUE!"/>
    <n v="38400"/>
    <s v="PCS"/>
    <n v="14.59611797"/>
    <n v="560490.93000000005"/>
    <n v="0.223352991"/>
    <n v="8576.7548580000002"/>
    <n v="95832.7"/>
    <n v="14.819470961"/>
    <x v="8"/>
    <s v="Household Steel Items"/>
    <e v="#NAME?"/>
    <s v="Other"/>
  </r>
  <r>
    <s v="INNSA1"/>
    <s v="2017-06-06"/>
    <s v="0301049751"/>
    <s v="73239990"/>
    <s v="STEEL ZHARA WAN-MP-263 (TOTAL NET WT.2970 KGS) (MILD STEEL)"/>
    <s v="STEEL"/>
    <s v="ZHARA WAN-MP-263"/>
    <s v="ZHARA"/>
    <s v="TOTAL NET WT.2970 KGS"/>
    <s v=""/>
    <e v="#VALUE!"/>
    <s v=" "/>
    <e v="#VALUE!"/>
    <n v="30000"/>
    <s v="PCS"/>
    <n v="30.588993670000001"/>
    <n v="917669.81"/>
    <n v="0.46807947500000002"/>
    <n v="14042.384239999999"/>
    <n v="156903.20000000001"/>
    <n v="31.057073145"/>
    <x v="8"/>
    <s v="Household Steel Items"/>
    <e v="#NAME?"/>
    <s v="Other"/>
  </r>
  <r>
    <s v="INNSA1"/>
    <s v="2017-06-06"/>
    <s v="0301049751"/>
    <s v="73239990"/>
    <s v="STEEL GRATER 4 SIDE-GR40275 (TOTAL NET WT.5953.30 KGS) (MILD STEEL) (DPD CLIENT)"/>
    <s v="STEEL"/>
    <s v="GRATER 4 SIDE-GR40275"/>
    <s v="GRATER"/>
    <s v="TOTAL NET WT.5953.30 KGS"/>
    <s v=""/>
    <e v="#VALUE!"/>
    <s v=" "/>
    <e v="#VALUE!"/>
    <n v="115848"/>
    <s v="PCS"/>
    <n v="24.255824180000001"/>
    <n v="2809988.72"/>
    <n v="0.37116792900000001"/>
    <n v="42999.062279999998"/>
    <n v="480452"/>
    <n v="24.626992109"/>
    <x v="8"/>
    <s v="Household Steel Items"/>
    <e v="#NAME?"/>
    <s v="Other"/>
  </r>
  <r>
    <s v="INNSA1"/>
    <s v="2017-05-30"/>
    <s v="0301049751"/>
    <s v="73239990"/>
    <s v="STEEL CAKE MOULD CH302322-MP-10 (TOTAL NET WT.2475 KGS) (MILD STEEL)"/>
    <s v="STEEL"/>
    <s v="CAKE MOULD CH302322-MP-10"/>
    <s v="CAKE"/>
    <s v="TOTAL NET WT.2475 KGS"/>
    <s v=""/>
    <e v="#VALUE!"/>
    <s v=" "/>
    <e v="#VALUE!"/>
    <n v="9900"/>
    <s v="PCS"/>
    <n v="39.047874749999998"/>
    <n v="386573.96"/>
    <n v="0.597976642"/>
    <n v="5919.9687599999997"/>
    <n v="66096.399999999994"/>
    <n v="39.645851391999997"/>
    <x v="8"/>
    <s v="Household Steel Items"/>
    <e v="#NAME?"/>
    <s v="Other"/>
  </r>
  <r>
    <s v="INNSA1"/>
    <s v="2017-05-30"/>
    <s v="0301049751"/>
    <s v="73239990"/>
    <s v="STAINLESS STEEL CAKE MOULD -MK-145 (TOTAL NET WT.68.16 KGS) (MILD STEEL)"/>
    <s v="STAINLESS"/>
    <s v="STEEL CAKE MOULD -MK-145"/>
    <s v="STEEL"/>
    <s v="TOTAL NET WT.68.16 KGS"/>
    <s v=""/>
    <e v="#VALUE!"/>
    <s v=" "/>
    <e v="#VALUE!"/>
    <n v="480"/>
    <s v="PCS"/>
    <n v="112.36797919999999"/>
    <n v="53936.63"/>
    <n v="1.720796006"/>
    <n v="825.98208269999998"/>
    <n v="9222.1"/>
    <n v="114.08877520599999"/>
    <x v="8"/>
    <s v="Household Steel Items"/>
    <e v="#NAME?"/>
    <s v="Other"/>
  </r>
  <r>
    <s v="INNSA1"/>
    <s v="2017-05-30"/>
    <s v="0301049751"/>
    <s v="73239990"/>
    <s v="STAINLESS STEEL GRATER WITH HANDLE -DS-25 (TOTAL NET WT.1470 KGS) (MILD STEEL)"/>
    <s v="STAINLESS"/>
    <s v="STEEL GRATER WITH HANDLE -DS-25"/>
    <s v="STEEL"/>
    <s v="TOTAL NET WT.1470 KGS"/>
    <s v=""/>
    <e v="#VALUE!"/>
    <s v=" "/>
    <e v="#VALUE!"/>
    <n v="42000"/>
    <s v="PCS"/>
    <n v="14.6078381"/>
    <n v="613529.19999999995"/>
    <n v="0.223703493"/>
    <n v="9395.5467079999999"/>
    <n v="104901.2"/>
    <n v="14.831541593000001"/>
    <x v="8"/>
    <s v="Household Steel Items"/>
    <e v="#NAME?"/>
    <s v="Other"/>
  </r>
  <r>
    <s v="INNSA1"/>
    <s v="2017-05-30"/>
    <s v="0301049751"/>
    <s v="73239990"/>
    <s v="STEEL HOOK 3PCS -RJ-409 (TOTAL NET 429.41 KGS) (MILD STEEL)"/>
    <s v="STEEL"/>
    <s v="HOOK 3PCS -RJ-409"/>
    <s v="HOOK"/>
    <s v="TOTAL NET 429.41 KGS"/>
    <s v=""/>
    <e v="#VALUE!"/>
    <s v=" "/>
    <e v="#VALUE!"/>
    <n v="10224"/>
    <s v="SET"/>
    <n v="37.573044799999998"/>
    <n v="384146.81"/>
    <n v="0.57539119100000002"/>
    <n v="5882.7995410000003"/>
    <n v="65681.5"/>
    <n v="38.148435990999999"/>
    <x v="8"/>
    <s v="Household Steel Items"/>
    <e v="#NAME?"/>
    <s v="Other"/>
  </r>
  <r>
    <s v="INNSA1"/>
    <s v="2017-05-29"/>
    <s v="0301049751"/>
    <s v="73239990"/>
    <s v="STAINLESS STEEL SPORTS BOTTLE 750ML S-308-C6-NP-20(TOTAL NET WT.2945.88KGS) (DPD CLIENT)"/>
    <s v="STAINLESS"/>
    <s v="STEEL SPORTS BOTTLE 750ML S-308-C6-NP-20"/>
    <s v="STEEL"/>
    <s v="TOTAL NET WT.2945.88KGS"/>
    <s v=""/>
    <e v="#VALUE!"/>
    <s v=" "/>
    <e v="#VALUE!"/>
    <n v="17640"/>
    <s v="PCS"/>
    <n v="73.678521540000006"/>
    <n v="1299689.1200000001"/>
    <n v="1.1283081399999999"/>
    <n v="19903.355589999999"/>
    <n v="222220.9"/>
    <n v="74.806829680000007"/>
    <x v="8"/>
    <s v="Household Steel Items"/>
    <e v="#NAME?"/>
    <s v="Other"/>
  </r>
  <r>
    <s v="INNSA1"/>
    <s v="2017-05-29"/>
    <s v="0301049751"/>
    <s v="73239990"/>
    <s v="STAINLESS STEEL SPORTS BOTTLE 600ML S115 -NP-21(TOTAL NET WT. 2883.56KGS)"/>
    <s v="STAINLESS"/>
    <s v="STEEL SPORTS BOTTLE 600ML S115 -NP-21"/>
    <s v="STEEL"/>
    <s v="TOTAL NET WT. 2883.56KGS"/>
    <s v=""/>
    <e v="#VALUE!"/>
    <s v=" "/>
    <e v="#VALUE!"/>
    <n v="16668"/>
    <s v="PCS"/>
    <n v="81.231771660000007"/>
    <n v="1353971.17"/>
    <n v="1.243978126"/>
    <n v="20734.627410000001"/>
    <n v="231502"/>
    <n v="82.475749786000009"/>
    <x v="8"/>
    <s v="Household Steel Items"/>
    <e v="#NAME?"/>
    <s v="Other"/>
  </r>
  <r>
    <s v="INNSA1"/>
    <s v="2017-05-29"/>
    <s v="0301049751"/>
    <s v="73239990"/>
    <s v="STAINLESS STEEL SPORTS BOTTLE 750ML S308-C6 -AB39 (TOTAL NET WT. 1180.30 KGS)"/>
    <s v="STAINLESS"/>
    <s v="STEEL SPORTS BOTTLE 750ML S308-C6 -AB39"/>
    <s v="STEEL"/>
    <s v="TOTAL NET WT. 1180.30 KGS"/>
    <s v=""/>
    <e v="#VALUE!"/>
    <s v=" "/>
    <e v="#VALUE!"/>
    <n v="6984"/>
    <s v="PCS"/>
    <n v="97.505592780000001"/>
    <n v="680979.06"/>
    <n v="1.4931943759999999"/>
    <n v="10428.46953"/>
    <n v="116433.8"/>
    <n v="98.998787156000006"/>
    <x v="8"/>
    <s v="Household Steel Items"/>
    <e v="#NAME?"/>
    <s v="Other"/>
  </r>
  <r>
    <s v="INNSA1"/>
    <s v="2017-05-24"/>
    <s v="0301049751"/>
    <s v="73231000"/>
    <s v="AISI430 STEEL SCRUBBER 2 PCS SET"/>
    <s v="AISI430"/>
    <s v=" "/>
    <s v=""/>
    <e v="#N/A"/>
    <s v=""/>
    <e v="#VALUE!"/>
    <s v=" "/>
    <e v="#VALUE!"/>
    <n v="100080"/>
    <s v="PCS"/>
    <n v="10.52077888"/>
    <n v="1052919.55"/>
    <n v="0.16111453100000001"/>
    <n v="16124.342269999999"/>
    <n v="180028.2"/>
    <n v="10.681893411000001"/>
    <x v="8"/>
    <s v="Steel Scrubbers"/>
    <e v="#NAME?"/>
    <s v="Other"/>
  </r>
  <r>
    <s v="INNSA1"/>
    <s v="2017-05-24"/>
    <s v="0301049751"/>
    <s v="73239990"/>
    <s v="STEEL ZHARA -NP-003(TOTAL NET WT.2328 KGS) (MILD STEEL)"/>
    <s v="STEEL"/>
    <s v="ZHARA -NP-003"/>
    <s v="ZHARA"/>
    <s v="TOTAL NET WT.2328 KGS"/>
    <s v=""/>
    <e v="#VALUE!"/>
    <s v=" "/>
    <e v="#VALUE!"/>
    <n v="24000"/>
    <s v="PCS"/>
    <n v="27.740379170000001"/>
    <n v="665769.1"/>
    <n v="0.42481438199999999"/>
    <n v="10195.545179999999"/>
    <n v="113833.3"/>
    <n v="28.165193552000002"/>
    <x v="8"/>
    <s v="Household Steel Items"/>
    <e v="#NAME?"/>
    <s v="Other"/>
  </r>
  <r>
    <s v="INNSA1"/>
    <s v="2017-05-24"/>
    <s v="0301049751"/>
    <s v="73231000"/>
    <s v="STEEL SCRUBBER -ANG-537(TOTAL NET WT.8720KGS)(MILD STEEL) (DPD CLIENT)"/>
    <s v="STEEL"/>
    <s v="SCRUBBER -ANG-537"/>
    <s v="SCRUBBER"/>
    <s v="TOTAL NET WT.8720KGS"/>
    <s v=""/>
    <e v="#VALUE!"/>
    <s v=" "/>
    <e v="#VALUE!"/>
    <n v="319248"/>
    <s v="PCS"/>
    <n v="4.7275640880000003"/>
    <n v="1509265.38"/>
    <n v="7.2397612E-2"/>
    <n v="23112.792959999999"/>
    <n v="258054.2"/>
    <n v="4.7999616999999999"/>
    <x v="8"/>
    <s v="Steel Scrubbers"/>
    <e v="#NAME?"/>
    <s v="Scrubber"/>
  </r>
  <r>
    <s v="INNSA1"/>
    <s v="2017-05-20"/>
    <s v="0301049751"/>
    <s v="73239990"/>
    <s v="STAINLESS STEEL SPORTS BOTTLE 600ML S115 -NP-21(TOTAL NET WT - . 1494.72 KGS)"/>
    <s v="STAINLESS"/>
    <s v="STEEL SPORTS BOTTLE 600ML S115 -NP-21"/>
    <s v="STEEL"/>
    <s v="TOTAL NET WT - . 1494.72 KGS"/>
    <s v=""/>
    <e v="#VALUE!"/>
    <s v=" "/>
    <e v="#VALUE!"/>
    <n v="8640"/>
    <s v="PCS"/>
    <n v="81.442568287037005"/>
    <n v="703663.79"/>
    <n v="1.24720625248142"/>
    <n v="10775.8620214395"/>
    <n v="120312.5"/>
    <n v="82.689774539518424"/>
    <x v="8"/>
    <s v="Household Steel Items"/>
    <e v="#NAME?"/>
    <s v="Other"/>
  </r>
  <r>
    <s v="INNSA1"/>
    <s v="2017-05-20"/>
    <s v="0301049751"/>
    <s v="73239990"/>
    <s v="STAINLESS STEEL SPORTS BOTTLE 750ML S308-C6 -AB39 (TOTAL NET - WT. 1831.28 KGS)"/>
    <s v="STAINLESS"/>
    <s v="STEEL SPORTS BOTTLE 750ML S308-C6 -AB39"/>
    <s v="STEEL"/>
    <s v="TOTAL NET - WT. 1831.28 KGS"/>
    <s v=""/>
    <e v="#VALUE!"/>
    <s v=" "/>
    <e v="#VALUE!"/>
    <n v="10836"/>
    <s v="PCS"/>
    <n v="97.758619416758904"/>
    <n v="1059312.3999999999"/>
    <n v="1.49706921005756"/>
    <n v="16222.241960183799"/>
    <n v="181121.2"/>
    <n v="99.255688626816465"/>
    <x v="8"/>
    <s v="Household Steel Items"/>
    <e v="#NAME?"/>
    <s v="Other"/>
  </r>
  <r>
    <s v="INNSA1"/>
    <s v="2017-05-20"/>
    <s v="0301049751"/>
    <s v="73239990"/>
    <s v="STAINLESS STEEL SPORTS BOTTLE 750ML S-308-C6-NP-20(TOTAL NET - WT.1442.88 KGS)"/>
    <s v="STAINLESS"/>
    <s v="STEEL SPORTS BOTTLE 750ML S-308-C6-NP-20"/>
    <s v="STEEL"/>
    <s v="TOTAL NET - WT.1442.88 KGS"/>
    <s v=""/>
    <e v="#VALUE!"/>
    <s v=" "/>
    <e v="#VALUE!"/>
    <n v="8640"/>
    <s v="PCS"/>
    <n v="73.869717592592593"/>
    <n v="638234.36"/>
    <n v="1.1312361040213299"/>
    <n v="9773.8799387442596"/>
    <n v="109125.3"/>
    <n v="75.000953696613919"/>
    <x v="8"/>
    <s v="Household Steel Items"/>
    <e v="#NAME?"/>
    <s v="Other"/>
  </r>
  <r>
    <s v="INNSA1"/>
    <s v="2017-05-19"/>
    <s v="0301049751"/>
    <s v="73231000"/>
    <s v="STEEL SCRUBBER 3PCS SET-ANGW11 (TOTAL NET WT.7320 KGS)(MILD - STEEL) (DPD CLIENT)"/>
    <s v="STEEL"/>
    <s v="SCRUBBER 3PCS SET-ANGW11"/>
    <s v="SCRUBBER"/>
    <s v="TOTAL NET WT.7320 KGS"/>
    <s v=""/>
    <e v="#VALUE!"/>
    <s v=" "/>
    <e v="#VALUE!"/>
    <n v="117120"/>
    <s v="SET"/>
    <n v="10.4798297472678"/>
    <n v="1227397.6599999999"/>
    <n v="0.160487438702416"/>
    <n v="18796.288820827001"/>
    <n v="209860.5"/>
    <n v="10.640317185970217"/>
    <x v="8"/>
    <s v="Steel Scrubbers"/>
    <e v="#NAME?"/>
    <s v="Scrubber"/>
  </r>
  <r>
    <s v="INNSA1"/>
    <s v="2017-05-17"/>
    <s v="0301049751"/>
    <s v="73239390"/>
    <s v="KWB-600F STAINLESS STEEL SPORTS BOTTLE"/>
    <s v="KWB-600F"/>
    <s v=" "/>
    <s v=""/>
    <e v="#N/A"/>
    <s v=""/>
    <e v="#VALUE!"/>
    <s v=" "/>
    <e v="#VALUE!"/>
    <n v="45600"/>
    <s v="PCS"/>
    <n v="77.004670390000001"/>
    <n v="3511412.97"/>
    <n v="1.182867441"/>
    <n v="53938.755299999997"/>
    <n v="600381.4"/>
    <n v="78.187537831"/>
    <x v="8"/>
    <s v="Kitchen Filters"/>
    <e v="#NAME?"/>
    <s v="Other"/>
  </r>
  <r>
    <s v="INNSA1"/>
    <s v="2017-05-12"/>
    <s v="0301049751"/>
    <s v="73239990"/>
    <s v="STEEL BBQ SKEWER 12PCS-NP- 007 (TOTAL NET WT.3662.18 KGS) (MILD STEEL)"/>
    <s v="STEEL"/>
    <s v="BBQ SKEWER 12PCS-NP- 007"/>
    <s v="BBQ"/>
    <s v="TOTAL NET WT.3662.18 KGS"/>
    <s v=""/>
    <e v="#VALUE!"/>
    <s v=" "/>
    <e v="#VALUE!"/>
    <n v="22195"/>
    <s v="SET"/>
    <n v="29.20170083"/>
    <n v="648131.75"/>
    <n v="0.448566833"/>
    <n v="9955.9408600000006"/>
    <n v="110817.60000000001"/>
    <n v="29.650267663000001"/>
    <x v="8"/>
    <s v="Household Steel Items"/>
    <e v="#NAME?"/>
    <s v="Other"/>
  </r>
  <r>
    <s v="INNSA1"/>
    <s v="2017-05-08"/>
    <s v="0301049751"/>
    <s v="73239990"/>
    <s v="STEEL LUNCH BOX 3 LAYER-6505(TOTAL NET WT.3165.75 KGS)(MILD STEEL)"/>
    <s v="STEEL"/>
    <s v="LUNCH BOX 3 LAYER-6505"/>
    <s v="LUNCH"/>
    <s v="TOTAL NET WT.3165.75 KGS"/>
    <s v=""/>
    <e v="#VALUE!"/>
    <s v=" "/>
    <e v="#VALUE!"/>
    <n v="4020"/>
    <s v="PCS"/>
    <n v="239.30477110000001"/>
    <n v="962005.18"/>
    <n v="3.6759565460000001"/>
    <n v="14777.345310000001"/>
    <n v="164483.6"/>
    <n v="242.98072764600002"/>
    <x v="8"/>
    <s v="Household Steel Items"/>
    <e v="#NAME?"/>
    <s v="Lunch Box"/>
  </r>
  <r>
    <s v="INNSA1"/>
    <s v="2017-05-04"/>
    <s v="0301049751"/>
    <s v="73239990"/>
    <s v="STAINLESS STEEL SPORTS BOTTLE 750ML S-308-C6-AB-39(TOTAL NET WT. 1877.58 KGS)"/>
    <s v="STAINLESS"/>
    <s v="STEEL SPORTS BOTTLE 750ML S-308-C6-AB-39"/>
    <s v="STEEL"/>
    <s v="TOTAL NET WT. 1877.58 KGS"/>
    <s v=""/>
    <e v="#VALUE!"/>
    <s v=" "/>
    <e v="#VALUE!"/>
    <n v="10980"/>
    <s v="PCS"/>
    <n v="97.63753552"/>
    <n v="1072060.1399999999"/>
    <n v="1.4895123649999999"/>
    <n v="16354.84577"/>
    <n v="183300.8"/>
    <n v="99.127047884999996"/>
    <x v="8"/>
    <s v="Household Steel Items"/>
    <e v="#NAME?"/>
    <s v="Other"/>
  </r>
  <r>
    <s v="INNSA1"/>
    <s v="2017-05-04"/>
    <s v="0301049751"/>
    <s v="73239990"/>
    <s v="STAINLESS STEEL SPORTS BOTTLE 750ML S-308-C6-NP-20(TOTAL NET WT. 786.24 KGS)"/>
    <s v="STAINLESS"/>
    <s v="STEEL SPORTS BOTTLE 750ML S-308-C6-NP-20"/>
    <s v="STEEL"/>
    <s v="TOTAL NET WT. 786.24 KGS"/>
    <s v=""/>
    <e v="#VALUE!"/>
    <s v=" "/>
    <e v="#VALUE!"/>
    <n v="4680"/>
    <s v="PCS"/>
    <n v="73.778222220000004"/>
    <n v="345282.08"/>
    <n v="1.125525892"/>
    <n v="5267.4611750000004"/>
    <n v="59036.3"/>
    <n v="74.903748112000002"/>
    <x v="8"/>
    <s v="Household Steel Items"/>
    <e v="#NAME?"/>
    <s v="Other"/>
  </r>
  <r>
    <s v="INNSA1"/>
    <s v="2017-04-29"/>
    <s v="0301049751"/>
    <s v="73239990"/>
    <s v="STEEL JAR - SALT &amp; PEPPER-MP-009 (TOTAL NET WT.547.20 KGS ) (MILD STEEL)"/>
    <s v="STEEL"/>
    <s v="JAR - SALT &amp; PEPPER-MP-009"/>
    <s v="JAR"/>
    <s v="TOTAL NET WT.547.20 KGS "/>
    <s v=""/>
    <e v="#VALUE!"/>
    <s v=" "/>
    <e v="#VALUE!"/>
    <n v="13680"/>
    <s v="PCS"/>
    <n v="15.76768787"/>
    <n v="215701.97"/>
    <n v="0.240544437"/>
    <n v="3290.6479020000002"/>
    <n v="36880.699999999997"/>
    <n v="16.008232307"/>
    <x v="8"/>
    <s v="Household Steel Items"/>
    <e v="#NAME?"/>
    <s v="Other"/>
  </r>
  <r>
    <s v="INNSA1"/>
    <s v="2017-04-29"/>
    <s v="0301049751"/>
    <s v="73239990"/>
    <s v="STEEL JAR - SALT &amp; PEPPER -MP-009 (TOTAL NET WT.388.80 KGS)( MILD STEEL)"/>
    <s v="STEEL"/>
    <s v="JAR - SALT &amp; PEPPER -MP-009"/>
    <s v="JAR"/>
    <s v="TOTAL NET WT.388.80 KGS"/>
    <s v=""/>
    <e v="#VALUE!"/>
    <s v=" "/>
    <e v="#VALUE!"/>
    <n v="9720"/>
    <s v="PCS"/>
    <n v="15.446222219999999"/>
    <n v="150137.28"/>
    <n v="0.23564030899999999"/>
    <n v="2290.4237990000001"/>
    <n v="25670.5"/>
    <n v="15.681862529"/>
    <x v="8"/>
    <s v="Household Steel Items"/>
    <e v="#NAME?"/>
    <s v="Other"/>
  </r>
  <r>
    <s v="INNSA1"/>
    <s v="2017-04-29"/>
    <s v="0301049751"/>
    <s v="73239990"/>
    <s v="STEEL PIZZA CUTTER-RJ-388 (TOTAL NET WT.987.84 KGS) (MILD ST EEL)"/>
    <s v="STEEL"/>
    <s v="PIZZA CUTTER-RJ-388"/>
    <s v="PIZZA"/>
    <s v="TOTAL NET WT.987.84 KGS"/>
    <s v=""/>
    <e v="#VALUE!"/>
    <s v=" "/>
    <e v="#VALUE!"/>
    <n v="10080"/>
    <s v="PCS"/>
    <n v="32.208491070000001"/>
    <n v="324661.59000000003"/>
    <n v="0.491357606"/>
    <n v="4952.8846679999997"/>
    <n v="79420.399999999994"/>
    <n v="32.699848676000002"/>
    <x v="8"/>
    <s v="Household Steel Items"/>
    <e v="#NAME?"/>
    <s v="Other"/>
  </r>
  <r>
    <s v="INNSA1"/>
    <s v="2017-04-26"/>
    <s v="0301049751"/>
    <s v="73239990"/>
    <s v="STEEL PEELER-MP-196(TOTAL NET WT.2340 KGS) (MILD STEEL)"/>
    <s v="STEEL"/>
    <s v="PEELER-MP-196"/>
    <s v=" "/>
    <s v="TOTAL NET WT.2340 KGS"/>
    <s v=""/>
    <e v="#VALUE!"/>
    <s v=" "/>
    <e v="#VALUE!"/>
    <n v="30000"/>
    <s v="PCS"/>
    <n v="35.529775999999998"/>
    <n v="1065893.28"/>
    <n v="0.54202556800000001"/>
    <n v="16260.76705"/>
    <n v="182246.5"/>
    <n v="36.071801567999998"/>
    <x v="8"/>
    <s v="Household Steel Items"/>
    <e v="#NAME?"/>
    <s v="Other"/>
  </r>
  <r>
    <s v="INNSA1"/>
    <s v="2017-04-26"/>
    <s v="0301049751"/>
    <s v="73239390"/>
    <s v="KWP-600B-SS OIL POT 600ML"/>
    <s v="KWP-600B-SS"/>
    <s v=" "/>
    <s v=""/>
    <e v="#N/A"/>
    <s v=""/>
    <e v="#VALUE!"/>
    <s v=" "/>
    <e v="#VALUE!"/>
    <n v="2000"/>
    <s v="PCS"/>
    <n v="91.169439999999994"/>
    <n v="182338.88"/>
    <n v="1.390838139"/>
    <n v="2781.6762779999999"/>
    <n v="31176.400000000001"/>
    <n v="92.56027813899999"/>
    <x v="8"/>
    <s v="Kitchen Filters"/>
    <e v="#NAME?"/>
    <s v="Other"/>
  </r>
  <r>
    <s v="INNSA1"/>
    <s v="2017-04-26"/>
    <s v="0301049751"/>
    <s v="73239990"/>
    <s v="STAINLESS STEEL SPORTS BOTTLE 750ML S-308-C6-NP-20(TOTAL NET WT.1825 KGS)"/>
    <s v="STAINLESS"/>
    <s v="STEEL SPORTS BOTTLE 750ML S-308-C6-NP-20"/>
    <s v="STEEL"/>
    <s v="TOTAL NET WT.1825 KGS"/>
    <s v=""/>
    <e v="#VALUE!"/>
    <s v=" "/>
    <e v="#VALUE!"/>
    <n v="10800"/>
    <s v="PCS"/>
    <n v="73.750582410000007"/>
    <n v="796506.29"/>
    <n v="1.125104232"/>
    <n v="12151.12571"/>
    <n v="136186.6"/>
    <n v="74.875686642000005"/>
    <x v="8"/>
    <s v="Household Steel Items"/>
    <e v="#NAME?"/>
    <s v="Other"/>
  </r>
  <r>
    <s v="INNSA1"/>
    <s v="2017-04-26"/>
    <s v="0301049751"/>
    <s v="73239390"/>
    <s v="KWP-1000B-SS OIL POT 1000ML"/>
    <s v="KWP-1000B-SS"/>
    <s v=" "/>
    <s v=""/>
    <e v="#N/A"/>
    <s v=""/>
    <e v="#VALUE!"/>
    <s v=" "/>
    <e v="#VALUE!"/>
    <n v="6000"/>
    <s v="PCS"/>
    <n v="111.2803433"/>
    <n v="667682.06000000006"/>
    <n v="1.6976406310000001"/>
    <n v="10185.843779999999"/>
    <n v="114160.3"/>
    <n v="112.977983931"/>
    <x v="8"/>
    <s v="Kitchen Filters"/>
    <e v="#NAME?"/>
    <s v="Other"/>
  </r>
  <r>
    <s v="INNSA1"/>
    <s v="2017-04-26"/>
    <s v="0301049751"/>
    <s v="73239990"/>
    <s v="STAINLESS STEEL SPORTS BOTTLE 600ML S115 -NP-21(TOTAL NET WT . 1933.2KGS)"/>
    <s v="STAINLESS"/>
    <s v="STEEL SPORTS BOTTLE 600ML S115 -NP-21"/>
    <s v="STEEL"/>
    <s v="TOTAL NET WT . 1933.2KGS"/>
    <s v=""/>
    <e v="#VALUE!"/>
    <s v=" "/>
    <e v="#VALUE!"/>
    <n v="10800"/>
    <s v="PCS"/>
    <n v="81.311220370000001"/>
    <n v="878161.18"/>
    <n v="1.2404457719999999"/>
    <n v="13396.814340000001"/>
    <n v="150147.9"/>
    <n v="82.551666142000002"/>
    <x v="8"/>
    <s v="Household Steel Items"/>
    <e v="#NAME?"/>
    <s v="Other"/>
  </r>
  <r>
    <s v="INNSA1"/>
    <s v="2017-04-20"/>
    <s v="0301049751"/>
    <s v="73239990"/>
    <s v="STAINLESS STEEL SPORTS BOTTLE 750ML S-308-C6-NP-20(TOTAL NET WT.1857.60 KGS)"/>
    <s v="STAINLESS"/>
    <s v="STEEL SPORTS BOTTLE 750ML S-308-C6-NP-20"/>
    <s v="STEEL"/>
    <s v="TOTAL NET WT.1857.60 KGS"/>
    <s v=""/>
    <e v="#VALUE!"/>
    <s v=" "/>
    <e v="#VALUE!"/>
    <n v="10800"/>
    <s v="PCS"/>
    <n v="73.907169440000004"/>
    <n v="798197.43"/>
    <n v="1.121504847"/>
    <n v="12112.252350000001"/>
    <n v="136475.70000000001"/>
    <n v="75.028674287000001"/>
    <x v="8"/>
    <s v="Household Steel Items"/>
    <e v="#NAME?"/>
    <s v="Other"/>
  </r>
  <r>
    <s v="INNSA1"/>
    <s v="2017-04-20"/>
    <s v="0301049751"/>
    <s v="73239990"/>
    <s v="STAINLESS STEEL SPORTS BOTTLE 750ML S308-C6-AB-39(TOTAL NET WT.1846.80 KGS)"/>
    <s v="STAINLESS"/>
    <s v="STEEL SPORTS BOTTLE 750ML S308-C6-AB-39"/>
    <s v="STEEL"/>
    <s v="TOTAL NET WT.1846.80 KGS"/>
    <s v=""/>
    <e v="#VALUE!"/>
    <s v=" "/>
    <e v="#VALUE!"/>
    <n v="10800"/>
    <s v="PCS"/>
    <n v="97.808183330000006"/>
    <n v="1056328.3799999999"/>
    <n v="1.484190946"/>
    <n v="16029.262220000001"/>
    <n v="180611"/>
    <n v="99.292374276000004"/>
    <x v="8"/>
    <s v="Household Steel Items"/>
    <e v="#NAME?"/>
    <s v="Other"/>
  </r>
  <r>
    <s v="INNSA1"/>
    <s v="2017-04-20"/>
    <s v="0301049751"/>
    <s v="73239990"/>
    <s v="STAINLESS STEEL SPORTS BOTTLE 600ML S115 -NP-21(TOTAL NET WT .1772.71 KGS)"/>
    <s v="STAINLESS"/>
    <s v="STEEL SPORTS BOTTLE 600ML S115 -NP-21"/>
    <s v="STEEL"/>
    <s v="TOTAL NET WT .1772.71 KGS"/>
    <s v=""/>
    <e v="#VALUE!"/>
    <s v=" "/>
    <e v="#VALUE!"/>
    <n v="10188"/>
    <s v="PCS"/>
    <n v="81.483859440000003"/>
    <n v="830157.56"/>
    <n v="1.2364773819999999"/>
    <n v="12597.23156"/>
    <n v="141940.4"/>
    <n v="82.720336822000007"/>
    <x v="8"/>
    <s v="Household Steel Items"/>
    <e v="#NAME?"/>
    <s v="Other"/>
  </r>
  <r>
    <s v="INNSA1"/>
    <s v="2017-04-07"/>
    <s v="0301049751"/>
    <s v="73239990"/>
    <s v="STEEL EGG BEATER -MP-217 (TOTAL NET WT.530.35 KGS) (MILD STE EL)"/>
    <s v="STEEL"/>
    <s v="EGG BEATER -MP-217"/>
    <s v="EGG"/>
    <s v="TOTAL NET WT.530.35 KGS"/>
    <s v=""/>
    <e v="#VALUE!"/>
    <s v=" "/>
    <e v="#VALUE!"/>
    <n v="10199"/>
    <s v="PCS"/>
    <n v="18.208921459999999"/>
    <n v="185712.79"/>
    <n v="0.27631140300000001"/>
    <n v="2818.1"/>
    <n v="31753.200000000001"/>
    <n v="18.485232863"/>
    <x v="8"/>
    <s v="Household Steel Items"/>
    <e v="#NAME?"/>
    <s v="Other"/>
  </r>
  <r>
    <s v="INNSA1"/>
    <s v="2017-04-07"/>
    <s v="0301049751"/>
    <s v="73239990"/>
    <s v="STEEL CORNER STAND-MP-103 (TOTAL 1634.52 KGS) (MILD STEEL)"/>
    <s v="STEEL"/>
    <s v="CORNER STAND-MP-103"/>
    <s v="CORNER"/>
    <s v="TOTAL 1634.52 KGS"/>
    <s v=""/>
    <e v="#VALUE!"/>
    <s v=" "/>
    <e v="#VALUE!"/>
    <n v="6168"/>
    <s v="PCS"/>
    <n v="50.351536959999997"/>
    <n v="310568.28000000003"/>
    <n v="0.76405974200000004"/>
    <n v="4712.7204860000002"/>
    <n v="53100.9"/>
    <n v="51.115596701999998"/>
    <x v="8"/>
    <s v="Household Steel Items"/>
    <e v="#NAME?"/>
    <s v="Cloth Stand"/>
  </r>
  <r>
    <s v="INNSA1"/>
    <s v="2017-04-07"/>
    <s v="0301049751"/>
    <s v="73239990"/>
    <s v="STEEL CORNER STAND- MP-103 (TOTAL NET WT.1545.48 KGS) (MILD STEEL)"/>
    <s v="STEEL"/>
    <s v="CORNER STAND- MP-103"/>
    <s v="CORNER"/>
    <s v="TOTAL NET WT.1545.48 KGS"/>
    <s v=""/>
    <e v="#VALUE!"/>
    <s v=" "/>
    <e v="#VALUE!"/>
    <n v="5832"/>
    <s v="PCS"/>
    <n v="50.704988"/>
    <n v="295711.49"/>
    <n v="0.76942318700000001"/>
    <n v="4487.2760239999998"/>
    <n v="50560.800000000003"/>
    <n v="51.474411187000001"/>
    <x v="8"/>
    <s v="Household Steel Items"/>
    <e v="#NAME?"/>
    <s v="Cloth Stand"/>
  </r>
  <r>
    <s v="INNSA1"/>
    <s v="2017-04-07"/>
    <s v="0301049751"/>
    <s v="73239990"/>
    <s v="STEEL SPOON HOLDER ROUND-MP-96 (TOTAL 3426.98 KGS) (MILD STE EL)"/>
    <s v="STEEL"/>
    <s v="SPOON HOLDER ROUND-MP-96"/>
    <s v="SPOON"/>
    <s v="TOTAL 3426.98 KGS"/>
    <s v=""/>
    <e v="#VALUE!"/>
    <s v=" "/>
    <e v="#VALUE!"/>
    <n v="15299"/>
    <s v="PCS"/>
    <n v="45.382234130000001"/>
    <n v="694302.8"/>
    <n v="0.688653022"/>
    <n v="10535.702579999999"/>
    <n v="118711.9"/>
    <n v="46.070887151999997"/>
    <x v="8"/>
    <s v="Household Steel Items"/>
    <e v="#NAME?"/>
    <s v="Holder"/>
  </r>
  <r>
    <s v="INNSA1"/>
    <s v="2017-03-24"/>
    <s v="0301049751"/>
    <s v="73239990"/>
    <s v="STAINLESS STEEL SPORTS BOTTLE 600ML S115 -NP-21(TOTAL NET WT . 1922.40KGS)"/>
    <s v="STAINLESS"/>
    <s v="STEEL SPORTS BOTTLE 600ML S115 -NP-21"/>
    <s v="STEEL"/>
    <s v="TOTAL NET WT . 1922.40KGS"/>
    <s v=""/>
    <e v="#VALUE!"/>
    <s v=" "/>
    <e v="#VALUE!"/>
    <n v="10800"/>
    <s v="PCS"/>
    <n v="81.690548149999998"/>
    <n v="882257.92000000004"/>
    <n v="1.2339961960000001"/>
    <n v="13327.15891"/>
    <n v="150848.4"/>
    <n v="82.924544346000005"/>
    <x v="8"/>
    <s v="Household Steel Items"/>
    <e v="#NAME?"/>
    <s v="Other"/>
  </r>
  <r>
    <s v="INNSA1"/>
    <s v="2017-03-24"/>
    <s v="0301049751"/>
    <s v="73239990"/>
    <s v="STAINLESS STEEL SPORTS BOTTLE 750ML S-308-C6-NP-20(TOTAL NET WT. 1245.60KGS)"/>
    <s v="STAINLESS"/>
    <s v="STEEL SPORTS BOTTLE 750ML S-308-C6-NP-20"/>
    <s v="STEEL"/>
    <s v="TOTAL NET WT. 1245.60KGS"/>
    <s v=""/>
    <e v="#VALUE!"/>
    <s v=" "/>
    <e v="#VALUE!"/>
    <n v="7200"/>
    <s v="PCS"/>
    <n v="74.094638889999999"/>
    <n v="533481.4"/>
    <n v="1.1192543639999999"/>
    <n v="8058.6314199999997"/>
    <n v="91214.7"/>
    <n v="75.213893253999998"/>
    <x v="8"/>
    <s v="Household Steel Items"/>
    <e v="#NAME?"/>
    <s v="Other"/>
  </r>
  <r>
    <s v="INNSA1"/>
    <s v="2017-03-15"/>
    <s v="0301049751"/>
    <s v="73231000"/>
    <s v="STEEL SCRUBBER 3PCS SET-ANGW11 (TOTAL NET WT.7344 KGS)(MILD STEEL)"/>
    <s v="STEEL"/>
    <s v="SCRUBBER 3PCS SET-ANGW11"/>
    <s v="SCRUBBER"/>
    <s v="TOTAL NET WT.7344 KGS"/>
    <s v=""/>
    <e v="#VALUE!"/>
    <s v=" "/>
    <e v="#VALUE!"/>
    <n v="117504"/>
    <s v="SET"/>
    <n v="10.685008849999999"/>
    <n v="1255531.28"/>
    <n v="0.15794543799999999"/>
    <n v="18559.220689999998"/>
    <n v="214670.8"/>
    <n v="10.842954288"/>
    <x v="8"/>
    <s v="Steel Scrubbers"/>
    <e v="#NAME?"/>
    <s v="Scrubber"/>
  </r>
  <r>
    <s v="INNSA1"/>
    <s v="2017-02-10"/>
    <s v="0301049751"/>
    <s v="73239390"/>
    <s v="SS OIL POT 1000ML-KWP-1000B (TOTAL NET WT.2080 KGS) "/>
    <s v="SS"/>
    <s v="OIL POT 1000ML-KWP-1000B"/>
    <s v="OIL"/>
    <s v="TOTAL NET WT.2080 KGS"/>
    <s v=""/>
    <e v="#VALUE!"/>
    <s v=" "/>
    <e v="#VALUE!"/>
    <n v="8952"/>
    <s v="PCS"/>
    <n v="115.4871146"/>
    <n v="1033840.65"/>
    <n v="1.688408108"/>
    <n v="15114.62939"/>
    <n v="176766.2"/>
    <n v="117.175522708"/>
    <x v="8"/>
    <s v="Kitchen Filters"/>
    <e v="#NAME?"/>
    <s v="Other"/>
  </r>
  <r>
    <s v="INNSA1"/>
    <s v="2017-02-10"/>
    <s v="0301049751"/>
    <s v="73239390"/>
    <s v="SS OIL POT 600ML-KWP-600B (TOTAL NET WT.927.60 KGS) "/>
    <s v="SS"/>
    <s v="OIL POT 600ML-KWP-600B"/>
    <s v="OIL"/>
    <s v="TOTAL NET WT.927.60 KGS"/>
    <s v=""/>
    <e v="#VALUE!"/>
    <s v=" "/>
    <e v="#VALUE!"/>
    <n v="5000"/>
    <s v="PCS"/>
    <n v="94.615397999999999"/>
    <n v="473076.99"/>
    <n v="1.3832660530000001"/>
    <n v="6916.3302629999998"/>
    <n v="80886.7"/>
    <n v="95.998664052999999"/>
    <x v="8"/>
    <s v="Kitchen Filters"/>
    <e v="#NAME?"/>
    <s v="Other"/>
  </r>
  <r>
    <s v="INNSA1"/>
    <s v="2017-02-10"/>
    <s v="0301049751"/>
    <s v="73239390"/>
    <s v="SS OIL POT 1000ML-KWP-1000B (TOTAL NET WT.2105 KGS) "/>
    <s v="SS"/>
    <s v="OIL POT 1000ML-KWP-1000B"/>
    <s v="OIL"/>
    <s v="TOTAL NET WT.2105 KGS"/>
    <s v=""/>
    <e v="#VALUE!"/>
    <s v=" "/>
    <e v="#VALUE!"/>
    <n v="9000"/>
    <s v="PCS"/>
    <n v="115.4864422"/>
    <n v="1039377.98"/>
    <n v="1.688398278"/>
    <n v="15195.584500000001"/>
    <n v="177712.8"/>
    <n v="117.17484047799999"/>
    <x v="8"/>
    <s v="Kitchen Filters"/>
    <e v="#NAME?"/>
    <s v="Other"/>
  </r>
  <r>
    <s v="INNSA1"/>
    <s v="2017-02-10"/>
    <s v="0301049751"/>
    <s v="73239390"/>
    <s v="SS OIL POT 600ML-KWP-600B (TOTAL NET WT.930.50 KGS) "/>
    <s v="SS"/>
    <s v="OIL POT 600ML-KWP-600B"/>
    <s v="OIL"/>
    <s v="TOTAL NET WT.930.50 KGS"/>
    <s v=""/>
    <e v="#VALUE!"/>
    <s v=" "/>
    <e v="#VALUE!"/>
    <n v="5020"/>
    <s v="PCS"/>
    <n v="94.6159502"/>
    <n v="474972.07"/>
    <n v="1.3832741260000001"/>
    <n v="6944.0361110000003"/>
    <n v="81210.8"/>
    <n v="95.999224326000004"/>
    <x v="8"/>
    <s v="Kitchen Filters"/>
    <e v="#NAME?"/>
    <s v="Other"/>
  </r>
  <r>
    <s v="INNSA1"/>
    <s v="2017-02-04"/>
    <s v="0301049751"/>
    <s v="73239990"/>
    <s v="STEEL LUNCH BOX 2 LAYER-6504(TOTAL NET WT.5740 KGS)(MILD ST EEL)"/>
    <s v="STEEL"/>
    <s v="LUNCH BOX 2 LAYER-6504"/>
    <s v="LUNCH"/>
    <s v="TOTAL NET WT.5740 KGS"/>
    <s v=""/>
    <e v="#VALUE!"/>
    <s v=" "/>
    <e v="#VALUE!"/>
    <n v="12000"/>
    <s v="PCS"/>
    <n v="180.00056670000001"/>
    <n v="2160006.7999999998"/>
    <n v="2.6315872320000002"/>
    <n v="31579.046780000001"/>
    <n v="369317.9"/>
    <n v="182.63215393199999"/>
    <x v="8"/>
    <s v="Household Steel Items"/>
    <e v="#NAME?"/>
    <s v="Lunch Box"/>
  </r>
  <r>
    <s v="INNSA1"/>
    <s v="2017-02-04"/>
    <s v="0301049751"/>
    <s v="73239990"/>
    <s v="STAINLESS STEEL GRATER WITH HANDLE -DS-25 (TOTAL NET WT. 17 51.40 KGS) (MILD STEEL)"/>
    <s v="STAINLESS"/>
    <s v="STEEL GRATER WITH HANDLE -DS-25"/>
    <s v="STEEL"/>
    <s v="TOTAL NET WT. 17 51.40 KGS"/>
    <s v=""/>
    <e v="#VALUE!"/>
    <s v=" "/>
    <e v="#VALUE!"/>
    <n v="50040"/>
    <s v="PCS"/>
    <n v="15.18215008"/>
    <n v="759714.79"/>
    <n v="0.22196125799999999"/>
    <n v="11106.94137"/>
    <n v="129896.1"/>
    <n v="15.404111338"/>
    <x v="8"/>
    <s v="Household Steel Items"/>
    <e v="#NAME?"/>
    <s v="Other"/>
  </r>
  <r>
    <s v="INNSA1"/>
    <s v="2017-02-04"/>
    <s v="0301049751"/>
    <s v="73239990"/>
    <s v="STEEL LUNCH BOX-6531(TOTAL NET WT.596.40KGS)(MILD STEEL) "/>
    <s v="STEEL"/>
    <s v="LUNCH BOX-6531"/>
    <s v="LUNCH"/>
    <s v="TOTAL NET WT.596.40KGS"/>
    <s v=""/>
    <e v="#VALUE!"/>
    <s v=" "/>
    <e v="#VALUE!"/>
    <n v="2016"/>
    <s v="PCS"/>
    <n v="112.5794345"/>
    <n v="226960.14"/>
    <n v="1.6458981660000001"/>
    <n v="3318.1307019999999"/>
    <n v="38805.699999999997"/>
    <n v="114.225332666"/>
    <x v="8"/>
    <s v="Household Steel Items"/>
    <e v="#NAME?"/>
    <s v="Lunch Box"/>
  </r>
  <r>
    <s v="INNSA1"/>
    <s v="2017-02-04"/>
    <s v="0301049751"/>
    <s v="73239990"/>
    <s v="STEEL JAR - SALT &amp; PEPPER-MP-009 (TOTAL NET WT.302.40 KGS ) (MILD STEEL)"/>
    <s v="STEEL"/>
    <s v="JAR - SALT &amp; PEPPER-MP-009"/>
    <s v="JAR"/>
    <s v="TOTAL NET WT.302.40 KGS "/>
    <s v=""/>
    <e v="#VALUE!"/>
    <s v=" "/>
    <e v="#VALUE!"/>
    <n v="7200"/>
    <s v="PCS"/>
    <n v="16.277016669999998"/>
    <n v="117194.52"/>
    <n v="0.23796808"/>
    <n v="1713.370175"/>
    <n v="20037.900000000001"/>
    <n v="16.51498475"/>
    <x v="8"/>
    <s v="Household Steel Items"/>
    <e v="#NAME?"/>
    <s v="Other"/>
  </r>
  <r>
    <s v="INNSA1"/>
    <s v="2017-02-04"/>
    <s v="0301049751"/>
    <s v="73239990"/>
    <s v="STEEL LUNCH BOX 3 LAYER-6505(TOTAL NET WT.2271.76 KGS)(MILD STEEL)"/>
    <s v="STEEL"/>
    <s v="LUNCH BOX 3 LAYER-6505"/>
    <s v="LUNCH"/>
    <s v="TOTAL NET WT.2271.76 KGS"/>
    <s v=""/>
    <e v="#VALUE!"/>
    <s v=" "/>
    <e v="#VALUE!"/>
    <n v="3504"/>
    <s v="PCS"/>
    <n v="248.82630710000001"/>
    <n v="871887.38"/>
    <n v="3.6378115069999999"/>
    <n v="12746.891519999999"/>
    <n v="149075.29999999999"/>
    <n v="252.46411860700002"/>
    <x v="8"/>
    <s v="Household Steel Items"/>
    <e v="#NAME?"/>
    <s v="Lunch Box"/>
  </r>
  <r>
    <s v="INNSA1"/>
    <s v="2017-02-04"/>
    <s v="0301049751"/>
    <s v="73239990"/>
    <s v="STEEL LUNCH BOX -6900(TOTAL NET WT.1756.25 KGS)(MILD STEEL) "/>
    <s v="STEEL"/>
    <s v="LUNCH BOX -6900"/>
    <s v="LUNCH"/>
    <s v="TOTAL NET WT.1756.25 KGS"/>
    <s v=""/>
    <e v="#VALUE!"/>
    <s v=" "/>
    <e v="#VALUE!"/>
    <n v="15000"/>
    <s v="PCS"/>
    <n v="55.973644669999999"/>
    <n v="839604.67"/>
    <n v="0.81832813800000004"/>
    <n v="12274.92208"/>
    <n v="143555.6"/>
    <n v="56.791972807999997"/>
    <x v="8"/>
    <s v="Household Steel Items"/>
    <e v="#NAME?"/>
    <s v="Lunch Box"/>
  </r>
  <r>
    <s v="INNSA1"/>
    <s v="2017-02-03"/>
    <s v="0301049751"/>
    <s v="73239990"/>
    <s v="STAINLESS STEEL SPORTS BOTTLE 750ML S-308-C6-NP-20(TOTAL NET WT.3568.32 KGS)"/>
    <s v="STAINLESS"/>
    <s v="STEEL SPORTS BOTTLE 750ML S-308-C6-NP-20"/>
    <s v="STEEL"/>
    <s v="TOTAL NET WT.3568.32 KGS"/>
    <s v=""/>
    <e v="#VALUE!"/>
    <s v=" "/>
    <e v="#VALUE!"/>
    <n v="21240"/>
    <s v="PCS"/>
    <n v="76.297635589999999"/>
    <n v="1620561.78"/>
    <n v="1.1154625090000001"/>
    <n v="23692.42368"/>
    <n v="277083.7"/>
    <n v="77.413098098999995"/>
    <x v="8"/>
    <s v="Household Steel Items"/>
    <e v="#NAME?"/>
    <s v="Other"/>
  </r>
  <r>
    <s v="INNSA1"/>
    <s v="2017-02-03"/>
    <s v="0301049751"/>
    <s v="73239990"/>
    <s v="STAINLESS STEEL SPORTS BOTTLE 600ML S115 -NP-21(TOTAL NET WT . 3653.28 KGS)"/>
    <s v="STAINLESS"/>
    <s v="STEEL SPORTS BOTTLE 600ML S115 -NP-21"/>
    <s v="STEEL"/>
    <s v="TOTAL NET WT . 3653.28 KGS"/>
    <m/>
    <e v="#VALUE!"/>
    <s v=" "/>
    <e v="#VALUE!"/>
    <n v="21240"/>
    <s v="PCS"/>
    <n v="84.119387950000004"/>
    <n v="1786695.8"/>
    <n v="1.229815613"/>
    <n v="26121.283630000002"/>
    <n v="305489.2"/>
    <n v="85.349203563000003"/>
    <x v="8"/>
    <s v="Household Steel Items"/>
    <e v="#NAME?"/>
    <s v="Other"/>
  </r>
  <r>
    <s v="INNSA1"/>
    <s v="2017-01-27"/>
    <s v="0301049751"/>
    <s v="73239990"/>
    <s v="STEEL HOOK 3PCS-RJ-409 (TOTAL NET WT985.97. KGS) (MILD STEEL)"/>
    <s v="STEEL"/>
    <s v="HOOK 3PCS-RJ-409"/>
    <s v="HOOK"/>
    <s v="TOTAL NET WT985.97. KGS"/>
    <s v=" "/>
    <e v="#VALUE!"/>
    <s v=" "/>
    <e v="#VALUE!"/>
    <n v="24048"/>
    <s v="SET"/>
    <n v="37.031334409999999"/>
    <n v="890529.53"/>
    <n v="0.53590932599999996"/>
    <n v="12887.54747"/>
    <n v="152262.79999999999"/>
    <n v="37.567243736000002"/>
    <x v="8"/>
    <s v="Household Steel Items"/>
    <e v="#NAME?"/>
    <s v="Other"/>
  </r>
  <r>
    <s v="INNSA1"/>
    <s v="2017-01-27"/>
    <s v="0301049751"/>
    <s v="73231000"/>
    <s v="STEEL SCRUBBER 3 PCS SET-ANGW11 (TOTAL NET WT.7392 KGS)(MILD STEEL)"/>
    <s v="STEEL"/>
    <s v="SCRUBBER 3 PCS SET-ANGW11"/>
    <s v="SCRUBBER"/>
    <s v="TOTAL NET WT.7392 KGS"/>
    <s v=" "/>
    <e v="#VALUE!"/>
    <s v=" "/>
    <e v="#VALUE!"/>
    <n v="118272"/>
    <s v="SET"/>
    <n v="10.88972064"/>
    <n v="1287949.04"/>
    <n v="0.15759364200000001"/>
    <n v="18638.915199999999"/>
    <n v="220213.5"/>
    <n v="11.047314282"/>
    <x v="8"/>
    <s v="Steel Scrubbers"/>
    <e v="#NAME?"/>
    <s v="Scrubber"/>
  </r>
  <r>
    <s v="INNSA1"/>
    <s v="2017-01-27"/>
    <s v="0301049751"/>
    <s v="73239990"/>
    <s v="STEEL PEELER -MP-196 (TOTAL NET WT.34.128 KGS) (MILD STEEL)"/>
    <s v="STEEL"/>
    <s v="PEELER -MP-196"/>
    <s v="PEELER"/>
    <s v="TOTAL NET WT.34.128 KGS"/>
    <s v=" "/>
    <e v="#VALUE!"/>
    <s v=" "/>
    <e v="#VALUE!"/>
    <n v="432"/>
    <s v="PCS"/>
    <n v="36.920856479999998"/>
    <n v="15949.81"/>
    <n v="0.53431051299999999"/>
    <n v="230.8221418"/>
    <n v="2727.2"/>
    <n v="37.455166992999999"/>
    <x v="8"/>
    <s v="Household Steel Items"/>
    <e v="#NAME?"/>
    <s v="Other"/>
  </r>
  <r>
    <s v="INNSA1"/>
    <s v="2017-01-25"/>
    <s v="0301049751"/>
    <s v="73239990"/>
    <s v="STEEL PEELER-MP-196 (TOTAL NET WT.1672.27 KGS) (MILD STEEL)"/>
    <s v="STEEL"/>
    <s v="PEELER-MP-196"/>
    <s v=" "/>
    <s v="TOTAL NET WT.1672.27 KGS"/>
    <s v=" "/>
    <e v="#VALUE!"/>
    <s v=" "/>
    <e v="#VALUE!"/>
    <n v="21168"/>
    <s v="PCS"/>
    <n v="36.834676399999999"/>
    <n v="779716.43"/>
    <n v="0.53306333400000006"/>
    <n v="11283.88466"/>
    <n v="133315.9"/>
    <n v="37.367739733999997"/>
    <x v="8"/>
    <s v="Household Steel Items"/>
    <e v="#NAME?"/>
    <s v="Other"/>
  </r>
  <r>
    <s v="INNSA1"/>
    <s v="2017-01-21"/>
    <s v="0301049751"/>
    <s v="73231000"/>
    <s v="STEEL SCRUBBER-AISI430 (TOTAL NET WT.5472 KGS)(MILD STEEL)"/>
    <s v="STEEL"/>
    <s v="SCRUBBER-AISI430"/>
    <s v=" "/>
    <s v="TOTAL NET WT.5472 KGS"/>
    <s v=" "/>
    <e v="#VALUE!"/>
    <s v=" "/>
    <e v="#VALUE!"/>
    <n v="273600"/>
    <s v="PCS"/>
    <n v="4.7127486479999998"/>
    <n v="1289408.03"/>
    <n v="6.8201862000000002E-2"/>
    <n v="18660.02938"/>
    <n v="220462.9"/>
    <n v="4.7809505100000003"/>
    <x v="8"/>
    <s v="Steel Scrubbers"/>
    <e v="#NAME?"/>
    <s v="Scrubber"/>
  </r>
  <r>
    <s v="INNSA1"/>
    <s v="2017-01-14"/>
    <s v="0301049751"/>
    <s v="73239990"/>
    <s v="STEEL GRATER-ST-4 (TOTAL NET WT.3223.20KGS) (MILD STEEL)"/>
    <s v="STEEL"/>
    <s v="GRATER-ST-4"/>
    <s v=" "/>
    <s v="TOTAL NET WT.3223.20KGS"/>
    <s v=" "/>
    <e v="#VALUE!"/>
    <s v=" "/>
    <e v="#VALUE!"/>
    <n v="20400"/>
    <s v="PCS"/>
    <n v="51.854725979999998"/>
    <n v="1057836.4099999999"/>
    <n v="0.75370241299999996"/>
    <n v="15375.52922"/>
    <n v="180868.8"/>
    <n v="52.608428392999997"/>
    <x v="8"/>
    <s v="Household Steel Items"/>
    <e v="#NAME?"/>
    <s v="Other"/>
  </r>
  <r>
    <s v="INNSA1"/>
    <s v="2017-01-14"/>
    <s v="0301049751"/>
    <s v="73239990"/>
    <s v="STEEL PIZZA CUTTER- RJ-388 (TOTAL 1015.2 KGS) (MILD STEEL)"/>
    <s v="STEEL"/>
    <s v="PIZZA CUTTER- RJ-388"/>
    <s v="PIZZA"/>
    <s v="TOTAL 1015.2 KGS"/>
    <s v=" "/>
    <e v="#VALUE!"/>
    <s v=" "/>
    <e v="#VALUE!"/>
    <n v="10800"/>
    <s v="PCS"/>
    <n v="33.751993519999999"/>
    <n v="364521.53"/>
    <n v="0.49058130100000003"/>
    <n v="5298.2780519999997"/>
    <n v="62325.9"/>
    <n v="34.242574820999998"/>
    <x v="8"/>
    <s v="Household Steel Items"/>
    <e v="#NAME?"/>
    <s v="Other"/>
  </r>
  <r>
    <s v="INNSA1"/>
    <s v="2017-01-14"/>
    <s v="0301049751"/>
    <s v="73239990"/>
    <s v="STEEL TEA STAINER-NP-55 (TOTAL NET WT.1861.20 KGS) (MILD STEEL)"/>
    <s v="STEEL"/>
    <s v="TEA STAINER-NP-55"/>
    <s v="TEA"/>
    <s v="TOTAL NET WT.1861.20 KGS"/>
    <s v=" "/>
    <e v="#VALUE!"/>
    <s v=" "/>
    <e v="#VALUE!"/>
    <n v="39600"/>
    <s v="PCS"/>
    <n v="20.351402019999998"/>
    <n v="805915.52"/>
    <n v="0.29580526200000001"/>
    <n v="11713.888370000001"/>
    <n v="137795.4"/>
    <n v="20.647207281999997"/>
    <x v="8"/>
    <s v="Household Steel Items"/>
    <e v="#NAME?"/>
    <s v="Other"/>
  </r>
  <r>
    <s v="INNSA1"/>
    <s v="2017-01-14"/>
    <s v="0301049751"/>
    <s v="73239990"/>
    <s v="STEEL TEA STAINER-NP-54 (TOTAL NET WT.1468.80 KGS) (MILD STEEL)"/>
    <s v="STEEL"/>
    <s v="TEA STAINER-NP-54"/>
    <s v="TEA"/>
    <s v="TOTAL NET WT.1468.80 KGS"/>
    <s v=" "/>
    <e v="#VALUE!"/>
    <s v=" "/>
    <e v="#VALUE!"/>
    <n v="30600"/>
    <s v="PCS"/>
    <n v="20.35140196"/>
    <n v="622752.9"/>
    <n v="0.29580526099999999"/>
    <n v="9051.6409879999992"/>
    <n v="106478.3"/>
    <n v="20.647207221000002"/>
    <x v="8"/>
    <s v="Household Steel Items"/>
    <e v="#NAME?"/>
    <s v="Other"/>
  </r>
  <r>
    <s v="INNSA1"/>
    <s v="2017-01-13"/>
    <s v="0301049751"/>
    <s v="73239990"/>
    <s v="STAINLESS STEEL SPORTS BOTTLE 600ML S-115 -NP-21(TOTAL NET WT. 3909.06KGS)"/>
    <s v="STAINLESS"/>
    <s v="STEEL SPORTS BOTTLE 600ML S-115 -NP-21"/>
    <s v="STEEL"/>
    <s v="TOTAL NET WT. 3909.06KGS"/>
    <s v=" "/>
    <e v="#VALUE!"/>
    <s v=" "/>
    <e v="#VALUE!"/>
    <n v="22860"/>
    <s v="PCS"/>
    <n v="84.736239280000007"/>
    <n v="1937070.43"/>
    <n v="1.231631385"/>
    <n v="28155.09346"/>
    <n v="331200.2"/>
    <n v="85.967870665000007"/>
    <x v="8"/>
    <s v="Household Steel Items"/>
    <e v="#NAME?"/>
    <s v="Other"/>
  </r>
  <r>
    <s v="INNSA1"/>
    <s v="2017-01-13"/>
    <s v="0301049751"/>
    <s v="73239990"/>
    <s v="STAINLESS STEEL SPORTS BOTTLE 750ML S-308-C6-NP-20(TOTAL NET WT.284.83 KGS)"/>
    <s v="STAINLESS"/>
    <s v="STEEL SPORTS BOTTLE 750ML S-308-C6-NP-20"/>
    <s v="STEEL"/>
    <s v="TOTAL NET WT.284.83 KGS"/>
    <s v=" "/>
    <e v="#VALUE!"/>
    <s v=" "/>
    <e v="#VALUE!"/>
    <n v="1656"/>
    <s v="PCS"/>
    <n v="79.149233089999996"/>
    <n v="131071.13"/>
    <n v="1.1504249"/>
    <n v="1905.1036340000001"/>
    <n v="22410.6"/>
    <n v="80.29965799"/>
    <x v="8"/>
    <s v="Household Steel Items"/>
    <e v="#NAME?"/>
    <s v="Other"/>
  </r>
  <r>
    <m/>
    <m/>
    <m/>
    <m/>
    <m/>
    <m/>
    <m/>
    <m/>
    <m/>
    <m/>
    <m/>
    <m/>
    <m/>
    <m/>
    <m/>
    <m/>
    <m/>
    <m/>
    <m/>
    <m/>
    <m/>
    <x v="9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9">
  <r>
    <s v="INNSA1"/>
    <s v="2025-10-28"/>
    <x v="0"/>
    <x v="0"/>
    <s v="TH5170 STEEL CUTLERY HOLDER (QTY:600 PCS/USD 2.03 PER PCS) TH5170 STEEL CUTLERY HOLDER (QTY:600 PCS/USD 2.03 PER PCS)"/>
    <x v="0"/>
    <x v="0"/>
    <x v="0"/>
    <s v=""/>
    <n v="600"/>
    <s v="PCS"/>
    <n v="2.0299999999999998"/>
    <s v="PCS"/>
    <n v="290"/>
    <s v="KGS"/>
    <n v="401.72531029999999"/>
    <x v="0"/>
    <n v="4.5290339380000004"/>
    <n v="1313.419842"/>
    <x v="0"/>
    <x v="0"/>
    <x v="0"/>
    <x v="0"/>
    <x v="0"/>
    <s v="Holder"/>
  </r>
  <r>
    <s v="INNSA1"/>
    <s v="2025-10-28"/>
    <x v="0"/>
    <x v="1"/>
    <s v="8001-2 STEEL SCRUBBER 2PCS SET (QTY: 336000 SETS/USD 0.139 PER SETS)8001-2 STEEL SCRUBBER 2PCS SET (QTY: 336000 SETS/USD 0.139 P"/>
    <x v="1"/>
    <x v="1"/>
    <x v="0"/>
    <s v=""/>
    <n v="336000"/>
    <s v="SETS"/>
    <n v="0.13900000000000001"/>
    <s v="SET"/>
    <n v="9800"/>
    <s v="KGS"/>
    <n v="440.60221840000003"/>
    <x v="1"/>
    <n v="4.9673305340000002"/>
    <n v="48679.839229999998"/>
    <x v="1"/>
    <x v="1"/>
    <x v="0"/>
    <x v="1"/>
    <x v="0"/>
    <s v="Scrubber"/>
  </r>
  <r>
    <s v="INNSA1"/>
    <s v="2025-10-23"/>
    <x v="0"/>
    <x v="2"/>
    <s v="MILD STEEL MULTI FUNCTION CLOTH STAND (RYX-02-020) (QTY: 1,232 PCS/CNY:101 PER PCS)MILD STEEL MULTI FUNCTION CLOTH STAND (RYX-02-020) (QTY: 1,2"/>
    <x v="2"/>
    <x v="2"/>
    <x v="0"/>
    <s v="RYX-02-020"/>
    <n v="1232"/>
    <s v="PCS"/>
    <s v=" "/>
    <s v="PCS"/>
    <n v="4004"/>
    <s v="KGS"/>
    <n v="408.89366383616402"/>
    <x v="2"/>
    <n v="4.609849648660246"/>
    <n v="18457.837993235629"/>
    <x v="2"/>
    <x v="2"/>
    <x v="0"/>
    <x v="0"/>
    <x v="0"/>
    <s v="Cloth Stand"/>
  </r>
  <r>
    <s v="INNSA1"/>
    <s v="2025-10-13"/>
    <x v="0"/>
    <x v="2"/>
    <s v="SB-12 STEEL TEA STRAINER BIG (QTY 6336 PCS/USD 0.973 PER PCS)SB-12 STEEL TEA STRAINER BIG (QTY 6336 PCS/USD 0.973 PER PCS"/>
    <x v="3"/>
    <x v="3"/>
    <x v="0"/>
    <s v=""/>
    <n v="6336"/>
    <s v="PCS"/>
    <s v="0.973"/>
    <s v="PCS"/>
    <n v="1548.8"/>
    <s v="KGS"/>
    <n v="378.45784478305779"/>
    <x v="3"/>
    <n v="4.219151000925951"/>
    <n v="6534.6210702341123"/>
    <x v="3"/>
    <x v="3"/>
    <x v="0"/>
    <x v="0"/>
    <x v="0"/>
    <s v="Tea Strainer"/>
  </r>
  <r>
    <s v="INNSA1"/>
    <s v="2025-10-13"/>
    <x v="0"/>
    <x v="2"/>
    <s v="SB-12 STEEL TEA STRAINER BIG (QTY 43038 PCS/USD 0.9718 PER PCS)SB-12 STEEL TEA STRAINER BIG (QTY 43038 PCS/USD 0.9718 PER P"/>
    <x v="3"/>
    <x v="3"/>
    <x v="0"/>
    <s v=""/>
    <n v="43038"/>
    <s v="PCS"/>
    <s v="0.9718"/>
    <s v="PCS"/>
    <n v="10042.200000000001"/>
    <s v="KGS"/>
    <n v="399.73967457330082"/>
    <x v="4"/>
    <n v="4.4564066284648893"/>
    <n v="44752.126644370117"/>
    <x v="4"/>
    <x v="4"/>
    <x v="0"/>
    <x v="0"/>
    <x v="0"/>
    <s v="Tea Strainer"/>
  </r>
  <r>
    <s v="INNSA1"/>
    <s v="2025-10-08"/>
    <x v="0"/>
    <x v="2"/>
    <s v="STEEL HANGER WITH HOOK (SL-89) (QTY:70056 PCS/CNY:7.45 PER PCS)STEEL HANGER WITH HOOK (SL-89) (QTY:70056 PCS/:7.45"/>
    <x v="4"/>
    <x v="4"/>
    <x v="1"/>
    <s v="SL-89"/>
    <n v="70056"/>
    <s v="PCS"/>
    <s v=" "/>
    <s v="PCS"/>
    <n v="15568"/>
    <s v="KGS"/>
    <n v="432.15817638746148"/>
    <x v="5"/>
    <n v="4.8178169050999049"/>
    <n v="75003.773578595312"/>
    <x v="5"/>
    <x v="5"/>
    <x v="0"/>
    <x v="0"/>
    <x v="0"/>
    <s v="Hanger"/>
  </r>
  <r>
    <s v="INNSA1"/>
    <s v="2025-10-06"/>
    <x v="0"/>
    <x v="2"/>
    <s v="STEEL HANGER 10PCS SET (AM-969) (QTY: 480 SET/USD 0.819 PERSET)STEEL HANGER 10PCS SET (AM-969) (QTY: 480 SET/USD 0.819 PER"/>
    <x v="4"/>
    <x v="5"/>
    <x v="1"/>
    <s v="AM-969"/>
    <n v="480"/>
    <s v="SET"/>
    <s v="0.819"/>
    <s v="SET"/>
    <n v="380"/>
    <s v="KGS"/>
    <n v="100.4420789473684"/>
    <x v="6"/>
    <n v="1.119755618142346"/>
    <n v="425.50713489409128"/>
    <x v="6"/>
    <x v="6"/>
    <x v="0"/>
    <x v="0"/>
    <x v="0"/>
    <s v="Hanger"/>
  </r>
  <r>
    <s v="INNSA1"/>
    <s v="2025-10-01"/>
    <x v="0"/>
    <x v="2"/>
    <s v="AM-967 STEEL FRUIT BASKET (QTY 400 PCS/USD 1.031 PER PCS) AM-967 STEEL FRUIT BASKET (QTY 400 PCS/USD 1.031 PER PCS)"/>
    <x v="5"/>
    <x v="6"/>
    <x v="0"/>
    <s v=""/>
    <n v="400"/>
    <s v="PCS"/>
    <s v="1.031"/>
    <s v="PCS"/>
    <n v="460"/>
    <s v="KGS"/>
    <n v="85.377826086956532"/>
    <x v="7"/>
    <n v="0.96092094639230763"/>
    <n v="442.02363534046151"/>
    <x v="7"/>
    <x v="7"/>
    <x v="0"/>
    <x v="0"/>
    <x v="0"/>
    <s v="Basket"/>
  </r>
  <r>
    <s v="INNSA1"/>
    <s v="2025-10-01"/>
    <x v="0"/>
    <x v="2"/>
    <s v="AM-966 STEEL FRUIT BASKET (QTY 400 PCS/USD 1.017 PER PCS) AM-966 STEEL FRUIT BASKET (QTY 400 PCS/USD 1.017 PER PCS)"/>
    <x v="6"/>
    <x v="6"/>
    <x v="0"/>
    <s v=""/>
    <n v="400"/>
    <s v="PCS"/>
    <s v="1.017"/>
    <s v="PCS"/>
    <n v="310"/>
    <s v="KGS"/>
    <n v="124.9693225806452"/>
    <x v="8"/>
    <n v="1.4065202316335981"/>
    <n v="436.02127180641531"/>
    <x v="8"/>
    <x v="8"/>
    <x v="0"/>
    <x v="0"/>
    <x v="0"/>
    <s v="Basket"/>
  </r>
  <r>
    <s v="INNSA1"/>
    <s v="2025-10-01"/>
    <x v="0"/>
    <x v="2"/>
    <s v="AM-965 STEEL SPOON &amp; FORK HOLDER (QTY 480 PCS/USD 0.734 PERPCS)AM-965 STEEL SPOON &amp; FORK HOLDER (QTY 480 PCS/USD 0.734 PER"/>
    <x v="7"/>
    <x v="7"/>
    <x v="0"/>
    <s v=""/>
    <n v="480"/>
    <s v="PCS"/>
    <s v="0.734"/>
    <s v="PCS"/>
    <n v="168"/>
    <s v="KGS"/>
    <n v="199.71571428571431"/>
    <x v="9"/>
    <n v="2.2477851917356699"/>
    <n v="377.62791221159262"/>
    <x v="9"/>
    <x v="9"/>
    <x v="0"/>
    <x v="0"/>
    <x v="0"/>
    <s v="Holder"/>
  </r>
  <r>
    <s v="INNSA1"/>
    <s v="2025-10-01"/>
    <x v="0"/>
    <x v="1"/>
    <s v="8001-2 STEEL SCRUBBER 2 PCS SET (QTY 336000 SETS/USD 0.139 PER SETS)8001-2 STEEL SCRUBBER 2 PCS SET (QTY 336000 SETS/USD 0.139 P"/>
    <x v="1"/>
    <x v="8"/>
    <x v="0"/>
    <s v=""/>
    <n v="336000"/>
    <s v="SETS"/>
    <s v="0.139"/>
    <s v="SET"/>
    <n v="9800"/>
    <s v="KGS"/>
    <n v="456.12538979591841"/>
    <x v="10"/>
    <n v="5.1336566099709451"/>
    <n v="50309.834777715267"/>
    <x v="10"/>
    <x v="10"/>
    <x v="0"/>
    <x v="1"/>
    <x v="0"/>
    <s v="Scrubber"/>
  </r>
  <r>
    <s v="INNSA1"/>
    <s v="2025-09-27"/>
    <x v="0"/>
    <x v="1"/>
    <s v="OKS-4156 STEEL SCRUBBER 6PCS SET (QTY: 93360 PCS /USD 0.228PER PCS)OKS-4156 STEEL SCRUBBER 6PCS SET (QTY: 93360 PCS /USD 0.228"/>
    <x v="8"/>
    <x v="9"/>
    <x v="0"/>
    <s v=""/>
    <n v="93360"/>
    <s v="PCS"/>
    <s v=" "/>
    <s v="PCS"/>
    <n v="7496.03"/>
    <s v="KGS"/>
    <n v="263.57137844965928"/>
    <x v="11"/>
    <n v="2.9664758407389908"/>
    <n v="22236.791896454699"/>
    <x v="11"/>
    <x v="11"/>
    <x v="0"/>
    <x v="1"/>
    <x v="0"/>
    <s v="Scrubber"/>
  </r>
  <r>
    <s v="INNSA1"/>
    <s v="2025-09-27"/>
    <x v="0"/>
    <x v="1"/>
    <s v="8001-2 STEEL SCRUBBER 2PCS SET (QTY: 168000 SETS/USD 0.139 PER SETS)8001-2 STEEL SCRUBBER 2PCS SET (QTY: 168000 SETS/USD 0.139 P"/>
    <x v="1"/>
    <x v="1"/>
    <x v="0"/>
    <s v=""/>
    <n v="168000"/>
    <s v="SETS"/>
    <s v="0.139"/>
    <s v="SET"/>
    <n v="4900"/>
    <s v="KGS"/>
    <n v="442.07293673469388"/>
    <x v="12"/>
    <n v="4.9754973183420814"/>
    <n v="24379.936859876201"/>
    <x v="12"/>
    <x v="12"/>
    <x v="0"/>
    <x v="1"/>
    <x v="0"/>
    <s v="Scrubber"/>
  </r>
  <r>
    <s v="INNSA1"/>
    <s v="2025-09-24"/>
    <x v="0"/>
    <x v="2"/>
    <s v="AM-321 STEEL DRAINER (QTY:28752 PCS/USD 0.7050 PER PCS) AM-321 STEEL DRAINER (QTY:28752 PCS/USD 0.7050 PER PCS)"/>
    <x v="9"/>
    <x v="10"/>
    <x v="0"/>
    <s v=""/>
    <n v="28752"/>
    <s v="PCS"/>
    <s v="0.7050"/>
    <s v="PCS"/>
    <n v="3953.4"/>
    <s v="KGS"/>
    <n v="492.73196994991662"/>
    <x v="13"/>
    <n v="5.5456608885753127"/>
    <n v="21924.215756893642"/>
    <x v="13"/>
    <x v="13"/>
    <x v="0"/>
    <x v="0"/>
    <x v="0"/>
    <s v="Other"/>
  </r>
  <r>
    <s v="INNSA1"/>
    <s v="2025-09-24"/>
    <x v="0"/>
    <x v="2"/>
    <s v="HOUSEHOLD STEEL HOOK 3PCS SET (2628) (QTY: 166608 SET/USD 0.36 PER SET)HOUSEHOLD STEEL HOOK 3PCS SET (2628) (QTY: 166608 SET/USD 0."/>
    <x v="4"/>
    <x v="11"/>
    <x v="0"/>
    <s v="2628"/>
    <n v="166608"/>
    <s v="SET"/>
    <s v="0.36"/>
    <s v="SET"/>
    <n v="5646.16"/>
    <s v="KGS"/>
    <n v="971.50580040239731"/>
    <x v="14"/>
    <n v="10.93422397751714"/>
    <n v="61736.378052898152"/>
    <x v="14"/>
    <x v="14"/>
    <x v="0"/>
    <x v="0"/>
    <x v="0"/>
    <s v="Other"/>
  </r>
  <r>
    <s v="INNSA1"/>
    <s v="2025-09-24"/>
    <x v="0"/>
    <x v="2"/>
    <s v="NP-55 STEEL TEA STRAINER (QTY:50400 PCS/USD 0.2710 PER PCS) NP-55 STEEL TEA STRAINER (QTY:50400 PCS/USD 0.2710 PER PCS)"/>
    <x v="10"/>
    <x v="12"/>
    <x v="0"/>
    <s v=""/>
    <n v="50400"/>
    <s v="PCS"/>
    <s v="0.2710"/>
    <s v="PCS"/>
    <n v="2310"/>
    <s v="KGS"/>
    <n v="568.21425541125529"/>
    <x v="15"/>
    <n v="6.3952082769978116"/>
    <n v="14772.931119864939"/>
    <x v="15"/>
    <x v="15"/>
    <x v="0"/>
    <x v="0"/>
    <x v="0"/>
    <s v="Tea Strainer"/>
  </r>
  <r>
    <s v="INNSA1"/>
    <s v="2025-09-24"/>
    <x v="0"/>
    <x v="2"/>
    <s v="HOUSEHOLD STEEL HOOK 3PCS SET (3888) (QTY:55,296 SET/USD:0.24 PER SET)HOUSEHOLD STEEL HOOK 3PCS SET (3888) (QTY:55,296 SET/USD:0.2"/>
    <x v="4"/>
    <x v="11"/>
    <x v="0"/>
    <s v="3888"/>
    <n v="55296"/>
    <s v="SET"/>
    <s v=" "/>
    <s v="SET"/>
    <n v="1843.2"/>
    <s v="KGS"/>
    <n v="689.90430230034724"/>
    <x v="16"/>
    <n v="7.764820509851968"/>
    <n v="14312.117163759151"/>
    <x v="16"/>
    <x v="16"/>
    <x v="0"/>
    <x v="0"/>
    <x v="0"/>
    <s v="Other"/>
  </r>
  <r>
    <s v="INNSA1"/>
    <s v="2025-09-24"/>
    <x v="0"/>
    <x v="2"/>
    <s v="SB-12 STEEL TEA STRAINER BIG (QTY:1026 PCS/USD 0.9770 PER PCS)SB-12 STEEL TEA STRAINER BIG (QTY:1026 PCS/USD 0.9770 PER PC"/>
    <x v="3"/>
    <x v="3"/>
    <x v="0"/>
    <s v=""/>
    <n v="1026"/>
    <s v="PCS"/>
    <s v="0.9770"/>
    <s v="PCS"/>
    <n v="250.8"/>
    <s v="KGS"/>
    <n v="384.09425837320572"/>
    <x v="17"/>
    <n v="4.3229516980664684"/>
    <n v="1084.1962858750701"/>
    <x v="17"/>
    <x v="17"/>
    <x v="0"/>
    <x v="0"/>
    <x v="0"/>
    <s v="Tea Strainer"/>
  </r>
  <r>
    <s v="INNSA1"/>
    <s v="2025-09-24"/>
    <x v="0"/>
    <x v="2"/>
    <s v="HOUSEHOLD STEEL HOOK 3 PCS SET (2628) (QTY:432 SET/USD:0.360PER SET)HOUSEHOLD STEEL HOOK 3 PCS SET (2628) (QTY:432 SET/USD:0.360"/>
    <x v="4"/>
    <x v="13"/>
    <x v="0"/>
    <s v="2628"/>
    <n v="432"/>
    <s v="SET"/>
    <s v=" "/>
    <s v="SET"/>
    <n v="14.64"/>
    <s v="KGS"/>
    <n v="987.67759562841525"/>
    <x v="18"/>
    <n v="11.11623630420276"/>
    <n v="162.74169949352839"/>
    <x v="18"/>
    <x v="18"/>
    <x v="0"/>
    <x v="0"/>
    <x v="0"/>
    <s v="Other"/>
  </r>
  <r>
    <s v="INNSA1"/>
    <s v="2025-09-23"/>
    <x v="0"/>
    <x v="2"/>
    <s v="MILD STEEL MULTI FUNCTION CLOTH STAND (RYX-02-020) (QTY: 1232 PCS/CNY 101 PER PCS)MILD STEEL MULTI FUNCTION CLOTH STAND (RYX-02-020) (QTY: 123"/>
    <x v="2"/>
    <x v="2"/>
    <x v="0"/>
    <s v="RYX-02-020"/>
    <n v="1232"/>
    <s v="PCS"/>
    <s v=" "/>
    <s v="PCS"/>
    <n v="4004"/>
    <s v="KGS"/>
    <n v="434.33413336663341"/>
    <x v="19"/>
    <n v="4.8883976743571571"/>
    <n v="19573.144288126059"/>
    <x v="19"/>
    <x v="19"/>
    <x v="0"/>
    <x v="0"/>
    <x v="0"/>
    <s v="Cloth Stand"/>
  </r>
  <r>
    <s v="INNSA1"/>
    <s v="2025-09-23"/>
    <x v="0"/>
    <x v="2"/>
    <s v="H2740 STEEL CUTLERY HOLDER (QTY:24960 PCS/ USD 1.46 PER PCS) H2740 STEEL CUTLERY HOLDER (QTY:24960 PCS/ USD 1.46 PER PCS)"/>
    <x v="11"/>
    <x v="0"/>
    <x v="0"/>
    <s v=""/>
    <n v="24960"/>
    <s v="PCS"/>
    <s v="1.46"/>
    <s v="PCS"/>
    <n v="9776"/>
    <s v="KGS"/>
    <n v="347.60346665302779"/>
    <x v="20"/>
    <n v="3.9122506094882148"/>
    <n v="38246.161958356788"/>
    <x v="20"/>
    <x v="20"/>
    <x v="0"/>
    <x v="0"/>
    <x v="0"/>
    <s v="Holder"/>
  </r>
  <r>
    <s v="INNSA1"/>
    <s v="2025-09-23"/>
    <x v="0"/>
    <x v="2"/>
    <s v="H2740 STEEL CUTLERY HOLDER (QTY:24960 PCS/ USD 1.46 PER PCS)H2740 STEEL CUTLERY HOLDER (QTY:24960 PCS/ USD 1.46 PER PCS"/>
    <x v="11"/>
    <x v="0"/>
    <x v="0"/>
    <s v=""/>
    <n v="24960"/>
    <s v="PCS"/>
    <s v="1.46"/>
    <s v="PCS"/>
    <n v="9776"/>
    <s v="KGS"/>
    <n v="347.60341857610467"/>
    <x v="21"/>
    <n v="3.912250068386097"/>
    <n v="38246.156668542477"/>
    <x v="21"/>
    <x v="21"/>
    <x v="0"/>
    <x v="0"/>
    <x v="0"/>
    <s v="Holder"/>
  </r>
  <r>
    <s v="INNSA1"/>
    <s v="2025-09-20"/>
    <x v="0"/>
    <x v="2"/>
    <s v="HOUSEHOLD STEEL HOOK 3PCS SET (3888) (QTY:153600 SET/USD:0.24 PER SET)HOUSEHOLD STEEL HOOK 3PCS SET (3888) (QTY:153600 SET/USD:0.2"/>
    <x v="12"/>
    <x v="11"/>
    <x v="0"/>
    <s v="3888"/>
    <n v="153600"/>
    <s v="SET"/>
    <s v=" "/>
    <s v="SET"/>
    <n v="5120"/>
    <s v="KGS"/>
    <n v="660.84275390624998"/>
    <x v="22"/>
    <n v="7.4377349905036576"/>
    <n v="38081.20315137873"/>
    <x v="22"/>
    <x v="22"/>
    <x v="0"/>
    <x v="0"/>
    <x v="0"/>
    <s v="Other"/>
  </r>
  <r>
    <s v="INNSA1"/>
    <s v="2025-09-10"/>
    <x v="0"/>
    <x v="2"/>
    <s v="MILD STEEL MULTI FUNCTION CLOTH STAND (RYX-02-020) (QTY:1,232 PCS/CNY:101.00 PER PCS)MILD STEEL MULTI FUNCTION CLOTH STAND (RYX-02-020) (QTY:1,23"/>
    <x v="2"/>
    <x v="2"/>
    <x v="0"/>
    <s v="RYX-02-020"/>
    <n v="1232"/>
    <s v="PCS"/>
    <s v=" "/>
    <s v="PCS"/>
    <n v="4004"/>
    <s v="KGS"/>
    <n v="427.8509965034965"/>
    <x v="23"/>
    <n v="4.8073145674550162"/>
    <n v="19248.487528089881"/>
    <x v="23"/>
    <x v="23"/>
    <x v="0"/>
    <x v="0"/>
    <x v="0"/>
    <s v="Cloth Stand"/>
  </r>
  <r>
    <s v="INNSA1"/>
    <s v="2025-09-09"/>
    <x v="0"/>
    <x v="2"/>
    <s v="STEEL BASKET BIG (SY-845-4) (QTY:800 PCS/USD:0.9710 PER PCS) STEEL BASKET BIG (SY-845-4) (QTY:800 PCS/USD:0.9710 PER PCS)"/>
    <x v="13"/>
    <x v="14"/>
    <x v="2"/>
    <s v="SY-845-4"/>
    <n v="800"/>
    <s v="PCS"/>
    <s v=" "/>
    <s v="PCS"/>
    <n v="150"/>
    <s v="KGS"/>
    <n v="499.2998"/>
    <x v="24"/>
    <n v="5.6101101123595516"/>
    <n v="841.51651685393267"/>
    <x v="24"/>
    <x v="24"/>
    <x v="0"/>
    <x v="0"/>
    <x v="0"/>
    <s v="Basket"/>
  </r>
  <r>
    <s v="INNSA1"/>
    <s v="2025-09-05"/>
    <x v="0"/>
    <x v="2"/>
    <s v="MILD STEEL MULTI FUNCTION CLOTH STAND (RYX-02-026-3S) (QTY:1696 PCS/CNY: 81.50 PER PCS)MILD STEEL MULTI FUNCTION CLOTH STAND (RYX-02-026-3S) (QTY"/>
    <x v="2"/>
    <x v="2"/>
    <x v="0"/>
    <s v="RYX-02-026-3S"/>
    <n v="1696"/>
    <s v="PCS"/>
    <s v=" "/>
    <s v="PCS"/>
    <n v="6614.4"/>
    <s v="KGS"/>
    <n v="308.04406295355591"/>
    <x v="25"/>
    <n v="3.4611692466691681"/>
    <n v="22893.557865168539"/>
    <x v="25"/>
    <x v="25"/>
    <x v="0"/>
    <x v="0"/>
    <x v="0"/>
    <s v="Cloth Stand"/>
  </r>
  <r>
    <s v="INNSA1"/>
    <s v="2025-09-02"/>
    <x v="0"/>
    <x v="2"/>
    <s v="SB-12 STEEL TEA STRAINER BIG (QTY:4842 PCS/USD 0.977 PER PCS)SB-12 STEEL TEA STRAINER BIG (QTY:4842 PCS/USD 0.977 PER PCS"/>
    <x v="3"/>
    <x v="3"/>
    <x v="0"/>
    <s v=""/>
    <n v="4842"/>
    <s v="PCS"/>
    <s v="0.977"/>
    <s v="PCS"/>
    <n v="1183.5999999999999"/>
    <s v="KGS"/>
    <n v="381.68436971949978"/>
    <x v="26"/>
    <n v="4.342256765864617"/>
    <n v="5139.4951080773599"/>
    <x v="26"/>
    <x v="26"/>
    <x v="0"/>
    <x v="0"/>
    <x v="0"/>
    <s v="Tea Strainer"/>
  </r>
  <r>
    <s v="INNSA1"/>
    <s v="2025-09-02"/>
    <x v="0"/>
    <x v="2"/>
    <s v="SY-845-4 STEEL BASKET BIG (QTY 37200 PCS/USD 0.9691 PER PCS) SY-845-4 STEEL BASKET BIG (QTY 37200 PCS/USD 0.9691 PER PCS)"/>
    <x v="14"/>
    <x v="15"/>
    <x v="0"/>
    <s v=""/>
    <n v="37200"/>
    <s v="PCS"/>
    <s v="0.9691"/>
    <s v="PCS"/>
    <n v="6975"/>
    <s v="KGS"/>
    <n v="506.19001720430123"/>
    <x v="27"/>
    <n v="5.758703267398193"/>
    <n v="40166.955290102393"/>
    <x v="27"/>
    <x v="27"/>
    <x v="0"/>
    <x v="0"/>
    <x v="0"/>
    <s v="Basket"/>
  </r>
  <r>
    <s v="INNSA1"/>
    <s v="2025-09-02"/>
    <x v="0"/>
    <x v="2"/>
    <s v="NP-55 STEEL TEA STRAINER (QTY:50400 PCS/USD 0.270 PER PCS) NP-55 STEEL TEA STRAINER (QTY:50400 PCS/USD 0.270 PER PCS)"/>
    <x v="10"/>
    <x v="12"/>
    <x v="0"/>
    <s v=""/>
    <n v="50400"/>
    <s v="PCS"/>
    <s v="0.270"/>
    <s v="PCS"/>
    <n v="2310"/>
    <s v="KGS"/>
    <n v="562.56491341991341"/>
    <x v="28"/>
    <n v="6.4000558978374684"/>
    <n v="14784.12912400455"/>
    <x v="28"/>
    <x v="28"/>
    <x v="0"/>
    <x v="0"/>
    <x v="0"/>
    <s v="Tea Strainer"/>
  </r>
  <r>
    <s v="INNSA1"/>
    <s v="2025-09-02"/>
    <x v="0"/>
    <x v="2"/>
    <s v="AM-321 STEEL DRAINER (QTY:21648 PCS/USD 0.702 PER PCS) AM-321 STEEL DRAINER (QTY:21648 PCS/USD 0.702 PER PCS)"/>
    <x v="9"/>
    <x v="10"/>
    <x v="0"/>
    <s v=""/>
    <n v="21648"/>
    <s v="PCS"/>
    <s v="0.702"/>
    <s v="PCS"/>
    <n v="2976.6"/>
    <s v="KGS"/>
    <n v="487.55640663844662"/>
    <x v="29"/>
    <n v="5.5467167990722013"/>
    <n v="16510.35722411831"/>
    <x v="29"/>
    <x v="29"/>
    <x v="0"/>
    <x v="0"/>
    <x v="0"/>
    <s v="Other"/>
  </r>
  <r>
    <s v="INNSA1"/>
    <s v="2025-08-30"/>
    <x v="0"/>
    <x v="2"/>
    <s v="STEEL SALT BOTTLE (NP-19) (QTY: 36180 PC/USD 0.446 PER PC) STEEL SALT BOTTLE (NP-19) (QTY: 36180 PC/USD 0.446 PER PC)"/>
    <x v="13"/>
    <x v="16"/>
    <x v="3"/>
    <s v="NP-19"/>
    <n v="36180"/>
    <s v="PC"/>
    <s v="0.446"/>
    <s v="PCS"/>
    <n v="5628"/>
    <s v="KGS"/>
    <n v="271.19431058990762"/>
    <x v="30"/>
    <n v="3.0852595061422941"/>
    <n v="17363.840500568829"/>
    <x v="30"/>
    <x v="30"/>
    <x v="0"/>
    <x v="0"/>
    <x v="0"/>
    <s v="Other"/>
  </r>
  <r>
    <s v="INNSA1"/>
    <s v="2025-08-29"/>
    <x v="0"/>
    <x v="1"/>
    <s v="STEEL SCRUBBER 6PCS SET (OKS-4156) (QTY:98,400 SET/USD:0.228PER SET)STEEL SCRUBBER 6PCS SET (OKS-4156) (QTY:98,400 SET/USD:0.228"/>
    <x v="13"/>
    <x v="17"/>
    <x v="4"/>
    <s v="OKS-4156"/>
    <n v="98400"/>
    <s v="SET"/>
    <s v=" "/>
    <s v="SET"/>
    <n v="8856"/>
    <s v="KGS"/>
    <n v="242.0626456639566"/>
    <x v="31"/>
    <n v="2.753841247599051"/>
    <n v="24388.018088737201"/>
    <x v="31"/>
    <x v="31"/>
    <x v="0"/>
    <x v="1"/>
    <x v="0"/>
    <s v="Scrubber"/>
  </r>
  <r>
    <s v="INNSA1"/>
    <s v="2025-08-23"/>
    <x v="0"/>
    <x v="1"/>
    <s v="STEEL SCRUBBER (8001-12) (QTY:263520 PCS/USD:0.078 PER PCS) STEEL SCRUBBER (8001-12) (QTY:263520 PCS/USD:0.078 PER PCS)"/>
    <x v="13"/>
    <x v="18"/>
    <x v="5"/>
    <s v="8001-12"/>
    <n v="263520"/>
    <s v="PCS"/>
    <s v=" "/>
    <s v="PCS"/>
    <n v="4758"/>
    <s v="KGS"/>
    <n v="399.76610970996222"/>
    <x v="32"/>
    <n v="4.5479648431167483"/>
    <n v="21639.216723549489"/>
    <x v="32"/>
    <x v="32"/>
    <x v="0"/>
    <x v="1"/>
    <x v="0"/>
    <s v="Scrubber"/>
  </r>
  <r>
    <s v="INNSA1"/>
    <s v="2025-08-23"/>
    <x v="0"/>
    <x v="1"/>
    <s v="STEEL SCRUBBER 6 PCS SET (GT001) (QTY:1260 PCS/USD:0.238 PERPCS)STEEL SCRUBBER 6 PCS SET (GT001) (QTY:1260 PCS/USD:0.238 PER"/>
    <x v="13"/>
    <x v="19"/>
    <x v="4"/>
    <s v="GT001"/>
    <n v="1260"/>
    <s v="PCS"/>
    <s v=" "/>
    <s v="PCS"/>
    <n v="180"/>
    <s v="KGS"/>
    <n v="154.16905555555559"/>
    <x v="33"/>
    <n v="1.7539141701428389"/>
    <n v="315.70455062571102"/>
    <x v="33"/>
    <x v="33"/>
    <x v="0"/>
    <x v="1"/>
    <x v="0"/>
    <s v="Scrubber"/>
  </r>
  <r>
    <s v="INNSA1"/>
    <s v="2025-08-20"/>
    <x v="0"/>
    <x v="2"/>
    <s v="STEEL SPRINKLER (AM-430) (QTY: 30072 PCS/USD 0.578 PER PCS) STEEL SPRINKLER (AM-430) (QTY: 30072 PCS/USD 0.578 PER PCS)"/>
    <x v="13"/>
    <x v="20"/>
    <x v="5"/>
    <s v="AM-430"/>
    <n v="30072"/>
    <s v="PCS"/>
    <s v="0.578"/>
    <s v="PCS"/>
    <n v="5012"/>
    <s v="KGS"/>
    <n v="326.07507382282517"/>
    <x v="34"/>
    <n v="3.680305573621053"/>
    <n v="18445.69153498872"/>
    <x v="34"/>
    <x v="34"/>
    <x v="0"/>
    <x v="0"/>
    <x v="0"/>
    <s v="Sprinkler"/>
  </r>
  <r>
    <s v="INNSA1"/>
    <s v="2025-08-20"/>
    <x v="0"/>
    <x v="2"/>
    <s v="STEEL SALT BOTTLE (NP-19) (QTY: 36000 PCS/USD 0.445 PER PCS) STEEL SALT BOTTLE (NP-19) (QTY: 36000 PCS/USD 0.445 PER PCS)"/>
    <x v="13"/>
    <x v="16"/>
    <x v="3"/>
    <s v="NP-19"/>
    <n v="36000"/>
    <s v="PCS"/>
    <s v="0.445"/>
    <s v="PCS"/>
    <n v="5600"/>
    <s v="KGS"/>
    <n v="268.97564285714287"/>
    <x v="35"/>
    <n v="3.035842470170913"/>
    <n v="17000.717832957111"/>
    <x v="35"/>
    <x v="35"/>
    <x v="0"/>
    <x v="0"/>
    <x v="0"/>
    <s v="Other"/>
  </r>
  <r>
    <s v="INNSA1"/>
    <s v="2025-08-16"/>
    <x v="0"/>
    <x v="1"/>
    <s v="STEEL SCRUBBER 6PCS SET (OKS-4156) (QTY:98,400 SET/USD:0.228PER SET)STEEL SCRUBBER 6PCS SET (OKS-4156) (QTY:98,400 SET/USD:0.228"/>
    <x v="13"/>
    <x v="17"/>
    <x v="4"/>
    <s v="OKS-4156"/>
    <n v="98400"/>
    <s v="SET"/>
    <s v=" "/>
    <s v="SET"/>
    <n v="8856"/>
    <s v="KGS"/>
    <n v="235.98643631436309"/>
    <x v="36"/>
    <n v="2.663503795873174"/>
    <n v="23587.98961625282"/>
    <x v="36"/>
    <x v="36"/>
    <x v="0"/>
    <x v="1"/>
    <x v="0"/>
    <s v="Scrubber"/>
  </r>
  <r>
    <s v="INNSA1"/>
    <s v="2025-08-07"/>
    <x v="0"/>
    <x v="2"/>
    <s v="STEEL BASKET SQUARE (SY-845-6) (QTY: 4400 PCS/USD 0.702 PERPCS)STEEL BASKET SQUARE (SY-845-6) (QTY: 4400 PCS/USD 0.702 PER"/>
    <x v="13"/>
    <x v="21"/>
    <x v="2"/>
    <s v="SY-845-6"/>
    <n v="4400"/>
    <s v="PCS"/>
    <s v="0.702"/>
    <s v="PCS"/>
    <n v="660"/>
    <s v="KGS"/>
    <n v="436.13304549999998"/>
    <x v="37"/>
    <n v="5.0245742560000002"/>
    <n v="3316.2190089999999"/>
    <x v="37"/>
    <x v="37"/>
    <x v="0"/>
    <x v="0"/>
    <x v="0"/>
    <s v="Basket"/>
  </r>
  <r>
    <s v="INNSA1"/>
    <s v="2025-08-01"/>
    <x v="0"/>
    <x v="1"/>
    <s v="STEEL SCRUBBER 2 PCS SET (8001-2) (QTY:336000 SET/USD:0.139PER SET)STEEL SCRUBBER 2 PCS SET (8001-2) (QTY:336000 SET/USD:0.139"/>
    <x v="13"/>
    <x v="22"/>
    <x v="4"/>
    <s v="8001-2"/>
    <n v="336000"/>
    <s v="SET"/>
    <s v=" "/>
    <s v="SET"/>
    <n v="9800"/>
    <s v="KGS"/>
    <n v="438.0730643"/>
    <x v="38"/>
    <n v="5.0469247040000003"/>
    <n v="49459.862099999998"/>
    <x v="38"/>
    <x v="38"/>
    <x v="0"/>
    <x v="1"/>
    <x v="0"/>
    <s v="Scrubber"/>
  </r>
  <r>
    <s v="INNSA1"/>
    <s v="2025-07-29"/>
    <x v="0"/>
    <x v="2"/>
    <s v="STEEL TEA STRAINER BIG (SB-12) (QTY:1,332 PCS/USD:0.973 PERPCS)STEEL TEA STRAINER BIG (SB-12) (QTY:1,332 PCS/USD:0.973 PER"/>
    <x v="13"/>
    <x v="23"/>
    <x v="6"/>
    <s v="SB-12"/>
    <n v="1332"/>
    <s v="PCS"/>
    <s v=" "/>
    <s v="PCS"/>
    <n v="325.60000000000002"/>
    <s v="KGS"/>
    <n v="371.794041769042"/>
    <x v="39"/>
    <n v="4.2833414950350397"/>
    <n v="1394.6559907834101"/>
    <x v="39"/>
    <x v="39"/>
    <x v="0"/>
    <x v="0"/>
    <x v="0"/>
    <s v="Tea Strainer"/>
  </r>
  <r>
    <s v="INNSA1"/>
    <s v="2025-07-29"/>
    <x v="0"/>
    <x v="2"/>
    <s v="STEEL TEA STRAINER (NP-55) (QTY:1,00,800 PCS/USD:0.269 PER PCS)STEEL TEA STRAINER (NP-55) (QTY:1,00,800 PCS/USD:0.269 PER P"/>
    <x v="13"/>
    <x v="24"/>
    <x v="6"/>
    <s v="NP-55"/>
    <n v="100800"/>
    <s v="PCS"/>
    <s v=" "/>
    <s v="PCS"/>
    <n v="4620"/>
    <s v="KGS"/>
    <n v="548.200285714286"/>
    <x v="40"/>
    <n v="6.3156714944042101"/>
    <n v="29178.402304147501"/>
    <x v="40"/>
    <x v="40"/>
    <x v="0"/>
    <x v="0"/>
    <x v="0"/>
    <s v="Tea Strainer"/>
  </r>
  <r>
    <s v="INNSA1"/>
    <s v="2025-07-28"/>
    <x v="0"/>
    <x v="2"/>
    <s v="STEEL BASKET SQUARE (SY-845-6) (QTY: 82,800 PCS/USD:0.7012 PCS)STEEL BASKET SQUARE (SY-845-6) (QTY: 82,800 PCS/USD:0.7012 P"/>
    <x v="13"/>
    <x v="21"/>
    <x v="2"/>
    <s v="SY-845-6"/>
    <n v="82800"/>
    <s v="PCS"/>
    <s v=" "/>
    <s v="PCS"/>
    <n v="12006"/>
    <s v="KGS"/>
    <n v="448.12217891054502"/>
    <x v="41"/>
    <n v="5.1626979137159497"/>
    <n v="61983.351152073701"/>
    <x v="41"/>
    <x v="41"/>
    <x v="0"/>
    <x v="0"/>
    <x v="0"/>
    <s v="Basket"/>
  </r>
  <r>
    <s v="INNSA1"/>
    <s v="2025-07-23"/>
    <x v="0"/>
    <x v="2"/>
    <s v="STEEL CUTLERY HOLDER (H2740) (QTY: 24960 NOS/USD 1.55 PER NOS)STEEL CUTLERY HOLDER (H2740) (QTY: 24960 NOS/USD 1.55 PER NO"/>
    <x v="13"/>
    <x v="25"/>
    <x v="7"/>
    <s v="H2740"/>
    <n v="24960"/>
    <s v="NOS"/>
    <s v="1.55"/>
    <s v="PCS"/>
    <n v="9776"/>
    <s v="KGS"/>
    <n v="361.08518003273298"/>
    <x v="42"/>
    <n v="4.1599675118978503"/>
    <n v="40667.842396313397"/>
    <x v="42"/>
    <x v="42"/>
    <x v="0"/>
    <x v="0"/>
    <x v="0"/>
    <s v="Holder"/>
  </r>
  <r>
    <s v="INNSA1"/>
    <s v="2025-07-22"/>
    <x v="0"/>
    <x v="1"/>
    <s v="STEEL SCRUBBER 2 PCS SET (8001-2) (QTY:168000 SETS/USD:0.139PER PCS)STEEL SCRUBBER 2 PCS SET (8001-2) (QTY:168000 SETS/USD:0.139"/>
    <x v="13"/>
    <x v="22"/>
    <x v="4"/>
    <s v="8001-2"/>
    <n v="168000"/>
    <s v="SETS"/>
    <s v=" "/>
    <s v="SET"/>
    <n v="4900"/>
    <s v="KGS"/>
    <n v="448.69948775510198"/>
    <x v="43"/>
    <n v="5.1693489372707599"/>
    <n v="25329.8097926267"/>
    <x v="43"/>
    <x v="43"/>
    <x v="0"/>
    <x v="1"/>
    <x v="0"/>
    <s v="Scrubber"/>
  </r>
  <r>
    <s v="INNSA1"/>
    <s v="2025-07-17"/>
    <x v="0"/>
    <x v="2"/>
    <s v="STEEL SPRINKLER (AM-430) (QTY: 2880 PCS/USD 0.579 PER PCS) STEEL SPRINKLER (AM-430) (QTY: 2880 PCS/USD 0.579 PER PCS)"/>
    <x v="13"/>
    <x v="20"/>
    <x v="5"/>
    <s v="AM-430"/>
    <n v="2880"/>
    <s v="PCS"/>
    <s v="0.579"/>
    <s v="PCS"/>
    <n v="528"/>
    <s v="KGS"/>
    <n v="297.14039772727301"/>
    <x v="44"/>
    <n v="3.4471043819869198"/>
    <n v="1820.0711136891"/>
    <x v="44"/>
    <x v="44"/>
    <x v="0"/>
    <x v="0"/>
    <x v="0"/>
    <s v="Sprinkler"/>
  </r>
  <r>
    <s v="INNSA1"/>
    <s v="2025-07-17"/>
    <x v="0"/>
    <x v="2"/>
    <s v="STEEL HAND BLENDER (SR-13) (QTY: 540 PCS/USD 0.337 PER PCS) STEEL HAND BLENDER (SR-13) (QTY: 540 PCS/USD 0.337 PER PCS)"/>
    <x v="13"/>
    <x v="26"/>
    <x v="8"/>
    <s v="SR-13"/>
    <n v="540"/>
    <s v="PCS"/>
    <s v="0.337"/>
    <s v="PCS"/>
    <n v="33"/>
    <s v="KGS"/>
    <n v="518.84090909090901"/>
    <x v="45"/>
    <n v="6.0190360683400099"/>
    <n v="198.62819025522001"/>
    <x v="45"/>
    <x v="45"/>
    <x v="0"/>
    <x v="0"/>
    <x v="0"/>
    <s v="Other"/>
  </r>
  <r>
    <s v="INNSA1"/>
    <s v="2025-07-17"/>
    <x v="0"/>
    <x v="2"/>
    <s v="STEEL SALT BOTTLE (NP-19) (QTY: 6624 PCS/USD 0.446 PER PCS) STEEL SALT BOTTLE (NP-19) (QTY: 6624 PCS/USD 0.446 PER PCS)"/>
    <x v="13"/>
    <x v="16"/>
    <x v="3"/>
    <s v="NP-19"/>
    <n v="6624"/>
    <s v="PCS"/>
    <s v="0.446"/>
    <s v="PCS"/>
    <n v="1030.4000000000001"/>
    <s v="KGS"/>
    <n v="269.75735636645999"/>
    <x v="46"/>
    <n v="3.1294356887060299"/>
    <n v="3224.57053364269"/>
    <x v="46"/>
    <x v="46"/>
    <x v="0"/>
    <x v="0"/>
    <x v="0"/>
    <s v="Other"/>
  </r>
  <r>
    <s v="INNSA1"/>
    <s v="2025-07-17"/>
    <x v="0"/>
    <x v="3"/>
    <s v="STEEL FILTER BALL WITH CHAIN (SR-10) (QTY: 540 PCS/USD 0.258PER PCS)STEEL FILTER BALL WITH CHAIN (SR-10) (QTY: 540 PCS/USD 0.25"/>
    <x v="13"/>
    <x v="27"/>
    <x v="9"/>
    <s v="SR-10"/>
    <n v="540"/>
    <s v="PCS"/>
    <s v=" "/>
    <s v="PCS"/>
    <n v="12"/>
    <s v="KGS"/>
    <n v="1087.74416666667"/>
    <x v="47"/>
    <n v="12.6188418406806"/>
    <n v="151.426102088167"/>
    <x v="47"/>
    <x v="47"/>
    <x v="0"/>
    <x v="2"/>
    <x v="0"/>
    <s v="Other"/>
  </r>
  <r>
    <s v="INNSA1"/>
    <s v="2025-07-16"/>
    <x v="0"/>
    <x v="2"/>
    <s v="STEEL HANGER WITH HOOK (SL-89) (QTY: 70056 PCS/CNY 7.45 PERPCS)STEEL HANGER WITH HOOK (SL-89) (QTY: 70056 PCS/CNY 7.45 PER"/>
    <x v="13"/>
    <x v="4"/>
    <x v="1"/>
    <s v="SL-89"/>
    <n v="70056"/>
    <s v="PCS"/>
    <s v=" "/>
    <s v="PCS"/>
    <n v="15568"/>
    <s v="KGS"/>
    <n v="416.91548561151097"/>
    <x v="48"/>
    <n v="4.8366065616184599"/>
    <n v="75296.290951276096"/>
    <x v="48"/>
    <x v="48"/>
    <x v="0"/>
    <x v="0"/>
    <x v="0"/>
    <s v="Hanger"/>
  </r>
  <r>
    <s v="INNSA1"/>
    <s v="2025-07-15"/>
    <x v="0"/>
    <x v="3"/>
    <s v="STEEL INFUSER (SR-20) (QTY: 360 PCS/USD 0.743 PER PCS) STEEL INFUSER (SR-20) (QTY: 360 PCS/USD 0.743 PER PCS)"/>
    <x v="13"/>
    <x v="28"/>
    <x v="5"/>
    <s v="SR-20"/>
    <n v="360"/>
    <s v="PCS"/>
    <s v="0.743"/>
    <s v="PCS"/>
    <n v="15"/>
    <s v="KGS"/>
    <n v="1678.8246666666701"/>
    <x v="49"/>
    <n v="19.475924207269902"/>
    <n v="292.138863109049"/>
    <x v="49"/>
    <x v="49"/>
    <x v="0"/>
    <x v="2"/>
    <x v="0"/>
    <s v="Other"/>
  </r>
  <r>
    <s v="INNSA1"/>
    <s v="2025-07-15"/>
    <x v="0"/>
    <x v="2"/>
    <s v="MILD STEEL MULTI FUNCTION CLOTH STAND (RYX-02-020) (QTY:1,232 PCS/ CNY:101 PER PCS)MILD STEEL MULTI FUNCTION CLOTH STAND (RYX-02-020) (QTY:1,23"/>
    <x v="2"/>
    <x v="2"/>
    <x v="0"/>
    <s v="RYX-02-020"/>
    <n v="1232"/>
    <s v="PCS"/>
    <s v=" "/>
    <s v="PCS"/>
    <n v="4004"/>
    <s v="KGS"/>
    <n v="424.51678071928097"/>
    <x v="50"/>
    <n v="4.9247886394348104"/>
    <n v="19718.853712297001"/>
    <x v="50"/>
    <x v="50"/>
    <x v="0"/>
    <x v="0"/>
    <x v="0"/>
    <s v="Cloth Stand"/>
  </r>
  <r>
    <s v="INNSA1"/>
    <s v="2025-07-10"/>
    <x v="0"/>
    <x v="2"/>
    <s v="SB-12 STEEL TEA STRAINER BIG (QTY:44226 PCS/USD 0.975 PER PCS)SB-12 STEEL TEA STRAINER BIG (QTY:44226 PCS/USD 0.975 PER PC"/>
    <x v="3"/>
    <x v="3"/>
    <x v="0"/>
    <s v=""/>
    <n v="44226"/>
    <s v="PCS"/>
    <s v="0.975"/>
    <s v="PCS"/>
    <n v="10810.8"/>
    <s v="KGS"/>
    <n v="394.95271210271198"/>
    <x v="51"/>
    <n v="4.5818180058319298"/>
    <n v="49533.118097447797"/>
    <x v="51"/>
    <x v="51"/>
    <x v="0"/>
    <x v="0"/>
    <x v="0"/>
    <s v="Tea Strainer"/>
  </r>
  <r>
    <s v="INNSA1"/>
    <s v="2025-07-02"/>
    <x v="0"/>
    <x v="1"/>
    <s v="STEEL SCRUBBER 6PCS SET (OKS-4156) (QTY:98,400 PCS/USD:0.228PER PCS)STEEL SCRUBBER 6PCS SET (OKS-4156) (QTY:98,400 PCS/USD:0.228"/>
    <x v="13"/>
    <x v="17"/>
    <x v="4"/>
    <s v="OKS-4156"/>
    <n v="98400"/>
    <s v="PCS"/>
    <s v=" "/>
    <s v="PCS"/>
    <n v="9151"/>
    <s v="KGS"/>
    <n v="237.42367828652601"/>
    <x v="52"/>
    <n v="2.7087698606563202"/>
    <n v="24787.9529948659"/>
    <x v="52"/>
    <x v="52"/>
    <x v="0"/>
    <x v="1"/>
    <x v="0"/>
    <s v="Scrubber"/>
  </r>
  <r>
    <s v="INNSA1"/>
    <s v="2025-06-28"/>
    <x v="0"/>
    <x v="1"/>
    <s v="STEEL SCRUBBER 2PCS SET (8001-2) (QTY: 168000 SET/USD 0.142PER SET)STEEL SCRUBBER 2PCS SET (8001-2) (QTY: 168000 SET/USD 0.142"/>
    <x v="13"/>
    <x v="29"/>
    <x v="4"/>
    <s v="8001-2"/>
    <n v="168000"/>
    <s v="SET"/>
    <s v=" "/>
    <s v="SET"/>
    <n v="4900"/>
    <s v="KGS"/>
    <n v="468.81910199999999"/>
    <x v="53"/>
    <n v="5.3487632859999996"/>
    <n v="26208.9401"/>
    <x v="53"/>
    <x v="53"/>
    <x v="0"/>
    <x v="1"/>
    <x v="0"/>
    <s v="Scrubber"/>
  </r>
  <r>
    <s v="INNSA1"/>
    <s v="2025-06-27"/>
    <x v="0"/>
    <x v="2"/>
    <s v="MILD STEEL MULTI FUNCTION CLOTH STAND (RYX-02-020) (QTY: 1232 PCS/CNY 101 PER PCS)MILD STEEL MULTI FUNCTION CLOTH STAND (RYX-02-020) (QTY: 123"/>
    <x v="2"/>
    <x v="2"/>
    <x v="0"/>
    <s v="RYX-02-020"/>
    <n v="1232"/>
    <s v="PCS"/>
    <s v=" "/>
    <s v="PCS"/>
    <n v="4004"/>
    <s v="KGS"/>
    <n v="431.54728519999998"/>
    <x v="54"/>
    <n v="4.9235286389999997"/>
    <n v="19713.808669999999"/>
    <x v="54"/>
    <x v="54"/>
    <x v="0"/>
    <x v="0"/>
    <x v="0"/>
    <s v="Cloth Stand"/>
  </r>
  <r>
    <s v="INNSA1"/>
    <s v="2025-06-25"/>
    <x v="0"/>
    <x v="2"/>
    <s v="STEEL SPRINKLER (AM-430) (QTY:528 PCS/USD:0.5776 PER PCS) STEEL SPRINKLER (AM-430) (QTY:528 PCS/USD:0.5776 PER PCS)"/>
    <x v="13"/>
    <x v="20"/>
    <x v="5"/>
    <s v="AM-430"/>
    <n v="528"/>
    <s v="PCS"/>
    <s v=" "/>
    <s v="PCS"/>
    <n v="96.8"/>
    <s v="KGS"/>
    <n v="317.7392562"/>
    <x v="55"/>
    <n v="3.6250913429999998"/>
    <n v="350.90884199999999"/>
    <x v="55"/>
    <x v="55"/>
    <x v="0"/>
    <x v="0"/>
    <x v="0"/>
    <s v="Sprinkler"/>
  </r>
  <r>
    <s v="INNSA1"/>
    <s v="2025-06-25"/>
    <x v="0"/>
    <x v="2"/>
    <s v="STEEL CUTLERY HOLDER (H2740) (QTY:24960 NOS/USD:1.55 PER PCS)STEEL CUTLERY HOLDER (H2740) (QTY:24960 NOS/USD:1.55 PER PCS"/>
    <x v="13"/>
    <x v="25"/>
    <x v="7"/>
    <s v="H2740"/>
    <n v="24960"/>
    <s v="NOS"/>
    <s v=" "/>
    <s v="PCS"/>
    <n v="9776"/>
    <s v="KGS"/>
    <n v="367.98287440000001"/>
    <x v="56"/>
    <n v="4.1983214420000001"/>
    <n v="41042.790419999998"/>
    <x v="56"/>
    <x v="56"/>
    <x v="0"/>
    <x v="0"/>
    <x v="0"/>
    <s v="Holder"/>
  </r>
  <r>
    <s v="INNSA1"/>
    <s v="2025-06-23"/>
    <x v="0"/>
    <x v="2"/>
    <s v="STEEL SPRINKLER (AM-430) (QTY: 76968 PCS/USD 0.578 PER PCS) STEEL SPRINKLER (AM-430) (QTY: 76968 PCS/USD 0.578 PER PCS)"/>
    <x v="13"/>
    <x v="20"/>
    <x v="5"/>
    <s v="AM-430"/>
    <n v="76968"/>
    <s v="PCS"/>
    <s v="0.578"/>
    <s v="PCS"/>
    <n v="14110.8"/>
    <s v="KGS"/>
    <n v="297.68057800000003"/>
    <x v="57"/>
    <n v="3.3962416200000001"/>
    <n v="47923.686249999999"/>
    <x v="57"/>
    <x v="57"/>
    <x v="0"/>
    <x v="0"/>
    <x v="0"/>
    <s v="Sprinkler"/>
  </r>
  <r>
    <s v="INNSA1"/>
    <s v="2025-06-23"/>
    <x v="0"/>
    <x v="2"/>
    <s v="STEEL SALT BOTTLE (NP-19) (QTY: 44100 PCS/USD 0.445 PER PCS) STEEL SALT BOTTLE (NP-19) (QTY: 44100 PCS/USD 0.445 PER PCS)"/>
    <x v="13"/>
    <x v="16"/>
    <x v="3"/>
    <s v="NP-19"/>
    <n v="44100"/>
    <s v="PCS"/>
    <s v="0.445"/>
    <s v="PCS"/>
    <n v="6860"/>
    <s v="KGS"/>
    <n v="270.10870260000002"/>
    <x v="58"/>
    <n v="3.0816737320000001"/>
    <n v="21140.281800000001"/>
    <x v="58"/>
    <x v="58"/>
    <x v="0"/>
    <x v="0"/>
    <x v="0"/>
    <s v="Other"/>
  </r>
  <r>
    <s v="INNSA1"/>
    <s v="2025-06-10"/>
    <x v="0"/>
    <x v="1"/>
    <s v="STEEL SCRUBBER 2PCS SET (8001-2) (QTY: 168000 SET/USD 0.142PER SET)STEEL SCRUBBER 2PCS SET (8001-2) (QTY: 168000 SET/USD 0.142"/>
    <x v="13"/>
    <x v="29"/>
    <x v="4"/>
    <s v="8001-2"/>
    <n v="168000"/>
    <s v="SET"/>
    <s v=" "/>
    <s v="SET"/>
    <n v="4900"/>
    <s v="KGS"/>
    <n v="459.57666734693902"/>
    <x v="59"/>
    <n v="5.2977137446332998"/>
    <n v="25958.7973487032"/>
    <x v="59"/>
    <x v="59"/>
    <x v="0"/>
    <x v="1"/>
    <x v="0"/>
    <s v="Scrubber"/>
  </r>
  <r>
    <s v="INNSA1"/>
    <s v="2025-06-05"/>
    <x v="0"/>
    <x v="2"/>
    <s v="STEEL TEA STRAINER BIG (SB-12) (QTY:12600 PCS/USD:0.986 PERPCS)STEEL TEA STRAINER BIG (SB-12) (QTY:12600 PCS/USD:0.986 PER"/>
    <x v="13"/>
    <x v="23"/>
    <x v="6"/>
    <s v="SB-12"/>
    <n v="12600"/>
    <s v="PCS"/>
    <s v=" "/>
    <s v="PCS"/>
    <n v="3080"/>
    <s v="KGS"/>
    <n v="372.736003246753"/>
    <x v="60"/>
    <n v="4.3140741116522401"/>
    <n v="13287.3482638889"/>
    <x v="60"/>
    <x v="60"/>
    <x v="0"/>
    <x v="0"/>
    <x v="0"/>
    <s v="Tea Strainer"/>
  </r>
  <r>
    <s v="INNSA1"/>
    <s v="2025-06-05"/>
    <x v="0"/>
    <x v="2"/>
    <s v="STEEL DRAINER (AM-321) (QTY:50,856 PCS/USD:0.712 PER PCS) STEEL DRAINER (AM-321) (QTY:50,856 PCS/USD:0.712 PER PCS)"/>
    <x v="13"/>
    <x v="30"/>
    <x v="5"/>
    <s v="AM-321"/>
    <n v="50856"/>
    <s v="PCS"/>
    <s v=" "/>
    <s v="PCS"/>
    <n v="6357"/>
    <s v="KGS"/>
    <n v="526.34999056158597"/>
    <x v="61"/>
    <n v="6.0920137796479796"/>
    <n v="38726.931597222203"/>
    <x v="61"/>
    <x v="61"/>
    <x v="0"/>
    <x v="0"/>
    <x v="0"/>
    <s v="Other"/>
  </r>
  <r>
    <s v="INNSA1"/>
    <s v="2025-06-05"/>
    <x v="0"/>
    <x v="2"/>
    <s v="HOUSEHOLD STEEL HOOK 3PCS SET (2628) (QTY:1332 PKT/USD:0.370PER PKT)HOUSEHOLD STEEL HOOK 3PCS SET (2628) (QTY:1332 PKT/USD:0.370"/>
    <x v="12"/>
    <x v="11"/>
    <x v="0"/>
    <s v="2628"/>
    <n v="1332"/>
    <s v="PKT"/>
    <s v=" "/>
    <s v="PACK"/>
    <n v="45.14"/>
    <s v="KGS"/>
    <n v="985.65950376606099"/>
    <x v="62"/>
    <n v="11.4080961084035"/>
    <n v="514.96145833333298"/>
    <x v="62"/>
    <x v="62"/>
    <x v="0"/>
    <x v="0"/>
    <x v="0"/>
    <s v="Other"/>
  </r>
  <r>
    <s v="INNSA1"/>
    <s v="2025-06-05"/>
    <x v="0"/>
    <x v="2"/>
    <s v="STEEL TEA STRAINER (NP-55) (QTY:50400 PCS/USD:0.277 PER PCS) STEEL TEA STRAINER (NP-55) (QTY:50400 PCS/USD:0.277 PER PCS)"/>
    <x v="13"/>
    <x v="24"/>
    <x v="6"/>
    <s v="NP-55"/>
    <n v="50400"/>
    <s v="PCS"/>
    <s v=" "/>
    <s v="PCS"/>
    <n v="2310"/>
    <s v="KGS"/>
    <n v="558.47397402597403"/>
    <x v="63"/>
    <n v="6.4638191438191397"/>
    <n v="14931.4222222222"/>
    <x v="63"/>
    <x v="63"/>
    <x v="0"/>
    <x v="0"/>
    <x v="0"/>
    <s v="Tea Strainer"/>
  </r>
  <r>
    <s v="INNSA1"/>
    <s v="2025-06-03"/>
    <x v="0"/>
    <x v="1"/>
    <s v="STEEL SCRUBBER 6PCS SET (OKS-4156) (QTY:98400 PCS/USD:0.238PER PCS)STEEL SCRUBBER 6PCS SET (OKS-4156) (QTY:98400 PCS/USD:0.238"/>
    <x v="13"/>
    <x v="17"/>
    <x v="4"/>
    <s v="OKS-4156"/>
    <n v="98400"/>
    <s v="PCS"/>
    <s v=" "/>
    <s v="PCS"/>
    <n v="8856"/>
    <s v="KGS"/>
    <n v="238.02062782294499"/>
    <x v="64"/>
    <n v="2.7548683775803799"/>
    <n v="24397.114351851898"/>
    <x v="64"/>
    <x v="64"/>
    <x v="0"/>
    <x v="1"/>
    <x v="0"/>
    <s v="Scrubber"/>
  </r>
  <r>
    <s v="INNSA1"/>
    <s v="2025-05-27"/>
    <x v="0"/>
    <x v="2"/>
    <s v="MILD STEEL MULTI FUNCTION CLOTH STAND (RYX-02-020) (QTY: 2464 NOS/USD 101 PER CNY)MILD STEEL MULTI FUNCTION CLOTH STAND (RYX-02-020) (QTY: 246"/>
    <x v="2"/>
    <x v="2"/>
    <x v="0"/>
    <s v="RYX-02-020"/>
    <n v="2464"/>
    <s v="NOS"/>
    <s v="101"/>
    <s v="PCS"/>
    <n v="8008"/>
    <s v="KGS"/>
    <n v="401.97127499999999"/>
    <x v="65"/>
    <n v="4.6524453120000002"/>
    <n v="37256.782059999998"/>
    <x v="65"/>
    <x v="65"/>
    <x v="0"/>
    <x v="0"/>
    <x v="0"/>
    <s v="Cloth Stand"/>
  </r>
  <r>
    <s v="INNSA1"/>
    <s v="2025-05-26"/>
    <x v="0"/>
    <x v="2"/>
    <s v="MILD STEEL MULTI FUNCTION CLOTH STAND (RYX-02-026-3S) (QTY:848 NOS/CNY 81.50 PER NOS)MILD STEEL MULTI FUNCTION CLOTH STAND (RYX-02-026-3S) (QTY:"/>
    <x v="2"/>
    <x v="2"/>
    <x v="0"/>
    <s v="RYX-02-026-3S"/>
    <n v="848"/>
    <s v="NOS"/>
    <s v=" "/>
    <s v="PCS"/>
    <n v="3307.2"/>
    <s v="KGS"/>
    <n v="284.2399552"/>
    <x v="66"/>
    <n v="3.2898142969999999"/>
    <n v="10880.073839999999"/>
    <x v="66"/>
    <x v="66"/>
    <x v="0"/>
    <x v="0"/>
    <x v="0"/>
    <s v="Cloth Stand"/>
  </r>
  <r>
    <s v="INNSA1"/>
    <s v="2025-05-23"/>
    <x v="0"/>
    <x v="2"/>
    <s v="STEEL SALT BOTTLE (NP-19) (QTY: 21924 PCS/USD 0.442 PER PCS) STEEL SALT BOTTLE (NP-19) (QTY: 21924 PCS/USD 0.442 PER PCS)"/>
    <x v="13"/>
    <x v="16"/>
    <x v="3"/>
    <s v="NP-19"/>
    <n v="21924"/>
    <s v="PCS"/>
    <s v="0.442"/>
    <s v="PCS"/>
    <n v="3349.5"/>
    <s v="KGS"/>
    <n v="265.27494250000001"/>
    <x v="67"/>
    <n v="3.070311835"/>
    <n v="10284.00949"/>
    <x v="67"/>
    <x v="67"/>
    <x v="0"/>
    <x v="0"/>
    <x v="0"/>
    <s v="Other"/>
  </r>
  <r>
    <s v="INNSA1"/>
    <s v="2025-05-23"/>
    <x v="0"/>
    <x v="2"/>
    <s v="STEEL TEA STRAINER BIG (SB-12) (QTY:12,600 PCS/USD:0.980 PERPCS)STEEL TEA STRAINER BIG (SB-12) (QTY:12,600 PCS/USD:0.980 PER"/>
    <x v="13"/>
    <x v="23"/>
    <x v="6"/>
    <s v="SB-12"/>
    <n v="12600"/>
    <s v="PCS"/>
    <s v=" "/>
    <s v="PCS"/>
    <n v="3080"/>
    <s v="KGS"/>
    <n v="362.21344479999999"/>
    <x v="68"/>
    <n v="4.1922852410000004"/>
    <n v="12912.23854"/>
    <x v="68"/>
    <x v="68"/>
    <x v="0"/>
    <x v="0"/>
    <x v="0"/>
    <s v="Tea Strainer"/>
  </r>
  <r>
    <s v="INNSA1"/>
    <s v="2025-05-23"/>
    <x v="0"/>
    <x v="2"/>
    <s v="STEEL DRAINER (AM-321) (QTY:49,944 PCS/USD:0.708 PER PCS) STEEL DRAINER (AM-321) (QTY:49,944 PCS/USD:0.708 PER PCS)"/>
    <x v="13"/>
    <x v="30"/>
    <x v="5"/>
    <s v="AM-321"/>
    <n v="49944"/>
    <s v="PCS"/>
    <s v=" "/>
    <s v="PCS"/>
    <n v="6243"/>
    <s v="KGS"/>
    <n v="511.73119969999999"/>
    <x v="69"/>
    <n v="5.9228148120000004"/>
    <n v="36976.132870000001"/>
    <x v="69"/>
    <x v="69"/>
    <x v="0"/>
    <x v="0"/>
    <x v="0"/>
    <s v="Other"/>
  </r>
  <r>
    <s v="INNSA1"/>
    <s v="2025-05-23"/>
    <x v="0"/>
    <x v="2"/>
    <s v="STEEL TEA STRAINER (NP-55) (QTY:50,400 PCS/USD:0.275 PER PCS)STEEL TEA STRAINER (NP-55) (QTY:50,400 PCS/USD:0.275 PER PCS"/>
    <x v="13"/>
    <x v="24"/>
    <x v="6"/>
    <s v="NP-55"/>
    <n v="50400"/>
    <s v="PCS"/>
    <s v=" "/>
    <s v="PCS"/>
    <n v="2310"/>
    <s v="KGS"/>
    <n v="542.08813420000001"/>
    <x v="70"/>
    <n v="6.27416822"/>
    <n v="14493.328589999999"/>
    <x v="70"/>
    <x v="70"/>
    <x v="0"/>
    <x v="0"/>
    <x v="0"/>
    <s v="Tea Strainer"/>
  </r>
  <r>
    <s v="INNSA1"/>
    <s v="2025-05-20"/>
    <x v="0"/>
    <x v="1"/>
    <s v="STEEL SCRUBBER (8001-12) (QTY:276048 PCS/USD:0.08 PER PCS) STEEL SCRUBBER (8001-12) (QTY:276048 PCS/USD:0.08 PER PCS)"/>
    <x v="13"/>
    <x v="18"/>
    <x v="5"/>
    <s v="8001-12"/>
    <n v="276048"/>
    <s v="PCS"/>
    <s v=" "/>
    <s v="PCS"/>
    <n v="4795"/>
    <s v="KGS"/>
    <n v="412.83817729999998"/>
    <x v="71"/>
    <n v="4.778219644"/>
    <n v="22911.563190000001"/>
    <x v="71"/>
    <x v="71"/>
    <x v="0"/>
    <x v="1"/>
    <x v="0"/>
    <s v="Scrubber"/>
  </r>
  <r>
    <s v="INNSA1"/>
    <s v="2025-05-20"/>
    <x v="0"/>
    <x v="1"/>
    <s v="STEEL SCRUBBER 2PCS SET (8001-2) (QTY: 168000 SET/USD 0.142PER SET)STEEL SCRUBBER 2PCS SET (8001-2) (QTY: 168000 SET/USD 0.142"/>
    <x v="13"/>
    <x v="29"/>
    <x v="4"/>
    <s v="8001-2"/>
    <n v="168000"/>
    <s v="SET"/>
    <s v=" "/>
    <s v="SET"/>
    <n v="4900"/>
    <s v="KGS"/>
    <n v="435.24338569999998"/>
    <x v="72"/>
    <n v="5.0375391870000001"/>
    <n v="24683.942009999999"/>
    <x v="72"/>
    <x v="72"/>
    <x v="0"/>
    <x v="1"/>
    <x v="0"/>
    <s v="Scrubber"/>
  </r>
  <r>
    <s v="INNSA1"/>
    <s v="2025-05-12"/>
    <x v="0"/>
    <x v="2"/>
    <s v="STEEL SPRINKLER (AM-430) (QTY: 21600 PC/USD 0.571 PER PC ) STEEL SPRINKLER (AM-430) (QTY: 21600 PC/USD 0.571 PER PC )"/>
    <x v="13"/>
    <x v="20"/>
    <x v="5"/>
    <s v="AM-430"/>
    <n v="21600"/>
    <s v="PC"/>
    <s v="0.571"/>
    <s v="PCS"/>
    <n v="3960"/>
    <s v="KGS"/>
    <n v="285.98875509999999"/>
    <x v="73"/>
    <n v="3.3429427829999998"/>
    <n v="13238.05342"/>
    <x v="73"/>
    <x v="73"/>
    <x v="0"/>
    <x v="0"/>
    <x v="0"/>
    <s v="Sprinkler"/>
  </r>
  <r>
    <s v="INNSA1"/>
    <s v="2025-05-12"/>
    <x v="0"/>
    <x v="1"/>
    <s v="STEEL SCRUBBER 6PCS SET (OKS-4156) (QTY: 94800 SET/USD 0.23PER SET)STEEL SCRUBBER 6PCS SET (OKS-4156) (QTY: 94800 SET/USD 0.23"/>
    <x v="13"/>
    <x v="17"/>
    <x v="4"/>
    <s v="OKS-4156"/>
    <n v="94800"/>
    <s v="SET"/>
    <s v=" "/>
    <s v="SET"/>
    <n v="7708.8"/>
    <s v="KGS"/>
    <n v="251.86330430000001"/>
    <x v="74"/>
    <n v="2.9440479750000002"/>
    <n v="22695.07703"/>
    <x v="74"/>
    <x v="74"/>
    <x v="0"/>
    <x v="1"/>
    <x v="0"/>
    <s v="Scrubber"/>
  </r>
  <r>
    <s v="INNSA1"/>
    <s v="2025-05-09"/>
    <x v="0"/>
    <x v="1"/>
    <s v="SS SCRUBBER 3PCS SET (SS410) (QTY:120720 SETS/USD:0.16 PER SET)SS SCRUBBER 3PCS SET (SS410) (QTY:120720 SETS/USD:0.16 PER S"/>
    <x v="15"/>
    <x v="31"/>
    <x v="4"/>
    <s v="SS410"/>
    <n v="120720"/>
    <s v="SETS"/>
    <s v=" "/>
    <s v="SET"/>
    <n v="7545"/>
    <s v="KGS"/>
    <n v="235.76000132538101"/>
    <x v="75"/>
    <n v="2.7558153281751099"/>
    <n v="20792.626651081198"/>
    <x v="75"/>
    <x v="75"/>
    <x v="0"/>
    <x v="1"/>
    <x v="0"/>
    <s v="Scrubber"/>
  </r>
  <r>
    <s v="INNSA1"/>
    <s v="2025-05-06"/>
    <x v="0"/>
    <x v="2"/>
    <s v="STEEL SPRINKLER (AM-430) (QTY: 19200 PCS/USD 0.5680 PER PCS) STEEL SPRINKLER (AM-430) (QTY: 19200 PCS/USD 0.5680 PER PCS)"/>
    <x v="13"/>
    <x v="20"/>
    <x v="5"/>
    <s v="AM-430"/>
    <n v="19200"/>
    <s v="PCS"/>
    <s v="0.5680"/>
    <s v="PCS"/>
    <n v="3200"/>
    <s v="KGS"/>
    <n v="311.87053437499998"/>
    <x v="76"/>
    <n v="3.6454767314435998"/>
    <n v="11665.525540619499"/>
    <x v="76"/>
    <x v="76"/>
    <x v="0"/>
    <x v="0"/>
    <x v="0"/>
    <s v="Sprinkler"/>
  </r>
  <r>
    <s v="INNSA1"/>
    <s v="2025-05-06"/>
    <x v="0"/>
    <x v="1"/>
    <s v="STEEL SCRUBBER 2PCS SET (8001-2) (QTY: 168000 SET/USD 0.142PER SET)STEEL SCRUBBER 2PCS SET (8001-2) (QTY: 168000 SET/USD 0.142"/>
    <x v="13"/>
    <x v="29"/>
    <x v="4"/>
    <s v="8001-2"/>
    <n v="168000"/>
    <s v="SET"/>
    <s v=" "/>
    <s v="SET"/>
    <n v="4900"/>
    <s v="KGS"/>
    <n v="432.70831632653102"/>
    <x v="77"/>
    <n v="5.0579581101873803"/>
    <n v="24783.994739918198"/>
    <x v="77"/>
    <x v="77"/>
    <x v="0"/>
    <x v="1"/>
    <x v="0"/>
    <s v="Scrubber"/>
  </r>
  <r>
    <s v="INNSA1"/>
    <s v="2025-05-06"/>
    <x v="0"/>
    <x v="2"/>
    <s v="STEEL SALT BOTTLE (NP-19) (QTY:28152 PCS/USD 0.4370 PER PCS) STEEL SALT BOTTLE (NP-19) (QTY:28152 PCS/USD 0.4370 PER PCS)"/>
    <x v="13"/>
    <x v="16"/>
    <x v="3"/>
    <s v="NP-19"/>
    <n v="28152"/>
    <s v="PCS"/>
    <s v="0.4370"/>
    <s v="PCS"/>
    <n v="4379.2"/>
    <s v="KGS"/>
    <n v="257.08125000000001"/>
    <x v="78"/>
    <n v="3.0050409117475199"/>
    <n v="13159.675160724701"/>
    <x v="78"/>
    <x v="78"/>
    <x v="0"/>
    <x v="0"/>
    <x v="0"/>
    <s v="Other"/>
  </r>
  <r>
    <s v="INNSA1"/>
    <s v="2025-05-05"/>
    <x v="0"/>
    <x v="2"/>
    <s v="HOUSEHOLD STEEL HOOK 3PCS SET (2628) (QTY: 167940 SET/USD 0.37 PER SET)HOUSEHOLD STEEL HOOK 3PCS SET (2628) (QTY: 167940 SET/USD 0."/>
    <x v="12"/>
    <x v="11"/>
    <x v="0"/>
    <s v="2628"/>
    <n v="167940"/>
    <s v="SET"/>
    <s v="0.37"/>
    <s v="SET"/>
    <n v="5691.3"/>
    <s v="KGS"/>
    <n v="947.90805791295497"/>
    <x v="79"/>
    <n v="11.0801643239387"/>
    <n v="63060.539216832301"/>
    <x v="79"/>
    <x v="79"/>
    <x v="0"/>
    <x v="0"/>
    <x v="0"/>
    <s v="Other"/>
  </r>
  <r>
    <s v="INNSA1"/>
    <s v="2025-05-04"/>
    <x v="0"/>
    <x v="2"/>
    <s v="STEEL BASKET BIG (SY-845-4) (QTY: 5232 PC/USD 1.004 PER PC) STEEL BASKET BIG (SY-845-4) (QTY: 5232 PC/USD 1.004 PER PC)"/>
    <x v="13"/>
    <x v="14"/>
    <x v="2"/>
    <s v="SY-845-4"/>
    <n v="5232"/>
    <s v="PC"/>
    <s v="1.004"/>
    <s v="PCS"/>
    <n v="981"/>
    <s v="KGS"/>
    <n v="485.03127420998999"/>
    <x v="80"/>
    <n v="5.6695648651080104"/>
    <n v="5561.8431326709497"/>
    <x v="80"/>
    <x v="80"/>
    <x v="0"/>
    <x v="0"/>
    <x v="0"/>
    <s v="Basket"/>
  </r>
  <r>
    <s v="INNSA1"/>
    <s v="2025-05-01"/>
    <x v="0"/>
    <x v="2"/>
    <s v="SY-845-7 STEEL BASKET ROUND (QTY 50400 PCS/USD 0.5371 PER PCS)SY-845-7 STEEL BASKET ROUND (QTY 50400 PCS/USD 0.5371 PER PC"/>
    <x v="16"/>
    <x v="32"/>
    <x v="0"/>
    <s v=""/>
    <n v="50400"/>
    <s v="PCS"/>
    <s v="0.5371"/>
    <s v="PCS"/>
    <n v="5880"/>
    <s v="KGS"/>
    <n v="426.13333163265298"/>
    <x v="81"/>
    <n v="4.9320987457483003"/>
    <n v="29000.740624999999"/>
    <x v="81"/>
    <x v="81"/>
    <x v="0"/>
    <x v="0"/>
    <x v="0"/>
    <s v="Basket"/>
  </r>
  <r>
    <s v="INNSA1"/>
    <s v="2025-05-01"/>
    <x v="0"/>
    <x v="2"/>
    <s v="SY-845-4 STEEL BASKET BIG (QTY 14768 PCS/USD 1.0055 PER PCS) SY-845-4 STEEL BASKET BIG (QTY 14768 PCS/USD 1.0055 PER PCS)"/>
    <x v="14"/>
    <x v="15"/>
    <x v="0"/>
    <s v=""/>
    <n v="14768"/>
    <s v="PCS"/>
    <s v="1.0055"/>
    <s v="PCS"/>
    <n v="2769"/>
    <s v="KGS"/>
    <n v="496.38407367280598"/>
    <x v="82"/>
    <n v="5.7451860378796997"/>
    <n v="15908.4201388889"/>
    <x v="82"/>
    <x v="82"/>
    <x v="0"/>
    <x v="0"/>
    <x v="0"/>
    <s v="Basket"/>
  </r>
  <r>
    <s v="INNSA1"/>
    <s v="2025-04-26"/>
    <x v="0"/>
    <x v="2"/>
    <s v="RYX-02-026-3S MILD STEEL MULTI FUNCTION CLOTH STAND (QTY :848 NUM/CNY 81.50 PER NUM)RYX-02-026-3S MILD STEEL MULTI FUNCTION CLOTH STAND (QTY :84"/>
    <x v="17"/>
    <x v="33"/>
    <x v="10"/>
    <s v=""/>
    <e v="#VALUE!"/>
    <s v="NUM"/>
    <s v=" "/>
    <s v="OTHER"/>
    <n v="3307.2"/>
    <s v="KGS"/>
    <n v="272.327679003387"/>
    <x v="83"/>
    <n v="3.1519407292058599"/>
    <n v="10424.0983796296"/>
    <x v="83"/>
    <x v="83"/>
    <x v="0"/>
    <x v="0"/>
    <x v="0"/>
    <s v="Cloth Stand"/>
  </r>
  <r>
    <s v="INNSA1"/>
    <s v="2025-04-22"/>
    <x v="0"/>
    <x v="2"/>
    <s v="MILD STEEL MULTI FUNCTION CLOTH STAND (RYX-02-020) (QTY: 2464 PCS/CNY 101 PER PCS)MILD STEEL MULTI FUNCTION CLOTH STAND (RYX-02-020) (QTY: 246"/>
    <x v="2"/>
    <x v="2"/>
    <x v="0"/>
    <s v="RYX-02-020"/>
    <n v="2464"/>
    <s v="PCS"/>
    <s v=" "/>
    <s v="PCS"/>
    <n v="8008"/>
    <s v="KGS"/>
    <n v="401.15030094905097"/>
    <x v="84"/>
    <n v="4.6429432980214198"/>
    <n v="37180.689930555498"/>
    <x v="84"/>
    <x v="84"/>
    <x v="0"/>
    <x v="0"/>
    <x v="0"/>
    <s v="Cloth Stand"/>
  </r>
  <r>
    <s v="INNSA1"/>
    <s v="2025-04-22"/>
    <x v="0"/>
    <x v="2"/>
    <s v="HOUSEHOLD STEEL HOOK 3PCS SET (3888) (QTY:6240 PCS/USD:0.255PER PCS)HOUSEHOLD STEEL HOOK 3PCS SET (3888) (QTY:6240 PCS/USD:0.255"/>
    <x v="12"/>
    <x v="11"/>
    <x v="0"/>
    <s v="3888"/>
    <n v="6240"/>
    <s v="PCS"/>
    <s v=" "/>
    <s v="PCS"/>
    <n v="214.5"/>
    <s v="KGS"/>
    <n v="694.29668997669"/>
    <x v="85"/>
    <n v="8.0358413191746507"/>
    <n v="1723.68796296296"/>
    <x v="85"/>
    <x v="85"/>
    <x v="0"/>
    <x v="0"/>
    <x v="0"/>
    <s v="Other"/>
  </r>
  <r>
    <s v="INNSA1"/>
    <s v="2025-04-21"/>
    <x v="0"/>
    <x v="1"/>
    <s v="STEEL SCRUBBER 2PCS SET (8001-2) (QTY:168000 SETS/USD:0.142PER PCS)STEEL SCRUBBER 2PCS SET (8001-2) (QTY:168000 SETS/USD:0.142"/>
    <x v="13"/>
    <x v="29"/>
    <x v="4"/>
    <s v="8001-2"/>
    <n v="168000"/>
    <s v="SETS"/>
    <s v=" "/>
    <s v="SET"/>
    <n v="4900"/>
    <s v="KGS"/>
    <n v="437.00727755102002"/>
    <x v="86"/>
    <n v="5.0579546012849601"/>
    <n v="24783.977546296301"/>
    <x v="86"/>
    <x v="86"/>
    <x v="0"/>
    <x v="1"/>
    <x v="0"/>
    <s v="Scrubber"/>
  </r>
  <r>
    <s v="INNSA1"/>
    <s v="2025-04-18"/>
    <x v="0"/>
    <x v="2"/>
    <s v="STEEL BASKET SMALL (SY-845-3) (QTY:8,260 PCS/USD:0.905 PER PCS)STEEL BASKET SMALL (SY-845-3) (QTY:8,260 PCS/USD:0.905 PER P"/>
    <x v="13"/>
    <x v="34"/>
    <x v="2"/>
    <s v="SY-845-3"/>
    <n v="8260"/>
    <s v="PCS"/>
    <s v=" "/>
    <s v="PCS"/>
    <n v="1239"/>
    <s v="KGS"/>
    <n v="551.81941081517402"/>
    <x v="87"/>
    <n v="6.38679873628673"/>
    <n v="7913.24363425926"/>
    <x v="87"/>
    <x v="87"/>
    <x v="0"/>
    <x v="0"/>
    <x v="0"/>
    <s v="Basket"/>
  </r>
  <r>
    <s v="INNSA1"/>
    <s v="2025-04-18"/>
    <x v="0"/>
    <x v="2"/>
    <s v="STEEL FRUIT BASKET (SD1078-B) (QTY:20400 PCS/USD:0.844 PER PCS)STEEL FRUIT BASKET (SD1078-B) (QTY:20400 PCS/USD:0.844 PER P"/>
    <x v="13"/>
    <x v="35"/>
    <x v="11"/>
    <s v="SD1078-B"/>
    <n v="20400"/>
    <s v="PCS"/>
    <s v=" "/>
    <s v="PCS"/>
    <n v="3910"/>
    <s v="KGS"/>
    <n v="402.74996163682903"/>
    <x v="88"/>
    <n v="4.6614578893151499"/>
    <n v="18226.300347222201"/>
    <x v="88"/>
    <x v="88"/>
    <x v="0"/>
    <x v="0"/>
    <x v="0"/>
    <s v="Basket"/>
  </r>
  <r>
    <s v="INNSA1"/>
    <s v="2025-04-15"/>
    <x v="0"/>
    <x v="2"/>
    <s v="STEEL BASKET BIG (SY845-4) (QTY: 20000 PCS/USD 1.036 PER PCS)STEEL BASKET BIG (SY845-4) (QTY: 20000 PCS/USD 1.036 PER PCS"/>
    <x v="13"/>
    <x v="14"/>
    <x v="2"/>
    <s v="SY845-4"/>
    <n v="20000"/>
    <s v="PCS"/>
    <s v="1.036"/>
    <s v="PCS"/>
    <n v="3750"/>
    <s v="KGS"/>
    <n v="510.65971733333299"/>
    <x v="89"/>
    <n v="5.8967634795996897"/>
    <n v="22112.863048498799"/>
    <x v="89"/>
    <x v="89"/>
    <x v="0"/>
    <x v="0"/>
    <x v="0"/>
    <s v="Basket"/>
  </r>
  <r>
    <s v="INNSA1"/>
    <s v="2025-04-15"/>
    <x v="0"/>
    <x v="2"/>
    <s v="STEEL BASKET SMALL (SY-845-3) (QTY: 11740 PCS/USD 0.905 PERPCS)STEEL BASKET SMALL (SY-845-3) (QTY: 11740 PCS/USD 0.905 PER"/>
    <x v="13"/>
    <x v="34"/>
    <x v="2"/>
    <s v="SY-845-3"/>
    <n v="11740"/>
    <s v="PCS"/>
    <s v="0.905"/>
    <s v="PCS"/>
    <n v="1761"/>
    <s v="KGS"/>
    <n v="557.60985235661599"/>
    <x v="90"/>
    <n v="6.4389128447646096"/>
    <n v="11338.9255196305"/>
    <x v="90"/>
    <x v="90"/>
    <x v="0"/>
    <x v="0"/>
    <x v="0"/>
    <s v="Basket"/>
  </r>
  <r>
    <s v="INNSA1"/>
    <s v="2025-04-15"/>
    <x v="0"/>
    <x v="2"/>
    <s v="STEEL BASKET SQUARE (SY-845-6) (QTY: 20000 PCS/USD 0.741 PERPCS)STEEL BASKET SQUARE (SY-845-6) (QTY: 20000 PCS/USD 0.741 PER"/>
    <x v="13"/>
    <x v="21"/>
    <x v="2"/>
    <s v="SY-845-6"/>
    <n v="20000"/>
    <s v="PCS"/>
    <s v="0.741"/>
    <s v="PCS"/>
    <n v="3200"/>
    <s v="KGS"/>
    <n v="428.02719999999999"/>
    <x v="91"/>
    <n v="4.9425773672055398"/>
    <n v="15816.2475750577"/>
    <x v="91"/>
    <x v="91"/>
    <x v="0"/>
    <x v="0"/>
    <x v="0"/>
    <s v="Basket"/>
  </r>
  <r>
    <s v="INNSA1"/>
    <s v="2025-04-05"/>
    <x v="0"/>
    <x v="2"/>
    <s v="STEEL HANGER WITH HOOK (SL-89) (QTY:70056 PCS/CNY:7.45 PER PCS)STEEL HANGER WITH HOOK (SL-89) (QTY:70056 PCS/CNY:7.45 PER P"/>
    <x v="13"/>
    <x v="4"/>
    <x v="1"/>
    <s v="SL-89"/>
    <n v="70056"/>
    <s v="PCS"/>
    <s v=" "/>
    <s v="PCS"/>
    <n v="15568"/>
    <s v="KGS"/>
    <n v="407.21682040082197"/>
    <x v="92"/>
    <n v="4.70227275289633"/>
    <n v="73204.982217090102"/>
    <x v="92"/>
    <x v="92"/>
    <x v="0"/>
    <x v="0"/>
    <x v="0"/>
    <s v="Hanger"/>
  </r>
  <r>
    <s v="INNSA1"/>
    <s v="2025-04-04"/>
    <x v="0"/>
    <x v="1"/>
    <s v="STEEL SCRUBBER 6PCS SET (OKS-4156) (QTY: 98400 SET/USD 0.238PER SET)STEEL SCRUBBER 6PCS SET (OKS-4156) (QTY: 98400 SET/USD 0.238"/>
    <x v="13"/>
    <x v="17"/>
    <x v="4"/>
    <s v="OKS-4156"/>
    <n v="98400"/>
    <s v="SET"/>
    <s v=" "/>
    <s v="SET"/>
    <n v="9151"/>
    <s v="KGS"/>
    <n v="229.46128510545299"/>
    <x v="93"/>
    <n v="2.6496684192315598"/>
    <n v="24247.115704388001"/>
    <x v="93"/>
    <x v="93"/>
    <x v="0"/>
    <x v="1"/>
    <x v="0"/>
    <s v="Scrubber"/>
  </r>
  <r>
    <s v="INNSA1"/>
    <s v="2025-03-29"/>
    <x v="0"/>
    <x v="2"/>
    <s v="RYX-02-026-3S MILD STEEL MULTI FUNCTION CLOTH STAND (QTY :1696 NUM/CNY 81.50 PER NUM)RYX-02-026-3S MILD STEEL MULTI FUNCTION CLOTH STAND (QTY :16"/>
    <x v="17"/>
    <x v="33"/>
    <x v="10"/>
    <s v=""/>
    <e v="#VALUE!"/>
    <s v="NUM"/>
    <s v=" "/>
    <s v="OTHER"/>
    <n v="6614.4"/>
    <s v="KGS"/>
    <n v="265.47043873971938"/>
    <x v="94"/>
    <n v="3.0408984964458119"/>
    <n v="20113.71901489118"/>
    <x v="94"/>
    <x v="94"/>
    <x v="0"/>
    <x v="0"/>
    <x v="0"/>
    <s v="Cloth Stand"/>
  </r>
  <r>
    <s v="INNSA1"/>
    <s v="2025-03-28"/>
    <x v="0"/>
    <x v="2"/>
    <s v="STEEL SPRINKLER (AM-430) (QTY: 24000 PCS/USD 0.574 PER PCS) STEEL SPRINKLER (AM-430) (QTY: 24000 PCS/USD 0.574 PER PCS)"/>
    <x v="13"/>
    <x v="20"/>
    <x v="5"/>
    <s v="AM-430"/>
    <n v="24000"/>
    <s v="PCS"/>
    <s v="0.574"/>
    <s v="PCS"/>
    <n v="4400"/>
    <s v="KGS"/>
    <n v="289.60729090909092"/>
    <x v="95"/>
    <n v="3.317380193689472"/>
    <n v="14596.472852233681"/>
    <x v="95"/>
    <x v="95"/>
    <x v="0"/>
    <x v="0"/>
    <x v="0"/>
    <s v="Sprinkler"/>
  </r>
  <r>
    <s v="INNSA1"/>
    <s v="2025-03-28"/>
    <x v="0"/>
    <x v="2"/>
    <s v="STEEL SPRINKLER (AM-430) (QTY: 26400 PC/USD 0.573 PER PCS) STEEL SPRINKLER (AM-430) (QTY: 26400 PC/USD 0.573 PER PCS)"/>
    <x v="13"/>
    <x v="20"/>
    <x v="5"/>
    <s v="AM-430"/>
    <n v="26400"/>
    <s v="PC"/>
    <s v="0.573"/>
    <s v="PCS"/>
    <n v="4180"/>
    <s v="KGS"/>
    <n v="337.4974593301435"/>
    <x v="96"/>
    <n v="3.8659502786958022"/>
    <n v="16159.67216494845"/>
    <x v="96"/>
    <x v="96"/>
    <x v="0"/>
    <x v="0"/>
    <x v="0"/>
    <s v="Sprinkler"/>
  </r>
  <r>
    <s v="INNSA1"/>
    <s v="2025-03-27"/>
    <x v="0"/>
    <x v="2"/>
    <s v="RYX-02-020 MILD STEEL MULTI FUNCTION CLOTH STAND (QTY :4928NUM/CNY 101.00 PER NUM)RYX-02-020 MILD STEEL MULTI FUNCTION CLOTH STAND (QTY :4928"/>
    <x v="18"/>
    <x v="33"/>
    <x v="10"/>
    <s v=""/>
    <e v="#VALUE!"/>
    <e v="#VALUE!"/>
    <s v=" "/>
    <e v="#VALUE!"/>
    <n v="16016"/>
    <s v="KGS"/>
    <n v="387.15956043956049"/>
    <x v="97"/>
    <n v="4.4348174162607163"/>
    <n v="71028.035738831619"/>
    <x v="97"/>
    <x v="97"/>
    <x v="0"/>
    <x v="0"/>
    <x v="0"/>
    <s v="Cloth Stand"/>
  </r>
  <r>
    <s v="INNSA1"/>
    <s v="2025-03-27"/>
    <x v="0"/>
    <x v="1"/>
    <s v="STEEL SCRUBBER 2PCS SET (8001-2) (QTY:168000 SETS/USD:0.142PER SET)STEEL SCRUBBER 2PCS SET (8001-2) (QTY:168000 SETS/USD:0.142"/>
    <x v="13"/>
    <x v="29"/>
    <x v="4"/>
    <s v="8001-2"/>
    <n v="168000"/>
    <s v="SETS"/>
    <s v=" "/>
    <s v="SET"/>
    <n v="4900"/>
    <s v="KGS"/>
    <n v="440.22269591836732"/>
    <x v="98"/>
    <n v="5.0426425649297517"/>
    <n v="24708.948568155789"/>
    <x v="98"/>
    <x v="98"/>
    <x v="0"/>
    <x v="1"/>
    <x v="0"/>
    <s v="Scrubber"/>
  </r>
  <r>
    <s v="INNSA1"/>
    <s v="2025-03-27"/>
    <x v="0"/>
    <x v="2"/>
    <s v="STEEL CUTLERY HOLDER (H2740) (QTY: 10008 PCS/USD 1.72 PER PCS)STEEL CUTLERY HOLDER (H2740) (QTY: 10008 PCS/USD 1.72 PER P"/>
    <x v="13"/>
    <x v="25"/>
    <x v="7"/>
    <s v="H2740"/>
    <n v="10008"/>
    <s v="PCS"/>
    <s v="1.72"/>
    <s v="PCS"/>
    <n v="3919.8"/>
    <s v="KGS"/>
    <n v="395.54280575539559"/>
    <x v="99"/>
    <n v="4.530845426751382"/>
    <n v="17760.007903780072"/>
    <x v="99"/>
    <x v="99"/>
    <x v="0"/>
    <x v="0"/>
    <x v="0"/>
    <s v="Holder"/>
  </r>
  <r>
    <s v="INNSA1"/>
    <s v="2025-03-12"/>
    <x v="0"/>
    <x v="1"/>
    <s v="STEEL SCRUBBER 2 PCS SET (8001-2) (QTY:168000 SETS/USD:0.142PER SETS)STEEL SCRUBBER 2 PCS SET (8001-2) (QTY:168000 SETS/USD:0.142"/>
    <x v="13"/>
    <x v="22"/>
    <x v="4"/>
    <s v="8001-2"/>
    <n v="168000"/>
    <s v="SETS"/>
    <s v=" "/>
    <s v="SET"/>
    <n v="4900"/>
    <s v="KGS"/>
    <n v="443.20407959183677"/>
    <x v="100"/>
    <n v="5.0478824554878896"/>
    <n v="24734.62403189066"/>
    <x v="100"/>
    <x v="100"/>
    <x v="0"/>
    <x v="1"/>
    <x v="0"/>
    <s v="Scrubber"/>
  </r>
  <r>
    <s v="INNSA1"/>
    <s v="2025-03-10"/>
    <x v="0"/>
    <x v="2"/>
    <s v="STEEL ROUND CONTAINER (6856) (QTY: 51768 PCS/USD 0.55 PER SET)STEEL ROUND CONTAINER (6856) (QTY: 51768 PCS/USD 0.55 PER SE"/>
    <x v="13"/>
    <x v="36"/>
    <x v="12"/>
    <s v="6856"/>
    <n v="51768"/>
    <s v="PCS"/>
    <s v="0.55"/>
    <s v="PCS"/>
    <n v="4314"/>
    <s v="KGS"/>
    <n v="592.61176402410752"/>
    <x v="101"/>
    <n v="6.7495645105251434"/>
    <n v="29117.621298405469"/>
    <x v="101"/>
    <x v="101"/>
    <x v="0"/>
    <x v="0"/>
    <x v="0"/>
    <s v="Other"/>
  </r>
  <r>
    <s v="INNSA1"/>
    <s v="2025-03-07"/>
    <x v="0"/>
    <x v="1"/>
    <s v="SS SCRUBBER 3PCS SET (SS410) (QTY: 120240 SET/USD 0.16 PER SET)SS SCRUBBER 3PCS SET (SS410) (QTY: 120240 SET/USD 0.16 PER S"/>
    <x v="15"/>
    <x v="31"/>
    <x v="4"/>
    <s v="SS410"/>
    <n v="120240"/>
    <s v="SET"/>
    <s v="0.16"/>
    <s v="SET"/>
    <n v="7515"/>
    <s v="KGS"/>
    <n v="242.3211656686627"/>
    <x v="102"/>
    <n v="2.7599221602353379"/>
    <n v="20740.815034168569"/>
    <x v="102"/>
    <x v="102"/>
    <x v="0"/>
    <x v="1"/>
    <x v="0"/>
    <s v="Scrubber"/>
  </r>
  <r>
    <s v="INNSA1"/>
    <s v="2025-02-12"/>
    <x v="0"/>
    <x v="2"/>
    <s v="STEEL LUNCH BOX SMALL (6587) (QTY: 43560 PCS/USD 1.37 PER PCS)STEEL LUNCH BOX SMALL (6587) (QTY: 43560 PCS/USD 1.37 PER P"/>
    <x v="13"/>
    <x v="37"/>
    <x v="13"/>
    <s v="6587"/>
    <n v="43560"/>
    <s v="PCS"/>
    <s v="1.37"/>
    <s v="PCS"/>
    <n v="8839.0499999999993"/>
    <s v="KGS"/>
    <n v="614.64977005447429"/>
    <x v="103"/>
    <n v="6.953051697448803"/>
    <n v="61458.371606334833"/>
    <x v="103"/>
    <x v="103"/>
    <x v="0"/>
    <x v="0"/>
    <x v="0"/>
    <s v="Lunch Box"/>
  </r>
  <r>
    <s v="INNSA1"/>
    <s v="2025-02-12"/>
    <x v="0"/>
    <x v="2"/>
    <s v="STEEL ROUND CONTAINER (6856) (QTY: 62820 PCS/USD 0.55 PER PCS)STEEL ROUND CONTAINER (6856) (QTY: 62820 PCS/USD 0.55 PER P"/>
    <x v="13"/>
    <x v="36"/>
    <x v="12"/>
    <s v="6856"/>
    <n v="62820"/>
    <s v="PCS"/>
    <s v="0.55"/>
    <s v="PCS"/>
    <n v="5235"/>
    <s v="KGS"/>
    <n v="600.85380133715375"/>
    <x v="104"/>
    <n v="6.7969887029089788"/>
    <n v="35582.235859728513"/>
    <x v="104"/>
    <x v="104"/>
    <x v="0"/>
    <x v="0"/>
    <x v="0"/>
    <s v="Other"/>
  </r>
  <r>
    <s v="INNSA1"/>
    <s v="2025-02-12"/>
    <x v="0"/>
    <x v="2"/>
    <s v="STEEL LUNCH BOX (6561) (QTY: 41580 PCS/USD 2.15 PER PCS) STEEL LUNCH BOX (6561) (QTY: 41580 PCS/USD 2.15 PER PCS)"/>
    <x v="13"/>
    <x v="38"/>
    <x v="13"/>
    <s v="6561"/>
    <n v="41580"/>
    <s v="PCS"/>
    <s v="2.15"/>
    <s v="PCS"/>
    <n v="16285.5"/>
    <s v="KGS"/>
    <n v="499.74294372294372"/>
    <x v="105"/>
    <n v="5.6532007208477806"/>
    <n v="92065.200339366507"/>
    <x v="105"/>
    <x v="105"/>
    <x v="0"/>
    <x v="0"/>
    <x v="0"/>
    <s v="Lunch Box"/>
  </r>
  <r>
    <s v="INNSA1"/>
    <s v="2025-02-12"/>
    <x v="0"/>
    <x v="2"/>
    <s v="STEEL ROUND CONTAINER (6857) (QTY: 137280 PCS/USD 0.69 PERPCS)STEEL ROUND CONTAINER (6857) (QTY: 137280 PCS/USD 0.69 PER"/>
    <x v="13"/>
    <x v="36"/>
    <x v="12"/>
    <s v="6857"/>
    <n v="137280"/>
    <s v="PCS"/>
    <s v="0.69"/>
    <s v="PCS"/>
    <n v="17503.2"/>
    <s v="KGS"/>
    <n v="492.67863247863249"/>
    <x v="106"/>
    <n v="5.5732876977220869"/>
    <n v="97550.36923076924"/>
    <x v="106"/>
    <x v="106"/>
    <x v="0"/>
    <x v="0"/>
    <x v="0"/>
    <s v="Other"/>
  </r>
  <r>
    <s v="INNSA1"/>
    <s v="2025-02-12"/>
    <x v="0"/>
    <x v="2"/>
    <s v="STEEL LUNCH BOX 3LAYER (8505) (QTY: 33300 PCS/USD 3.07 PERPCS)STEEL LUNCH BOX 3LAYER (8505) (QTY: 33300 PCS/USD 3.07 PER"/>
    <x v="13"/>
    <x v="39"/>
    <x v="13"/>
    <s v="8505"/>
    <n v="33300"/>
    <s v="PCS"/>
    <s v="3.07"/>
    <s v="PCS"/>
    <n v="21645"/>
    <s v="KGS"/>
    <n v="429.98154123354129"/>
    <x v="107"/>
    <n v="4.8640445840898332"/>
    <n v="105282.2450226244"/>
    <x v="107"/>
    <x v="107"/>
    <x v="0"/>
    <x v="0"/>
    <x v="0"/>
    <s v="Lunch Box"/>
  </r>
  <r>
    <s v="INNSA1"/>
    <s v="2025-02-12"/>
    <x v="0"/>
    <x v="2"/>
    <s v="STEEL RECTANGLE CONTAINER BIG (6578) (QTY: 12852 PCS/USD 1.53 PER PCS)STEEL RECTANGLE CONTAINER BIG (6578) (QTY: 12852 PCS/USD 1."/>
    <x v="13"/>
    <x v="40"/>
    <x v="14"/>
    <s v="6578"/>
    <n v="12852"/>
    <s v="PCS"/>
    <s v="1.53"/>
    <s v="PCS"/>
    <n v="3802.05"/>
    <s v="KGS"/>
    <n v="470.83541247484908"/>
    <x v="108"/>
    <n v="5.3261924488105086"/>
    <n v="20250.45"/>
    <x v="108"/>
    <x v="108"/>
    <x v="0"/>
    <x v="0"/>
    <x v="0"/>
    <s v="Other"/>
  </r>
  <r>
    <s v="INNSA1"/>
    <s v="2025-02-12"/>
    <x v="0"/>
    <x v="2"/>
    <s v="HOUSEHOLD STEEL HOOK 3 PCS SET (3888) (QTY:206928 SET/USD:0.255 PER SET)HOUSEHOLD STEEL HOOK 3 PCS SET (3888) (QTY:206928 SET/USD:0."/>
    <x v="12"/>
    <x v="13"/>
    <x v="0"/>
    <s v="3888"/>
    <n v="206928"/>
    <s v="SET"/>
    <s v=" "/>
    <s v="SET"/>
    <n v="7072"/>
    <s v="KGS"/>
    <n v="694.15848840497722"/>
    <x v="109"/>
    <n v="7.8524715882915972"/>
    <n v="55532.679072398183"/>
    <x v="109"/>
    <x v="109"/>
    <x v="0"/>
    <x v="0"/>
    <x v="0"/>
    <s v="Other"/>
  </r>
  <r>
    <s v="INNSA1"/>
    <s v="2025-02-12"/>
    <x v="0"/>
    <x v="2"/>
    <s v="STEEL LUNCH BOX (6527) (QTY: 25044 PCS/USD 1.73 PER PCS) STEEL LUNCH BOX (6527) (QTY: 25044 PCS/USD 1.73 PER PCS)"/>
    <x v="13"/>
    <x v="38"/>
    <x v="13"/>
    <s v="6527"/>
    <n v="25044"/>
    <s v="PCS"/>
    <s v="1.73"/>
    <s v="PCS"/>
    <n v="8723.66"/>
    <s v="KGS"/>
    <n v="452.14312341379639"/>
    <x v="110"/>
    <n v="5.1147412150881966"/>
    <n v="44619.263348416287"/>
    <x v="110"/>
    <x v="110"/>
    <x v="0"/>
    <x v="0"/>
    <x v="0"/>
    <s v="Lunch Box"/>
  </r>
  <r>
    <s v="INNSA1"/>
    <s v="2025-02-12"/>
    <x v="0"/>
    <x v="2"/>
    <s v="STEEL RECTANGLE CONTAINER LARGE (6862) (QTY: 43644 PCS/USD1.29 PER PCS)STEEL RECTANGLE CONTAINER LARGE (6862) (QTY: 43644 PCS/USD"/>
    <x v="13"/>
    <x v="41"/>
    <x v="14"/>
    <s v="6862"/>
    <n v="43644"/>
    <s v="PCS"/>
    <s v=" "/>
    <s v="PCS"/>
    <n v="10911"/>
    <s v="KGS"/>
    <n v="469.75842727522689"/>
    <x v="111"/>
    <n v="5.3140093583170449"/>
    <n v="57981.156108597293"/>
    <x v="111"/>
    <x v="111"/>
    <x v="0"/>
    <x v="0"/>
    <x v="0"/>
    <s v="Other"/>
  </r>
  <r>
    <s v="INNSA1"/>
    <s v="2025-02-10"/>
    <x v="0"/>
    <x v="1"/>
    <s v="STEEL SCRUBBER 6PCS SET (OKS-4156) (QTY: 98400 SET/USD 0.238PER SET)STEEL SCRUBBER 6PCS SET (OKS-4156) (QTY: 98400 SET/USD 0.238"/>
    <x v="13"/>
    <x v="17"/>
    <x v="4"/>
    <s v="OKS-4156"/>
    <n v="98400"/>
    <s v="SET"/>
    <s v=" "/>
    <s v="SET"/>
    <n v="9151"/>
    <s v="KGS"/>
    <n v="240.26836739154189"/>
    <x v="112"/>
    <n v="2.7179679569178949"/>
    <n v="24872.124773755659"/>
    <x v="112"/>
    <x v="112"/>
    <x v="0"/>
    <x v="1"/>
    <x v="0"/>
    <s v="Scrubber"/>
  </r>
  <r>
    <s v="INNSA1"/>
    <s v="2025-02-06"/>
    <x v="0"/>
    <x v="2"/>
    <s v="HOUSEHOLD STEEL HOOK 3PCS SET (2628) (QTY: 164808 SET/USD 0.370 PER SET)HOUSEHOLD STEEL HOOK 3PCS SET (2628) (QTY: 164808 SET/USD 0."/>
    <x v="12"/>
    <x v="11"/>
    <x v="0"/>
    <s v="2628"/>
    <n v="164808"/>
    <s v="SET"/>
    <s v="0.370"/>
    <s v="SET"/>
    <n v="5585.16"/>
    <s v="KGS"/>
    <n v="974.13156471793127"/>
    <x v="113"/>
    <n v="11.18405929641712"/>
    <n v="62464.760619977053"/>
    <x v="113"/>
    <x v="113"/>
    <x v="0"/>
    <x v="0"/>
    <x v="0"/>
    <s v="Other"/>
  </r>
  <r>
    <s v="INNSA1"/>
    <s v="2025-02-03"/>
    <x v="0"/>
    <x v="2"/>
    <s v="SB-12 STEEL TEA STRAINER BIG (QTY: 23130 PCS/ USD 0.9890 PERPCS)SB-12 STEEL TEA STRAINER BIG (QTY: 23130 PCS/ USD 0.9890 PER"/>
    <x v="3"/>
    <x v="3"/>
    <x v="0"/>
    <s v=""/>
    <n v="23130"/>
    <s v="PCS"/>
    <s v="0.9890"/>
    <s v="PCS"/>
    <n v="5140"/>
    <s v="KGS"/>
    <n v="441.00950389105071"/>
    <x v="114"/>
    <n v="5.0632549241222824"/>
    <n v="26025.13030998853"/>
    <x v="114"/>
    <x v="114"/>
    <x v="0"/>
    <x v="0"/>
    <x v="0"/>
    <s v="Tea Strainer"/>
  </r>
  <r>
    <s v="INNSA1"/>
    <s v="2025-02-03"/>
    <x v="0"/>
    <x v="2"/>
    <s v="STEEL HANGER WITH HOOK (SM1168) (QTY: 57792 NOS/USD 1.23 PERNOS)STEEL HANGER WITH HOOK (SM1168) (QTY: 57792 NOS/USD 1.23 PER"/>
    <x v="13"/>
    <x v="4"/>
    <x v="1"/>
    <s v="SM1168"/>
    <n v="57792"/>
    <s v="NOS"/>
    <s v="1.23"/>
    <s v="PCS"/>
    <n v="10836"/>
    <s v="KGS"/>
    <n v="587.26129291251391"/>
    <x v="115"/>
    <n v="6.7423799415902863"/>
    <n v="73060.429047072335"/>
    <x v="115"/>
    <x v="115"/>
    <x v="0"/>
    <x v="0"/>
    <x v="0"/>
    <s v="Hanger"/>
  </r>
  <r>
    <s v="INNSA1"/>
    <s v="2025-02-03"/>
    <x v="0"/>
    <x v="2"/>
    <s v="AM-321 STEEL DRAINER(QTY:16560 PCS/USD 0.7142 PER PCS) AM-321 STEEL DRAINER(QTY:16560 PCS/USD 0.7142 PER PCS)"/>
    <x v="9"/>
    <x v="10"/>
    <x v="0"/>
    <s v=""/>
    <n v="16560"/>
    <s v="PCS"/>
    <s v="0.7142"/>
    <s v="PCS"/>
    <n v="2277"/>
    <s v="KGS"/>
    <n v="514.70243302591132"/>
    <x v="116"/>
    <n v="5.9093275892756756"/>
    <n v="13455.538920780709"/>
    <x v="116"/>
    <x v="116"/>
    <x v="0"/>
    <x v="0"/>
    <x v="0"/>
    <s v="Other"/>
  </r>
  <r>
    <s v="INNSA1"/>
    <s v="2025-01-29"/>
    <x v="0"/>
    <x v="2"/>
    <s v="RYX-02-026-3S MILD STEEL MULTI FUNCTION CLOTH STAND (QTY :848 NUM/CNY 81.50 PER NUM)RYX-02-026-3S MILD STEEL MULTI FUNCTION CLOTH STAND (QTY :84"/>
    <x v="17"/>
    <x v="33"/>
    <x v="10"/>
    <s v=""/>
    <e v="#VALUE!"/>
    <s v="NUM"/>
    <s v=" "/>
    <s v="OTHER"/>
    <n v="3307.2"/>
    <s v="KGS"/>
    <n v="300.7694515"/>
    <x v="117"/>
    <n v="3.4531509929999999"/>
    <n v="11420.26096"/>
    <x v="117"/>
    <x v="117"/>
    <x v="0"/>
    <x v="0"/>
    <x v="0"/>
    <s v="Cloth Stand"/>
  </r>
  <r>
    <s v="INNSA1"/>
    <s v="2025-01-28"/>
    <x v="0"/>
    <x v="1"/>
    <s v="STEEL SCRUBBER 2PCS SET (8001-2) (QTY: 168000 SET/USD 0.142PER SET)STEEL SCRUBBER 2PCS SET (8001-2) (QTY: 168000 SET/USD 0.142"/>
    <x v="13"/>
    <x v="29"/>
    <x v="4"/>
    <s v="8001-2"/>
    <n v="168000"/>
    <s v="SET"/>
    <s v=" "/>
    <s v="SET"/>
    <n v="4900"/>
    <s v="KGS"/>
    <n v="463.21174079999997"/>
    <x v="118"/>
    <n v="5.3181600549999999"/>
    <n v="26058.984270000001"/>
    <x v="118"/>
    <x v="118"/>
    <x v="0"/>
    <x v="1"/>
    <x v="0"/>
    <s v="Scrubber"/>
  </r>
  <r>
    <s v="INNSA1"/>
    <s v="2025-01-27"/>
    <x v="0"/>
    <x v="2"/>
    <s v="STEEL LUNCH BOX 2 LAYER (8504) (QTY: 21660 PCS /USD 2.12 PERPCS)STEEL LUNCH BOX 2 LAYER (8504) (QTY: 21660 PCS /USD 2.12 PER"/>
    <x v="13"/>
    <x v="42"/>
    <x v="13"/>
    <s v="8504"/>
    <n v="21660"/>
    <s v="PCS"/>
    <s v="2.12"/>
    <s v="PCS"/>
    <n v="10360.700000000001"/>
    <s v="KGS"/>
    <n v="401.28087970000001"/>
    <x v="119"/>
    <n v="4.6071283540000003"/>
    <n v="47733.074739999996"/>
    <x v="119"/>
    <x v="119"/>
    <x v="0"/>
    <x v="0"/>
    <x v="0"/>
    <s v="Lunch Box"/>
  </r>
  <r>
    <s v="INNSA1"/>
    <s v="2025-01-27"/>
    <x v="0"/>
    <x v="2"/>
    <s v="STEEL LUNCH BOX (6561) (QTY: 21780 PCS /USD 2.15 PER PCS) STEEL LUNCH BOX (6561) (QTY: 21780 PCS /USD 2.15 PER PCS)"/>
    <x v="13"/>
    <x v="38"/>
    <x v="13"/>
    <s v="6561"/>
    <n v="21780"/>
    <s v="PCS"/>
    <s v="2.15"/>
    <s v="PCS"/>
    <n v="8530.5"/>
    <s v="KGS"/>
    <n v="497.00996780000003"/>
    <x v="120"/>
    <n v="5.7061994"/>
    <n v="48676.733979999997"/>
    <x v="120"/>
    <x v="120"/>
    <x v="0"/>
    <x v="0"/>
    <x v="0"/>
    <s v="Lunch Box"/>
  </r>
  <r>
    <s v="INNSA1"/>
    <s v="2025-01-27"/>
    <x v="0"/>
    <x v="2"/>
    <s v="STEEL LUNCH BOX SMALL (6587) (QTY: 54648 PCS /USD 1.37 PER PCS)STEEL LUNCH BOX SMALL (6587) (QTY: 54648 PCS /USD 1.37 PER P"/>
    <x v="13"/>
    <x v="37"/>
    <x v="13"/>
    <s v="6587"/>
    <n v="54648"/>
    <s v="PCS"/>
    <s v="1.37"/>
    <s v="PCS"/>
    <n v="11088.99"/>
    <s v="KGS"/>
    <n v="611.28828410000006"/>
    <x v="121"/>
    <n v="7.0182351799999996"/>
    <n v="77825.139720000006"/>
    <x v="121"/>
    <x v="121"/>
    <x v="0"/>
    <x v="0"/>
    <x v="0"/>
    <s v="Lunch Box"/>
  </r>
  <r>
    <s v="INNSA1"/>
    <s v="2025-01-25"/>
    <x v="0"/>
    <x v="1"/>
    <s v="STEEL SCRUBBER (8001-12) (QTY: 269568 NOS/USD: 0.078 PER NOS)STEEL SCRUBBER (8001-12) (QTY: 269568 NOS/USD: 0.078 PER NOS"/>
    <x v="13"/>
    <x v="18"/>
    <x v="5"/>
    <s v="8001-12"/>
    <n v="269568"/>
    <s v="NOS"/>
    <s v=" "/>
    <s v="PCS"/>
    <n v="4838"/>
    <s v="KGS"/>
    <n v="418.1975486"/>
    <x v="122"/>
    <n v="4.8013495820000003"/>
    <n v="23228.92928"/>
    <x v="122"/>
    <x v="122"/>
    <x v="0"/>
    <x v="1"/>
    <x v="0"/>
    <s v="Scrubber"/>
  </r>
  <r>
    <s v="INNSA1"/>
    <s v="2025-01-18"/>
    <x v="0"/>
    <x v="2"/>
    <s v="STEEL LUNCH BOX 2 LAYER (8504) (QTY : 22500 PCS / USD : 2.12PER PCS)STEEL LUNCH BOX 2 LAYER (8504) (QTY : 22500 PCS / USD : 2.12"/>
    <x v="13"/>
    <x v="42"/>
    <x v="13"/>
    <s v="8504"/>
    <e v="#VALUE!"/>
    <s v="PCS"/>
    <s v=" "/>
    <s v="PCS"/>
    <n v="10762.5"/>
    <s v="KGS"/>
    <n v="403.33209849999997"/>
    <x v="123"/>
    <n v="4.6306785130000003"/>
    <n v="49837.677499999998"/>
    <x v="123"/>
    <x v="123"/>
    <x v="0"/>
    <x v="0"/>
    <x v="0"/>
    <s v="Lunch Box"/>
  </r>
  <r>
    <s v="INNSA1"/>
    <s v="2025-01-18"/>
    <x v="0"/>
    <x v="2"/>
    <s v="STEEL RECTANGLE CONTAINER LARGE (6862) (QTY : 42552 PCS / USD : 1.29 PER PCS)STEEL RECTANGLE CONTAINER LARGE (6862) (QTY : 42552 PCS / U"/>
    <x v="13"/>
    <x v="41"/>
    <x v="14"/>
    <s v="6862"/>
    <e v="#VALUE!"/>
    <s v="PCS"/>
    <s v=": 1.29"/>
    <s v="PCS"/>
    <n v="10638"/>
    <s v="KGS"/>
    <n v="469.57757290000001"/>
    <x v="124"/>
    <n v="5.3912465310000002"/>
    <n v="57352.080600000001"/>
    <x v="124"/>
    <x v="124"/>
    <x v="0"/>
    <x v="0"/>
    <x v="0"/>
    <s v="Other"/>
  </r>
  <r>
    <s v="INNSA1"/>
    <s v="2025-01-18"/>
    <x v="0"/>
    <x v="2"/>
    <s v="STEEL LUNCH BOX (6527) (QTY : 26316 PCS / USD : 1.73 PER PCS)STEEL LUNCH BOX (6527) (QTY : 26316 PCS / USD : 1.73 PER PC"/>
    <x v="13"/>
    <x v="38"/>
    <x v="13"/>
    <s v="6527"/>
    <e v="#VALUE!"/>
    <s v="PCS"/>
    <s v=": 1.73"/>
    <s v="PCS"/>
    <n v="9166.74"/>
    <s v="KGS"/>
    <n v="451.96905120000002"/>
    <x v="125"/>
    <n v="5.1890821029999996"/>
    <n v="47566.966480000003"/>
    <x v="125"/>
    <x v="125"/>
    <x v="0"/>
    <x v="0"/>
    <x v="0"/>
    <s v="Lunch Box"/>
  </r>
  <r>
    <s v="INNSA1"/>
    <s v="2025-01-18"/>
    <x v="0"/>
    <x v="2"/>
    <s v="STEEL LUNCH BOX (6561) (QTY : 21216 PCS / USD : 2.15 PER PCS)STEEL LUNCH BOX (6561) (QTY : 21216 PCS / USD : 2.15 PER PC"/>
    <x v="13"/>
    <x v="38"/>
    <x v="13"/>
    <s v="6561"/>
    <e v="#VALUE!"/>
    <s v="PCS"/>
    <s v=": 2.15"/>
    <s v="PCS"/>
    <n v="8309.6"/>
    <s v="KGS"/>
    <n v="499.55054519999999"/>
    <x v="126"/>
    <n v="5.7353679120000001"/>
    <n v="47658.6132"/>
    <x v="126"/>
    <x v="126"/>
    <x v="0"/>
    <x v="0"/>
    <x v="0"/>
    <s v="Lunch Box"/>
  </r>
  <r>
    <s v="INNSA1"/>
    <s v="2025-01-18"/>
    <x v="0"/>
    <x v="2"/>
    <s v="STEEL RECTANGLE CONTAINER (6901) (QTY : 55200 PCS / USD : 0.86 PER PCS)STEEL RECTANGLE CONTAINER (6901) (QTY : 55200 PCS / USD : 0."/>
    <x v="13"/>
    <x v="43"/>
    <x v="14"/>
    <s v="6901"/>
    <e v="#VALUE!"/>
    <s v="PCS"/>
    <s v=": 0.86"/>
    <s v="PCS"/>
    <n v="8970"/>
    <s v="KGS"/>
    <n v="481.61796099999998"/>
    <x v="127"/>
    <n v="5.529482904"/>
    <n v="49599.461649999997"/>
    <x v="127"/>
    <x v="127"/>
    <x v="0"/>
    <x v="0"/>
    <x v="0"/>
    <s v="Other"/>
  </r>
  <r>
    <s v="INNSA1"/>
    <s v="2025-01-18"/>
    <x v="0"/>
    <x v="2"/>
    <s v="STEEL RECTANGLE CONTAINER BIG (6578) (QTY : 35400 PCS / USD: 1.53 PER PCS)STEEL RECTANGLE CONTAINER BIG (6578) (QTY : 35400 PCS / USD"/>
    <x v="13"/>
    <x v="40"/>
    <x v="14"/>
    <s v="6578"/>
    <e v="#VALUE!"/>
    <s v="PCS"/>
    <s v=" "/>
    <s v="PCS"/>
    <n v="10472.5"/>
    <s v="KGS"/>
    <n v="470.65414370000002"/>
    <x v="128"/>
    <n v="5.4036067020000003"/>
    <n v="56589.271180000003"/>
    <x v="128"/>
    <x v="128"/>
    <x v="0"/>
    <x v="0"/>
    <x v="0"/>
    <s v="Other"/>
  </r>
  <r>
    <s v="INNSA1"/>
    <s v="2025-01-17"/>
    <x v="0"/>
    <x v="2"/>
    <s v="STEEL DRAINER (AM-321) (QTY: 43416 PCS /USD 0.7133 PER PCS) STEEL DRAINER (AM-321) (QTY: 43416 PCS /USD 0.7133 PER PCS)"/>
    <x v="13"/>
    <x v="30"/>
    <x v="5"/>
    <s v="AM-321"/>
    <n v="43416"/>
    <s v="PCS"/>
    <s v="0.7133"/>
    <s v="PCS"/>
    <n v="5969.7"/>
    <s v="KGS"/>
    <n v="492.7873846"/>
    <x v="129"/>
    <n v="5.6577196860000001"/>
    <n v="33774.889210000001"/>
    <x v="129"/>
    <x v="129"/>
    <x v="0"/>
    <x v="0"/>
    <x v="0"/>
    <s v="Other"/>
  </r>
  <r>
    <s v="INNSA1"/>
    <s v="2025-01-17"/>
    <x v="0"/>
    <x v="2"/>
    <s v="STEEL TEA STRAINER BIG (SB-12) (QTY : 50400 PCS /USD 0.9876PER PCS)STEEL TEA STRAINER BIG (SB-12) (QTY : 50400 PCS /USD 0.9876"/>
    <x v="13"/>
    <x v="23"/>
    <x v="6"/>
    <s v="SB-12"/>
    <e v="#VALUE!"/>
    <s v="PCS"/>
    <s v=" "/>
    <s v="PCS"/>
    <n v="12320"/>
    <s v="KGS"/>
    <n v="383.787668"/>
    <x v="130"/>
    <n v="4.406287807"/>
    <n v="54285.465790000002"/>
    <x v="130"/>
    <x v="130"/>
    <x v="0"/>
    <x v="0"/>
    <x v="0"/>
    <s v="Tea Strainer"/>
  </r>
  <r>
    <s v="INNSA1"/>
    <s v="2025-01-15"/>
    <x v="0"/>
    <x v="2"/>
    <s v="RYX-02-026-3S MILD STEEL MULTI FUNCTION CLOTH STAND (QTY :848 NUM/CNY 81.50 PER NUM)RYX-02-026-3S MILD STEEL MULTI FUNCTION CLOTH STAND (QTY :84"/>
    <x v="17"/>
    <x v="33"/>
    <x v="10"/>
    <s v=""/>
    <e v="#VALUE!"/>
    <s v="NUM"/>
    <s v=" "/>
    <s v="OTHER"/>
    <n v="3307.2"/>
    <s v="KGS"/>
    <n v="301.47114479999999"/>
    <x v="131"/>
    <n v="3.4811910479999999"/>
    <n v="11512.99503"/>
    <x v="131"/>
    <x v="131"/>
    <x v="0"/>
    <x v="0"/>
    <x v="0"/>
    <s v="Cloth Stand"/>
  </r>
  <r>
    <s v="INNSA1"/>
    <s v="2025-01-14"/>
    <x v="0"/>
    <x v="2"/>
    <s v="STEEL SALT BOTTLE (NP-19) (QTY:612 PCS/USD:0.445 PER PCS) STEEL SALT BOTTLE (NP-19) (QTY:612 PCS/USD:0.445 PER PCS)"/>
    <x v="13"/>
    <x v="16"/>
    <x v="3"/>
    <s v="NP-19"/>
    <n v="612"/>
    <s v="PCS"/>
    <s v=" "/>
    <s v="PCS"/>
    <n v="95.2"/>
    <s v="KGS"/>
    <n v="269.46008399999999"/>
    <x v="132"/>
    <n v="3.1115483140000002"/>
    <n v="296.21939950000001"/>
    <x v="132"/>
    <x v="132"/>
    <x v="0"/>
    <x v="0"/>
    <x v="0"/>
    <s v="Other"/>
  </r>
  <r>
    <s v="INNSA1"/>
    <s v="2025-01-14"/>
    <x v="0"/>
    <x v="2"/>
    <s v="STEEL SPRINKLER (AM-430) (QTY:50664 PCS/USD:0.566 PER PCS) STEEL SPRINKLER (AM-430) (QTY:50664 PCS/USD:0.566 PER PCS)"/>
    <x v="13"/>
    <x v="20"/>
    <x v="5"/>
    <s v="AM-430"/>
    <n v="50664"/>
    <s v="PCS"/>
    <s v=" "/>
    <s v="PCS"/>
    <n v="8021.8"/>
    <s v="KGS"/>
    <n v="336.71621210000001"/>
    <x v="133"/>
    <n v="3.888177969"/>
    <n v="31190.186030000001"/>
    <x v="133"/>
    <x v="133"/>
    <x v="0"/>
    <x v="0"/>
    <x v="0"/>
    <s v="Sprinkler"/>
  </r>
  <r>
    <s v="INNSA1"/>
    <s v="2025-01-14"/>
    <x v="0"/>
    <x v="2"/>
    <s v="STEEL TEA STRAINER BIG (SB-12) (QTY: 25200 PCS/USD 0.988 PERPCS)STEEL TEA STRAINER BIG (SB-12) (QTY: 25200 PCS/USD 0.988 PER"/>
    <x v="13"/>
    <x v="23"/>
    <x v="6"/>
    <s v="SB-12"/>
    <n v="25200"/>
    <s v="PCS"/>
    <s v="0.988"/>
    <s v="PCS"/>
    <n v="6160"/>
    <s v="KGS"/>
    <n v="391.6578864"/>
    <x v="134"/>
    <n v="4.5226083880000001"/>
    <n v="27859.267670000001"/>
    <x v="134"/>
    <x v="134"/>
    <x v="0"/>
    <x v="0"/>
    <x v="0"/>
    <s v="Tea Strainer"/>
  </r>
  <r>
    <s v="INNSA1"/>
    <s v="2025-01-14"/>
    <x v="0"/>
    <x v="2"/>
    <s v="STEEL DRAINER (AM-321) (QTY: 20784 PCS/USD 0.713 PER PCS) STEEL DRAINER (AM-321) (QTY: 20784 PCS/USD 0.713 PER PCS)"/>
    <x v="13"/>
    <x v="30"/>
    <x v="5"/>
    <s v="AM-321"/>
    <n v="20784"/>
    <s v="PCS"/>
    <s v="0.713"/>
    <s v="PCS"/>
    <n v="2857.8"/>
    <s v="KGS"/>
    <n v="502.4778326"/>
    <x v="135"/>
    <n v="5.8022844410000003"/>
    <n v="16581.768479999999"/>
    <x v="135"/>
    <x v="135"/>
    <x v="0"/>
    <x v="0"/>
    <x v="0"/>
    <s v="Other"/>
  </r>
  <r>
    <s v="INNSA1"/>
    <s v="2025-01-13"/>
    <x v="0"/>
    <x v="2"/>
    <s v="STEEL HANGER WITH HOOK (SL-89) (QTY:70056 PCS/ CNY:7.45 PERPCS)STEEL HANGER WITH HOOK (SL-89) (QTY:70056 PCS/ CNY:7.45 PER"/>
    <x v="13"/>
    <x v="4"/>
    <x v="1"/>
    <s v="SL-89"/>
    <n v="70056"/>
    <s v="PCS"/>
    <s v=" "/>
    <s v="PCS"/>
    <n v="15568"/>
    <s v="KGS"/>
    <n v="411.7987693"/>
    <x v="136"/>
    <n v="4.7551820930000002"/>
    <n v="74028.674830000004"/>
    <x v="136"/>
    <x v="136"/>
    <x v="0"/>
    <x v="0"/>
    <x v="0"/>
    <s v="Hanger"/>
  </r>
  <r>
    <s v="INNSA1"/>
    <s v="2025-01-09"/>
    <x v="0"/>
    <x v="2"/>
    <s v="STEEL SALT BOTTLE (NP-19) (QTY: 2916 PCS/USD 0.438 PER PCS) STEEL SALT BOTTLE (NP-19) (QTY: 2916 PCS/USD 0.438 PER PCS)"/>
    <x v="13"/>
    <x v="16"/>
    <x v="3"/>
    <s v="NP-19"/>
    <n v="2916"/>
    <s v="PCS"/>
    <s v="0.438"/>
    <s v="PCS"/>
    <n v="453.6"/>
    <s v="KGS"/>
    <n v="265.99021164021161"/>
    <x v="137"/>
    <n v="3.0714805039285409"/>
    <n v="1393.223556581986"/>
    <x v="137"/>
    <x v="137"/>
    <x v="0"/>
    <x v="0"/>
    <x v="0"/>
    <s v="Other"/>
  </r>
  <r>
    <s v="INNSA1"/>
    <s v="2025-01-08"/>
    <x v="0"/>
    <x v="1"/>
    <s v="STEEL SCRUBBER 2PCS SET (8001-2) (QTY: 168000 SET/USD 0.142PER SET)STEEL SCRUBBER 2PCS SET (8001-2) (QTY: 168000 SET/USD 0.142"/>
    <x v="13"/>
    <x v="29"/>
    <x v="4"/>
    <s v="8001-2"/>
    <n v="168000"/>
    <s v="SET"/>
    <s v=" "/>
    <s v="SET"/>
    <n v="4900"/>
    <s v="KGS"/>
    <n v="460.55252244897957"/>
    <x v="138"/>
    <n v="5.3181584578404113"/>
    <n v="26058.976443418011"/>
    <x v="138"/>
    <x v="138"/>
    <x v="0"/>
    <x v="1"/>
    <x v="0"/>
    <s v="Scrubber"/>
  </r>
  <r>
    <s v="INNSA1"/>
    <s v="2025-01-04"/>
    <x v="0"/>
    <x v="1"/>
    <s v="STEEL SCRUBBER 6 PCS SET (OKS-4156) (QTY: 98400 SET/USD: 0.238 PER SET)STEEL SCRUBBER 6 PCS SET (OKS-4156) (QTY: 98400 SET/USD: 0.2"/>
    <x v="13"/>
    <x v="19"/>
    <x v="4"/>
    <s v="OKS-4156"/>
    <n v="98400"/>
    <s v="SET"/>
    <s v=" "/>
    <s v="SET"/>
    <n v="9151"/>
    <s v="KGS"/>
    <n v="241.527206862638"/>
    <x v="139"/>
    <n v="2.788997769776421"/>
    <n v="25522.118591224022"/>
    <x v="139"/>
    <x v="139"/>
    <x v="0"/>
    <x v="1"/>
    <x v="0"/>
    <s v="Scrubber"/>
  </r>
  <r>
    <s v="INNSA1"/>
    <s v="2025-01-03"/>
    <x v="0"/>
    <x v="2"/>
    <s v="STEEL ROUND CONTAINER (6856) (QTY : 122400 PCS / USD 0.55 PER PCS)STEEL ROUND CONTAINER (6856) (QTY : 122400 PCS / USD 0.55 P"/>
    <x v="13"/>
    <x v="36"/>
    <x v="12"/>
    <s v="6856"/>
    <e v="#VALUE!"/>
    <s v="PCS"/>
    <s v="0.55"/>
    <s v="PCS"/>
    <n v="10200"/>
    <s v="KGS"/>
    <n v="591.45826372549027"/>
    <x v="140"/>
    <n v="6.8297720984467682"/>
    <n v="69663.675404157053"/>
    <x v="140"/>
    <x v="140"/>
    <x v="0"/>
    <x v="0"/>
    <x v="0"/>
    <s v="Other"/>
  </r>
  <r>
    <s v="INNSA1"/>
    <s v="2025-01-03"/>
    <x v="0"/>
    <x v="2"/>
    <s v="STEEL RECTANGLE CONTAINER LARGE (6862) (QTY : 42684 PCS / USD 1.29 PER PCS)STEEL RECTANGLE CONTAINER LARGE (6862) (QTY : 42684 PCS / U"/>
    <x v="13"/>
    <x v="41"/>
    <x v="14"/>
    <s v="6862"/>
    <e v="#VALUE!"/>
    <s v="PCS"/>
    <s v="1.29"/>
    <s v="PCS"/>
    <n v="10671"/>
    <s v="KGS"/>
    <n v="462.412824477556"/>
    <x v="141"/>
    <n v="5.3396400055145037"/>
    <n v="56979.298498845274"/>
    <x v="141"/>
    <x v="141"/>
    <x v="0"/>
    <x v="0"/>
    <x v="0"/>
    <s v="Other"/>
  </r>
  <r>
    <s v="INNSA1"/>
    <s v="2025-01-03"/>
    <x v="0"/>
    <x v="2"/>
    <s v="STEEL ROUND CONTAINER MEDIUM (6581) (QTY : 87792 PCS / USD0.83 PER PCS)STEEL ROUND CONTAINER MEDIUM (6581) (QTY : 87792 PCS / USD"/>
    <x v="13"/>
    <x v="44"/>
    <x v="12"/>
    <s v="6581"/>
    <e v="#VALUE!"/>
    <s v="PCS"/>
    <s v=" "/>
    <s v="PCS"/>
    <n v="10608.2"/>
    <s v="KGS"/>
    <n v="615.56162119869521"/>
    <x v="142"/>
    <n v="7.1081018614168068"/>
    <n v="75404.166166281764"/>
    <x v="142"/>
    <x v="142"/>
    <x v="0"/>
    <x v="0"/>
    <x v="0"/>
    <s v="Other"/>
  </r>
  <r>
    <s v="INNSA1"/>
    <s v="2025-01-03"/>
    <x v="0"/>
    <x v="2"/>
    <s v="STEEL RECTANGLE CONTAINER BIG (6578) (QTY : 26364 PCS / USD1.53 PER PCS)STEEL RECTANGLE CONTAINER BIG (6578) (QTY : 26364 PCS / USD"/>
    <x v="13"/>
    <x v="40"/>
    <x v="14"/>
    <s v="6578"/>
    <e v="#VALUE!"/>
    <s v="PCS"/>
    <s v=" "/>
    <s v="PCS"/>
    <n v="7799.35"/>
    <s v="KGS"/>
    <n v="463.47305737016541"/>
    <x v="143"/>
    <n v="5.351882879563111"/>
    <n v="41741.207736720557"/>
    <x v="143"/>
    <x v="143"/>
    <x v="0"/>
    <x v="0"/>
    <x v="0"/>
    <s v="Other"/>
  </r>
  <r>
    <s v="INNSA1"/>
    <s v="2025-01-03"/>
    <x v="0"/>
    <x v="2"/>
    <s v="STEEL ROUND CONTAINER (6857) (QTY : 66840 PCS / USD 0.69 PER PCS)STEEL ROUND CONTAINER (6857) (QTY : 66840 PCS / USD 0.69 PE"/>
    <x v="13"/>
    <x v="36"/>
    <x v="12"/>
    <s v="6857"/>
    <e v="#VALUE!"/>
    <s v="PCS"/>
    <s v="0.69"/>
    <s v="PCS"/>
    <n v="8522.1"/>
    <s v="KGS"/>
    <n v="484.97471632578822"/>
    <x v="144"/>
    <n v="5.6001699344779254"/>
    <n v="47725.208198614317"/>
    <x v="144"/>
    <x v="144"/>
    <x v="0"/>
    <x v="0"/>
    <x v="0"/>
    <s v="Other"/>
  </r>
  <r>
    <s v="INNSA1"/>
    <s v="2025-01-03"/>
    <x v="0"/>
    <x v="2"/>
    <s v="STEEL LUNCH BOX 2 LAYER (8504) (QTY : 22080 PCS / USD 2.12PER PCS)STEEL LUNCH BOX 2 LAYER (8504) (QTY : 22080 PCS / USD 2.12"/>
    <x v="13"/>
    <x v="42"/>
    <x v="13"/>
    <s v="8504"/>
    <e v="#VALUE!"/>
    <s v="PCS"/>
    <s v=" "/>
    <s v="PCS"/>
    <n v="10561.6"/>
    <s v="KGS"/>
    <n v="397.17820405999089"/>
    <x v="145"/>
    <n v="4.5863533956119058"/>
    <n v="48439.230023094693"/>
    <x v="145"/>
    <x v="145"/>
    <x v="0"/>
    <x v="0"/>
    <x v="0"/>
    <s v="Lunch Box"/>
  </r>
  <r>
    <s v="INNSA1"/>
    <s v="2025-01-03"/>
    <x v="0"/>
    <x v="2"/>
    <s v="STEEL LUNCH BOX SMALL (6587) (QTY : 54792 PCS / USD 1.37 PER PCS)STEEL LUNCH BOX SMALL (6587) (QTY : 54792 PCS / USD 1.37 PE"/>
    <x v="13"/>
    <x v="37"/>
    <x v="13"/>
    <s v="6587"/>
    <e v="#VALUE!"/>
    <s v="PCS"/>
    <s v="1.37"/>
    <s v="PCS"/>
    <n v="11118.21"/>
    <s v="KGS"/>
    <n v="605.03850350011373"/>
    <x v="146"/>
    <n v="6.9865878002322628"/>
    <n v="77678.350346420324"/>
    <x v="146"/>
    <x v="146"/>
    <x v="0"/>
    <x v="0"/>
    <x v="0"/>
    <s v="Lunch Box"/>
  </r>
  <r>
    <s v="INNSA1"/>
    <s v="2025-01-02"/>
    <x v="0"/>
    <x v="2"/>
    <s v="STEEL SALT BOTTLE (NP-19) (QTY : 112896 PCS/USD 0.438 PER PCS)STEEL SALT BOTTLE (NP-19) (QTY : 112896 PCS/USD 0.438 PER P"/>
    <x v="13"/>
    <x v="16"/>
    <x v="3"/>
    <s v="NP-19"/>
    <e v="#VALUE!"/>
    <s v="PCS"/>
    <s v="0.438"/>
    <s v="PCS"/>
    <n v="17561.599999999999"/>
    <s v="KGS"/>
    <n v="257.97936976129739"/>
    <x v="147"/>
    <n v="3.0015051746515118"/>
    <n v="52711.233275159982"/>
    <x v="147"/>
    <x v="147"/>
    <x v="0"/>
    <x v="0"/>
    <x v="0"/>
    <s v="Other"/>
  </r>
  <r>
    <s v="INNSA1"/>
    <s v="2025-01-02"/>
    <x v="0"/>
    <x v="2"/>
    <s v="STEEL TEA STRAINER BIG (SB-12) (QTY : 2070 PCS / USD 0.994 PER PCS)STEEL TEA STRAINER BIG (SB-12) (QTY : 2070 PCS / USD 0.994 P"/>
    <x v="13"/>
    <x v="23"/>
    <x v="6"/>
    <s v="SB-12"/>
    <e v="#VALUE!"/>
    <s v="PCS"/>
    <s v="0.994"/>
    <s v="PCS"/>
    <n v="506"/>
    <s v="KGS"/>
    <n v="372.56545454545449"/>
    <x v="148"/>
    <n v="4.3346766090221589"/>
    <n v="2193.346364165212"/>
    <x v="148"/>
    <x v="148"/>
    <x v="0"/>
    <x v="0"/>
    <x v="0"/>
    <s v="Tea Strainer"/>
  </r>
  <r>
    <s v="INNSA1"/>
    <s v="2025-01-02"/>
    <x v="0"/>
    <x v="2"/>
    <s v="STEEL TEA STRAINER (NP-55) (QTY : 201600 PCS / USD 0.274 PERPCS)STEEL TEA STRAINER (NP-55) (QTY : 201600 PCS / USD 0.274 PER"/>
    <x v="13"/>
    <x v="24"/>
    <x v="6"/>
    <s v="NP-55"/>
    <e v="#VALUE!"/>
    <s v="PCS"/>
    <s v="0.274"/>
    <s v="PCS"/>
    <n v="8400"/>
    <s v="KGS"/>
    <n v="602.5016511904762"/>
    <x v="149"/>
    <n v="7.0099086816809324"/>
    <n v="58883.232926119832"/>
    <x v="149"/>
    <x v="149"/>
    <x v="0"/>
    <x v="0"/>
    <x v="0"/>
    <s v="Tea Strainer"/>
  </r>
  <r>
    <s v="INNSA1"/>
    <s v="2025-01-02"/>
    <x v="0"/>
    <x v="2"/>
    <s v="STEEL KITCHEN BASKET (AM-322) (QTY:15000 PCS / USD 1.186 PER PCS)STEEL KITCHEN BASKET (AM-322) (QTY:15000 PCS / USD 1.186 PE"/>
    <x v="13"/>
    <x v="45"/>
    <x v="15"/>
    <s v="AM-322"/>
    <n v="15000"/>
    <s v="PCS"/>
    <s v="1.186"/>
    <s v="PCS"/>
    <n v="4125"/>
    <s v="KGS"/>
    <n v="395.13764363636358"/>
    <x v="150"/>
    <n v="4.5972966100798569"/>
    <n v="18963.848516579401"/>
    <x v="150"/>
    <x v="150"/>
    <x v="0"/>
    <x v="0"/>
    <x v="0"/>
    <s v="Basket"/>
  </r>
  <r>
    <s v="INNSA1"/>
    <s v="2025-01-02"/>
    <x v="0"/>
    <x v="2"/>
    <s v="STEEL DRAINER (AM-321) (QTY : 20040 PCS / USD 0.716 PER PCS) STEEL DRAINER (AM-321) (QTY : 20040 PCS / USD 0.716 PER PCS)"/>
    <x v="13"/>
    <x v="30"/>
    <x v="5"/>
    <s v="AM-321"/>
    <e v="#VALUE!"/>
    <s v="PCS"/>
    <s v="0.716"/>
    <s v="PCS"/>
    <n v="2755.5"/>
    <s v="KGS"/>
    <n v="477.09710760297583"/>
    <x v="151"/>
    <n v="5.5508680349386372"/>
    <n v="15295.41687027342"/>
    <x v="151"/>
    <x v="151"/>
    <x v="0"/>
    <x v="0"/>
    <x v="0"/>
    <s v="Other"/>
  </r>
  <r>
    <s v="INNSA1"/>
    <s v="2024-12-20"/>
    <x v="0"/>
    <x v="2"/>
    <s v="STEEL SALT BOTTLE (NP-19) (QTY: 28800 PCS/USD 0.441 PER PCS) STEEL SALT BOTTLE (NP-19) (QTY: 28800 PCS/USD 0.441 PER PCS)"/>
    <x v="13"/>
    <x v="16"/>
    <x v="3"/>
    <s v="NP-19"/>
    <n v="28800"/>
    <s v="PCS"/>
    <s v="0.441"/>
    <s v="PCS"/>
    <n v="4480"/>
    <s v="KGS"/>
    <n v="268.15863616071431"/>
    <x v="152"/>
    <n v="3.1199375934928941"/>
    <n v="13977.32041884817"/>
    <x v="152"/>
    <x v="152"/>
    <x v="1"/>
    <x v="0"/>
    <x v="0"/>
    <s v="Other"/>
  </r>
  <r>
    <s v="INNSA1"/>
    <s v="2024-12-20"/>
    <x v="0"/>
    <x v="2"/>
    <s v="STEEL SALT BOTTLE (NP-19) (QTY: 7200 PC/USD 0.441 PER PC) STEEL SALT BOTTLE (NP-19) (QTY: 7200 PC/USD 0.441 PER PC)"/>
    <x v="13"/>
    <x v="16"/>
    <x v="3"/>
    <s v="NP-19"/>
    <n v="7200"/>
    <s v="PC"/>
    <s v="0.441"/>
    <s v="PCS"/>
    <n v="1120"/>
    <s v="KGS"/>
    <n v="262.0184375"/>
    <x v="153"/>
    <n v="3.048498400232694"/>
    <n v="3414.3182082606172"/>
    <x v="153"/>
    <x v="153"/>
    <x v="1"/>
    <x v="0"/>
    <x v="0"/>
    <s v="Other"/>
  </r>
  <r>
    <s v="INNSA1"/>
    <s v="2024-12-04"/>
    <x v="0"/>
    <x v="2"/>
    <s v="RYX-02-020 MILD STEEL MULTI FUNCTION CLOTH STAND (QTY :1232NUM/CNY 101.00 PER NUM)"/>
    <x v="18"/>
    <x v="33"/>
    <x v="10"/>
    <s v=""/>
    <e v="#VALUE!"/>
    <e v="#VALUE!"/>
    <s v=" "/>
    <e v="#VALUE!"/>
    <n v="4004"/>
    <s v="KGS"/>
    <n v="412.00533466533471"/>
    <x v="154"/>
    <n v="4.8272446943800196"/>
    <n v="19328.287756297599"/>
    <x v="154"/>
    <x v="154"/>
    <x v="1"/>
    <x v="0"/>
    <x v="0"/>
    <s v="Cloth Stand"/>
  </r>
  <r>
    <s v="INNSA1"/>
    <s v="2024-11-30"/>
    <x v="0"/>
    <x v="2"/>
    <s v="RYX-02-020 MILD STEEL MULTI FUNCTION CLOTH STAND (QTY :1232NUM/CNY 101.00 PER NUM)"/>
    <x v="18"/>
    <x v="33"/>
    <x v="10"/>
    <s v=""/>
    <e v="#VALUE!"/>
    <e v="#VALUE!"/>
    <s v=" "/>
    <e v="#VALUE!"/>
    <n v="4004"/>
    <s v="KGS"/>
    <n v="412.00533469999999"/>
    <x v="154"/>
    <n v="4.827244694"/>
    <n v="19328.287759999999"/>
    <x v="154"/>
    <x v="155"/>
    <x v="1"/>
    <x v="0"/>
    <x v="0"/>
    <s v="Cloth Stand"/>
  </r>
  <r>
    <s v="INNSA1"/>
    <s v="2024-11-27"/>
    <x v="0"/>
    <x v="2"/>
    <s v="GS-47 STEEL GIFT BOX HEART SHAPE (QTY:44280 PCS/USD 0.212 PER PCS)"/>
    <x v="19"/>
    <x v="46"/>
    <x v="0"/>
    <s v=""/>
    <n v="44280"/>
    <s v="PCS"/>
    <s v="0.212"/>
    <s v="PCS"/>
    <n v="3075"/>
    <s v="KGS"/>
    <n v="292.79337559999999"/>
    <x v="155"/>
    <n v="3.4305023499999998"/>
    <n v="10548.79473"/>
    <x v="155"/>
    <x v="156"/>
    <x v="1"/>
    <x v="0"/>
    <x v="0"/>
    <s v="Other"/>
  </r>
  <r>
    <s v="INNSA1"/>
    <s v="2024-11-27"/>
    <x v="0"/>
    <x v="2"/>
    <s v="GS-47 STEEL GIFT BOX HEART SHAPE (QTY:6120 PCS/UDS 0.211 PERPCS)"/>
    <x v="19"/>
    <x v="46"/>
    <x v="0"/>
    <s v=""/>
    <n v="6120"/>
    <s v="PCS"/>
    <s v=" "/>
    <s v="PCS"/>
    <n v="425"/>
    <s v="KGS"/>
    <n v="282.37454120000001"/>
    <x v="156"/>
    <n v="3.3084304769999999"/>
    <n v="1406.0829530000001"/>
    <x v="156"/>
    <x v="157"/>
    <x v="1"/>
    <x v="0"/>
    <x v="0"/>
    <s v="Other"/>
  </r>
  <r>
    <s v="INNSA1"/>
    <s v="2024-11-19"/>
    <x v="0"/>
    <x v="1"/>
    <s v="SS SCRUBBER 3PCS SET (SS410) (QTY: 119160 SET/USD 0.16 PER SET)"/>
    <x v="15"/>
    <x v="31"/>
    <x v="4"/>
    <s v="SS410"/>
    <n v="119160"/>
    <s v="SET"/>
    <s v="0.16"/>
    <s v="SET"/>
    <n v="7447.5"/>
    <s v="KGS"/>
    <n v="247.02898690835849"/>
    <x v="157"/>
    <n v="2.8960021911882592"/>
    <n v="21567.97631887456"/>
    <x v="157"/>
    <x v="158"/>
    <x v="1"/>
    <x v="1"/>
    <x v="0"/>
    <s v="Scrubber"/>
  </r>
  <r>
    <s v="INNSA1"/>
    <s v="2024-11-12"/>
    <x v="0"/>
    <x v="1"/>
    <s v="STEEL SCRUBBER (8001-12) (QTY: 278640 NOS/USD 0.084 PER NOS)"/>
    <x v="13"/>
    <x v="18"/>
    <x v="5"/>
    <s v="8001-12"/>
    <n v="278640"/>
    <s v="NOS"/>
    <s v="0.084"/>
    <s v="PCS"/>
    <n v="4838"/>
    <s v="KGS"/>
    <n v="446.58114510128172"/>
    <x v="158"/>
    <n v="5.2415627359305343"/>
    <n v="25358.68051643193"/>
    <x v="158"/>
    <x v="159"/>
    <x v="1"/>
    <x v="1"/>
    <x v="0"/>
    <s v="Scrubber"/>
  </r>
  <r>
    <s v="INNSA1"/>
    <s v="2024-11-12"/>
    <x v="0"/>
    <x v="1"/>
    <s v="STEEL SCRUBBER 2 PCS SET (8001-2) (QTY:168000 SETS/USD:0.148PER SET)"/>
    <x v="13"/>
    <x v="22"/>
    <x v="4"/>
    <s v="8001-2"/>
    <n v="168000"/>
    <s v="SETS"/>
    <s v=" "/>
    <s v="SET"/>
    <n v="4900"/>
    <s v="KGS"/>
    <n v="466.28923469387757"/>
    <x v="159"/>
    <n v="5.4728783414774371"/>
    <n v="26817.103873239441"/>
    <x v="159"/>
    <x v="160"/>
    <x v="1"/>
    <x v="1"/>
    <x v="0"/>
    <s v="Scrubber"/>
  </r>
  <r>
    <s v="INNSA1"/>
    <s v="2024-11-05"/>
    <x v="0"/>
    <x v="2"/>
    <s v="HOUSEHOLD STEEL HOOK 3PCS SET (3888) (QTY: 181872 PCS / USD0.260 PER PCS)"/>
    <x v="12"/>
    <x v="11"/>
    <x v="0"/>
    <s v="3888"/>
    <n v="181872"/>
    <s v="PCS"/>
    <s v=" "/>
    <s v="PCS"/>
    <n v="6062.4"/>
    <s v="KGS"/>
    <n v="680.64344154130379"/>
    <x v="160"/>
    <n v="8.0122830081377714"/>
    <n v="48573.664508534443"/>
    <x v="160"/>
    <x v="161"/>
    <x v="1"/>
    <x v="0"/>
    <x v="0"/>
    <s v="Other"/>
  </r>
  <r>
    <s v="INNSA1"/>
    <s v="2024-11-05"/>
    <x v="0"/>
    <x v="1"/>
    <s v="STEEL SCRUBBER 6PCS SET (OKS-4156) (QTY: 98400 NOS /USD 0.238 PER NOS)"/>
    <x v="13"/>
    <x v="17"/>
    <x v="4"/>
    <s v="OKS-4156"/>
    <n v="98400"/>
    <s v="NOS"/>
    <s v="0.238"/>
    <s v="PCS"/>
    <n v="9151"/>
    <s v="KGS"/>
    <n v="229.73097257130371"/>
    <x v="161"/>
    <n v="2.7043080938352411"/>
    <n v="24747.123366686279"/>
    <x v="161"/>
    <x v="162"/>
    <x v="1"/>
    <x v="1"/>
    <x v="0"/>
    <s v="Scrubber"/>
  </r>
  <r>
    <s v="INNSA1"/>
    <s v="2024-10-30"/>
    <x v="0"/>
    <x v="2"/>
    <s v="MILD STEEL MULTI FUNCTION CLOTH STAND (RYX-02-020) (QTY: 1232 NOS/CNY 101 PER NOS)"/>
    <x v="2"/>
    <x v="2"/>
    <x v="0"/>
    <s v="RYX-02-020"/>
    <n v="1232"/>
    <s v="NOS"/>
    <s v=" "/>
    <s v="PCS"/>
    <n v="4004"/>
    <s v="KGS"/>
    <n v="413.8107067932068"/>
    <x v="162"/>
    <n v="4.8712266838517566"/>
    <n v="19504.39164214244"/>
    <x v="162"/>
    <x v="163"/>
    <x v="1"/>
    <x v="0"/>
    <x v="0"/>
    <s v="Cloth Stand"/>
  </r>
  <r>
    <s v="INNSA1"/>
    <s v="2024-10-22"/>
    <x v="0"/>
    <x v="2"/>
    <s v="MILD STEEL MULTI FUNCTION CLOTH STAND (RYX-02-021A) (QTY: 3888 NOS/CNY 61.50 PER NOS)"/>
    <x v="2"/>
    <x v="2"/>
    <x v="0"/>
    <s v="RYX-02-021A"/>
    <n v="3888"/>
    <s v="NOS"/>
    <s v=" "/>
    <s v="PCS"/>
    <n v="14256"/>
    <s v="KGS"/>
    <n v="214.70521604938281"/>
    <x v="163"/>
    <n v="2.527430442017454"/>
    <n v="36031.048381400833"/>
    <x v="163"/>
    <x v="164"/>
    <x v="1"/>
    <x v="0"/>
    <x v="0"/>
    <s v="Cloth Stand"/>
  </r>
  <r>
    <s v="INNSA1"/>
    <s v="2024-10-18"/>
    <x v="0"/>
    <x v="2"/>
    <s v="HOUSEHOLD STEEL HOOK 3PCS SET (3888) (QTY: 30288 SET/USD 0.26PER SET)"/>
    <x v="12"/>
    <x v="11"/>
    <x v="0"/>
    <s v="3888"/>
    <n v="30288"/>
    <s v="SET"/>
    <s v=" "/>
    <s v="SET"/>
    <n v="1009.6"/>
    <s v="KGS"/>
    <n v="672.82163232963546"/>
    <x v="164"/>
    <n v="7.9202075612670448"/>
    <n v="7996.2415538552086"/>
    <x v="164"/>
    <x v="165"/>
    <x v="1"/>
    <x v="0"/>
    <x v="0"/>
    <s v="Other"/>
  </r>
  <r>
    <s v="INNSA1"/>
    <s v="2024-10-16"/>
    <x v="0"/>
    <x v="1"/>
    <s v="STEEL SCRUBBER 2PCS SET (8001-2) (QTY: 168000 NOS /USD 0.148PER NOS)"/>
    <x v="13"/>
    <x v="29"/>
    <x v="4"/>
    <s v="8001-2"/>
    <n v="168000"/>
    <s v="NOS"/>
    <s v=" "/>
    <s v="PCS"/>
    <n v="4914"/>
    <s v="KGS"/>
    <n v="439.30859584859581"/>
    <x v="165"/>
    <n v="5.1744239793709754"/>
    <n v="25427.11943462897"/>
    <x v="165"/>
    <x v="166"/>
    <x v="1"/>
    <x v="1"/>
    <x v="0"/>
    <s v="Scrubber"/>
  </r>
  <r>
    <s v="INNSA1"/>
    <s v="2024-10-14"/>
    <x v="0"/>
    <x v="1"/>
    <s v="STEEL SCRUBBER 6PCS SET (OKS-4156) (QTY: 98400 SET/USD 0.238PER SET)"/>
    <x v="13"/>
    <x v="17"/>
    <x v="4"/>
    <s v="OKS-4156"/>
    <n v="98400"/>
    <s v="SET"/>
    <s v=" "/>
    <s v="SET"/>
    <n v="9151"/>
    <s v="KGS"/>
    <n v="222.50637853786469"/>
    <x v="166"/>
    <n v="2.620805400917134"/>
    <n v="23982.990223792691"/>
    <x v="166"/>
    <x v="167"/>
    <x v="1"/>
    <x v="1"/>
    <x v="0"/>
    <s v="Scrubber"/>
  </r>
  <r>
    <s v="INNSA1"/>
    <s v="2024-10-13"/>
    <x v="0"/>
    <x v="2"/>
    <s v="MILD STEEL MULTI FUNCTION CLOTH STAND (RYX-02-020) (QTY:1232NOS / CNY 101.00 PER NOS)"/>
    <x v="2"/>
    <x v="2"/>
    <x v="0"/>
    <s v="RYX-02-020"/>
    <e v="#VALUE!"/>
    <e v="#VALUE!"/>
    <s v=" "/>
    <e v="#VALUE!"/>
    <n v="4004"/>
    <s v="KGS"/>
    <n v="399.88232267732269"/>
    <x v="167"/>
    <n v="4.7100391363642249"/>
    <n v="18858.996702002351"/>
    <x v="167"/>
    <x v="168"/>
    <x v="1"/>
    <x v="0"/>
    <x v="0"/>
    <s v="Cloth Stand"/>
  </r>
  <r>
    <s v="INNSA1"/>
    <s v="2024-10-08"/>
    <x v="0"/>
    <x v="2"/>
    <s v="HOUSEHOLD STEEL HOOK 2PCS SET (2758) (QTY: 2400 SET/USD 0.265 PER SET)"/>
    <x v="12"/>
    <x v="47"/>
    <x v="0"/>
    <s v="2758"/>
    <n v="2400"/>
    <s v="SET"/>
    <s v="0.265"/>
    <s v="SET"/>
    <n v="64"/>
    <s v="KGS"/>
    <n v="854.61203124999997"/>
    <x v="168"/>
    <n v="10.066101663722019"/>
    <n v="644.23050647820958"/>
    <x v="168"/>
    <x v="169"/>
    <x v="1"/>
    <x v="0"/>
    <x v="0"/>
    <s v="Other"/>
  </r>
  <r>
    <s v="INNSA1"/>
    <s v="2024-10-05"/>
    <x v="0"/>
    <x v="2"/>
    <s v="RYX-02-020 MILD STEEL MULTI FUNCTION CLOTH STAND (QTY :1232NUM/CNY 101.00 PER NUM)"/>
    <x v="18"/>
    <x v="33"/>
    <x v="10"/>
    <s v=""/>
    <e v="#VALUE!"/>
    <e v="#VALUE!"/>
    <s v=" "/>
    <e v="#VALUE!"/>
    <n v="4004"/>
    <s v="KGS"/>
    <n v="393.96982767232771"/>
    <x v="169"/>
    <n v="4.6403984413701727"/>
    <n v="18580.155359246171"/>
    <x v="169"/>
    <x v="170"/>
    <x v="1"/>
    <x v="0"/>
    <x v="0"/>
    <s v="Cloth Stand"/>
  </r>
  <r>
    <s v="INNSA1"/>
    <s v="2024-10-01"/>
    <x v="0"/>
    <x v="1"/>
    <s v="STEEL SCRUBBER 6PCS SET (OKS-4156) (QTY: 89160 SET/USD 0.238PER SET)"/>
    <x v="13"/>
    <x v="17"/>
    <x v="4"/>
    <s v="OKS-4156"/>
    <n v="89160"/>
    <s v="SET"/>
    <s v=" "/>
    <s v="SET"/>
    <n v="7250"/>
    <s v="KGS"/>
    <n v="257.40367448275862"/>
    <x v="170"/>
    <n v="3.04259662509171"/>
    <n v="22058.825531914899"/>
    <x v="170"/>
    <x v="171"/>
    <x v="1"/>
    <x v="1"/>
    <x v="0"/>
    <s v="Scrubber"/>
  </r>
  <r>
    <s v="INNSA1"/>
    <s v="2024-09-28"/>
    <x v="0"/>
    <x v="2"/>
    <s v="RYX-02-026-3S MILD STEEL MULTI FUNCTION CLOTH STAND (QTY :848 NUM/CNY 82.00 PER NUM)"/>
    <x v="17"/>
    <x v="33"/>
    <x v="10"/>
    <s v=""/>
    <e v="#VALUE!"/>
    <s v="NUM"/>
    <s v=" "/>
    <s v="OTHER"/>
    <n v="3307.2"/>
    <s v="KGS"/>
    <n v="283.34516811804548"/>
    <x v="171"/>
    <n v="3.3492336656979371"/>
    <n v="11076.58557919622"/>
    <x v="171"/>
    <x v="172"/>
    <x v="1"/>
    <x v="0"/>
    <x v="0"/>
    <s v="Cloth Stand"/>
  </r>
  <r>
    <s v="INNSA1"/>
    <s v="2024-09-28"/>
    <x v="0"/>
    <x v="2"/>
    <s v="RYX-02-021A MILD STEEL MULTI FUNCTION CLOTH STAND (QTY :3888NUM/CNY 61.50 PER NUM)"/>
    <x v="20"/>
    <x v="33"/>
    <x v="10"/>
    <s v=""/>
    <e v="#VALUE!"/>
    <e v="#VALUE!"/>
    <s v=" "/>
    <e v="#VALUE!"/>
    <n v="14256"/>
    <s v="KGS"/>
    <n v="222.98373035914699"/>
    <x v="172"/>
    <n v="2.6357414936069392"/>
    <n v="37575.130732860533"/>
    <x v="172"/>
    <x v="173"/>
    <x v="1"/>
    <x v="0"/>
    <x v="0"/>
    <s v="Cloth Stand"/>
  </r>
  <r>
    <s v="INNSA1"/>
    <s v="2024-09-25"/>
    <x v="0"/>
    <x v="2"/>
    <s v="RYX-02-020 MILD STEEL MULTI FUNCTION CLOTH STAND (QTY :1232NUM/CNY 101.00 PER NUM)"/>
    <x v="18"/>
    <x v="33"/>
    <x v="10"/>
    <s v=""/>
    <e v="#VALUE!"/>
    <e v="#VALUE!"/>
    <s v=" "/>
    <e v="#VALUE!"/>
    <n v="4004"/>
    <s v="KGS"/>
    <n v="399.26519230769242"/>
    <x v="173"/>
    <n v="4.7194467175850168"/>
    <n v="18896.6646572104"/>
    <x v="173"/>
    <x v="174"/>
    <x v="1"/>
    <x v="0"/>
    <x v="0"/>
    <s v="Cloth Stand"/>
  </r>
  <r>
    <s v="INNSA1"/>
    <s v="2024-09-11"/>
    <x v="0"/>
    <x v="1"/>
    <s v="STEEL WIRE CLEANING CLOTH 3PCS SET (AM-793) (QTY: 1250 SET /USD 0.184 PER SET)"/>
    <x v="13"/>
    <x v="48"/>
    <x v="16"/>
    <s v="AM-793"/>
    <n v="1250"/>
    <s v="SET"/>
    <s v="0.184"/>
    <s v="SET"/>
    <n v="50"/>
    <s v="KGS"/>
    <n v="420.5412"/>
    <x v="174"/>
    <n v="4.953371025"/>
    <n v="247.6685512"/>
    <x v="174"/>
    <x v="175"/>
    <x v="1"/>
    <x v="1"/>
    <x v="0"/>
    <s v="Other"/>
  </r>
  <r>
    <s v="INNSA1"/>
    <s v="2024-09-06"/>
    <x v="0"/>
    <x v="2"/>
    <s v="RYX-02-020 MILD STEEL MULTI FUNCTION CLOTH STAND (QTY :2464NUM/CNY 101.00 PER NUM)"/>
    <x v="18"/>
    <x v="33"/>
    <x v="10"/>
    <s v=""/>
    <e v="#VALUE!"/>
    <e v="#VALUE!"/>
    <s v=" "/>
    <e v="#VALUE!"/>
    <n v="8008"/>
    <s v="KGS"/>
    <n v="406.77410214785209"/>
    <x v="175"/>
    <n v="4.7912143951454924"/>
    <n v="38368.044876325082"/>
    <x v="175"/>
    <x v="176"/>
    <x v="1"/>
    <x v="0"/>
    <x v="0"/>
    <s v="Cloth Stand"/>
  </r>
  <r>
    <s v="INNSA1"/>
    <s v="2024-09-05"/>
    <x v="0"/>
    <x v="1"/>
    <s v="SS SCRUBBER 3PCS SET (SS410) (QTY: 118680 SET/USD 0.16 PER SET)"/>
    <x v="15"/>
    <x v="31"/>
    <x v="4"/>
    <s v="SS410"/>
    <n v="118680"/>
    <s v="SET"/>
    <s v="0.16"/>
    <s v="SET"/>
    <n v="7417.5"/>
    <s v="KGS"/>
    <n v="234.11583282777221"/>
    <x v="176"/>
    <n v="2.759173044522949"/>
    <n v="20466.166057748971"/>
    <x v="176"/>
    <x v="177"/>
    <x v="1"/>
    <x v="1"/>
    <x v="0"/>
    <s v="Scrubber"/>
  </r>
  <r>
    <s v="INNSA1"/>
    <s v="2024-09-03"/>
    <x v="0"/>
    <x v="1"/>
    <s v="STEEL SCRUBBER 6PCS SET (OKS-4156) (QTY: 98400 SET/USD 0.238 PER SET)"/>
    <x v="13"/>
    <x v="17"/>
    <x v="4"/>
    <s v="OKS-4156"/>
    <n v="98400"/>
    <s v="SET"/>
    <s v="0.238"/>
    <s v="SET"/>
    <n v="9151"/>
    <s v="KGS"/>
    <n v="230.38772593159209"/>
    <x v="177"/>
    <n v="2.715235426418293"/>
    <n v="24847.119387153802"/>
    <x v="177"/>
    <x v="178"/>
    <x v="1"/>
    <x v="1"/>
    <x v="0"/>
    <s v="Scrubber"/>
  </r>
  <r>
    <s v="INNSA1"/>
    <s v="2024-08-29"/>
    <x v="0"/>
    <x v="2"/>
    <s v="AM-625 STEEL HANGER (QTY:10500 PCS/USD 0.5610 PER PCS)"/>
    <x v="21"/>
    <x v="49"/>
    <x v="0"/>
    <s v=""/>
    <n v="10500"/>
    <s v="PCS"/>
    <s v="0.5610"/>
    <s v="PCS"/>
    <n v="1750"/>
    <s v="KGS"/>
    <n v="307.56428"/>
    <x v="178"/>
    <n v="3.6248"/>
    <n v="6343.4000000000005"/>
    <x v="178"/>
    <x v="179"/>
    <x v="1"/>
    <x v="0"/>
    <x v="0"/>
    <s v="Hanger"/>
  </r>
  <r>
    <s v="INNSA1"/>
    <s v="2024-08-26"/>
    <x v="0"/>
    <x v="2"/>
    <s v="RYX-02-020 MILD STEEL MULTI FUNCTION CLOTH STAND (QTY :1232NUM/CNY 101.00 PER NUM)"/>
    <x v="18"/>
    <x v="33"/>
    <x v="10"/>
    <s v=""/>
    <e v="#VALUE!"/>
    <e v="#VALUE!"/>
    <s v=" "/>
    <e v="#VALUE!"/>
    <n v="4004"/>
    <s v="KGS"/>
    <n v="419.54066183816178"/>
    <x v="179"/>
    <n v="4.944498077055532"/>
    <n v="19797.770300530348"/>
    <x v="179"/>
    <x v="180"/>
    <x v="1"/>
    <x v="0"/>
    <x v="0"/>
    <s v="Cloth Stand"/>
  </r>
  <r>
    <s v="INNSA1"/>
    <s v="2024-08-26"/>
    <x v="0"/>
    <x v="2"/>
    <s v="RYX-02-021A MILD STEEL MULTI FUNCTION CLOTH STAND (QTY :3888NUM/CNY 61.50 PER NUM)"/>
    <x v="20"/>
    <x v="33"/>
    <x v="10"/>
    <s v=""/>
    <e v="#VALUE!"/>
    <e v="#VALUE!"/>
    <s v=" "/>
    <e v="#VALUE!"/>
    <n v="14256"/>
    <s v="KGS"/>
    <n v="241.0090551346801"/>
    <x v="180"/>
    <n v="2.840413142424044"/>
    <n v="40492.929758397171"/>
    <x v="180"/>
    <x v="181"/>
    <x v="1"/>
    <x v="0"/>
    <x v="0"/>
    <s v="Cloth Stand"/>
  </r>
  <r>
    <s v="INNSA1"/>
    <s v="2024-08-24"/>
    <x v="0"/>
    <x v="2"/>
    <s v="HOUSEHOLD STEEL HOOK 3PCS SET (2628) (QTY: 167040 NOS/USD 0.375 PER NOS)"/>
    <x v="12"/>
    <x v="11"/>
    <x v="0"/>
    <s v="2628"/>
    <n v="167040"/>
    <s v="NOS"/>
    <s v="0.375"/>
    <s v="PCS"/>
    <n v="5660.8"/>
    <s v="KGS"/>
    <n v="969.75853766252123"/>
    <x v="181"/>
    <n v="11.42909296007686"/>
    <n v="64697.809428403067"/>
    <x v="181"/>
    <x v="182"/>
    <x v="1"/>
    <x v="0"/>
    <x v="0"/>
    <s v="Other"/>
  </r>
  <r>
    <s v="INNSA1"/>
    <s v="2024-08-20"/>
    <x v="0"/>
    <x v="1"/>
    <s v="STEEL SCRUBBER 2PCS SET (8001-2) (QTY: 168000 SET/USD 0.148PER SET)"/>
    <x v="13"/>
    <x v="29"/>
    <x v="4"/>
    <s v="8001-2"/>
    <n v="168000"/>
    <s v="SET"/>
    <s v=" "/>
    <s v="SET"/>
    <n v="4914"/>
    <s v="KGS"/>
    <n v="461.75560846560847"/>
    <x v="182"/>
    <n v="5.4420224922287384"/>
    <n v="26742.098526812031"/>
    <x v="182"/>
    <x v="183"/>
    <x v="1"/>
    <x v="1"/>
    <x v="0"/>
    <s v="Scrubber"/>
  </r>
  <r>
    <s v="INNSA1"/>
    <s v="2024-08-16"/>
    <x v="0"/>
    <x v="2"/>
    <s v="STEEL SPRINKLER (AM-430) (QTY: 38496 PC/ USD 0.572 PER PC)"/>
    <x v="13"/>
    <x v="20"/>
    <x v="5"/>
    <s v="AM-430"/>
    <n v="38496"/>
    <s v="PC"/>
    <s v="0.572"/>
    <s v="PCS"/>
    <n v="7057.6"/>
    <s v="KGS"/>
    <n v="293.6619516549535"/>
    <x v="183"/>
    <n v="3.4609540560395229"/>
    <n v="24426.029345904539"/>
    <x v="183"/>
    <x v="184"/>
    <x v="1"/>
    <x v="0"/>
    <x v="0"/>
    <s v="Sprinkler"/>
  </r>
  <r>
    <s v="INNSA1"/>
    <s v="2024-08-16"/>
    <x v="0"/>
    <x v="2"/>
    <s v="RYX-02-020 MILD STEEL MULTI FUNCTION CLOTH STAND (QTY :1232NUM/CNY 101.00 PER NUM)"/>
    <x v="18"/>
    <x v="33"/>
    <x v="10"/>
    <s v=""/>
    <e v="#VALUE!"/>
    <e v="#VALUE!"/>
    <s v=" "/>
    <e v="#VALUE!"/>
    <n v="4004"/>
    <s v="KGS"/>
    <n v="419.5306893106893"/>
    <x v="184"/>
    <n v="4.9443805457948073"/>
    <n v="19797.299705362409"/>
    <x v="184"/>
    <x v="185"/>
    <x v="1"/>
    <x v="0"/>
    <x v="0"/>
    <s v="Cloth Stand"/>
  </r>
  <r>
    <s v="INNSA1"/>
    <s v="2024-08-13"/>
    <x v="0"/>
    <x v="2"/>
    <s v="RYX-02-021A MILD STEEL MULTI FUNCTION CLOTH STAND (QTY :3888NUM/CNY 61.50 PER NUM)"/>
    <x v="20"/>
    <x v="33"/>
    <x v="10"/>
    <s v=""/>
    <e v="#VALUE!"/>
    <e v="#VALUE!"/>
    <s v=" "/>
    <e v="#VALUE!"/>
    <n v="14256"/>
    <s v="KGS"/>
    <n v="238.36828773849609"/>
    <x v="185"/>
    <n v="2.8175920536465262"/>
    <n v="40167.592316784881"/>
    <x v="185"/>
    <x v="186"/>
    <x v="1"/>
    <x v="0"/>
    <x v="0"/>
    <s v="Cloth Stand"/>
  </r>
  <r>
    <s v="INNSA1"/>
    <s v="2024-08-12"/>
    <x v="0"/>
    <x v="1"/>
    <s v="STEEL SCRUBBER 6PCS SET (OKS-4156) (QTY:98400 PCS/USD:0.238PER PCS)"/>
    <x v="13"/>
    <x v="17"/>
    <x v="4"/>
    <s v="OKS-4156"/>
    <n v="98400"/>
    <s v="PCS"/>
    <s v=" "/>
    <s v="PCS"/>
    <n v="8856"/>
    <s v="KGS"/>
    <n v="247.62404019873529"/>
    <x v="186"/>
    <n v="2.9269981110961618"/>
    <n v="25921.49527186761"/>
    <x v="186"/>
    <x v="187"/>
    <x v="1"/>
    <x v="1"/>
    <x v="0"/>
    <s v="Scrubber"/>
  </r>
  <r>
    <s v="INNSA1"/>
    <s v="2024-08-10"/>
    <x v="0"/>
    <x v="2"/>
    <s v="HOUSEHOLD STEEL HOOK 3PCS SET (3888) (QTY:3168 SET/USD 0.265PER SET)"/>
    <x v="12"/>
    <x v="11"/>
    <x v="0"/>
    <s v="3888"/>
    <n v="3168"/>
    <s v="SET"/>
    <s v=" "/>
    <s v="SET"/>
    <n v="146.5"/>
    <s v="KGS"/>
    <n v="533.29720136518768"/>
    <x v="187"/>
    <n v="6.3037494251204231"/>
    <n v="923.49929078014179"/>
    <x v="187"/>
    <x v="188"/>
    <x v="1"/>
    <x v="0"/>
    <x v="0"/>
    <s v="Other"/>
  </r>
  <r>
    <s v="INNSA1"/>
    <s v="2024-08-05"/>
    <x v="0"/>
    <x v="2"/>
    <s v="STEEL CUTLERY HOLDER (H2740) (QTY: 960 NOS/USD 1.95 PER NOS)"/>
    <x v="13"/>
    <x v="25"/>
    <x v="7"/>
    <s v="H2740"/>
    <n v="960"/>
    <s v="NOS"/>
    <s v="1.95"/>
    <s v="PCS"/>
    <n v="460"/>
    <s v="KGS"/>
    <n v="390.55113043478258"/>
    <x v="188"/>
    <n v="4.6164436221605509"/>
    <n v="2123.5640661938528"/>
    <x v="188"/>
    <x v="189"/>
    <x v="1"/>
    <x v="0"/>
    <x v="0"/>
    <s v="Holder"/>
  </r>
  <r>
    <s v="INNSA1"/>
    <s v="2024-08-02"/>
    <x v="0"/>
    <x v="2"/>
    <s v="AM-430 STEEL SPRINKLER (QTY: 62400 PCS/USD 0.5712 PER PCS)"/>
    <x v="22"/>
    <x v="50"/>
    <x v="0"/>
    <s v=""/>
    <n v="62400"/>
    <s v="PCS"/>
    <s v="0.5712"/>
    <s v="PCS"/>
    <n v="11440"/>
    <s v="KGS"/>
    <n v="290.51598951048948"/>
    <x v="189"/>
    <n v="3.433995147878127"/>
    <n v="39284.904491725763"/>
    <x v="189"/>
    <x v="190"/>
    <x v="1"/>
    <x v="0"/>
    <x v="0"/>
    <s v="Sprinkler"/>
  </r>
  <r>
    <s v="INNSA1"/>
    <s v="2024-08-02"/>
    <x v="0"/>
    <x v="1"/>
    <s v="STEEL SCRUBBER 2PCS SET (8001-2) (QTY: 168480 SET/USD 0.148PER SET)"/>
    <x v="13"/>
    <x v="29"/>
    <x v="4"/>
    <s v="8001-2"/>
    <n v="168480"/>
    <s v="SET"/>
    <s v=" "/>
    <s v="SET"/>
    <n v="4914"/>
    <s v="KGS"/>
    <n v="472.38436507936512"/>
    <x v="190"/>
    <n v="5.5837395399452134"/>
    <n v="27438.496099290791"/>
    <x v="190"/>
    <x v="191"/>
    <x v="1"/>
    <x v="1"/>
    <x v="0"/>
    <s v="Scrubber"/>
  </r>
  <r>
    <s v="INNSA1"/>
    <s v="2024-08-02"/>
    <x v="0"/>
    <x v="2"/>
    <s v="STEEL HANGER WITH HOOK (SM1168) (QTY: 57792 NOS/USD 1.23 PERNOS)"/>
    <x v="13"/>
    <x v="4"/>
    <x v="1"/>
    <s v="SM1168"/>
    <n v="57792"/>
    <s v="NOS"/>
    <s v="1.23"/>
    <s v="PCS"/>
    <n v="10836"/>
    <s v="KGS"/>
    <n v="574.5712532299741"/>
    <x v="191"/>
    <n v="6.7916223786048953"/>
    <n v="73594.020094562642"/>
    <x v="191"/>
    <x v="192"/>
    <x v="1"/>
    <x v="0"/>
    <x v="0"/>
    <s v="Hanger"/>
  </r>
  <r>
    <s v="INNSA1"/>
    <s v="2024-07-30"/>
    <x v="0"/>
    <x v="2"/>
    <s v="RYX-02-020 MILD STEEL MULTI FUNCTION CLOTH STAND (QTY :1232NUM/CNY 101.00 PER NUM)"/>
    <x v="18"/>
    <x v="33"/>
    <x v="10"/>
    <s v=""/>
    <e v="#VALUE!"/>
    <e v="#VALUE!"/>
    <s v=" "/>
    <e v="#VALUE!"/>
    <n v="4004"/>
    <s v="KGS"/>
    <n v="411.60567682317679"/>
    <x v="192"/>
    <n v="4.8826296183057751"/>
    <n v="19550.04899169632"/>
    <x v="192"/>
    <x v="193"/>
    <x v="1"/>
    <x v="0"/>
    <x v="0"/>
    <s v="Cloth Stand"/>
  </r>
  <r>
    <s v="INNSA1"/>
    <s v="2024-07-30"/>
    <x v="0"/>
    <x v="2"/>
    <s v="SY604A-4 STEEL HOOK 4PCS SET(QTY :25200 SET/USD 0.5207 PERSET)"/>
    <x v="23"/>
    <x v="51"/>
    <x v="0"/>
    <s v=""/>
    <e v="#VALUE!"/>
    <s v="SET"/>
    <s v="0.5207"/>
    <s v="SET"/>
    <n v="2940"/>
    <s v="KGS"/>
    <n v="414.11704081632661"/>
    <x v="193"/>
    <n v="4.9124204130050586"/>
    <n v="14442.51601423488"/>
    <x v="193"/>
    <x v="194"/>
    <x v="1"/>
    <x v="0"/>
    <x v="0"/>
    <s v="Other"/>
  </r>
  <r>
    <s v="INNSA1"/>
    <s v="2024-07-26"/>
    <x v="0"/>
    <x v="2"/>
    <s v="MILD STEEL MULTI FUNCTION CLOTH STAND (RYX-02-020) (QTY: 1232 NOS/CNY 101 PER NOS)"/>
    <x v="2"/>
    <x v="2"/>
    <x v="0"/>
    <s v="RYX-02-020"/>
    <n v="1232"/>
    <s v="NOS"/>
    <s v=" "/>
    <s v="PCS"/>
    <n v="4004"/>
    <s v="KGS"/>
    <n v="444.94836163836158"/>
    <x v="194"/>
    <n v="5.2781537560896989"/>
    <n v="21133.72763938316"/>
    <x v="194"/>
    <x v="195"/>
    <x v="1"/>
    <x v="0"/>
    <x v="0"/>
    <s v="Cloth Stand"/>
  </r>
  <r>
    <s v="INNSA1"/>
    <s v="2024-07-26"/>
    <x v="0"/>
    <x v="2"/>
    <s v="HOUSEHOLD STEEL HOOK 3PCS SET (2628) (QTY: 167040 SET/USD 0.375 PER SET)"/>
    <x v="12"/>
    <x v="11"/>
    <x v="0"/>
    <s v="2628"/>
    <n v="167040"/>
    <s v="SET"/>
    <s v="0.375"/>
    <s v="SET"/>
    <n v="5660.8"/>
    <s v="KGS"/>
    <n v="982.02635493216519"/>
    <x v="195"/>
    <n v="11.64918570500789"/>
    <n v="65943.71043890866"/>
    <x v="195"/>
    <x v="196"/>
    <x v="1"/>
    <x v="0"/>
    <x v="0"/>
    <s v="Other"/>
  </r>
  <r>
    <s v="INNSA1"/>
    <s v="2024-07-19"/>
    <x v="0"/>
    <x v="1"/>
    <s v="STEEL SCRUBBER 6PCS SET (OKS-4156) (QTY: 98400 SET/USD 0.238PER SET)"/>
    <x v="13"/>
    <x v="17"/>
    <x v="4"/>
    <s v="OKS-4156"/>
    <n v="98400"/>
    <s v="SET"/>
    <s v=" "/>
    <s v="SET"/>
    <n v="8856"/>
    <s v="KGS"/>
    <n v="255.776303071364"/>
    <x v="196"/>
    <n v="3.0341198466354"/>
    <n v="26870.165361803101"/>
    <x v="196"/>
    <x v="197"/>
    <x v="1"/>
    <x v="1"/>
    <x v="0"/>
    <s v="Scrubber"/>
  </r>
  <r>
    <s v="INNSA1"/>
    <s v="2024-07-18"/>
    <x v="0"/>
    <x v="1"/>
    <s v="STEEL SCRUBBER 2PCS SET (8001-2) (QTY: 166320 SET/USD 0.151PER SET)"/>
    <x v="13"/>
    <x v="29"/>
    <x v="4"/>
    <s v="8001-2"/>
    <n v="166320"/>
    <s v="SET"/>
    <s v=" "/>
    <s v="SET"/>
    <n v="4851"/>
    <s v="KGS"/>
    <n v="509.08170892599497"/>
    <x v="197"/>
    <n v="6.0389289315064598"/>
    <n v="29294.844246737801"/>
    <x v="197"/>
    <x v="198"/>
    <x v="1"/>
    <x v="1"/>
    <x v="0"/>
    <s v="Scrubber"/>
  </r>
  <r>
    <s v="INNSA1"/>
    <s v="2024-07-18"/>
    <x v="0"/>
    <x v="1"/>
    <s v="STEEL SCRUBBER 2PCS SET (8001-2) (QTY: 166920 SET/USD 0.151PER SET)"/>
    <x v="13"/>
    <x v="29"/>
    <x v="4"/>
    <s v="8001-2"/>
    <n v="166920"/>
    <s v="SET"/>
    <s v=" "/>
    <s v="SET"/>
    <n v="4869"/>
    <s v="KGS"/>
    <n v="508.77128568494601"/>
    <x v="198"/>
    <n v="6.0352465680301997"/>
    <n v="29385.615539738999"/>
    <x v="198"/>
    <x v="199"/>
    <x v="1"/>
    <x v="1"/>
    <x v="0"/>
    <s v="Scrubber"/>
  </r>
  <r>
    <s v="INNSA1"/>
    <s v="2024-07-15"/>
    <x v="0"/>
    <x v="2"/>
    <s v="STEEL HANGER WITH HOOK (SL-89) (QTY: 70056 PCS/CNY 7.45 PERPCS)"/>
    <x v="13"/>
    <x v="4"/>
    <x v="1"/>
    <s v="SL-89"/>
    <n v="70056"/>
    <s v="PCS"/>
    <s v=" "/>
    <s v="PCS"/>
    <n v="15568"/>
    <s v="KGS"/>
    <n v="409.11271839671099"/>
    <x v="199"/>
    <n v="4.8530571577308601"/>
    <n v="75552.393831554"/>
    <x v="199"/>
    <x v="200"/>
    <x v="1"/>
    <x v="0"/>
    <x v="0"/>
    <s v="Hanger"/>
  </r>
  <r>
    <s v="INNSA1"/>
    <s v="2024-07-07"/>
    <x v="0"/>
    <x v="2"/>
    <s v="MILD STEEL MULTI FUNCTION CLOTH STAND (RYX-02-021A) (QTY: 3888 NOS/CNY 61.50 PER NOS)"/>
    <x v="2"/>
    <x v="2"/>
    <x v="0"/>
    <s v="RYX-02-021A"/>
    <n v="3888"/>
    <s v="NOS"/>
    <s v=" "/>
    <s v="PCS"/>
    <n v="14256"/>
    <s v="KGS"/>
    <n v="280.68241160000002"/>
    <x v="200"/>
    <n v="3.3295659739999999"/>
    <n v="47466.292529999999"/>
    <x v="200"/>
    <x v="201"/>
    <x v="1"/>
    <x v="0"/>
    <x v="0"/>
    <s v="Cloth Stand"/>
  </r>
  <r>
    <s v="INNSA1"/>
    <s v="2024-07-02"/>
    <x v="0"/>
    <x v="2"/>
    <s v="STEEL HANGER 10PCS SET (SY772-42) (QTY: 10080 SET/USD 1.2326PER SET)"/>
    <x v="13"/>
    <x v="5"/>
    <x v="1"/>
    <s v="SY772-42"/>
    <n v="10080"/>
    <s v="SET"/>
    <s v=" "/>
    <s v="SET"/>
    <n v="5264"/>
    <s v="KGS"/>
    <n v="224.32924009999999"/>
    <x v="201"/>
    <n v="2.6610823259999998"/>
    <n v="14007.93737"/>
    <x v="201"/>
    <x v="202"/>
    <x v="1"/>
    <x v="0"/>
    <x v="0"/>
    <s v="Hanger"/>
  </r>
  <r>
    <s v="INNSA1"/>
    <s v="2024-06-29"/>
    <x v="0"/>
    <x v="2"/>
    <s v="MILD STEEL MULTI FUNCTION CLOTH STAND (RYX-02-020) (QTY: 1232 NOS / CNY 101.00 PER NOS)"/>
    <x v="2"/>
    <x v="2"/>
    <x v="0"/>
    <s v="RYX-02-020"/>
    <n v="1232"/>
    <s v="NOS"/>
    <s v=" "/>
    <s v="PCS"/>
    <n v="4004"/>
    <s v="KGS"/>
    <n v="463.65652847152847"/>
    <x v="202"/>
    <n v="5.5000774433158766"/>
    <n v="22022.310083036769"/>
    <x v="202"/>
    <x v="203"/>
    <x v="1"/>
    <x v="0"/>
    <x v="0"/>
    <s v="Cloth Stand"/>
  </r>
  <r>
    <s v="INNSA1"/>
    <s v="2024-06-27"/>
    <x v="0"/>
    <x v="2"/>
    <s v="RYX-02-020 MILD STEEL MULTI FUNCTION CLOTH STAND (QTY :1232NUM/CNY 101.00 PER NUM)"/>
    <x v="18"/>
    <x v="33"/>
    <x v="10"/>
    <s v=""/>
    <e v="#VALUE!"/>
    <e v="#VALUE!"/>
    <s v=" "/>
    <e v="#VALUE!"/>
    <n v="4004"/>
    <s v="KGS"/>
    <n v="395.23124625374618"/>
    <x v="203"/>
    <n v="4.6883896352757564"/>
    <n v="18772.312099644128"/>
    <x v="203"/>
    <x v="204"/>
    <x v="1"/>
    <x v="0"/>
    <x v="0"/>
    <s v="Cloth Stand"/>
  </r>
  <r>
    <s v="INNSA1"/>
    <s v="2024-06-27"/>
    <x v="0"/>
    <x v="1"/>
    <s v="STEEL SCRUBBER 2PCS SET (8001-2) (QTY: 167880 SET/USD 0.151PER SET)"/>
    <x v="13"/>
    <x v="29"/>
    <x v="4"/>
    <s v="8001-2"/>
    <n v="167880"/>
    <s v="SET"/>
    <s v=" "/>
    <s v="SET"/>
    <n v="4896"/>
    <s v="KGS"/>
    <n v="507.56353758169939"/>
    <x v="204"/>
    <n v="6.0209197815148201"/>
    <n v="29478.423250296561"/>
    <x v="204"/>
    <x v="205"/>
    <x v="1"/>
    <x v="1"/>
    <x v="0"/>
    <s v="Scrubber"/>
  </r>
  <r>
    <s v="INNSA1"/>
    <s v="2024-06-24"/>
    <x v="0"/>
    <x v="2"/>
    <s v="STEEL HANGER 10PCS SET (SY772-42) (QTY: 5040 SET/USD 1.2517PER SET)"/>
    <x v="13"/>
    <x v="5"/>
    <x v="1"/>
    <s v="SY772-42"/>
    <n v="5040"/>
    <s v="SET"/>
    <s v=" "/>
    <s v="SET"/>
    <n v="2632"/>
    <s v="KGS"/>
    <n v="230.53587386018239"/>
    <x v="205"/>
    <n v="2.734707874972508"/>
    <n v="7197.7511269276401"/>
    <x v="205"/>
    <x v="206"/>
    <x v="1"/>
    <x v="0"/>
    <x v="0"/>
    <s v="Hanger"/>
  </r>
  <r>
    <s v="INNSA1"/>
    <s v="2024-06-22"/>
    <x v="0"/>
    <x v="2"/>
    <s v="STEEL GIFT BOX HEART SHAPE (GS-47) (QTY: 1008 PCS/USD 0.222PER PCS)"/>
    <x v="13"/>
    <x v="52"/>
    <x v="17"/>
    <s v="GS-47"/>
    <n v="1008"/>
    <s v="PCS"/>
    <s v=" "/>
    <s v="PCS"/>
    <n v="60.9"/>
    <s v="KGS"/>
    <n v="366.3"/>
    <x v="206"/>
    <n v="4.345195729537366"/>
    <n v="264.62241992882559"/>
    <x v="206"/>
    <x v="207"/>
    <x v="1"/>
    <x v="0"/>
    <x v="0"/>
    <s v="Other"/>
  </r>
  <r>
    <s v="INNSA1"/>
    <s v="2024-06-22"/>
    <x v="0"/>
    <x v="2"/>
    <s v="STEEL GIFT BOX SQUARE SHAPE (GS-48) (QTY: 480 PCS/USD 0.776PER PCS)"/>
    <x v="13"/>
    <x v="53"/>
    <x v="17"/>
    <s v="GS-48"/>
    <n v="480"/>
    <s v="PCS"/>
    <s v=" "/>
    <s v="PCS"/>
    <n v="108"/>
    <s v="KGS"/>
    <n v="343.80490740740743"/>
    <x v="207"/>
    <n v="4.0783500285576224"/>
    <n v="440.46180308422311"/>
    <x v="207"/>
    <x v="208"/>
    <x v="1"/>
    <x v="0"/>
    <x v="0"/>
    <s v="Other"/>
  </r>
  <r>
    <s v="INNSA1"/>
    <s v="2024-06-21"/>
    <x v="0"/>
    <x v="2"/>
    <s v="STEEL LUNCH BOX (6717) (QTY: 336 NOS/USD 2.960 PER NOS)"/>
    <x v="13"/>
    <x v="38"/>
    <x v="13"/>
    <s v="6717"/>
    <n v="336"/>
    <s v="NOS"/>
    <s v="2.960"/>
    <s v="PCS"/>
    <n v="128.80000000000001"/>
    <s v="KGS"/>
    <n v="724.98121118012421"/>
    <x v="208"/>
    <n v="8.6000143674985079"/>
    <n v="1107.6818505338081"/>
    <x v="208"/>
    <x v="209"/>
    <x v="1"/>
    <x v="0"/>
    <x v="0"/>
    <s v="Lunch Box"/>
  </r>
  <r>
    <s v="INNSA1"/>
    <s v="2024-06-21"/>
    <x v="0"/>
    <x v="2"/>
    <s v="STEEL ROUND CONTAINER (6856) (QTY: 16056 NOS/USD 0.568 PER NOS)"/>
    <x v="13"/>
    <x v="36"/>
    <x v="12"/>
    <s v="6856"/>
    <n v="16056"/>
    <s v="NOS"/>
    <s v="0.568"/>
    <s v="PCS"/>
    <n v="1338"/>
    <s v="KGS"/>
    <n v="639.94296711509708"/>
    <x v="209"/>
    <n v="7.5912570239038804"/>
    <n v="10157.10189798339"/>
    <x v="209"/>
    <x v="210"/>
    <x v="1"/>
    <x v="0"/>
    <x v="0"/>
    <s v="Other"/>
  </r>
  <r>
    <s v="INNSA1"/>
    <s v="2024-06-21"/>
    <x v="0"/>
    <x v="2"/>
    <s v="STEEL ROUND CONTAINER (6857) (QTY: 27984 NOS/USD 0.718 PER NOS)"/>
    <x v="13"/>
    <x v="36"/>
    <x v="12"/>
    <s v="6857"/>
    <n v="27984"/>
    <s v="NOS"/>
    <s v="0.718"/>
    <s v="PCS"/>
    <n v="3567.96"/>
    <s v="KGS"/>
    <n v="528.72012298344146"/>
    <x v="210"/>
    <n v="6.2718875798747504"/>
    <n v="22377.84400948992"/>
    <x v="210"/>
    <x v="211"/>
    <x v="1"/>
    <x v="0"/>
    <x v="0"/>
    <s v="Other"/>
  </r>
  <r>
    <s v="INNSA1"/>
    <s v="2024-06-20"/>
    <x v="0"/>
    <x v="1"/>
    <s v="SS SCRUBBER 3PCS SET (SS410) (QTY: 120360 SET/USD 0.16 PER SET)"/>
    <x v="15"/>
    <x v="31"/>
    <x v="4"/>
    <s v="SS410"/>
    <n v="120360"/>
    <s v="SET"/>
    <s v="0.16"/>
    <s v="SET"/>
    <n v="7522.5"/>
    <s v="KGS"/>
    <n v="258.41884346959131"/>
    <x v="211"/>
    <n v="3.0654667078243332"/>
    <n v="23059.97330960854"/>
    <x v="211"/>
    <x v="212"/>
    <x v="1"/>
    <x v="1"/>
    <x v="0"/>
    <s v="Scrubber"/>
  </r>
  <r>
    <s v="INNSA1"/>
    <s v="2024-06-20"/>
    <x v="0"/>
    <x v="2"/>
    <s v="MILD STEEL MULTI FUNCTION CLOTH STAND (RYX-02-020) (QTY: 1232 NOS/CNY 101 PER NOS)"/>
    <x v="2"/>
    <x v="2"/>
    <x v="0"/>
    <s v="RYX-02-020"/>
    <n v="1232"/>
    <s v="NOS"/>
    <s v=" "/>
    <s v="PCS"/>
    <n v="4004"/>
    <s v="KGS"/>
    <n v="443.65532217782197"/>
    <x v="212"/>
    <n v="5.2628152097013317"/>
    <n v="21072.312099644128"/>
    <x v="212"/>
    <x v="213"/>
    <x v="1"/>
    <x v="0"/>
    <x v="0"/>
    <s v="Cloth Stand"/>
  </r>
  <r>
    <s v="INNSA1"/>
    <s v="2024-06-17"/>
    <x v="0"/>
    <x v="1"/>
    <s v="STEEL SCRUBBER 6PCS SET (OKS-4156) (QTY: 98400 SET/USD 0.239PER SET)"/>
    <x v="13"/>
    <x v="17"/>
    <x v="4"/>
    <s v="OKS-4156"/>
    <n v="98400"/>
    <s v="SET"/>
    <s v=" "/>
    <s v="SET"/>
    <n v="8782"/>
    <s v="KGS"/>
    <n v="246.89927806877711"/>
    <x v="213"/>
    <n v="2.9288170589416018"/>
    <n v="25720.87141162515"/>
    <x v="213"/>
    <x v="214"/>
    <x v="1"/>
    <x v="1"/>
    <x v="0"/>
    <s v="Scrubber"/>
  </r>
  <r>
    <s v="INNSA1"/>
    <s v="2024-06-15"/>
    <x v="0"/>
    <x v="1"/>
    <s v="STEEL SCRUBBER (8001-2) (QTY: 168000 SET/0.151 PER SET)"/>
    <x v="13"/>
    <x v="18"/>
    <x v="5"/>
    <s v="8001-2"/>
    <n v="168000"/>
    <s v="SET"/>
    <s v=" "/>
    <s v="SET"/>
    <n v="4900"/>
    <s v="KGS"/>
    <n v="474.34239387755099"/>
    <x v="214"/>
    <n v="5.6268374125450888"/>
    <n v="27571.50332147094"/>
    <x v="214"/>
    <x v="215"/>
    <x v="1"/>
    <x v="1"/>
    <x v="0"/>
    <s v="Scrubber"/>
  </r>
  <r>
    <s v="INNSA1"/>
    <s v="2024-06-11"/>
    <x v="0"/>
    <x v="2"/>
    <s v="STEEL HOOK 4PCS SET (SY604A-4) (QTY: 10200 SET/USD 0.5285 PER SET)"/>
    <x v="13"/>
    <x v="54"/>
    <x v="18"/>
    <s v="SY604A-4"/>
    <n v="10200"/>
    <s v="SET"/>
    <s v="0.5285"/>
    <s v="SET"/>
    <n v="1164.5"/>
    <s v="KGS"/>
    <n v="419.7833319021039"/>
    <x v="215"/>
    <n v="4.9796362028719336"/>
    <n v="5798.7863582443651"/>
    <x v="215"/>
    <x v="216"/>
    <x v="1"/>
    <x v="0"/>
    <x v="0"/>
    <s v="Other"/>
  </r>
  <r>
    <s v="INNSA1"/>
    <s v="2024-06-06"/>
    <x v="0"/>
    <x v="2"/>
    <s v="STEEL SPRINKLER (AM-430) (QTY: 30120 PCS/ USD 0.5744 PER PCS)"/>
    <x v="13"/>
    <x v="20"/>
    <x v="5"/>
    <s v="AM-430"/>
    <n v="30120"/>
    <s v="PCS"/>
    <s v="0.5744"/>
    <s v="PCS"/>
    <n v="5522"/>
    <s v="KGS"/>
    <n v="283.30594168779419"/>
    <x v="216"/>
    <n v="3.3586952185867731"/>
    <n v="18546.714997036161"/>
    <x v="216"/>
    <x v="217"/>
    <x v="1"/>
    <x v="0"/>
    <x v="0"/>
    <s v="Sprinkler"/>
  </r>
  <r>
    <s v="INNSA1"/>
    <s v="2024-06-04"/>
    <x v="0"/>
    <x v="2"/>
    <s v="STEEL ROUND CONTAINER (6857) (QTY: 30936 NOS/USD 0.718 PER NOS)"/>
    <x v="13"/>
    <x v="36"/>
    <x v="12"/>
    <s v="6857"/>
    <n v="30936"/>
    <s v="NOS"/>
    <s v="0.718"/>
    <s v="PCS"/>
    <n v="3944.34"/>
    <s v="KGS"/>
    <n v="504.62477372640291"/>
    <x v="217"/>
    <n v="5.9825106547291389"/>
    <n v="23597.05607587433"/>
    <x v="217"/>
    <x v="218"/>
    <x v="1"/>
    <x v="0"/>
    <x v="0"/>
    <s v="Other"/>
  </r>
  <r>
    <s v="INNSA1"/>
    <s v="2024-06-04"/>
    <x v="0"/>
    <x v="2"/>
    <s v="STEEL ROUND CONTAINER MEDIUM (6581) (QTY: 79752 NOS/USD 0.875 PER NOS)"/>
    <x v="13"/>
    <x v="44"/>
    <x v="12"/>
    <s v="6581"/>
    <n v="79752"/>
    <s v="NOS"/>
    <s v="0.875"/>
    <s v="PCS"/>
    <n v="9636.7000000000007"/>
    <s v="KGS"/>
    <n v="648.89667936119201"/>
    <x v="218"/>
    <n v="7.6929066907076704"/>
    <n v="74134.233906342633"/>
    <x v="218"/>
    <x v="219"/>
    <x v="1"/>
    <x v="0"/>
    <x v="0"/>
    <s v="Other"/>
  </r>
  <r>
    <s v="INNSA1"/>
    <s v="2024-06-01"/>
    <x v="0"/>
    <x v="2"/>
    <s v="STAINLESS STEEL GRATER WITH HANDLE (KL324H-9S) (QTY: 59040 NOS/USD 0.62 PER NOS)"/>
    <x v="24"/>
    <x v="55"/>
    <x v="0"/>
    <s v="KL324H-9S"/>
    <n v="59040"/>
    <s v="NOS"/>
    <s v="0.62"/>
    <s v="PCS"/>
    <n v="9676"/>
    <s v="KGS"/>
    <n v="333.09225919801571"/>
    <x v="219"/>
    <n v="3.9489301623949702"/>
    <n v="38209.848251333737"/>
    <x v="219"/>
    <x v="220"/>
    <x v="1"/>
    <x v="0"/>
    <x v="0"/>
    <s v="Other"/>
  </r>
  <r>
    <s v="INNSA1"/>
    <s v="2024-05-31"/>
    <x v="0"/>
    <x v="1"/>
    <s v="SS SCRUBBER 3PCS SET (SS410) (QTY: 118560 SET/USD 0.16 PER SET)"/>
    <x v="15"/>
    <x v="31"/>
    <x v="4"/>
    <s v="SS410"/>
    <n v="118560"/>
    <s v="SET"/>
    <s v="0.16"/>
    <s v="SET"/>
    <n v="7410"/>
    <s v="KGS"/>
    <n v="237.02498515519571"/>
    <x v="220"/>
    <n v="2.8100176070562619"/>
    <n v="20822.2304682869"/>
    <x v="220"/>
    <x v="221"/>
    <x v="1"/>
    <x v="1"/>
    <x v="0"/>
    <s v="Scrubber"/>
  </r>
  <r>
    <s v="INNSA1"/>
    <s v="2024-05-28"/>
    <x v="0"/>
    <x v="2"/>
    <s v="MILD STEEL MULTI FUNCTION CLOTH STAND (RYX-02-021A) (QTY: 6480 NOS/CNY 61.50 PER NOS)"/>
    <x v="2"/>
    <x v="2"/>
    <x v="0"/>
    <s v="RYX-02-021A"/>
    <n v="6480"/>
    <s v="NOS"/>
    <s v=" "/>
    <s v="PCS"/>
    <n v="23760"/>
    <s v="KGS"/>
    <n v="228.04570664983169"/>
    <x v="221"/>
    <n v="2.7035649869571028"/>
    <n v="64236.704090100771"/>
    <x v="221"/>
    <x v="222"/>
    <x v="1"/>
    <x v="0"/>
    <x v="0"/>
    <s v="Cloth Stand"/>
  </r>
  <r>
    <s v="INNSA1"/>
    <s v="2024-05-28"/>
    <x v="0"/>
    <x v="2"/>
    <s v="MILD STEEL MULTI FUNCTION CLOTH STAND (RYX-02-020) (QTY: 1232 NOS/CNY 100 PER CNY)"/>
    <x v="2"/>
    <x v="2"/>
    <x v="0"/>
    <s v="RYX-02-020"/>
    <n v="1232"/>
    <s v="NOS"/>
    <s v=" "/>
    <s v="PCS"/>
    <n v="4004"/>
    <s v="KGS"/>
    <n v="418.34526973026971"/>
    <x v="222"/>
    <n v="4.9596356814495506"/>
    <n v="19858.381268524008"/>
    <x v="222"/>
    <x v="223"/>
    <x v="1"/>
    <x v="0"/>
    <x v="0"/>
    <s v="Cloth Stand"/>
  </r>
  <r>
    <s v="INNSA1"/>
    <s v="2024-05-24"/>
    <x v="0"/>
    <x v="2"/>
    <s v="HOUSEHOLD STEEL HOOK 3PCS SET (3888) (QTY: 208992 SET/USD 0.265 PER SET)"/>
    <x v="12"/>
    <x v="11"/>
    <x v="0"/>
    <s v="3888"/>
    <n v="208992"/>
    <s v="SET"/>
    <s v="0.265"/>
    <s v="SET"/>
    <n v="6966.4"/>
    <s v="KGS"/>
    <n v="692.17814796738628"/>
    <x v="223"/>
    <n v="8.2060242793999567"/>
    <n v="57166.447540011854"/>
    <x v="223"/>
    <x v="224"/>
    <x v="1"/>
    <x v="0"/>
    <x v="0"/>
    <s v="Other"/>
  </r>
  <r>
    <s v="INNSA1"/>
    <s v="2024-05-23"/>
    <x v="0"/>
    <x v="2"/>
    <s v="STEEL TEA STRAINER (AM-603) (QTY: 10080 PCS/USD 0.5547 PER PCS)"/>
    <x v="13"/>
    <x v="24"/>
    <x v="6"/>
    <s v="AM-603"/>
    <n v="10080"/>
    <s v="PCS"/>
    <s v="0.5547"/>
    <s v="PCS"/>
    <n v="560"/>
    <s v="KGS"/>
    <n v="887.0260714285713"/>
    <x v="224"/>
    <n v="10.516017444322131"/>
    <n v="5888.9697688203914"/>
    <x v="224"/>
    <x v="225"/>
    <x v="1"/>
    <x v="0"/>
    <x v="0"/>
    <s v="Tea Strainer"/>
  </r>
  <r>
    <s v="INNSA1"/>
    <s v="2024-05-23"/>
    <x v="0"/>
    <x v="2"/>
    <s v="STEEL HAND BLENDER (AM-474) (QTY: 15000 PCS/USD 0.6518 PER PCS)"/>
    <x v="13"/>
    <x v="26"/>
    <x v="8"/>
    <s v="AM-474"/>
    <n v="15000"/>
    <s v="PCS"/>
    <s v="0.6518"/>
    <s v="PCS"/>
    <n v="1500"/>
    <s v="KGS"/>
    <n v="579.05492666666669"/>
    <x v="225"/>
    <n v="6.8649072515313181"/>
    <n v="10297.36087729698"/>
    <x v="225"/>
    <x v="226"/>
    <x v="1"/>
    <x v="0"/>
    <x v="0"/>
    <s v="Other"/>
  </r>
  <r>
    <s v="INNSA1"/>
    <s v="2024-05-23"/>
    <x v="0"/>
    <x v="2"/>
    <s v="STEEK HANGER WITH HOOK (AM-624) (QTY: 1440 PCS/USD 0.3190 PER PCS)"/>
    <x v="25"/>
    <x v="4"/>
    <x v="1"/>
    <s v="AM-624"/>
    <n v="1440"/>
    <s v="PCS"/>
    <s v="0.3190"/>
    <s v="PCS"/>
    <n v="195"/>
    <s v="KGS"/>
    <n v="209.2781538461538"/>
    <x v="226"/>
    <n v="2.48106880671196"/>
    <n v="483.80841730883219"/>
    <x v="226"/>
    <x v="227"/>
    <x v="1"/>
    <x v="0"/>
    <x v="0"/>
    <s v="Hanger"/>
  </r>
  <r>
    <s v="INNSA1"/>
    <s v="2024-05-23"/>
    <x v="0"/>
    <x v="1"/>
    <s v="STEEL SCRUBBER 2PCS SET (8001-2) (QTY: 168000 SET/USD 0.151PER SET)"/>
    <x v="13"/>
    <x v="29"/>
    <x v="4"/>
    <s v="8001-2"/>
    <n v="168000"/>
    <s v="SET"/>
    <s v=" "/>
    <s v="SET"/>
    <n v="4900"/>
    <s v="KGS"/>
    <n v="463.86491020408158"/>
    <x v="227"/>
    <n v="5.4992876135635056"/>
    <n v="26946.509306461179"/>
    <x v="227"/>
    <x v="228"/>
    <x v="1"/>
    <x v="1"/>
    <x v="0"/>
    <s v="Scrubber"/>
  </r>
  <r>
    <s v="INNSA1"/>
    <s v="2024-05-23"/>
    <x v="0"/>
    <x v="2"/>
    <s v="STEEL TEA STRAINER (NP-55) (QTY: 50400 PCS/USD 0.2787 PER PCS)"/>
    <x v="13"/>
    <x v="24"/>
    <x v="6"/>
    <s v="NP-55"/>
    <n v="50400"/>
    <s v="PCS"/>
    <s v="0.2787"/>
    <s v="PCS"/>
    <n v="2310"/>
    <s v="KGS"/>
    <n v="540.20787445887447"/>
    <x v="228"/>
    <n v="6.4043612858194958"/>
    <n v="14794.074570243039"/>
    <x v="228"/>
    <x v="229"/>
    <x v="1"/>
    <x v="0"/>
    <x v="0"/>
    <s v="Tea Strainer"/>
  </r>
  <r>
    <s v="INNSA1"/>
    <s v="2024-05-23"/>
    <x v="0"/>
    <x v="2"/>
    <s v="STEEL HANGER (AM-625) (QTY: 750 PCS/USD 0.5825 PER PCS)"/>
    <x v="13"/>
    <x v="56"/>
    <x v="5"/>
    <s v="AM-625"/>
    <n v="750"/>
    <s v="PCS"/>
    <s v="0.5825"/>
    <s v="PCS"/>
    <n v="125"/>
    <s v="KGS"/>
    <n v="310.49712"/>
    <x v="229"/>
    <n v="3.6810565500889161"/>
    <n v="460.13206876111451"/>
    <x v="229"/>
    <x v="230"/>
    <x v="1"/>
    <x v="0"/>
    <x v="0"/>
    <s v="Hanger"/>
  </r>
  <r>
    <s v="INNSA1"/>
    <s v="2024-05-23"/>
    <x v="0"/>
    <x v="2"/>
    <s v="STEEL FOLDABLE HANGER (AM-623) (QTY: 360 PCS/USD 1.0540 PERPCS)"/>
    <x v="13"/>
    <x v="57"/>
    <x v="19"/>
    <s v="AM-623"/>
    <n v="360"/>
    <s v="PCS"/>
    <s v="1.0540"/>
    <s v="PCS"/>
    <n v="120"/>
    <s v="KGS"/>
    <n v="280.91008333333332"/>
    <x v="230"/>
    <n v="3.3302914443785809"/>
    <n v="399.63497332542983"/>
    <x v="230"/>
    <x v="231"/>
    <x v="1"/>
    <x v="0"/>
    <x v="0"/>
    <s v="Hanger"/>
  </r>
  <r>
    <s v="INNSA1"/>
    <s v="2024-05-22"/>
    <x v="0"/>
    <x v="2"/>
    <s v="STEEL SALT BOTTLE (NP-19) (QTY: 18000 PCS / USD : 0.4450 PER PCS)"/>
    <x v="13"/>
    <x v="16"/>
    <x v="3"/>
    <s v="NP-19"/>
    <n v="18000"/>
    <s v="PCS"/>
    <s v=": 0.4450"/>
    <s v="PCS"/>
    <n v="3730"/>
    <s v="KGS"/>
    <n v="195.9894235924933"/>
    <x v="231"/>
    <n v="2.323526065115511"/>
    <n v="8666.7522228808539"/>
    <x v="231"/>
    <x v="232"/>
    <x v="1"/>
    <x v="0"/>
    <x v="0"/>
    <s v="Other"/>
  </r>
  <r>
    <s v="INNSA1"/>
    <s v="2024-05-22"/>
    <x v="0"/>
    <x v="2"/>
    <s v="STEEL BASKET SMALL (SY-845-3) (QTY: 7600 PCS / USD : 0.9666PER PCS)"/>
    <x v="13"/>
    <x v="34"/>
    <x v="2"/>
    <s v="SY-845-3"/>
    <n v="7600"/>
    <s v="PCS"/>
    <s v=" "/>
    <s v="PCS"/>
    <n v="1330"/>
    <s v="KGS"/>
    <n v="504.10112781954888"/>
    <x v="232"/>
    <n v="5.9763026416069831"/>
    <n v="7948.482513337286"/>
    <x v="232"/>
    <x v="233"/>
    <x v="1"/>
    <x v="0"/>
    <x v="0"/>
    <s v="Basket"/>
  </r>
  <r>
    <s v="INNSA1"/>
    <s v="2024-05-22"/>
    <x v="0"/>
    <x v="2"/>
    <s v="SLEEL GRATER (SY320F) (QTY: 25200 PCS/USD 0.3755 PER PCS)"/>
    <x v="26"/>
    <x v="58"/>
    <x v="5"/>
    <s v="SY320F"/>
    <n v="25200"/>
    <s v="PCS"/>
    <s v="0.3755"/>
    <s v="PCS"/>
    <n v="2520"/>
    <s v="KGS"/>
    <n v="341.89514682539681"/>
    <x v="233"/>
    <n v="4.0532916043319123"/>
    <n v="10214.294842916421"/>
    <x v="233"/>
    <x v="234"/>
    <x v="1"/>
    <x v="0"/>
    <x v="0"/>
    <s v="Other"/>
  </r>
  <r>
    <s v="INNSA1"/>
    <s v="2024-05-22"/>
    <x v="0"/>
    <x v="3"/>
    <s v="NON STICK SAUCE PAN 16CM (AN-02) (QTY: 18210 PCS/USD 0.5674PER PCS)"/>
    <x v="27"/>
    <x v="59"/>
    <x v="20"/>
    <s v="AN-02"/>
    <n v="18210"/>
    <s v="PCS"/>
    <s v=" "/>
    <s v="PCS"/>
    <n v="4673.8999999999996"/>
    <s v="KGS"/>
    <n v="199.2951304050151"/>
    <x v="234"/>
    <n v="2.3627164244815071"/>
    <n v="11043.10029638412"/>
    <x v="234"/>
    <x v="235"/>
    <x v="1"/>
    <x v="2"/>
    <x v="0"/>
    <s v="Other"/>
  </r>
  <r>
    <s v="INNSA1"/>
    <s v="2024-05-22"/>
    <x v="0"/>
    <x v="2"/>
    <s v="STEEL BASKET SMALL (SY-845-3) (QTY: 840 PCS/USD 0.9666 PER PCS)"/>
    <x v="13"/>
    <x v="34"/>
    <x v="2"/>
    <s v="SY-845-3"/>
    <n v="840"/>
    <s v="PCS"/>
    <s v="0.9666"/>
    <s v="PCS"/>
    <n v="147"/>
    <s v="KGS"/>
    <n v="502.90918367346922"/>
    <x v="235"/>
    <n v="5.9621717092290369"/>
    <n v="876.43924125666865"/>
    <x v="235"/>
    <x v="236"/>
    <x v="1"/>
    <x v="0"/>
    <x v="0"/>
    <s v="Basket"/>
  </r>
  <r>
    <s v="INNSA1"/>
    <s v="2024-05-22"/>
    <x v="0"/>
    <x v="2"/>
    <s v="STEEL HAND BLENDER (AM-474) (QTY: 15000 PCS/USD 0.6536 PER PCS)"/>
    <x v="13"/>
    <x v="26"/>
    <x v="8"/>
    <s v="AM-474"/>
    <n v="15000"/>
    <s v="PCS"/>
    <s v="0.6536"/>
    <s v="PCS"/>
    <n v="1500"/>
    <s v="KGS"/>
    <n v="589.23581333333323"/>
    <x v="236"/>
    <n v="6.9856053744319322"/>
    <n v="10478.4080616479"/>
    <x v="236"/>
    <x v="237"/>
    <x v="1"/>
    <x v="0"/>
    <x v="0"/>
    <s v="Other"/>
  </r>
  <r>
    <s v="INNSA1"/>
    <s v="2024-05-22"/>
    <x v="0"/>
    <x v="2"/>
    <s v="STEEL SOAP DISPENSER (SY-XL8168) (QTY: 2040 PCS / USD : 2.3504 PER PCS)"/>
    <x v="13"/>
    <x v="60"/>
    <x v="21"/>
    <s v="SY-XL8168"/>
    <n v="2040"/>
    <s v="PCS"/>
    <s v=": 2.3504"/>
    <s v="PCS"/>
    <n v="357"/>
    <s v="KGS"/>
    <n v="1225.7814565826329"/>
    <x v="237"/>
    <n v="14.53208602943252"/>
    <n v="5187.9547125074096"/>
    <x v="237"/>
    <x v="238"/>
    <x v="1"/>
    <x v="0"/>
    <x v="0"/>
    <s v="Other"/>
  </r>
  <r>
    <s v="INNSA1"/>
    <s v="2024-05-22"/>
    <x v="0"/>
    <x v="2"/>
    <s v="STEEL FRUIT BASKET (SD1078-B) (QTY: 20160 PCS/USD 0.8762 PERPCS)"/>
    <x v="13"/>
    <x v="35"/>
    <x v="11"/>
    <s v="SD1078-B"/>
    <n v="20160"/>
    <s v="PCS"/>
    <s v="0.8762"/>
    <s v="PCS"/>
    <n v="3864"/>
    <s v="KGS"/>
    <n v="412.12952380952379"/>
    <x v="238"/>
    <n v="4.8859457475936434"/>
    <n v="18879.294368701841"/>
    <x v="238"/>
    <x v="239"/>
    <x v="1"/>
    <x v="0"/>
    <x v="0"/>
    <s v="Basket"/>
  </r>
  <r>
    <s v="INNSA1"/>
    <s v="2024-05-22"/>
    <x v="0"/>
    <x v="2"/>
    <s v="STEEL LEMON SQUEEZER (AM-217) (QTY: 6000 PCS/USD 1.8080 PERPCS)"/>
    <x v="13"/>
    <x v="61"/>
    <x v="22"/>
    <s v="AM-217"/>
    <n v="6000"/>
    <s v="PCS"/>
    <s v="1.8080"/>
    <s v="PCS"/>
    <n v="1750"/>
    <s v="KGS"/>
    <n v="558.8415771428572"/>
    <x v="239"/>
    <n v="6.6252706241002643"/>
    <n v="11594.22359217546"/>
    <x v="239"/>
    <x v="240"/>
    <x v="1"/>
    <x v="0"/>
    <x v="0"/>
    <s v="Other"/>
  </r>
  <r>
    <s v="INNSA1"/>
    <s v="2024-05-22"/>
    <x v="0"/>
    <x v="3"/>
    <s v="NON STICK FRY PAN 16CM (AN-01) (QTY: 14100 PCS/USD 0.5048 PER PCS)"/>
    <x v="27"/>
    <x v="62"/>
    <x v="20"/>
    <s v="AN-01"/>
    <n v="14100"/>
    <s v="PCS"/>
    <s v="0.5048"/>
    <s v="PCS"/>
    <n v="3196"/>
    <s v="KGS"/>
    <n v="200.7746214017522"/>
    <x v="240"/>
    <n v="2.380256329599908"/>
    <n v="7607.2992294013038"/>
    <x v="240"/>
    <x v="241"/>
    <x v="1"/>
    <x v="2"/>
    <x v="0"/>
    <s v="Other"/>
  </r>
  <r>
    <s v="INNSA1"/>
    <s v="2024-05-19"/>
    <x v="0"/>
    <x v="2"/>
    <s v="STEEL SALT BOTTLE (NP-19) (QTY: 23976 PCS/USD 0.4450 PER PCS"/>
    <x v="13"/>
    <x v="16"/>
    <x v="3"/>
    <s v="NP-19"/>
    <n v="23976"/>
    <s v="PCS"/>
    <s v="0.4450"/>
    <s v="PCS"/>
    <n v="3729.6"/>
    <s v="KGS"/>
    <n v="262.8018715143715"/>
    <x v="241"/>
    <n v="3.1156119918716239"/>
    <n v="11619.98648488441"/>
    <x v="241"/>
    <x v="242"/>
    <x v="1"/>
    <x v="0"/>
    <x v="0"/>
    <s v="Other"/>
  </r>
  <r>
    <s v="INNSA1"/>
    <s v="2024-05-19"/>
    <x v="0"/>
    <x v="2"/>
    <s v="STEEL SPRINKLER (AM-430) (QTY: 71592PCS/USD 0.5744 PER PCS)"/>
    <x v="13"/>
    <x v="20"/>
    <x v="5"/>
    <s v="AM-430"/>
    <e v="#VALUE!"/>
    <e v="#VALUE!"/>
    <s v="0.5744"/>
    <e v="#VALUE!"/>
    <n v="13125.2"/>
    <s v="KGS"/>
    <n v="287.8240118245817"/>
    <x v="242"/>
    <n v="3.4122585871319711"/>
    <n v="44786.576407824548"/>
    <x v="242"/>
    <x v="243"/>
    <x v="1"/>
    <x v="0"/>
    <x v="0"/>
    <s v="Sprinkler"/>
  </r>
  <r>
    <s v="INNSA1"/>
    <s v="2024-05-17"/>
    <x v="0"/>
    <x v="2"/>
    <s v="STEEL BASKET SQUARE (SY-845-6) (QTY: 20000 PCS/USD 0.7975 PER PCS)"/>
    <x v="13"/>
    <x v="21"/>
    <x v="2"/>
    <s v="SY-845-6"/>
    <n v="20000"/>
    <s v="PCS"/>
    <s v="0.7975"/>
    <s v="PCS"/>
    <n v="3500"/>
    <s v="KGS"/>
    <n v="413.43933428571432"/>
    <x v="243"/>
    <n v="4.9014740282835128"/>
    <n v="17155.159098992299"/>
    <x v="243"/>
    <x v="244"/>
    <x v="1"/>
    <x v="0"/>
    <x v="0"/>
    <s v="Basket"/>
  </r>
  <r>
    <s v="INNSA1"/>
    <s v="2024-05-17"/>
    <x v="0"/>
    <x v="2"/>
    <s v="STEEL BASKET ROUND (SY-845-7) (QTY: 20400 PCS/USD 0.5686 PERPCS)"/>
    <x v="13"/>
    <x v="63"/>
    <x v="2"/>
    <s v="SY-845-7"/>
    <n v="20400"/>
    <s v="PCS"/>
    <s v="0.5686"/>
    <s v="PCS"/>
    <n v="2635"/>
    <s v="KGS"/>
    <n v="399.37013662239087"/>
    <x v="244"/>
    <n v="4.7346785610241966"/>
    <n v="12475.878008298751"/>
    <x v="244"/>
    <x v="245"/>
    <x v="1"/>
    <x v="0"/>
    <x v="0"/>
    <s v="Basket"/>
  </r>
  <r>
    <s v="INNSA1"/>
    <s v="2024-05-17"/>
    <x v="0"/>
    <x v="2"/>
    <s v="STEEL CUTLERY HOLDER (SY-845-2) (QTY: 20000 PCS/USD 0.8321 PER PCS)"/>
    <x v="13"/>
    <x v="25"/>
    <x v="7"/>
    <s v="SY-845-2"/>
    <n v="20000"/>
    <s v="PCS"/>
    <s v="0.8321"/>
    <s v="PCS"/>
    <n v="2800"/>
    <s v="KGS"/>
    <n v="539.22074285714291"/>
    <x v="245"/>
    <n v="6.3926584808197164"/>
    <n v="17899.443746295201"/>
    <x v="245"/>
    <x v="246"/>
    <x v="1"/>
    <x v="0"/>
    <x v="0"/>
    <s v="Holder"/>
  </r>
  <r>
    <s v="INNSA1"/>
    <s v="2024-05-17"/>
    <x v="0"/>
    <x v="3"/>
    <s v="NON STICK FRY PAN 16CM (AN-01) (QTY: 26400 PCS/USD 0.5034 PER PCS)"/>
    <x v="27"/>
    <x v="62"/>
    <x v="20"/>
    <s v="AN-01"/>
    <n v="26400"/>
    <s v="PCS"/>
    <s v="0.5034"/>
    <s v="PCS"/>
    <n v="5984"/>
    <s v="KGS"/>
    <n v="211.80110628342251"/>
    <x v="246"/>
    <n v="2.5109793276042982"/>
    <n v="15025.700296384121"/>
    <x v="246"/>
    <x v="247"/>
    <x v="1"/>
    <x v="2"/>
    <x v="0"/>
    <s v="Other"/>
  </r>
  <r>
    <s v="INNSA1"/>
    <s v="2024-05-17"/>
    <x v="0"/>
    <x v="3"/>
    <s v="NON STICK SAUCE PAN 16CM (AN-02) (QTY: 41790 PCS/USD 0.5658PER PCS)"/>
    <x v="27"/>
    <x v="59"/>
    <x v="20"/>
    <s v="AN-02"/>
    <n v="41790"/>
    <s v="PCS"/>
    <s v=" "/>
    <s v="PCS"/>
    <n v="10726.1"/>
    <s v="KGS"/>
    <n v="210.23068123549101"/>
    <x v="247"/>
    <n v="2.492361366158756"/>
    <n v="26733.317249555421"/>
    <x v="247"/>
    <x v="248"/>
    <x v="1"/>
    <x v="2"/>
    <x v="0"/>
    <s v="Other"/>
  </r>
  <r>
    <s v="INNSA1"/>
    <s v="2024-05-17"/>
    <x v="0"/>
    <x v="2"/>
    <s v="STEEL BASKET BIG (SY-845-4) (QTY: 10000 PCS/USD 1.1026 PER PCS)"/>
    <x v="13"/>
    <x v="14"/>
    <x v="2"/>
    <s v="SY-845-4"/>
    <n v="10000"/>
    <s v="PCS"/>
    <s v="1.1026"/>
    <s v="PCS"/>
    <n v="2250"/>
    <s v="KGS"/>
    <n v="444.58475555555572"/>
    <x v="248"/>
    <n v="5.2707143515774222"/>
    <n v="11859.1072910492"/>
    <x v="248"/>
    <x v="249"/>
    <x v="1"/>
    <x v="0"/>
    <x v="0"/>
    <s v="Basket"/>
  </r>
  <r>
    <s v="INNSA1"/>
    <s v="2024-05-17"/>
    <x v="0"/>
    <x v="2"/>
    <s v="STEEL BASKET SMALL (SY-845-3) (QTY: 2700 PCS/USD 0.9639 PERPCS)"/>
    <x v="13"/>
    <x v="34"/>
    <x v="2"/>
    <s v="SY-845-3"/>
    <n v="2700"/>
    <s v="PCS"/>
    <s v="0.9639"/>
    <s v="PCS"/>
    <n v="612.5"/>
    <s v="KGS"/>
    <n v="385.48620408163282"/>
    <x v="249"/>
    <n v="4.5700794793317447"/>
    <n v="2799.1736810906932"/>
    <x v="249"/>
    <x v="250"/>
    <x v="1"/>
    <x v="0"/>
    <x v="0"/>
    <s v="Basket"/>
  </r>
  <r>
    <s v="INNSA1"/>
    <s v="2024-05-15"/>
    <x v="0"/>
    <x v="1"/>
    <s v="STEEL SCRUBBER 2PCS SET (8001-2) (QTY: 168960 SET/USD 0.151PER SET)"/>
    <x v="13"/>
    <x v="29"/>
    <x v="4"/>
    <s v="8001-2"/>
    <n v="168960"/>
    <s v="SET"/>
    <s v=" "/>
    <s v="SET"/>
    <n v="4928"/>
    <s v="KGS"/>
    <n v="463.72189326298712"/>
    <x v="250"/>
    <n v="5.4975920955896518"/>
    <n v="27092.133847065801"/>
    <x v="250"/>
    <x v="251"/>
    <x v="1"/>
    <x v="1"/>
    <x v="0"/>
    <s v="Scrubber"/>
  </r>
  <r>
    <s v="INNSA1"/>
    <s v="2024-05-07"/>
    <x v="0"/>
    <x v="2"/>
    <s v="STEEL RECTANGLE CONTAINER BIG (6578) (QTY:9132 PCS/USD 1.598 PER PCS)"/>
    <x v="13"/>
    <x v="40"/>
    <x v="14"/>
    <s v="6578"/>
    <n v="9132"/>
    <s v="PCS"/>
    <s v="1.598"/>
    <s v="PCS"/>
    <n v="2701.55"/>
    <s v="KGS"/>
    <n v="469.05634909999998"/>
    <x v="251"/>
    <n v="5.5608340150000002"/>
    <n v="15022.87113"/>
    <x v="251"/>
    <x v="252"/>
    <x v="1"/>
    <x v="0"/>
    <x v="0"/>
    <s v="Other"/>
  </r>
  <r>
    <s v="INNSA1"/>
    <s v="2024-05-07"/>
    <x v="0"/>
    <x v="2"/>
    <s v="STEEL ROUND CONTAINER (6857) (QTY:46296 PCS/USD 0.718 PER PCS)"/>
    <x v="13"/>
    <x v="36"/>
    <x v="12"/>
    <s v="6857"/>
    <n v="46296"/>
    <s v="PCS"/>
    <s v="0.718"/>
    <s v="PCS"/>
    <n v="5902.74"/>
    <s v="KGS"/>
    <n v="489.00080980000001"/>
    <x v="252"/>
    <n v="5.7972828669999998"/>
    <n v="34219.853470000002"/>
    <x v="252"/>
    <x v="253"/>
    <x v="1"/>
    <x v="0"/>
    <x v="0"/>
    <s v="Other"/>
  </r>
  <r>
    <s v="INNSA1"/>
    <s v="2024-05-07"/>
    <x v="0"/>
    <x v="2"/>
    <s v="STEEL LUNCH BOX SMALL (6587) (QTY:51000 PCS/USD 1.470 PER PCS)"/>
    <x v="13"/>
    <x v="37"/>
    <x v="13"/>
    <s v="6587"/>
    <n v="51000"/>
    <s v="PCS"/>
    <s v="1.470"/>
    <s v="PCS"/>
    <n v="10348.75"/>
    <s v="KGS"/>
    <n v="629.06408020000003"/>
    <x v="253"/>
    <n v="7.457783998"/>
    <n v="77178.742150000005"/>
    <x v="253"/>
    <x v="254"/>
    <x v="1"/>
    <x v="0"/>
    <x v="0"/>
    <s v="Lunch Box"/>
  </r>
  <r>
    <s v="INNSA1"/>
    <s v="2024-05-07"/>
    <x v="0"/>
    <x v="2"/>
    <s v="STEEL RECTANGLE CONTAINER LARGE (6862) (QTY:43200 PCS/USD 1.380 PER PCS)"/>
    <x v="13"/>
    <x v="41"/>
    <x v="14"/>
    <s v="6862"/>
    <n v="43200"/>
    <s v="PCS"/>
    <s v="1.380"/>
    <s v="PCS"/>
    <n v="10800"/>
    <s v="KGS"/>
    <n v="479.32972410000002"/>
    <x v="254"/>
    <n v="5.68262862"/>
    <n v="61372.389089999997"/>
    <x v="254"/>
    <x v="255"/>
    <x v="1"/>
    <x v="0"/>
    <x v="0"/>
    <s v="Other"/>
  </r>
  <r>
    <s v="INNSA1"/>
    <s v="2024-05-07"/>
    <x v="0"/>
    <x v="2"/>
    <s v="STEEL ROUND CONTAINER MEDIUM (6581) (QTY:8040 PCS/USD 0.875PER PCS)"/>
    <x v="13"/>
    <x v="44"/>
    <x v="12"/>
    <s v="6581"/>
    <n v="8040"/>
    <s v="PCS"/>
    <s v=" "/>
    <s v="PCS"/>
    <n v="971.5"/>
    <s v="KGS"/>
    <n v="628.80583630000001"/>
    <x v="255"/>
    <n v="7.4547224219999997"/>
    <n v="7242.2628329999998"/>
    <x v="255"/>
    <x v="256"/>
    <x v="1"/>
    <x v="0"/>
    <x v="0"/>
    <s v="Other"/>
  </r>
  <r>
    <s v="INNSA1"/>
    <s v="2024-05-06"/>
    <x v="0"/>
    <x v="2"/>
    <s v="HOUSEHOLD STEEL HOOK 3PCS SET (3888) (QTY:215808 PCS/USD 0.265 PER PCS)"/>
    <x v="12"/>
    <x v="11"/>
    <x v="0"/>
    <s v="3888"/>
    <n v="215808"/>
    <s v="PCS"/>
    <s v="0.265"/>
    <s v="PCS"/>
    <n v="7193.6"/>
    <s v="KGS"/>
    <n v="687.96345640000004"/>
    <x v="256"/>
    <n v="8.1560575740000001"/>
    <n v="58671.41577"/>
    <x v="256"/>
    <x v="257"/>
    <x v="1"/>
    <x v="0"/>
    <x v="0"/>
    <s v="Other"/>
  </r>
  <r>
    <s v="INNSA1"/>
    <s v="2024-05-04"/>
    <x v="0"/>
    <x v="2"/>
    <s v="STEEL TEA STRAINER BIG (SB-12) (QTY: 24372 PCS/USD 1.0347 PER PCS)"/>
    <x v="13"/>
    <x v="23"/>
    <x v="6"/>
    <s v="SB-12"/>
    <n v="24372"/>
    <s v="PCS"/>
    <s v="1.0347"/>
    <s v="PCS"/>
    <n v="5957.6"/>
    <s v="KGS"/>
    <n v="379.32966299999998"/>
    <x v="257"/>
    <n v="4.4970914400000002"/>
    <n v="26791.87196"/>
    <x v="257"/>
    <x v="258"/>
    <x v="1"/>
    <x v="0"/>
    <x v="0"/>
    <s v="Tea Strainer"/>
  </r>
  <r>
    <s v="INNSA1"/>
    <s v="2024-05-04"/>
    <x v="0"/>
    <x v="2"/>
    <s v="STEEL DRAINER (AM-321) (QTY: 25200 PCS/USD 0.7277 PER PCS)"/>
    <x v="13"/>
    <x v="30"/>
    <x v="5"/>
    <s v="AM-321"/>
    <n v="25200"/>
    <s v="PCS"/>
    <s v="0.7277"/>
    <s v="PCS"/>
    <n v="3465"/>
    <s v="KGS"/>
    <n v="474.2771429"/>
    <x v="258"/>
    <n v="5.6227284270000002"/>
    <n v="19482.754000000001"/>
    <x v="258"/>
    <x v="259"/>
    <x v="1"/>
    <x v="0"/>
    <x v="0"/>
    <s v="Other"/>
  </r>
  <r>
    <s v="INNSA1"/>
    <s v="2024-05-04"/>
    <x v="0"/>
    <x v="2"/>
    <s v="STEEL HAND BLENDER (AM-474) (QTY: 15000 PCS/USD 0.6527 PER PCS)"/>
    <x v="13"/>
    <x v="26"/>
    <x v="8"/>
    <s v="AM-474"/>
    <n v="15000"/>
    <s v="PCS"/>
    <s v="0.6527"/>
    <s v="PCS"/>
    <n v="1500"/>
    <s v="KGS"/>
    <n v="584.91949999999997"/>
    <x v="259"/>
    <n v="6.9344339059999998"/>
    <n v="10401.65086"/>
    <x v="259"/>
    <x v="260"/>
    <x v="1"/>
    <x v="0"/>
    <x v="0"/>
    <s v="Other"/>
  </r>
  <r>
    <s v="INNSA1"/>
    <s v="2024-04-30"/>
    <x v="0"/>
    <x v="2"/>
    <s v="MILD STEEL MULTI FUNCTION CLOTH STAND (RYX-02-020) (QTY:1232NOS/ CNY 100.00 PER NOS)"/>
    <x v="2"/>
    <x v="2"/>
    <x v="0"/>
    <s v="RYX-02-020"/>
    <e v="#VALUE!"/>
    <e v="#VALUE!"/>
    <s v=" "/>
    <e v="#VALUE!"/>
    <n v="4004"/>
    <s v="KGS"/>
    <n v="387.94605644355647"/>
    <x v="260"/>
    <n v="4.5965172564402419"/>
    <n v="18404.455094786728"/>
    <x v="260"/>
    <x v="261"/>
    <x v="1"/>
    <x v="0"/>
    <x v="0"/>
    <s v="Cloth Stand"/>
  </r>
  <r>
    <s v="INNSA1"/>
    <s v="2024-04-30"/>
    <x v="0"/>
    <x v="2"/>
    <s v="STEEL SALT BOTTLE (NP-19) (QTY: 36720 PCS/USD 0.4444 PER PCS)"/>
    <x v="13"/>
    <x v="16"/>
    <x v="3"/>
    <s v="NP-19"/>
    <n v="36720"/>
    <s v="PCS"/>
    <s v="0.4444"/>
    <s v="PCS"/>
    <n v="5712"/>
    <s v="KGS"/>
    <n v="265.39416316526609"/>
    <x v="261"/>
    <n v="3.144480606223532"/>
    <n v="17961.273222748809"/>
    <x v="261"/>
    <x v="262"/>
    <x v="1"/>
    <x v="0"/>
    <x v="0"/>
    <s v="Other"/>
  </r>
  <r>
    <s v="INNSA1"/>
    <s v="2024-04-27"/>
    <x v="0"/>
    <x v="2"/>
    <s v="MILD STEEL MULTI FUNCTION CLOTH STAND (RYX-02-021A) (QTY: 6480 NOS/ CNY 61.50 PER NOS)"/>
    <x v="2"/>
    <x v="2"/>
    <x v="0"/>
    <s v="RYX-02-021A"/>
    <n v="6480"/>
    <s v="NOS"/>
    <s v=" "/>
    <s v="PCS"/>
    <n v="23760"/>
    <s v="KGS"/>
    <n v="217.97827988215491"/>
    <x v="262"/>
    <n v="2.582681041257759"/>
    <n v="61364.501540284349"/>
    <x v="262"/>
    <x v="263"/>
    <x v="1"/>
    <x v="0"/>
    <x v="0"/>
    <s v="Cloth Stand"/>
  </r>
  <r>
    <s v="INNSA1"/>
    <s v="2024-04-20"/>
    <x v="0"/>
    <x v="1"/>
    <s v="STEEL SCRUBBER 2PCS SET (8001-2) (QTY: 168000 NOS / USD 0.151 PER NOS)"/>
    <x v="13"/>
    <x v="29"/>
    <x v="4"/>
    <s v="8001-2"/>
    <n v="168000"/>
    <s v="NOS"/>
    <s v="0.151"/>
    <s v="PCS"/>
    <n v="4900"/>
    <s v="KGS"/>
    <n v="451.83556326530612"/>
    <x v="263"/>
    <n v="5.3535019344230577"/>
    <n v="26232.15947867298"/>
    <x v="263"/>
    <x v="264"/>
    <x v="1"/>
    <x v="1"/>
    <x v="0"/>
    <s v="Scrubber"/>
  </r>
  <r>
    <s v="INNSA1"/>
    <s v="2024-04-17"/>
    <x v="0"/>
    <x v="1"/>
    <s v="STEEL SCRUBBER 6PCS SET (OKS-4156) (QTY: 98400 NOS /USD: 0.239 PER NOS)"/>
    <x v="13"/>
    <x v="17"/>
    <x v="4"/>
    <s v="OKS-4156"/>
    <n v="98400"/>
    <s v="NOS"/>
    <s v=" "/>
    <s v="PCS"/>
    <n v="8782"/>
    <s v="KGS"/>
    <n v="234.18087679344109"/>
    <x v="264"/>
    <n v="2.7762996656009622"/>
    <n v="24381.463663307652"/>
    <x v="264"/>
    <x v="265"/>
    <x v="1"/>
    <x v="1"/>
    <x v="0"/>
    <s v="Scrubber"/>
  </r>
  <r>
    <s v="INNSA1"/>
    <s v="2024-04-17"/>
    <x v="0"/>
    <x v="2"/>
    <s v="STEEL TEA STRAINER BIG (SB-12) (QTY: 12006 NOS/ USD 1.0347 PER NOS)"/>
    <x v="13"/>
    <x v="23"/>
    <x v="6"/>
    <s v="SB-12"/>
    <n v="12006"/>
    <s v="NOS"/>
    <s v="1.0347"/>
    <s v="PCS"/>
    <n v="2934.8"/>
    <s v="KGS"/>
    <n v="376.05165939757393"/>
    <x v="265"/>
    <n v="4.4582295127157554"/>
    <n v="13084.011973918199"/>
    <x v="265"/>
    <x v="266"/>
    <x v="1"/>
    <x v="0"/>
    <x v="0"/>
    <s v="Tea Strainer"/>
  </r>
  <r>
    <s v="INNSA1"/>
    <s v="2024-04-17"/>
    <x v="0"/>
    <x v="2"/>
    <s v="STEEL DRAINER (AM-321) (QTY: 50400 PCS/CNY 0.7277 PER PCS)"/>
    <x v="13"/>
    <x v="30"/>
    <x v="5"/>
    <s v="AM-321"/>
    <n v="50400"/>
    <s v="PCS"/>
    <s v=" "/>
    <s v="PCS"/>
    <n v="6930"/>
    <s v="KGS"/>
    <n v="470.17864646464648"/>
    <x v="266"/>
    <n v="5.5741392586205869"/>
    <n v="38628.78506224067"/>
    <x v="266"/>
    <x v="267"/>
    <x v="1"/>
    <x v="0"/>
    <x v="0"/>
    <s v="Other"/>
  </r>
  <r>
    <s v="INNSA1"/>
    <s v="2024-04-17"/>
    <x v="0"/>
    <x v="2"/>
    <s v="STEEL TEA STRAINER (NP-55) (QTY: 50400 NOS/ USD 0.2791 PER NOS)"/>
    <x v="13"/>
    <x v="24"/>
    <x v="6"/>
    <s v="NP-55"/>
    <n v="50400"/>
    <s v="NOS"/>
    <s v="0.2791"/>
    <s v="PCS"/>
    <n v="2310"/>
    <s v="KGS"/>
    <n v="540.99296969696968"/>
    <x v="267"/>
    <n v="6.4136688760755156"/>
    <n v="14815.57510373444"/>
    <x v="267"/>
    <x v="268"/>
    <x v="1"/>
    <x v="0"/>
    <x v="0"/>
    <s v="Tea Strainer"/>
  </r>
  <r>
    <s v="INNSA1"/>
    <s v="2024-04-13"/>
    <x v="0"/>
    <x v="2"/>
    <s v="STEEL SALT BOTTLE (NP-19) (QTY:13932 PCS/USD 0.4450 PER PCS)"/>
    <x v="13"/>
    <x v="16"/>
    <x v="3"/>
    <s v="NP-19"/>
    <n v="13932"/>
    <s v="PCS"/>
    <s v="0.4450"/>
    <s v="PCS"/>
    <n v="2167.1999999999998"/>
    <s v="KGS"/>
    <n v="263.6085225175342"/>
    <x v="268"/>
    <n v="3.1251751335807261"/>
    <n v="6772.8795494961478"/>
    <x v="268"/>
    <x v="269"/>
    <x v="1"/>
    <x v="0"/>
    <x v="0"/>
    <s v="Other"/>
  </r>
  <r>
    <s v="INNSA1"/>
    <s v="2024-04-12"/>
    <x v="0"/>
    <x v="2"/>
    <s v="STEEL LUNCH BOX (6561) (QTY: 19524 PCS/CNY 2.350 PER PCS)"/>
    <x v="13"/>
    <x v="38"/>
    <x v="13"/>
    <s v="6561"/>
    <n v="19524"/>
    <s v="PCS"/>
    <s v=" "/>
    <s v="PCS"/>
    <n v="7646.9"/>
    <s v="KGS"/>
    <n v="524.34236618760542"/>
    <x v="269"/>
    <n v="6.2162699014535328"/>
    <n v="47535.194309425016"/>
    <x v="269"/>
    <x v="270"/>
    <x v="1"/>
    <x v="0"/>
    <x v="0"/>
    <s v="Lunch Box"/>
  </r>
  <r>
    <s v="INNSA1"/>
    <s v="2024-04-12"/>
    <x v="0"/>
    <x v="2"/>
    <s v="STEEL LUNCH BOX (6717) (QTY: 204 PCS/ USD 2.960 PER PCS)"/>
    <x v="13"/>
    <x v="38"/>
    <x v="13"/>
    <s v="6717"/>
    <n v="204"/>
    <s v="PCS"/>
    <s v="2.960"/>
    <s v="PCS"/>
    <n v="78.2"/>
    <s v="KGS"/>
    <n v="674.80575447570322"/>
    <x v="270"/>
    <n v="8.00006822140727"/>
    <n v="625.60533491404863"/>
    <x v="270"/>
    <x v="271"/>
    <x v="1"/>
    <x v="0"/>
    <x v="0"/>
    <s v="Lunch Box"/>
  </r>
  <r>
    <s v="INNSA1"/>
    <s v="2024-04-12"/>
    <x v="0"/>
    <x v="2"/>
    <s v="STEEL LUNCH BOX (6728) (QTY: 2268 PCS/ USD 1.930 PER PCS)"/>
    <x v="13"/>
    <x v="38"/>
    <x v="13"/>
    <s v="6728"/>
    <n v="2268"/>
    <s v="PCS"/>
    <s v="1.930"/>
    <s v="PCS"/>
    <n v="786.24"/>
    <s v="KGS"/>
    <n v="486.52924043549041"/>
    <x v="271"/>
    <n v="5.7679815107941961"/>
    <n v="4535.0177830468292"/>
    <x v="271"/>
    <x v="272"/>
    <x v="1"/>
    <x v="0"/>
    <x v="0"/>
    <s v="Lunch Box"/>
  </r>
  <r>
    <s v="INNSA1"/>
    <s v="2024-04-11"/>
    <x v="0"/>
    <x v="2"/>
    <s v="STEEL RECTANGLE CONTAINER BIG (6578) (QTY: 37200 PCS / USD 1.598 PER PCS)"/>
    <x v="13"/>
    <x v="40"/>
    <x v="14"/>
    <s v="6578"/>
    <n v="37200"/>
    <s v="PCS"/>
    <s v="1.598"/>
    <s v="PCS"/>
    <n v="11005"/>
    <s v="KGS"/>
    <n v="464.80860517946388"/>
    <x v="272"/>
    <n v="5.5104754615229874"/>
    <n v="60642.782454060471"/>
    <x v="272"/>
    <x v="273"/>
    <x v="1"/>
    <x v="0"/>
    <x v="0"/>
    <s v="Other"/>
  </r>
  <r>
    <s v="INNSA1"/>
    <s v="2024-04-11"/>
    <x v="0"/>
    <x v="2"/>
    <s v="STEEL LUNCH BOX (6717) (QTY: 24960 PCS / USD 2.960 PER PCS)"/>
    <x v="13"/>
    <x v="38"/>
    <x v="13"/>
    <s v="6717"/>
    <n v="24960"/>
    <s v="PCS"/>
    <s v="2.960"/>
    <s v="PCS"/>
    <n v="9568"/>
    <s v="KGS"/>
    <n v="664.44589255852839"/>
    <x v="273"/>
    <n v="7.8772482816660157"/>
    <n v="75369.511558980448"/>
    <x v="273"/>
    <x v="274"/>
    <x v="1"/>
    <x v="0"/>
    <x v="0"/>
    <s v="Lunch Box"/>
  </r>
  <r>
    <s v="INNSA1"/>
    <s v="2024-04-11"/>
    <x v="0"/>
    <x v="2"/>
    <s v="STEEL LUNCH BOX (6728) (QTY: 31296 PCS / USD 1.930 PER PCS)"/>
    <x v="13"/>
    <x v="38"/>
    <x v="13"/>
    <s v="6728"/>
    <n v="31296"/>
    <s v="PCS"/>
    <s v="1.930"/>
    <s v="PCS"/>
    <n v="10849.28"/>
    <s v="KGS"/>
    <n v="479.05982516812168"/>
    <x v="274"/>
    <n v="5.6794288698058297"/>
    <n v="61617.714048606998"/>
    <x v="274"/>
    <x v="275"/>
    <x v="1"/>
    <x v="0"/>
    <x v="0"/>
    <s v="Lunch Box"/>
  </r>
  <r>
    <s v="INNSA1"/>
    <s v="2024-04-11"/>
    <x v="0"/>
    <x v="2"/>
    <s v="STEEL LUNCH BOX (6561) (QTY: 19812 PCS / USD 2.350 PER PCS)"/>
    <x v="13"/>
    <x v="38"/>
    <x v="13"/>
    <s v="6561"/>
    <n v="19812"/>
    <s v="PCS"/>
    <s v="2.350"/>
    <s v="PCS"/>
    <n v="7759.7"/>
    <s v="KGS"/>
    <n v="516.29242496488268"/>
    <x v="275"/>
    <n v="6.1208349136322786"/>
    <n v="47495.842679312387"/>
    <x v="275"/>
    <x v="276"/>
    <x v="1"/>
    <x v="0"/>
    <x v="0"/>
    <s v="Lunch Box"/>
  </r>
  <r>
    <s v="INNSA1"/>
    <s v="2024-04-11"/>
    <x v="0"/>
    <x v="2"/>
    <s v="DS-25 STAINLESS STEEL GRATER WITH HANDLE (QTY:51000 PCS USD0.2067 PER PCS)"/>
    <x v="28"/>
    <x v="64"/>
    <x v="23"/>
    <s v=""/>
    <e v="#N/A"/>
    <e v="#N/A"/>
    <s v=" "/>
    <e v="#N/A"/>
    <n v="1615"/>
    <s v="KGS"/>
    <n v="581.197399380805"/>
    <x v="276"/>
    <n v="6.8903070466011256"/>
    <n v="11127.84588026082"/>
    <x v="276"/>
    <x v="277"/>
    <x v="1"/>
    <x v="0"/>
    <x v="0"/>
    <s v="Other"/>
  </r>
  <r>
    <s v="INNSA1"/>
    <s v="2024-04-06"/>
    <x v="0"/>
    <x v="2"/>
    <s v="STEEL SHOWER CADDY (B57894 ) (QTY:400 NOS/ USD 2.71 PER NOS)"/>
    <x v="13"/>
    <x v="65"/>
    <x v="24"/>
    <s v="B57894 "/>
    <n v="400"/>
    <s v="NOS"/>
    <s v="2.71"/>
    <s v="PCS"/>
    <n v="338"/>
    <s v="KGS"/>
    <n v="296.9714793"/>
    <x v="277"/>
    <n v="3.5353747530000001"/>
    <n v="1194.9566669999999"/>
    <x v="277"/>
    <x v="278"/>
    <x v="1"/>
    <x v="0"/>
    <x v="0"/>
    <s v="Other"/>
  </r>
  <r>
    <s v="INNSA1"/>
    <s v="2024-04-06"/>
    <x v="0"/>
    <x v="2"/>
    <s v="STEEL SPOON HOLDER (B51539-DL) (QTY:960 NOS/ USD 1.18 PER NOS)"/>
    <x v="13"/>
    <x v="66"/>
    <x v="25"/>
    <s v="B51539-DL"/>
    <n v="960"/>
    <s v="NOS"/>
    <s v="1.18"/>
    <s v="PCS"/>
    <n v="279.2"/>
    <s v="KGS"/>
    <n v="375.69896130000001"/>
    <x v="278"/>
    <n v="4.4726066820000003"/>
    <n v="1248.751786"/>
    <x v="278"/>
    <x v="279"/>
    <x v="1"/>
    <x v="0"/>
    <x v="0"/>
    <s v="Holder"/>
  </r>
  <r>
    <s v="INNSA1"/>
    <s v="2024-04-06"/>
    <x v="0"/>
    <x v="2"/>
    <s v="STEEL HOOK (B52693) (QTY:720 NOS/ USD 1.78 PER NOS)"/>
    <x v="13"/>
    <x v="67"/>
    <x v="5"/>
    <s v="B52693"/>
    <n v="720"/>
    <s v="NOS"/>
    <s v="1.78"/>
    <s v="PCS"/>
    <n v="435.6"/>
    <s v="KGS"/>
    <n v="272.43741970000002"/>
    <x v="279"/>
    <n v="3.2433026150000002"/>
    <n v="1412.7826190000001"/>
    <x v="279"/>
    <x v="280"/>
    <x v="1"/>
    <x v="0"/>
    <x v="0"/>
    <s v="Other"/>
  </r>
  <r>
    <s v="INNSA1"/>
    <s v="2024-04-06"/>
    <x v="0"/>
    <x v="2"/>
    <s v="STEEL HOOK (B66988-5) (QTY:240 NOS/ USD 1.72 PER NOS)"/>
    <x v="13"/>
    <x v="67"/>
    <x v="5"/>
    <s v="B66988-5"/>
    <n v="240"/>
    <s v="NOS"/>
    <s v="1.72"/>
    <s v="PCS"/>
    <n v="99.6"/>
    <s v="KGS"/>
    <n v="383.78022090000002"/>
    <x v="280"/>
    <n v="4.5688121529999997"/>
    <n v="455.05369050000002"/>
    <x v="280"/>
    <x v="281"/>
    <x v="1"/>
    <x v="0"/>
    <x v="0"/>
    <s v="Other"/>
  </r>
  <r>
    <s v="INNSA1"/>
    <s v="2024-04-06"/>
    <x v="0"/>
    <x v="2"/>
    <s v="STEEL KITCHEN DISH HOLDER (B52193) (QTY:720 NOS/ USD 1.12 PER NOS)"/>
    <x v="13"/>
    <x v="68"/>
    <x v="15"/>
    <s v="B52193"/>
    <n v="720"/>
    <s v="NOS"/>
    <s v="1.12"/>
    <s v="PCS"/>
    <n v="255.6"/>
    <s v="KGS"/>
    <n v="292.14053209999997"/>
    <x v="281"/>
    <n v="3.4778634770000001"/>
    <n v="888.94190479999997"/>
    <x v="281"/>
    <x v="282"/>
    <x v="1"/>
    <x v="0"/>
    <x v="0"/>
    <s v="Holder"/>
  </r>
  <r>
    <s v="INNSA1"/>
    <s v="2024-04-06"/>
    <x v="0"/>
    <x v="2"/>
    <s v="STEEL CORNER RACK (B68261-2 ) (QTY:600 NOS/ USD 1.45 PER NOS)"/>
    <x v="13"/>
    <x v="69"/>
    <x v="26"/>
    <s v="B68261-2 "/>
    <n v="600"/>
    <s v="NOS"/>
    <s v="1.45"/>
    <s v="PCS"/>
    <n v="198"/>
    <s v="KGS"/>
    <n v="406.87055559999999"/>
    <x v="282"/>
    <n v="4.84369709"/>
    <n v="959.05202380000003"/>
    <x v="282"/>
    <x v="283"/>
    <x v="1"/>
    <x v="0"/>
    <x v="0"/>
    <s v="Other"/>
  </r>
  <r>
    <s v="INNSA1"/>
    <s v="2024-04-06"/>
    <x v="0"/>
    <x v="2"/>
    <s v="STEEL SPOON HOLDER ROUND (B60157) (QTY:708 NOS/ USD 1.00 PERNOS)"/>
    <x v="13"/>
    <x v="70"/>
    <x v="25"/>
    <s v="B60157"/>
    <n v="708"/>
    <s v="NOS"/>
    <s v="1.00"/>
    <s v="PCS"/>
    <n v="179.95"/>
    <s v="KGS"/>
    <n v="364.32053350000001"/>
    <x v="283"/>
    <n v="4.3371492079999996"/>
    <n v="780.47"/>
    <x v="283"/>
    <x v="284"/>
    <x v="1"/>
    <x v="0"/>
    <x v="0"/>
    <s v="Holder"/>
  </r>
  <r>
    <s v="INNSA1"/>
    <s v="2024-04-06"/>
    <x v="0"/>
    <x v="2"/>
    <s v="STEEL BASKET (B62152 ) (QTY:720 NOS/ USD 1.80 PER NOS)"/>
    <x v="13"/>
    <x v="71"/>
    <x v="5"/>
    <s v="B62152 "/>
    <n v="720"/>
    <s v="NOS"/>
    <s v="1.80"/>
    <s v="PCS"/>
    <n v="360"/>
    <s v="KGS"/>
    <n v="333.3532778"/>
    <x v="284"/>
    <n v="3.9684914020000002"/>
    <n v="1428.6569050000001"/>
    <x v="284"/>
    <x v="285"/>
    <x v="1"/>
    <x v="0"/>
    <x v="0"/>
    <s v="Basket"/>
  </r>
  <r>
    <s v="INNSA1"/>
    <s v="2024-04-06"/>
    <x v="0"/>
    <x v="2"/>
    <s v="STEEL CUTLERY HOLDER (B53773) (QTY:696 NOS/ USD 1.22 PER NOS)"/>
    <x v="13"/>
    <x v="25"/>
    <x v="7"/>
    <s v="B53773"/>
    <n v="696"/>
    <s v="NOS"/>
    <s v="1.22"/>
    <s v="PCS"/>
    <n v="198.36"/>
    <s v="KGS"/>
    <n v="396.38490619999999"/>
    <x v="285"/>
    <n v="4.7188679310000001"/>
    <n v="936.03464289999999"/>
    <x v="285"/>
    <x v="286"/>
    <x v="1"/>
    <x v="0"/>
    <x v="0"/>
    <s v="Holder"/>
  </r>
  <r>
    <s v="INNSA1"/>
    <s v="2024-04-06"/>
    <x v="0"/>
    <x v="2"/>
    <s v="MILD STEEL MULTI FUNCTION CLOTH STAND (RYX-02-020) (QTY: 1232 NOS/ CNY 100 PER NOS)"/>
    <x v="2"/>
    <x v="2"/>
    <x v="0"/>
    <s v="RYX-02-020"/>
    <n v="1232"/>
    <s v="NOS"/>
    <s v=" "/>
    <s v="PCS"/>
    <n v="4004"/>
    <s v="KGS"/>
    <n v="384.77048200000002"/>
    <x v="286"/>
    <n v="4.5806009760000004"/>
    <n v="18340.726309999998"/>
    <x v="286"/>
    <x v="287"/>
    <x v="1"/>
    <x v="0"/>
    <x v="0"/>
    <s v="Cloth Stand"/>
  </r>
  <r>
    <s v="INNSA1"/>
    <s v="2024-04-06"/>
    <x v="0"/>
    <x v="2"/>
    <s v="STEEL BASKET SMALL (B54091) (QTY:720 NOS/ USD 1.33 PER NOS)"/>
    <x v="13"/>
    <x v="34"/>
    <x v="2"/>
    <s v="B54091"/>
    <n v="720"/>
    <s v="NOS"/>
    <s v="1.33"/>
    <s v="PCS"/>
    <n v="258"/>
    <s v="KGS"/>
    <n v="343.68972869999999"/>
    <x v="287"/>
    <n v="4.0915443890000001"/>
    <n v="1055.6184519999999"/>
    <x v="287"/>
    <x v="288"/>
    <x v="1"/>
    <x v="0"/>
    <x v="0"/>
    <s v="Basket"/>
  </r>
  <r>
    <s v="INNSA1"/>
    <s v="2024-04-06"/>
    <x v="0"/>
    <x v="2"/>
    <s v="STEEL BASKET (B66053) (QTY:720 NOS/ USD 1.53 PER NOS)"/>
    <x v="13"/>
    <x v="71"/>
    <x v="5"/>
    <s v="B66053"/>
    <n v="720"/>
    <s v="NOS"/>
    <s v="1.53"/>
    <s v="PCS"/>
    <n v="273.60000000000002"/>
    <s v="KGS"/>
    <n v="372.82923979999998"/>
    <x v="288"/>
    <n v="4.4384433310000002"/>
    <n v="1214.358095"/>
    <x v="288"/>
    <x v="289"/>
    <x v="1"/>
    <x v="0"/>
    <x v="0"/>
    <s v="Basket"/>
  </r>
  <r>
    <s v="INNSA1"/>
    <s v="2024-04-03"/>
    <x v="0"/>
    <x v="2"/>
    <s v="MILD STEEL MULTI FUNCTION CLOTH STAND (RYX-02-021A) (QTY:6480 NOS/ CNY 61.50 PER NOS)"/>
    <x v="2"/>
    <x v="2"/>
    <x v="0"/>
    <s v="RYX-02-021A"/>
    <n v="6480"/>
    <s v="NOS"/>
    <s v=" "/>
    <s v="PCS"/>
    <n v="23760"/>
    <s v="KGS"/>
    <n v="216.56405430000001"/>
    <x v="289"/>
    <n v="2.5781435030000002"/>
    <n v="61256.689639999997"/>
    <x v="289"/>
    <x v="290"/>
    <x v="1"/>
    <x v="0"/>
    <x v="0"/>
    <s v="Cloth Stand"/>
  </r>
  <r>
    <s v="INNSA1"/>
    <s v="2024-03-23"/>
    <x v="0"/>
    <x v="2"/>
    <s v="MILD STEEL MULTI FUNCTION CLOTH STAND (RYX-02-026-3S) (QTY:848 NOS/ CNY 82.00 PER NOS)"/>
    <x v="2"/>
    <x v="2"/>
    <x v="0"/>
    <s v="RYX-02-026-3S"/>
    <n v="848"/>
    <s v="NOS"/>
    <s v=" "/>
    <s v="PCS"/>
    <n v="3307.2"/>
    <s v="KGS"/>
    <n v="273.90608369617797"/>
    <x v="290"/>
    <n v="3.2705204023424241"/>
    <n v="10816.265074626859"/>
    <x v="290"/>
    <x v="291"/>
    <x v="1"/>
    <x v="0"/>
    <x v="0"/>
    <s v="Cloth Stand"/>
  </r>
  <r>
    <s v="INNSA1"/>
    <s v="2024-03-21"/>
    <x v="0"/>
    <x v="2"/>
    <s v="STEEL SPRINKLER (AM-430) (QTY: 408 PCS / USD : 0.5776 PER PCS)"/>
    <x v="13"/>
    <x v="20"/>
    <x v="5"/>
    <s v="AM-430"/>
    <n v="408"/>
    <s v="PCS"/>
    <s v=": 0.5776"/>
    <s v="PCS"/>
    <n v="74.8"/>
    <s v="KGS"/>
    <n v="276.88235294117652"/>
    <x v="291"/>
    <n v="3.3060579455662862"/>
    <n v="247.29313432835821"/>
    <x v="291"/>
    <x v="292"/>
    <x v="1"/>
    <x v="0"/>
    <x v="0"/>
    <s v="Sprinkler"/>
  </r>
  <r>
    <s v="INNSA1"/>
    <s v="2024-03-21"/>
    <x v="0"/>
    <x v="2"/>
    <s v="MILD STEEL MULTI FUNCTION CLOTH STAND (RYX-02-021A) (QTY:6480 PCS/CNY 61.50 PER PCS)"/>
    <x v="2"/>
    <x v="2"/>
    <x v="0"/>
    <s v="RYX-02-021A"/>
    <n v="6480"/>
    <s v="PCS"/>
    <s v=" "/>
    <s v="PCS"/>
    <n v="23760"/>
    <s v="KGS"/>
    <n v="214.05114267676771"/>
    <x v="292"/>
    <n v="2.555834539424092"/>
    <n v="60726.628656716428"/>
    <x v="292"/>
    <x v="293"/>
    <x v="1"/>
    <x v="0"/>
    <x v="0"/>
    <s v="Cloth Stand"/>
  </r>
  <r>
    <s v="INNSA1"/>
    <s v="2024-03-21"/>
    <x v="0"/>
    <x v="2"/>
    <s v="MILD STEEL MULTI FUNCTION CLOTH STAND (RYX-02-020) (QTY:1232PCS/CNY 100 PER PCS)"/>
    <x v="2"/>
    <x v="2"/>
    <x v="0"/>
    <s v="RYX-02-020"/>
    <e v="#VALUE!"/>
    <e v="#VALUE!"/>
    <s v=" "/>
    <e v="#VALUE!"/>
    <n v="4004"/>
    <s v="KGS"/>
    <n v="392.672524975025"/>
    <x v="293"/>
    <n v="4.6886271638808967"/>
    <n v="18773.263164179101"/>
    <x v="293"/>
    <x v="294"/>
    <x v="1"/>
    <x v="0"/>
    <x v="0"/>
    <s v="Cloth Stand"/>
  </r>
  <r>
    <s v="INNSA1"/>
    <s v="2024-03-21"/>
    <x v="0"/>
    <x v="2"/>
    <s v="STEEL SALT BOTTLE (NP-19) (QTY: 4752 PCS / USD : 0.4475 PERPCS)"/>
    <x v="13"/>
    <x v="16"/>
    <x v="3"/>
    <s v="NP-19"/>
    <n v="4752"/>
    <s v="PCS"/>
    <s v=": 0.4475"/>
    <s v="PCS"/>
    <n v="739.2"/>
    <s v="KGS"/>
    <n v="252.8240665584415"/>
    <x v="294"/>
    <n v="3.0187948245784062"/>
    <n v="2231.4931343283579"/>
    <x v="294"/>
    <x v="295"/>
    <x v="1"/>
    <x v="0"/>
    <x v="0"/>
    <s v="Other"/>
  </r>
  <r>
    <s v="INNSA1"/>
    <s v="2024-03-20"/>
    <x v="0"/>
    <x v="2"/>
    <s v="STEEL ROUND CONTAINER (6856) (QTY: 116424 NOS/ USD 0.568 PERNOS)"/>
    <x v="13"/>
    <x v="36"/>
    <x v="12"/>
    <s v="6856"/>
    <n v="116424"/>
    <s v="NOS"/>
    <s v="0.568"/>
    <s v="PCS"/>
    <n v="9702"/>
    <s v="KGS"/>
    <n v="585.78821480107206"/>
    <x v="295"/>
    <n v="6.9944861468784714"/>
    <n v="67860.504597014922"/>
    <x v="295"/>
    <x v="296"/>
    <x v="1"/>
    <x v="0"/>
    <x v="0"/>
    <s v="Other"/>
  </r>
  <r>
    <s v="INNSA1"/>
    <s v="2024-03-20"/>
    <x v="0"/>
    <x v="2"/>
    <s v="STEEL LUNCH BOX (6728) (QTY: 31332 NOS/ USD 1.930 PER NOS)"/>
    <x v="13"/>
    <x v="38"/>
    <x v="13"/>
    <s v="6728"/>
    <n v="31332"/>
    <s v="NOS"/>
    <s v="1.930"/>
    <s v="PCS"/>
    <n v="10861.76"/>
    <s v="KGS"/>
    <n v="478.47174491058541"/>
    <x v="296"/>
    <n v="5.7130954616189298"/>
    <n v="62054.271761194017"/>
    <x v="296"/>
    <x v="297"/>
    <x v="1"/>
    <x v="0"/>
    <x v="0"/>
    <s v="Lunch Box"/>
  </r>
  <r>
    <s v="INNSA1"/>
    <s v="2024-03-20"/>
    <x v="0"/>
    <x v="2"/>
    <s v="STEEL RECTANGLE CONTAINER BIG (6578) (QTY: 28068 NOS/ USD 1.598 PER NOS)"/>
    <x v="13"/>
    <x v="40"/>
    <x v="14"/>
    <s v="6578"/>
    <n v="28068"/>
    <s v="NOS"/>
    <s v="1.598"/>
    <s v="PCS"/>
    <n v="8303.4500000000007"/>
    <s v="KGS"/>
    <n v="464.23802034094251"/>
    <x v="297"/>
    <n v="5.5431405413843882"/>
    <n v="46027.190328358207"/>
    <x v="297"/>
    <x v="298"/>
    <x v="1"/>
    <x v="0"/>
    <x v="0"/>
    <s v="Other"/>
  </r>
  <r>
    <s v="INNSA1"/>
    <s v="2024-03-20"/>
    <x v="0"/>
    <x v="2"/>
    <s v="RYX-02-026-3S MILD STEEL MULTI FUNCTION CLOTH STAND (QTY :848 NUM/CNY 82.00 PER NUM)"/>
    <x v="17"/>
    <x v="33"/>
    <x v="10"/>
    <s v=""/>
    <e v="#VALUE!"/>
    <s v="NUM"/>
    <s v=" "/>
    <s v="OTHER"/>
    <n v="3307.2"/>
    <s v="KGS"/>
    <n v="267.42325834542822"/>
    <x v="298"/>
    <n v="3.193113532482724"/>
    <n v="10560.265074626859"/>
    <x v="298"/>
    <x v="299"/>
    <x v="1"/>
    <x v="0"/>
    <x v="0"/>
    <s v="Cloth Stand"/>
  </r>
  <r>
    <s v="INNSA1"/>
    <s v="2024-03-20"/>
    <x v="0"/>
    <x v="2"/>
    <s v="STEEL LUNCH BOX (6561) (QTY: 4260 NOS/ USD 2.350 PER NOS)"/>
    <x v="13"/>
    <x v="38"/>
    <x v="13"/>
    <s v="6561"/>
    <n v="4260"/>
    <s v="NOS"/>
    <s v="2.350"/>
    <s v="PCS"/>
    <n v="1668.5"/>
    <s v="KGS"/>
    <n v="515.65863949655363"/>
    <x v="299"/>
    <n v="6.15711808354094"/>
    <n v="10273.15152238806"/>
    <x v="299"/>
    <x v="300"/>
    <x v="1"/>
    <x v="0"/>
    <x v="0"/>
    <s v="Lunch Box"/>
  </r>
  <r>
    <s v="INNSA1"/>
    <s v="2024-02-27"/>
    <x v="0"/>
    <x v="2"/>
    <s v="NP-19 STEEL SALT BOTTLE (QTY:53424 PCS/ USD 0.4481 PER PCS)"/>
    <x v="29"/>
    <x v="72"/>
    <x v="0"/>
    <s v=""/>
    <n v="53424"/>
    <s v="PCS"/>
    <s v="0.4481"/>
    <s v="PCS"/>
    <n v="8310.4"/>
    <s v="KGS"/>
    <n v="254.57875312861"/>
    <x v="300"/>
    <n v="3.034311717861859"/>
    <n v="25216.34410011919"/>
    <x v="300"/>
    <x v="301"/>
    <x v="1"/>
    <x v="0"/>
    <x v="0"/>
    <s v="Other"/>
  </r>
  <r>
    <s v="INNSA1"/>
    <s v="2024-02-27"/>
    <x v="0"/>
    <x v="2"/>
    <s v="AM-430 STEEL SPRINKLER (QTY:57840 PCS/ USD 0.5784 PER PCS)"/>
    <x v="22"/>
    <x v="50"/>
    <x v="0"/>
    <s v=""/>
    <n v="57840"/>
    <s v="PCS"/>
    <s v="0.5784"/>
    <s v="PCS"/>
    <n v="10604"/>
    <s v="KGS"/>
    <n v="278.81729158808002"/>
    <x v="301"/>
    <n v="3.3232096732786651"/>
    <n v="35239.31537544696"/>
    <x v="301"/>
    <x v="302"/>
    <x v="1"/>
    <x v="0"/>
    <x v="0"/>
    <s v="Sprinkler"/>
  </r>
  <r>
    <s v="INNSA1"/>
    <s v="2024-02-27"/>
    <x v="0"/>
    <x v="2"/>
    <s v="SM1168 STEEL HANGER WITH HOOK (QTY:57792 PCS/ USD 1.23 PER PCS)"/>
    <x v="30"/>
    <x v="73"/>
    <x v="0"/>
    <s v=""/>
    <n v="57792"/>
    <s v="PCS"/>
    <s v="1.23"/>
    <s v="PCS"/>
    <n v="10836"/>
    <s v="KGS"/>
    <n v="557.03143410852726"/>
    <x v="302"/>
    <n v="6.6392304422947213"/>
    <n v="71942.701072705589"/>
    <x v="302"/>
    <x v="303"/>
    <x v="1"/>
    <x v="0"/>
    <x v="0"/>
    <s v="Hanger"/>
  </r>
  <r>
    <s v="INNSA1"/>
    <s v="2024-02-26"/>
    <x v="0"/>
    <x v="1"/>
    <s v="SS SCRUBBER 3PCS SET (SS410) (QTY:120000 SETS/USD 0.16 PER SET)"/>
    <x v="15"/>
    <x v="31"/>
    <x v="4"/>
    <s v="SS410"/>
    <n v="120000"/>
    <s v="SETS"/>
    <s v="0.16"/>
    <s v="SET"/>
    <n v="7500"/>
    <s v="KGS"/>
    <n v="227.41300000000001"/>
    <x v="303"/>
    <n v="2.7105244338498209"/>
    <n v="20328.93325387366"/>
    <x v="303"/>
    <x v="304"/>
    <x v="1"/>
    <x v="1"/>
    <x v="0"/>
    <s v="Scrubber"/>
  </r>
  <r>
    <s v="INNSA1"/>
    <s v="2024-02-26"/>
    <x v="0"/>
    <x v="2"/>
    <s v="MILD STEEL MULTI FUNCTION CLOTH STAND (RYX-02-021A) (QTY:6480 PCS/CNY 61.50 PER PCS)"/>
    <x v="2"/>
    <x v="2"/>
    <x v="0"/>
    <s v="RYX-02-021A"/>
    <n v="6480"/>
    <s v="PCS"/>
    <s v=" "/>
    <s v="PCS"/>
    <n v="23760"/>
    <s v="KGS"/>
    <n v="216.1649654882155"/>
    <x v="304"/>
    <n v="2.5764596601694341"/>
    <n v="61216.68152562574"/>
    <x v="304"/>
    <x v="305"/>
    <x v="1"/>
    <x v="0"/>
    <x v="0"/>
    <s v="Cloth Stand"/>
  </r>
  <r>
    <s v="INNSA1"/>
    <s v="2024-02-26"/>
    <x v="0"/>
    <x v="2"/>
    <s v="MILD STEEL MULTI FUNCTION CLOTH STAND (RYX-02-020) (QTY:1232PCS/CNY 100.00 PER PCS)"/>
    <x v="2"/>
    <x v="2"/>
    <x v="0"/>
    <s v="RYX-02-020"/>
    <e v="#VALUE!"/>
    <e v="#VALUE!"/>
    <s v=" "/>
    <e v="#VALUE!"/>
    <n v="4004"/>
    <s v="KGS"/>
    <n v="396.55028971028969"/>
    <x v="305"/>
    <n v="4.7264635245564923"/>
    <n v="18924.759952324199"/>
    <x v="305"/>
    <x v="306"/>
    <x v="1"/>
    <x v="0"/>
    <x v="0"/>
    <s v="Cloth Stand"/>
  </r>
  <r>
    <s v="INNSA1"/>
    <s v="2024-02-23"/>
    <x v="0"/>
    <x v="2"/>
    <s v="RYX-02-020 MILD STEEL MULTI FUNCTION CLOTH STAND (QTY :1232NUM/CNY 100.00 PER NUM)"/>
    <x v="18"/>
    <x v="33"/>
    <x v="10"/>
    <s v=""/>
    <e v="#VALUE!"/>
    <e v="#VALUE!"/>
    <s v=" "/>
    <e v="#VALUE!"/>
    <n v="4004"/>
    <s v="KGS"/>
    <n v="380.83581668331658"/>
    <x v="306"/>
    <n v="4.5391634884781489"/>
    <n v="18174.810607866511"/>
    <x v="306"/>
    <x v="307"/>
    <x v="1"/>
    <x v="0"/>
    <x v="0"/>
    <s v="Cloth Stand"/>
  </r>
  <r>
    <s v="INNSA1"/>
    <s v="2024-02-20"/>
    <x v="0"/>
    <x v="1"/>
    <s v="STEEL SCRUBBER (8001-12) (QTY: 290016 NOS / USD 0.073 PER NOS)"/>
    <x v="13"/>
    <x v="18"/>
    <x v="5"/>
    <s v="8001-12"/>
    <n v="290016"/>
    <s v="NOS"/>
    <s v="0.073"/>
    <s v="PCS"/>
    <n v="4229"/>
    <s v="KGS"/>
    <n v="439.94421376211892"/>
    <x v="307"/>
    <n v="5.2312034930097369"/>
    <n v="22122.759571938172"/>
    <x v="307"/>
    <x v="308"/>
    <x v="1"/>
    <x v="1"/>
    <x v="0"/>
    <s v="Scrubber"/>
  </r>
  <r>
    <s v="INNSA1"/>
    <s v="2024-02-17"/>
    <x v="0"/>
    <x v="2"/>
    <s v="STEEL LUNCH BOX (6561) (QTY: 19836 NOS/ USD 2.350 PER NOS)"/>
    <x v="13"/>
    <x v="38"/>
    <x v="13"/>
    <s v="6561"/>
    <n v="19836"/>
    <s v="NOS"/>
    <s v="2.350"/>
    <s v="PCS"/>
    <n v="7769.1"/>
    <s v="KGS"/>
    <n v="516.90738438171729"/>
    <x v="308"/>
    <n v="6.1463422637540708"/>
    <n v="47751.547681331751"/>
    <x v="308"/>
    <x v="309"/>
    <x v="1"/>
    <x v="0"/>
    <x v="0"/>
    <s v="Lunch Box"/>
  </r>
  <r>
    <s v="INNSA1"/>
    <s v="2024-02-17"/>
    <x v="0"/>
    <x v="2"/>
    <s v="SY604A STEEL HOOK 4PCS SET(QTY :600 SET/USD 0.9090 PER SET)"/>
    <x v="31"/>
    <x v="51"/>
    <x v="0"/>
    <s v=""/>
    <e v="#VALUE!"/>
    <s v="SET"/>
    <s v="0.9090"/>
    <s v="SET"/>
    <n v="70"/>
    <s v="KGS"/>
    <n v="702.41985714285715"/>
    <x v="309"/>
    <n v="8.3521980635298121"/>
    <n v="584.65386444708668"/>
    <x v="309"/>
    <x v="310"/>
    <x v="1"/>
    <x v="0"/>
    <x v="0"/>
    <s v="Other"/>
  </r>
  <r>
    <s v="INNSA1"/>
    <s v="2024-02-17"/>
    <x v="0"/>
    <x v="2"/>
    <s v="STEEL ROUND CONTAINER (6857) (QTY: 59568 NOS/ USD 0.718 PERNOS)"/>
    <x v="13"/>
    <x v="36"/>
    <x v="12"/>
    <s v="6857"/>
    <n v="59568"/>
    <s v="NOS"/>
    <s v="0.718"/>
    <s v="PCS"/>
    <n v="7594.92"/>
    <s v="KGS"/>
    <n v="485.14962896251711"/>
    <x v="310"/>
    <n v="5.7687232932522843"/>
    <n v="43812.99191438764"/>
    <x v="310"/>
    <x v="311"/>
    <x v="1"/>
    <x v="0"/>
    <x v="0"/>
    <s v="Other"/>
  </r>
  <r>
    <s v="INNSA1"/>
    <s v="2024-02-17"/>
    <x v="0"/>
    <x v="2"/>
    <s v="STEEL RECTANGLE CONTAINER (6901 ) (QTY: 2472 NOS/ USD 0.885PER NOS)"/>
    <x v="13"/>
    <x v="43"/>
    <x v="14"/>
    <s v="6901 "/>
    <n v="2472"/>
    <s v="NOS"/>
    <s v=" "/>
    <s v="PCS"/>
    <n v="401.7"/>
    <s v="KGS"/>
    <n v="469.19288025889972"/>
    <x v="311"/>
    <n v="5.5789878746599246"/>
    <n v="2241.0794292508922"/>
    <x v="311"/>
    <x v="312"/>
    <x v="1"/>
    <x v="0"/>
    <x v="0"/>
    <s v="Other"/>
  </r>
  <r>
    <s v="INNSA1"/>
    <s v="2024-02-17"/>
    <x v="0"/>
    <x v="2"/>
    <s v="STEEL ROUND CONTAINER MEDIUM (6581) (QTY: 87792 NOS/ USD 0.875 PER NOS)"/>
    <x v="13"/>
    <x v="44"/>
    <x v="12"/>
    <s v="6581"/>
    <n v="87792"/>
    <s v="NOS"/>
    <s v="0.875"/>
    <s v="PCS"/>
    <n v="10608.2"/>
    <s v="KGS"/>
    <n v="623.85371410795415"/>
    <x v="312"/>
    <n v="7.4179989786914886"/>
    <n v="78691.616765755054"/>
    <x v="312"/>
    <x v="313"/>
    <x v="1"/>
    <x v="0"/>
    <x v="0"/>
    <s v="Other"/>
  </r>
  <r>
    <s v="INNSA1"/>
    <s v="2024-02-17"/>
    <x v="0"/>
    <x v="2"/>
    <s v="STEEL ROUND CONTAINER (6856) (QTY: 112320 NOS/ USD 0.568 PERNOS)"/>
    <x v="13"/>
    <x v="36"/>
    <x v="12"/>
    <s v="6856"/>
    <n v="112320"/>
    <s v="NOS"/>
    <s v="0.568"/>
    <s v="PCS"/>
    <n v="12480"/>
    <s v="KGS"/>
    <n v="440.40509214743588"/>
    <x v="313"/>
    <n v="5.2366836164974542"/>
    <n v="65353.81153388822"/>
    <x v="313"/>
    <x v="314"/>
    <x v="1"/>
    <x v="0"/>
    <x v="0"/>
    <s v="Other"/>
  </r>
  <r>
    <s v="INNSA1"/>
    <s v="2024-02-17"/>
    <x v="0"/>
    <x v="2"/>
    <s v="STEEL RECTANGLE CONTAINER LARGE (6862) (QTY: 792 NOS/ USD 1.380 PER NOS)"/>
    <x v="13"/>
    <x v="41"/>
    <x v="14"/>
    <s v="6862"/>
    <n v="792"/>
    <s v="NOS"/>
    <s v="1.380"/>
    <s v="PCS"/>
    <n v="198"/>
    <s v="KGS"/>
    <n v="475.55479797979802"/>
    <x v="314"/>
    <n v="5.654634934361451"/>
    <n v="1119.6177170035669"/>
    <x v="314"/>
    <x v="315"/>
    <x v="1"/>
    <x v="0"/>
    <x v="0"/>
    <s v="Other"/>
  </r>
  <r>
    <s v="INNSA1"/>
    <s v="2024-02-17"/>
    <x v="0"/>
    <x v="2"/>
    <s v="SY772-42 STEEL HANGER 10PCS SET(QTY :540 SET/USD 1.3986 PERSET)"/>
    <x v="32"/>
    <x v="74"/>
    <x v="0"/>
    <s v=""/>
    <e v="#VALUE!"/>
    <s v="SET"/>
    <s v="1.3986"/>
    <s v="SET"/>
    <n v="273"/>
    <s v="KGS"/>
    <n v="249.4031135531136"/>
    <x v="315"/>
    <n v="2.9655542634139551"/>
    <n v="809.59631391200958"/>
    <x v="315"/>
    <x v="316"/>
    <x v="1"/>
    <x v="0"/>
    <x v="0"/>
    <s v="Hanger"/>
  </r>
  <r>
    <s v="INNSA1"/>
    <s v="2024-02-17"/>
    <x v="0"/>
    <x v="2"/>
    <s v="STEEL RECTANGLE CONTAINER BIG (6578) (QTY: 37200 NOS/ USD 1.598 PER NOS)"/>
    <x v="13"/>
    <x v="40"/>
    <x v="14"/>
    <s v="6578"/>
    <n v="37200"/>
    <s v="NOS"/>
    <s v="1.598"/>
    <s v="PCS"/>
    <n v="11005"/>
    <s v="KGS"/>
    <n v="465.36224170831429"/>
    <x v="316"/>
    <n v="5.5334392593140844"/>
    <n v="60895.499048751488"/>
    <x v="316"/>
    <x v="317"/>
    <x v="1"/>
    <x v="0"/>
    <x v="0"/>
    <s v="Other"/>
  </r>
  <r>
    <s v="INNSA1"/>
    <s v="2024-02-17"/>
    <x v="0"/>
    <x v="2"/>
    <s v="SY604A-4 STEEL HOOK 4PCS SET(QTY :960 SET/USD 0.5734 PER SET)"/>
    <x v="23"/>
    <x v="51"/>
    <x v="0"/>
    <s v=""/>
    <e v="#VALUE!"/>
    <s v="SET"/>
    <s v="0.5734"/>
    <s v="SET"/>
    <n v="112"/>
    <s v="KGS"/>
    <n v="443.08535714285711"/>
    <x v="317"/>
    <n v="5.2685535926617968"/>
    <n v="590.07800237812125"/>
    <x v="317"/>
    <x v="318"/>
    <x v="1"/>
    <x v="0"/>
    <x v="0"/>
    <s v="Other"/>
  </r>
  <r>
    <s v="INNSA1"/>
    <s v="2024-02-17"/>
    <x v="0"/>
    <x v="2"/>
    <s v="SD1078-B STEEL FRUIT BASKET(QTY :408 PCS/USD 0.9090 PER PCS)"/>
    <x v="33"/>
    <x v="6"/>
    <x v="0"/>
    <s v=""/>
    <e v="#VALUE!"/>
    <s v="PCS"/>
    <s v="0.9090"/>
    <s v="PCS"/>
    <n v="83.3"/>
    <s v="KGS"/>
    <n v="401.38055222088838"/>
    <x v="318"/>
    <n v="4.7726581714731076"/>
    <n v="397.56242568370988"/>
    <x v="318"/>
    <x v="319"/>
    <x v="1"/>
    <x v="0"/>
    <x v="0"/>
    <s v="Basket"/>
  </r>
  <r>
    <s v="INNSA1"/>
    <s v="2024-02-17"/>
    <x v="0"/>
    <x v="2"/>
    <s v="SY722-9602 STEEL HOOK 3PCS SET(QTY :2880 SET/USD 0.1538 PERSET)"/>
    <x v="34"/>
    <x v="11"/>
    <x v="0"/>
    <s v=""/>
    <e v="#VALUE!"/>
    <s v="SET"/>
    <s v="0.1538"/>
    <s v="SET"/>
    <n v="78"/>
    <s v="KGS"/>
    <n v="511.95282051282049"/>
    <x v="319"/>
    <n v="6.0874294948016701"/>
    <n v="474.81950059453033"/>
    <x v="319"/>
    <x v="320"/>
    <x v="1"/>
    <x v="0"/>
    <x v="0"/>
    <s v="Other"/>
  </r>
  <r>
    <s v="INNSA1"/>
    <s v="2024-02-17"/>
    <x v="0"/>
    <x v="2"/>
    <s v="SY592A-0085 STEEL CLIP 6PCS SET BIG(QTY :1200 SET/USD 0.3776PER SET)"/>
    <x v="35"/>
    <x v="75"/>
    <x v="0"/>
    <s v=""/>
    <e v="#VALUE!"/>
    <s v="SET"/>
    <s v=" "/>
    <s v="SET"/>
    <n v="95"/>
    <s v="KGS"/>
    <n v="430.00084210526319"/>
    <x v="320"/>
    <n v="5.1129707741410613"/>
    <n v="485.73222354340078"/>
    <x v="320"/>
    <x v="321"/>
    <x v="1"/>
    <x v="0"/>
    <x v="0"/>
    <s v="Other"/>
  </r>
  <r>
    <s v="INNSA1"/>
    <s v="2024-02-15"/>
    <x v="0"/>
    <x v="2"/>
    <s v="HOUSEHOLD STEEL HOOK 3PCS SET (2628) (QTY: 2628 NOS/ USD 0.380 PER NOS)"/>
    <x v="12"/>
    <x v="11"/>
    <x v="0"/>
    <s v="2628"/>
    <n v="2628"/>
    <s v="NOS"/>
    <s v="0.380"/>
    <s v="PCS"/>
    <n v="89.06"/>
    <s v="KGS"/>
    <n v="960.11812261396801"/>
    <x v="321"/>
    <n v="11.416386713602471"/>
    <n v="1016.743400713436"/>
    <x v="321"/>
    <x v="322"/>
    <x v="1"/>
    <x v="0"/>
    <x v="0"/>
    <s v="Other"/>
  </r>
  <r>
    <s v="INNSA1"/>
    <s v="2024-02-12"/>
    <x v="0"/>
    <x v="1"/>
    <s v="STEEL SCRUBBER 6PCS SET (OKS-4156) (QTY: 98400 NOS / USD 0.239 PER NOS)"/>
    <x v="13"/>
    <x v="17"/>
    <x v="4"/>
    <s v="OKS-4156"/>
    <n v="98400"/>
    <s v="NOS"/>
    <s v="0.239"/>
    <s v="PCS"/>
    <n v="8782"/>
    <s v="KGS"/>
    <n v="234.41783420633121"/>
    <x v="322"/>
    <n v="2.787370204593711"/>
    <n v="24478.685136741969"/>
    <x v="322"/>
    <x v="323"/>
    <x v="1"/>
    <x v="1"/>
    <x v="0"/>
    <s v="Scrubber"/>
  </r>
  <r>
    <s v="INNSA1"/>
    <s v="2024-02-10"/>
    <x v="0"/>
    <x v="2"/>
    <s v="NP-55 STEEL TEA STRAINER (QTY: 100800 PCS/ USD 0.2815 PER PCS)"/>
    <x v="10"/>
    <x v="12"/>
    <x v="0"/>
    <s v=""/>
    <n v="100800"/>
    <s v="PCS"/>
    <s v="0.2815"/>
    <s v="PCS"/>
    <n v="4620"/>
    <s v="KGS"/>
    <n v="547.63004761904767"/>
    <x v="323"/>
    <n v="6.5232882384639366"/>
    <n v="30137.591661703391"/>
    <x v="323"/>
    <x v="324"/>
    <x v="1"/>
    <x v="0"/>
    <x v="0"/>
    <s v="Tea Strainer"/>
  </r>
  <r>
    <s v="INNSA1"/>
    <s v="2024-02-10"/>
    <x v="0"/>
    <x v="2"/>
    <s v="AM-603 STEEL TEA STRAINER (QTY: 900 PCS/ USD 0.6022 PER PCS)"/>
    <x v="36"/>
    <x v="12"/>
    <x v="0"/>
    <s v=""/>
    <n v="900"/>
    <s v="PCS"/>
    <s v="0.6022"/>
    <s v="PCS"/>
    <n v="50"/>
    <s v="KGS"/>
    <n v="966.50379999999996"/>
    <x v="324"/>
    <n v="11.51285050625372"/>
    <n v="575.64252531268619"/>
    <x v="324"/>
    <x v="325"/>
    <x v="1"/>
    <x v="0"/>
    <x v="0"/>
    <s v="Tea Strainer"/>
  </r>
  <r>
    <s v="INNSA1"/>
    <s v="2024-02-10"/>
    <x v="0"/>
    <x v="2"/>
    <s v="SB-12 STEEL TEA STRAINER BIG (QTY: 14022 PCS/ USD 1.0434 PERPCS)"/>
    <x v="3"/>
    <x v="3"/>
    <x v="0"/>
    <s v=""/>
    <n v="14022"/>
    <s v="PCS"/>
    <s v="1.0434"/>
    <s v="PCS"/>
    <n v="3427.6"/>
    <s v="KGS"/>
    <n v="380.59303010853068"/>
    <x v="325"/>
    <n v="4.533567958410134"/>
    <n v="15539.25753424657"/>
    <x v="325"/>
    <x v="326"/>
    <x v="1"/>
    <x v="0"/>
    <x v="0"/>
    <s v="Tea Strainer"/>
  </r>
  <r>
    <s v="INNSA1"/>
    <s v="2024-02-10"/>
    <x v="0"/>
    <x v="2"/>
    <s v="AM-321 STEEL DRAINER (QTY: 15048 PCS/ USD 0.7338 PER PCS)"/>
    <x v="9"/>
    <x v="10"/>
    <x v="0"/>
    <s v=""/>
    <n v="15048"/>
    <s v="PCS"/>
    <s v="0.7338"/>
    <s v="PCS"/>
    <n v="2069.1"/>
    <s v="KGS"/>
    <n v="475.84469576144221"/>
    <x v="326"/>
    <n v="5.6681917303328433"/>
    <n v="11728.055509231681"/>
    <x v="326"/>
    <x v="327"/>
    <x v="1"/>
    <x v="0"/>
    <x v="0"/>
    <s v="Other"/>
  </r>
  <r>
    <s v="INNSA1"/>
    <s v="2024-02-10"/>
    <x v="0"/>
    <x v="2"/>
    <s v="AM-322 STEEL KITCHEN BASKET (QTY: 20400 PCS/ USD 1.2745 PERPCS)"/>
    <x v="37"/>
    <x v="76"/>
    <x v="0"/>
    <s v=""/>
    <n v="20400"/>
    <s v="PCS"/>
    <s v="1.2745"/>
    <s v="PCS"/>
    <n v="5610"/>
    <s v="KGS"/>
    <n v="413.23531550802142"/>
    <x v="327"/>
    <n v="4.922398040595847"/>
    <n v="27614.653007742709"/>
    <x v="327"/>
    <x v="328"/>
    <x v="1"/>
    <x v="0"/>
    <x v="0"/>
    <s v="Basket"/>
  </r>
  <r>
    <s v="INNSA1"/>
    <s v="2024-02-08"/>
    <x v="0"/>
    <x v="1"/>
    <s v="8001-2 STEEL SCRUBBER 2 PCS SET (QTY- 167640 SETS/USD 0.151PER SETS)"/>
    <x v="1"/>
    <x v="8"/>
    <x v="0"/>
    <s v=""/>
    <e v="#VALUE!"/>
    <s v="SETS"/>
    <s v=" "/>
    <s v="SET"/>
    <n v="4900"/>
    <s v="KGS"/>
    <n v="447.48471224489788"/>
    <x v="328"/>
    <n v="5.320864592686064"/>
    <n v="26072.236504161709"/>
    <x v="328"/>
    <x v="329"/>
    <x v="1"/>
    <x v="1"/>
    <x v="0"/>
    <s v="Scrubber"/>
  </r>
  <r>
    <s v="INNSA1"/>
    <s v="2024-02-08"/>
    <x v="0"/>
    <x v="2"/>
    <s v="580F STEEL EGG SLICER (QTY:480 PCS/USD 0.7713 PER PCS)"/>
    <x v="38"/>
    <x v="77"/>
    <x v="0"/>
    <s v=""/>
    <n v="480"/>
    <s v="PCS"/>
    <s v="0.7713"/>
    <s v="PCS"/>
    <n v="40"/>
    <s v="KGS"/>
    <n v="823.68549999999982"/>
    <x v="329"/>
    <n v="9.7941200951248515"/>
    <n v="391.76480380499407"/>
    <x v="329"/>
    <x v="330"/>
    <x v="1"/>
    <x v="0"/>
    <x v="0"/>
    <s v="Other"/>
  </r>
  <r>
    <s v="INNSA1"/>
    <s v="2024-02-08"/>
    <x v="0"/>
    <x v="1"/>
    <s v="8001-2 STEEL SCRUBBER 2 PCS SET (QTY- 168000 SETS/USD 0.151PER SETS)"/>
    <x v="1"/>
    <x v="8"/>
    <x v="0"/>
    <s v=""/>
    <e v="#VALUE!"/>
    <s v="SETS"/>
    <s v=" "/>
    <s v="SET"/>
    <n v="4900"/>
    <s v="KGS"/>
    <n v="448.4160530612246"/>
    <x v="330"/>
    <n v="5.3319387997767489"/>
    <n v="26126.500118906071"/>
    <x v="330"/>
    <x v="331"/>
    <x v="1"/>
    <x v="1"/>
    <x v="0"/>
    <s v="Scrubber"/>
  </r>
  <r>
    <s v="INNSA1"/>
    <s v="2024-02-08"/>
    <x v="0"/>
    <x v="2"/>
    <s v="DS-25 STAINLESS STEEL GRATER WITH HANDLE-(QTY:51000 PCS USD0.2067 PER PCS)"/>
    <x v="28"/>
    <x v="78"/>
    <x v="23"/>
    <s v=""/>
    <e v="#N/A"/>
    <e v="#N/A"/>
    <s v=" "/>
    <e v="#N/A"/>
    <n v="1615"/>
    <s v="KGS"/>
    <n v="576.64034674922618"/>
    <x v="331"/>
    <n v="6.8566034096221884"/>
    <n v="11073.414506539841"/>
    <x v="331"/>
    <x v="332"/>
    <x v="1"/>
    <x v="0"/>
    <x v="0"/>
    <s v="Other"/>
  </r>
  <r>
    <s v="INNSA1"/>
    <s v="2024-02-08"/>
    <x v="0"/>
    <x v="2"/>
    <s v="320F SLEEL GRATER (QTY:480 PCS/USD 0.4207 PER PCS)"/>
    <x v="39"/>
    <x v="79"/>
    <x v="27"/>
    <s v=""/>
    <n v="480"/>
    <s v="PCS"/>
    <s v="0.4207"/>
    <s v="PCS"/>
    <n v="50"/>
    <s v="KGS"/>
    <n v="359.42959999999999"/>
    <x v="332"/>
    <n v="4.2738359096313916"/>
    <n v="213.69179548156961"/>
    <x v="332"/>
    <x v="333"/>
    <x v="1"/>
    <x v="0"/>
    <x v="0"/>
    <s v="Other"/>
  </r>
  <r>
    <s v="INNSA1"/>
    <s v="2024-02-08"/>
    <x v="0"/>
    <x v="2"/>
    <s v="NP-19 STEEL SALT BOTTLE (QTY:30888 PCS/USD 0.4488 PER PCS)"/>
    <x v="29"/>
    <x v="72"/>
    <x v="0"/>
    <s v=""/>
    <n v="30888"/>
    <s v="PCS"/>
    <s v="0.4488"/>
    <s v="PCS"/>
    <n v="4804.8"/>
    <s v="KGS"/>
    <n v="256.76074134199132"/>
    <x v="333"/>
    <n v="3.0530409196431791"/>
    <n v="14669.25101070155"/>
    <x v="333"/>
    <x v="334"/>
    <x v="1"/>
    <x v="0"/>
    <x v="0"/>
    <s v="Other"/>
  </r>
  <r>
    <s v="INNSA1"/>
    <s v="2024-02-07"/>
    <x v="0"/>
    <x v="2"/>
    <s v="HOUSEHOLD STEEL HOOK 3PCS SET (2628) (QTY: 160740 NOS/USD 0.38 PER NOS)"/>
    <x v="12"/>
    <x v="11"/>
    <x v="0"/>
    <s v="2628"/>
    <n v="160740"/>
    <s v="NOS"/>
    <s v="0.38"/>
    <s v="PCS"/>
    <n v="5447.3"/>
    <s v="KGS"/>
    <n v="956.26972628641727"/>
    <x v="334"/>
    <n v="11.370626947519821"/>
    <n v="61939.21617122474"/>
    <x v="334"/>
    <x v="335"/>
    <x v="1"/>
    <x v="0"/>
    <x v="0"/>
    <s v="Other"/>
  </r>
  <r>
    <s v="INNSA1"/>
    <s v="2024-02-06"/>
    <x v="0"/>
    <x v="2"/>
    <s v="MILD STEEL MULTI FUNCTION CLOTH STAND (RYX-02-021A) (QTY: 6480 NOS/ CNY 61.50 PER NOS)"/>
    <x v="2"/>
    <x v="2"/>
    <x v="0"/>
    <s v="RYX-02-021A"/>
    <n v="6480"/>
    <s v="NOS"/>
    <s v=" "/>
    <s v="PCS"/>
    <n v="23760"/>
    <s v="KGS"/>
    <n v="218.67140909090909"/>
    <x v="335"/>
    <n v="2.6001356610096211"/>
    <n v="61779.223305588581"/>
    <x v="335"/>
    <x v="336"/>
    <x v="1"/>
    <x v="0"/>
    <x v="0"/>
    <s v="Cloth Stand"/>
  </r>
  <r>
    <s v="INNSA1"/>
    <s v="2024-02-04"/>
    <x v="0"/>
    <x v="2"/>
    <s v="STEEL RECTANGLE CONTAINER LARGE (6862) (QTY: 42408 NOS/USD 1.380 PER NOS)"/>
    <x v="13"/>
    <x v="41"/>
    <x v="14"/>
    <s v="6862"/>
    <n v="42408"/>
    <s v="NOS"/>
    <s v="1.380"/>
    <s v="PCS"/>
    <n v="10602"/>
    <s v="KGS"/>
    <n v="474.66326542161858"/>
    <x v="336"/>
    <n v="5.6440340716006956"/>
    <n v="59838.049227110583"/>
    <x v="336"/>
    <x v="337"/>
    <x v="1"/>
    <x v="0"/>
    <x v="0"/>
    <s v="Other"/>
  </r>
  <r>
    <s v="INNSA1"/>
    <s v="2024-02-04"/>
    <x v="0"/>
    <x v="2"/>
    <s v="STEEL LUNCH BOX (6728) (QTY: 31584 NOS/USD 1.93 PER NOS)"/>
    <x v="13"/>
    <x v="38"/>
    <x v="13"/>
    <s v="6728"/>
    <n v="31584"/>
    <s v="NOS"/>
    <s v="1.93"/>
    <s v="PCS"/>
    <n v="10949.12"/>
    <s v="KGS"/>
    <n v="478.731267900982"/>
    <x v="337"/>
    <n v="5.6924050880021646"/>
    <n v="62326.826397146251"/>
    <x v="337"/>
    <x v="338"/>
    <x v="1"/>
    <x v="0"/>
    <x v="0"/>
    <s v="Lunch Box"/>
  </r>
  <r>
    <s v="INNSA1"/>
    <s v="2024-02-04"/>
    <x v="0"/>
    <x v="2"/>
    <s v="STEEL LUNCH BOX (6561) (QTY: 21144 NOS/USD 2.35 PER NOS)"/>
    <x v="13"/>
    <x v="38"/>
    <x v="13"/>
    <s v="6561"/>
    <n v="21144"/>
    <s v="NOS"/>
    <s v="2.35"/>
    <s v="PCS"/>
    <n v="8281.4"/>
    <s v="KGS"/>
    <n v="515.93833168304877"/>
    <x v="338"/>
    <n v="6.1348196395130659"/>
    <n v="50804.895362663512"/>
    <x v="338"/>
    <x v="339"/>
    <x v="1"/>
    <x v="0"/>
    <x v="0"/>
    <s v="Lunch Box"/>
  </r>
  <r>
    <s v="INNSA1"/>
    <s v="2024-02-04"/>
    <x v="0"/>
    <x v="2"/>
    <s v="STEEL RECTANGLE CONTAINER (6901) (QTY: 52728 NOS/USD 0.885 PER NOS)"/>
    <x v="13"/>
    <x v="43"/>
    <x v="14"/>
    <s v="6901"/>
    <n v="52728"/>
    <s v="NOS"/>
    <s v="0.885"/>
    <s v="PCS"/>
    <n v="8568.2999999999993"/>
    <s v="KGS"/>
    <n v="468.31326867640018"/>
    <x v="339"/>
    <n v="5.5685287595291353"/>
    <n v="47712.824970273483"/>
    <x v="339"/>
    <x v="340"/>
    <x v="1"/>
    <x v="0"/>
    <x v="0"/>
    <s v="Other"/>
  </r>
  <r>
    <s v="INNSA1"/>
    <s v="2024-02-03"/>
    <x v="0"/>
    <x v="2"/>
    <s v="MILD STEEL MULTI FUNCTION CLOTH STAND (RYX-02-026-3S) (QTY:848 NOS/ CNY 82 PER NOS)"/>
    <x v="2"/>
    <x v="2"/>
    <x v="0"/>
    <s v="RYX-02-026-3S"/>
    <n v="848"/>
    <s v="NOS"/>
    <s v=" "/>
    <s v="PCS"/>
    <n v="3307.2"/>
    <s v="KGS"/>
    <n v="277.76195875665218"/>
    <x v="340"/>
    <n v="3.302758130281239"/>
    <n v="10922.88168846611"/>
    <x v="340"/>
    <x v="341"/>
    <x v="1"/>
    <x v="0"/>
    <x v="0"/>
    <s v="Cloth Stand"/>
  </r>
  <r>
    <s v="INNSA1"/>
    <s v="2024-02-02"/>
    <x v="0"/>
    <x v="2"/>
    <s v="RYX-02-020 MILD STEEL MULTI FUNCTION CLOTH STAND (QTY :1232NUM/CNY 100.00 PER NUM)"/>
    <x v="18"/>
    <x v="33"/>
    <x v="10"/>
    <s v=""/>
    <e v="#VALUE!"/>
    <e v="#VALUE!"/>
    <s v=" "/>
    <e v="#VALUE!"/>
    <n v="4004"/>
    <s v="KGS"/>
    <n v="381.46253996003998"/>
    <x v="341"/>
    <n v="4.5358209269921526"/>
    <n v="18161.426991676581"/>
    <x v="341"/>
    <x v="342"/>
    <x v="1"/>
    <x v="0"/>
    <x v="0"/>
    <s v="Cloth Stand"/>
  </r>
  <r>
    <s v="INNSA1"/>
    <s v="2024-01-29"/>
    <x v="0"/>
    <x v="2"/>
    <s v="STEEL SOAP DISPENSER (SY-XL8168) (QTY: 168 PCS / USD 2.5280PER PCS)"/>
    <x v="13"/>
    <x v="60"/>
    <x v="21"/>
    <s v="SY-XL8168"/>
    <n v="168"/>
    <s v="PCS"/>
    <s v=" "/>
    <s v="PCS"/>
    <n v="29.4"/>
    <s v="KGS"/>
    <n v="1316.971428571429"/>
    <x v="342"/>
    <n v="15.65958892474945"/>
    <n v="460.39191438763379"/>
    <x v="342"/>
    <x v="343"/>
    <x v="1"/>
    <x v="0"/>
    <x v="0"/>
    <s v="Other"/>
  </r>
  <r>
    <s v="INNSA1"/>
    <s v="2024-01-29"/>
    <x v="0"/>
    <x v="2"/>
    <s v="STEEL SOAP DISPENSER (SY-SH158) (QTY: 168 PCS / USD 2.4578 PER PCS)"/>
    <x v="13"/>
    <x v="60"/>
    <x v="21"/>
    <s v="SY-SH158"/>
    <n v="168"/>
    <s v="PCS"/>
    <s v="2.4578"/>
    <s v="PCS"/>
    <n v="21"/>
    <s v="KGS"/>
    <n v="1792.575714285714"/>
    <x v="343"/>
    <n v="21.314812298284359"/>
    <n v="447.61105826397147"/>
    <x v="343"/>
    <x v="344"/>
    <x v="1"/>
    <x v="0"/>
    <x v="0"/>
    <s v="Other"/>
  </r>
  <r>
    <s v="INNSA1"/>
    <s v="2024-01-29"/>
    <x v="0"/>
    <x v="2"/>
    <s v="STEEL SPRINKLER (AM-430) (QTY: 13464 PCS / USD : 0.580 PERPCS)"/>
    <x v="13"/>
    <x v="20"/>
    <x v="5"/>
    <s v="AM-430"/>
    <n v="13464"/>
    <s v="PCS"/>
    <s v=": 0.580"/>
    <s v="PCS"/>
    <n v="2468.4"/>
    <s v="KGS"/>
    <n v="282.3942229784476"/>
    <x v="344"/>
    <n v="3.357838560980352"/>
    <n v="8288.4887039239002"/>
    <x v="344"/>
    <x v="345"/>
    <x v="1"/>
    <x v="0"/>
    <x v="0"/>
    <s v="Sprinkler"/>
  </r>
  <r>
    <s v="INNSA1"/>
    <s v="2024-01-27"/>
    <x v="0"/>
    <x v="2"/>
    <s v="AM-430 STEEL SPRINKLER (QTY:55272 PCS /USD 0.5849 PER PCS)"/>
    <x v="22"/>
    <x v="50"/>
    <x v="0"/>
    <s v=""/>
    <n v="55272"/>
    <s v="PCS"/>
    <s v="0.5849"/>
    <s v="PCS"/>
    <n v="10133.200000000001"/>
    <s v="KGS"/>
    <n v="282.8993615047566"/>
    <x v="345"/>
    <n v="3.3638449643847399"/>
    <n v="34086.513793103462"/>
    <x v="345"/>
    <x v="346"/>
    <x v="1"/>
    <x v="0"/>
    <x v="0"/>
    <s v="Sprinkler"/>
  </r>
  <r>
    <s v="INNSA1"/>
    <s v="2024-01-20"/>
    <x v="0"/>
    <x v="2"/>
    <s v="STEEL TEA STRAINER (NP-55) (QTY: 100800 PCS/USD 0.2823 PERPCS)"/>
    <x v="13"/>
    <x v="24"/>
    <x v="6"/>
    <s v="NP-55"/>
    <n v="100800"/>
    <s v="PCS"/>
    <s v="0.2823"/>
    <s v="PCS"/>
    <n v="4620"/>
    <s v="KGS"/>
    <n v="554.65686147186148"/>
    <x v="346"/>
    <n v="6.5952064384287929"/>
    <n v="30469.85374554103"/>
    <x v="346"/>
    <x v="347"/>
    <x v="1"/>
    <x v="0"/>
    <x v="0"/>
    <s v="Tea Strainer"/>
  </r>
  <r>
    <s v="INNSA1"/>
    <s v="2024-01-20"/>
    <x v="0"/>
    <x v="2"/>
    <s v="STEEL DRAINER (AM-321) (QTY: 10152 PCS/USD 0.7359 PER PCS)"/>
    <x v="13"/>
    <x v="30"/>
    <x v="5"/>
    <s v="AM-321"/>
    <n v="10152"/>
    <s v="PCS"/>
    <s v="0.7359"/>
    <s v="PCS"/>
    <n v="1395.9"/>
    <s v="KGS"/>
    <n v="481.96030517945411"/>
    <x v="347"/>
    <n v="5.7308002993989788"/>
    <n v="7999.624137931035"/>
    <x v="347"/>
    <x v="348"/>
    <x v="1"/>
    <x v="0"/>
    <x v="0"/>
    <s v="Other"/>
  </r>
  <r>
    <s v="INNSA1"/>
    <s v="2024-01-20"/>
    <x v="0"/>
    <x v="2"/>
    <s v="STEEL TEA STRAINER BIG (SB-12) (QTY: 6012 PCS/USD 1.0463 PERPCS)"/>
    <x v="13"/>
    <x v="23"/>
    <x v="6"/>
    <s v="SB-12"/>
    <n v="6012"/>
    <s v="PCS"/>
    <s v="1.0463"/>
    <s v="PCS"/>
    <n v="1469.6"/>
    <s v="KGS"/>
    <n v="385.45292596624932"/>
    <x v="348"/>
    <n v="4.583269036459563"/>
    <n v="6735.5721759809767"/>
    <x v="348"/>
    <x v="349"/>
    <x v="1"/>
    <x v="0"/>
    <x v="0"/>
    <s v="Tea Strainer"/>
  </r>
  <r>
    <s v="INNSA1"/>
    <s v="2024-01-20"/>
    <x v="0"/>
    <x v="2"/>
    <s v="STEEL HAND BLENDER (AM-474) (QTY: 21000 PCS/USD 0.6601 PERPCS)"/>
    <x v="13"/>
    <x v="26"/>
    <x v="8"/>
    <s v="AM-474"/>
    <n v="21000"/>
    <s v="PCS"/>
    <s v="0.6601"/>
    <s v="PCS"/>
    <n v="2100"/>
    <s v="KGS"/>
    <n v="594.43550476190478"/>
    <x v="349"/>
    <n v="7.0681986297491646"/>
    <n v="14843.21712247325"/>
    <x v="349"/>
    <x v="350"/>
    <x v="1"/>
    <x v="0"/>
    <x v="0"/>
    <s v="Other"/>
  </r>
  <r>
    <s v="INNSA1"/>
    <s v="2024-01-19"/>
    <x v="0"/>
    <x v="2"/>
    <s v="STEEL TEA STRAINER BIG (SB-12) (QTY: 44388 PCS/ USD 1.0434 PER PCS)"/>
    <x v="13"/>
    <x v="23"/>
    <x v="6"/>
    <s v="SB-12"/>
    <n v="44388"/>
    <s v="PCS"/>
    <s v="1.0434"/>
    <s v="PCS"/>
    <n v="10850.4"/>
    <s v="KGS"/>
    <n v="383.89752082872531"/>
    <x v="350"/>
    <n v="4.5647743261441764"/>
    <n v="49529.627348394773"/>
    <x v="350"/>
    <x v="351"/>
    <x v="1"/>
    <x v="0"/>
    <x v="0"/>
    <s v="Tea Strainer"/>
  </r>
  <r>
    <s v="INNSA1"/>
    <s v="2024-01-18"/>
    <x v="0"/>
    <x v="2"/>
    <s v="RYX-0237F STEEL HUNGER WITH CLOTH CLIP (QTY :504 NUM/CNY 13.00 PER NUM)"/>
    <x v="40"/>
    <x v="80"/>
    <x v="0"/>
    <s v=""/>
    <e v="#VALUE!"/>
    <s v="NUM"/>
    <s v=" "/>
    <s v="OTHER"/>
    <n v="176.4"/>
    <s v="KGS"/>
    <n v="464.59750566893422"/>
    <x v="351"/>
    <n v="5.5145104530437292"/>
    <n v="972.75964391691411"/>
    <x v="351"/>
    <x v="352"/>
    <x v="1"/>
    <x v="0"/>
    <x v="0"/>
    <s v="Other"/>
  </r>
  <r>
    <s v="INNSA1"/>
    <s v="2024-01-18"/>
    <x v="0"/>
    <x v="2"/>
    <s v="RYX-02-021A MILD STEEL MULTI FUNCTION CLOTH STAND (QTY :1050NUM/CNY 61.50 PER NUM)"/>
    <x v="20"/>
    <x v="33"/>
    <x v="10"/>
    <s v=""/>
    <e v="#VALUE!"/>
    <e v="#VALUE!"/>
    <s v=" "/>
    <e v="#VALUE!"/>
    <n v="3850"/>
    <s v="KGS"/>
    <n v="209.7998753246753"/>
    <x v="352"/>
    <n v="2.4902062353077188"/>
    <n v="9587.2940059347184"/>
    <x v="352"/>
    <x v="353"/>
    <x v="1"/>
    <x v="0"/>
    <x v="0"/>
    <s v="Cloth Stand"/>
  </r>
  <r>
    <s v="INNSA1"/>
    <s v="2024-01-18"/>
    <x v="0"/>
    <x v="2"/>
    <s v="RYX-08010D MILD STEEL MULTI FUNCTION CLOTH STAND (QTY :510 NUM/CNY 62.00 PER NUM)"/>
    <x v="41"/>
    <x v="33"/>
    <x v="10"/>
    <s v=""/>
    <e v="#VALUE!"/>
    <s v="NUM"/>
    <s v=" "/>
    <s v="OTHER"/>
    <n v="1479"/>
    <s v="KGS"/>
    <n v="267.42083164300197"/>
    <x v="353"/>
    <n v="3.174134500213674"/>
    <n v="4694.5449258160234"/>
    <x v="353"/>
    <x v="354"/>
    <x v="1"/>
    <x v="0"/>
    <x v="0"/>
    <s v="Cloth Stand"/>
  </r>
  <r>
    <s v="INNSA1"/>
    <s v="2024-01-17"/>
    <x v="0"/>
    <x v="2"/>
    <s v="HOUSEHOLD STEEL HOOK 3PCS SET (2628) (QTY: 972 PKT/USD 0.380PER PKT)"/>
    <x v="12"/>
    <x v="11"/>
    <x v="0"/>
    <s v="2628"/>
    <n v="972"/>
    <s v="PKT"/>
    <s v=" "/>
    <s v="PACK"/>
    <n v="32.94"/>
    <s v="KGS"/>
    <n v="963.21797207043119"/>
    <x v="354"/>
    <n v="11.432854267898289"/>
    <n v="376.59821958456968"/>
    <x v="354"/>
    <x v="355"/>
    <x v="1"/>
    <x v="0"/>
    <x v="0"/>
    <s v="Other"/>
  </r>
  <r>
    <s v="INNSA1"/>
    <s v="2024-01-17"/>
    <x v="0"/>
    <x v="2"/>
    <s v="STEEL LUNCH BOX (M417-680ML) (QTY: 200 PCS / USD: 2.7426 PER PCS)"/>
    <x v="13"/>
    <x v="38"/>
    <x v="13"/>
    <s v="M417-680ML"/>
    <n v="200"/>
    <s v="PCS"/>
    <s v=" "/>
    <s v="PCS"/>
    <n v="60"/>
    <s v="KGS"/>
    <n v="812.06966666666654"/>
    <x v="355"/>
    <n v="9.6388090999010885"/>
    <n v="578.32854599406528"/>
    <x v="355"/>
    <x v="356"/>
    <x v="1"/>
    <x v="0"/>
    <x v="0"/>
    <s v="Lunch Box"/>
  </r>
  <r>
    <s v="INNSA1"/>
    <s v="2024-01-17"/>
    <x v="0"/>
    <x v="2"/>
    <s v="STEEL VEGETABLE STRAINER WITH HANDLE (SY-845-5) (QTY: 224 PCS / USD: 0.9563 PER PCS)"/>
    <x v="13"/>
    <x v="81"/>
    <x v="28"/>
    <s v="SY-845-5"/>
    <n v="224"/>
    <s v="PCS"/>
    <s v=" "/>
    <s v="PCS"/>
    <n v="46.2"/>
    <s v="KGS"/>
    <n v="411.86255411255411"/>
    <x v="356"/>
    <n v="4.8885763099412944"/>
    <n v="225.8522255192878"/>
    <x v="356"/>
    <x v="357"/>
    <x v="1"/>
    <x v="0"/>
    <x v="0"/>
    <s v="Tea Strainer"/>
  </r>
  <r>
    <s v="INNSA1"/>
    <s v="2024-01-17"/>
    <x v="0"/>
    <x v="2"/>
    <s v="RYX-02-021A MILD STEEL MULTI FUNCTION CLOTH STAND (QTY :6480NUM/CNY 61.50 PER NUM)"/>
    <x v="20"/>
    <x v="33"/>
    <x v="10"/>
    <s v=""/>
    <e v="#VALUE!"/>
    <e v="#VALUE!"/>
    <s v=" "/>
    <e v="#VALUE!"/>
    <n v="23760"/>
    <s v="KGS"/>
    <n v="212.9805521885522"/>
    <x v="357"/>
    <n v="2.5279590764219839"/>
    <n v="60064.307655786353"/>
    <x v="357"/>
    <x v="358"/>
    <x v="1"/>
    <x v="0"/>
    <x v="0"/>
    <s v="Cloth Stand"/>
  </r>
  <r>
    <s v="INNSA1"/>
    <s v="2024-01-17"/>
    <x v="0"/>
    <x v="2"/>
    <s v="STEEL CUTLERY HOLDER (SY-845-2) (QTY: 280 PCS / USD : 0.9142 PER PCS)"/>
    <x v="13"/>
    <x v="25"/>
    <x v="7"/>
    <s v="SY-845-2"/>
    <n v="280"/>
    <s v="PCS"/>
    <s v=": 0.9142"/>
    <s v="PCS"/>
    <n v="35"/>
    <s v="KGS"/>
    <n v="649.65571428571423"/>
    <x v="358"/>
    <n v="7.7110470538363716"/>
    <n v="269.88664688427298"/>
    <x v="358"/>
    <x v="359"/>
    <x v="1"/>
    <x v="0"/>
    <x v="0"/>
    <s v="Holder"/>
  </r>
  <r>
    <s v="INNSA1"/>
    <s v="2024-01-17"/>
    <x v="0"/>
    <x v="2"/>
    <s v="STEEL BASKET SQUARE (SY-845-6) (QTY: 280 PCS / USD: 0.8720PER PCS)"/>
    <x v="13"/>
    <x v="21"/>
    <x v="2"/>
    <s v="SY-845-6"/>
    <n v="280"/>
    <s v="PCS"/>
    <s v=" "/>
    <s v="PCS"/>
    <n v="42"/>
    <s v="KGS"/>
    <n v="516.38928571428562"/>
    <x v="359"/>
    <n v="6.1292496820686733"/>
    <n v="257.42848664688432"/>
    <x v="359"/>
    <x v="360"/>
    <x v="1"/>
    <x v="0"/>
    <x v="0"/>
    <s v="Basket"/>
  </r>
  <r>
    <s v="INNSA1"/>
    <s v="2024-01-17"/>
    <x v="0"/>
    <x v="2"/>
    <s v="STEEL LUNCH BOX (M417-1200ML) (QTY: 200 PCS / USD: 3.0239PER PCS)"/>
    <x v="13"/>
    <x v="38"/>
    <x v="13"/>
    <s v="M417-1200ML"/>
    <n v="200"/>
    <s v="PCS"/>
    <s v=" "/>
    <s v="PCS"/>
    <n v="66"/>
    <s v="KGS"/>
    <n v="813.96454545454549"/>
    <x v="360"/>
    <n v="9.6613002427839252"/>
    <n v="637.64581602373892"/>
    <x v="360"/>
    <x v="361"/>
    <x v="1"/>
    <x v="0"/>
    <x v="0"/>
    <s v="Lunch Box"/>
  </r>
  <r>
    <s v="INNSA1"/>
    <s v="2024-01-17"/>
    <x v="0"/>
    <x v="2"/>
    <s v="STEEL LUNCH BOX (RY304-1) (QTY: 168 PCS / USD: 2.8129 PERPCS)"/>
    <x v="13"/>
    <x v="38"/>
    <x v="13"/>
    <s v="RY304-1"/>
    <n v="168"/>
    <s v="PCS"/>
    <s v=" "/>
    <s v="PCS"/>
    <n v="39.200000000000003"/>
    <s v="KGS"/>
    <n v="1070.852295918367"/>
    <x v="361"/>
    <n v="12.710413007933139"/>
    <n v="498.24818991097919"/>
    <x v="361"/>
    <x v="362"/>
    <x v="1"/>
    <x v="0"/>
    <x v="0"/>
    <s v="Lunch Box"/>
  </r>
  <r>
    <s v="INNSA1"/>
    <s v="2024-01-17"/>
    <x v="0"/>
    <x v="2"/>
    <s v="RYX-02-020 MILD STEEL MULTI FUNCTION CLOTH STAND (QTY :1232NUM/CNY 100.00 PER NUM)"/>
    <x v="18"/>
    <x v="33"/>
    <x v="10"/>
    <s v=""/>
    <e v="#VALUE!"/>
    <e v="#VALUE!"/>
    <s v=" "/>
    <e v="#VALUE!"/>
    <n v="4004"/>
    <s v="KGS"/>
    <n v="381.52248001997998"/>
    <x v="362"/>
    <n v="4.5284567361421963"/>
    <n v="18131.94077151336"/>
    <x v="362"/>
    <x v="363"/>
    <x v="1"/>
    <x v="0"/>
    <x v="0"/>
    <s v="Cloth Stand"/>
  </r>
  <r>
    <s v="INNSA1"/>
    <s v="2024-01-17"/>
    <x v="0"/>
    <x v="2"/>
    <s v="STEEL LUNCH BOX (RY304-2) (QTY: 168 PCS / USD: 3.3755 PERPCS)"/>
    <x v="13"/>
    <x v="38"/>
    <x v="13"/>
    <s v="RY304-2"/>
    <n v="168"/>
    <s v="PCS"/>
    <s v=" "/>
    <s v="PCS"/>
    <n v="50.4"/>
    <s v="KGS"/>
    <n v="999.46805555555557"/>
    <x v="363"/>
    <n v="11.86312232113419"/>
    <n v="597.90136498516324"/>
    <x v="363"/>
    <x v="364"/>
    <x v="1"/>
    <x v="0"/>
    <x v="0"/>
    <s v="Lunch Box"/>
  </r>
  <r>
    <s v="INNSA1"/>
    <s v="2024-01-17"/>
    <x v="0"/>
    <x v="2"/>
    <s v="STEEL BASKET SMALL (SY-845-3) (QTY: 280 PCS / USD: 1.0548PER PCS)"/>
    <x v="13"/>
    <x v="34"/>
    <x v="2"/>
    <s v="SY-845-3"/>
    <n v="280"/>
    <s v="PCS"/>
    <s v=" "/>
    <s v="PCS"/>
    <n v="42"/>
    <s v="KGS"/>
    <n v="624.64166666666677"/>
    <x v="364"/>
    <n v="7.4141444114737869"/>
    <n v="311.3940652818992"/>
    <x v="364"/>
    <x v="365"/>
    <x v="1"/>
    <x v="0"/>
    <x v="0"/>
    <s v="Basket"/>
  </r>
  <r>
    <s v="INNSA1"/>
    <s v="2024-01-17"/>
    <x v="0"/>
    <x v="2"/>
    <s v="STEEL BASKET ROUND (SY-845-7) (QTY: 336 PCS / USD: 0.6329PER PCS)"/>
    <x v="13"/>
    <x v="63"/>
    <x v="2"/>
    <s v="SY-845-7"/>
    <n v="336"/>
    <s v="PCS"/>
    <s v=" "/>
    <s v="PCS"/>
    <n v="36.4"/>
    <s v="KGS"/>
    <n v="518.94945054945049"/>
    <x v="365"/>
    <n v="6.159637395245702"/>
    <n v="224.2108011869436"/>
    <x v="365"/>
    <x v="366"/>
    <x v="1"/>
    <x v="0"/>
    <x v="0"/>
    <s v="Basket"/>
  </r>
  <r>
    <s v="INNSA1"/>
    <s v="2024-01-17"/>
    <x v="0"/>
    <x v="1"/>
    <s v="STEEL SCRUBBER 6PCS SET (OKS-4156) (QTY: 98880 NOS/ USD 0.239 PER NOS)"/>
    <x v="13"/>
    <x v="17"/>
    <x v="4"/>
    <s v="OKS-4156"/>
    <n v="98880"/>
    <s v="NOS"/>
    <s v="0.239"/>
    <s v="PCS"/>
    <n v="8825"/>
    <s v="KGS"/>
    <n v="235.6816135977337"/>
    <x v="366"/>
    <n v="2.797407876530964"/>
    <n v="24687.124510385758"/>
    <x v="366"/>
    <x v="367"/>
    <x v="1"/>
    <x v="1"/>
    <x v="0"/>
    <s v="Scrubber"/>
  </r>
  <r>
    <s v="INNSA1"/>
    <s v="2024-01-17"/>
    <x v="0"/>
    <x v="2"/>
    <s v="STEEL BASKET BIG (SY-845-4) (QTY: 224 PCS / USD: 1.1954 PER PCS)"/>
    <x v="13"/>
    <x v="14"/>
    <x v="2"/>
    <s v="SY-845-4"/>
    <n v="224"/>
    <s v="PCS"/>
    <s v=" "/>
    <s v="PCS"/>
    <n v="40.6"/>
    <s v="KGS"/>
    <n v="585.85123152709377"/>
    <x v="367"/>
    <n v="6.9537238163453257"/>
    <n v="282.32118694362021"/>
    <x v="367"/>
    <x v="368"/>
    <x v="1"/>
    <x v="0"/>
    <x v="0"/>
    <s v="Basket"/>
  </r>
  <r>
    <s v="INNSA1"/>
    <s v="2024-01-12"/>
    <x v="0"/>
    <x v="2"/>
    <s v="STEEL HANGER WITH HOOK (SL-89) (QTY: 70056 PCS/ USD 7.45 PERPCS)"/>
    <x v="13"/>
    <x v="4"/>
    <x v="1"/>
    <s v="SL-89"/>
    <n v="70056"/>
    <s v="PCS"/>
    <s v="7.45"/>
    <s v="PCS"/>
    <n v="15568"/>
    <s v="KGS"/>
    <n v="402.65286613566292"/>
    <x v="368"/>
    <n v="4.779262506061281"/>
    <n v="74403.558694362015"/>
    <x v="368"/>
    <x v="369"/>
    <x v="1"/>
    <x v="0"/>
    <x v="0"/>
    <s v="Hanger"/>
  </r>
  <r>
    <s v="INNSA1"/>
    <s v="2024-01-09"/>
    <x v="0"/>
    <x v="2"/>
    <s v="HOUSEHOLD STEEL HOOK 3PCS SET (2628) (QTY: 167076 PKT/USD 0.38 PER PKT)"/>
    <x v="12"/>
    <x v="11"/>
    <x v="0"/>
    <s v="2628"/>
    <n v="167076"/>
    <s v="PKT"/>
    <s v="0.38"/>
    <s v="PACK"/>
    <n v="5662.02"/>
    <s v="KGS"/>
    <n v="953.805754836613"/>
    <x v="369"/>
    <n v="11.321136555924189"/>
    <n v="64100.501602373894"/>
    <x v="369"/>
    <x v="370"/>
    <x v="1"/>
    <x v="0"/>
    <x v="0"/>
    <s v="Other"/>
  </r>
  <r>
    <s v="INNSA1"/>
    <s v="2024-01-08"/>
    <x v="0"/>
    <x v="1"/>
    <s v="8001-2 STEEL SCRUBBER 2 PCS SET (QTY- 168000 SETS/USD 0.151PER SETS)"/>
    <x v="1"/>
    <x v="8"/>
    <x v="0"/>
    <s v=""/>
    <e v="#VALUE!"/>
    <s v="SETS"/>
    <s v=" "/>
    <s v="SET"/>
    <n v="4900"/>
    <s v="KGS"/>
    <n v="450.0187877551021"/>
    <x v="370"/>
    <n v="5.3414692908617436"/>
    <n v="26173.19952522255"/>
    <x v="370"/>
    <x v="371"/>
    <x v="1"/>
    <x v="1"/>
    <x v="0"/>
    <s v="Scrubber"/>
  </r>
  <r>
    <s v="INNSA1"/>
    <s v="2024-01-04"/>
    <x v="0"/>
    <x v="2"/>
    <s v="AM-430 STEEL SPRINKLER (QTY: 32208 PCS/USD 0.5816 PER PCS)"/>
    <x v="22"/>
    <x v="50"/>
    <x v="0"/>
    <s v=""/>
    <n v="32208"/>
    <s v="PCS"/>
    <s v="0.5816"/>
    <s v="PCS"/>
    <n v="5904.8"/>
    <s v="KGS"/>
    <n v="281.31053210947022"/>
    <x v="371"/>
    <n v="3.356927590805133"/>
    <n v="19821.986038186162"/>
    <x v="371"/>
    <x v="372"/>
    <x v="1"/>
    <x v="0"/>
    <x v="0"/>
    <s v="Sprinkler"/>
  </r>
  <r>
    <s v="INNSA1"/>
    <s v="2024-01-02"/>
    <x v="0"/>
    <x v="2"/>
    <s v="RYX-02-021A MILD STEEL MULTI FUNCTION CLOTH STAND (QTY :6480NUM/CNY 61.50 PER NUM)"/>
    <x v="20"/>
    <x v="33"/>
    <x v="10"/>
    <s v=""/>
    <e v="#VALUE!"/>
    <e v="#VALUE!"/>
    <s v=" "/>
    <e v="#VALUE!"/>
    <n v="23760"/>
    <s v="KGS"/>
    <n v="212.06653703703711"/>
    <x v="372"/>
    <n v="2.5306269336161931"/>
    <n v="60127.695942720762"/>
    <x v="372"/>
    <x v="373"/>
    <x v="1"/>
    <x v="0"/>
    <x v="0"/>
    <s v="Cloth Stand"/>
  </r>
  <r>
    <s v="INNSA1"/>
    <s v="2023-12-30"/>
    <x v="0"/>
    <x v="2"/>
    <s v="MILD STEEL MULTI FUNCTION CLOTH STAND (RYX-02-026-3S) (QTY:848 NOS/ CNY: 82.00 PER NOS)"/>
    <x v="2"/>
    <x v="2"/>
    <x v="0"/>
    <s v="RYX-02-026-3S"/>
    <n v="848"/>
    <s v="NOS"/>
    <s v=" "/>
    <s v="PCS"/>
    <n v="3307.2"/>
    <s v="KGS"/>
    <n v="272.85885341073998"/>
    <x v="373"/>
    <n v="3.2560722364050099"/>
    <n v="10768.4821002387"/>
    <x v="373"/>
    <x v="374"/>
    <x v="2"/>
    <x v="0"/>
    <x v="0"/>
    <s v="Cloth Stand"/>
  </r>
  <r>
    <s v="INNSA1"/>
    <s v="2023-12-27"/>
    <x v="0"/>
    <x v="3"/>
    <s v="AN-01 NON STICK FRY PAN 16CM (QTY:10140 PCS/ USD 0.4718 PERPCS)"/>
    <x v="42"/>
    <x v="82"/>
    <x v="29"/>
    <s v=""/>
    <n v="10140"/>
    <s v="PCS"/>
    <s v="0.4718"/>
    <s v="PCS"/>
    <n v="2298.4"/>
    <s v="KGS"/>
    <n v="185.020810128785"/>
    <x v="374"/>
    <n v="2.2078855623960001"/>
    <n v="5074.6041766109802"/>
    <x v="374"/>
    <x v="375"/>
    <x v="2"/>
    <x v="2"/>
    <x v="0"/>
    <s v="Other"/>
  </r>
  <r>
    <s v="INNSA1"/>
    <s v="2023-12-27"/>
    <x v="0"/>
    <x v="2"/>
    <s v="STAINLESS STEEL GRATER WITH HANDLE (KL324H-9S) (QTY: 59040 NOS /USD 0.624 PER NOS)"/>
    <x v="24"/>
    <x v="55"/>
    <x v="0"/>
    <s v="KL324H-9S"/>
    <n v="59040"/>
    <s v="NOS"/>
    <s v="0.624"/>
    <s v="PCS"/>
    <n v="9512"/>
    <s v="KGS"/>
    <n v="330.35913477712398"/>
    <x v="375"/>
    <n v="3.9422331118988501"/>
    <n v="37498.521360381899"/>
    <x v="375"/>
    <x v="376"/>
    <x v="2"/>
    <x v="0"/>
    <x v="0"/>
    <s v="Other"/>
  </r>
  <r>
    <s v="INNSA1"/>
    <s v="2023-12-27"/>
    <x v="0"/>
    <x v="3"/>
    <s v="AN-02 NON STICK SAUCE PAN 16CM (QTY:18630 PCS/ USD 0.5352 PER PCS)"/>
    <x v="43"/>
    <x v="83"/>
    <x v="29"/>
    <s v=""/>
    <n v="18630"/>
    <s v="PCS"/>
    <s v="0.5352"/>
    <s v="PCS"/>
    <n v="4781.7"/>
    <s v="KGS"/>
    <n v="185.352014973754"/>
    <x v="376"/>
    <n v="2.21183788751497"/>
    <n v="10576.3452267303"/>
    <x v="376"/>
    <x v="377"/>
    <x v="2"/>
    <x v="2"/>
    <x v="0"/>
    <s v="Other"/>
  </r>
  <r>
    <s v="INNSA1"/>
    <s v="2023-12-23"/>
    <x v="0"/>
    <x v="2"/>
    <s v="STEEL RECTANGLE CONTAINER (6901) (QTY:27960 NOS/USD 0.90 PERNOS)"/>
    <x v="13"/>
    <x v="43"/>
    <x v="14"/>
    <s v="6901"/>
    <n v="27960"/>
    <s v="NOS"/>
    <s v="0.90"/>
    <s v="PCS"/>
    <n v="4543.5"/>
    <s v="KGS"/>
    <n v="472.73367227908"/>
    <x v="377"/>
    <n v="5.6412132730200497"/>
    <n v="25630.852505966599"/>
    <x v="377"/>
    <x v="378"/>
    <x v="2"/>
    <x v="0"/>
    <x v="0"/>
    <s v="Other"/>
  </r>
  <r>
    <s v="INNSA1"/>
    <s v="2023-12-23"/>
    <x v="0"/>
    <x v="2"/>
    <s v="STEEL LUNCH BOX 3LAYER (8505) (QTY:11100 NOS/USD 3.30 PER NOS)"/>
    <x v="13"/>
    <x v="39"/>
    <x v="13"/>
    <s v="8505"/>
    <n v="11100"/>
    <s v="NOS"/>
    <s v="3.30"/>
    <s v="PCS"/>
    <n v="7215"/>
    <s v="KGS"/>
    <n v="433.33915731115701"/>
    <x v="378"/>
    <n v="5.1711116624243099"/>
    <n v="37309.570644391402"/>
    <x v="378"/>
    <x v="379"/>
    <x v="2"/>
    <x v="0"/>
    <x v="0"/>
    <s v="Lunch Box"/>
  </r>
  <r>
    <s v="INNSA1"/>
    <s v="2023-12-23"/>
    <x v="0"/>
    <x v="2"/>
    <s v="STEEL LUNCH BOX SMALL (6587) (QTY:51000 NOS/USD 1.47 PER NOS)"/>
    <x v="13"/>
    <x v="37"/>
    <x v="13"/>
    <s v="6587"/>
    <n v="51000"/>
    <s v="NOS"/>
    <s v="1.47"/>
    <s v="PCS"/>
    <n v="10348.75"/>
    <s v="KGS"/>
    <n v="618.33946032129495"/>
    <x v="379"/>
    <n v="7.3787525098006599"/>
    <n v="76360.865035799507"/>
    <x v="379"/>
    <x v="380"/>
    <x v="2"/>
    <x v="0"/>
    <x v="0"/>
    <s v="Lunch Box"/>
  </r>
  <r>
    <s v="INNSA1"/>
    <s v="2023-12-21"/>
    <x v="0"/>
    <x v="3"/>
    <s v="AN-01 NON STICK FRY PAN 16CM(QTY: 10110 PCS /USD 0.4705 PERPCS)"/>
    <x v="42"/>
    <x v="82"/>
    <x v="29"/>
    <s v=""/>
    <n v="10110"/>
    <s v="PCS"/>
    <s v="0.4705"/>
    <s v="PCS"/>
    <n v="2291.6"/>
    <s v="KGS"/>
    <n v="184.38649851631999"/>
    <x v="380"/>
    <n v="2.1872657000749798"/>
    <n v="5012.3380782918102"/>
    <x v="380"/>
    <x v="381"/>
    <x v="2"/>
    <x v="2"/>
    <x v="0"/>
    <s v="Other"/>
  </r>
  <r>
    <s v="INNSA1"/>
    <s v="2023-12-21"/>
    <x v="0"/>
    <x v="2"/>
    <s v="AM-321 STEEL DRAINER(QTY:25200 PCS/USD 0.7359 PER PCS)"/>
    <x v="9"/>
    <x v="10"/>
    <x v="0"/>
    <s v=""/>
    <n v="25200"/>
    <s v="PCS"/>
    <s v="0.7359"/>
    <s v="PCS"/>
    <n v="3465"/>
    <s v="KGS"/>
    <n v="475.41501875901901"/>
    <x v="381"/>
    <n v="5.6395613138673601"/>
    <n v="19541.079952550401"/>
    <x v="381"/>
    <x v="382"/>
    <x v="2"/>
    <x v="0"/>
    <x v="0"/>
    <s v="Other"/>
  </r>
  <r>
    <s v="INNSA1"/>
    <s v="2023-12-21"/>
    <x v="0"/>
    <x v="3"/>
    <s v="AN-02 NON STICK SAUCE PAN 16CM(QTY: 21870 PCS /USD 0.5337 PER PCS)"/>
    <x v="43"/>
    <x v="83"/>
    <x v="29"/>
    <s v=""/>
    <n v="21870"/>
    <s v="PCS"/>
    <s v="0.5337"/>
    <s v="PCS"/>
    <n v="5613.3"/>
    <s v="KGS"/>
    <n v="184.70752854826901"/>
    <x v="382"/>
    <n v="2.1910738855073499"/>
    <n v="12299.155041518399"/>
    <x v="382"/>
    <x v="383"/>
    <x v="2"/>
    <x v="2"/>
    <x v="0"/>
    <s v="Other"/>
  </r>
  <r>
    <s v="INNSA1"/>
    <s v="2023-12-12"/>
    <x v="0"/>
    <x v="2"/>
    <s v="STAINLESS STEELSPORTS BOTTLE 1.45L (AM-398) (QTY: 1956 NOS/USD 1.610 PER NOS)"/>
    <x v="24"/>
    <x v="84"/>
    <x v="30"/>
    <s v="AM-398"/>
    <n v="1956"/>
    <s v="NOS"/>
    <s v="1.610"/>
    <s v="PCS"/>
    <n v="570.5"/>
    <s v="KGS"/>
    <n v="483.2544785"/>
    <x v="383"/>
    <n v="5.7325560920000003"/>
    <n v="3270.4232499999998"/>
    <x v="383"/>
    <x v="384"/>
    <x v="2"/>
    <x v="0"/>
    <x v="0"/>
    <s v="Other"/>
  </r>
  <r>
    <s v="INNSA1"/>
    <s v="2023-12-12"/>
    <x v="0"/>
    <x v="2"/>
    <s v="STAINLESS STEEL SPORTS BOTTLE 900ML (AM-324) (QTY: 11448 NOS/ USD 1.368 PER NOS)"/>
    <x v="24"/>
    <x v="85"/>
    <x v="0"/>
    <s v="AM-324"/>
    <n v="11448"/>
    <s v="NOS"/>
    <s v="1.368"/>
    <s v="PCS"/>
    <n v="2321.4"/>
    <s v="KGS"/>
    <n v="590.61226850000003"/>
    <x v="384"/>
    <n v="7.0060767310000003"/>
    <n v="16263.90652"/>
    <x v="384"/>
    <x v="385"/>
    <x v="2"/>
    <x v="0"/>
    <x v="0"/>
    <s v="Other"/>
  </r>
  <r>
    <s v="INNSA1"/>
    <s v="2023-12-12"/>
    <x v="0"/>
    <x v="2"/>
    <s v="STAINLESS STEEL SPORTS BOTTLE 750ML S-308-C6 (NP-20) (QTY: 35424 NOS/ USD 0.976 PER NOS)"/>
    <x v="24"/>
    <x v="86"/>
    <x v="0"/>
    <s v="NP-20"/>
    <n v="35424"/>
    <s v="NOS"/>
    <s v="0.976"/>
    <s v="PCS"/>
    <n v="6199.2"/>
    <s v="KGS"/>
    <n v="488.25704450000001"/>
    <x v="385"/>
    <n v="5.7918985110000003"/>
    <n v="35905.13725"/>
    <x v="385"/>
    <x v="386"/>
    <x v="2"/>
    <x v="0"/>
    <x v="0"/>
    <s v="Other"/>
  </r>
  <r>
    <s v="INNSA1"/>
    <s v="2023-12-12"/>
    <x v="0"/>
    <x v="2"/>
    <s v="STAINLESS STEELSPORTS BOTTLE 650ML S115 (NP-21) (QTY: 46320NOS/ USD 0.990 PER NOS)"/>
    <x v="24"/>
    <x v="87"/>
    <x v="30"/>
    <s v="NP-21"/>
    <e v="#VALUE!"/>
    <e v="#VALUE!"/>
    <s v="0.990"/>
    <e v="#VALUE!"/>
    <n v="7720"/>
    <s v="KGS"/>
    <n v="520.02384719999998"/>
    <x v="386"/>
    <n v="6.1687289099999996"/>
    <n v="47622.587189999998"/>
    <x v="386"/>
    <x v="387"/>
    <x v="2"/>
    <x v="0"/>
    <x v="0"/>
    <s v="Other"/>
  </r>
  <r>
    <s v="INNSA1"/>
    <s v="2023-12-12"/>
    <x v="0"/>
    <x v="2"/>
    <s v="STAINLESS STEEL SPORTS BOTTLE 750ML SG-702 (SB-01) (QTY: 27408 NOS/USD 1.045 PER NOS)"/>
    <x v="24"/>
    <x v="88"/>
    <x v="0"/>
    <s v="SB-01"/>
    <n v="27408"/>
    <s v="NOS"/>
    <s v="1.045"/>
    <s v="PCS"/>
    <n v="4796.3999999999996"/>
    <s v="KGS"/>
    <n v="522.77533359999995"/>
    <x v="387"/>
    <n v="6.2013681329999999"/>
    <n v="29744.242109999999"/>
    <x v="387"/>
    <x v="388"/>
    <x v="2"/>
    <x v="0"/>
    <x v="0"/>
    <s v="Other"/>
  </r>
  <r>
    <s v="INNSA1"/>
    <s v="2023-12-11"/>
    <x v="0"/>
    <x v="2"/>
    <s v="STEEL LUNCH BOX 2 LAYER (8504) (QTY: 22080 NOS/ USD 2.32 PERNOS)"/>
    <x v="13"/>
    <x v="42"/>
    <x v="13"/>
    <s v="8504"/>
    <n v="22080"/>
    <s v="NOS"/>
    <s v="2.32"/>
    <s v="PCS"/>
    <n v="10561.6"/>
    <s v="KGS"/>
    <n v="418.28790429999998"/>
    <x v="388"/>
    <n v="4.9618968480000003"/>
    <n v="52405.569750000002"/>
    <x v="388"/>
    <x v="389"/>
    <x v="2"/>
    <x v="0"/>
    <x v="0"/>
    <s v="Lunch Box"/>
  </r>
  <r>
    <s v="INNSA1"/>
    <s v="2023-12-11"/>
    <x v="0"/>
    <x v="2"/>
    <s v="STEEL LUNCH BOX (6527) (QTY: 25680 NOS/ USD 1.86 PER NOS)"/>
    <x v="13"/>
    <x v="38"/>
    <x v="13"/>
    <s v="6527"/>
    <n v="25680"/>
    <s v="NOS"/>
    <s v="1.86"/>
    <s v="PCS"/>
    <n v="8945.2000000000007"/>
    <s v="KGS"/>
    <n v="460.50664599999999"/>
    <x v="389"/>
    <n v="5.4627122899999998"/>
    <n v="48865.053970000001"/>
    <x v="389"/>
    <x v="390"/>
    <x v="2"/>
    <x v="0"/>
    <x v="0"/>
    <s v="Lunch Box"/>
  </r>
  <r>
    <s v="INNSA1"/>
    <s v="2023-12-09"/>
    <x v="0"/>
    <x v="2"/>
    <s v="STAINLESS STEEL COLA BOTTLE 750ML SK750 (SL-01) (QTY: 7296 NOS/ USD 1.128 PER NOS)"/>
    <x v="24"/>
    <x v="89"/>
    <x v="0"/>
    <s v="SL-01"/>
    <n v="7296"/>
    <s v="NOS"/>
    <s v="1.128"/>
    <s v="PCS"/>
    <n v="1398.4"/>
    <s v="KGS"/>
    <n v="514.76123429999996"/>
    <x v="390"/>
    <n v="6.1063017110000004"/>
    <n v="8539.0523130000001"/>
    <x v="390"/>
    <x v="391"/>
    <x v="2"/>
    <x v="0"/>
    <x v="0"/>
    <s v="Other"/>
  </r>
  <r>
    <s v="INNSA1"/>
    <s v="2023-12-09"/>
    <x v="0"/>
    <x v="2"/>
    <s v="STAINLESS STEEL SPORTS BOTTLE 750ML SG-702 (SB-01) (QTY: 17256 NOS/ USD 1.045 PER NOS)"/>
    <x v="24"/>
    <x v="88"/>
    <x v="0"/>
    <s v="SB-01"/>
    <n v="17256"/>
    <s v="NOS"/>
    <s v="1.045"/>
    <s v="PCS"/>
    <n v="2876"/>
    <s v="KGS"/>
    <n v="548.41679420000003"/>
    <x v="391"/>
    <n v="6.5055372970000001"/>
    <n v="18709.92527"/>
    <x v="391"/>
    <x v="392"/>
    <x v="2"/>
    <x v="0"/>
    <x v="0"/>
    <s v="Other"/>
  </r>
  <r>
    <s v="INNSA1"/>
    <s v="2023-12-09"/>
    <x v="0"/>
    <x v="2"/>
    <s v="STAINLESS STEELSPORTS BOTTLE 650ML S115 (NP-21) (QTY: 18864NOS/ USD 0.990 PER NOS)"/>
    <x v="24"/>
    <x v="87"/>
    <x v="30"/>
    <s v="NP-21"/>
    <e v="#VALUE!"/>
    <e v="#VALUE!"/>
    <s v="0.990"/>
    <e v="#VALUE!"/>
    <n v="3144"/>
    <s v="KGS"/>
    <n v="519.55275129999995"/>
    <x v="392"/>
    <n v="6.1631405839999998"/>
    <n v="19376.914000000001"/>
    <x v="392"/>
    <x v="393"/>
    <x v="2"/>
    <x v="0"/>
    <x v="0"/>
    <s v="Other"/>
  </r>
  <r>
    <s v="INNSA1"/>
    <s v="2023-12-07"/>
    <x v="0"/>
    <x v="2"/>
    <s v="STAINLESS STEELSPORTS BOTTLE 650ML S115 (NP-21) (QTY: 14136NOS/ 0.990 NOS)"/>
    <x v="24"/>
    <x v="87"/>
    <x v="30"/>
    <s v="NP-21"/>
    <e v="#VALUE!"/>
    <e v="#VALUE!"/>
    <s v=" "/>
    <e v="#VALUE!"/>
    <n v="2356"/>
    <s v="KGS"/>
    <n v="519.52578519999997"/>
    <x v="393"/>
    <n v="6.1774766379999999"/>
    <n v="14554.134959999999"/>
    <x v="393"/>
    <x v="394"/>
    <x v="2"/>
    <x v="0"/>
    <x v="0"/>
    <s v="Other"/>
  </r>
  <r>
    <s v="INNSA1"/>
    <s v="2023-12-07"/>
    <x v="0"/>
    <x v="2"/>
    <s v="STAINLESS STEEL SPORTS BOTTLE 750ML S-308-C6 (NP-20) (QTY: 8808 NOS/ USD 0.976 PER NOS)"/>
    <x v="24"/>
    <x v="86"/>
    <x v="0"/>
    <s v="NP-20"/>
    <n v="8808"/>
    <s v="NOS"/>
    <s v="0.976"/>
    <s v="PCS"/>
    <n v="1468"/>
    <s v="KGS"/>
    <n v="512.17903950000004"/>
    <x v="394"/>
    <n v="6.0901193759999996"/>
    <n v="8940.2952440000008"/>
    <x v="394"/>
    <x v="395"/>
    <x v="2"/>
    <x v="0"/>
    <x v="0"/>
    <s v="Other"/>
  </r>
  <r>
    <s v="INNSA1"/>
    <s v="2023-12-07"/>
    <x v="0"/>
    <x v="2"/>
    <s v="SS OIL POT 600ML (KWP-600B) (QTY: 39060 PCS/ USD 1.18 PER PCS)"/>
    <x v="15"/>
    <x v="90"/>
    <x v="31"/>
    <s v="KWP-600B"/>
    <n v="39060"/>
    <s v="PCS"/>
    <s v="1.18"/>
    <s v="PCS"/>
    <n v="6850"/>
    <s v="KGS"/>
    <n v="575.56617659999995"/>
    <x v="395"/>
    <n v="6.8438308760000002"/>
    <n v="46880.241499999996"/>
    <x v="395"/>
    <x v="396"/>
    <x v="2"/>
    <x v="0"/>
    <x v="0"/>
    <s v="Other"/>
  </r>
  <r>
    <s v="INNSA1"/>
    <s v="2023-12-07"/>
    <x v="0"/>
    <x v="2"/>
    <s v="3888-HOUSEHOLD STEEL HOOK 3PCS SET (QTY:208512 PCS / USD 0.287 PER PCS)"/>
    <x v="44"/>
    <x v="11"/>
    <x v="0"/>
    <s v=""/>
    <n v="208512"/>
    <s v="PCS"/>
    <s v="0.287"/>
    <s v="PCS"/>
    <n v="6964.8"/>
    <s v="KGS"/>
    <n v="732.11720509999998"/>
    <x v="396"/>
    <n v="8.7053175399999994"/>
    <n v="60630.795599999998"/>
    <x v="396"/>
    <x v="397"/>
    <x v="2"/>
    <x v="0"/>
    <x v="0"/>
    <s v="Other"/>
  </r>
  <r>
    <s v="INNSA1"/>
    <s v="2023-12-07"/>
    <x v="0"/>
    <x v="2"/>
    <s v="STAINLESS STEEL SPORTS BOTTLE 750ML #SG210 (AM-457) (QTY: 486 NOS/ USD 1.0247 PER NOS)"/>
    <x v="24"/>
    <x v="91"/>
    <x v="0"/>
    <s v="AM-457"/>
    <n v="486"/>
    <s v="NOS"/>
    <s v="1.0247"/>
    <s v="PCS"/>
    <n v="75.599999999999994"/>
    <s v="KGS"/>
    <n v="576.14021160000004"/>
    <x v="397"/>
    <n v="6.8506565000000004"/>
    <n v="517.90963139999997"/>
    <x v="397"/>
    <x v="398"/>
    <x v="2"/>
    <x v="0"/>
    <x v="0"/>
    <s v="Other"/>
  </r>
  <r>
    <s v="INNSA1"/>
    <s v="2023-12-07"/>
    <x v="0"/>
    <x v="2"/>
    <s v="STAINLESS STEELSPORTS BOTTLE 1.45L (AM-398) (QTY: 10164 NOS/USD 1.610 PER NOS)"/>
    <x v="24"/>
    <x v="84"/>
    <x v="30"/>
    <s v="AM-398"/>
    <n v="10164"/>
    <s v="NOS"/>
    <s v="1.610"/>
    <s v="PCS"/>
    <n v="2879.8"/>
    <s v="KGS"/>
    <n v="496.9913952"/>
    <x v="398"/>
    <n v="5.909529075"/>
    <n v="17018.261829999999"/>
    <x v="398"/>
    <x v="399"/>
    <x v="2"/>
    <x v="0"/>
    <x v="0"/>
    <s v="Other"/>
  </r>
  <r>
    <s v="INNSA1"/>
    <s v="2023-12-07"/>
    <x v="0"/>
    <x v="2"/>
    <s v="NP-55 STEEL TEA STRAINER (QTY:150000 PCS/USD 0.2768 PER PCS)"/>
    <x v="10"/>
    <x v="12"/>
    <x v="0"/>
    <s v=""/>
    <n v="150000"/>
    <s v="PCS"/>
    <s v="0.2768"/>
    <s v="PCS"/>
    <n v="6875"/>
    <s v="KGS"/>
    <n v="531.03786179999997"/>
    <x v="399"/>
    <n v="6.3143622089999996"/>
    <n v="43411.240189999997"/>
    <x v="399"/>
    <x v="400"/>
    <x v="2"/>
    <x v="0"/>
    <x v="0"/>
    <s v="Tea Strainer"/>
  </r>
  <r>
    <s v="INNSA1"/>
    <s v="2023-12-06"/>
    <x v="0"/>
    <x v="2"/>
    <s v="STAINLESS STEELSPORTS BOTTLE 1.45L (AM-398) (QTY: 5868 PER NOS/ USD 1.610 PER NOS)"/>
    <x v="24"/>
    <x v="84"/>
    <x v="30"/>
    <s v="AM-398"/>
    <n v="5868"/>
    <s v="NOS"/>
    <s v=" "/>
    <s v="PCS"/>
    <n v="1662.6"/>
    <s v="KGS"/>
    <n v="495.9202995"/>
    <x v="400"/>
    <n v="5.8967930979999998"/>
    <n v="9804.0082050000001"/>
    <x v="400"/>
    <x v="401"/>
    <x v="2"/>
    <x v="0"/>
    <x v="0"/>
    <s v="Other"/>
  </r>
  <r>
    <s v="INNSA1"/>
    <s v="2023-12-06"/>
    <x v="0"/>
    <x v="2"/>
    <s v="STAINLESS STEEL SPORTS BOTTLE 750ML SG-702 (SB-01) (QTY: 46632 NOS/USD 1.045 PER NOS)"/>
    <x v="24"/>
    <x v="88"/>
    <x v="0"/>
    <s v="SB-01"/>
    <n v="46632"/>
    <s v="NOS"/>
    <s v="1.045"/>
    <s v="PCS"/>
    <n v="7772"/>
    <s v="KGS"/>
    <n v="546.40361040000005"/>
    <x v="401"/>
    <n v="6.4970702779999998"/>
    <n v="50495.230199999998"/>
    <x v="401"/>
    <x v="402"/>
    <x v="2"/>
    <x v="0"/>
    <x v="0"/>
    <s v="Other"/>
  </r>
  <r>
    <s v="INNSA1"/>
    <s v="2023-12-06"/>
    <x v="0"/>
    <x v="2"/>
    <s v="STAINLESS STEEL SPORTS BOTTLE 750ML SG-702 (SB-01) (QTY: 1944 NOS/ USD 1.045 PER NOS)"/>
    <x v="24"/>
    <x v="88"/>
    <x v="0"/>
    <s v="SB-01"/>
    <n v="1944"/>
    <s v="NOS"/>
    <s v="1.045"/>
    <s v="PCS"/>
    <n v="340.2"/>
    <s v="KGS"/>
    <n v="525.1708701"/>
    <x v="402"/>
    <n v="6.2446001200000003"/>
    <n v="2124.412961"/>
    <x v="402"/>
    <x v="403"/>
    <x v="2"/>
    <x v="0"/>
    <x v="0"/>
    <s v="Other"/>
  </r>
  <r>
    <s v="INNSA1"/>
    <s v="2023-12-06"/>
    <x v="0"/>
    <x v="2"/>
    <s v="STAINLESS STEEL SPORTS BOTTLE 750ML SG-702 (SB-01) (QTY: 47160 NOS /USD 1.045 PER NOS)"/>
    <x v="24"/>
    <x v="88"/>
    <x v="0"/>
    <s v="SB-01"/>
    <n v="47160"/>
    <s v="NOS"/>
    <s v="1.045"/>
    <s v="PCS"/>
    <n v="7860"/>
    <s v="KGS"/>
    <n v="546.30920360000005"/>
    <x v="403"/>
    <n v="6.4959477239999996"/>
    <n v="51058.149109999998"/>
    <x v="403"/>
    <x v="404"/>
    <x v="2"/>
    <x v="0"/>
    <x v="0"/>
    <s v="Other"/>
  </r>
  <r>
    <s v="INNSA1"/>
    <s v="2023-12-06"/>
    <x v="0"/>
    <x v="2"/>
    <s v="STAINLESS STEEL SPORTS BOTTLE 750ML #SG707 (AM-459) (QTY: 2250 NOS/ USD 1.066 PER NOS)"/>
    <x v="24"/>
    <x v="92"/>
    <x v="0"/>
    <s v="AM-459"/>
    <n v="2250"/>
    <s v="NOS"/>
    <s v="1.066"/>
    <s v="PCS"/>
    <n v="375"/>
    <s v="KGS"/>
    <n v="558.20295999999996"/>
    <x v="404"/>
    <n v="6.6373717000000001"/>
    <n v="2489.0143880000001"/>
    <x v="404"/>
    <x v="405"/>
    <x v="2"/>
    <x v="0"/>
    <x v="0"/>
    <s v="Other"/>
  </r>
  <r>
    <s v="INNSA1"/>
    <s v="2023-12-06"/>
    <x v="0"/>
    <x v="2"/>
    <s v="STAINLESS STEELSPORTS BOTTLE 650ML S115 (NP-21) (QTY: 43464NOS/USD 0.99 PER NOS)"/>
    <x v="24"/>
    <x v="87"/>
    <x v="30"/>
    <s v="NP-21"/>
    <e v="#VALUE!"/>
    <e v="#VALUE!"/>
    <s v="0.99"/>
    <e v="#VALUE!"/>
    <n v="7244"/>
    <s v="KGS"/>
    <n v="518.70499029999996"/>
    <x v="405"/>
    <n v="6.1677168890000003"/>
    <n v="44678.941140000003"/>
    <x v="405"/>
    <x v="406"/>
    <x v="2"/>
    <x v="0"/>
    <x v="0"/>
    <s v="Other"/>
  </r>
  <r>
    <s v="INNSA1"/>
    <s v="2023-12-06"/>
    <x v="0"/>
    <x v="2"/>
    <s v="STAINLESS STEELSPORTS BOTTLE 1.45L (AM-398) (QTY: 22452 NOS/USD 1.610 PER NOS)"/>
    <x v="24"/>
    <x v="84"/>
    <x v="30"/>
    <s v="AM-398"/>
    <n v="22452"/>
    <s v="NOS"/>
    <s v="1.610"/>
    <s v="PCS"/>
    <n v="6361.4"/>
    <s v="KGS"/>
    <n v="499.74741719999997"/>
    <x v="406"/>
    <n v="5.9422998480000002"/>
    <n v="37801.346250000002"/>
    <x v="406"/>
    <x v="407"/>
    <x v="2"/>
    <x v="0"/>
    <x v="0"/>
    <s v="Other"/>
  </r>
  <r>
    <s v="INNSA1"/>
    <s v="2023-12-06"/>
    <x v="0"/>
    <x v="2"/>
    <s v="STAINLESS STEEL SPORTS BOTTLE 900ML (AM-324) (QTY: 23868 NOS/ USD 1.368 PER NOS)"/>
    <x v="24"/>
    <x v="85"/>
    <x v="0"/>
    <s v="AM-324"/>
    <n v="23868"/>
    <s v="NOS"/>
    <s v="1.368"/>
    <s v="PCS"/>
    <n v="4508.3999999999996"/>
    <s v="KGS"/>
    <n v="632.06727000000001"/>
    <x v="407"/>
    <n v="7.5156631389999999"/>
    <n v="33883.615700000002"/>
    <x v="407"/>
    <x v="408"/>
    <x v="2"/>
    <x v="0"/>
    <x v="0"/>
    <s v="Other"/>
  </r>
  <r>
    <s v="INNSA1"/>
    <s v="2023-12-05"/>
    <x v="0"/>
    <x v="2"/>
    <s v="STEEL LUNCH BOX (6527) (QTY: 25680 NOS/ USD 1.86 PER NOS)"/>
    <x v="13"/>
    <x v="38"/>
    <x v="13"/>
    <s v="6527"/>
    <n v="25680"/>
    <s v="NOS"/>
    <s v="1.86"/>
    <s v="PCS"/>
    <n v="8945.2000000000007"/>
    <s v="KGS"/>
    <n v="461.66281579999998"/>
    <x v="408"/>
    <n v="5.4894508420000001"/>
    <n v="49104.235670000002"/>
    <x v="408"/>
    <x v="409"/>
    <x v="2"/>
    <x v="0"/>
    <x v="0"/>
    <s v="Lunch Box"/>
  </r>
  <r>
    <s v="INNSA1"/>
    <s v="2023-12-05"/>
    <x v="0"/>
    <x v="2"/>
    <s v="STEEL LUNCH BOX SMALL (6587) (QTY: 51000 NOS/ USD 1.47 PER NOS)"/>
    <x v="13"/>
    <x v="37"/>
    <x v="13"/>
    <s v="6587"/>
    <n v="51000"/>
    <s v="NOS"/>
    <s v="1.47"/>
    <s v="PCS"/>
    <n v="10348.75"/>
    <s v="KGS"/>
    <n v="626.33486170000003"/>
    <x v="409"/>
    <n v="7.4475013280000004"/>
    <n v="77072.329370000007"/>
    <x v="409"/>
    <x v="410"/>
    <x v="2"/>
    <x v="0"/>
    <x v="0"/>
    <s v="Lunch Box"/>
  </r>
  <r>
    <s v="INNSA1"/>
    <s v="2023-12-05"/>
    <x v="0"/>
    <x v="2"/>
    <s v="STEEL LUNCH BOX 3LAYER (8505) (QTY: 11100 NOS/ USD 3.30 PERNOS)"/>
    <x v="13"/>
    <x v="39"/>
    <x v="13"/>
    <s v="8505"/>
    <n v="11100"/>
    <s v="NOS"/>
    <s v="3.30"/>
    <s v="PCS"/>
    <n v="7215"/>
    <s v="KGS"/>
    <n v="438.94242409999998"/>
    <x v="410"/>
    <n v="5.2192916069999997"/>
    <n v="37657.18894"/>
    <x v="410"/>
    <x v="411"/>
    <x v="2"/>
    <x v="0"/>
    <x v="0"/>
    <s v="Lunch Box"/>
  </r>
  <r>
    <s v="INNSA1"/>
    <s v="2023-12-05"/>
    <x v="0"/>
    <x v="2"/>
    <s v="STEEL RECTANGLE CONTAINER (6901) (QTY: 5760 NOS/ USD 0.90 PER NOS)"/>
    <x v="13"/>
    <x v="43"/>
    <x v="14"/>
    <s v="6901"/>
    <n v="5760"/>
    <s v="NOS"/>
    <s v="0.90"/>
    <s v="PCS"/>
    <n v="936"/>
    <s v="KGS"/>
    <n v="478.84632479999999"/>
    <x v="411"/>
    <n v="5.6937731840000003"/>
    <n v="5329.3716999999997"/>
    <x v="411"/>
    <x v="412"/>
    <x v="2"/>
    <x v="0"/>
    <x v="0"/>
    <s v="Other"/>
  </r>
  <r>
    <s v="INNSA1"/>
    <s v="2023-12-05"/>
    <x v="0"/>
    <x v="2"/>
    <s v="STEEL RECTANGLE CONTAINER BIG (6578) (QTY: 8700 NOS/ USD 1.61 PER NOS)"/>
    <x v="13"/>
    <x v="40"/>
    <x v="14"/>
    <s v="6578"/>
    <n v="8700"/>
    <s v="NOS"/>
    <s v="1.61"/>
    <s v="PCS"/>
    <n v="2573.75"/>
    <s v="KGS"/>
    <n v="470.52834189999999"/>
    <x v="412"/>
    <n v="5.594867324"/>
    <n v="14399.789769999999"/>
    <x v="412"/>
    <x v="413"/>
    <x v="2"/>
    <x v="0"/>
    <x v="0"/>
    <s v="Other"/>
  </r>
  <r>
    <s v="INNSA1"/>
    <s v="2023-12-05"/>
    <x v="0"/>
    <x v="2"/>
    <s v="STAINLESS STEEL SPORTS BOTTLE (KWB-600F) (QTY: 50400 PCS/ USD 0.88 PER PCS)"/>
    <x v="24"/>
    <x v="93"/>
    <x v="0"/>
    <s v="KWB-600F"/>
    <n v="50400"/>
    <s v="PCS"/>
    <s v="0.88"/>
    <s v="PCS"/>
    <n v="7680"/>
    <s v="KGS"/>
    <n v="494.31838540000001"/>
    <x v="413"/>
    <n v="5.8777453680000002"/>
    <n v="45141.084419999999"/>
    <x v="413"/>
    <x v="414"/>
    <x v="2"/>
    <x v="0"/>
    <x v="0"/>
    <s v="Other"/>
  </r>
  <r>
    <s v="INNSA1"/>
    <s v="2023-12-05"/>
    <x v="0"/>
    <x v="2"/>
    <s v="STAINLESS STEEL SPORTS BOTTLE (KWB-600F) (QTY: 50148 PCS/ USD 0.88 PER PCS)"/>
    <x v="24"/>
    <x v="93"/>
    <x v="0"/>
    <s v="KWB-600F"/>
    <n v="50148"/>
    <s v="PCS"/>
    <s v="0.88"/>
    <s v="PCS"/>
    <n v="7600"/>
    <s v="KGS"/>
    <n v="497.0673013"/>
    <x v="414"/>
    <n v="5.9104316450000001"/>
    <n v="44919.280500000001"/>
    <x v="414"/>
    <x v="415"/>
    <x v="2"/>
    <x v="0"/>
    <x v="0"/>
    <s v="Other"/>
  </r>
  <r>
    <s v="INNSA1"/>
    <s v="2023-12-01"/>
    <x v="0"/>
    <x v="2"/>
    <s v="AM-515 STEEL LUNCH BOX MEDIUM (QTY:360 PCS/USD 2.206 PER PCS)"/>
    <x v="45"/>
    <x v="94"/>
    <x v="0"/>
    <s v=""/>
    <n v="360"/>
    <s v="PCS"/>
    <s v="2.206"/>
    <s v="PCS"/>
    <n v="91.4"/>
    <s v="KGS"/>
    <n v="766.76969369999995"/>
    <x v="415"/>
    <n v="9.1173566430000008"/>
    <n v="833.32639710000001"/>
    <x v="415"/>
    <x v="416"/>
    <x v="2"/>
    <x v="0"/>
    <x v="0"/>
    <s v="Lunch Box"/>
  </r>
  <r>
    <s v="INNSA1"/>
    <s v="2023-12-01"/>
    <x v="0"/>
    <x v="2"/>
    <s v="AM-514 STEEL LUNCH BOX SMALL (QTY:480 PCS/USD 1.698 PER PCS)"/>
    <x v="46"/>
    <x v="95"/>
    <x v="0"/>
    <s v=""/>
    <n v="480"/>
    <s v="PCS"/>
    <s v="1.698"/>
    <s v="PCS"/>
    <n v="93.1"/>
    <s v="KGS"/>
    <n v="772.56036519999998"/>
    <x v="416"/>
    <n v="9.1862112390000004"/>
    <n v="855.23626630000001"/>
    <x v="416"/>
    <x v="417"/>
    <x v="2"/>
    <x v="0"/>
    <x v="0"/>
    <s v="Lunch Box"/>
  </r>
  <r>
    <s v="INNSA1"/>
    <s v="2023-11-30"/>
    <x v="0"/>
    <x v="2"/>
    <s v="STAINLESS STEEL SPORTS BOTTLE 650ML S115 (NP-21) (QTY: 42648NOS/ USD 0.99 PER NOS)"/>
    <x v="24"/>
    <x v="96"/>
    <x v="0"/>
    <s v="NP-21"/>
    <e v="#VALUE!"/>
    <e v="#VALUE!"/>
    <s v="0.99"/>
    <e v="#VALUE!"/>
    <n v="7108"/>
    <s v="KGS"/>
    <n v="521.1854108"/>
    <x v="417"/>
    <n v="6.1972105920000002"/>
    <n v="44049.77289"/>
    <x v="417"/>
    <x v="418"/>
    <x v="2"/>
    <x v="0"/>
    <x v="0"/>
    <s v="Other"/>
  </r>
  <r>
    <s v="INNSA1"/>
    <s v="2023-11-30"/>
    <x v="0"/>
    <x v="2"/>
    <s v="STEEL LUNCH BOX (6527) (QTY: 51360 NOS/ USD 1.86 PER NOS)"/>
    <x v="13"/>
    <x v="38"/>
    <x v="13"/>
    <s v="6527"/>
    <n v="51360"/>
    <s v="NOS"/>
    <s v="1.86"/>
    <s v="PCS"/>
    <n v="17890.400000000001"/>
    <s v="KGS"/>
    <n v="460.86628139999999"/>
    <x v="418"/>
    <n v="5.4799795639999997"/>
    <n v="98039.026400000002"/>
    <x v="418"/>
    <x v="419"/>
    <x v="2"/>
    <x v="0"/>
    <x v="0"/>
    <s v="Lunch Box"/>
  </r>
  <r>
    <s v="INNSA1"/>
    <s v="2023-11-30"/>
    <x v="0"/>
    <x v="2"/>
    <s v="STEEL LUNCH BOX 2 LAYER (8504) (QTY: 22080 NOS/ USD 2.320 PER NOS)"/>
    <x v="13"/>
    <x v="42"/>
    <x v="13"/>
    <s v="8504"/>
    <n v="22080"/>
    <s v="NOS"/>
    <s v="2.320"/>
    <s v="PCS"/>
    <n v="10561.6"/>
    <s v="KGS"/>
    <n v="418.61456879999997"/>
    <x v="419"/>
    <n v="4.9775810800000002"/>
    <n v="52571.220329999996"/>
    <x v="419"/>
    <x v="420"/>
    <x v="2"/>
    <x v="0"/>
    <x v="0"/>
    <s v="Lunch Box"/>
  </r>
  <r>
    <s v="INNSA1"/>
    <s v="2023-11-29"/>
    <x v="0"/>
    <x v="2"/>
    <s v="STAINLESS STEEL SPORTS BOTTLE 750ML SG-702 (SB-01) (QTY: 31848 NOS/ USD 1.045 PER NOS)"/>
    <x v="24"/>
    <x v="88"/>
    <x v="0"/>
    <s v="SB-01"/>
    <n v="31848"/>
    <s v="NOS"/>
    <s v="1.045"/>
    <s v="PCS"/>
    <n v="5175.3"/>
    <s v="KGS"/>
    <n v="563.55026380000004"/>
    <x v="420"/>
    <n v="6.7009543850000002"/>
    <n v="34679.449229999998"/>
    <x v="420"/>
    <x v="421"/>
    <x v="2"/>
    <x v="0"/>
    <x v="0"/>
    <s v="Other"/>
  </r>
  <r>
    <s v="INNSA1"/>
    <s v="2023-11-29"/>
    <x v="0"/>
    <x v="2"/>
    <s v="STAINLESS STEEL COLA BOTTLE 750ML SK750 (SL-01) (QTY: 33288NOS/ USD 1.128 PER NOS)"/>
    <x v="24"/>
    <x v="89"/>
    <x v="0"/>
    <s v="SL-01"/>
    <e v="#VALUE!"/>
    <e v="#VALUE!"/>
    <s v="1.128"/>
    <e v="#VALUE!"/>
    <n v="6657.6"/>
    <s v="KGS"/>
    <n v="494.69057770000001"/>
    <x v="421"/>
    <n v="5.8821709589999998"/>
    <n v="39161.141380000001"/>
    <x v="421"/>
    <x v="422"/>
    <x v="2"/>
    <x v="0"/>
    <x v="0"/>
    <s v="Other"/>
  </r>
  <r>
    <s v="INNSA1"/>
    <s v="2023-11-29"/>
    <x v="0"/>
    <x v="2"/>
    <s v="STAINLESS STEEL SPORTS BOTTLE 750ML S-308-C6 (NP-20) (QTY: 6216 NOS/ USD 0.9760 PER NOS)"/>
    <x v="24"/>
    <x v="86"/>
    <x v="0"/>
    <s v="NP-20"/>
    <n v="6216"/>
    <s v="NOS"/>
    <s v="0.9760"/>
    <s v="PCS"/>
    <n v="1036"/>
    <s v="KGS"/>
    <n v="514.06076250000001"/>
    <x v="422"/>
    <n v="6.1124942039999999"/>
    <n v="6332.543995"/>
    <x v="422"/>
    <x v="423"/>
    <x v="2"/>
    <x v="0"/>
    <x v="0"/>
    <s v="Other"/>
  </r>
  <r>
    <s v="INNSA1"/>
    <s v="2023-11-29"/>
    <x v="0"/>
    <x v="2"/>
    <s v="STAINLESS STEELSPORTS BOTTLE 650ML S115 (NP-21) (QTY: 56712NOS/ USD 0.990 PER NOS)"/>
    <x v="24"/>
    <x v="87"/>
    <x v="30"/>
    <s v="NP-21"/>
    <e v="#VALUE!"/>
    <e v="#VALUE!"/>
    <s v="0.990"/>
    <e v="#VALUE!"/>
    <n v="9452"/>
    <s v="KGS"/>
    <n v="520.54250000000002"/>
    <x v="423"/>
    <n v="6.1895659930000004"/>
    <n v="58503.777759999997"/>
    <x v="423"/>
    <x v="424"/>
    <x v="2"/>
    <x v="0"/>
    <x v="0"/>
    <s v="Other"/>
  </r>
  <r>
    <s v="INNSA1"/>
    <s v="2023-11-29"/>
    <x v="0"/>
    <x v="2"/>
    <s v="STAINLESS STEEL SPORTS BOTTLE 750ML #SG707 (AM-459) (QTY: 26280 NOS/USD 1.066 PER NOS)"/>
    <x v="24"/>
    <x v="92"/>
    <x v="0"/>
    <s v="AM-459"/>
    <n v="26280"/>
    <s v="NOS"/>
    <s v="1.066"/>
    <s v="PCS"/>
    <n v="4380"/>
    <s v="KGS"/>
    <n v="561.00026479999997"/>
    <x v="424"/>
    <n v="6.6706333510000002"/>
    <n v="29217.374080000001"/>
    <x v="424"/>
    <x v="425"/>
    <x v="2"/>
    <x v="0"/>
    <x v="0"/>
    <s v="Other"/>
  </r>
  <r>
    <s v="INNSA1"/>
    <s v="2023-11-29"/>
    <x v="0"/>
    <x v="2"/>
    <s v="STAINLESS STEELSPORTS BOTTLE 1.45L (AM-398) (QTY: 3756 NOS/USD 1.6100 PER NOS)"/>
    <x v="24"/>
    <x v="84"/>
    <x v="30"/>
    <s v="AM-398"/>
    <n v="3756"/>
    <s v="NOS"/>
    <s v="1.6100"/>
    <s v="PCS"/>
    <n v="1064.2"/>
    <s v="KGS"/>
    <n v="498.81706450000001"/>
    <x v="425"/>
    <n v="5.9312373899999997"/>
    <n v="6312.0228299999999"/>
    <x v="425"/>
    <x v="426"/>
    <x v="2"/>
    <x v="0"/>
    <x v="0"/>
    <s v="Other"/>
  </r>
  <r>
    <s v="INNSA1"/>
    <s v="2023-11-29"/>
    <x v="0"/>
    <x v="2"/>
    <s v="STAINLESS STEEL SPORTS BOTTLE (KWB-600F) (QTY: 50400 PCS/ USD 0.88 PER PCS)"/>
    <x v="24"/>
    <x v="93"/>
    <x v="0"/>
    <s v="KWB-600F"/>
    <n v="50400"/>
    <s v="PCS"/>
    <s v="0.88"/>
    <s v="PCS"/>
    <n v="7680"/>
    <s v="KGS"/>
    <n v="496.45373699999999"/>
    <x v="426"/>
    <n v="5.9031359930000002"/>
    <n v="45336.084419999999"/>
    <x v="426"/>
    <x v="427"/>
    <x v="2"/>
    <x v="0"/>
    <x v="0"/>
    <s v="Other"/>
  </r>
  <r>
    <s v="INNSA1"/>
    <s v="2023-11-29"/>
    <x v="0"/>
    <x v="2"/>
    <s v="STAINLESS STEEL SPORTS BOTTLE 750ML #SG210 (AM-457) (QTY: 28512 NOS/ USD 1.0247 PER NOS)"/>
    <x v="24"/>
    <x v="91"/>
    <x v="0"/>
    <s v="AM-457"/>
    <n v="28512"/>
    <s v="NOS"/>
    <s v="1.0247"/>
    <s v="PCS"/>
    <n v="4435.2"/>
    <s v="KGS"/>
    <n v="578.26160489999995"/>
    <x v="427"/>
    <n v="6.8758811519999998"/>
    <n v="30495.908090000001"/>
    <x v="427"/>
    <x v="428"/>
    <x v="2"/>
    <x v="0"/>
    <x v="0"/>
    <s v="Other"/>
  </r>
  <r>
    <s v="INNSA1"/>
    <s v="2023-11-29"/>
    <x v="0"/>
    <x v="2"/>
    <s v="STAINLESS STEEL SPORTS BOTTLE 750ML S-308-C6 (NP-20) (QTY: 15792 NOS/ USD 0.976 PER NOS)"/>
    <x v="24"/>
    <x v="86"/>
    <x v="0"/>
    <s v="NP-20"/>
    <n v="15792"/>
    <s v="NOS"/>
    <s v="0.976"/>
    <s v="PCS"/>
    <n v="2632"/>
    <s v="KGS"/>
    <n v="513.63617780000004"/>
    <x v="428"/>
    <n v="6.1074456340000003"/>
    <n v="16074.796909999999"/>
    <x v="428"/>
    <x v="429"/>
    <x v="2"/>
    <x v="0"/>
    <x v="0"/>
    <s v="Other"/>
  </r>
  <r>
    <s v="INNSA1"/>
    <s v="2023-11-29"/>
    <x v="0"/>
    <x v="2"/>
    <s v="STAINLESS STEEL SPORTS BOTTLE 750ML SG-702 (SB-01) (QTY: 4608 NOS /USD 1.045 PER NOS)"/>
    <x v="24"/>
    <x v="88"/>
    <x v="0"/>
    <s v="SB-01"/>
    <n v="4608"/>
    <s v="NOS"/>
    <s v="1.045"/>
    <s v="PCS"/>
    <n v="806.4"/>
    <s v="KGS"/>
    <n v="523.76066470000001"/>
    <x v="429"/>
    <n v="6.2278319230000001"/>
    <n v="5022.123662"/>
    <x v="429"/>
    <x v="430"/>
    <x v="2"/>
    <x v="0"/>
    <x v="0"/>
    <s v="Other"/>
  </r>
  <r>
    <s v="INNSA1"/>
    <s v="2023-11-23"/>
    <x v="0"/>
    <x v="2"/>
    <s v="SL-01 STAINLESS STEEL COLA BOTTLE 750ML SK750 (QTY:16992 PCS/USD 1.1280 PER PCS)"/>
    <x v="47"/>
    <x v="97"/>
    <x v="23"/>
    <s v=""/>
    <n v="16992"/>
    <s v="PCS"/>
    <s v="1.1280"/>
    <s v="PCS"/>
    <n v="3256.8"/>
    <s v="KGS"/>
    <n v="510.72402970000002"/>
    <x v="430"/>
    <n v="6.0728184269999996"/>
    <n v="19777.95505"/>
    <x v="430"/>
    <x v="431"/>
    <x v="2"/>
    <x v="0"/>
    <x v="0"/>
    <s v="Other"/>
  </r>
  <r>
    <s v="INNSA1"/>
    <s v="2023-11-23"/>
    <x v="0"/>
    <x v="2"/>
    <s v="SB-01 STAINLESS STEEL SPORTS BOTTLE 750ML SG-702 (QTY :26328PCS/USD 1.0450 PER PCS)"/>
    <x v="48"/>
    <x v="98"/>
    <x v="23"/>
    <s v=""/>
    <e v="#VALUE!"/>
    <e v="#VALUE!"/>
    <s v="1.0450"/>
    <e v="#VALUE!"/>
    <n v="4388"/>
    <s v="KGS"/>
    <n v="544.11563349999994"/>
    <x v="431"/>
    <n v="6.4698648460000001"/>
    <n v="28389.766940000001"/>
    <x v="431"/>
    <x v="432"/>
    <x v="2"/>
    <x v="0"/>
    <x v="0"/>
    <s v="Other"/>
  </r>
  <r>
    <s v="INNSA1"/>
    <s v="2023-11-23"/>
    <x v="0"/>
    <x v="2"/>
    <s v="AM-395 -STAINLESS STEEL BOTTLE 500ML (QTY: 37440 PCS/USD 1.0520 PER PCS)"/>
    <x v="49"/>
    <x v="99"/>
    <x v="32"/>
    <s v=""/>
    <n v="37440"/>
    <s v="PCS"/>
    <s v="1.0520"/>
    <s v="PCS"/>
    <n v="5200"/>
    <s v="KGS"/>
    <n v="657.31251350000002"/>
    <x v="432"/>
    <n v="7.8158443929999999"/>
    <n v="40642.39084"/>
    <x v="432"/>
    <x v="433"/>
    <x v="2"/>
    <x v="0"/>
    <x v="0"/>
    <s v="Other"/>
  </r>
  <r>
    <s v="INNSA1"/>
    <s v="2023-11-23"/>
    <x v="0"/>
    <x v="2"/>
    <s v="AM-06 STAINLESS STEEL BOTTLE 750ML SG805 (QTY:25824 PCS/USD0.9900 PER PCS)"/>
    <x v="50"/>
    <x v="100"/>
    <x v="23"/>
    <s v=""/>
    <n v="25824"/>
    <s v="PCS"/>
    <s v=" "/>
    <s v="PCS"/>
    <n v="4949.6000000000004"/>
    <s v="KGS"/>
    <n v="448.2416781"/>
    <x v="433"/>
    <n v="5.3298653759999999"/>
    <n v="26380.701659999999"/>
    <x v="433"/>
    <x v="434"/>
    <x v="2"/>
    <x v="0"/>
    <x v="0"/>
    <s v="Other"/>
  </r>
  <r>
    <s v="INNSA1"/>
    <s v="2023-11-23"/>
    <x v="0"/>
    <x v="2"/>
    <s v="AM-314 STAINLESS STEEL SPORTS BOTTLE 500ML S116-500 (QTY: 10824 PCS/ USD 0.9170 PER PCS)"/>
    <x v="51"/>
    <x v="101"/>
    <x v="23"/>
    <s v=""/>
    <n v="10824"/>
    <s v="PCS"/>
    <s v="0.9170"/>
    <s v="PCS"/>
    <n v="1307.9000000000001"/>
    <s v="KGS"/>
    <n v="658.5766496"/>
    <x v="434"/>
    <n v="7.8308757379999996"/>
    <n v="10242.00238"/>
    <x v="434"/>
    <x v="435"/>
    <x v="2"/>
    <x v="0"/>
    <x v="0"/>
    <s v="Other"/>
  </r>
  <r>
    <s v="INNSA1"/>
    <s v="2023-11-23"/>
    <x v="0"/>
    <x v="2"/>
    <s v="AM-459 STAINLESS STEEL SPORTS BOTTLE 750ML SG-707 (QTY: 21582 PCS/ USD 1.0660 PER PCS)"/>
    <x v="52"/>
    <x v="102"/>
    <x v="23"/>
    <s v=""/>
    <n v="21582"/>
    <s v="PCS"/>
    <s v="1.0660"/>
    <s v="PCS"/>
    <n v="3477.1"/>
    <s v="KGS"/>
    <n v="574.18960919999995"/>
    <x v="435"/>
    <n v="6.8274626530000004"/>
    <n v="23739.770390000001"/>
    <x v="435"/>
    <x v="436"/>
    <x v="2"/>
    <x v="0"/>
    <x v="0"/>
    <s v="Other"/>
  </r>
  <r>
    <s v="INNSA1"/>
    <s v="2023-11-23"/>
    <x v="0"/>
    <x v="2"/>
    <s v="NP-20 STAINLESS STEEL SPORTS BOTTLE 750ML S-308-C6(QTY:20640PCS/USD 0.9760 PER PCS)"/>
    <x v="53"/>
    <x v="103"/>
    <x v="23"/>
    <s v=""/>
    <e v="#VALUE!"/>
    <e v="#VALUE!"/>
    <s v="0.9760"/>
    <e v="#VALUE!"/>
    <n v="3440"/>
    <s v="KGS"/>
    <n v="508.1883808"/>
    <x v="436"/>
    <n v="6.0426680240000001"/>
    <n v="20786.777999999998"/>
    <x v="436"/>
    <x v="437"/>
    <x v="2"/>
    <x v="0"/>
    <x v="0"/>
    <s v="Other"/>
  </r>
  <r>
    <s v="INNSA1"/>
    <s v="2023-11-23"/>
    <x v="0"/>
    <x v="2"/>
    <s v="AM-457 STAINLESS STEEL SPORTS BOTTLE 750ML SG-210 (QTY: 21600 PCS/ USD 1.0247 PER PCS)"/>
    <x v="54"/>
    <x v="104"/>
    <x v="23"/>
    <s v=""/>
    <n v="21600"/>
    <s v="PCS"/>
    <s v="1.0247"/>
    <s v="PCS"/>
    <n v="3360"/>
    <s v="KGS"/>
    <n v="571.65613099999996"/>
    <x v="437"/>
    <n v="6.7973380609999996"/>
    <n v="22839.05589"/>
    <x v="437"/>
    <x v="438"/>
    <x v="2"/>
    <x v="0"/>
    <x v="0"/>
    <s v="Other"/>
  </r>
  <r>
    <s v="INNSA1"/>
    <s v="2023-11-22"/>
    <x v="0"/>
    <x v="2"/>
    <s v="NP-20 STAINLESS STEEL SPORTS BOTTLE 750ML S-308-C6 (QTY: 27720 PCS/ USD 0.976 PER PCS)"/>
    <x v="53"/>
    <x v="103"/>
    <x v="23"/>
    <s v=""/>
    <n v="27720"/>
    <s v="PCS"/>
    <s v="0.976"/>
    <s v="PCS"/>
    <n v="4620"/>
    <s v="KGS"/>
    <n v="508.5421212"/>
    <x v="438"/>
    <n v="6.0468742119999996"/>
    <n v="27936.558860000001"/>
    <x v="438"/>
    <x v="439"/>
    <x v="2"/>
    <x v="0"/>
    <x v="0"/>
    <s v="Other"/>
  </r>
  <r>
    <s v="INNSA1"/>
    <s v="2023-11-22"/>
    <x v="0"/>
    <x v="2"/>
    <s v="AM-06 STAINLESS STEEL SPORTS BOTTLE 750ML SG805 (QTY: 16992PCS/ USD 0.99 PER PCS)"/>
    <x v="50"/>
    <x v="105"/>
    <x v="23"/>
    <s v=""/>
    <e v="#VALUE!"/>
    <e v="#VALUE!"/>
    <s v="0.99"/>
    <e v="#VALUE!"/>
    <n v="2478"/>
    <s v="KGS"/>
    <n v="588.51677559999996"/>
    <x v="439"/>
    <n v="6.9978213509999998"/>
    <n v="17340.601309999998"/>
    <x v="439"/>
    <x v="440"/>
    <x v="2"/>
    <x v="0"/>
    <x v="0"/>
    <s v="Other"/>
  </r>
  <r>
    <s v="INNSA1"/>
    <s v="2023-11-22"/>
    <x v="0"/>
    <x v="2"/>
    <s v="NP-21 STAINLESS STEEL SPORTS BOTTLE 650ML S115 (QTY: 7320 PCS/ USD 0.99 PER PCS)"/>
    <x v="55"/>
    <x v="106"/>
    <x v="23"/>
    <s v=""/>
    <n v="7320"/>
    <s v="PCS"/>
    <s v="0.99"/>
    <s v="PCS"/>
    <n v="1220"/>
    <s v="KGS"/>
    <n v="515.83678689999999"/>
    <x v="440"/>
    <n v="6.1336122099999999"/>
    <n v="7483.0068970000002"/>
    <x v="440"/>
    <x v="441"/>
    <x v="2"/>
    <x v="0"/>
    <x v="0"/>
    <s v="Other"/>
  </r>
  <r>
    <s v="INNSA1"/>
    <s v="2023-11-22"/>
    <x v="0"/>
    <x v="2"/>
    <s v="SL-01 STAINLESS STEEL COLA BOTTLE 750ML SK750 (QTY: 10776 PCS/ USD 1.128 PER PCS)"/>
    <x v="47"/>
    <x v="97"/>
    <x v="23"/>
    <s v=""/>
    <n v="10776"/>
    <s v="PCS"/>
    <s v="1.128"/>
    <s v="PCS"/>
    <n v="2065.4"/>
    <s v="KGS"/>
    <n v="511.07944709999998"/>
    <x v="441"/>
    <n v="6.0770445549999996"/>
    <n v="12551.527819999999"/>
    <x v="441"/>
    <x v="442"/>
    <x v="2"/>
    <x v="0"/>
    <x v="0"/>
    <s v="Other"/>
  </r>
  <r>
    <s v="INNSA1"/>
    <s v="2023-11-22"/>
    <x v="0"/>
    <x v="2"/>
    <s v="AM-314 STAINLESS STEEL SPORTS BOTTLE 500ML S116-500 (QTY: 816 PCS/ USD 0.917 PER PCS)"/>
    <x v="51"/>
    <x v="101"/>
    <x v="23"/>
    <s v=""/>
    <n v="816"/>
    <s v="PCS"/>
    <s v="0.917"/>
    <s v="PCS"/>
    <n v="102"/>
    <s v="KGS"/>
    <n v="636.3357843"/>
    <x v="442"/>
    <n v="7.5664183630000004"/>
    <n v="771.77467300000001"/>
    <x v="442"/>
    <x v="443"/>
    <x v="2"/>
    <x v="0"/>
    <x v="0"/>
    <s v="Other"/>
  </r>
  <r>
    <s v="INNSA1"/>
    <s v="2023-11-22"/>
    <x v="0"/>
    <x v="2"/>
    <s v="SB-12 STEEL TEA STRAINER BIG - (QTY:25200 PCS/USD 1.0302 PERPCS)"/>
    <x v="3"/>
    <x v="107"/>
    <x v="0"/>
    <s v=""/>
    <n v="25200"/>
    <s v="PCS"/>
    <s v="1.0302"/>
    <s v="PCS"/>
    <n v="6160"/>
    <s v="KGS"/>
    <n v="372.23962990000001"/>
    <x v="443"/>
    <n v="4.4261549330000003"/>
    <n v="27265.114389999999"/>
    <x v="443"/>
    <x v="444"/>
    <x v="2"/>
    <x v="0"/>
    <x v="0"/>
    <s v="Tea Strainer"/>
  </r>
  <r>
    <s v="INNSA1"/>
    <s v="2023-11-22"/>
    <x v="0"/>
    <x v="2"/>
    <s v="SB-01 STAINLESS STEEL SPORTS BOTTLE 750ML SG-702 (QTY: 47208 PCS/ USD 1.045 PER PCS)"/>
    <x v="48"/>
    <x v="98"/>
    <x v="23"/>
    <s v=""/>
    <n v="47208"/>
    <s v="PCS"/>
    <s v="1.045"/>
    <s v="PCS"/>
    <n v="7671.3"/>
    <s v="KGS"/>
    <n v="557.81623060000004"/>
    <x v="444"/>
    <n v="6.632773254"/>
    <n v="50881.993459999998"/>
    <x v="444"/>
    <x v="445"/>
    <x v="2"/>
    <x v="0"/>
    <x v="0"/>
    <s v="Other"/>
  </r>
  <r>
    <s v="INNSA1"/>
    <s v="2023-11-22"/>
    <x v="0"/>
    <x v="2"/>
    <s v="DS-25 STAINLESS STEEL GRATER WITH HANDLE-(QTY:51000 PCS USD0.2032 PER PCS)"/>
    <x v="28"/>
    <x v="78"/>
    <x v="23"/>
    <s v=""/>
    <e v="#N/A"/>
    <e v="#N/A"/>
    <s v=" "/>
    <e v="#N/A"/>
    <n v="1700"/>
    <s v="KGS"/>
    <n v="538.42615290000003"/>
    <x v="445"/>
    <n v="6.4022134709999996"/>
    <n v="10883.7629"/>
    <x v="445"/>
    <x v="446"/>
    <x v="2"/>
    <x v="0"/>
    <x v="0"/>
    <s v="Other"/>
  </r>
  <r>
    <s v="INNSA1"/>
    <s v="2023-11-22"/>
    <x v="0"/>
    <x v="2"/>
    <s v="SL-01 STAINLESS STEEL COLA BOTTLE 750ML SK750 (QTY: 15096 PCS/ USD 1.128 PER PCS)"/>
    <x v="47"/>
    <x v="97"/>
    <x v="23"/>
    <s v=""/>
    <n v="15096"/>
    <s v="PCS"/>
    <s v="1.128"/>
    <s v="PCS"/>
    <n v="2956.3"/>
    <s v="KGS"/>
    <n v="499.632632"/>
    <x v="446"/>
    <n v="5.9409349819999999"/>
    <n v="17563.186089999999"/>
    <x v="446"/>
    <x v="447"/>
    <x v="2"/>
    <x v="0"/>
    <x v="0"/>
    <s v="Other"/>
  </r>
  <r>
    <s v="INNSA1"/>
    <s v="2023-11-22"/>
    <x v="0"/>
    <x v="2"/>
    <s v="AM-393 STAINLESS STEEL SPORTS BOTTLE 750ML (QTY: 25152 PCS/USD 1.200 PER PCS)"/>
    <x v="56"/>
    <x v="108"/>
    <x v="23"/>
    <s v=""/>
    <n v="25152"/>
    <s v="PCS"/>
    <s v="1.200"/>
    <s v="PCS"/>
    <n v="5030.3999999999996"/>
    <s v="KGS"/>
    <n v="520.45056850000003"/>
    <x v="447"/>
    <n v="6.1884728720000002"/>
    <n v="31130.49394"/>
    <x v="447"/>
    <x v="448"/>
    <x v="2"/>
    <x v="0"/>
    <x v="0"/>
    <s v="Other"/>
  </r>
  <r>
    <s v="INNSA1"/>
    <s v="2023-11-22"/>
    <x v="0"/>
    <x v="2"/>
    <s v="AM-314 STAINLESS STEEL SPORTS BOTTLE 500ML S116-500 (QTY: 24144 PCS/ USD 0.917 PER PCS)"/>
    <x v="51"/>
    <x v="101"/>
    <x v="23"/>
    <s v=""/>
    <n v="24144"/>
    <s v="PCS"/>
    <s v="0.917"/>
    <s v="PCS"/>
    <n v="2917.4"/>
    <s v="KGS"/>
    <n v="657.90485020000006"/>
    <x v="448"/>
    <n v="7.8228876359999999"/>
    <n v="22822.492389999999"/>
    <x v="448"/>
    <x v="449"/>
    <x v="2"/>
    <x v="0"/>
    <x v="0"/>
    <s v="Other"/>
  </r>
  <r>
    <s v="INNSA1"/>
    <s v="2023-11-22"/>
    <x v="0"/>
    <x v="2"/>
    <s v="NP-21 STAINLESS STEEL SPORTS BOTTLE 650ML S115 (QTY: 12504PCS/ USD 0.99 PER PCS)"/>
    <x v="55"/>
    <x v="106"/>
    <x v="23"/>
    <s v=""/>
    <e v="#VALUE!"/>
    <e v="#VALUE!"/>
    <s v="0.99"/>
    <e v="#VALUE!"/>
    <n v="2084"/>
    <s v="KGS"/>
    <n v="514.9522121"/>
    <x v="449"/>
    <n v="6.1230940800000004"/>
    <n v="12760.528060000001"/>
    <x v="449"/>
    <x v="450"/>
    <x v="2"/>
    <x v="0"/>
    <x v="0"/>
    <s v="Other"/>
  </r>
  <r>
    <s v="INNSA1"/>
    <s v="2023-11-22"/>
    <x v="0"/>
    <x v="2"/>
    <s v="SB-01 STAINLESS STEEL SPORTS BOTTLE 750ML SG-702 (QTY: 19920 PCS/ USD 1.045 PER PCS)"/>
    <x v="48"/>
    <x v="98"/>
    <x v="23"/>
    <s v=""/>
    <n v="19920"/>
    <s v="PCS"/>
    <s v="1.045"/>
    <s v="PCS"/>
    <n v="3486"/>
    <s v="KGS"/>
    <n v="518.5661159"/>
    <x v="450"/>
    <n v="6.1660655870000003"/>
    <n v="21494.904640000001"/>
    <x v="450"/>
    <x v="451"/>
    <x v="2"/>
    <x v="0"/>
    <x v="0"/>
    <s v="Other"/>
  </r>
  <r>
    <s v="INNSA1"/>
    <s v="2023-11-22"/>
    <x v="0"/>
    <x v="2"/>
    <s v="BLCR-3 STAINLESS STEEL SPORTS BOTTLE 750ML SG705-1 (QTY: 19704 PCS/ USD 1.052 PER PCS)"/>
    <x v="57"/>
    <x v="109"/>
    <x v="23"/>
    <s v=""/>
    <n v="19704"/>
    <s v="PCS"/>
    <s v="1.052"/>
    <s v="PCS"/>
    <n v="2791.4"/>
    <s v="KGS"/>
    <n v="644.87265890000003"/>
    <x v="451"/>
    <n v="7.6679269779999997"/>
    <n v="21404.251370000002"/>
    <x v="451"/>
    <x v="452"/>
    <x v="2"/>
    <x v="0"/>
    <x v="0"/>
    <s v="Other"/>
  </r>
  <r>
    <s v="INNSA1"/>
    <s v="2023-11-21"/>
    <x v="0"/>
    <x v="2"/>
    <s v="SS OIL POT 900ML (KWP-1000B) (QTY: 27000 PCS/USD 1.38 PER PCS)"/>
    <x v="15"/>
    <x v="110"/>
    <x v="31"/>
    <s v="KWP-1000B"/>
    <n v="27000"/>
    <s v="PCS"/>
    <s v="1.38"/>
    <s v="PCS"/>
    <n v="7315"/>
    <s v="KGS"/>
    <n v="439.67264110000002"/>
    <x v="452"/>
    <n v="5.2279743300000003"/>
    <n v="38242.63222"/>
    <x v="452"/>
    <x v="453"/>
    <x v="2"/>
    <x v="0"/>
    <x v="0"/>
    <s v="Other"/>
  </r>
  <r>
    <s v="INNSA1"/>
    <s v="2023-11-21"/>
    <x v="0"/>
    <x v="2"/>
    <s v="STAINLESS STEEL SPORTS BOTTLE (KWB-600F) (QTY: 50400 PCS/USD0.88 PER PCS)"/>
    <x v="24"/>
    <x v="93"/>
    <x v="0"/>
    <s v="KWB-600F"/>
    <n v="50400"/>
    <s v="PCS"/>
    <s v=" "/>
    <s v="PCS"/>
    <n v="7680"/>
    <s v="KGS"/>
    <n v="496.45373699999999"/>
    <x v="426"/>
    <n v="5.9031359930000002"/>
    <n v="45336.084419999999"/>
    <x v="426"/>
    <x v="427"/>
    <x v="2"/>
    <x v="0"/>
    <x v="0"/>
    <s v="Other"/>
  </r>
  <r>
    <s v="INNSA1"/>
    <s v="2023-11-17"/>
    <x v="0"/>
    <x v="2"/>
    <s v="STAINLESS STEEL SPORTS BOTTLE 750ML SG-702 (SB-01) (QTY:34704 NOS/USD 1.045 PER NOS)"/>
    <x v="24"/>
    <x v="88"/>
    <x v="0"/>
    <s v="SB-01"/>
    <n v="34704"/>
    <s v="NOS"/>
    <s v="1.045"/>
    <s v="PCS"/>
    <n v="5784"/>
    <s v="KGS"/>
    <n v="548.99404389999995"/>
    <x v="453"/>
    <n v="6.5278721040000001"/>
    <n v="37757.212249999997"/>
    <x v="453"/>
    <x v="454"/>
    <x v="2"/>
    <x v="0"/>
    <x v="0"/>
    <s v="Other"/>
  </r>
  <r>
    <s v="INNSA1"/>
    <s v="2023-11-17"/>
    <x v="0"/>
    <x v="2"/>
    <s v="STAINLESS STEEL SPORTS BOTTLE 750ML S-308-C6 (NP-20) (QTY:8472 NOS/0.976 PER NOS)"/>
    <x v="24"/>
    <x v="86"/>
    <x v="0"/>
    <s v="NP-20"/>
    <n v="8472"/>
    <s v="NOS"/>
    <s v=" "/>
    <s v="PCS"/>
    <n v="1412"/>
    <s v="KGS"/>
    <n v="512.74458919999995"/>
    <x v="454"/>
    <n v="6.0968441049999997"/>
    <n v="8608.7438760000005"/>
    <x v="454"/>
    <x v="455"/>
    <x v="2"/>
    <x v="0"/>
    <x v="0"/>
    <s v="Other"/>
  </r>
  <r>
    <s v="INNSA1"/>
    <s v="2023-11-17"/>
    <x v="0"/>
    <x v="2"/>
    <s v="STAINLESS STEELSPORTS BOTTLE 750ML (AM-393) (QTY:1728 NOS/USD 1.200 PER NOS)"/>
    <x v="24"/>
    <x v="111"/>
    <x v="30"/>
    <s v="AM-393"/>
    <n v="1728"/>
    <s v="NOS"/>
    <s v="1.200"/>
    <s v="PCS"/>
    <n v="345.6"/>
    <s v="KGS"/>
    <n v="525.35315390000005"/>
    <x v="455"/>
    <n v="6.2467675849999997"/>
    <n v="2158.8828779999999"/>
    <x v="455"/>
    <x v="456"/>
    <x v="2"/>
    <x v="0"/>
    <x v="0"/>
    <s v="Other"/>
  </r>
  <r>
    <s v="INNSA1"/>
    <s v="2023-11-13"/>
    <x v="0"/>
    <x v="2"/>
    <s v="STAINLESS STEEL BOTTLE 500ML (AM-395) (QTY: 15984 NOS/USD 1.052 PER NOS)"/>
    <x v="24"/>
    <x v="112"/>
    <x v="0"/>
    <s v="AM-395"/>
    <n v="15984"/>
    <s v="NOS"/>
    <s v="1.052"/>
    <s v="PCS"/>
    <n v="2042.4"/>
    <s v="KGS"/>
    <n v="721.05868099999998"/>
    <x v="456"/>
    <n v="8.5687306119999995"/>
    <n v="17500.775399999999"/>
    <x v="456"/>
    <x v="457"/>
    <x v="2"/>
    <x v="0"/>
    <x v="0"/>
    <s v="Other"/>
  </r>
  <r>
    <s v="INNSA1"/>
    <s v="2023-11-13"/>
    <x v="0"/>
    <x v="2"/>
    <s v="STAINLESS STEEL SPORTS BOTTLE 750ML SG705-1 (BLCR-3) (QTY: 16392 NOS/USD 1.052 PER NOS)"/>
    <x v="24"/>
    <x v="113"/>
    <x v="0"/>
    <s v="BLCR-3"/>
    <n v="16392"/>
    <s v="NOS"/>
    <s v="1.052"/>
    <s v="PCS"/>
    <n v="2322.1999999999998"/>
    <s v="KGS"/>
    <n v="650.36649299999999"/>
    <x v="457"/>
    <n v="7.7286570760000002"/>
    <n v="17947.48746"/>
    <x v="457"/>
    <x v="458"/>
    <x v="2"/>
    <x v="0"/>
    <x v="0"/>
    <s v="Other"/>
  </r>
  <r>
    <s v="INNSA1"/>
    <s v="2023-11-13"/>
    <x v="0"/>
    <x v="2"/>
    <s v="STAINLESS STEEL BOTTLE 750ML SG805 (AM-06) (QTY: 3456 NOS/USD 0.990 PER PCS)"/>
    <x v="24"/>
    <x v="114"/>
    <x v="0"/>
    <s v="AM-06"/>
    <n v="3456"/>
    <s v="NOS"/>
    <s v="0.990"/>
    <s v="PCS"/>
    <n v="662.4"/>
    <s v="KGS"/>
    <n v="452.37515100000002"/>
    <x v="458"/>
    <n v="5.375818787"/>
    <n v="3560.9423649999999"/>
    <x v="458"/>
    <x v="459"/>
    <x v="2"/>
    <x v="0"/>
    <x v="0"/>
    <s v="Other"/>
  </r>
  <r>
    <s v="INNSA1"/>
    <s v="2023-11-13"/>
    <x v="0"/>
    <x v="2"/>
    <s v="STAINLESS STEELSPORTS BOTTLE 500ML S116-500 (AM-314) (QTY: 67776 NOS/USD 0.917 PER NOS)"/>
    <x v="24"/>
    <x v="115"/>
    <x v="30"/>
    <s v="AM-314"/>
    <n v="67776"/>
    <s v="NOS"/>
    <s v="0.917"/>
    <s v="PCS"/>
    <n v="8189.6"/>
    <s v="KGS"/>
    <n v="660.76209459999995"/>
    <x v="459"/>
    <n v="7.8521936380000001"/>
    <n v="64306.32501"/>
    <x v="459"/>
    <x v="460"/>
    <x v="2"/>
    <x v="0"/>
    <x v="0"/>
    <s v="Other"/>
  </r>
  <r>
    <s v="INNSA1"/>
    <s v="2023-11-13"/>
    <x v="0"/>
    <x v="2"/>
    <s v="STAINLESS STEELSPORTS BOTTLE 650ML S115 (NP-21) (QTY: 10032NOS/USD 0.990 PER NOS)"/>
    <x v="24"/>
    <x v="87"/>
    <x v="30"/>
    <s v="NP-21"/>
    <e v="#VALUE!"/>
    <e v="#VALUE!"/>
    <s v="0.990"/>
    <e v="#VALUE!"/>
    <n v="1672"/>
    <s v="KGS"/>
    <n v="520.23146529999997"/>
    <x v="460"/>
    <n v="6.1821921010000001"/>
    <n v="10336.625190000001"/>
    <x v="460"/>
    <x v="461"/>
    <x v="2"/>
    <x v="0"/>
    <x v="0"/>
    <s v="Other"/>
  </r>
  <r>
    <s v="INNSA1"/>
    <s v="2023-11-11"/>
    <x v="0"/>
    <x v="2"/>
    <s v="SS OIL POT 900ML (KWP-1000B) (QTY: 27000 PCS/USD 1.40 PER PCS)"/>
    <x v="15"/>
    <x v="110"/>
    <x v="31"/>
    <s v="KWP-1000B"/>
    <n v="27000"/>
    <s v="PCS"/>
    <s v="1.40"/>
    <s v="PCS"/>
    <n v="7300"/>
    <s v="KGS"/>
    <n v="447.06412740000002"/>
    <x v="461"/>
    <n v="5.3127050200000001"/>
    <n v="38782.746639999998"/>
    <x v="461"/>
    <x v="462"/>
    <x v="2"/>
    <x v="0"/>
    <x v="0"/>
    <s v="Other"/>
  </r>
  <r>
    <s v="INNSA1"/>
    <s v="2023-11-07"/>
    <x v="0"/>
    <x v="2"/>
    <s v="STEEL ROUND CONTAINER (6856) (QTY: 122400 NOS/ USD 0.585 PERNOS)"/>
    <x v="13"/>
    <x v="36"/>
    <x v="12"/>
    <s v="6856"/>
    <n v="122400"/>
    <s v="NOS"/>
    <s v="0.585"/>
    <s v="PCS"/>
    <n v="10200"/>
    <s v="KGS"/>
    <n v="603.29936959999998"/>
    <x v="462"/>
    <n v="7.1693329720000003"/>
    <n v="73127.196320000003"/>
    <x v="462"/>
    <x v="463"/>
    <x v="2"/>
    <x v="0"/>
    <x v="0"/>
    <s v="Other"/>
  </r>
  <r>
    <s v="INNSA1"/>
    <s v="2023-11-07"/>
    <x v="0"/>
    <x v="2"/>
    <s v="STEEL RECTANGLE CONTAINER (6901) (QTY: 9216 NOS/ USD 0.900 PER NOS)"/>
    <x v="13"/>
    <x v="43"/>
    <x v="14"/>
    <s v="6901"/>
    <n v="9216"/>
    <s v="NOS"/>
    <s v="0.900"/>
    <s v="PCS"/>
    <n v="1497.6"/>
    <s v="KGS"/>
    <n v="475.97587470000002"/>
    <x v="463"/>
    <n v="5.6562789630000001"/>
    <n v="8470.8433750000004"/>
    <x v="463"/>
    <x v="464"/>
    <x v="2"/>
    <x v="0"/>
    <x v="0"/>
    <s v="Other"/>
  </r>
  <r>
    <s v="INNSA1"/>
    <s v="2023-11-07"/>
    <x v="0"/>
    <x v="2"/>
    <s v="AM-296 STAINLESS STEEL BOTTLE 750ML SG2318 (QTY:42048 PCS/USD 1.070 PER PCS)"/>
    <x v="58"/>
    <x v="116"/>
    <x v="23"/>
    <s v=""/>
    <n v="42048"/>
    <s v="PCS"/>
    <s v="1.070"/>
    <s v="PCS"/>
    <n v="6657.6"/>
    <s v="KGS"/>
    <n v="587.08103670000003"/>
    <x v="464"/>
    <n v="6.9766017429999998"/>
    <n v="46447.423770000001"/>
    <x v="464"/>
    <x v="465"/>
    <x v="2"/>
    <x v="0"/>
    <x v="0"/>
    <s v="Other"/>
  </r>
  <r>
    <s v="INNSA1"/>
    <s v="2023-11-07"/>
    <x v="0"/>
    <x v="2"/>
    <s v="STEEL RECTANGLE CONTAINER BIG (6578) (QTY: 28500 NOS/USD 1.610 PER NOS)"/>
    <x v="13"/>
    <x v="40"/>
    <x v="14"/>
    <s v="6578"/>
    <n v="28500"/>
    <s v="NOS"/>
    <s v="1.610"/>
    <s v="PCS"/>
    <n v="8431.25"/>
    <s v="KGS"/>
    <n v="467.70775029999999"/>
    <x v="465"/>
    <n v="5.5580243649999996"/>
    <n v="46861.092929999999"/>
    <x v="465"/>
    <x v="466"/>
    <x v="2"/>
    <x v="0"/>
    <x v="0"/>
    <s v="Other"/>
  </r>
  <r>
    <s v="INNSA1"/>
    <s v="2023-11-07"/>
    <x v="0"/>
    <x v="2"/>
    <s v="AM-458 STAINLESS STEEL SPORTS BOTTLE 750ML (QTY:36954 PCS/USD 1.037 PER PCS)"/>
    <x v="59"/>
    <x v="108"/>
    <x v="23"/>
    <s v=""/>
    <n v="36954"/>
    <s v="PCS"/>
    <s v="1.037"/>
    <s v="PCS"/>
    <n v="6159"/>
    <s v="KGS"/>
    <n v="540.52603829999998"/>
    <x v="466"/>
    <n v="6.4233634979999996"/>
    <n v="39561.495779999997"/>
    <x v="466"/>
    <x v="467"/>
    <x v="2"/>
    <x v="0"/>
    <x v="0"/>
    <s v="Other"/>
  </r>
  <r>
    <s v="INNSA1"/>
    <s v="2023-11-07"/>
    <x v="0"/>
    <x v="2"/>
    <s v="AM-393 STAINLESS STEEL SPORTS BOTTLE 750ML (QTY:5304 PCS/USD1.200 PER PCS)"/>
    <x v="56"/>
    <x v="108"/>
    <x v="23"/>
    <s v=""/>
    <n v="5304"/>
    <s v="PCS"/>
    <s v=" "/>
    <s v="PCS"/>
    <n v="1060.8"/>
    <s v="KGS"/>
    <n v="521.24014890000001"/>
    <x v="467"/>
    <n v="6.1941788349999998"/>
    <n v="6570.7849079999996"/>
    <x v="467"/>
    <x v="468"/>
    <x v="2"/>
    <x v="0"/>
    <x v="0"/>
    <s v="Other"/>
  </r>
  <r>
    <s v="INNSA1"/>
    <s v="2023-10-28"/>
    <x v="0"/>
    <x v="2"/>
    <s v="STAINLESS STEEL SPORTS BOTTLE 750ML SG705-1 (BLCR-3) (QTY: 6000 NOS/USD 1.052 PER NOS)"/>
    <x v="24"/>
    <x v="113"/>
    <x v="0"/>
    <s v="BLCR-3"/>
    <n v="6000"/>
    <s v="NOS"/>
    <s v="1.052"/>
    <s v="PCS"/>
    <n v="850"/>
    <s v="KGS"/>
    <n v="648.60479999999995"/>
    <x v="468"/>
    <n v="7.7031448930000002"/>
    <n v="6547.6731589999999"/>
    <x v="468"/>
    <x v="469"/>
    <x v="2"/>
    <x v="0"/>
    <x v="0"/>
    <s v="Other"/>
  </r>
  <r>
    <s v="INNSA1"/>
    <s v="2023-10-28"/>
    <x v="0"/>
    <x v="2"/>
    <s v="STAINLESS STEELSPORTS BOTTLE 750ML (AM-393) (QTY: 9000 NOS/USD 1.200 PER NOS)"/>
    <x v="24"/>
    <x v="111"/>
    <x v="30"/>
    <s v="AM-393"/>
    <n v="9000"/>
    <s v="NOS"/>
    <s v="1.200"/>
    <s v="PCS"/>
    <n v="1800"/>
    <s v="KGS"/>
    <n v="524.06283889999997"/>
    <x v="469"/>
    <n v="6.224024215"/>
    <n v="11203.24359"/>
    <x v="469"/>
    <x v="470"/>
    <x v="2"/>
    <x v="0"/>
    <x v="0"/>
    <s v="Other"/>
  </r>
  <r>
    <s v="INNSA1"/>
    <s v="2023-10-28"/>
    <x v="0"/>
    <x v="2"/>
    <s v="STAINLESS STEELSPORTS BOTTLE 650ML S115 (NP-21) (QTY: 9168 NOS/USD 1.008 PER NOS)"/>
    <x v="24"/>
    <x v="87"/>
    <x v="30"/>
    <s v="NP-21"/>
    <n v="9168"/>
    <s v="NOS"/>
    <s v="1.008"/>
    <s v="PCS"/>
    <n v="1528"/>
    <s v="KGS"/>
    <n v="528.25507849999997"/>
    <x v="470"/>
    <n v="6.273813284"/>
    <n v="9586.3866980000003"/>
    <x v="470"/>
    <x v="471"/>
    <x v="2"/>
    <x v="0"/>
    <x v="0"/>
    <s v="Other"/>
  </r>
  <r>
    <s v="INNSA1"/>
    <s v="2023-10-28"/>
    <x v="0"/>
    <x v="2"/>
    <s v="STEEL RECTANGLE CONTAINER (6901) (QTY: 67440 NOS/USD 0.900 PER NOS)"/>
    <x v="13"/>
    <x v="43"/>
    <x v="14"/>
    <s v="6901"/>
    <n v="67440"/>
    <s v="NOS"/>
    <s v="0.900"/>
    <s v="PCS"/>
    <n v="10959"/>
    <s v="KGS"/>
    <n v="478.12203390000002"/>
    <x v="471"/>
    <n v="5.678408954"/>
    <n v="62229.683729999997"/>
    <x v="471"/>
    <x v="472"/>
    <x v="2"/>
    <x v="0"/>
    <x v="0"/>
    <s v="Other"/>
  </r>
  <r>
    <s v="INNSA1"/>
    <s v="2023-10-28"/>
    <x v="0"/>
    <x v="2"/>
    <s v="STEEL ROUND CONTAINER MEDIUM (6581) (QTY: 1008 NOS/USD 0.900PER NOS)"/>
    <x v="13"/>
    <x v="44"/>
    <x v="12"/>
    <s v="6581"/>
    <n v="1008"/>
    <s v="NOS"/>
    <s v=" "/>
    <s v="PCS"/>
    <n v="121.8"/>
    <s v="KGS"/>
    <n v="642.99162560000002"/>
    <x v="472"/>
    <n v="7.6364801140000003"/>
    <n v="930.12327789999995"/>
    <x v="472"/>
    <x v="473"/>
    <x v="2"/>
    <x v="0"/>
    <x v="0"/>
    <s v="Other"/>
  </r>
  <r>
    <s v="INNSA1"/>
    <s v="2023-10-28"/>
    <x v="0"/>
    <x v="2"/>
    <s v="STEEL LUNCH BOX 3LAYER (8505) (QTY: 11100 NOS/USD 3.350 PERNOS)"/>
    <x v="13"/>
    <x v="39"/>
    <x v="13"/>
    <s v="8505"/>
    <n v="11100"/>
    <s v="NOS"/>
    <s v="3.350"/>
    <s v="PCS"/>
    <n v="7215"/>
    <s v="KGS"/>
    <n v="444.91906440000002"/>
    <x v="473"/>
    <n v="5.2840743999999997"/>
    <n v="38124.596790000003"/>
    <x v="473"/>
    <x v="474"/>
    <x v="2"/>
    <x v="0"/>
    <x v="0"/>
    <s v="Lunch Box"/>
  </r>
  <r>
    <s v="INNSA1"/>
    <s v="2023-10-28"/>
    <x v="0"/>
    <x v="2"/>
    <s v="STEEL RECTANGLE CONTAINER LARGE (6862) (QTY: 43542 NOS/USD 1.430 PER NOS)"/>
    <x v="13"/>
    <x v="41"/>
    <x v="14"/>
    <s v="6862"/>
    <n v="43542"/>
    <s v="NOS"/>
    <s v="1.430"/>
    <s v="PCS"/>
    <n v="10885.5"/>
    <s v="KGS"/>
    <n v="493.79377060000002"/>
    <x v="474"/>
    <n v="5.8645340929999996"/>
    <n v="63838.385869999998"/>
    <x v="474"/>
    <x v="475"/>
    <x v="2"/>
    <x v="0"/>
    <x v="0"/>
    <s v="Other"/>
  </r>
  <r>
    <s v="INNSA1"/>
    <s v="2023-10-28"/>
    <x v="0"/>
    <x v="2"/>
    <s v="MILD STEEL MULTI FUNCTION CLOTH STAND (RYX-02-021A) (QTY: 2592 NOS /CNY: 63.00 PER NOS)"/>
    <x v="2"/>
    <x v="2"/>
    <x v="0"/>
    <s v="RYX-02-021A"/>
    <n v="2592"/>
    <s v="NOS"/>
    <s v=" "/>
    <s v="PCS"/>
    <n v="9504"/>
    <s v="KGS"/>
    <n v="217.09572600000001"/>
    <x v="475"/>
    <n v="2.5783340379999999"/>
    <n v="24504.486700000001"/>
    <x v="475"/>
    <x v="476"/>
    <x v="2"/>
    <x v="0"/>
    <x v="0"/>
    <s v="Cloth Stand"/>
  </r>
  <r>
    <s v="INNSA1"/>
    <s v="2023-10-28"/>
    <x v="0"/>
    <x v="2"/>
    <s v="STEEL LUNCH BOX 2 LAYER (8504) (QTY: 22080 NOS/USD 2.400 PERNOS)"/>
    <x v="13"/>
    <x v="42"/>
    <x v="13"/>
    <s v="8504"/>
    <n v="22080"/>
    <s v="NOS"/>
    <s v="2.400"/>
    <s v="PCS"/>
    <n v="10561.6"/>
    <s v="KGS"/>
    <n v="433.14191030000001"/>
    <x v="476"/>
    <n v="5.1442032099999997"/>
    <n v="54331.016629999998"/>
    <x v="476"/>
    <x v="477"/>
    <x v="2"/>
    <x v="0"/>
    <x v="0"/>
    <s v="Lunch Box"/>
  </r>
  <r>
    <s v="INNSA1"/>
    <s v="2023-10-28"/>
    <x v="0"/>
    <x v="2"/>
    <s v="STEEL ROUND CONTAINER (6857) (QTY: 68400 NOS/USD 0.735 PER NOS)"/>
    <x v="13"/>
    <x v="36"/>
    <x v="12"/>
    <s v="6857"/>
    <n v="68400"/>
    <s v="NOS"/>
    <s v="0.735"/>
    <s v="PCS"/>
    <n v="8721"/>
    <s v="KGS"/>
    <n v="497.65313149999997"/>
    <x v="477"/>
    <n v="5.9103697329999996"/>
    <n v="51544.334439999999"/>
    <x v="477"/>
    <x v="478"/>
    <x v="2"/>
    <x v="0"/>
    <x v="0"/>
    <s v="Other"/>
  </r>
  <r>
    <s v="INNSA1"/>
    <s v="2023-10-28"/>
    <x v="0"/>
    <x v="2"/>
    <s v="STAINLESS STEELSPORTS BOTTLE 500ML S116-500 (AM-314) (QTY: 28560 NOS/USD 0.917 PER NOS)"/>
    <x v="24"/>
    <x v="115"/>
    <x v="30"/>
    <s v="AM-314"/>
    <n v="28560"/>
    <s v="NOS"/>
    <s v="0.917"/>
    <s v="PCS"/>
    <n v="3451"/>
    <s v="KGS"/>
    <n v="662.84917419999999"/>
    <x v="478"/>
    <n v="7.8723179830000003"/>
    <n v="27167.369360000001"/>
    <x v="478"/>
    <x v="479"/>
    <x v="2"/>
    <x v="0"/>
    <x v="0"/>
    <s v="Other"/>
  </r>
  <r>
    <s v="INNSA1"/>
    <s v="2023-10-26"/>
    <x v="0"/>
    <x v="2"/>
    <s v="AM-461 STAINLESS STEEL SPORTS BOTTLE 750ML (QTY:10098 PCS/USD 1.167 PER PCS)"/>
    <x v="60"/>
    <x v="108"/>
    <x v="23"/>
    <s v=""/>
    <n v="10098"/>
    <s v="PCS"/>
    <s v="1.167"/>
    <s v="PCS"/>
    <n v="1683"/>
    <s v="KGS"/>
    <n v="608.28382650000003"/>
    <x v="479"/>
    <n v="7.2242734740000003"/>
    <n v="12158.45226"/>
    <x v="479"/>
    <x v="480"/>
    <x v="2"/>
    <x v="0"/>
    <x v="0"/>
    <s v="Other"/>
  </r>
  <r>
    <s v="INNSA1"/>
    <s v="2023-10-26"/>
    <x v="0"/>
    <x v="2"/>
    <s v="AM-393 STAINLESS STEEL SPORTS BOTTLE 750ML (QTY:816 PCS/USD1.230 PER PCS)"/>
    <x v="56"/>
    <x v="108"/>
    <x v="23"/>
    <s v=""/>
    <n v="816"/>
    <s v="PCS"/>
    <s v=" "/>
    <s v="PCS"/>
    <n v="163.19999999999999"/>
    <s v="KGS"/>
    <n v="534.26801469999998"/>
    <x v="480"/>
    <n v="6.3452258280000002"/>
    <n v="1035.540855"/>
    <x v="480"/>
    <x v="481"/>
    <x v="2"/>
    <x v="0"/>
    <x v="0"/>
    <s v="Other"/>
  </r>
  <r>
    <s v="INNSA1"/>
    <s v="2023-10-26"/>
    <x v="0"/>
    <x v="2"/>
    <s v="NP-21 STAINLESS STEEL SPORTS BOTTLE 650ML S115 (QTY:16584 PCS/USD 1.008 PER PCS)"/>
    <x v="55"/>
    <x v="106"/>
    <x v="23"/>
    <s v=""/>
    <n v="16584"/>
    <s v="PCS"/>
    <s v="1.008"/>
    <s v="PCS"/>
    <n v="2764"/>
    <s v="KGS"/>
    <n v="525.40687409999998"/>
    <x v="481"/>
    <n v="6.2399866279999996"/>
    <n v="17247.323039999999"/>
    <x v="481"/>
    <x v="482"/>
    <x v="2"/>
    <x v="0"/>
    <x v="0"/>
    <s v="Other"/>
  </r>
  <r>
    <s v="INNSA1"/>
    <s v="2023-10-26"/>
    <x v="0"/>
    <x v="2"/>
    <s v="WB-750 STAINLESS STEEL SPORTS BOTTLE 750ML SG902 (QTY:14568PCS/USD 1.180 PER PCS)"/>
    <x v="61"/>
    <x v="117"/>
    <x v="23"/>
    <s v=""/>
    <e v="#VALUE!"/>
    <e v="#VALUE!"/>
    <s v="1.180"/>
    <e v="#VALUE!"/>
    <n v="2549.4"/>
    <s v="KGS"/>
    <n v="585.77116179999996"/>
    <x v="482"/>
    <n v="6.9569021600000003"/>
    <n v="17735.926370000001"/>
    <x v="482"/>
    <x v="483"/>
    <x v="2"/>
    <x v="0"/>
    <x v="0"/>
    <s v="Other"/>
  </r>
  <r>
    <s v="INNSA1"/>
    <s v="2023-10-26"/>
    <x v="0"/>
    <x v="2"/>
    <s v="AM-394 STAINLESS STEEL SPORTS BOTTLE 800ML (QTY:456 PCS/USD1.210 PER PCS)"/>
    <x v="62"/>
    <x v="118"/>
    <x v="23"/>
    <s v=""/>
    <n v="456"/>
    <s v="PCS"/>
    <s v=" "/>
    <s v="PCS"/>
    <n v="85.5"/>
    <s v="KGS"/>
    <n v="560.61941520000005"/>
    <x v="483"/>
    <n v="6.6581878290000001"/>
    <n v="569.27505940000003"/>
    <x v="483"/>
    <x v="484"/>
    <x v="2"/>
    <x v="0"/>
    <x v="0"/>
    <s v="Other"/>
  </r>
  <r>
    <s v="INNSA1"/>
    <s v="2023-10-24"/>
    <x v="0"/>
    <x v="2"/>
    <s v="HOUSEHOLD STEEL HOOK 3PCS SET (2628) (QTY: 167580 NOS/USD 0.407 PER NOS)"/>
    <x v="12"/>
    <x v="11"/>
    <x v="0"/>
    <s v="2628"/>
    <n v="167580"/>
    <s v="NOS"/>
    <s v="0.407"/>
    <s v="PCS"/>
    <n v="5679.1"/>
    <s v="KGS"/>
    <n v="1022.925115"/>
    <x v="484"/>
    <n v="12.148754329999999"/>
    <n v="68993.990739999994"/>
    <x v="484"/>
    <x v="485"/>
    <x v="2"/>
    <x v="0"/>
    <x v="0"/>
    <s v="Other"/>
  </r>
  <r>
    <s v="INNSA1"/>
    <s v="2023-10-17"/>
    <x v="0"/>
    <x v="1"/>
    <s v="8001-2 STEEL SCRUBBER 2 PCS SET (QTY- 168000 SETS/USD 0.156PER SETS)"/>
    <x v="1"/>
    <x v="8"/>
    <x v="0"/>
    <s v=""/>
    <e v="#VALUE!"/>
    <s v="SETS"/>
    <s v=" "/>
    <s v="SET"/>
    <n v="4900"/>
    <s v="KGS"/>
    <n v="459.53403470000001"/>
    <x v="485"/>
    <n v="5.4608916780000003"/>
    <n v="26758.36922"/>
    <x v="485"/>
    <x v="486"/>
    <x v="2"/>
    <x v="1"/>
    <x v="0"/>
    <s v="Scrubber"/>
  </r>
  <r>
    <s v="INNSA1"/>
    <s v="2023-10-16"/>
    <x v="0"/>
    <x v="2"/>
    <s v="RYX-02-021A MILD STEEL MULTI FUNCTION CLOTH STAND (QTY :3888NUM/CNY 63.00 PER NUM)"/>
    <x v="20"/>
    <x v="33"/>
    <x v="10"/>
    <s v=""/>
    <e v="#VALUE!"/>
    <e v="#VALUE!"/>
    <s v=" "/>
    <e v="#VALUE!"/>
    <n v="14256"/>
    <s v="KGS"/>
    <n v="208.14193460000001"/>
    <x v="486"/>
    <n v="2.4734632749999999"/>
    <n v="35261.692450000002"/>
    <x v="486"/>
    <x v="487"/>
    <x v="2"/>
    <x v="0"/>
    <x v="0"/>
    <s v="Cloth Stand"/>
  </r>
  <r>
    <s v="INNSA1"/>
    <s v="2023-10-16"/>
    <x v="0"/>
    <x v="2"/>
    <s v="AM-398 STAINLESS STEEL SPORTS BOTTLE 1.45L (QTY:3324 PCS/USD1.63 PER PCS)"/>
    <x v="63"/>
    <x v="119"/>
    <x v="23"/>
    <s v=""/>
    <n v="3324"/>
    <s v="PCS"/>
    <s v=" "/>
    <s v="PCS"/>
    <n v="941.8"/>
    <s v="KGS"/>
    <n v="499.75626460000001"/>
    <x v="487"/>
    <n v="5.9388742079999997"/>
    <n v="5593.2317290000001"/>
    <x v="487"/>
    <x v="488"/>
    <x v="2"/>
    <x v="0"/>
    <x v="0"/>
    <s v="Other"/>
  </r>
  <r>
    <s v="INNSA1"/>
    <s v="2023-10-16"/>
    <x v="0"/>
    <x v="2"/>
    <s v="RYX-02-020 MILD STEEL MULTI FUNCTION CLOTH STAND (QTY :1232NUM/CNY 102.00 PER NUM)"/>
    <x v="18"/>
    <x v="33"/>
    <x v="10"/>
    <s v=""/>
    <e v="#VALUE!"/>
    <e v="#VALUE!"/>
    <s v=" "/>
    <e v="#VALUE!"/>
    <n v="4004"/>
    <s v="KGS"/>
    <n v="374.0212113"/>
    <x v="488"/>
    <n v="4.44469651"/>
    <n v="17796.56482"/>
    <x v="488"/>
    <x v="489"/>
    <x v="2"/>
    <x v="0"/>
    <x v="0"/>
    <s v="Cloth Stand"/>
  </r>
  <r>
    <s v="INNSA1"/>
    <s v="2023-10-16"/>
    <x v="0"/>
    <x v="2"/>
    <s v="WB-750 STAINLESS STEEL SPORTS BOTTLE 750ML SG902 (QTY:9264 PCS/USD 1.18 PER PCS)"/>
    <x v="61"/>
    <x v="117"/>
    <x v="23"/>
    <s v=""/>
    <n v="9264"/>
    <s v="PCS"/>
    <s v="1.18"/>
    <s v="PCS"/>
    <n v="1621.2"/>
    <s v="KGS"/>
    <n v="585.74997529999996"/>
    <x v="489"/>
    <n v="6.9607840210000003"/>
    <n v="11284.823050000001"/>
    <x v="489"/>
    <x v="490"/>
    <x v="2"/>
    <x v="0"/>
    <x v="0"/>
    <s v="Other"/>
  </r>
  <r>
    <s v="INNSA1"/>
    <s v="2023-10-16"/>
    <x v="0"/>
    <x v="2"/>
    <s v="AM-394 STAINLESS STEEL SPORTS BOTTLE 800ML (QTY:24000 PCS/USD 1.21 PER PCS)"/>
    <x v="62"/>
    <x v="118"/>
    <x v="23"/>
    <s v=""/>
    <n v="24000"/>
    <s v="PCS"/>
    <s v="1.21"/>
    <s v="PCS"/>
    <n v="4500"/>
    <s v="KGS"/>
    <n v="560.59911109999996"/>
    <x v="490"/>
    <n v="6.6619026870000004"/>
    <n v="29978.562089999999"/>
    <x v="490"/>
    <x v="491"/>
    <x v="2"/>
    <x v="0"/>
    <x v="0"/>
    <s v="Other"/>
  </r>
  <r>
    <s v="INNSA1"/>
    <s v="2023-10-16"/>
    <x v="0"/>
    <x v="1"/>
    <s v="STEEL SCRUBBER 6PCS SET (OKS-4156) (QTY:100,800 NOS / USD 0.245 PER NOS)"/>
    <x v="13"/>
    <x v="17"/>
    <x v="4"/>
    <s v="OKS-4156"/>
    <n v="100800"/>
    <s v="NOS"/>
    <s v="0.245"/>
    <s v="PCS"/>
    <n v="9273"/>
    <s v="KGS"/>
    <n v="233.0034315"/>
    <x v="491"/>
    <n v="2.7689059"/>
    <n v="25676.064409999999"/>
    <x v="491"/>
    <x v="492"/>
    <x v="2"/>
    <x v="1"/>
    <x v="0"/>
    <s v="Scrubber"/>
  </r>
  <r>
    <s v="INNSA1"/>
    <s v="2023-10-14"/>
    <x v="0"/>
    <x v="2"/>
    <s v="STAINLESS STEEL SPORTS BOTTLE 750ML SG902 (WB-750) (QTY: 240NOS/USD 1.180 PER NOS)"/>
    <x v="24"/>
    <x v="120"/>
    <x v="0"/>
    <s v="WB-750"/>
    <e v="#VALUE!"/>
    <e v="#VALUE!"/>
    <s v="1.180"/>
    <e v="#VALUE!"/>
    <n v="42"/>
    <s v="KGS"/>
    <n v="592.642381"/>
    <x v="492"/>
    <n v="7.0426902069999997"/>
    <n v="295.79298870000002"/>
    <x v="492"/>
    <x v="493"/>
    <x v="2"/>
    <x v="0"/>
    <x v="0"/>
    <s v="Other"/>
  </r>
  <r>
    <s v="INNSA1"/>
    <s v="2023-10-14"/>
    <x v="0"/>
    <x v="2"/>
    <s v="STAINLESS STEELSPORTS BOTTLE 800ML (AM-394) (QTY: 11568 NOS/USD 1.210 PER NOS)"/>
    <x v="24"/>
    <x v="121"/>
    <x v="30"/>
    <s v="AM-394"/>
    <n v="11568"/>
    <s v="NOS"/>
    <s v="1.210"/>
    <s v="PCS"/>
    <n v="2169"/>
    <s v="KGS"/>
    <n v="567.19565699999998"/>
    <x v="493"/>
    <n v="6.7402930120000004"/>
    <n v="14619.695540000001"/>
    <x v="493"/>
    <x v="494"/>
    <x v="2"/>
    <x v="0"/>
    <x v="0"/>
    <s v="Other"/>
  </r>
  <r>
    <s v="INNSA1"/>
    <s v="2023-10-14"/>
    <x v="0"/>
    <x v="2"/>
    <s v="STAINLESS STEEL SPORTS BOTTLE 750ML SG-702 (SB-01) (QTY: 552NOS/USD 1.055 PER NOS)"/>
    <x v="24"/>
    <x v="88"/>
    <x v="0"/>
    <s v="SB-01"/>
    <e v="#VALUE!"/>
    <e v="#VALUE!"/>
    <s v="1.055"/>
    <e v="#VALUE!"/>
    <n v="96.6"/>
    <s v="KGS"/>
    <n v="529.86252590000004"/>
    <x v="494"/>
    <n v="6.2966432069999998"/>
    <n v="608.25573380000003"/>
    <x v="494"/>
    <x v="495"/>
    <x v="2"/>
    <x v="0"/>
    <x v="0"/>
    <s v="Other"/>
  </r>
  <r>
    <s v="INNSA1"/>
    <s v="2023-10-14"/>
    <x v="0"/>
    <x v="2"/>
    <s v="STAINLESS STEELSPORTS BOTTLE 1.45L (AM-398) (QTY: 15540 NOS/USD 1.630 PER NOS)"/>
    <x v="24"/>
    <x v="84"/>
    <x v="30"/>
    <s v="AM-398"/>
    <n v="15540"/>
    <s v="NOS"/>
    <s v="1.630"/>
    <s v="PCS"/>
    <n v="4403"/>
    <s v="KGS"/>
    <n v="505.63687709999999"/>
    <x v="495"/>
    <n v="6.0087567100000001"/>
    <n v="26456.555789999999"/>
    <x v="495"/>
    <x v="496"/>
    <x v="2"/>
    <x v="0"/>
    <x v="0"/>
    <s v="Other"/>
  </r>
  <r>
    <s v="INNSA1"/>
    <s v="2023-10-13"/>
    <x v="0"/>
    <x v="2"/>
    <s v="STEEL SPRINKLER (AM-430) (QTY: 38688 PCS/USD 0.5673 PER PCS)"/>
    <x v="13"/>
    <x v="20"/>
    <x v="5"/>
    <s v="AM-430"/>
    <n v="38688"/>
    <s v="PCS"/>
    <s v="0.5673"/>
    <s v="PCS"/>
    <n v="7092.8"/>
    <s v="KGS"/>
    <n v="272.9822355"/>
    <x v="496"/>
    <n v="3.2439956689999998"/>
    <n v="23009.012480000001"/>
    <x v="496"/>
    <x v="497"/>
    <x v="2"/>
    <x v="0"/>
    <x v="0"/>
    <s v="Sprinkler"/>
  </r>
  <r>
    <s v="INNSA1"/>
    <s v="2023-10-08"/>
    <x v="0"/>
    <x v="2"/>
    <s v="STEEL DRAINER (AM-321) (QTY: 25200 PCS/USD 0.7290 PER PCS)"/>
    <x v="13"/>
    <x v="30"/>
    <x v="5"/>
    <s v="AM-321"/>
    <n v="25200"/>
    <s v="PCS"/>
    <s v="0.7290"/>
    <s v="PCS"/>
    <n v="3465"/>
    <s v="KGS"/>
    <n v="477.16151230000003"/>
    <x v="497"/>
    <n v="5.6703685359999998"/>
    <n v="19647.826980000002"/>
    <x v="497"/>
    <x v="498"/>
    <x v="2"/>
    <x v="0"/>
    <x v="0"/>
    <s v="Other"/>
  </r>
  <r>
    <s v="INNSA1"/>
    <s v="2023-10-08"/>
    <x v="0"/>
    <x v="2"/>
    <s v="STEEL HAND BLENDER (AM-474) (QTY: 600 PCS/USD 0.6602 PER PCS)"/>
    <x v="13"/>
    <x v="26"/>
    <x v="8"/>
    <s v="AM-474"/>
    <n v="600"/>
    <s v="PCS"/>
    <s v="0.6602"/>
    <s v="PCS"/>
    <n v="60"/>
    <s v="KGS"/>
    <n v="594.17733329999999"/>
    <x v="498"/>
    <n v="7.0609308769999997"/>
    <n v="423.6558526"/>
    <x v="498"/>
    <x v="499"/>
    <x v="2"/>
    <x v="0"/>
    <x v="0"/>
    <s v="Other"/>
  </r>
  <r>
    <s v="INNSA1"/>
    <s v="2023-10-08"/>
    <x v="0"/>
    <x v="2"/>
    <s v="STEEL TEA STRAINER BIG (SB-12) (QTY: 25200 PCS/USD 1.0316 PER PCS)"/>
    <x v="13"/>
    <x v="23"/>
    <x v="6"/>
    <s v="SB-12"/>
    <n v="25200"/>
    <s v="PCS"/>
    <s v="1.0316"/>
    <s v="PCS"/>
    <n v="6160"/>
    <s v="KGS"/>
    <n v="379.81470289999999"/>
    <x v="499"/>
    <n v="4.5135437070000002"/>
    <n v="27803.429230000002"/>
    <x v="499"/>
    <x v="500"/>
    <x v="2"/>
    <x v="0"/>
    <x v="0"/>
    <s v="Tea Strainer"/>
  </r>
  <r>
    <s v="INNSA1"/>
    <s v="2023-10-08"/>
    <x v="0"/>
    <x v="2"/>
    <s v="STEEL KITCHEN BASKET (AM-322) (QTY: 6000 PCS/USD 1.2792 PERPCS)"/>
    <x v="13"/>
    <x v="45"/>
    <x v="15"/>
    <s v="AM-322"/>
    <n v="6000"/>
    <s v="PCS"/>
    <s v="1.2792"/>
    <s v="PCS"/>
    <n v="1650"/>
    <s v="KGS"/>
    <n v="418.64539389999999"/>
    <x v="500"/>
    <n v="4.9749898269999999"/>
    <n v="8208.7332139999999"/>
    <x v="500"/>
    <x v="501"/>
    <x v="2"/>
    <x v="0"/>
    <x v="0"/>
    <s v="Basket"/>
  </r>
  <r>
    <s v="INNSA1"/>
    <s v="2023-10-06"/>
    <x v="0"/>
    <x v="2"/>
    <s v="AM-398 STAINLESS STEEL SPORTS BOTTLE 1.45L (QTY:3648 PCS/USD1.63 PER PCS)"/>
    <x v="63"/>
    <x v="119"/>
    <x v="23"/>
    <s v=""/>
    <n v="3648"/>
    <s v="PCS"/>
    <s v=" "/>
    <s v="PCS"/>
    <n v="1033.5999999999999"/>
    <s v="KGS"/>
    <n v="499.473007"/>
    <x v="501"/>
    <n v="5.9355081040000002"/>
    <n v="6134.9411760000003"/>
    <x v="501"/>
    <x v="502"/>
    <x v="2"/>
    <x v="0"/>
    <x v="0"/>
    <s v="Other"/>
  </r>
  <r>
    <s v="INNSA1"/>
    <s v="2023-10-06"/>
    <x v="0"/>
    <x v="2"/>
    <s v="AM-460 STAINLESS STEEL SPORTS BOTTLE 750ML (QTY:4584 PCS/USD1.16 PER PCS)"/>
    <x v="64"/>
    <x v="108"/>
    <x v="23"/>
    <s v=""/>
    <n v="4584"/>
    <s v="PCS"/>
    <s v=" "/>
    <s v="PCS"/>
    <n v="744.9"/>
    <s v="KGS"/>
    <n v="619.76457240000002"/>
    <x v="502"/>
    <n v="7.3649978899999997"/>
    <n v="5486.1869280000001"/>
    <x v="502"/>
    <x v="503"/>
    <x v="2"/>
    <x v="0"/>
    <x v="0"/>
    <s v="Other"/>
  </r>
  <r>
    <s v="INNSA1"/>
    <s v="2023-10-06"/>
    <x v="0"/>
    <x v="2"/>
    <s v="AM-393 STAINLESS STEEL SPORTS BOTTLE 750ML (QTY:13440 PCS/USD 1.23 PER PCS)"/>
    <x v="56"/>
    <x v="108"/>
    <x v="23"/>
    <s v=""/>
    <n v="13440"/>
    <s v="PCS"/>
    <s v="1.23"/>
    <s v="PCS"/>
    <n v="2688"/>
    <s v="KGS"/>
    <n v="533.9458482"/>
    <x v="503"/>
    <n v="6.345167537"/>
    <n v="17055.81034"/>
    <x v="503"/>
    <x v="504"/>
    <x v="2"/>
    <x v="0"/>
    <x v="0"/>
    <s v="Other"/>
  </r>
  <r>
    <s v="INNSA1"/>
    <s v="2023-10-06"/>
    <x v="0"/>
    <x v="2"/>
    <s v="RYX-02-021A MILD STEEL MULTI FUNCTION CLOTH STAND (QTY :3888NUM/CNY 63.00 PER NUM)"/>
    <x v="20"/>
    <x v="33"/>
    <x v="10"/>
    <s v=""/>
    <e v="#VALUE!"/>
    <e v="#VALUE!"/>
    <s v=" "/>
    <e v="#VALUE!"/>
    <n v="14256"/>
    <s v="KGS"/>
    <n v="206.99565870000001"/>
    <x v="504"/>
    <n v="2.4598414580000001"/>
    <n v="35067.499819999997"/>
    <x v="504"/>
    <x v="505"/>
    <x v="2"/>
    <x v="0"/>
    <x v="0"/>
    <s v="Cloth Stand"/>
  </r>
  <r>
    <s v="INNSA1"/>
    <s v="2023-10-06"/>
    <x v="0"/>
    <x v="2"/>
    <s v="AM-06 STAINLESS STEEL BOTTLE 750ML SG805 (QTY:19488 PCS/USD1.00 PER PCS)"/>
    <x v="50"/>
    <x v="100"/>
    <x v="23"/>
    <s v=""/>
    <n v="19488"/>
    <s v="PCS"/>
    <s v=" "/>
    <s v="PCS"/>
    <n v="2842"/>
    <s v="KGS"/>
    <n v="595.34033079999995"/>
    <x v="505"/>
    <n v="7.0747514049999998"/>
    <n v="20106.443490000001"/>
    <x v="505"/>
    <x v="506"/>
    <x v="2"/>
    <x v="0"/>
    <x v="0"/>
    <s v="Other"/>
  </r>
  <r>
    <s v="INNSA1"/>
    <s v="2023-10-06"/>
    <x v="0"/>
    <x v="2"/>
    <s v="RYX-02-020 MILD STEEL MULTI FUNCTION CLOTH STAND (QTY :1232NUM/CNY 102.00 PER NUM)"/>
    <x v="18"/>
    <x v="33"/>
    <x v="10"/>
    <s v=""/>
    <e v="#VALUE!"/>
    <e v="#VALUE!"/>
    <s v=" "/>
    <e v="#VALUE!"/>
    <n v="4004"/>
    <s v="KGS"/>
    <n v="378.10195800000002"/>
    <x v="506"/>
    <n v="4.4931902319999999"/>
    <n v="17990.733690000001"/>
    <x v="506"/>
    <x v="507"/>
    <x v="2"/>
    <x v="0"/>
    <x v="0"/>
    <s v="Cloth Stand"/>
  </r>
  <r>
    <s v="INNSA1"/>
    <s v="2023-10-05"/>
    <x v="0"/>
    <x v="2"/>
    <s v="AM-393 STAINLESS STEEL SPORTS BOTTLE 750ML (QTY: 6312 NUM/USD 1.1230 PER NUM)"/>
    <x v="56"/>
    <x v="108"/>
    <x v="23"/>
    <s v=""/>
    <n v="6312"/>
    <s v="NUM"/>
    <s v="1.1230"/>
    <s v="OTHER"/>
    <n v="1262.4000000000001"/>
    <s v="KGS"/>
    <n v="533.59338560000003"/>
    <x v="507"/>
    <n v="6.3485233269999997"/>
    <n v="8014.3758479999997"/>
    <x v="507"/>
    <x v="508"/>
    <x v="2"/>
    <x v="0"/>
    <x v="0"/>
    <s v="Other"/>
  </r>
  <r>
    <s v="INNSA1"/>
    <s v="2023-10-05"/>
    <x v="0"/>
    <x v="2"/>
    <s v="BLCR-3 STAINLESS STEEL SPORTS BOTTLE 750ML SG705-1 (QTY: 9480 NUM/USD 1.065 PER NUM)"/>
    <x v="57"/>
    <x v="109"/>
    <x v="23"/>
    <s v=""/>
    <n v="9480"/>
    <s v="NUM"/>
    <s v="1.065"/>
    <s v="OTHER"/>
    <n v="1343"/>
    <s v="KGS"/>
    <n v="652.25475800000004"/>
    <x v="508"/>
    <n v="7.7603183580000001"/>
    <n v="10422.10756"/>
    <x v="508"/>
    <x v="509"/>
    <x v="2"/>
    <x v="0"/>
    <x v="0"/>
    <s v="Other"/>
  </r>
  <r>
    <s v="INNSA1"/>
    <s v="2023-10-05"/>
    <x v="0"/>
    <x v="2"/>
    <s v="NP-21 STAINLESS STEEL SPORTS BOTTLE 650ML S115 (QTY: 27072 NUM/USD 1.008 PER NUM)"/>
    <x v="55"/>
    <x v="106"/>
    <x v="23"/>
    <s v=""/>
    <n v="27072"/>
    <s v="NUM"/>
    <s v="1.008"/>
    <s v="OTHER"/>
    <n v="4512"/>
    <s v="KGS"/>
    <n v="524.7436348"/>
    <x v="509"/>
    <n v="6.2432318230000003"/>
    <n v="28169.46199"/>
    <x v="509"/>
    <x v="510"/>
    <x v="2"/>
    <x v="0"/>
    <x v="0"/>
    <s v="Other"/>
  </r>
  <r>
    <s v="INNSA1"/>
    <s v="2023-10-03"/>
    <x v="0"/>
    <x v="2"/>
    <s v="STEEL SPRINKLER (AM-430) (QTY: 36480 PCS/USD 0.5688 PER PCS)"/>
    <x v="13"/>
    <x v="20"/>
    <x v="5"/>
    <s v="AM-430"/>
    <n v="36480"/>
    <s v="PCS"/>
    <s v="0.5688"/>
    <s v="PCS"/>
    <n v="6688"/>
    <s v="KGS"/>
    <n v="276.05717399999997"/>
    <x v="510"/>
    <n v="3.2844399050000002"/>
    <n v="21966.33409"/>
    <x v="510"/>
    <x v="511"/>
    <x v="2"/>
    <x v="0"/>
    <x v="0"/>
    <s v="Sprinkler"/>
  </r>
  <r>
    <s v="INNSA1"/>
    <s v="2023-10-03"/>
    <x v="0"/>
    <x v="3"/>
    <s v="NON STICK CAKE MOULD (AN-04) (QTY: 360 SET/USD 1.033 PER SET)"/>
    <x v="27"/>
    <x v="122"/>
    <x v="20"/>
    <s v="AN-04"/>
    <n v="360"/>
    <s v="SET"/>
    <s v="1.033"/>
    <s v="SET"/>
    <n v="99"/>
    <s v="KGS"/>
    <n v="334.23242420000003"/>
    <x v="511"/>
    <n v="3.9765904129999998"/>
    <n v="393.68245089999999"/>
    <x v="511"/>
    <x v="512"/>
    <x v="2"/>
    <x v="2"/>
    <x v="0"/>
    <s v="Other"/>
  </r>
  <r>
    <s v="INNSA1"/>
    <s v="2023-09-29"/>
    <x v="0"/>
    <x v="1"/>
    <s v="SS SCRUBBER 3PCS SET (SS410) (QTY: 121680 SETS/USD 0.165 PERSETS)"/>
    <x v="15"/>
    <x v="31"/>
    <x v="4"/>
    <s v="SS410"/>
    <n v="121680"/>
    <s v="SETS"/>
    <s v="0.165"/>
    <s v="SET"/>
    <n v="7605"/>
    <s v="KGS"/>
    <n v="234.6472268"/>
    <x v="512"/>
    <n v="2.791757606"/>
    <n v="21231.316599999998"/>
    <x v="512"/>
    <x v="513"/>
    <x v="2"/>
    <x v="1"/>
    <x v="0"/>
    <s v="Scrubber"/>
  </r>
  <r>
    <s v="INNSA1"/>
    <s v="2023-09-27"/>
    <x v="0"/>
    <x v="2"/>
    <s v="STAINLESS STEELSPORTS BOTTLE 750ML (AM-460) (QTY: 43416 NOS/USD 1.160 PER NOS)"/>
    <x v="24"/>
    <x v="111"/>
    <x v="30"/>
    <s v="AM-460"/>
    <n v="43416"/>
    <s v="NOS"/>
    <s v="1.160"/>
    <s v="PCS"/>
    <n v="7055.1"/>
    <s v="KGS"/>
    <n v="624.41927539999995"/>
    <x v="513"/>
    <n v="7.4291406950000001"/>
    <n v="52413.330520000003"/>
    <x v="513"/>
    <x v="514"/>
    <x v="2"/>
    <x v="0"/>
    <x v="0"/>
    <s v="Other"/>
  </r>
  <r>
    <s v="INNSA1"/>
    <s v="2023-09-27"/>
    <x v="0"/>
    <x v="2"/>
    <s v="STAINLESS STEELSPORTS BOTTLE 650ML S115 (NP-21) (QTY: 3240 NOS/USD 1.008 PER NOS)"/>
    <x v="24"/>
    <x v="87"/>
    <x v="30"/>
    <s v="NP-21"/>
    <n v="3240"/>
    <s v="NOS"/>
    <s v="1.008"/>
    <s v="PCS"/>
    <n v="553.5"/>
    <s v="KGS"/>
    <n v="516.1305691"/>
    <x v="514"/>
    <n v="6.1407563249999999"/>
    <n v="3398.9086259999999"/>
    <x v="514"/>
    <x v="515"/>
    <x v="2"/>
    <x v="0"/>
    <x v="0"/>
    <s v="Other"/>
  </r>
  <r>
    <s v="INNSA1"/>
    <s v="2023-09-26"/>
    <x v="0"/>
    <x v="2"/>
    <s v="RYX-02-021A MILD STEEL MULTI FUNCTION CLOTH STAND (QTY :1296NUM/CNY 63.00 PER NUM)"/>
    <x v="20"/>
    <x v="33"/>
    <x v="10"/>
    <s v=""/>
    <e v="#VALUE!"/>
    <e v="#VALUE!"/>
    <s v=" "/>
    <e v="#VALUE!"/>
    <n v="4752"/>
    <s v="KGS"/>
    <n v="206.0837774"/>
    <x v="515"/>
    <n v="2.451918826"/>
    <n v="11651.518260000001"/>
    <x v="515"/>
    <x v="516"/>
    <x v="2"/>
    <x v="0"/>
    <x v="0"/>
    <s v="Cloth Stand"/>
  </r>
  <r>
    <s v="INNSA1"/>
    <s v="2023-09-26"/>
    <x v="0"/>
    <x v="2"/>
    <s v="RYX-02-020 MILD STEEL MULTI FUNCTION CLOTH STAND (QTY :1232NUM/CNY 102.00 PER NUM)"/>
    <x v="18"/>
    <x v="33"/>
    <x v="10"/>
    <s v=""/>
    <e v="#VALUE!"/>
    <e v="#VALUE!"/>
    <s v=" "/>
    <e v="#VALUE!"/>
    <n v="4004"/>
    <s v="KGS"/>
    <n v="376.4363037"/>
    <x v="516"/>
    <n v="4.4787186639999996"/>
    <n v="17932.789529999998"/>
    <x v="516"/>
    <x v="517"/>
    <x v="2"/>
    <x v="0"/>
    <x v="0"/>
    <s v="Cloth Stand"/>
  </r>
  <r>
    <s v="INNSA1"/>
    <s v="2023-09-25"/>
    <x v="0"/>
    <x v="2"/>
    <s v="STEEL LUNCH BOX (6717) (QTY: 1200 NOS/USD 3.15 PER NOS)"/>
    <x v="13"/>
    <x v="38"/>
    <x v="13"/>
    <s v="6717"/>
    <n v="1200"/>
    <s v="NOS"/>
    <s v="3.15"/>
    <s v="PCS"/>
    <n v="460"/>
    <s v="KGS"/>
    <n v="722.44682609999995"/>
    <x v="517"/>
    <n v="8.5954411190000002"/>
    <n v="3953.9029150000001"/>
    <x v="517"/>
    <x v="518"/>
    <x v="2"/>
    <x v="0"/>
    <x v="0"/>
    <s v="Lunch Box"/>
  </r>
  <r>
    <s v="INNSA1"/>
    <s v="2023-09-25"/>
    <x v="0"/>
    <x v="2"/>
    <s v="STEEL FOOD CONTAINER (6571) (QTY: 192 NOS/USD 3.90 PER NOS)"/>
    <x v="13"/>
    <x v="123"/>
    <x v="33"/>
    <s v="6571"/>
    <n v="192"/>
    <s v="NOS"/>
    <s v="3.90"/>
    <s v="PCS"/>
    <n v="77.599999999999994"/>
    <s v="KGS"/>
    <n v="848.35193300000003"/>
    <x v="518"/>
    <n v="10.09341979"/>
    <n v="783.24937539999996"/>
    <x v="518"/>
    <x v="519"/>
    <x v="2"/>
    <x v="0"/>
    <x v="0"/>
    <s v="Other"/>
  </r>
  <r>
    <s v="INNSA1"/>
    <s v="2023-09-23"/>
    <x v="0"/>
    <x v="2"/>
    <s v="STAINLESS STEELSPORTS BOTTLE 1.45L (AM-398) (QTY: 9936 NOS/USD 1.630 PER NOS)"/>
    <x v="24"/>
    <x v="84"/>
    <x v="30"/>
    <s v="AM-398"/>
    <n v="9936"/>
    <s v="NOS"/>
    <s v="1.630"/>
    <s v="PCS"/>
    <n v="2815.2"/>
    <s v="KGS"/>
    <n v="506.39843000000002"/>
    <x v="519"/>
    <n v="6.0249664479999998"/>
    <n v="16961.485540000001"/>
    <x v="519"/>
    <x v="520"/>
    <x v="2"/>
    <x v="0"/>
    <x v="0"/>
    <s v="Other"/>
  </r>
  <r>
    <s v="INNSA1"/>
    <s v="2023-09-23"/>
    <x v="0"/>
    <x v="2"/>
    <s v="STAINLESS STEELSPORTS BOTTLE 650ML S115 (NP-21) (QTY: 22848NOS/USD 1.008 PER NOS)"/>
    <x v="24"/>
    <x v="87"/>
    <x v="30"/>
    <s v="NP-21"/>
    <e v="#VALUE!"/>
    <e v="#VALUE!"/>
    <s v="1.008"/>
    <e v="#VALUE!"/>
    <n v="3998.4"/>
    <s v="KGS"/>
    <n v="507.01970540000002"/>
    <x v="520"/>
    <n v="6.0323581839999996"/>
    <n v="24119.78096"/>
    <x v="520"/>
    <x v="521"/>
    <x v="2"/>
    <x v="0"/>
    <x v="0"/>
    <s v="Other"/>
  </r>
  <r>
    <s v="INNSA1"/>
    <s v="2023-09-23"/>
    <x v="0"/>
    <x v="2"/>
    <s v="STAINLESS STEELSPORTS BOTTLE 750ML (AM-458) (QTY: 1350 NOS/USD 1.037 PER NOS)"/>
    <x v="24"/>
    <x v="111"/>
    <x v="30"/>
    <s v="AM-458"/>
    <n v="1350"/>
    <s v="NOS"/>
    <s v="1.037"/>
    <s v="PCS"/>
    <n v="225"/>
    <s v="KGS"/>
    <n v="547.6870222"/>
    <x v="521"/>
    <n v="6.5162049040000003"/>
    <n v="1466.1461039999999"/>
    <x v="521"/>
    <x v="522"/>
    <x v="2"/>
    <x v="0"/>
    <x v="0"/>
    <s v="Other"/>
  </r>
  <r>
    <s v="INNSA1"/>
    <s v="2023-09-23"/>
    <x v="0"/>
    <x v="2"/>
    <s v="STAINLESS STEEL GRATER WITH HANDL (DS-25) (QTY: 51000 PCS/USD 0.2035 PER PCS)"/>
    <x v="24"/>
    <x v="124"/>
    <x v="0"/>
    <s v="DS-25"/>
    <n v="51000"/>
    <s v="PCS"/>
    <s v="0.2035"/>
    <s v="PCS"/>
    <n v="1615"/>
    <s v="KGS"/>
    <n v="573.20549849999998"/>
    <x v="522"/>
    <n v="6.8198155680000001"/>
    <n v="11014.002140000001"/>
    <x v="522"/>
    <x v="523"/>
    <x v="2"/>
    <x v="0"/>
    <x v="0"/>
    <s v="Other"/>
  </r>
  <r>
    <s v="INNSA1"/>
    <s v="2023-09-20"/>
    <x v="0"/>
    <x v="2"/>
    <s v="HOUSEHOLD STEEL HOOK 3PCS SET (QTY: 720 NOS/USD 0.407 PER NOS)"/>
    <x v="12"/>
    <x v="11"/>
    <x v="0"/>
    <s v=""/>
    <n v="720"/>
    <s v="NOS"/>
    <s v="0.407"/>
    <s v="PCS"/>
    <n v="24.4"/>
    <s v="KGS"/>
    <n v="1026.464344"/>
    <x v="523"/>
    <n v="12.22709165"/>
    <n v="298.34103629999998"/>
    <x v="523"/>
    <x v="524"/>
    <x v="2"/>
    <x v="0"/>
    <x v="0"/>
    <s v="Other"/>
  </r>
  <r>
    <s v="INNSA1"/>
    <s v="2023-09-20"/>
    <x v="0"/>
    <x v="2"/>
    <s v="HOUSEHOLD STEEL HOOK 3PCS SET (2628) (QTY: 167364 NOS/USD 0.407 PER NOS)"/>
    <x v="12"/>
    <x v="11"/>
    <x v="0"/>
    <s v="2628"/>
    <n v="167364"/>
    <s v="NOS"/>
    <s v="0.407"/>
    <s v="PCS"/>
    <n v="5671.78"/>
    <s v="KGS"/>
    <n v="1022.493475"/>
    <x v="524"/>
    <n v="12.17979124"/>
    <n v="69081.096369999999"/>
    <x v="524"/>
    <x v="525"/>
    <x v="2"/>
    <x v="0"/>
    <x v="0"/>
    <s v="Other"/>
  </r>
  <r>
    <s v="INNSA1"/>
    <s v="2023-09-18"/>
    <x v="0"/>
    <x v="2"/>
    <s v="STAINLESS STEEL SPORT BOTTLE (KWB-600F) (QTY: 49716 PCS/USD0.94 PER PCS)"/>
    <x v="24"/>
    <x v="125"/>
    <x v="0"/>
    <s v="KWB-600F"/>
    <n v="49716"/>
    <s v="PCS"/>
    <s v=" "/>
    <s v="PCS"/>
    <n v="7600"/>
    <s v="KGS"/>
    <n v="528.47191710000004"/>
    <x v="525"/>
    <n v="6.2950794180000003"/>
    <n v="47842.603569999999"/>
    <x v="525"/>
    <x v="526"/>
    <x v="2"/>
    <x v="0"/>
    <x v="0"/>
    <s v="Other"/>
  </r>
  <r>
    <s v="INNSA1"/>
    <s v="2023-09-16"/>
    <x v="0"/>
    <x v="2"/>
    <s v="BCLR-3 STAINLESS STEEL SPORTS BOTTLE 750ML SG705-1 (QTY: 14520 NUM/USD 1.0650 PER NUM)"/>
    <x v="65"/>
    <x v="109"/>
    <x v="23"/>
    <s v=""/>
    <n v="14520"/>
    <s v="NUM"/>
    <s v="1.0650"/>
    <s v="OTHER"/>
    <n v="2178"/>
    <s v="KGS"/>
    <n v="615.76356290000001"/>
    <x v="526"/>
    <n v="7.3348846090000004"/>
    <n v="15975.37868"/>
    <x v="526"/>
    <x v="527"/>
    <x v="2"/>
    <x v="0"/>
    <x v="0"/>
    <s v="Other"/>
  </r>
  <r>
    <s v="INNSA1"/>
    <s v="2023-09-16"/>
    <x v="0"/>
    <x v="2"/>
    <s v="NP-20 STAINLESS STEEL SPORTS BOTTLE 750ML S-308-C6 (QTY: 1008 NUM/USD 1.0050 PER NUM)"/>
    <x v="53"/>
    <x v="103"/>
    <x v="23"/>
    <s v=""/>
    <n v="1008"/>
    <s v="NUM"/>
    <s v="1.0050"/>
    <s v="OTHER"/>
    <n v="168"/>
    <s v="KGS"/>
    <n v="522.96541669999999"/>
    <x v="527"/>
    <n v="6.2294867979999999"/>
    <n v="1046.553782"/>
    <x v="527"/>
    <x v="528"/>
    <x v="2"/>
    <x v="0"/>
    <x v="0"/>
    <s v="Other"/>
  </r>
  <r>
    <s v="INNSA1"/>
    <s v="2023-09-16"/>
    <x v="0"/>
    <x v="2"/>
    <s v="NP-21 STAINLESS STEEL SPORTS BOTTLE 650ML S115 (QTY: 9720 NUM/USD 1.0042 PER NUM)"/>
    <x v="55"/>
    <x v="106"/>
    <x v="23"/>
    <s v=""/>
    <n v="9720"/>
    <s v="NUM"/>
    <s v="1.0042"/>
    <s v="OTHER"/>
    <n v="1701"/>
    <s v="KGS"/>
    <n v="497.66557319999998"/>
    <x v="528"/>
    <n v="5.9281187989999999"/>
    <n v="10083.730079999999"/>
    <x v="528"/>
    <x v="529"/>
    <x v="2"/>
    <x v="0"/>
    <x v="0"/>
    <s v="Other"/>
  </r>
  <r>
    <s v="INNSA1"/>
    <s v="2023-09-16"/>
    <x v="0"/>
    <x v="2"/>
    <s v="AM-398 STAINLESS STEELSPORTS BOTTLE 1.45L (QTY: 9876 NUM/USD1.6300 PER NUM)"/>
    <x v="63"/>
    <x v="126"/>
    <x v="23"/>
    <s v=""/>
    <n v="9876"/>
    <s v="NUM"/>
    <s v=" "/>
    <s v="OTHER"/>
    <n v="2798.2"/>
    <s v="KGS"/>
    <n v="498.93682369999999"/>
    <x v="529"/>
    <n v="5.9432617470000002"/>
    <n v="16630.435020000001"/>
    <x v="529"/>
    <x v="530"/>
    <x v="2"/>
    <x v="0"/>
    <x v="0"/>
    <s v="Other"/>
  </r>
  <r>
    <s v="INNSA1"/>
    <s v="2023-09-13"/>
    <x v="0"/>
    <x v="2"/>
    <s v="SS OIL POT 900ML (KWP-1000B) (QTY: 26424 PCS/USD: 1.47 PER PCS)"/>
    <x v="15"/>
    <x v="110"/>
    <x v="31"/>
    <s v="KWP-1000B"/>
    <n v="26424"/>
    <s v="PCS"/>
    <s v=" "/>
    <s v="PCS"/>
    <n v="7215"/>
    <s v="KGS"/>
    <n v="464.83303810000001"/>
    <x v="530"/>
    <n v="5.5370224910000001"/>
    <n v="39949.617270000002"/>
    <x v="530"/>
    <x v="531"/>
    <x v="2"/>
    <x v="0"/>
    <x v="0"/>
    <s v="Other"/>
  </r>
  <r>
    <s v="INNSA1"/>
    <s v="2023-09-13"/>
    <x v="0"/>
    <x v="1"/>
    <s v="STEEL SCRUBBER 6PCS SET (OKS-4156) (QTY: 99000 NOS/USD: 0.248 PER NOS)"/>
    <x v="13"/>
    <x v="17"/>
    <x v="4"/>
    <s v="OKS-4156"/>
    <n v="99000"/>
    <s v="NOS"/>
    <s v=" "/>
    <s v="PCS"/>
    <n v="9108"/>
    <s v="KGS"/>
    <n v="233.0286572"/>
    <x v="531"/>
    <n v="2.7758029450000001"/>
    <n v="25282.013220000001"/>
    <x v="531"/>
    <x v="532"/>
    <x v="2"/>
    <x v="1"/>
    <x v="0"/>
    <s v="Scrubber"/>
  </r>
  <r>
    <s v="INNSA1"/>
    <s v="2023-09-12"/>
    <x v="0"/>
    <x v="2"/>
    <s v="AM-456 STAINLESS STEEL SPORTS BOTTLE 750ML SP750 (QTY: 1350NUM/USD 1.076 PER NUM)"/>
    <x v="66"/>
    <x v="127"/>
    <x v="23"/>
    <s v=""/>
    <e v="#VALUE!"/>
    <e v="#VALUE!"/>
    <s v="1.076"/>
    <e v="#VALUE!"/>
    <n v="210"/>
    <s v="KGS"/>
    <n v="599.46061899999995"/>
    <x v="532"/>
    <n v="7.1406863500000002"/>
    <n v="1499.5441330000001"/>
    <x v="532"/>
    <x v="533"/>
    <x v="2"/>
    <x v="0"/>
    <x v="0"/>
    <s v="Other"/>
  </r>
  <r>
    <s v="INNSA1"/>
    <s v="2023-09-12"/>
    <x v="0"/>
    <x v="2"/>
    <s v="NP-21 STAINLESS STEEL SPORTS BOTTLE 650ML S115 (QTY: 13416 NUM/USD 1.00 PER NUM)"/>
    <x v="55"/>
    <x v="106"/>
    <x v="23"/>
    <s v=""/>
    <n v="13416"/>
    <s v="NUM"/>
    <s v="1.00"/>
    <s v="OTHER"/>
    <n v="2068.3000000000002"/>
    <s v="KGS"/>
    <n v="562.13859690000004"/>
    <x v="533"/>
    <n v="6.6961119350000002"/>
    <n v="13849.568310000001"/>
    <x v="533"/>
    <x v="534"/>
    <x v="2"/>
    <x v="0"/>
    <x v="0"/>
    <s v="Other"/>
  </r>
  <r>
    <s v="INNSA1"/>
    <s v="2023-09-12"/>
    <x v="0"/>
    <x v="2"/>
    <s v="NP-20 STAINLESS STEEL SPORTS BOTTLE 750ML S-308-C6 (QTY: 7896 NUM/USD 1.005 PER NUM)"/>
    <x v="53"/>
    <x v="103"/>
    <x v="23"/>
    <s v=""/>
    <n v="7896"/>
    <s v="NUM"/>
    <s v="1.005"/>
    <s v="OTHER"/>
    <n v="1250.2"/>
    <s v="KGS"/>
    <n v="550.08221079999998"/>
    <x v="534"/>
    <n v="6.5524980450000001"/>
    <n v="8191.9330550000004"/>
    <x v="534"/>
    <x v="535"/>
    <x v="2"/>
    <x v="0"/>
    <x v="0"/>
    <s v="Other"/>
  </r>
  <r>
    <s v="INNSA1"/>
    <s v="2023-09-12"/>
    <x v="0"/>
    <x v="2"/>
    <s v="BCLR-3 STAINLESS STEEL SPORTS BOTTLE 750ML SG705-1 (QTY: 18168 NUM/USD 1.065 PER NUM)"/>
    <x v="65"/>
    <x v="109"/>
    <x v="23"/>
    <s v=""/>
    <n v="18168"/>
    <s v="NUM"/>
    <s v="1.065"/>
    <s v="OTHER"/>
    <n v="2573.8000000000002"/>
    <s v="KGS"/>
    <n v="651.50214080000001"/>
    <x v="535"/>
    <n v="7.7605972699999999"/>
    <n v="19974.22525"/>
    <x v="535"/>
    <x v="536"/>
    <x v="2"/>
    <x v="0"/>
    <x v="0"/>
    <s v="Other"/>
  </r>
  <r>
    <s v="INNSA1"/>
    <s v="2023-09-12"/>
    <x v="0"/>
    <x v="2"/>
    <s v="AM-457 STAINLESS STEEL SPORTS BOTTLE 750ML SG210 (QTY: 1350NUM/USD 1.032 PER NUM)"/>
    <x v="54"/>
    <x v="128"/>
    <x v="23"/>
    <s v=""/>
    <e v="#VALUE!"/>
    <e v="#VALUE!"/>
    <s v="1.032"/>
    <e v="#VALUE!"/>
    <n v="210"/>
    <s v="KGS"/>
    <n v="574.94738099999995"/>
    <x v="536"/>
    <n v="6.848688278"/>
    <n v="1438.2245379999999"/>
    <x v="536"/>
    <x v="537"/>
    <x v="2"/>
    <x v="0"/>
    <x v="0"/>
    <s v="Other"/>
  </r>
  <r>
    <s v="INNSA1"/>
    <s v="2023-09-12"/>
    <x v="0"/>
    <x v="3"/>
    <s v="NON STICK SAUCE PAN 16CM (AN-02) (QTY: 720 PCS/USD 0.566 PERPCS)"/>
    <x v="27"/>
    <x v="59"/>
    <x v="20"/>
    <s v="AN-02"/>
    <n v="720"/>
    <s v="PCS"/>
    <s v="0.566"/>
    <s v="PCS"/>
    <n v="176"/>
    <s v="KGS"/>
    <n v="203.38551140000001"/>
    <x v="537"/>
    <n v="2.4226981699999999"/>
    <n v="426.39487789999998"/>
    <x v="537"/>
    <x v="538"/>
    <x v="2"/>
    <x v="2"/>
    <x v="0"/>
    <s v="Other"/>
  </r>
  <r>
    <s v="INNSA1"/>
    <s v="2023-09-12"/>
    <x v="0"/>
    <x v="2"/>
    <s v="AM-459 STAINLESS STEEL SPORTS BOTTLE 750ML SG707 (QTY: 1350NUM/USD 1.083 PER NUM)"/>
    <x v="52"/>
    <x v="129"/>
    <x v="23"/>
    <s v=""/>
    <e v="#VALUE!"/>
    <e v="#VALUE!"/>
    <s v="1.083"/>
    <e v="#VALUE!"/>
    <n v="225"/>
    <s v="KGS"/>
    <n v="563.13644439999996"/>
    <x v="538"/>
    <n v="6.7079981469999996"/>
    <n v="1509.299583"/>
    <x v="538"/>
    <x v="539"/>
    <x v="2"/>
    <x v="0"/>
    <x v="0"/>
    <s v="Other"/>
  </r>
  <r>
    <s v="INNSA1"/>
    <s v="2023-09-12"/>
    <x v="0"/>
    <x v="3"/>
    <s v="NON STICK FRY PAN 16CM (AN-01) (QTY: 720 PCS/USD 0.497 PER PCS)"/>
    <x v="27"/>
    <x v="62"/>
    <x v="20"/>
    <s v="AN-01"/>
    <n v="720"/>
    <s v="PCS"/>
    <s v="0.497"/>
    <s v="PCS"/>
    <n v="156"/>
    <s v="KGS"/>
    <n v="201.48743590000001"/>
    <x v="539"/>
    <n v="2.4000885749999998"/>
    <n v="374.41381769999998"/>
    <x v="539"/>
    <x v="540"/>
    <x v="2"/>
    <x v="2"/>
    <x v="0"/>
    <s v="Other"/>
  </r>
  <r>
    <s v="INNSA1"/>
    <s v="2023-09-11"/>
    <x v="0"/>
    <x v="2"/>
    <s v="STEEL SPRINKLER (AM-430) (QTY: 10824 PCS/USD 0.5724 PER PCS)"/>
    <x v="13"/>
    <x v="20"/>
    <x v="5"/>
    <s v="AM-430"/>
    <n v="10824"/>
    <s v="PCS"/>
    <s v="0.5724"/>
    <s v="PCS"/>
    <n v="1758.9"/>
    <s v="KGS"/>
    <n v="314.57218719999997"/>
    <x v="540"/>
    <n v="3.7471374289999999"/>
    <n v="6590.8400240000001"/>
    <x v="540"/>
    <x v="541"/>
    <x v="2"/>
    <x v="0"/>
    <x v="0"/>
    <s v="Sprinkler"/>
  </r>
  <r>
    <s v="INNSA1"/>
    <s v="2023-09-08"/>
    <x v="0"/>
    <x v="2"/>
    <s v="MILD STEEL MULTI FUNCTION CLOTH STAND (RYX-02-021A) (QTY: 1296 NOS /CNY: 63.00 PER NOS)"/>
    <x v="2"/>
    <x v="2"/>
    <x v="0"/>
    <s v="RYX-02-021A"/>
    <n v="1296"/>
    <s v="NOS"/>
    <s v=" "/>
    <s v="PCS"/>
    <n v="4752"/>
    <s v="KGS"/>
    <n v="217.92390359999999"/>
    <x v="541"/>
    <n v="2.5958773509999999"/>
    <n v="12335.60917"/>
    <x v="541"/>
    <x v="542"/>
    <x v="2"/>
    <x v="0"/>
    <x v="0"/>
    <s v="Cloth Stand"/>
  </r>
  <r>
    <s v="INNSA1"/>
    <s v="2023-09-07"/>
    <x v="0"/>
    <x v="1"/>
    <s v="8001-2 STEEL SCRUBBER 2 PCS SET (QTY- 167160 SETS/USD 0.158PER SETS)"/>
    <x v="1"/>
    <x v="8"/>
    <x v="0"/>
    <s v=""/>
    <e v="#VALUE!"/>
    <s v="SETS"/>
    <s v=" "/>
    <s v="SET"/>
    <n v="4875"/>
    <s v="KGS"/>
    <n v="464.29405539999999"/>
    <x v="542"/>
    <n v="5.5306022080000004"/>
    <n v="26961.68577"/>
    <x v="542"/>
    <x v="543"/>
    <x v="2"/>
    <x v="1"/>
    <x v="0"/>
    <s v="Scrubber"/>
  </r>
  <r>
    <s v="INNSA1"/>
    <s v="2023-09-07"/>
    <x v="0"/>
    <x v="2"/>
    <s v="STEEL HANGER WITH HOOK (SL-89) (QTY: 70056 NOS/CNY: 7.48 PERNOS)"/>
    <x v="13"/>
    <x v="4"/>
    <x v="1"/>
    <s v="SL-89"/>
    <n v="70056"/>
    <s v="NOS"/>
    <s v=" "/>
    <s v="PCS"/>
    <n v="15568"/>
    <s v="KGS"/>
    <n v="392.89738949999997"/>
    <x v="543"/>
    <n v="4.6801356700000003"/>
    <n v="72860.352110000007"/>
    <x v="543"/>
    <x v="544"/>
    <x v="2"/>
    <x v="0"/>
    <x v="0"/>
    <s v="Hanger"/>
  </r>
  <r>
    <s v="INNSA1"/>
    <s v="2023-09-04"/>
    <x v="0"/>
    <x v="2"/>
    <s v="STAINLESS STEEL SPORTS BOTTLE 750ML SG902 (WB-750)(QTY:16728NOS/USD: 1.180 PER NOS)"/>
    <x v="24"/>
    <x v="120"/>
    <x v="0"/>
    <s v="WB-750"/>
    <e v="#VALUE!"/>
    <e v="#VALUE!"/>
    <s v=" "/>
    <e v="#VALUE!"/>
    <n v="2927.4"/>
    <s v="KGS"/>
    <n v="585.18336750000003"/>
    <x v="544"/>
    <n v="6.9747719610000001"/>
    <n v="20417.94744"/>
    <x v="544"/>
    <x v="545"/>
    <x v="2"/>
    <x v="0"/>
    <x v="0"/>
    <s v="Other"/>
  </r>
  <r>
    <s v="INNSA1"/>
    <s v="2023-09-04"/>
    <x v="0"/>
    <x v="2"/>
    <s v="SL-01 STAINLESS STEEL COLA BOTTLE 750ML SK750 (QTY:29616 PCS/USD 1.139 PER PCS)"/>
    <x v="47"/>
    <x v="97"/>
    <x v="23"/>
    <s v=""/>
    <n v="29616"/>
    <s v="PCS"/>
    <s v="1.139"/>
    <s v="PCS"/>
    <n v="5676.4"/>
    <s v="KGS"/>
    <n v="514.48292049999998"/>
    <x v="545"/>
    <n v="6.1320967880000001"/>
    <n v="34808.234210000002"/>
    <x v="545"/>
    <x v="546"/>
    <x v="2"/>
    <x v="0"/>
    <x v="0"/>
    <s v="Other"/>
  </r>
  <r>
    <s v="INNSA1"/>
    <s v="2023-09-04"/>
    <x v="0"/>
    <x v="2"/>
    <s v="SB-01 STAINLESS STEEL SPORTS BOTTLE 750ML SG-702 (QTY: 5712NUM/USD 1.055 PER NUM)"/>
    <x v="48"/>
    <x v="98"/>
    <x v="23"/>
    <s v=""/>
    <e v="#VALUE!"/>
    <e v="#VALUE!"/>
    <s v="1.055"/>
    <e v="#VALUE!"/>
    <n v="999.6"/>
    <s v="KGS"/>
    <n v="521.92519010000001"/>
    <x v="546"/>
    <n v="6.2208008350000004"/>
    <n v="6218.3125149999996"/>
    <x v="546"/>
    <x v="547"/>
    <x v="2"/>
    <x v="0"/>
    <x v="0"/>
    <s v="Other"/>
  </r>
  <r>
    <s v="INNSA1"/>
    <s v="2023-09-04"/>
    <x v="0"/>
    <x v="2"/>
    <s v="STAINLESS STEEL SPORTS BOTTLE 500ML S116-500 (AM-314) (QTY:12216 NOS/USD: 0.943 PER NOS)"/>
    <x v="24"/>
    <x v="130"/>
    <x v="0"/>
    <s v="AM-314"/>
    <n v="12216"/>
    <s v="NOS"/>
    <s v=" "/>
    <s v="PCS"/>
    <n v="1476.1"/>
    <s v="KGS"/>
    <n v="677.28743989999998"/>
    <x v="547"/>
    <n v="8.0725558979999992"/>
    <n v="11915.89976"/>
    <x v="547"/>
    <x v="548"/>
    <x v="2"/>
    <x v="0"/>
    <x v="0"/>
    <s v="Other"/>
  </r>
  <r>
    <s v="INNSA1"/>
    <s v="2023-09-04"/>
    <x v="0"/>
    <x v="2"/>
    <s v="AM-06 STAINLESS STEEL BOTTLE 750ML SG805 (QTY:6720 PCS/USD 1.028 PER PCS)"/>
    <x v="50"/>
    <x v="100"/>
    <x v="23"/>
    <s v=""/>
    <n v="6720"/>
    <s v="PCS"/>
    <s v="1.028"/>
    <s v="PCS"/>
    <n v="980"/>
    <s v="KGS"/>
    <n v="610.28148980000003"/>
    <x v="548"/>
    <n v="7.2739152540000003"/>
    <n v="7128.4369489999999"/>
    <x v="548"/>
    <x v="549"/>
    <x v="2"/>
    <x v="0"/>
    <x v="0"/>
    <s v="Other"/>
  </r>
  <r>
    <s v="INNSA1"/>
    <s v="2023-09-04"/>
    <x v="0"/>
    <x v="2"/>
    <s v="STAINLESS STEEL SPORTS BOTTLE (KWB-600F) (QTY: 49716 PCS/USD0.94 PER PCS)"/>
    <x v="24"/>
    <x v="93"/>
    <x v="0"/>
    <s v="KWB-600F"/>
    <n v="49716"/>
    <s v="PCS"/>
    <s v=" "/>
    <s v="PCS"/>
    <n v="7600"/>
    <s v="KGS"/>
    <n v="524.01387109999996"/>
    <x v="549"/>
    <n v="6.2456957219999998"/>
    <n v="47467.287490000002"/>
    <x v="549"/>
    <x v="550"/>
    <x v="2"/>
    <x v="0"/>
    <x v="0"/>
    <s v="Other"/>
  </r>
  <r>
    <s v="INNSA1"/>
    <s v="2023-09-04"/>
    <x v="0"/>
    <x v="2"/>
    <s v="STAINLESS STEEL BOTTLE 750ML SG805 (AM-06) (QTY:19848 NOS /USD: 1.000 PER NOS)"/>
    <x v="24"/>
    <x v="114"/>
    <x v="0"/>
    <s v="AM-06"/>
    <n v="19848"/>
    <s v="NOS"/>
    <s v=" "/>
    <s v="PCS"/>
    <n v="3308"/>
    <s v="KGS"/>
    <n v="520.71402660000001"/>
    <x v="550"/>
    <n v="6.2063650370000003"/>
    <n v="20530.65554"/>
    <x v="550"/>
    <x v="551"/>
    <x v="2"/>
    <x v="0"/>
    <x v="0"/>
    <s v="Other"/>
  </r>
  <r>
    <s v="INNSA1"/>
    <s v="2023-09-02"/>
    <x v="0"/>
    <x v="2"/>
    <s v="RYX-02-026-3S MILD STEEL MULTI FUNCTION CLOTH STAND (QTY :848 NUM/CNY 84.00 PER NUM)"/>
    <x v="17"/>
    <x v="33"/>
    <x v="10"/>
    <s v=""/>
    <e v="#VALUE!"/>
    <s v="NUM"/>
    <s v=" "/>
    <s v="OTHER"/>
    <n v="3307.2"/>
    <s v="KGS"/>
    <n v="261.81921870000002"/>
    <x v="551"/>
    <n v="3.1206104730000002"/>
    <n v="10320.482959999999"/>
    <x v="551"/>
    <x v="552"/>
    <x v="2"/>
    <x v="0"/>
    <x v="0"/>
    <s v="Cloth Stand"/>
  </r>
  <r>
    <s v="INNSA1"/>
    <s v="2023-09-02"/>
    <x v="0"/>
    <x v="2"/>
    <s v="RYX-02-026-3S MILD STEEL MULTI FUNCTION CLOTH STAND (QTY :848 NUM/CNY 84.00 PER NUM)"/>
    <x v="17"/>
    <x v="33"/>
    <x v="10"/>
    <s v=""/>
    <e v="#VALUE!"/>
    <s v="NUM"/>
    <s v=" "/>
    <s v="OTHER"/>
    <n v="3307.2"/>
    <s v="KGS"/>
    <n v="261.81921870000002"/>
    <x v="551"/>
    <n v="3.1206104730000002"/>
    <n v="10320.482959999999"/>
    <x v="551"/>
    <x v="552"/>
    <x v="2"/>
    <x v="0"/>
    <x v="0"/>
    <s v="Cloth Stand"/>
  </r>
  <r>
    <s v="INNSA1"/>
    <s v="2023-09-02"/>
    <x v="0"/>
    <x v="2"/>
    <s v="RYX-02-026-3S MILD STEEL MULTI FUNCTION CLOTH STAND (QTY :848 NUM/CNY 84.00 PER NUM)"/>
    <x v="17"/>
    <x v="33"/>
    <x v="10"/>
    <s v=""/>
    <e v="#VALUE!"/>
    <s v="NUM"/>
    <s v=" "/>
    <s v="OTHER"/>
    <n v="3307.2"/>
    <s v="KGS"/>
    <n v="261.81921870000002"/>
    <x v="551"/>
    <n v="3.1206104730000002"/>
    <n v="10320.482959999999"/>
    <x v="551"/>
    <x v="552"/>
    <x v="2"/>
    <x v="0"/>
    <x v="0"/>
    <s v="Cloth Stand"/>
  </r>
  <r>
    <s v="INNSA1"/>
    <s v="2023-08-31"/>
    <x v="0"/>
    <x v="2"/>
    <s v="STEEL SPRINKLER (AM-430) (QTY: 15624 PCS / USD: 0.572 PER PCS)"/>
    <x v="13"/>
    <x v="20"/>
    <x v="5"/>
    <s v="AM-430"/>
    <n v="15624"/>
    <s v="PCS"/>
    <s v=" "/>
    <s v="PCS"/>
    <n v="2538.9"/>
    <s v="KGS"/>
    <n v="310.41489230000002"/>
    <x v="552"/>
    <n v="3.699819932"/>
    <n v="9393.4728250000007"/>
    <x v="552"/>
    <x v="553"/>
    <x v="2"/>
    <x v="0"/>
    <x v="0"/>
    <s v="Sprinkler"/>
  </r>
  <r>
    <s v="INNSA1"/>
    <s v="2023-08-30"/>
    <x v="0"/>
    <x v="2"/>
    <s v="STEEL RECTANGLE CONTAINER LARGE (6862) (QTY: 45018 NOS/USD 1.47 PER NOS)"/>
    <x v="13"/>
    <x v="41"/>
    <x v="14"/>
    <s v="6862"/>
    <n v="45018"/>
    <s v="NOS"/>
    <s v="1.47"/>
    <s v="PCS"/>
    <n v="11254.5"/>
    <s v="KGS"/>
    <n v="501.27466349999997"/>
    <x v="553"/>
    <n v="5.9746682179999997"/>
    <n v="67241.903460000001"/>
    <x v="553"/>
    <x v="554"/>
    <x v="2"/>
    <x v="0"/>
    <x v="0"/>
    <s v="Other"/>
  </r>
  <r>
    <s v="INNSA1"/>
    <s v="2023-08-30"/>
    <x v="0"/>
    <x v="2"/>
    <s v="STEEL FOOD CONTAINER (6571) (QTY: 1008 NOS/USD 3.9 PER NOS)"/>
    <x v="13"/>
    <x v="123"/>
    <x v="33"/>
    <s v="6571"/>
    <n v="1008"/>
    <s v="NOS"/>
    <s v="3.9"/>
    <s v="PCS"/>
    <n v="407.4"/>
    <s v="KGS"/>
    <n v="822.62623959999996"/>
    <x v="554"/>
    <n v="9.8048419500000001"/>
    <n v="3994.4926099999998"/>
    <x v="554"/>
    <x v="555"/>
    <x v="2"/>
    <x v="0"/>
    <x v="0"/>
    <s v="Other"/>
  </r>
  <r>
    <s v="INNSA1"/>
    <s v="2023-08-30"/>
    <x v="0"/>
    <x v="2"/>
    <s v="STEEL LUNCH BOX (6728) (QTY: 2400 NOS/USD 2.25 PER NOS)"/>
    <x v="13"/>
    <x v="38"/>
    <x v="13"/>
    <s v="6728"/>
    <n v="2400"/>
    <s v="NOS"/>
    <s v="2.25"/>
    <s v="PCS"/>
    <n v="832"/>
    <s v="KGS"/>
    <n v="553.31046879999997"/>
    <x v="555"/>
    <n v="6.5948804379999997"/>
    <n v="5486.9405239999996"/>
    <x v="555"/>
    <x v="556"/>
    <x v="2"/>
    <x v="0"/>
    <x v="0"/>
    <s v="Lunch Box"/>
  </r>
  <r>
    <s v="INNSA1"/>
    <s v="2023-08-30"/>
    <x v="0"/>
    <x v="2"/>
    <s v="STEEL FOOD CONTAINER (6713) (QTY: 2400 NOS/USD 1.68 PER NOS)"/>
    <x v="13"/>
    <x v="123"/>
    <x v="33"/>
    <s v="6713"/>
    <n v="2400"/>
    <s v="NOS"/>
    <s v="1.68"/>
    <s v="PCS"/>
    <n v="707.33299999999997"/>
    <s v="KGS"/>
    <n v="485.95381520000001"/>
    <x v="556"/>
    <n v="5.7920597760000003"/>
    <n v="4096.9150179999997"/>
    <x v="556"/>
    <x v="557"/>
    <x v="2"/>
    <x v="0"/>
    <x v="0"/>
    <s v="Other"/>
  </r>
  <r>
    <s v="INNSA1"/>
    <s v="2023-08-30"/>
    <x v="0"/>
    <x v="2"/>
    <s v="STEEL LUNCH BOX (6564) (QTY: 1200 NOS/USD 3.7 PER NOS)"/>
    <x v="13"/>
    <x v="38"/>
    <x v="13"/>
    <s v="6564"/>
    <n v="1200"/>
    <s v="NOS"/>
    <s v="3.7"/>
    <s v="PCS"/>
    <n v="678"/>
    <s v="KGS"/>
    <n v="558.27957230000004"/>
    <x v="557"/>
    <n v="6.6541069400000001"/>
    <n v="4511.4845050000004"/>
    <x v="557"/>
    <x v="558"/>
    <x v="2"/>
    <x v="0"/>
    <x v="0"/>
    <s v="Lunch Box"/>
  </r>
  <r>
    <s v="INNSA1"/>
    <s v="2023-08-30"/>
    <x v="0"/>
    <x v="2"/>
    <s v="STEEL LUNCH BOX (6720) (QTY: 1200 NOS/USD 2.72 PER NOS)"/>
    <x v="13"/>
    <x v="38"/>
    <x v="13"/>
    <s v="6720"/>
    <n v="1200"/>
    <s v="NOS"/>
    <s v="2.72"/>
    <s v="PCS"/>
    <n v="376.66699999999997"/>
    <s v="KGS"/>
    <n v="738.73896569999999"/>
    <x v="558"/>
    <n v="8.8049936320000004"/>
    <n v="3316.5505360000002"/>
    <x v="558"/>
    <x v="559"/>
    <x v="2"/>
    <x v="0"/>
    <x v="0"/>
    <s v="Lunch Box"/>
  </r>
  <r>
    <s v="INNSA1"/>
    <s v="2023-08-30"/>
    <x v="0"/>
    <x v="2"/>
    <s v="STEEL LUNCH BOX (6588) (QTY: 1200 NOS/USD 2.45 PER NOS)"/>
    <x v="13"/>
    <x v="38"/>
    <x v="13"/>
    <s v="6588"/>
    <n v="1200"/>
    <s v="NOS"/>
    <s v="2.45"/>
    <s v="PCS"/>
    <n v="345"/>
    <s v="KGS"/>
    <n v="726.48501450000003"/>
    <x v="559"/>
    <n v="8.6589393860000001"/>
    <n v="2987.3340880000001"/>
    <x v="559"/>
    <x v="560"/>
    <x v="2"/>
    <x v="0"/>
    <x v="0"/>
    <s v="Lunch Box"/>
  </r>
  <r>
    <s v="INNSA1"/>
    <s v="2023-08-30"/>
    <x v="0"/>
    <x v="2"/>
    <s v="STEEL LUNCH BOX (6585) (QTY: 1200 NOS/USD 3.65 PER NOS)"/>
    <x v="13"/>
    <x v="38"/>
    <x v="13"/>
    <s v="6585"/>
    <n v="1200"/>
    <s v="NOS"/>
    <s v="3.65"/>
    <s v="PCS"/>
    <n v="738"/>
    <s v="KGS"/>
    <n v="505.95995929999998"/>
    <x v="560"/>
    <n v="6.0305120299999997"/>
    <n v="4450.5178779999997"/>
    <x v="560"/>
    <x v="561"/>
    <x v="2"/>
    <x v="0"/>
    <x v="0"/>
    <s v="Lunch Box"/>
  </r>
  <r>
    <s v="INNSA1"/>
    <s v="2023-08-30"/>
    <x v="0"/>
    <x v="2"/>
    <s v="STEEL LUNCH BOX (6122) (QTY: 2400 NOS/USD 2.02 PER NOS)"/>
    <x v="13"/>
    <x v="38"/>
    <x v="13"/>
    <s v="6122"/>
    <n v="2400"/>
    <s v="NOS"/>
    <s v="2.02"/>
    <s v="PCS"/>
    <n v="748"/>
    <s v="KGS"/>
    <n v="552.53451870000004"/>
    <x v="561"/>
    <n v="6.5856319269999997"/>
    <n v="4926.0526819999995"/>
    <x v="561"/>
    <x v="562"/>
    <x v="2"/>
    <x v="0"/>
    <x v="0"/>
    <s v="Lunch Box"/>
  </r>
  <r>
    <s v="INNSA1"/>
    <s v="2023-08-29"/>
    <x v="0"/>
    <x v="2"/>
    <s v="NP-19 STEEL SALT BOTTLE (QTY:15480 PCS /USD 0.4475 PER PCS)"/>
    <x v="29"/>
    <x v="72"/>
    <x v="0"/>
    <s v=""/>
    <n v="15480"/>
    <s v="PCS"/>
    <s v="0.4475"/>
    <s v="PCS"/>
    <n v="2408"/>
    <s v="KGS"/>
    <n v="251.95366279999999"/>
    <x v="562"/>
    <n v="3.003023394"/>
    <n v="7231.280334"/>
    <x v="562"/>
    <x v="563"/>
    <x v="2"/>
    <x v="0"/>
    <x v="0"/>
    <s v="Other"/>
  </r>
  <r>
    <s v="INNSA1"/>
    <s v="2023-08-29"/>
    <x v="0"/>
    <x v="2"/>
    <s v="NP-55 STEEL TEA STRAINER (QTY:100800 PCS/USD 0.2839 PER PCS)"/>
    <x v="10"/>
    <x v="12"/>
    <x v="0"/>
    <s v=""/>
    <n v="100800"/>
    <s v="PCS"/>
    <s v="0.2839"/>
    <s v="PCS"/>
    <n v="4620"/>
    <s v="KGS"/>
    <n v="542.49667320000003"/>
    <x v="563"/>
    <n v="6.4659913370000002"/>
    <n v="29872.879980000002"/>
    <x v="563"/>
    <x v="564"/>
    <x v="2"/>
    <x v="0"/>
    <x v="0"/>
    <s v="Tea Strainer"/>
  </r>
  <r>
    <s v="INNSA1"/>
    <s v="2023-08-29"/>
    <x v="0"/>
    <x v="2"/>
    <s v="SB-12 STEEL TEA STRAINER BIG - (QTY:15300 PCS/USD 1.0489 PERPCS)"/>
    <x v="3"/>
    <x v="107"/>
    <x v="0"/>
    <s v=""/>
    <n v="15300"/>
    <s v="PCS"/>
    <s v="1.0489"/>
    <s v="PCS"/>
    <n v="3740"/>
    <s v="KGS"/>
    <n v="375.80891439999999"/>
    <x v="564"/>
    <n v="4.4792480860000001"/>
    <n v="16752.387839999999"/>
    <x v="564"/>
    <x v="565"/>
    <x v="2"/>
    <x v="0"/>
    <x v="0"/>
    <s v="Tea Strainer"/>
  </r>
  <r>
    <s v="INNSA1"/>
    <s v="2023-08-29"/>
    <x v="0"/>
    <x v="2"/>
    <s v="AM-217 STEEL LEMON SQUEEZER (QTY:15000 PCS/USD 1.8461 PER PCS)"/>
    <x v="67"/>
    <x v="131"/>
    <x v="0"/>
    <s v=""/>
    <n v="15000"/>
    <s v="PCS"/>
    <s v="1.8461"/>
    <s v="PCS"/>
    <n v="4375"/>
    <s v="KGS"/>
    <n v="554.3468206"/>
    <x v="565"/>
    <n v="6.6072326649999997"/>
    <n v="28906.642909999999"/>
    <x v="565"/>
    <x v="566"/>
    <x v="2"/>
    <x v="0"/>
    <x v="0"/>
    <s v="Other"/>
  </r>
  <r>
    <s v="INNSA1"/>
    <s v="2023-08-29"/>
    <x v="0"/>
    <x v="2"/>
    <s v="SB-01 STAINLESS STEEL SPORTS BOTTLE 750ML SG-702 (QTY: 34872NUM/USD 1.0582 PER NUM)"/>
    <x v="48"/>
    <x v="98"/>
    <x v="23"/>
    <s v=""/>
    <e v="#VALUE!"/>
    <e v="#VALUE!"/>
    <s v="1.0582"/>
    <e v="#VALUE!"/>
    <n v="5957.3"/>
    <s v="KGS"/>
    <n v="536.66181159999996"/>
    <x v="566"/>
    <n v="6.3964459070000004"/>
    <n v="38105.547200000001"/>
    <x v="566"/>
    <x v="567"/>
    <x v="2"/>
    <x v="0"/>
    <x v="0"/>
    <s v="Other"/>
  </r>
  <r>
    <s v="INNSA1"/>
    <s v="2023-08-29"/>
    <x v="0"/>
    <x v="2"/>
    <s v="NP-20 STAINLESS STEEL SPORTS BOTTLE 750ML S-308-C6 (QTY: 50544 NUM/USD 1.0065 PER NUM)"/>
    <x v="53"/>
    <x v="103"/>
    <x v="23"/>
    <s v=""/>
    <n v="50544"/>
    <s v="NUM"/>
    <s v="1.0065"/>
    <s v="OTHER"/>
    <n v="8424"/>
    <s v="KGS"/>
    <n v="523.20346510000002"/>
    <x v="567"/>
    <n v="6.236036533"/>
    <n v="52532.371749999998"/>
    <x v="567"/>
    <x v="568"/>
    <x v="2"/>
    <x v="0"/>
    <x v="0"/>
    <s v="Other"/>
  </r>
  <r>
    <s v="INNSA1"/>
    <s v="2023-08-28"/>
    <x v="0"/>
    <x v="2"/>
    <s v="STEEL LUNCH BOX (6527) (QTY: 25680 NOS/USD: 1.90 PER NOS)"/>
    <x v="13"/>
    <x v="38"/>
    <x v="13"/>
    <s v="6527"/>
    <n v="25680"/>
    <s v="NOS"/>
    <s v=" "/>
    <s v="PCS"/>
    <n v="8945.2000000000007"/>
    <s v="KGS"/>
    <n v="464.60919259999997"/>
    <x v="568"/>
    <n v="5.5376542630000003"/>
    <n v="49535.424910000002"/>
    <x v="568"/>
    <x v="569"/>
    <x v="2"/>
    <x v="0"/>
    <x v="0"/>
    <s v="Lunch Box"/>
  </r>
  <r>
    <s v="INNSA1"/>
    <s v="2023-08-28"/>
    <x v="0"/>
    <x v="2"/>
    <s v="STEEL ROUND CONTAINER MEDIUM (6581) (QTY: 87792 NOS/USD: 0.90 PER NOS)"/>
    <x v="13"/>
    <x v="44"/>
    <x v="12"/>
    <s v="6581"/>
    <n v="87792"/>
    <s v="NOS"/>
    <s v=" "/>
    <s v="PCS"/>
    <n v="10608.2"/>
    <s v="KGS"/>
    <n v="634.43192720000002"/>
    <x v="569"/>
    <n v="7.5617631369999998"/>
    <n v="80216.69571"/>
    <x v="569"/>
    <x v="570"/>
    <x v="2"/>
    <x v="0"/>
    <x v="0"/>
    <s v="Other"/>
  </r>
  <r>
    <s v="INNSA1"/>
    <s v="2023-08-28"/>
    <x v="0"/>
    <x v="2"/>
    <s v="STEEL LUNCH BOX (6561) (QTY: 21144 NOS/USD: 2.45 PER NOS)"/>
    <x v="13"/>
    <x v="38"/>
    <x v="13"/>
    <s v="6561"/>
    <n v="21144"/>
    <s v="NOS"/>
    <s v=" "/>
    <s v="PCS"/>
    <n v="8281.4"/>
    <s v="KGS"/>
    <n v="532.81780739999999"/>
    <x v="570"/>
    <n v="6.3506294089999997"/>
    <n v="52592.102379999997"/>
    <x v="570"/>
    <x v="571"/>
    <x v="2"/>
    <x v="0"/>
    <x v="0"/>
    <s v="Lunch Box"/>
  </r>
  <r>
    <s v="INNSA1"/>
    <s v="2023-08-25"/>
    <x v="0"/>
    <x v="2"/>
    <s v="HOUSEHOLD STEEL HOOK 3PCS SET (2628) (QTY: 166428 NOS/USD 0.416 PER NOS)"/>
    <x v="12"/>
    <x v="11"/>
    <x v="0"/>
    <s v="2628"/>
    <n v="166428"/>
    <s v="NOS"/>
    <s v="0.416"/>
    <s v="PCS"/>
    <n v="5640.06"/>
    <s v="KGS"/>
    <n v="1040.9019069999999"/>
    <x v="571"/>
    <n v="12.40645896"/>
    <n v="69973.172940000004"/>
    <x v="571"/>
    <x v="572"/>
    <x v="2"/>
    <x v="0"/>
    <x v="0"/>
    <s v="Other"/>
  </r>
  <r>
    <s v="INNSA1"/>
    <s v="2023-08-25"/>
    <x v="0"/>
    <x v="2"/>
    <s v="STAINLESS STEEL BOTTLE 750ML SG805 (AM-06) (QTY: 7128 NOS/USD: 1.00 PER NOS)"/>
    <x v="24"/>
    <x v="114"/>
    <x v="0"/>
    <s v="AM-06"/>
    <n v="7128"/>
    <s v="NOS"/>
    <s v=" "/>
    <s v="PCS"/>
    <n v="1039.5"/>
    <s v="KGS"/>
    <n v="594.84816739999997"/>
    <x v="572"/>
    <n v="7.0899662379999997"/>
    <n v="7370.0199050000001"/>
    <x v="572"/>
    <x v="573"/>
    <x v="2"/>
    <x v="0"/>
    <x v="0"/>
    <s v="Other"/>
  </r>
  <r>
    <s v="INNSA1"/>
    <s v="2023-08-25"/>
    <x v="0"/>
    <x v="2"/>
    <s v="STAINLESS STEEL SPORTS BOTTLE 750ML SG-702 (SB-01) (QTY: 11640 NOS/USD: 1.055 PER NOS)"/>
    <x v="24"/>
    <x v="88"/>
    <x v="0"/>
    <s v="SB-01"/>
    <n v="11640"/>
    <s v="NOS"/>
    <s v=" "/>
    <s v="PCS"/>
    <n v="2037"/>
    <s v="KGS"/>
    <n v="522.97062840000001"/>
    <x v="573"/>
    <n v="6.2332613630000004"/>
    <n v="12697.153399999999"/>
    <x v="573"/>
    <x v="574"/>
    <x v="2"/>
    <x v="0"/>
    <x v="0"/>
    <s v="Other"/>
  </r>
  <r>
    <s v="INNSA1"/>
    <s v="2023-08-25"/>
    <x v="0"/>
    <x v="2"/>
    <s v="STAINLESS STEELSPORTS BOTTLE 500ML S116-500 (AM-314) (QTY: 24048 NOS/USD: 0.943 PER NOS)"/>
    <x v="24"/>
    <x v="115"/>
    <x v="30"/>
    <s v="AM-314"/>
    <n v="24048"/>
    <s v="NOS"/>
    <s v=" "/>
    <s v="PCS"/>
    <n v="2905.8"/>
    <s v="KGS"/>
    <n v="676.998651"/>
    <x v="574"/>
    <n v="8.0691138379999998"/>
    <n v="23447.23099"/>
    <x v="574"/>
    <x v="575"/>
    <x v="2"/>
    <x v="0"/>
    <x v="0"/>
    <s v="Other"/>
  </r>
  <r>
    <s v="INNSA1"/>
    <s v="2023-08-25"/>
    <x v="0"/>
    <x v="2"/>
    <s v="STAINLESS STEELSPORTS BOTTLE 650ML S115 (NP-21) (QTY: 6696 NOS/USD: 1.00 PER NOS)"/>
    <x v="24"/>
    <x v="87"/>
    <x v="30"/>
    <s v="NP-21"/>
    <n v="6696"/>
    <s v="NOS"/>
    <s v=" "/>
    <s v="PCS"/>
    <n v="1116"/>
    <s v="KGS"/>
    <n v="520.49213259999999"/>
    <x v="575"/>
    <n v="6.2037202929999999"/>
    <n v="6923.3518469999999"/>
    <x v="575"/>
    <x v="576"/>
    <x v="2"/>
    <x v="0"/>
    <x v="0"/>
    <s v="Other"/>
  </r>
  <r>
    <s v="INNSA1"/>
    <s v="2023-08-25"/>
    <x v="0"/>
    <x v="2"/>
    <s v="STAINLESS STEEL COLA BOTTLE 750ML SK750 (SL-01) (QTY: 3480 NOS/USD: 1.139 PER NOS)"/>
    <x v="24"/>
    <x v="89"/>
    <x v="0"/>
    <s v="SL-01"/>
    <n v="3480"/>
    <s v="NOS"/>
    <s v=" "/>
    <s v="PCS"/>
    <n v="667"/>
    <s v="KGS"/>
    <n v="515.51353819999997"/>
    <x v="576"/>
    <n v="6.1443806700000003"/>
    <n v="4098.301907"/>
    <x v="576"/>
    <x v="577"/>
    <x v="2"/>
    <x v="0"/>
    <x v="0"/>
    <s v="Other"/>
  </r>
  <r>
    <s v="INNSA1"/>
    <s v="2023-08-25"/>
    <x v="0"/>
    <x v="2"/>
    <s v="HOUSEHOLD STEEL HOOK 3PCS SET (2628) (QTY: 1692 PKT/USD: 0.416 PER PKT)"/>
    <x v="12"/>
    <x v="11"/>
    <x v="0"/>
    <s v="2628"/>
    <n v="1692"/>
    <s v="PKT"/>
    <s v=" "/>
    <s v="PACK"/>
    <n v="57.34"/>
    <s v="KGS"/>
    <n v="1040.1201599999999"/>
    <x v="577"/>
    <n v="12.397141360000001"/>
    <n v="710.85208580000005"/>
    <x v="577"/>
    <x v="578"/>
    <x v="2"/>
    <x v="0"/>
    <x v="0"/>
    <s v="Other"/>
  </r>
  <r>
    <s v="INNSA1"/>
    <s v="2023-08-24"/>
    <x v="0"/>
    <x v="2"/>
    <s v="NP-19 STEEL SALT BOTTLE (QTY:45720 PCS/USD 0.4507 PER PCS)"/>
    <x v="29"/>
    <x v="72"/>
    <x v="0"/>
    <s v=""/>
    <n v="45720"/>
    <s v="PCS"/>
    <s v="0.4507"/>
    <s v="PCS"/>
    <n v="6985"/>
    <s v="KGS"/>
    <n v="260.3482391"/>
    <x v="578"/>
    <n v="3.1030779389999998"/>
    <n v="21674.999400000001"/>
    <x v="578"/>
    <x v="579"/>
    <x v="2"/>
    <x v="0"/>
    <x v="0"/>
    <s v="Other"/>
  </r>
  <r>
    <s v="INNSA1"/>
    <s v="2023-08-23"/>
    <x v="0"/>
    <x v="2"/>
    <s v="STAINLESS STEEL COLA BOTTLE 750ML SK750 (SL-01) (QTY: 5928 NOS/USD: 1.139 PER NOS)"/>
    <x v="24"/>
    <x v="89"/>
    <x v="0"/>
    <s v="SL-01"/>
    <n v="5928"/>
    <s v="NOS"/>
    <s v=" "/>
    <s v="PCS"/>
    <n v="1136.2"/>
    <s v="KGS"/>
    <n v="515.33528430000001"/>
    <x v="579"/>
    <n v="6.1422560700000002"/>
    <n v="6978.8313470000003"/>
    <x v="579"/>
    <x v="580"/>
    <x v="2"/>
    <x v="0"/>
    <x v="0"/>
    <s v="Other"/>
  </r>
  <r>
    <s v="INNSA1"/>
    <s v="2023-08-23"/>
    <x v="0"/>
    <x v="1"/>
    <s v="STEEL SCRUBBER 6PCS SET (OKS-4156) (QTY: 95280 NOS/USD: 0.248 PER NOS)"/>
    <x v="13"/>
    <x v="17"/>
    <x v="4"/>
    <s v="OKS-4156"/>
    <n v="95280"/>
    <s v="NOS"/>
    <s v=" "/>
    <s v="PCS"/>
    <n v="8765.76"/>
    <s v="KGS"/>
    <n v="233.1507354"/>
    <x v="580"/>
    <n v="2.7789122210000001"/>
    <n v="24359.277590000002"/>
    <x v="580"/>
    <x v="581"/>
    <x v="2"/>
    <x v="1"/>
    <x v="0"/>
    <s v="Scrubber"/>
  </r>
  <r>
    <s v="INNSA1"/>
    <s v="2023-08-23"/>
    <x v="0"/>
    <x v="1"/>
    <s v="8001-2 STEEL SCRUBBER 2 PCS SET (QTY- 168000 SETS/USD 0.158PER SETS)"/>
    <x v="1"/>
    <x v="8"/>
    <x v="0"/>
    <s v=""/>
    <e v="#VALUE!"/>
    <s v="SETS"/>
    <s v=" "/>
    <s v="SET"/>
    <n v="4900"/>
    <s v="KGS"/>
    <n v="463.92288980000001"/>
    <x v="581"/>
    <n v="5.5294742530000001"/>
    <n v="27094.423839999999"/>
    <x v="581"/>
    <x v="582"/>
    <x v="2"/>
    <x v="1"/>
    <x v="0"/>
    <s v="Scrubber"/>
  </r>
  <r>
    <s v="INNSA1"/>
    <s v="2023-08-23"/>
    <x v="0"/>
    <x v="2"/>
    <s v="STAINLESS STEELSPORTS BOTTLE 750ML (AM-393) (QTY: 20232 NOS/USD: 1.230 PER NOS)"/>
    <x v="24"/>
    <x v="111"/>
    <x v="30"/>
    <s v="AM-393"/>
    <n v="20232"/>
    <s v="NOS"/>
    <s v=" "/>
    <s v="PCS"/>
    <n v="4046.4"/>
    <s v="KGS"/>
    <n v="533.32014379999998"/>
    <x v="582"/>
    <n v="6.356616732"/>
    <n v="25721.413949999998"/>
    <x v="582"/>
    <x v="583"/>
    <x v="2"/>
    <x v="0"/>
    <x v="0"/>
    <s v="Other"/>
  </r>
  <r>
    <s v="INNSA1"/>
    <s v="2023-08-23"/>
    <x v="0"/>
    <x v="2"/>
    <s v="STAINLESS STEELSPORTS BOTTLE 500ML S116-500 (AM-314) (QTY: 23880 NOS/USD: 0.943 PER NOS)"/>
    <x v="24"/>
    <x v="115"/>
    <x v="30"/>
    <s v="AM-314"/>
    <n v="23880"/>
    <s v="NOS"/>
    <s v=" "/>
    <s v="PCS"/>
    <n v="2885.5"/>
    <s v="KGS"/>
    <n v="676.76487610000004"/>
    <x v="583"/>
    <n v="8.0663274860000005"/>
    <n v="23275.38796"/>
    <x v="583"/>
    <x v="584"/>
    <x v="2"/>
    <x v="0"/>
    <x v="0"/>
    <s v="Other"/>
  </r>
  <r>
    <s v="INNSA1"/>
    <s v="2023-08-21"/>
    <x v="0"/>
    <x v="2"/>
    <s v="STEEL LUNCH BOX (6561) (QTY: 20940 NOS/USD: 2.45 PER NOS)"/>
    <x v="13"/>
    <x v="38"/>
    <x v="13"/>
    <s v="6561"/>
    <n v="20940"/>
    <s v="NOS"/>
    <s v=" "/>
    <s v="PCS"/>
    <n v="8201.5"/>
    <s v="KGS"/>
    <n v="537.39418760000001"/>
    <x v="584"/>
    <n v="6.4051750609999996"/>
    <n v="52532.043270000002"/>
    <x v="584"/>
    <x v="585"/>
    <x v="2"/>
    <x v="0"/>
    <x v="0"/>
    <s v="Lunch Box"/>
  </r>
  <r>
    <s v="INNSA1"/>
    <s v="2023-08-21"/>
    <x v="0"/>
    <x v="2"/>
    <s v="STEEL LUNCH BOX (6527) (QTY: 25680 NOS/USD: 1.90 PER NOS)"/>
    <x v="13"/>
    <x v="38"/>
    <x v="13"/>
    <s v="6527"/>
    <n v="25680"/>
    <s v="NOS"/>
    <s v=" "/>
    <s v="PCS"/>
    <n v="8945.2000000000007"/>
    <s v="KGS"/>
    <n v="468.59972720000002"/>
    <x v="585"/>
    <n v="5.5852172490000003"/>
    <n v="49960.885340000001"/>
    <x v="585"/>
    <x v="586"/>
    <x v="2"/>
    <x v="0"/>
    <x v="0"/>
    <s v="Lunch Box"/>
  </r>
  <r>
    <s v="INNSA1"/>
    <s v="2023-08-21"/>
    <x v="0"/>
    <x v="2"/>
    <s v="STEEL ROUND CONTAINER (6857) (QTY: 70380 NOS/USD: 0.74 PER NOS)"/>
    <x v="13"/>
    <x v="36"/>
    <x v="12"/>
    <s v="6857"/>
    <n v="70380"/>
    <s v="NOS"/>
    <s v=" "/>
    <s v="PCS"/>
    <n v="8973.4500000000007"/>
    <s v="KGS"/>
    <n v="498.61469110000002"/>
    <x v="586"/>
    <n v="5.9429641369999997"/>
    <n v="53328.891539999997"/>
    <x v="586"/>
    <x v="587"/>
    <x v="2"/>
    <x v="0"/>
    <x v="0"/>
    <s v="Other"/>
  </r>
  <r>
    <s v="INNSA1"/>
    <s v="2023-08-17"/>
    <x v="0"/>
    <x v="2"/>
    <s v="STAINLESS STEEL SPORT BOTTLE (KWB-600F) (QTY: 49716 PCS/USD0.94 PER PCS)"/>
    <x v="24"/>
    <x v="125"/>
    <x v="0"/>
    <s v="KWB-600F"/>
    <n v="49716"/>
    <s v="PCS"/>
    <s v=" "/>
    <s v="PCS"/>
    <n v="7600"/>
    <s v="KGS"/>
    <n v="522.63868419999994"/>
    <x v="587"/>
    <n v="6.251658902"/>
    <n v="47512.607660000001"/>
    <x v="587"/>
    <x v="588"/>
    <x v="2"/>
    <x v="0"/>
    <x v="0"/>
    <s v="Other"/>
  </r>
  <r>
    <s v="INNSA1"/>
    <s v="2023-08-16"/>
    <x v="0"/>
    <x v="2"/>
    <s v="STAINLESS STEEL SPORTS BOTTLE 750ML S-308-C6 (NP-20) (QTY:21216 PCS/1.005 USD PER PCS)"/>
    <x v="24"/>
    <x v="86"/>
    <x v="0"/>
    <s v="NP-20"/>
    <n v="21216"/>
    <s v="PCS"/>
    <s v=" "/>
    <s v="PCS"/>
    <n v="3536"/>
    <s v="KGS"/>
    <n v="523.70760459999997"/>
    <x v="588"/>
    <n v="6.2644450320000002"/>
    <n v="22151.07763"/>
    <x v="588"/>
    <x v="589"/>
    <x v="2"/>
    <x v="0"/>
    <x v="0"/>
    <s v="Other"/>
  </r>
  <r>
    <s v="INNSA1"/>
    <s v="2023-08-16"/>
    <x v="0"/>
    <x v="2"/>
    <s v="STAINLESS STEEL SPORTS BOTTLE 750ML SG-702 (SB-01) (QTY:8880PCS/1.080 USD PER PCS)"/>
    <x v="24"/>
    <x v="88"/>
    <x v="0"/>
    <s v="SB-01"/>
    <e v="#VALUE!"/>
    <e v="#VALUE!"/>
    <s v=" "/>
    <e v="#VALUE!"/>
    <n v="1554"/>
    <s v="KGS"/>
    <n v="535.99076579999996"/>
    <x v="589"/>
    <n v="6.4113727960000002"/>
    <n v="9963.2733250000001"/>
    <x v="589"/>
    <x v="590"/>
    <x v="2"/>
    <x v="0"/>
    <x v="0"/>
    <s v="Other"/>
  </r>
  <r>
    <s v="INNSA1"/>
    <s v="2023-08-16"/>
    <x v="0"/>
    <x v="2"/>
    <s v="STAINLESS STEEL BOTTLE 750ML SG805 (AM-06) (QTY:12912 PCS/1.028 USD PER PCS)"/>
    <x v="24"/>
    <x v="114"/>
    <x v="0"/>
    <s v="AM-06"/>
    <n v="12912"/>
    <s v="PCS"/>
    <s v=" "/>
    <s v="PCS"/>
    <n v="1883"/>
    <s v="KGS"/>
    <n v="612.22070629999996"/>
    <x v="590"/>
    <n v="7.3232141899999998"/>
    <n v="13789.61232"/>
    <x v="590"/>
    <x v="591"/>
    <x v="2"/>
    <x v="0"/>
    <x v="0"/>
    <s v="Other"/>
  </r>
  <r>
    <s v="INNSA1"/>
    <s v="2023-08-11"/>
    <x v="0"/>
    <x v="2"/>
    <s v="HOUSEHOLD STEEL HOOK 3PCS SET (3888) (QTY: 2400 NOS/USD 0.3PER NOS)"/>
    <x v="12"/>
    <x v="11"/>
    <x v="0"/>
    <s v="3888"/>
    <n v="2400"/>
    <s v="NOS"/>
    <s v=" "/>
    <s v="PCS"/>
    <n v="80"/>
    <s v="KGS"/>
    <n v="792.52412500000003"/>
    <x v="591"/>
    <n v="9.4799536480000004"/>
    <n v="758.39629190000005"/>
    <x v="591"/>
    <x v="592"/>
    <x v="2"/>
    <x v="0"/>
    <x v="0"/>
    <s v="Other"/>
  </r>
  <r>
    <s v="INNSA1"/>
    <s v="2023-08-08"/>
    <x v="0"/>
    <x v="2"/>
    <s v="SS OIL POT 900ML (KWP-1000B) (QTY: 27000 PCS/USD: 1.47 PER PCS)"/>
    <x v="15"/>
    <x v="110"/>
    <x v="31"/>
    <s v="KWP-1000B"/>
    <n v="27000"/>
    <s v="PCS"/>
    <s v=" "/>
    <s v="PCS"/>
    <n v="7315"/>
    <s v="KGS"/>
    <n v="463.12150380000003"/>
    <x v="592"/>
    <n v="5.539730906"/>
    <n v="40523.131580000001"/>
    <x v="592"/>
    <x v="593"/>
    <x v="2"/>
    <x v="0"/>
    <x v="0"/>
    <s v="Other"/>
  </r>
  <r>
    <s v="INNSA1"/>
    <s v="2023-08-07"/>
    <x v="0"/>
    <x v="2"/>
    <s v="STEEL HANGER WITH HOOK (SM1168) (QTY:57792 PCS/1.27 USD PERPCS)"/>
    <x v="13"/>
    <x v="4"/>
    <x v="1"/>
    <s v="SM1168"/>
    <n v="57792"/>
    <s v="PCS"/>
    <s v=" "/>
    <s v="PCS"/>
    <n v="10836"/>
    <s v="KGS"/>
    <n v="572.7315347"/>
    <x v="593"/>
    <n v="6.8508556780000003"/>
    <n v="74235.872130000003"/>
    <x v="593"/>
    <x v="594"/>
    <x v="2"/>
    <x v="0"/>
    <x v="0"/>
    <s v="Hanger"/>
  </r>
  <r>
    <s v="INNSA1"/>
    <s v="2023-08-05"/>
    <x v="0"/>
    <x v="2"/>
    <s v="STAINLESS STEEL SPORTS BOTTLE 750ML SG-702 (SB-01) (QTY: 13824 NOS/USD 1.080 PER NOS)"/>
    <x v="24"/>
    <x v="88"/>
    <x v="0"/>
    <s v="SB-01"/>
    <n v="13824"/>
    <s v="NOS"/>
    <s v="1.080"/>
    <s v="PCS"/>
    <n v="2419.1999999999998"/>
    <s v="KGS"/>
    <n v="535.72147399999994"/>
    <x v="594"/>
    <n v="6.4081516030000003"/>
    <n v="15502.60036"/>
    <x v="594"/>
    <x v="595"/>
    <x v="2"/>
    <x v="0"/>
    <x v="0"/>
    <s v="Other"/>
  </r>
  <r>
    <s v="INNSA1"/>
    <s v="2023-08-05"/>
    <x v="0"/>
    <x v="2"/>
    <s v="STAINLESS STEELSPORTS BOTTLE 650ML S115 (NP-21) (QTY: 17328NOS/USD 1.00 PER NOS)"/>
    <x v="24"/>
    <x v="87"/>
    <x v="30"/>
    <s v="NP-21"/>
    <e v="#VALUE!"/>
    <e v="#VALUE!"/>
    <s v="1.00"/>
    <e v="#VALUE!"/>
    <n v="2888"/>
    <s v="KGS"/>
    <n v="520.84028739999997"/>
    <x v="595"/>
    <n v="6.2301469779999996"/>
    <n v="17992.66447"/>
    <x v="595"/>
    <x v="596"/>
    <x v="2"/>
    <x v="0"/>
    <x v="0"/>
    <s v="Other"/>
  </r>
  <r>
    <s v="INNSA1"/>
    <s v="2023-08-05"/>
    <x v="0"/>
    <x v="2"/>
    <s v="STAINLESS STEEL BOTTLE 750ML SG805 (AM-06) (QTY: 7584 NOS/USD 1.028 PER NOS)"/>
    <x v="24"/>
    <x v="114"/>
    <x v="0"/>
    <s v="AM-06"/>
    <n v="7584"/>
    <s v="NOS"/>
    <s v="1.028"/>
    <s v="PCS"/>
    <n v="1106"/>
    <s v="KGS"/>
    <n v="611.91276670000002"/>
    <x v="596"/>
    <n v="7.3195307019999998"/>
    <n v="8095.4009569999998"/>
    <x v="596"/>
    <x v="597"/>
    <x v="2"/>
    <x v="0"/>
    <x v="0"/>
    <s v="Other"/>
  </r>
  <r>
    <s v="INNSA1"/>
    <s v="2023-08-05"/>
    <x v="0"/>
    <x v="2"/>
    <s v="STAINLESS STEEL SPORTS BOTTLE 750ML S-308-C6 (NP-20) (QTY: 5376 NOS/USD 1.005 PER NOS)"/>
    <x v="24"/>
    <x v="86"/>
    <x v="0"/>
    <s v="NP-20"/>
    <n v="5376"/>
    <s v="NOS"/>
    <s v="1.005"/>
    <s v="PCS"/>
    <n v="896"/>
    <s v="KGS"/>
    <n v="523.4444866"/>
    <x v="597"/>
    <n v="6.2612976869999999"/>
    <n v="5610.1227269999999"/>
    <x v="597"/>
    <x v="598"/>
    <x v="2"/>
    <x v="0"/>
    <x v="0"/>
    <s v="Other"/>
  </r>
  <r>
    <s v="INNSA1"/>
    <s v="2023-08-02"/>
    <x v="0"/>
    <x v="2"/>
    <s v="STEEL TEA STRAINER BIG (SB-12) (QTY: 35100 PCS/USD: 1.0518 PER PCS)"/>
    <x v="13"/>
    <x v="23"/>
    <x v="6"/>
    <s v="SB-12"/>
    <n v="35100"/>
    <s v="PCS"/>
    <s v=" "/>
    <s v="PCS"/>
    <n v="8580"/>
    <s v="KGS"/>
    <n v="377.25261189999998"/>
    <x v="598"/>
    <n v="4.5479519210000001"/>
    <n v="39021.427490000002"/>
    <x v="598"/>
    <x v="599"/>
    <x v="2"/>
    <x v="0"/>
    <x v="0"/>
    <s v="Tea Strainer"/>
  </r>
  <r>
    <s v="INNSA1"/>
    <s v="2023-08-02"/>
    <x v="0"/>
    <x v="2"/>
    <s v="STEEL TEA STRAINER (NP-55) (QTY: 100800 PCS/USD: 0.2847 PERPCS)"/>
    <x v="13"/>
    <x v="24"/>
    <x v="6"/>
    <s v="NP-55"/>
    <n v="100800"/>
    <s v="PCS"/>
    <s v=" "/>
    <s v="PCS"/>
    <n v="4620"/>
    <s v="KGS"/>
    <n v="544.60958010000002"/>
    <x v="599"/>
    <n v="6.565516336"/>
    <n v="30332.68547"/>
    <x v="599"/>
    <x v="600"/>
    <x v="2"/>
    <x v="0"/>
    <x v="0"/>
    <s v="Tea Strainer"/>
  </r>
  <r>
    <s v="INNSA1"/>
    <s v="2023-07-31"/>
    <x v="0"/>
    <x v="2"/>
    <s v="STAINLESS STEEL GRATER WITH HANDLE (KL324H-9S) (QTY: 59040 NOS /USD 0.64 PER NOS)"/>
    <x v="24"/>
    <x v="55"/>
    <x v="0"/>
    <s v="KL324H-9S"/>
    <n v="59040"/>
    <s v="NOS"/>
    <s v="0.64"/>
    <s v="PCS"/>
    <n v="9512"/>
    <s v="KGS"/>
    <n v="336.99224029999999"/>
    <x v="600"/>
    <n v="4.0625948200000002"/>
    <n v="38643.40193"/>
    <x v="600"/>
    <x v="601"/>
    <x v="2"/>
    <x v="0"/>
    <x v="0"/>
    <s v="Other"/>
  </r>
  <r>
    <s v="INNSA1"/>
    <s v="2023-07-29"/>
    <x v="0"/>
    <x v="2"/>
    <s v="STAINLESS STEEL BOTTLE 750ML SG805 (AM-06) (QTY:22416 PCS/USD 1.028 PER PCS)"/>
    <x v="24"/>
    <x v="114"/>
    <x v="0"/>
    <s v="AM-06"/>
    <n v="22416"/>
    <s v="PCS"/>
    <s v="1.028"/>
    <s v="PCS"/>
    <n v="3269"/>
    <s v="KGS"/>
    <n v="606.74441730000001"/>
    <x v="601"/>
    <n v="7.3145800750000003"/>
    <n v="23911.362270000001"/>
    <x v="601"/>
    <x v="602"/>
    <x v="2"/>
    <x v="0"/>
    <x v="0"/>
    <s v="Other"/>
  </r>
  <r>
    <s v="INNSA1"/>
    <s v="2023-07-29"/>
    <x v="0"/>
    <x v="2"/>
    <s v="STEEL LUNCH BOX (6561) (QTY: 20736 NOS/USD 2.45 PER NOS)"/>
    <x v="13"/>
    <x v="38"/>
    <x v="13"/>
    <s v="6561"/>
    <n v="20736"/>
    <s v="NOS"/>
    <s v="2.45"/>
    <s v="PCS"/>
    <n v="8121"/>
    <s v="KGS"/>
    <n v="535.75870889999999"/>
    <x v="602"/>
    <n v="6.4588150559999997"/>
    <n v="52455.912360000002"/>
    <x v="602"/>
    <x v="603"/>
    <x v="2"/>
    <x v="0"/>
    <x v="0"/>
    <s v="Lunch Box"/>
  </r>
  <r>
    <s v="INNSA1"/>
    <s v="2023-07-29"/>
    <x v="0"/>
    <x v="1"/>
    <s v="SS SCRUBBER 3PCS SET (SS410) (QTY: 113640 SET/USD: 0.173 PERSET)"/>
    <x v="15"/>
    <x v="31"/>
    <x v="4"/>
    <s v="SS410"/>
    <n v="113640"/>
    <s v="SET"/>
    <s v=" "/>
    <s v="SET"/>
    <n v="7230"/>
    <s v="KGS"/>
    <n v="241.09176350000001"/>
    <x v="603"/>
    <n v="2.9064709280000001"/>
    <n v="21013.784810000001"/>
    <x v="603"/>
    <x v="604"/>
    <x v="2"/>
    <x v="1"/>
    <x v="0"/>
    <s v="Scrubber"/>
  </r>
  <r>
    <s v="INNSA1"/>
    <s v="2023-07-29"/>
    <x v="0"/>
    <x v="2"/>
    <s v="STAINLESS STEEL COLA BOTTLE 750ML SK750 (SL-01) (QTY:20,760PCS/USD 1.168 PER PCS)"/>
    <x v="24"/>
    <x v="89"/>
    <x v="0"/>
    <s v="SL-01"/>
    <e v="#VALUE!"/>
    <e v="#VALUE!"/>
    <s v="1.168"/>
    <e v="#VALUE!"/>
    <n v="3979"/>
    <s v="KGS"/>
    <n v="524.52442570000005"/>
    <x v="604"/>
    <n v="6.3233806599999998"/>
    <n v="25160.731650000002"/>
    <x v="604"/>
    <x v="605"/>
    <x v="2"/>
    <x v="0"/>
    <x v="0"/>
    <s v="Other"/>
  </r>
  <r>
    <s v="INNSA1"/>
    <s v="2023-07-29"/>
    <x v="0"/>
    <x v="2"/>
    <s v="HOUSEHOLD STEEL HOOK 3PCS SET (2628) (QTY: 168480 NOS/USD 0.416 PER NOS)"/>
    <x v="12"/>
    <x v="11"/>
    <x v="0"/>
    <s v="2628"/>
    <n v="168480"/>
    <s v="NOS"/>
    <s v="0.416"/>
    <s v="PCS"/>
    <n v="5709"/>
    <s v="KGS"/>
    <n v="1034.7994409999999"/>
    <x v="605"/>
    <n v="12.474978200000001"/>
    <n v="71227.135500000004"/>
    <x v="605"/>
    <x v="606"/>
    <x v="2"/>
    <x v="0"/>
    <x v="0"/>
    <s v="Other"/>
  </r>
  <r>
    <s v="INNSA1"/>
    <s v="2023-07-24"/>
    <x v="0"/>
    <x v="1"/>
    <s v="8001-2 STEEL SCRUBBER 2 PCS SET (QTY- 167760 SETS/USD 0.158PER SETS)"/>
    <x v="1"/>
    <x v="8"/>
    <x v="0"/>
    <s v=""/>
    <e v="#VALUE!"/>
    <s v="SETS"/>
    <s v=" "/>
    <s v="SET"/>
    <n v="4893"/>
    <s v="KGS"/>
    <n v="458.68406909999999"/>
    <x v="606"/>
    <n v="5.5296451969999998"/>
    <n v="27056.553950000001"/>
    <x v="606"/>
    <x v="607"/>
    <x v="2"/>
    <x v="1"/>
    <x v="0"/>
    <s v="Scrubber"/>
  </r>
  <r>
    <s v="INNSA1"/>
    <s v="2023-07-24"/>
    <x v="0"/>
    <x v="2"/>
    <s v="STAINLESS STEEL SPORTS BOTTLE 750ML S-308-C6 (NP-20) (QTY:39600 PCS/USD 1.02 PER PCS)"/>
    <x v="24"/>
    <x v="86"/>
    <x v="0"/>
    <s v="NP-20"/>
    <n v="39600"/>
    <s v="PCS"/>
    <s v="1.02"/>
    <s v="PCS"/>
    <n v="6600"/>
    <s v="KGS"/>
    <n v="534.25253480000003"/>
    <x v="607"/>
    <n v="6.440657442"/>
    <n v="42508.339119999997"/>
    <x v="607"/>
    <x v="608"/>
    <x v="2"/>
    <x v="0"/>
    <x v="0"/>
    <s v="Other"/>
  </r>
  <r>
    <s v="INNSA1"/>
    <s v="2023-07-20"/>
    <x v="0"/>
    <x v="2"/>
    <s v="STAINLESS STEEL SPORTS BOTTLE 750ML S-308-C6 (NP-20) (QTY: 8784 NOS /USD 1.020 PER NOS)"/>
    <x v="24"/>
    <x v="86"/>
    <x v="0"/>
    <s v="NP-20"/>
    <n v="8784"/>
    <s v="NOS"/>
    <s v="1.020"/>
    <s v="PCS"/>
    <n v="1464"/>
    <s v="KGS"/>
    <n v="534.81742489999999"/>
    <x v="608"/>
    <n v="6.424233332"/>
    <n v="9405.0775979999999"/>
    <x v="608"/>
    <x v="609"/>
    <x v="2"/>
    <x v="0"/>
    <x v="0"/>
    <s v="Other"/>
  </r>
  <r>
    <s v="INNSA1"/>
    <s v="2023-07-20"/>
    <x v="0"/>
    <x v="2"/>
    <s v="STAINLESS STEELSPORTS BOTTLE 650ML S115 (NP-21) (QTY: 33984NOS /USD 1.033 PER NOS)"/>
    <x v="24"/>
    <x v="87"/>
    <x v="30"/>
    <s v="NP-21"/>
    <e v="#VALUE!"/>
    <e v="#VALUE!"/>
    <s v="1.033"/>
    <e v="#VALUE!"/>
    <n v="5522"/>
    <s v="KGS"/>
    <n v="555.52176410000004"/>
    <x v="609"/>
    <n v="6.6729341030000002"/>
    <n v="36850.611290000001"/>
    <x v="609"/>
    <x v="610"/>
    <x v="2"/>
    <x v="0"/>
    <x v="0"/>
    <s v="Other"/>
  </r>
  <r>
    <s v="INNSA1"/>
    <s v="2023-07-19"/>
    <x v="0"/>
    <x v="2"/>
    <s v="STEEL SALT BOTTLE (NP-19) (QTY:12288 PCS / 0.4438 USD PER PCS)"/>
    <x v="13"/>
    <x v="16"/>
    <x v="3"/>
    <s v="NP-19"/>
    <n v="12288"/>
    <s v="PCS"/>
    <s v=" "/>
    <s v="PCS"/>
    <n v="1920"/>
    <s v="KGS"/>
    <n v="248.90224480000001"/>
    <x v="610"/>
    <n v="2.989816754"/>
    <n v="5740.4481679999999"/>
    <x v="610"/>
    <x v="611"/>
    <x v="2"/>
    <x v="0"/>
    <x v="0"/>
    <s v="Other"/>
  </r>
  <r>
    <s v="INNSA1"/>
    <s v="2023-07-19"/>
    <x v="0"/>
    <x v="2"/>
    <s v="STEEL LUNCH BOX (6527) (QTY: 25680 NOS /USD 1.90 PER NOS)"/>
    <x v="13"/>
    <x v="38"/>
    <x v="13"/>
    <s v="6527"/>
    <n v="25680"/>
    <s v="NOS"/>
    <s v="1.90"/>
    <s v="PCS"/>
    <n v="8945"/>
    <s v="KGS"/>
    <n v="467.67877190000002"/>
    <x v="611"/>
    <n v="5.6177630250000004"/>
    <n v="50252.013809999997"/>
    <x v="611"/>
    <x v="612"/>
    <x v="2"/>
    <x v="0"/>
    <x v="0"/>
    <s v="Lunch Box"/>
  </r>
  <r>
    <s v="INNSA1"/>
    <s v="2023-07-19"/>
    <x v="0"/>
    <x v="2"/>
    <s v="STEEL LEMON SQUEEZER (AM-217) (QTY:5100 PCS / 1.872 USD PERPCS)"/>
    <x v="13"/>
    <x v="61"/>
    <x v="22"/>
    <s v="AM-217"/>
    <n v="5100"/>
    <s v="PCS"/>
    <s v=" "/>
    <s v="PCS"/>
    <n v="1487"/>
    <s v="KGS"/>
    <n v="562.44621849999999"/>
    <x v="612"/>
    <n v="6.7561107329999999"/>
    <n v="10049.71471"/>
    <x v="612"/>
    <x v="613"/>
    <x v="2"/>
    <x v="0"/>
    <x v="0"/>
    <s v="Other"/>
  </r>
  <r>
    <s v="INNSA1"/>
    <s v="2023-07-19"/>
    <x v="0"/>
    <x v="2"/>
    <s v="STEEL TEA STRAINER BIG (SB-12) (QTY:15300 PCS / 1.04 USD PERPCS)"/>
    <x v="13"/>
    <x v="23"/>
    <x v="6"/>
    <s v="SB-12"/>
    <n v="15300"/>
    <s v="PCS"/>
    <s v=" "/>
    <s v="PCS"/>
    <n v="3740"/>
    <s v="KGS"/>
    <n v="372.83366840000002"/>
    <x v="613"/>
    <n v="4.4784825039999996"/>
    <n v="16749.524560000002"/>
    <x v="613"/>
    <x v="614"/>
    <x v="2"/>
    <x v="0"/>
    <x v="0"/>
    <s v="Tea Strainer"/>
  </r>
  <r>
    <s v="INNSA1"/>
    <s v="2023-07-18"/>
    <x v="0"/>
    <x v="2"/>
    <s v="SB-01 STAINLESS STEEL SPORTS BOTTLE 750ML SG-702 (QTY: 29904NUM/USD 1.090 PER NUM)"/>
    <x v="48"/>
    <x v="98"/>
    <x v="23"/>
    <s v=""/>
    <e v="#VALUE!"/>
    <e v="#VALUE!"/>
    <s v="1.090"/>
    <e v="#VALUE!"/>
    <n v="4984"/>
    <s v="KGS"/>
    <n v="561.39550759999997"/>
    <x v="614"/>
    <n v="6.7434895810000004"/>
    <n v="33609.552069999998"/>
    <x v="614"/>
    <x v="615"/>
    <x v="2"/>
    <x v="0"/>
    <x v="0"/>
    <s v="Other"/>
  </r>
  <r>
    <s v="INNSA1"/>
    <s v="2023-07-18"/>
    <x v="0"/>
    <x v="2"/>
    <s v="NP-20 STAINLESS STEEL SPORTS BOTTLE 750ML S-308-C6 (QTY: 8640 NUM/USD 1.040 PER NUM)"/>
    <x v="53"/>
    <x v="103"/>
    <x v="23"/>
    <s v=""/>
    <n v="8640"/>
    <s v="NUM"/>
    <s v="1.040"/>
    <s v="OTHER"/>
    <n v="1440"/>
    <s v="KGS"/>
    <n v="535.64342360000001"/>
    <x v="615"/>
    <n v="6.4341552389999999"/>
    <n v="9265.1835439999995"/>
    <x v="615"/>
    <x v="616"/>
    <x v="2"/>
    <x v="0"/>
    <x v="0"/>
    <s v="Other"/>
  </r>
  <r>
    <s v="INNSA1"/>
    <s v="2023-07-18"/>
    <x v="0"/>
    <x v="2"/>
    <s v="STAINLESS STEEL SPORT BOTTLE (KWB-600F) (QTY:50400 PCS /USD0.94 PER PCS)"/>
    <x v="24"/>
    <x v="125"/>
    <x v="0"/>
    <s v="KWB-600F"/>
    <n v="50400"/>
    <s v="PCS"/>
    <s v=" "/>
    <s v="PCS"/>
    <n v="7800"/>
    <s v="KGS"/>
    <n v="519.62665379999999"/>
    <x v="616"/>
    <n v="6.241761608"/>
    <n v="48685.740539999999"/>
    <x v="616"/>
    <x v="617"/>
    <x v="2"/>
    <x v="0"/>
    <x v="0"/>
    <s v="Other"/>
  </r>
  <r>
    <s v="INNSA1"/>
    <s v="2023-07-18"/>
    <x v="0"/>
    <x v="2"/>
    <s v="NP-21 STAINLESS STEEL SPORTS BOTTLE 650ML S115 (QTY: 7416NUM/USD 1.033 PER NUM)"/>
    <x v="55"/>
    <x v="106"/>
    <x v="23"/>
    <s v=""/>
    <e v="#VALUE!"/>
    <e v="#VALUE!"/>
    <s v="1.033"/>
    <e v="#VALUE!"/>
    <n v="1236"/>
    <s v="KGS"/>
    <n v="532.03830100000005"/>
    <x v="617"/>
    <n v="6.3908504620000004"/>
    <n v="7899.091171"/>
    <x v="617"/>
    <x v="618"/>
    <x v="2"/>
    <x v="0"/>
    <x v="0"/>
    <s v="Other"/>
  </r>
  <r>
    <s v="INNSA1"/>
    <s v="2023-07-17"/>
    <x v="0"/>
    <x v="1"/>
    <s v="STEEL SCRUBBER 6PCS SET (OKS-4156) (QTY:95520 SET/USD:0.248PER SET)"/>
    <x v="13"/>
    <x v="17"/>
    <x v="4"/>
    <s v="OKS-4156"/>
    <n v="95520"/>
    <s v="SET"/>
    <s v=" "/>
    <s v="SET"/>
    <n v="8735"/>
    <s v="KGS"/>
    <n v="237.91267199999999"/>
    <x v="618"/>
    <n v="2.857809874"/>
    <n v="24962.969249999998"/>
    <x v="618"/>
    <x v="619"/>
    <x v="2"/>
    <x v="1"/>
    <x v="0"/>
    <s v="Scrubber"/>
  </r>
  <r>
    <s v="INNSA1"/>
    <s v="2023-07-13"/>
    <x v="0"/>
    <x v="2"/>
    <s v="SY-01-STAINLESS STEEL BOTTLE 650ML (QTY: 360 NUM/USD 1.130 PER NUM)"/>
    <x v="68"/>
    <x v="132"/>
    <x v="0"/>
    <s v=""/>
    <n v="360"/>
    <s v="NUM"/>
    <s v="1.130"/>
    <s v="OTHER"/>
    <n v="63"/>
    <s v="KGS"/>
    <n v="554.39507939999999"/>
    <x v="619"/>
    <n v="6.6594003529999997"/>
    <n v="419.54222220000003"/>
    <x v="619"/>
    <x v="620"/>
    <x v="2"/>
    <x v="0"/>
    <x v="0"/>
    <s v="Other"/>
  </r>
  <r>
    <s v="INNSA1"/>
    <s v="2023-07-13"/>
    <x v="0"/>
    <x v="2"/>
    <s v="SL-01 STAINLESS STEEL COLA BOTTLE 750ML SK750 (QTY: 26208 NUM/USD 1.180 PER NUM)"/>
    <x v="47"/>
    <x v="97"/>
    <x v="23"/>
    <s v=""/>
    <n v="26208"/>
    <s v="NUM"/>
    <s v="1.180"/>
    <s v="OTHER"/>
    <n v="4804"/>
    <s v="KGS"/>
    <n v="552.61098070000003"/>
    <x v="620"/>
    <n v="6.6379697379999998"/>
    <n v="31894.116999999998"/>
    <x v="620"/>
    <x v="621"/>
    <x v="2"/>
    <x v="0"/>
    <x v="0"/>
    <s v="Other"/>
  </r>
  <r>
    <s v="INNSA1"/>
    <s v="2023-07-13"/>
    <x v="0"/>
    <x v="2"/>
    <s v="AM-396-STAINLESS STEEL KIDS BOTTLE 450ML (QTY: 720 NUM/USD 1.250 PER NUM)"/>
    <x v="69"/>
    <x v="133"/>
    <x v="0"/>
    <s v=""/>
    <n v="720"/>
    <s v="NUM"/>
    <s v="1.250"/>
    <s v="OTHER"/>
    <n v="108"/>
    <s v="KGS"/>
    <n v="715.48027779999995"/>
    <x v="621"/>
    <n v="8.5943576910000008"/>
    <n v="928.19063059999996"/>
    <x v="621"/>
    <x v="622"/>
    <x v="2"/>
    <x v="0"/>
    <x v="0"/>
    <s v="Other"/>
  </r>
  <r>
    <s v="INNSA1"/>
    <s v="2023-07-13"/>
    <x v="0"/>
    <x v="2"/>
    <s v="SY-04-STAINLESS STEEL SPORTS BOTTLE 1000 ML (QTY: 360 NUM/USD 1.275 PER NUM)"/>
    <x v="70"/>
    <x v="134"/>
    <x v="0"/>
    <s v=""/>
    <n v="360"/>
    <s v="NUM"/>
    <s v="1.275"/>
    <s v="OTHER"/>
    <n v="69"/>
    <s v="KGS"/>
    <n v="571.13985509999998"/>
    <x v="622"/>
    <n v="6.8605387999999996"/>
    <n v="473.37717720000001"/>
    <x v="622"/>
    <x v="623"/>
    <x v="2"/>
    <x v="0"/>
    <x v="0"/>
    <s v="Other"/>
  </r>
  <r>
    <s v="INNSA1"/>
    <s v="2023-07-13"/>
    <x v="0"/>
    <x v="2"/>
    <s v="SY-03-STAINLESS STEEL SPORTS BOTTLE 1000 ML (QTY: 360 NUM/USD 1.230 PER NUM)"/>
    <x v="71"/>
    <x v="134"/>
    <x v="0"/>
    <s v=""/>
    <n v="360"/>
    <s v="NUM"/>
    <s v="1.230"/>
    <s v="OTHER"/>
    <n v="60"/>
    <s v="KGS"/>
    <n v="633.62933329999998"/>
    <x v="623"/>
    <n v="7.6111631629999996"/>
    <n v="456.66978979999999"/>
    <x v="623"/>
    <x v="624"/>
    <x v="2"/>
    <x v="0"/>
    <x v="0"/>
    <s v="Other"/>
  </r>
  <r>
    <s v="INNSA1"/>
    <s v="2023-07-13"/>
    <x v="0"/>
    <x v="2"/>
    <s v="AM-395 -STAINLESS STEEL BOTTLE 500ML (QTY: 720 NUM/USD 1.125PER NUM)"/>
    <x v="49"/>
    <x v="99"/>
    <x v="32"/>
    <s v=""/>
    <n v="720"/>
    <s v="NUM"/>
    <s v=" "/>
    <s v="OTHER"/>
    <n v="92"/>
    <s v="KGS"/>
    <n v="755.92043479999995"/>
    <x v="624"/>
    <n v="9.0801253430000006"/>
    <n v="835.37153149999995"/>
    <x v="624"/>
    <x v="625"/>
    <x v="2"/>
    <x v="0"/>
    <x v="0"/>
    <s v="Other"/>
  </r>
  <r>
    <s v="INNSA1"/>
    <s v="2023-07-13"/>
    <x v="0"/>
    <x v="2"/>
    <s v="SB-01 STAINLESS STEEL SPORTS BOTTLE 750ML SG-702 (QTY: 11904NUM/USD 1.090 PER NUM)"/>
    <x v="48"/>
    <x v="98"/>
    <x v="23"/>
    <s v=""/>
    <e v="#VALUE!"/>
    <e v="#VALUE!"/>
    <s v="1.090"/>
    <e v="#VALUE!"/>
    <n v="2083"/>
    <s v="KGS"/>
    <n v="534.77036290000001"/>
    <x v="625"/>
    <n v="6.4236680230000003"/>
    <n v="13381.78523"/>
    <x v="625"/>
    <x v="626"/>
    <x v="2"/>
    <x v="0"/>
    <x v="0"/>
    <s v="Other"/>
  </r>
  <r>
    <s v="INNSA1"/>
    <s v="2023-07-13"/>
    <x v="0"/>
    <x v="2"/>
    <s v="SY-02-STAINLESS STEEL BOTTLE 750 ML (QTY: 360 NUM/USD 1.145PER NUM)"/>
    <x v="72"/>
    <x v="135"/>
    <x v="0"/>
    <s v=""/>
    <n v="360"/>
    <s v="NUM"/>
    <s v=" "/>
    <s v="OTHER"/>
    <n v="60"/>
    <s v="KGS"/>
    <n v="589.84199999999998"/>
    <x v="626"/>
    <n v="7.0851891890000003"/>
    <n v="425.11135139999999"/>
    <x v="626"/>
    <x v="627"/>
    <x v="2"/>
    <x v="0"/>
    <x v="0"/>
    <s v="Other"/>
  </r>
  <r>
    <s v="INNSA1"/>
    <s v="2023-07-13"/>
    <x v="0"/>
    <x v="2"/>
    <s v="NP-21-STAINLESS STEEL SPORTS BOTTLE 650ML S115 (QTY: 888 NUM/USD 1.033 PER NUM)"/>
    <x v="73"/>
    <x v="96"/>
    <x v="0"/>
    <s v=""/>
    <n v="888"/>
    <s v="NUM"/>
    <s v="1.033"/>
    <s v="OTHER"/>
    <n v="148"/>
    <s v="KGS"/>
    <n v="532.14331079999999"/>
    <x v="627"/>
    <n v="6.3921118420000003"/>
    <n v="946.03255260000003"/>
    <x v="627"/>
    <x v="628"/>
    <x v="2"/>
    <x v="0"/>
    <x v="0"/>
    <s v="Other"/>
  </r>
  <r>
    <s v="INNSA1"/>
    <s v="2023-07-13"/>
    <x v="0"/>
    <x v="2"/>
    <s v="AM-397-STAINLESS STEEL BOTTLE 500ML (QTY: 720 NUM/USD 1.100PER NUM)"/>
    <x v="74"/>
    <x v="112"/>
    <x v="0"/>
    <s v=""/>
    <n v="720"/>
    <s v="NUM"/>
    <s v=" "/>
    <s v="OTHER"/>
    <n v="106"/>
    <s v="KGS"/>
    <n v="641.50226420000001"/>
    <x v="628"/>
    <n v="7.7057329030000004"/>
    <n v="816.80768769999997"/>
    <x v="628"/>
    <x v="629"/>
    <x v="2"/>
    <x v="0"/>
    <x v="0"/>
    <s v="Other"/>
  </r>
  <r>
    <s v="INNSA1"/>
    <s v="2023-07-07"/>
    <x v="0"/>
    <x v="2"/>
    <s v="NP-19 STEEL SALT BOTTLE (QTY:38400 PCS/USD 0.4494 PER PCS)"/>
    <x v="29"/>
    <x v="72"/>
    <x v="0"/>
    <s v=""/>
    <n v="38400"/>
    <s v="PCS"/>
    <s v="0.4494"/>
    <s v="PCS"/>
    <n v="6000"/>
    <s v="KGS"/>
    <n v="253.11295670000001"/>
    <x v="629"/>
    <n v="3.0403958759999998"/>
    <n v="18242.375260000001"/>
    <x v="629"/>
    <x v="630"/>
    <x v="2"/>
    <x v="0"/>
    <x v="0"/>
    <s v="Other"/>
  </r>
  <r>
    <s v="INNSA1"/>
    <s v="2023-07-06"/>
    <x v="0"/>
    <x v="2"/>
    <s v="AM-06 STAINLESS STEEL BOTTLE 750ML SG805 (QTY:42804 NUM/USD1.039 PER NUM)"/>
    <x v="50"/>
    <x v="100"/>
    <x v="23"/>
    <s v=""/>
    <n v="42804"/>
    <s v="NUM"/>
    <s v=" "/>
    <s v="OTHER"/>
    <n v="6420"/>
    <s v="KGS"/>
    <n v="593.50168680000002"/>
    <x v="630"/>
    <n v="7.146317721"/>
    <n v="45883.647559999998"/>
    <x v="630"/>
    <x v="631"/>
    <x v="2"/>
    <x v="0"/>
    <x v="0"/>
    <s v="Other"/>
  </r>
  <r>
    <s v="INNSA1"/>
    <s v="2023-07-06"/>
    <x v="0"/>
    <x v="2"/>
    <s v="NP-20 STAINLESS STEEL SPORTS BOTTLE 750ML S-308-C6 (QTY:2844NUM/USD 1.025 PER NUM)"/>
    <x v="53"/>
    <x v="103"/>
    <x v="23"/>
    <s v=""/>
    <e v="#VALUE!"/>
    <e v="#VALUE!"/>
    <s v="1.025"/>
    <e v="#VALUE!"/>
    <n v="505"/>
    <s v="KGS"/>
    <n v="494.01944220000001"/>
    <x v="631"/>
    <n v="5.9484580640000004"/>
    <n v="3007.5403970000002"/>
    <x v="631"/>
    <x v="632"/>
    <x v="2"/>
    <x v="0"/>
    <x v="0"/>
    <s v="Other"/>
  </r>
  <r>
    <s v="INNSA1"/>
    <s v="2023-07-04"/>
    <x v="0"/>
    <x v="2"/>
    <s v="STAINLESS STEEL COLA BOTTLE 750ML SK750 (SL-01) (QTY:6720 PCS /USD 1.18 PER PCS)"/>
    <x v="24"/>
    <x v="89"/>
    <x v="0"/>
    <s v="SL-01"/>
    <n v="6720"/>
    <s v="PCS"/>
    <s v="1.18"/>
    <s v="PCS"/>
    <n v="1288"/>
    <s v="KGS"/>
    <n v="537.42078419999996"/>
    <x v="632"/>
    <n v="6.4710509829999996"/>
    <n v="8334.7136659999996"/>
    <x v="632"/>
    <x v="633"/>
    <x v="2"/>
    <x v="0"/>
    <x v="0"/>
    <s v="Other"/>
  </r>
  <r>
    <s v="INNSA1"/>
    <s v="2023-07-04"/>
    <x v="0"/>
    <x v="2"/>
    <s v="STAINLESS STEEL SPORTS BOTTLE 750ML S-308-C6 (NP-20) (QTY:32856 PCS /USD 1.04 PER PCS)"/>
    <x v="24"/>
    <x v="86"/>
    <x v="0"/>
    <s v="NP-20"/>
    <n v="32856"/>
    <s v="PCS"/>
    <s v="1.04"/>
    <s v="PCS"/>
    <n v="5476"/>
    <s v="KGS"/>
    <n v="544.70782320000001"/>
    <x v="633"/>
    <n v="6.5587937780000001"/>
    <n v="35915.954729999998"/>
    <x v="633"/>
    <x v="634"/>
    <x v="2"/>
    <x v="0"/>
    <x v="0"/>
    <s v="Other"/>
  </r>
  <r>
    <s v="INNSA1"/>
    <s v="2023-07-03"/>
    <x v="0"/>
    <x v="2"/>
    <s v="STEEL TEA STRAINER (NP-55) (QTY: 100800 PCS / USD 0.2881 PERPCS)"/>
    <x v="13"/>
    <x v="24"/>
    <x v="6"/>
    <s v="NP-55"/>
    <n v="100800"/>
    <s v="PCS"/>
    <s v="0.2881"/>
    <s v="PCS"/>
    <n v="4620"/>
    <s v="KGS"/>
    <n v="556.24453900000003"/>
    <x v="634"/>
    <n v="6.6977066699999996"/>
    <n v="30943.40482"/>
    <x v="634"/>
    <x v="635"/>
    <x v="2"/>
    <x v="0"/>
    <x v="0"/>
    <s v="Tea Strainer"/>
  </r>
  <r>
    <s v="INNSA1"/>
    <s v="2023-07-03"/>
    <x v="0"/>
    <x v="2"/>
    <s v="STEEL TEA STRAINER BIG (SB-12) (QTY: 35100 PCS / USD 1.0593PER PCS)"/>
    <x v="13"/>
    <x v="23"/>
    <x v="6"/>
    <s v="SB-12"/>
    <n v="35100"/>
    <s v="PCS"/>
    <s v=" "/>
    <s v="PCS"/>
    <n v="8580"/>
    <s v="KGS"/>
    <n v="383.48003610000001"/>
    <x v="635"/>
    <n v="4.6174597970000004"/>
    <n v="39617.805059999999"/>
    <x v="635"/>
    <x v="636"/>
    <x v="2"/>
    <x v="0"/>
    <x v="0"/>
    <s v="Tea Strainer"/>
  </r>
  <r>
    <s v="INNSA1"/>
    <s v="2023-06-30"/>
    <x v="0"/>
    <x v="2"/>
    <s v="STAINLESS STEEL BOTTLE 750ML SG805 (AM-06) (QTY:2520 PCS/USD1.0390 PER PCS)"/>
    <x v="24"/>
    <x v="114"/>
    <x v="0"/>
    <s v="AM-06"/>
    <n v="2520"/>
    <s v="PCS"/>
    <s v=" "/>
    <s v="PCS"/>
    <n v="367"/>
    <s v="KGS"/>
    <n v="620.91548299999999"/>
    <x v="636"/>
    <n v="7.4764055750000002"/>
    <n v="2747.5790489999999"/>
    <x v="636"/>
    <x v="637"/>
    <x v="2"/>
    <x v="0"/>
    <x v="0"/>
    <s v="Other"/>
  </r>
  <r>
    <s v="INNSA1"/>
    <s v="2023-06-30"/>
    <x v="0"/>
    <x v="2"/>
    <s v="STAINLESS STEEL SPORTS BOTTLE 750ML S-308-C6 (NP-20) (QTY:22356 PCS/USD 1.0250 PER PCS)"/>
    <x v="24"/>
    <x v="86"/>
    <x v="0"/>
    <s v="NP-20"/>
    <n v="22356"/>
    <s v="PCS"/>
    <s v="1.0250"/>
    <s v="PCS"/>
    <n v="3912"/>
    <s v="KGS"/>
    <n v="510.4575135"/>
    <x v="637"/>
    <n v="6.1463878809999999"/>
    <n v="24046.513309999998"/>
    <x v="637"/>
    <x v="638"/>
    <x v="2"/>
    <x v="0"/>
    <x v="0"/>
    <s v="Other"/>
  </r>
  <r>
    <s v="INNSA1"/>
    <s v="2023-06-30"/>
    <x v="0"/>
    <x v="2"/>
    <s v="STAINLESS STEEL COLA BOTTLE 750ML SK750 (SL-01) (QTY:13368 PCS/USD 1.1888 PER PCS)"/>
    <x v="24"/>
    <x v="89"/>
    <x v="0"/>
    <s v="SL-01"/>
    <n v="13368"/>
    <s v="PCS"/>
    <s v="1.1888"/>
    <s v="PCS"/>
    <n v="2562"/>
    <s v="KGS"/>
    <n v="540.55015219999996"/>
    <x v="638"/>
    <n v="6.5087315139999999"/>
    <n v="16676.671880000002"/>
    <x v="638"/>
    <x v="639"/>
    <x v="2"/>
    <x v="0"/>
    <x v="0"/>
    <s v="Other"/>
  </r>
  <r>
    <s v="INNSA1"/>
    <s v="2023-06-30"/>
    <x v="0"/>
    <x v="2"/>
    <s v="STAINLESS STEEL SPORTS BOTTLE 650 ML S115 (NP-21) (QTY:45888PCS/USD 1.0395 PER PCS)"/>
    <x v="24"/>
    <x v="136"/>
    <x v="0"/>
    <s v="NP-21"/>
    <e v="#VALUE!"/>
    <e v="#VALUE!"/>
    <s v="1.0395"/>
    <e v="#VALUE!"/>
    <n v="7648"/>
    <s v="KGS"/>
    <n v="543.56262549999997"/>
    <x v="639"/>
    <n v="6.5450045220000002"/>
    <n v="50056.194580000003"/>
    <x v="639"/>
    <x v="640"/>
    <x v="2"/>
    <x v="0"/>
    <x v="0"/>
    <s v="Other"/>
  </r>
  <r>
    <s v="INNSA1"/>
    <s v="2023-06-29"/>
    <x v="0"/>
    <x v="2"/>
    <s v="STAINLESS STEEL GRATER WITH HANDLE (KL324H-9S) (QTY: 59040 NOS /USD 0.640 PER NOS)"/>
    <x v="24"/>
    <x v="55"/>
    <x v="0"/>
    <s v="KL324H-9S"/>
    <n v="59040"/>
    <s v="NOS"/>
    <s v="0.640"/>
    <s v="PCS"/>
    <n v="9512"/>
    <s v="KGS"/>
    <n v="339.47993170000001"/>
    <x v="640"/>
    <n v="4.0876572150000001"/>
    <n v="38881.795420000002"/>
    <x v="640"/>
    <x v="641"/>
    <x v="2"/>
    <x v="0"/>
    <x v="0"/>
    <s v="Other"/>
  </r>
  <r>
    <s v="INNSA1"/>
    <s v="2023-06-29"/>
    <x v="0"/>
    <x v="2"/>
    <s v="STAINLESS STEEL GRATER WITH HANDLE (KL326D-9S) (QTY: 37560 NOS /USD 0.935 PER NOS)"/>
    <x v="24"/>
    <x v="55"/>
    <x v="0"/>
    <s v="KL326D-9S"/>
    <n v="37560"/>
    <s v="NOS"/>
    <s v="0.935"/>
    <s v="PCS"/>
    <n v="8138"/>
    <s v="KGS"/>
    <n v="368.79001110000002"/>
    <x v="641"/>
    <n v="4.4405780979999996"/>
    <n v="36137.424559999999"/>
    <x v="641"/>
    <x v="642"/>
    <x v="2"/>
    <x v="0"/>
    <x v="0"/>
    <s v="Other"/>
  </r>
  <r>
    <s v="INNSA1"/>
    <s v="2023-06-27"/>
    <x v="0"/>
    <x v="2"/>
    <s v="SS OIL POT 900ML (KWP-1000B) (QTY: 27000 PCS / USD 1.47 PERPCS)"/>
    <x v="15"/>
    <x v="110"/>
    <x v="31"/>
    <s v="KWP-1000B"/>
    <n v="27000"/>
    <s v="PCS"/>
    <s v="1.47"/>
    <s v="PCS"/>
    <n v="7315"/>
    <s v="KGS"/>
    <n v="462.91360900000001"/>
    <x v="642"/>
    <n v="5.5739146179999999"/>
    <n v="40773.185429999998"/>
    <x v="642"/>
    <x v="643"/>
    <x v="2"/>
    <x v="0"/>
    <x v="0"/>
    <s v="Other"/>
  </r>
  <r>
    <s v="INNSA1"/>
    <s v="2023-06-21"/>
    <x v="0"/>
    <x v="2"/>
    <s v="RYX-02-020 MILD STEEL MULTI FUNCTION CLOTH STAND (QTY :2464NUM/CNY 103.00 PER NUM)"/>
    <x v="18"/>
    <x v="33"/>
    <x v="10"/>
    <s v=""/>
    <e v="#VALUE!"/>
    <e v="#VALUE!"/>
    <s v=" "/>
    <e v="#VALUE!"/>
    <n v="8008"/>
    <s v="KGS"/>
    <n v="379.01370250000002"/>
    <x v="643"/>
    <n v="4.5636809459999998"/>
    <n v="36545.957009999998"/>
    <x v="643"/>
    <x v="644"/>
    <x v="2"/>
    <x v="0"/>
    <x v="0"/>
    <s v="Cloth Stand"/>
  </r>
  <r>
    <s v="INNSA1"/>
    <s v="2023-06-20"/>
    <x v="0"/>
    <x v="2"/>
    <s v="STEEL DRAINER (AM-321) (QTY: 900 PCS / USD 0.7779 PER PCS)"/>
    <x v="13"/>
    <x v="30"/>
    <x v="5"/>
    <s v="AM-321"/>
    <n v="900"/>
    <s v="PCS"/>
    <s v="0.7779"/>
    <s v="PCS"/>
    <n v="125"/>
    <s v="KGS"/>
    <n v="488.52391999999998"/>
    <x v="644"/>
    <n v="5.8822868149999996"/>
    <n v="735.28585190000001"/>
    <x v="644"/>
    <x v="645"/>
    <x v="2"/>
    <x v="0"/>
    <x v="0"/>
    <s v="Other"/>
  </r>
  <r>
    <s v="INNSA1"/>
    <s v="2023-06-20"/>
    <x v="0"/>
    <x v="2"/>
    <s v="STEEL TEA STRAINER (NP-55) (QTY: 7848 PCS / USD 0.2885 PER PCS)"/>
    <x v="13"/>
    <x v="24"/>
    <x v="6"/>
    <s v="NP-55"/>
    <n v="7848"/>
    <s v="PCS"/>
    <s v="0.2885"/>
    <s v="PCS"/>
    <n v="359"/>
    <s v="KGS"/>
    <n v="549.02777309999999"/>
    <x v="645"/>
    <n v="6.6108100319999998"/>
    <n v="2377.9083679999999"/>
    <x v="645"/>
    <x v="646"/>
    <x v="2"/>
    <x v="0"/>
    <x v="0"/>
    <s v="Tea Strainer"/>
  </r>
  <r>
    <s v="INNSA1"/>
    <s v="2023-06-20"/>
    <x v="0"/>
    <x v="2"/>
    <s v="STEEL KITCHEN BASKET (AM-322) (QTY: 480 PCS / USD 1.3437 PERPCS)"/>
    <x v="13"/>
    <x v="45"/>
    <x v="15"/>
    <s v="AM-322"/>
    <n v="480"/>
    <s v="PCS"/>
    <s v="1.3437"/>
    <s v="PCS"/>
    <n v="132"/>
    <s v="KGS"/>
    <n v="426.18863640000001"/>
    <x v="646"/>
    <n v="5.1317114549999996"/>
    <n v="677.38591210000004"/>
    <x v="646"/>
    <x v="647"/>
    <x v="2"/>
    <x v="0"/>
    <x v="0"/>
    <s v="Basket"/>
  </r>
  <r>
    <s v="INNSA1"/>
    <s v="2023-06-17"/>
    <x v="0"/>
    <x v="2"/>
    <s v="STAINLESS STEEL SPORTS BOTTLE (KWB-600F) (QTY: 50400 PCS /USD 0.94 PER PCS)"/>
    <x v="24"/>
    <x v="93"/>
    <x v="0"/>
    <s v="KWB-600F"/>
    <n v="50400"/>
    <s v="PCS"/>
    <s v="0.94"/>
    <s v="PCS"/>
    <n v="7800"/>
    <s v="KGS"/>
    <n v="515.98300640000002"/>
    <x v="647"/>
    <n v="6.212920005"/>
    <n v="48460.776039999997"/>
    <x v="647"/>
    <x v="648"/>
    <x v="2"/>
    <x v="0"/>
    <x v="0"/>
    <s v="Other"/>
  </r>
  <r>
    <s v="INNSA1"/>
    <s v="2023-06-17"/>
    <x v="0"/>
    <x v="2"/>
    <s v="STAINLESS STEEL SPORTS BOTTLE 750ML SG-702 (SB-01) (QTY: 30024 PCS / USD 1.090 PER PCS)"/>
    <x v="24"/>
    <x v="88"/>
    <x v="0"/>
    <s v="SB-01"/>
    <n v="30024"/>
    <s v="PCS"/>
    <s v="1.090"/>
    <s v="PCS"/>
    <n v="5004"/>
    <s v="KGS"/>
    <n v="565.97905679999997"/>
    <x v="648"/>
    <n v="6.8149194069999997"/>
    <n v="34101.85671"/>
    <x v="648"/>
    <x v="649"/>
    <x v="2"/>
    <x v="0"/>
    <x v="0"/>
    <s v="Other"/>
  </r>
  <r>
    <s v="INNSA1"/>
    <s v="2023-06-17"/>
    <x v="0"/>
    <x v="2"/>
    <s v="STAINLESS STEELSPORTS BOTTLE 650ML S115 (NP-21) (QTY: 11340PCS / USD 1.040 PER PCS)"/>
    <x v="24"/>
    <x v="87"/>
    <x v="30"/>
    <s v="NP-21"/>
    <e v="#VALUE!"/>
    <e v="#VALUE!"/>
    <s v="1.040"/>
    <e v="#VALUE!"/>
    <n v="1984"/>
    <s v="KGS"/>
    <n v="514.30162259999997"/>
    <x v="649"/>
    <n v="6.1926745639999998"/>
    <n v="12289.36267"/>
    <x v="649"/>
    <x v="650"/>
    <x v="2"/>
    <x v="0"/>
    <x v="0"/>
    <s v="Other"/>
  </r>
  <r>
    <s v="INNSA1"/>
    <s v="2023-06-17"/>
    <x v="0"/>
    <x v="2"/>
    <s v="STAINLESS STEEL COLA BOTTLE 750ML SK750 (SL-01) (QTY: 3960 PCS / USD 1.195 PER PCS)"/>
    <x v="24"/>
    <x v="89"/>
    <x v="0"/>
    <s v="SL-01"/>
    <n v="3960"/>
    <s v="PCS"/>
    <s v="1.195"/>
    <s v="PCS"/>
    <n v="759"/>
    <s v="KGS"/>
    <n v="539.56523059999995"/>
    <x v="650"/>
    <n v="6.496872132"/>
    <n v="4931.1259479999999"/>
    <x v="650"/>
    <x v="651"/>
    <x v="2"/>
    <x v="0"/>
    <x v="0"/>
    <s v="Other"/>
  </r>
  <r>
    <s v="INNSA1"/>
    <s v="2023-06-14"/>
    <x v="0"/>
    <x v="2"/>
    <s v="STAINLESS STEELSPORTS BOTTLE 650ML S115 (NP-21) (QTY: 20340PCS / USD 1.040 PER PCS)"/>
    <x v="24"/>
    <x v="87"/>
    <x v="30"/>
    <s v="NP-21"/>
    <e v="#VALUE!"/>
    <e v="#VALUE!"/>
    <s v="1.040"/>
    <e v="#VALUE!"/>
    <n v="3616"/>
    <s v="KGS"/>
    <n v="509.02756640000001"/>
    <x v="651"/>
    <n v="6.1034480379999998"/>
    <n v="22070.06811"/>
    <x v="651"/>
    <x v="652"/>
    <x v="2"/>
    <x v="0"/>
    <x v="0"/>
    <s v="Other"/>
  </r>
  <r>
    <s v="INNSA1"/>
    <s v="2023-06-14"/>
    <x v="0"/>
    <x v="2"/>
    <s v="STAINLESS STEEL COLA BOTTLE 750ML SK750 (SL-01) (QTY: 21216PCS / USD 1.195 PER PCS)"/>
    <x v="24"/>
    <x v="89"/>
    <x v="0"/>
    <s v="SL-01"/>
    <e v="#VALUE!"/>
    <e v="#VALUE!"/>
    <s v="1.195"/>
    <e v="#VALUE!"/>
    <n v="4066"/>
    <s v="KGS"/>
    <n v="542.50878909999994"/>
    <x v="652"/>
    <n v="6.5049015480000003"/>
    <n v="26451.531650000001"/>
    <x v="652"/>
    <x v="653"/>
    <x v="2"/>
    <x v="0"/>
    <x v="0"/>
    <s v="Other"/>
  </r>
  <r>
    <s v="INNSA1"/>
    <s v="2023-06-13"/>
    <x v="0"/>
    <x v="1"/>
    <s v="STEEL SCRUBBER 2PCS SET (ITEM NO: 8001-2) (QTY: 168120 SETS&amp; 0.16 USD PER SET)"/>
    <x v="13"/>
    <x v="29"/>
    <x v="4"/>
    <s v="ITEM NO: 8001-2"/>
    <e v="#N/A"/>
    <e v="#N/A"/>
    <s v=" "/>
    <e v="#N/A"/>
    <n v="4903"/>
    <s v="KGS"/>
    <n v="466.9197226"/>
    <x v="653"/>
    <n v="5.5985578250000003"/>
    <n v="27449.729019999999"/>
    <x v="653"/>
    <x v="654"/>
    <x v="2"/>
    <x v="1"/>
    <x v="0"/>
    <s v="Scrubber"/>
  </r>
  <r>
    <s v="INNSA1"/>
    <s v="2023-06-12"/>
    <x v="0"/>
    <x v="2"/>
    <s v="NP-20 STAINLESS STEEL SPORTS BOTTLE 750 ML S-308-C6 (QTY:19656 NUM/USD 1.025 PER NUM)"/>
    <x v="53"/>
    <x v="137"/>
    <x v="23"/>
    <s v=""/>
    <n v="19656"/>
    <s v="NUM"/>
    <s v="1.025"/>
    <s v="OTHER"/>
    <n v="3221"/>
    <s v="KGS"/>
    <n v="541.04561060000003"/>
    <x v="654"/>
    <n v="6.4873574410000003"/>
    <n v="20898.37326"/>
    <x v="654"/>
    <x v="655"/>
    <x v="2"/>
    <x v="0"/>
    <x v="0"/>
    <s v="Other"/>
  </r>
  <r>
    <s v="INNSA1"/>
    <s v="2023-06-12"/>
    <x v="0"/>
    <x v="2"/>
    <s v="SL-01 STAINLESS STEEL COLA BOTTLE 750ML SK750 (QTY:5376 NUM/USD 1.195 PER NUM)"/>
    <x v="47"/>
    <x v="97"/>
    <x v="23"/>
    <s v=""/>
    <n v="5376"/>
    <s v="NUM"/>
    <s v="1.195"/>
    <s v="OTHER"/>
    <n v="1030"/>
    <s v="KGS"/>
    <n v="539.36267469999996"/>
    <x v="655"/>
    <n v="6.4671783539999996"/>
    <n v="6663.7805760000001"/>
    <x v="655"/>
    <x v="656"/>
    <x v="2"/>
    <x v="0"/>
    <x v="0"/>
    <s v="Other"/>
  </r>
  <r>
    <s v="INNSA1"/>
    <s v="2023-06-12"/>
    <x v="0"/>
    <x v="2"/>
    <s v="NP-21 STAINLESS STEEL SPORTS BOTTLE 650ML S115 (QTY: 16992 NUM USD 1.040 PER NUM)"/>
    <x v="55"/>
    <x v="106"/>
    <x v="23"/>
    <s v=""/>
    <e v="#N/A"/>
    <e v="#N/A"/>
    <s v="1.040"/>
    <e v="#N/A"/>
    <n v="2973"/>
    <s v="KGS"/>
    <n v="514.10854519999998"/>
    <x v="656"/>
    <n v="6.1643710460000003"/>
    <n v="18330.373739999999"/>
    <x v="656"/>
    <x v="657"/>
    <x v="2"/>
    <x v="0"/>
    <x v="0"/>
    <s v="Other"/>
  </r>
  <r>
    <s v="INNSA1"/>
    <s v="2023-06-09"/>
    <x v="0"/>
    <x v="2"/>
    <s v="STAINLESS STEEL SPORTS BOTTLE 750ML S-308-C6 (NP-20) (QTY: 15840 PCS / USD 1.0245 PER PCS)"/>
    <x v="24"/>
    <x v="86"/>
    <x v="0"/>
    <s v="NP-20"/>
    <n v="15840"/>
    <s v="PCS"/>
    <s v="1.0245"/>
    <s v="PCS"/>
    <n v="2816"/>
    <s v="KGS"/>
    <n v="498.42113280000001"/>
    <x v="657"/>
    <n v="5.9762725760000004"/>
    <n v="16829.183570000001"/>
    <x v="657"/>
    <x v="658"/>
    <x v="2"/>
    <x v="0"/>
    <x v="0"/>
    <s v="Other"/>
  </r>
  <r>
    <s v="INNSA1"/>
    <s v="2023-06-09"/>
    <x v="0"/>
    <x v="2"/>
    <s v="STAINLESS STEEL BOTTLE 750ML SG805 (AM-06) (QTY: 3276 PCS /USD 1.0390 PER PCS)"/>
    <x v="24"/>
    <x v="114"/>
    <x v="0"/>
    <s v="AM-06"/>
    <n v="3276"/>
    <s v="PCS"/>
    <s v="1.0390"/>
    <s v="PCS"/>
    <n v="491"/>
    <s v="KGS"/>
    <n v="599.0813594"/>
    <x v="658"/>
    <n v="7.1832297289999998"/>
    <n v="3529.8390890000001"/>
    <x v="658"/>
    <x v="659"/>
    <x v="2"/>
    <x v="0"/>
    <x v="0"/>
    <s v="Other"/>
  </r>
  <r>
    <s v="INNSA1"/>
    <s v="2023-06-09"/>
    <x v="0"/>
    <x v="2"/>
    <s v="AM-253 STEEL KITCHEN TURNER (QTY:20160 PCS/ USD 0.5305 PER PCS)"/>
    <x v="75"/>
    <x v="138"/>
    <x v="0"/>
    <s v=""/>
    <n v="20160"/>
    <s v="PCS"/>
    <s v="0.5305"/>
    <s v="PCS"/>
    <n v="1960"/>
    <s v="KGS"/>
    <n v="474.56112239999999"/>
    <x v="659"/>
    <n v="5.6901813240000001"/>
    <n v="11152.7554"/>
    <x v="659"/>
    <x v="660"/>
    <x v="2"/>
    <x v="0"/>
    <x v="0"/>
    <s v="Other"/>
  </r>
  <r>
    <s v="INNSA1"/>
    <s v="2023-06-09"/>
    <x v="0"/>
    <x v="2"/>
    <s v="STAINLESS STEEL SPORTS BOTTLE 750ML SG-702 (SB-01) (QTY: 3096 PCS / USD 1.1100 PER PCS)"/>
    <x v="24"/>
    <x v="88"/>
    <x v="0"/>
    <s v="SB-01"/>
    <n v="3096"/>
    <s v="PCS"/>
    <s v="1.1100"/>
    <s v="PCS"/>
    <n v="490"/>
    <s v="KGS"/>
    <n v="606.33494489999998"/>
    <x v="660"/>
    <n v="7.270203177"/>
    <n v="3563.8535969999998"/>
    <x v="660"/>
    <x v="661"/>
    <x v="2"/>
    <x v="0"/>
    <x v="0"/>
    <s v="Other"/>
  </r>
  <r>
    <s v="INNSA1"/>
    <s v="2023-06-09"/>
    <x v="0"/>
    <x v="2"/>
    <s v="STAINLESS STEELSPORTS BOTTLE 650ML S115 (NP-21) (QTY: 20664PCS / USD 1.0400 PER PCS)"/>
    <x v="24"/>
    <x v="87"/>
    <x v="30"/>
    <s v="NP-21"/>
    <e v="#VALUE!"/>
    <e v="#VALUE!"/>
    <s v="1.0400"/>
    <e v="#VALUE!"/>
    <n v="3673"/>
    <s v="KGS"/>
    <n v="505.96195560000001"/>
    <x v="661"/>
    <n v="6.0666901150000001"/>
    <n v="22286.592809999998"/>
    <x v="661"/>
    <x v="662"/>
    <x v="2"/>
    <x v="0"/>
    <x v="0"/>
    <s v="Other"/>
  </r>
  <r>
    <s v="INNSA1"/>
    <s v="2023-06-06"/>
    <x v="0"/>
    <x v="2"/>
    <s v="STEEL SALT BOTTLE (NP-19) (QTY:60672 PCS /USD 0.4584 PER PCS)"/>
    <x v="13"/>
    <x v="16"/>
    <x v="3"/>
    <s v="NP-19"/>
    <n v="60672"/>
    <s v="PCS"/>
    <s v="0.4584"/>
    <s v="PCS"/>
    <n v="9480"/>
    <s v="KGS"/>
    <n v="257.47406119999999"/>
    <x v="662"/>
    <n v="3.0872189589999999"/>
    <n v="29266.835729999999"/>
    <x v="662"/>
    <x v="663"/>
    <x v="2"/>
    <x v="0"/>
    <x v="0"/>
    <s v="Other"/>
  </r>
  <r>
    <s v="INNSA1"/>
    <s v="2023-06-06"/>
    <x v="0"/>
    <x v="2"/>
    <s v="STAINLESS STEEL GRATER WITH HANDLE (DS-25) (QTY:75000 PCS /USD 0.2120 PER PCS)"/>
    <x v="24"/>
    <x v="55"/>
    <x v="0"/>
    <s v="DS-25"/>
    <n v="75000"/>
    <s v="PCS"/>
    <s v="0.2120"/>
    <s v="PCS"/>
    <n v="2500"/>
    <s v="KGS"/>
    <n v="558.16958"/>
    <x v="663"/>
    <n v="6.6926808150000001"/>
    <n v="16731.70204"/>
    <x v="663"/>
    <x v="664"/>
    <x v="2"/>
    <x v="0"/>
    <x v="0"/>
    <s v="Other"/>
  </r>
  <r>
    <s v="INNSA1"/>
    <s v="2023-06-06"/>
    <x v="0"/>
    <x v="2"/>
    <s v="STEEL SPRINKLER (AM-430) (QTY:960 PCS /USD 0.6160 PER PCS)"/>
    <x v="13"/>
    <x v="20"/>
    <x v="5"/>
    <s v="AM-430"/>
    <n v="960"/>
    <s v="PCS"/>
    <s v="0.6160"/>
    <s v="PCS"/>
    <n v="180"/>
    <s v="KGS"/>
    <n v="288.3290556"/>
    <x v="664"/>
    <n v="3.4571829200000002"/>
    <n v="622.29292569999996"/>
    <x v="664"/>
    <x v="665"/>
    <x v="2"/>
    <x v="0"/>
    <x v="0"/>
    <s v="Sprinkler"/>
  </r>
  <r>
    <s v="INNSA1"/>
    <s v="2023-06-02"/>
    <x v="0"/>
    <x v="1"/>
    <s v="STEEL SCRUBBER 6PCS SET (OKS-4156) (QTY:99000 SET /USD:0.255PER SET)"/>
    <x v="13"/>
    <x v="17"/>
    <x v="4"/>
    <s v="OKS-4156"/>
    <n v="99000"/>
    <s v="SET"/>
    <s v=" "/>
    <s v="SET"/>
    <n v="8624"/>
    <s v="KGS"/>
    <n v="249.23834529999999"/>
    <x v="665"/>
    <n v="2.9884693690000002"/>
    <n v="25775.189689999999"/>
    <x v="665"/>
    <x v="666"/>
    <x v="2"/>
    <x v="1"/>
    <x v="0"/>
    <s v="Scrubber"/>
  </r>
  <r>
    <s v="INNSA1"/>
    <s v="2023-06-01"/>
    <x v="0"/>
    <x v="2"/>
    <s v="STEEL LUNCH BOX SMALL (6587) (QTY:102000 PCS /USD 1.55 PER PCS)"/>
    <x v="13"/>
    <x v="37"/>
    <x v="13"/>
    <s v="6587"/>
    <n v="102000"/>
    <s v="PCS"/>
    <s v="1.55"/>
    <s v="PCS"/>
    <n v="20697"/>
    <s v="KGS"/>
    <n v="642.21124050000003"/>
    <x v="666"/>
    <n v="7.7096187330000001"/>
    <n v="159569.83369999999"/>
    <x v="666"/>
    <x v="667"/>
    <x v="2"/>
    <x v="0"/>
    <x v="0"/>
    <s v="Lunch Box"/>
  </r>
  <r>
    <s v="INNSA1"/>
    <s v="2023-06-01"/>
    <x v="0"/>
    <x v="2"/>
    <s v="STEEL RECTANGLE CONTAINER (6901) (QTY:55200 PCS /USD 0.94 PER PCS)"/>
    <x v="13"/>
    <x v="43"/>
    <x v="14"/>
    <s v="6901"/>
    <n v="55200"/>
    <s v="PCS"/>
    <s v="0.94"/>
    <s v="PCS"/>
    <n v="8970"/>
    <s v="KGS"/>
    <n v="486.3382441"/>
    <x v="667"/>
    <n v="5.8383942869999998"/>
    <n v="52370.396760000003"/>
    <x v="667"/>
    <x v="668"/>
    <x v="2"/>
    <x v="0"/>
    <x v="0"/>
    <s v="Other"/>
  </r>
  <r>
    <s v="INNSA1"/>
    <s v="2023-06-01"/>
    <x v="0"/>
    <x v="2"/>
    <s v="STEEL LUNCH BOX (6561) (QTY:21888 PCS /USD 2.50 PER PCS)"/>
    <x v="13"/>
    <x v="38"/>
    <x v="13"/>
    <s v="6561"/>
    <n v="21888"/>
    <s v="PCS"/>
    <s v="2.50"/>
    <s v="PCS"/>
    <n v="8341"/>
    <s v="KGS"/>
    <n v="551.50862770000003"/>
    <x v="668"/>
    <n v="6.6207518329999999"/>
    <n v="55228.722809999999"/>
    <x v="668"/>
    <x v="669"/>
    <x v="2"/>
    <x v="0"/>
    <x v="0"/>
    <s v="Lunch Box"/>
  </r>
  <r>
    <s v="INNSA1"/>
    <s v="2023-06-01"/>
    <x v="0"/>
    <x v="2"/>
    <s v="STEEL TEA STRAINER BIG (SB-12) (QTY:40800 PCS /USD 1.0838 PER PCS)"/>
    <x v="13"/>
    <x v="23"/>
    <x v="6"/>
    <s v="SB-12"/>
    <n v="40800"/>
    <s v="PCS"/>
    <s v="1.0838"/>
    <s v="PCS"/>
    <n v="9690"/>
    <s v="KGS"/>
    <n v="404.37822080000001"/>
    <x v="669"/>
    <n v="4.8544804419999998"/>
    <n v="47039.915489999999"/>
    <x v="669"/>
    <x v="670"/>
    <x v="2"/>
    <x v="0"/>
    <x v="0"/>
    <s v="Tea Strainer"/>
  </r>
  <r>
    <s v="INNSA1"/>
    <s v="2023-06-01"/>
    <x v="0"/>
    <x v="2"/>
    <s v="STEEL TEA STRAINER (NP-55) (QTY:92952 PCS /USD 0.2947 PER PCS)"/>
    <x v="13"/>
    <x v="24"/>
    <x v="6"/>
    <s v="NP-55"/>
    <n v="92952"/>
    <s v="PCS"/>
    <s v="0.2947"/>
    <s v="PCS"/>
    <n v="4260"/>
    <s v="KGS"/>
    <n v="569.77170390000003"/>
    <x v="670"/>
    <n v="6.8399964449999997"/>
    <n v="29140.436849999998"/>
    <x v="670"/>
    <x v="671"/>
    <x v="2"/>
    <x v="0"/>
    <x v="0"/>
    <s v="Tea Strainer"/>
  </r>
  <r>
    <s v="INNSA1"/>
    <s v="2023-06-01"/>
    <x v="0"/>
    <x v="2"/>
    <s v="STEEL RECTANGLE CONTAINER LARGE (6862) (QTY:1032 PCS /USD 1.50 PER PCS)"/>
    <x v="13"/>
    <x v="41"/>
    <x v="14"/>
    <s v="6862"/>
    <n v="1032"/>
    <s v="PCS"/>
    <s v="1.50"/>
    <s v="PCS"/>
    <n v="258"/>
    <s v="KGS"/>
    <n v="504.44662790000001"/>
    <x v="671"/>
    <n v="6.0557818479999996"/>
    <n v="1562.391717"/>
    <x v="671"/>
    <x v="672"/>
    <x v="2"/>
    <x v="0"/>
    <x v="0"/>
    <s v="Other"/>
  </r>
  <r>
    <s v="INNSA1"/>
    <s v="2023-06-01"/>
    <x v="0"/>
    <x v="2"/>
    <s v="STEEL ROUND CONTAINER (6856) (QTY:51840 PCS /USD 0.60 PER PCS)"/>
    <x v="13"/>
    <x v="36"/>
    <x v="12"/>
    <s v="6856"/>
    <n v="51840"/>
    <s v="PCS"/>
    <s v="0.60"/>
    <s v="PCS"/>
    <n v="4320"/>
    <s v="KGS"/>
    <n v="605.33593980000001"/>
    <x v="672"/>
    <n v="7.2669380529999996"/>
    <n v="31393.17239"/>
    <x v="672"/>
    <x v="673"/>
    <x v="2"/>
    <x v="0"/>
    <x v="0"/>
    <s v="Other"/>
  </r>
  <r>
    <s v="INNSA1"/>
    <s v="2023-06-01"/>
    <x v="0"/>
    <x v="2"/>
    <s v="STEEL LUNCH BOX (6527) (QTY:51360 PCS /USD1.90 PER PCS)"/>
    <x v="13"/>
    <x v="38"/>
    <x v="13"/>
    <s v="6527"/>
    <n v="51360"/>
    <s v="PCS"/>
    <s v=" "/>
    <s v="PCS"/>
    <n v="17890"/>
    <s v="KGS"/>
    <n v="458.58779570000002"/>
    <x v="673"/>
    <n v="5.5052556509999997"/>
    <n v="98491.225690000007"/>
    <x v="673"/>
    <x v="674"/>
    <x v="2"/>
    <x v="0"/>
    <x v="0"/>
    <s v="Lunch Box"/>
  </r>
  <r>
    <s v="INNSA1"/>
    <s v="2023-06-01"/>
    <x v="0"/>
    <x v="2"/>
    <s v="STEEL ROUND CONTAINER (6857) (QTY:28980 PCS /USD 0.76 PER PCS)"/>
    <x v="13"/>
    <x v="36"/>
    <x v="12"/>
    <s v="6857"/>
    <n v="28980"/>
    <s v="PCS"/>
    <s v="0.76"/>
    <s v="PCS"/>
    <n v="3694"/>
    <s v="KGS"/>
    <n v="501.14955279999998"/>
    <x v="674"/>
    <n v="6.0162011140000002"/>
    <n v="22229.562300000001"/>
    <x v="674"/>
    <x v="675"/>
    <x v="2"/>
    <x v="0"/>
    <x v="0"/>
    <s v="Other"/>
  </r>
  <r>
    <s v="INNSA1"/>
    <s v="2023-06-01"/>
    <x v="0"/>
    <x v="2"/>
    <s v="STEEL RECTANGLE CONTAINER BIG (6578) (QTY:76800 PCS /USD 1.66 PER PCS)"/>
    <x v="13"/>
    <x v="40"/>
    <x v="14"/>
    <s v="6578"/>
    <n v="76800"/>
    <s v="PCS"/>
    <s v="1.66"/>
    <s v="PCS"/>
    <n v="22688"/>
    <s v="KGS"/>
    <n v="472.42947420000002"/>
    <x v="675"/>
    <n v="5.6714222589999999"/>
    <n v="128673.2282"/>
    <x v="675"/>
    <x v="676"/>
    <x v="2"/>
    <x v="0"/>
    <x v="0"/>
    <s v="Other"/>
  </r>
  <r>
    <s v="INNSA1"/>
    <s v="2023-05-29"/>
    <x v="0"/>
    <x v="2"/>
    <s v="STAINLESS STEEL SPORTS BOTTLE 750ML SG705-1 (BCLR-3) (QTY:23976 PCS /USD 1.117 PER PCS)"/>
    <x v="24"/>
    <x v="113"/>
    <x v="0"/>
    <s v="BCLR-3"/>
    <n v="23976"/>
    <s v="PCS"/>
    <s v="1.117"/>
    <s v="PCS"/>
    <n v="3596.4"/>
    <s v="KGS"/>
    <n v="639.21940830000005"/>
    <x v="676"/>
    <n v="7.673702381"/>
    <n v="27597.703239999999"/>
    <x v="676"/>
    <x v="677"/>
    <x v="2"/>
    <x v="0"/>
    <x v="0"/>
    <s v="Other"/>
  </r>
  <r>
    <s v="INNSA1"/>
    <s v="2023-05-29"/>
    <x v="0"/>
    <x v="2"/>
    <s v="MILD STEEL MULTI FUNCTION CLOTH STAND (ITEM NO: RYX-02-020)(QTY- 2464 PIECES &amp; 103.00 CNY PER PIECE)"/>
    <x v="2"/>
    <x v="2"/>
    <x v="0"/>
    <s v="ITEM NO: RYX-02-020"/>
    <e v="#N/A"/>
    <e v="#N/A"/>
    <s v=" "/>
    <e v="#N/A"/>
    <n v="8008"/>
    <s v="KGS"/>
    <n v="390.14003869999999"/>
    <x v="677"/>
    <n v="4.6835538860000003"/>
    <n v="37505.899519999999"/>
    <x v="677"/>
    <x v="678"/>
    <x v="2"/>
    <x v="0"/>
    <x v="0"/>
    <s v="Cloth Stand"/>
  </r>
  <r>
    <s v="INNSA1"/>
    <s v="2023-05-29"/>
    <x v="0"/>
    <x v="2"/>
    <s v="STAINLESS STEEL SPORTS BOTTLE 750ML SG-702 (SB-01) (QTY:21888 PCS /USD 1.110 PER PCS)"/>
    <x v="24"/>
    <x v="88"/>
    <x v="0"/>
    <s v="SB-01"/>
    <n v="21888"/>
    <s v="PCS"/>
    <s v="1.110"/>
    <s v="PCS"/>
    <n v="3465.6"/>
    <s v="KGS"/>
    <n v="601.78129039999999"/>
    <x v="678"/>
    <n v="7.2242651909999998"/>
    <n v="25036.41345"/>
    <x v="678"/>
    <x v="679"/>
    <x v="2"/>
    <x v="0"/>
    <x v="0"/>
    <s v="Other"/>
  </r>
  <r>
    <s v="INNSA1"/>
    <s v="2023-05-20"/>
    <x v="0"/>
    <x v="2"/>
    <s v="STEEL LUNCH BOX (6527) (QTY:25680 NOS /USD 1.90 PER NOS)"/>
    <x v="13"/>
    <x v="38"/>
    <x v="13"/>
    <s v="6527"/>
    <n v="25680"/>
    <s v="NOS"/>
    <s v="1.90"/>
    <s v="PCS"/>
    <n v="8945.2000000000007"/>
    <s v="KGS"/>
    <n v="458.00336829999998"/>
    <x v="679"/>
    <n v="5.4982397150000004"/>
    <n v="49182.853900000002"/>
    <x v="679"/>
    <x v="680"/>
    <x v="2"/>
    <x v="0"/>
    <x v="0"/>
    <s v="Lunch Box"/>
  </r>
  <r>
    <s v="INNSA1"/>
    <s v="2023-05-20"/>
    <x v="0"/>
    <x v="2"/>
    <s v="STEEL RECTANGLE CONTAINER BIG (6578) (QTY:38400 NOS /USD1.66 PER NOS)"/>
    <x v="13"/>
    <x v="40"/>
    <x v="14"/>
    <s v="6578"/>
    <n v="38400"/>
    <s v="NOS"/>
    <s v=" "/>
    <s v="PCS"/>
    <n v="11344"/>
    <s v="KGS"/>
    <n v="471.82740660000002"/>
    <x v="680"/>
    <n v="5.6641945570000001"/>
    <n v="64254.623050000002"/>
    <x v="680"/>
    <x v="681"/>
    <x v="2"/>
    <x v="0"/>
    <x v="0"/>
    <s v="Other"/>
  </r>
  <r>
    <s v="INNSA1"/>
    <s v="2023-05-20"/>
    <x v="0"/>
    <x v="2"/>
    <s v="STEEL LUNCH BOX (6561) (QTY:21312 NOS /USD 2.50 PER NOS)"/>
    <x v="13"/>
    <x v="38"/>
    <x v="13"/>
    <s v="6561"/>
    <n v="21312"/>
    <s v="NOS"/>
    <s v="2.50"/>
    <s v="PCS"/>
    <n v="8122.24"/>
    <s v="KGS"/>
    <n v="550.8057814"/>
    <x v="681"/>
    <n v="6.6123143029999998"/>
    <n v="53706.803720000004"/>
    <x v="681"/>
    <x v="682"/>
    <x v="2"/>
    <x v="0"/>
    <x v="0"/>
    <s v="Lunch Box"/>
  </r>
  <r>
    <s v="INNSA1"/>
    <s v="2023-05-20"/>
    <x v="0"/>
    <x v="2"/>
    <s v="STEEL RECTANGLE CONTAINER (6901) (QTY:55200 NOS /USD 0.94PER NOS)"/>
    <x v="13"/>
    <x v="43"/>
    <x v="14"/>
    <s v="6901"/>
    <n v="55200"/>
    <s v="NOS"/>
    <s v=" "/>
    <s v="PCS"/>
    <n v="8970"/>
    <s v="KGS"/>
    <n v="485.71845150000001"/>
    <x v="682"/>
    <n v="5.8309537999999996"/>
    <n v="52303.655579999999"/>
    <x v="682"/>
    <x v="683"/>
    <x v="2"/>
    <x v="0"/>
    <x v="0"/>
    <s v="Other"/>
  </r>
  <r>
    <s v="INNSA1"/>
    <s v="2023-05-20"/>
    <x v="0"/>
    <x v="2"/>
    <s v="STEEL RECTANGLE CONTAINER LARGE (6862) (QTY:47040 NOS /USD 1.50 PER NOS)"/>
    <x v="13"/>
    <x v="41"/>
    <x v="14"/>
    <s v="6862"/>
    <n v="47040"/>
    <s v="NOS"/>
    <s v="1.50"/>
    <s v="PCS"/>
    <n v="11760"/>
    <s v="KGS"/>
    <n v="503.80374660000001"/>
    <x v="683"/>
    <n v="6.0480641850000003"/>
    <n v="71125.234809999994"/>
    <x v="683"/>
    <x v="684"/>
    <x v="2"/>
    <x v="0"/>
    <x v="0"/>
    <s v="Other"/>
  </r>
  <r>
    <s v="INNSA1"/>
    <s v="2023-05-19"/>
    <x v="0"/>
    <x v="2"/>
    <s v="STAINLESS STEEL SPORTS BOTTLE 500ML S116-500 (AM-314) (QTY:720 PCS /USD 0.985 PER PCS)"/>
    <x v="24"/>
    <x v="130"/>
    <x v="0"/>
    <s v="AM-314"/>
    <n v="720"/>
    <s v="PCS"/>
    <s v="0.985"/>
    <s v="PCS"/>
    <n v="86"/>
    <s v="KGS"/>
    <n v="708.30779070000006"/>
    <x v="684"/>
    <n v="8.5030947260000005"/>
    <n v="731.26614649999999"/>
    <x v="684"/>
    <x v="685"/>
    <x v="2"/>
    <x v="0"/>
    <x v="0"/>
    <s v="Other"/>
  </r>
  <r>
    <s v="INNSA1"/>
    <s v="2023-05-19"/>
    <x v="0"/>
    <x v="2"/>
    <s v="STAINLESS STEEL SPORTS BOTTLE 800ML (AM-394) (QTY: 600 PCS /USD 1.285 PER PCS)"/>
    <x v="24"/>
    <x v="139"/>
    <x v="0"/>
    <s v="AM-394"/>
    <n v="600"/>
    <s v="PCS"/>
    <s v="1.285"/>
    <s v="PCS"/>
    <n v="126"/>
    <s v="KGS"/>
    <n v="525.57603170000004"/>
    <x v="685"/>
    <n v="6.3094361550000002"/>
    <n v="794.98895560000005"/>
    <x v="685"/>
    <x v="686"/>
    <x v="2"/>
    <x v="0"/>
    <x v="0"/>
    <s v="Other"/>
  </r>
  <r>
    <s v="INNSA1"/>
    <s v="2023-05-19"/>
    <x v="0"/>
    <x v="2"/>
    <s v="STAINLESS STEEL SPORTS BOTTLE 650ML S115 (NP-21) (QTY:7956 PCS /USD 1.040 PER PCS)"/>
    <x v="24"/>
    <x v="96"/>
    <x v="0"/>
    <s v="NP-21"/>
    <n v="7956"/>
    <s v="PCS"/>
    <s v="1.040"/>
    <s v="PCS"/>
    <n v="1392.3"/>
    <s v="KGS"/>
    <n v="510.4427566"/>
    <x v="686"/>
    <n v="6.1277641850000002"/>
    <n v="8531.6860739999993"/>
    <x v="686"/>
    <x v="687"/>
    <x v="2"/>
    <x v="0"/>
    <x v="0"/>
    <s v="Other"/>
  </r>
  <r>
    <s v="INNSA1"/>
    <s v="2023-05-19"/>
    <x v="0"/>
    <x v="2"/>
    <s v="STAINLESS STEEL SPORTS BOTTLE 1.5L (AM-398) (QTY:360 PCS /USD 1.760 PER PCS)"/>
    <x v="24"/>
    <x v="140"/>
    <x v="0"/>
    <s v="AM-398"/>
    <n v="360"/>
    <s v="PCS"/>
    <s v="1.760"/>
    <s v="PCS"/>
    <n v="98"/>
    <s v="KGS"/>
    <n v="555.31683669999995"/>
    <x v="687"/>
    <n v="6.6664686279999996"/>
    <n v="653.31392559999995"/>
    <x v="687"/>
    <x v="688"/>
    <x v="2"/>
    <x v="0"/>
    <x v="0"/>
    <s v="Other"/>
  </r>
  <r>
    <s v="INNSA1"/>
    <s v="2023-05-19"/>
    <x v="0"/>
    <x v="2"/>
    <s v="STAINLESS STEEL SPORTS BOTTLE 750ML (AM-392) (QTY:600 PCS /USD 1.260 PER PCS)"/>
    <x v="24"/>
    <x v="141"/>
    <x v="0"/>
    <s v="AM-392"/>
    <n v="600"/>
    <s v="PCS"/>
    <s v="1.260"/>
    <s v="PCS"/>
    <n v="126"/>
    <s v="KGS"/>
    <n v="515.35087299999998"/>
    <x v="688"/>
    <n v="6.1866851499999997"/>
    <n v="779.52232890000005"/>
    <x v="688"/>
    <x v="689"/>
    <x v="2"/>
    <x v="0"/>
    <x v="0"/>
    <s v="Other"/>
  </r>
  <r>
    <s v="INNSA1"/>
    <s v="2023-05-19"/>
    <x v="0"/>
    <x v="2"/>
    <s v="STAINLESS STEEL SPORTS BOTTLE 700ML S119-136 (AM-315) (QTY:720 PCS /USD 1.275 PER PCS)"/>
    <x v="24"/>
    <x v="142"/>
    <x v="0"/>
    <s v="AM-315"/>
    <n v="720"/>
    <s v="PCS"/>
    <s v="1.275"/>
    <s v="PCS"/>
    <n v="130"/>
    <s v="KGS"/>
    <n v="606.52830770000003"/>
    <x v="689"/>
    <n v="7.2812521930000003"/>
    <n v="946.56278510000004"/>
    <x v="689"/>
    <x v="690"/>
    <x v="2"/>
    <x v="0"/>
    <x v="0"/>
    <s v="Other"/>
  </r>
  <r>
    <s v="INNSA1"/>
    <s v="2023-05-19"/>
    <x v="0"/>
    <x v="2"/>
    <s v="STAINLESS STEEL SPORTS BOTTLE 750ML (AM-393) (QTY 600 PCS /USD 1.295 PER PCS)"/>
    <x v="24"/>
    <x v="141"/>
    <x v="0"/>
    <s v="AM-393"/>
    <n v="600"/>
    <s v="PCS"/>
    <s v="1.295"/>
    <s v="PCS"/>
    <n v="120"/>
    <s v="KGS"/>
    <n v="556.14949999999999"/>
    <x v="690"/>
    <n v="6.6764645859999998"/>
    <n v="801.1757503"/>
    <x v="690"/>
    <x v="691"/>
    <x v="2"/>
    <x v="0"/>
    <x v="0"/>
    <s v="Other"/>
  </r>
  <r>
    <s v="INNSA1"/>
    <s v="2023-05-19"/>
    <x v="0"/>
    <x v="2"/>
    <s v="STAINLESS STEEL SPORTS BOTTLE 750ML SG705-1 (BCLR-3) (QTY:18180 PCS /USD 1.117 PER PCS)"/>
    <x v="24"/>
    <x v="113"/>
    <x v="0"/>
    <s v="BCLR-3"/>
    <n v="18180"/>
    <s v="PCS"/>
    <s v="1.117"/>
    <s v="PCS"/>
    <n v="2727"/>
    <s v="KGS"/>
    <n v="639.60763840000004"/>
    <x v="691"/>
    <n v="7.6783630059999997"/>
    <n v="20938.895919999999"/>
    <x v="691"/>
    <x v="692"/>
    <x v="2"/>
    <x v="0"/>
    <x v="0"/>
    <s v="Other"/>
  </r>
  <r>
    <s v="INNSA1"/>
    <s v="2023-05-19"/>
    <x v="0"/>
    <x v="2"/>
    <s v="STAINLESS STEEL BOTTLE 750ML SG805 (AM-06) (QTY:14436 PCS /USD 1.039 PER PCS)"/>
    <x v="24"/>
    <x v="114"/>
    <x v="0"/>
    <s v="AM-06"/>
    <n v="14436"/>
    <s v="PCS"/>
    <s v="1.039"/>
    <s v="PCS"/>
    <n v="2165.4"/>
    <s v="KGS"/>
    <n v="594.94372399999997"/>
    <x v="692"/>
    <n v="7.1421815610000001"/>
    <n v="15465.67995"/>
    <x v="692"/>
    <x v="693"/>
    <x v="2"/>
    <x v="0"/>
    <x v="0"/>
    <s v="Other"/>
  </r>
  <r>
    <s v="INNSA1"/>
    <s v="2023-05-15"/>
    <x v="0"/>
    <x v="2"/>
    <s v="STAINLESS STEEL GRATER WITH HANDLE (DS-25) (QTY: 51300 PCS/ USD : 0.215 PER PCS)"/>
    <x v="24"/>
    <x v="55"/>
    <x v="0"/>
    <s v="DS-25"/>
    <n v="51300"/>
    <s v="PCS"/>
    <s v=": 0.215"/>
    <s v="PCS"/>
    <n v="3420"/>
    <s v="KGS"/>
    <n v="277.28486550000002"/>
    <x v="693"/>
    <n v="3.3569596310000001"/>
    <n v="11480.801939999999"/>
    <x v="693"/>
    <x v="694"/>
    <x v="2"/>
    <x v="0"/>
    <x v="0"/>
    <s v="Other"/>
  </r>
  <r>
    <s v="INNSA1"/>
    <s v="2023-05-10"/>
    <x v="0"/>
    <x v="2"/>
    <s v="STAINLESS STEEL BOTTLE 750ML SG805 (AM-06) (QTY:19116 NOS /USD 1.0390 PER NOS)"/>
    <x v="24"/>
    <x v="114"/>
    <x v="0"/>
    <s v="AM-06"/>
    <n v="19116"/>
    <s v="NOS"/>
    <s v="1.0390"/>
    <s v="PCS"/>
    <n v="2867.4"/>
    <s v="KGS"/>
    <n v="589.90517190000003"/>
    <x v="694"/>
    <n v="7.1417091030000002"/>
    <n v="20478.13668"/>
    <x v="694"/>
    <x v="695"/>
    <x v="2"/>
    <x v="0"/>
    <x v="0"/>
    <s v="Other"/>
  </r>
  <r>
    <s v="INNSA1"/>
    <s v="2023-05-10"/>
    <x v="0"/>
    <x v="2"/>
    <s v="STAINLESS STEEL SPORTS BOTTLE 750ML S-308-C6 (NP-20) (QTY:29916 NOS /USD 1.0281 PER NOS)"/>
    <x v="24"/>
    <x v="86"/>
    <x v="0"/>
    <s v="NP-20"/>
    <n v="29916"/>
    <s v="NOS"/>
    <s v="1.0281"/>
    <s v="PCS"/>
    <n v="4986"/>
    <s v="KGS"/>
    <n v="525.34503210000003"/>
    <x v="695"/>
    <n v="6.3601093469999999"/>
    <n v="31711.505209999999"/>
    <x v="695"/>
    <x v="696"/>
    <x v="2"/>
    <x v="0"/>
    <x v="0"/>
    <s v="Other"/>
  </r>
  <r>
    <s v="INNSA1"/>
    <s v="2023-05-10"/>
    <x v="0"/>
    <x v="2"/>
    <s v="STAINLESS STEEL SPORTS BOTTLE 650ML S115 (NP-21) (QTY:15120NOS /USD 1.0376 PER NOS)"/>
    <x v="24"/>
    <x v="96"/>
    <x v="0"/>
    <s v="NP-21"/>
    <e v="#VALUE!"/>
    <e v="#VALUE!"/>
    <s v="1.0376"/>
    <e v="#VALUE!"/>
    <n v="2688"/>
    <s v="KGS"/>
    <n v="497.06185640000001"/>
    <x v="696"/>
    <n v="6.017698019"/>
    <n v="16175.57228"/>
    <x v="696"/>
    <x v="697"/>
    <x v="2"/>
    <x v="0"/>
    <x v="0"/>
    <s v="Other"/>
  </r>
  <r>
    <s v="INNSA1"/>
    <s v="2023-05-10"/>
    <x v="0"/>
    <x v="2"/>
    <s v="STAINLESS STEEL SPORTS BOTTLE 750ML SG-702 (SB-01) (QTY:23436 NOS /USD 1.1090 PER NOS)"/>
    <x v="24"/>
    <x v="88"/>
    <x v="0"/>
    <s v="SB-01"/>
    <n v="23436"/>
    <s v="NOS"/>
    <s v="1.1090"/>
    <s v="PCS"/>
    <n v="3710.7"/>
    <s v="KGS"/>
    <n v="596.50915999999995"/>
    <x v="697"/>
    <n v="7.2216605329999997"/>
    <n v="26797.41574"/>
    <x v="697"/>
    <x v="698"/>
    <x v="2"/>
    <x v="0"/>
    <x v="0"/>
    <s v="Other"/>
  </r>
  <r>
    <s v="INNSA1"/>
    <s v="2023-05-04"/>
    <x v="0"/>
    <x v="2"/>
    <s v="STEEL SALT BOTTLE (NP-19) (QTY: 13728 PCS / USD : 0.4678 PERPCS)"/>
    <x v="13"/>
    <x v="16"/>
    <x v="3"/>
    <s v="NP-19"/>
    <n v="13728"/>
    <s v="PCS"/>
    <s v=": 0.4678"/>
    <s v="PCS"/>
    <n v="2145"/>
    <s v="KGS"/>
    <n v="260.1741399"/>
    <x v="698"/>
    <n v="3.1289734199999999"/>
    <n v="6711.6479859999999"/>
    <x v="698"/>
    <x v="699"/>
    <x v="2"/>
    <x v="0"/>
    <x v="0"/>
    <s v="Other"/>
  </r>
  <r>
    <s v="INNSA1"/>
    <s v="2023-04-28"/>
    <x v="0"/>
    <x v="2"/>
    <s v="STAINLESS STEEL COLA BOTTLE 750ML SK750 (SL-01) (QTY:21240 NOS /USD 1.1800 PER NOS)"/>
    <x v="24"/>
    <x v="89"/>
    <x v="0"/>
    <s v="SL-01"/>
    <n v="21240"/>
    <s v="NOS"/>
    <s v="1.1800"/>
    <s v="PCS"/>
    <n v="4248"/>
    <s v="KGS"/>
    <n v="505.49712340000002"/>
    <x v="699"/>
    <n v="6.0793400279999998"/>
    <n v="25825.03644"/>
    <x v="699"/>
    <x v="700"/>
    <x v="2"/>
    <x v="0"/>
    <x v="0"/>
    <s v="Other"/>
  </r>
  <r>
    <s v="INNSA1"/>
    <s v="2023-04-28"/>
    <x v="0"/>
    <x v="2"/>
    <s v="STAINLESS STEEL SPORTS BOTTLE 750ML S-308-C6 (NP-20) (QTY:14328 NOS /USD 1.050 PER NOS)"/>
    <x v="24"/>
    <x v="86"/>
    <x v="0"/>
    <s v="NP-20"/>
    <n v="14328"/>
    <s v="NOS"/>
    <s v="1.050"/>
    <s v="PCS"/>
    <n v="2547.1999999999998"/>
    <s v="KGS"/>
    <n v="506.53295780000002"/>
    <x v="700"/>
    <n v="6.0917974470000003"/>
    <n v="15517.026459999999"/>
    <x v="700"/>
    <x v="701"/>
    <x v="2"/>
    <x v="0"/>
    <x v="0"/>
    <s v="Other"/>
  </r>
  <r>
    <s v="INNSA1"/>
    <s v="2023-04-28"/>
    <x v="0"/>
    <x v="2"/>
    <s v="STAINLESS STEEL SPORTS BOTTLE 750ML SG902 (WB-750) (QTY:10080 NOS /USD 1.2450 PER NOS)"/>
    <x v="24"/>
    <x v="120"/>
    <x v="0"/>
    <s v="WB-750"/>
    <n v="10080"/>
    <s v="NOS"/>
    <s v="1.2450"/>
    <s v="PCS"/>
    <n v="1764"/>
    <s v="KGS"/>
    <n v="609.53408730000001"/>
    <x v="701"/>
    <n v="7.3305362269999996"/>
    <n v="12931.0659"/>
    <x v="701"/>
    <x v="702"/>
    <x v="2"/>
    <x v="0"/>
    <x v="0"/>
    <s v="Other"/>
  </r>
  <r>
    <s v="INNSA1"/>
    <s v="2023-04-28"/>
    <x v="0"/>
    <x v="2"/>
    <s v="STAINLESS STEEL COLA BOTTLE 750ML SK750 (SL-01) (QTY:17244 NOS /USD 1.180 PER NOS)"/>
    <x v="24"/>
    <x v="89"/>
    <x v="0"/>
    <s v="SL-01"/>
    <n v="17244"/>
    <s v="NOS"/>
    <s v="1.180"/>
    <s v="PCS"/>
    <n v="3448.8"/>
    <s v="KGS"/>
    <n v="505.99694679999999"/>
    <x v="702"/>
    <n v="6.0853511339999997"/>
    <n v="20987.15899"/>
    <x v="702"/>
    <x v="703"/>
    <x v="2"/>
    <x v="0"/>
    <x v="0"/>
    <s v="Other"/>
  </r>
  <r>
    <s v="INNSA1"/>
    <s v="2023-04-28"/>
    <x v="0"/>
    <x v="2"/>
    <s v="STAINLESS STEEL SPORTS BOTTLE 750ML SG-702 (SB-01) (QTY:10476 NOS /USD 1.094 PER NOS)"/>
    <x v="24"/>
    <x v="88"/>
    <x v="0"/>
    <s v="SB-01"/>
    <n v="10476"/>
    <s v="NOS"/>
    <s v="1.094"/>
    <s v="PCS"/>
    <n v="1658.7"/>
    <s v="KGS"/>
    <n v="592.57139329999995"/>
    <x v="703"/>
    <n v="7.1265350959999996"/>
    <n v="11820.78376"/>
    <x v="703"/>
    <x v="704"/>
    <x v="2"/>
    <x v="0"/>
    <x v="0"/>
    <s v="Other"/>
  </r>
  <r>
    <s v="INNSA1"/>
    <s v="2023-04-28"/>
    <x v="0"/>
    <x v="2"/>
    <s v="STAINLESS STEEL BOTTLE 750ML SG805 (AM-06) (QTY:10980 NOS /USD 1.0448 PER NOS)"/>
    <x v="24"/>
    <x v="114"/>
    <x v="0"/>
    <s v="AM-06"/>
    <n v="10980"/>
    <s v="NOS"/>
    <s v="1.0448"/>
    <s v="PCS"/>
    <n v="1647"/>
    <s v="KGS"/>
    <n v="596.77199759999996"/>
    <x v="704"/>
    <n v="7.1770534890000004"/>
    <n v="11820.607099999999"/>
    <x v="704"/>
    <x v="705"/>
    <x v="2"/>
    <x v="0"/>
    <x v="0"/>
    <s v="Other"/>
  </r>
  <r>
    <s v="INNSA1"/>
    <s v="2023-04-27"/>
    <x v="0"/>
    <x v="2"/>
    <s v="2628 HOUSEHOLD STEEL HOOK 3 PCS SET (QTY : 648 NUM/USD 0.421PER NUM)"/>
    <x v="76"/>
    <x v="143"/>
    <x v="34"/>
    <s v=""/>
    <e v="#VALUE!"/>
    <s v="NUM"/>
    <s v=" "/>
    <s v="OTHER"/>
    <n v="21.96"/>
    <s v="KGS"/>
    <n v="1045.2117490000001"/>
    <x v="705"/>
    <n v="12.57019541"/>
    <n v="276.04149130000002"/>
    <x v="705"/>
    <x v="706"/>
    <x v="2"/>
    <x v="0"/>
    <x v="0"/>
    <s v="Other"/>
  </r>
  <r>
    <s v="INNSA1"/>
    <s v="2023-04-27"/>
    <x v="0"/>
    <x v="2"/>
    <s v="2628 HOUSEHOLD STEEL HOOK 3 PCS SET (QTY : 167832 NUM/USD 0.421 PER NUM)"/>
    <x v="76"/>
    <x v="143"/>
    <x v="34"/>
    <s v=""/>
    <e v="#VALUE!"/>
    <s v="NUM"/>
    <s v="0.421"/>
    <s v="OTHER"/>
    <n v="5687.64"/>
    <s v="KGS"/>
    <n v="1043.4142770000001"/>
    <x v="706"/>
    <n v="12.5485782"/>
    <n v="71371.795310000001"/>
    <x v="706"/>
    <x v="707"/>
    <x v="2"/>
    <x v="0"/>
    <x v="0"/>
    <s v="Other"/>
  </r>
  <r>
    <s v="INNSA1"/>
    <s v="2023-04-26"/>
    <x v="0"/>
    <x v="1"/>
    <s v="STEEL SCRUBBER 2PCS SET ITEM NO: 8001-2) (168360 PCS &amp; 0.16USD PER PIECE)"/>
    <x v="13"/>
    <x v="144"/>
    <x v="4"/>
    <s v="168360 PCS &amp; 0.16USD PER PIECE"/>
    <s v=""/>
    <e v="#VALUE!"/>
    <s v=" "/>
    <e v="#VALUE!"/>
    <n v="4910"/>
    <s v="KGS"/>
    <n v="465.50697150000002"/>
    <x v="707"/>
    <n v="5.5984001379999997"/>
    <n v="27488.144680000001"/>
    <x v="707"/>
    <x v="708"/>
    <x v="2"/>
    <x v="1"/>
    <x v="0"/>
    <s v="Scrubber"/>
  </r>
  <r>
    <s v="INNSA1"/>
    <s v="2023-04-24"/>
    <x v="0"/>
    <x v="2"/>
    <s v="STEEL MUFFIN PAN 6 PCS SET (AM-286) (QTY : 960 SET / USD : 0.526 PER SET )"/>
    <x v="13"/>
    <x v="145"/>
    <x v="35"/>
    <s v="AM-286"/>
    <e v="#VALUE!"/>
    <s v="SET"/>
    <s v=": 0.526"/>
    <s v="SET"/>
    <n v="186"/>
    <s v="KGS"/>
    <n v="236.2205376"/>
    <x v="708"/>
    <n v="2.8408964239999999"/>
    <n v="528.40673479999998"/>
    <x v="708"/>
    <x v="709"/>
    <x v="2"/>
    <x v="0"/>
    <x v="0"/>
    <s v="Other"/>
  </r>
  <r>
    <s v="INNSA1"/>
    <s v="2023-04-24"/>
    <x v="0"/>
    <x v="2"/>
    <s v="STEEL LEMON SQUEEZER (AM-217) (QTY :5040 PCS /USD:1.976 PERPCS)"/>
    <x v="13"/>
    <x v="61"/>
    <x v="22"/>
    <s v="AM-217"/>
    <e v="#VALUE!"/>
    <s v="PCS"/>
    <s v=" "/>
    <s v="PCS"/>
    <n v="1470"/>
    <s v="KGS"/>
    <n v="589.48649660000001"/>
    <x v="709"/>
    <n v="7.0894347160000004"/>
    <n v="10421.46903"/>
    <x v="709"/>
    <x v="710"/>
    <x v="2"/>
    <x v="0"/>
    <x v="0"/>
    <s v="Other"/>
  </r>
  <r>
    <s v="INNSA1"/>
    <s v="2023-04-22"/>
    <x v="0"/>
    <x v="2"/>
    <s v="STEEL HANGER WITH HOOK (SL-89) (QTY:70056 PCS/1.11 USD PER PCS)"/>
    <x v="13"/>
    <x v="4"/>
    <x v="1"/>
    <s v="SL-89"/>
    <n v="70056"/>
    <s v="PCS"/>
    <s v=" "/>
    <s v="PCS"/>
    <n v="15568"/>
    <s v="KGS"/>
    <n v="417.60952600000002"/>
    <x v="710"/>
    <n v="5.022363511"/>
    <n v="78188.155140000003"/>
    <x v="710"/>
    <x v="711"/>
    <x v="2"/>
    <x v="0"/>
    <x v="0"/>
    <s v="Hanger"/>
  </r>
  <r>
    <s v="INNSA1"/>
    <s v="2023-04-21"/>
    <x v="0"/>
    <x v="2"/>
    <s v="STEEL ROUND CONTAINER (6856) (QTY: 1,680 PCS/ USD:0.60 PER PCS)"/>
    <x v="13"/>
    <x v="36"/>
    <x v="12"/>
    <s v="6856"/>
    <n v="1680"/>
    <s v="PCS"/>
    <s v=" "/>
    <s v="PCS"/>
    <n v="140"/>
    <s v="KGS"/>
    <n v="605.81414289999998"/>
    <x v="711"/>
    <n v="7.2857984709999997"/>
    <n v="1020.011786"/>
    <x v="711"/>
    <x v="712"/>
    <x v="2"/>
    <x v="0"/>
    <x v="0"/>
    <s v="Other"/>
  </r>
  <r>
    <s v="INNSA1"/>
    <s v="2023-04-21"/>
    <x v="0"/>
    <x v="2"/>
    <s v="STEEL RECTANGLE CONTAINER (6901) (QTY: 55896 PCS/ USD:0.94 PER PCS)"/>
    <x v="13"/>
    <x v="43"/>
    <x v="14"/>
    <s v="6901"/>
    <n v="55896"/>
    <s v="PCS"/>
    <s v=" "/>
    <s v="PCS"/>
    <n v="9083.1"/>
    <s v="KGS"/>
    <n v="486.72241750000001"/>
    <x v="712"/>
    <n v="5.8535468120000003"/>
    <n v="53168.351049999997"/>
    <x v="712"/>
    <x v="713"/>
    <x v="2"/>
    <x v="0"/>
    <x v="0"/>
    <s v="Other"/>
  </r>
  <r>
    <s v="INNSA1"/>
    <s v="2023-04-21"/>
    <x v="0"/>
    <x v="2"/>
    <s v="STEEL LUNCH BOX SMALL (6587) (QTY: 51000 PCS/ USD:1.55 PER PCS)"/>
    <x v="13"/>
    <x v="37"/>
    <x v="13"/>
    <s v="6587"/>
    <n v="51000"/>
    <s v="PCS"/>
    <s v=" "/>
    <s v="PCS"/>
    <n v="10348.75"/>
    <s v="KGS"/>
    <n v="642.71862590000001"/>
    <x v="713"/>
    <n v="7.7296286939999996"/>
    <n v="79991.994949999993"/>
    <x v="713"/>
    <x v="714"/>
    <x v="2"/>
    <x v="0"/>
    <x v="0"/>
    <s v="Lunch Box"/>
  </r>
  <r>
    <s v="INNSA1"/>
    <s v="2023-04-21"/>
    <x v="0"/>
    <x v="2"/>
    <s v="STEEL RECTANGLE CONTAINER LARGE (6862) (QTY: 432 PCS/ USD:1.50 PER PCS)"/>
    <x v="13"/>
    <x v="41"/>
    <x v="14"/>
    <s v="6862"/>
    <n v="432"/>
    <s v="PCS"/>
    <s v=" "/>
    <s v="PCS"/>
    <n v="108"/>
    <s v="KGS"/>
    <n v="504.84509259999999"/>
    <x v="714"/>
    <n v="6.0714984080000001"/>
    <n v="655.72182799999996"/>
    <x v="714"/>
    <x v="715"/>
    <x v="2"/>
    <x v="0"/>
    <x v="0"/>
    <s v="Other"/>
  </r>
  <r>
    <s v="INNSA1"/>
    <s v="2023-04-19"/>
    <x v="0"/>
    <x v="2"/>
    <s v="STAINLESS STEEL SPORTS BOTTLE 750ML S-308-C6 (NP-20) (QTY:24,552 NOS /USD 1.046 USD PER NOS)"/>
    <x v="24"/>
    <x v="86"/>
    <x v="0"/>
    <s v="NP-20"/>
    <n v="24552"/>
    <s v="NOS"/>
    <s v="1.046 USD"/>
    <s v="PCS"/>
    <n v="4364.8"/>
    <s v="KGS"/>
    <n v="502.72824639999999"/>
    <x v="715"/>
    <n v="6.067932968"/>
    <n v="26485.313819999999"/>
    <x v="715"/>
    <x v="716"/>
    <x v="2"/>
    <x v="0"/>
    <x v="0"/>
    <s v="Other"/>
  </r>
  <r>
    <s v="INNSA1"/>
    <s v="2023-04-19"/>
    <x v="0"/>
    <x v="2"/>
    <s v="STAINLESS STEEL COLA BOTTLE 750ML SK750 (SL-01) (QTY:8784 NOS /USD 1.180 USD PER NOS)"/>
    <x v="24"/>
    <x v="89"/>
    <x v="0"/>
    <s v="SL-01"/>
    <n v="8784"/>
    <s v="NOS"/>
    <s v="1.180 USD"/>
    <s v="PCS"/>
    <n v="1756.8"/>
    <s v="KGS"/>
    <n v="504.11670650000002"/>
    <x v="716"/>
    <n v="6.0846916899999997"/>
    <n v="10689.586359999999"/>
    <x v="716"/>
    <x v="717"/>
    <x v="2"/>
    <x v="0"/>
    <x v="0"/>
    <s v="Other"/>
  </r>
  <r>
    <s v="INNSA1"/>
    <s v="2023-04-19"/>
    <x v="0"/>
    <x v="2"/>
    <s v="STAINLESS STEEL SPORTS BOTTLE (KWB-600F) (QTY :49920 PCS /USD:0.94 PER PCS)"/>
    <x v="24"/>
    <x v="93"/>
    <x v="0"/>
    <s v="KWB-600F"/>
    <e v="#VALUE!"/>
    <s v="PCS"/>
    <s v=" "/>
    <s v="PCS"/>
    <n v="7750"/>
    <s v="KGS"/>
    <n v="507.35716000000002"/>
    <x v="717"/>
    <n v="6.1238039830000002"/>
    <n v="47459.480869999999"/>
    <x v="717"/>
    <x v="718"/>
    <x v="2"/>
    <x v="0"/>
    <x v="0"/>
    <s v="Other"/>
  </r>
  <r>
    <s v="INNSA1"/>
    <s v="2023-04-19"/>
    <x v="0"/>
    <x v="2"/>
    <s v="STAINLESS STEELSPORTS BOTTLE 650ML S115 (NP-21) (QTY:30924 NOS /USD 1.036 USD PER NOS)"/>
    <x v="24"/>
    <x v="87"/>
    <x v="30"/>
    <s v="NP-21"/>
    <n v="30924"/>
    <s v="NOS"/>
    <s v="1.036 USD"/>
    <s v="PCS"/>
    <n v="5497.6"/>
    <s v="KGS"/>
    <n v="497.92196410000003"/>
    <x v="718"/>
    <n v="6.0099211119999998"/>
    <n v="33040.142310000003"/>
    <x v="718"/>
    <x v="719"/>
    <x v="2"/>
    <x v="0"/>
    <x v="0"/>
    <s v="Other"/>
  </r>
  <r>
    <s v="INNSA1"/>
    <s v="2023-04-19"/>
    <x v="0"/>
    <x v="2"/>
    <s v="STAINLESS STEEL SPORTS BOTTLE 750ML SG-702 (SB-01) (QTY:22644 NOS /USD 1.094 PER NOS)"/>
    <x v="24"/>
    <x v="88"/>
    <x v="0"/>
    <s v="SB-01"/>
    <n v="22644"/>
    <s v="NOS"/>
    <s v="1.094"/>
    <s v="PCS"/>
    <n v="3396.6"/>
    <s v="KGS"/>
    <n v="623.16813579999996"/>
    <x v="719"/>
    <n v="7.52164316"/>
    <n v="25548.013159999999"/>
    <x v="719"/>
    <x v="720"/>
    <x v="2"/>
    <x v="0"/>
    <x v="0"/>
    <s v="Other"/>
  </r>
  <r>
    <s v="INNSA1"/>
    <s v="2023-04-15"/>
    <x v="0"/>
    <x v="2"/>
    <s v="STAINLESS STEEL BOTTLE 750ML SG805 (ITEM NO. AM-06)"/>
    <x v="24"/>
    <x v="114"/>
    <x v="0"/>
    <s v="ITEM NO. AM-06"/>
    <s v=""/>
    <e v="#VALUE!"/>
    <s v=" "/>
    <e v="#VALUE!"/>
    <n v="44352"/>
    <s v="NOS"/>
    <n v="91.921929789999993"/>
    <x v="720"/>
    <n v="1.1094982470000001"/>
    <n v="49208.466260000001"/>
    <x v="720"/>
    <x v="721"/>
    <x v="2"/>
    <x v="0"/>
    <x v="0"/>
    <s v="Other"/>
  </r>
  <r>
    <s v="INNSA1"/>
    <s v="2023-04-15"/>
    <x v="0"/>
    <x v="2"/>
    <s v="STAINLESS STEEL BOTTLE 750ML SD0900 (ITEM NO. AM-295)"/>
    <x v="24"/>
    <x v="146"/>
    <x v="0"/>
    <s v="ITEM NO. AM-295"/>
    <s v=""/>
    <e v="#VALUE!"/>
    <s v=" "/>
    <e v="#VALUE!"/>
    <n v="720"/>
    <s v="NOS"/>
    <n v="111.05809720000001"/>
    <x v="721"/>
    <n v="1.3404719039999999"/>
    <n v="965.13977069999999"/>
    <x v="721"/>
    <x v="722"/>
    <x v="2"/>
    <x v="0"/>
    <x v="0"/>
    <s v="Other"/>
  </r>
  <r>
    <s v="INNSA1"/>
    <s v="2023-04-15"/>
    <x v="0"/>
    <x v="2"/>
    <s v="STAINLESS STEEL BOTTLE 750ML SG2318 (ITEM NO. AM-296)"/>
    <x v="24"/>
    <x v="147"/>
    <x v="0"/>
    <s v="ITEM NO. AM-296"/>
    <s v=""/>
    <e v="#VALUE!"/>
    <s v=" "/>
    <e v="#VALUE!"/>
    <n v="720"/>
    <s v="NOS"/>
    <n v="93.117944440000002"/>
    <x v="722"/>
    <n v="1.123934151"/>
    <n v="809.23258899999996"/>
    <x v="722"/>
    <x v="723"/>
    <x v="2"/>
    <x v="0"/>
    <x v="0"/>
    <s v="Other"/>
  </r>
  <r>
    <s v="INNSA1"/>
    <s v="2023-04-14"/>
    <x v="0"/>
    <x v="2"/>
    <s v="STEEL TEA STRAINER (NP-55) (QTY:100800 PCS/USD 0.2982 PER PCS)"/>
    <x v="13"/>
    <x v="24"/>
    <x v="6"/>
    <s v="NP-55"/>
    <n v="100800"/>
    <s v="PCS"/>
    <s v="0.2982"/>
    <s v="PCS"/>
    <n v="4620"/>
    <s v="KGS"/>
    <n v="560.95985059999998"/>
    <x v="723"/>
    <n v="6.7707887830000004"/>
    <n v="31281.044180000001"/>
    <x v="723"/>
    <x v="724"/>
    <x v="2"/>
    <x v="0"/>
    <x v="0"/>
    <s v="Tea Strainer"/>
  </r>
  <r>
    <s v="INNSA1"/>
    <s v="2023-04-14"/>
    <x v="0"/>
    <x v="2"/>
    <s v="STEEL SALT BOTTLE (NP-19) (QTY:36816 PCS/USD 0.4678 PER PCS)"/>
    <x v="13"/>
    <x v="16"/>
    <x v="3"/>
    <s v="NP-19"/>
    <n v="36816"/>
    <s v="PCS"/>
    <s v="0.4678"/>
    <s v="PCS"/>
    <n v="5752.5"/>
    <s v="KGS"/>
    <n v="258.13428069999998"/>
    <x v="724"/>
    <n v="3.1156823259999999"/>
    <n v="17922.962579999999"/>
    <x v="724"/>
    <x v="725"/>
    <x v="2"/>
    <x v="0"/>
    <x v="0"/>
    <s v="Other"/>
  </r>
  <r>
    <s v="INNSA1"/>
    <s v="2023-04-14"/>
    <x v="0"/>
    <x v="2"/>
    <s v="STEEL TEA STRAINER BIG (SB-12) (QTY:20400 PCS/USD 1.0964 PERPCS)"/>
    <x v="13"/>
    <x v="23"/>
    <x v="6"/>
    <s v="SB-12"/>
    <n v="20400"/>
    <s v="PCS"/>
    <s v="1.0964"/>
    <s v="PCS"/>
    <n v="4845"/>
    <s v="KGS"/>
    <n v="398.02563670000001"/>
    <x v="725"/>
    <n v="4.8041718380000002"/>
    <n v="23276.21255"/>
    <x v="725"/>
    <x v="726"/>
    <x v="2"/>
    <x v="0"/>
    <x v="0"/>
    <s v="Tea Strainer"/>
  </r>
  <r>
    <s v="INNSA1"/>
    <s v="2023-04-11"/>
    <x v="0"/>
    <x v="1"/>
    <s v="SS410 SS SCRUBBER 3 PCS SET (QTY- 120720 SETS/USD 0.167 PERSETS)"/>
    <x v="77"/>
    <x v="148"/>
    <x v="36"/>
    <s v=""/>
    <e v="#VALUE!"/>
    <s v="SETS"/>
    <s v="0.167"/>
    <s v="SET"/>
    <n v="7746.2"/>
    <s v="KGS"/>
    <n v="224.7610583"/>
    <x v="726"/>
    <n v="2.7128673299999999"/>
    <n v="21014.412909999999"/>
    <x v="726"/>
    <x v="727"/>
    <x v="2"/>
    <x v="1"/>
    <x v="0"/>
    <s v="Scrubber"/>
  </r>
  <r>
    <s v="INNSA1"/>
    <s v="2023-04-08"/>
    <x v="0"/>
    <x v="2"/>
    <s v="STEEL KITCHEN TURNER (AM-253) ( QTY :20160 PCS/USD:0.550 PERPCS)"/>
    <x v="13"/>
    <x v="149"/>
    <x v="15"/>
    <s v="AM-253"/>
    <e v="#VALUE!"/>
    <s v="PCS"/>
    <s v=" "/>
    <s v="PCS"/>
    <n v="1680"/>
    <s v="KGS"/>
    <n v="561.54261310000004"/>
    <x v="727"/>
    <n v="6.7778227290000004"/>
    <n v="11386.742179999999"/>
    <x v="727"/>
    <x v="728"/>
    <x v="2"/>
    <x v="0"/>
    <x v="0"/>
    <s v="Other"/>
  </r>
  <r>
    <s v="INNSA1"/>
    <s v="2023-04-08"/>
    <x v="0"/>
    <x v="1"/>
    <s v="STEEL SCRUBBER 6PCS SET (OKS-4156) (QTY:99,000 SET /USD:0.255 PER SET)"/>
    <x v="13"/>
    <x v="17"/>
    <x v="4"/>
    <s v="OKS-4156"/>
    <n v="99000"/>
    <s v="SET"/>
    <s v=" "/>
    <s v="SET"/>
    <n v="8624.8799999999992"/>
    <s v="KGS"/>
    <n v="247.4989588"/>
    <x v="728"/>
    <n v="2.9873139270000002"/>
    <n v="25765.224139999998"/>
    <x v="728"/>
    <x v="729"/>
    <x v="2"/>
    <x v="1"/>
    <x v="0"/>
    <s v="Scrubber"/>
  </r>
  <r>
    <s v="INNSA1"/>
    <s v="2023-04-07"/>
    <x v="0"/>
    <x v="2"/>
    <s v="STAINLESS STEEL GRATER WITH HANDLE (DS-25) (QTY: 51,000 PCS/ USD:0.2160 PER PCS)"/>
    <x v="24"/>
    <x v="55"/>
    <x v="0"/>
    <s v="DS-25"/>
    <n v="51000"/>
    <s v="PCS"/>
    <s v=" "/>
    <s v="PCS"/>
    <n v="1700"/>
    <s v="KGS"/>
    <n v="561.61124119999999"/>
    <x v="729"/>
    <n v="6.7786510699999996"/>
    <n v="11523.706819999999"/>
    <x v="729"/>
    <x v="730"/>
    <x v="2"/>
    <x v="0"/>
    <x v="0"/>
    <s v="Other"/>
  </r>
  <r>
    <s v="INNSA1"/>
    <s v="2023-04-07"/>
    <x v="0"/>
    <x v="2"/>
    <s v="STEEL LEMON SQUEEZER (AM-217) (QTY: 5100 PCS / USD:1.9708 PER PCS)"/>
    <x v="13"/>
    <x v="61"/>
    <x v="22"/>
    <s v="AM-217"/>
    <n v="5100"/>
    <s v="PCS"/>
    <s v=" "/>
    <s v="PCS"/>
    <n v="1487.5"/>
    <s v="KGS"/>
    <n v="585.62090079999996"/>
    <x v="730"/>
    <n v="7.0684478070000001"/>
    <n v="10514.31611"/>
    <x v="730"/>
    <x v="731"/>
    <x v="2"/>
    <x v="0"/>
    <x v="0"/>
    <s v="Other"/>
  </r>
  <r>
    <s v="INNSA1"/>
    <s v="2023-04-07"/>
    <x v="0"/>
    <x v="2"/>
    <s v="STEEL SALT BOTTLE (NP-19) (QTY: 8016 PCS /USD:0.4671 PER PCS)"/>
    <x v="13"/>
    <x v="16"/>
    <x v="3"/>
    <s v="NP-19"/>
    <n v="8016"/>
    <s v="PCS"/>
    <s v=" "/>
    <s v="PCS"/>
    <n v="1252.5"/>
    <s v="KGS"/>
    <n v="259.08972460000001"/>
    <x v="731"/>
    <n v="3.1272145390000001"/>
    <n v="3916.8362099999999"/>
    <x v="731"/>
    <x v="732"/>
    <x v="2"/>
    <x v="0"/>
    <x v="0"/>
    <s v="Other"/>
  </r>
  <r>
    <s v="INNSA1"/>
    <s v="2023-04-06"/>
    <x v="0"/>
    <x v="2"/>
    <s v="RYX-02-020 MILD STEEL MULTI FUNCTION CLOTH STAND (QTY :2464NUM/CNY 103.00 PER NUM)"/>
    <x v="18"/>
    <x v="33"/>
    <x v="10"/>
    <s v=""/>
    <e v="#VALUE!"/>
    <e v="#VALUE!"/>
    <s v=" "/>
    <e v="#VALUE!"/>
    <n v="8008"/>
    <s v="KGS"/>
    <n v="402.90869509999999"/>
    <x v="732"/>
    <n v="4.8137239550000004"/>
    <n v="38548.30143"/>
    <x v="732"/>
    <x v="733"/>
    <x v="2"/>
    <x v="0"/>
    <x v="0"/>
    <s v="Cloth Stand"/>
  </r>
  <r>
    <s v="INNSA1"/>
    <s v="2023-04-03"/>
    <x v="0"/>
    <x v="2"/>
    <s v="STAINLESS STEEL SPORTS BOTTLE 650ML S115 (NP-21) (QTY :9648PCS/USD:1.036 PER PCS)"/>
    <x v="24"/>
    <x v="96"/>
    <x v="0"/>
    <s v="NP-21"/>
    <e v="#VALUE!"/>
    <e v="#VALUE!"/>
    <s v=" "/>
    <e v="#VALUE!"/>
    <n v="1715.2"/>
    <s v="KGS"/>
    <n v="503.28679449999998"/>
    <x v="733"/>
    <n v="6.0129844029999999"/>
    <n v="10313.47085"/>
    <x v="733"/>
    <x v="734"/>
    <x v="2"/>
    <x v="0"/>
    <x v="0"/>
    <s v="Other"/>
  </r>
  <r>
    <s v="INNSA1"/>
    <s v="2023-04-03"/>
    <x v="0"/>
    <x v="2"/>
    <s v="KL324H-9S STAINLESS STEEL GRATER WITH HANDLE (MILD STEEL) (QTY - 59040 PCS/USD 0.655 PER PCS)"/>
    <x v="78"/>
    <x v="64"/>
    <x v="23"/>
    <s v="MILD STEEL"/>
    <e v="#VALUE!"/>
    <s v="PCS"/>
    <s v="0.655"/>
    <s v="PCS"/>
    <n v="9676"/>
    <s v="KGS"/>
    <n v="338.86655639999998"/>
    <x v="734"/>
    <n v="4.0485849040000002"/>
    <n v="39174.107530000001"/>
    <x v="734"/>
    <x v="735"/>
    <x v="2"/>
    <x v="0"/>
    <x v="0"/>
    <s v="Other"/>
  </r>
  <r>
    <s v="INNSA1"/>
    <s v="2023-04-03"/>
    <x v="0"/>
    <x v="2"/>
    <s v="STAINLESS STEEL BOTTLE 750ML SG805 (AM-06) (QTY :20844 PCS/USD:1.036 PER PCS)"/>
    <x v="24"/>
    <x v="114"/>
    <x v="0"/>
    <s v="AM-06"/>
    <e v="#VALUE!"/>
    <s v="PCS"/>
    <s v=" "/>
    <s v="PCS"/>
    <n v="3126.6"/>
    <s v="KGS"/>
    <n v="596.4878046"/>
    <x v="735"/>
    <n v="7.126497069"/>
    <n v="22281.705730000001"/>
    <x v="735"/>
    <x v="736"/>
    <x v="2"/>
    <x v="0"/>
    <x v="0"/>
    <s v="Other"/>
  </r>
  <r>
    <s v="INNSA1"/>
    <s v="2023-04-03"/>
    <x v="0"/>
    <x v="2"/>
    <s v="STAINLESS STEEL SPORTS BOTTLE 750ML S-308-C6 (NP-20) (QTY :38664 PCS/USD:1.014 PER PCS)"/>
    <x v="24"/>
    <x v="86"/>
    <x v="0"/>
    <s v="NP-20"/>
    <e v="#VALUE!"/>
    <s v="PCS"/>
    <s v=" "/>
    <s v="PCS"/>
    <n v="6551.4"/>
    <s v="KGS"/>
    <n v="516.82540070000005"/>
    <x v="736"/>
    <n v="6.1747359700000004"/>
    <n v="40453.165229999999"/>
    <x v="736"/>
    <x v="737"/>
    <x v="2"/>
    <x v="0"/>
    <x v="0"/>
    <s v="Other"/>
  </r>
  <r>
    <s v="INNSA1"/>
    <s v="2023-04-03"/>
    <x v="0"/>
    <x v="2"/>
    <s v="STAINLESS STEEL COLA BOTTLE 750ML SK750 (SL-01) (QTY :15120PCS/USD:1.180 PER PCS)"/>
    <x v="24"/>
    <x v="89"/>
    <x v="0"/>
    <s v="SL-01"/>
    <e v="#VALUE!"/>
    <e v="#VALUE!"/>
    <s v=" "/>
    <e v="#VALUE!"/>
    <n v="3024"/>
    <s v="KGS"/>
    <n v="509.54810520000001"/>
    <x v="737"/>
    <n v="6.0877909819999996"/>
    <n v="18409.479930000001"/>
    <x v="737"/>
    <x v="738"/>
    <x v="2"/>
    <x v="0"/>
    <x v="0"/>
    <s v="Other"/>
  </r>
  <r>
    <s v="INNSA1"/>
    <s v="2023-03-21"/>
    <x v="0"/>
    <x v="2"/>
    <s v="STAINLESS STEEL SPORTS BOTTLE 650ML S115 (NP-21) (QTY :20196PCS/USD:1.036 PER PCS)"/>
    <x v="24"/>
    <x v="96"/>
    <x v="0"/>
    <s v="NP-21"/>
    <e v="#VALUE!"/>
    <e v="#VALUE!"/>
    <s v=" "/>
    <e v="#VALUE!"/>
    <n v="3590.4"/>
    <s v="KGS"/>
    <n v="503.2221285"/>
    <x v="738"/>
    <n v="6.0122118090000001"/>
    <n v="21586.245279999999"/>
    <x v="738"/>
    <x v="739"/>
    <x v="2"/>
    <x v="0"/>
    <x v="0"/>
    <s v="Other"/>
  </r>
  <r>
    <s v="INNSA1"/>
    <s v="2023-03-21"/>
    <x v="0"/>
    <x v="2"/>
    <s v="STAINLESS STEEL BOTTLE 750ML SG805 (AM-06) (QTY :6732 PCS/USD:1.036 PER PCS)"/>
    <x v="24"/>
    <x v="114"/>
    <x v="0"/>
    <s v="AM-06"/>
    <e v="#VALUE!"/>
    <s v="PCS"/>
    <s v=" "/>
    <s v="PCS"/>
    <n v="1009.8"/>
    <s v="KGS"/>
    <n v="596.41117050000003"/>
    <x v="739"/>
    <n v="7.1255814879999999"/>
    <n v="7195.4121859999996"/>
    <x v="739"/>
    <x v="740"/>
    <x v="2"/>
    <x v="0"/>
    <x v="0"/>
    <s v="Other"/>
  </r>
  <r>
    <s v="INNSA1"/>
    <s v="2023-03-21"/>
    <x v="0"/>
    <x v="2"/>
    <s v="STAINLESS STEEL COLA BOTTLE 750ML SK750 (SL-01) (QTY :15228PCS/USD:1.180 PER PCS)"/>
    <x v="24"/>
    <x v="89"/>
    <x v="0"/>
    <s v="SL-01"/>
    <e v="#VALUE!"/>
    <e v="#VALUE!"/>
    <s v=" "/>
    <e v="#VALUE!"/>
    <n v="3045.6"/>
    <s v="KGS"/>
    <n v="509.48263400000002"/>
    <x v="740"/>
    <n v="6.0870087689999997"/>
    <n v="18538.59391"/>
    <x v="740"/>
    <x v="741"/>
    <x v="2"/>
    <x v="0"/>
    <x v="0"/>
    <s v="Other"/>
  </r>
  <r>
    <s v="INNSA1"/>
    <s v="2023-03-21"/>
    <x v="0"/>
    <x v="1"/>
    <s v="8001-2 STEEL SCRUBBER 2 PCS SET (QTY- 168000 SETS/USD 0.16 PER SETS)"/>
    <x v="1"/>
    <x v="8"/>
    <x v="0"/>
    <s v=""/>
    <e v="#VALUE!"/>
    <s v="SETS"/>
    <s v="0.16"/>
    <s v="SET"/>
    <n v="4900"/>
    <s v="KGS"/>
    <n v="469.08864899999998"/>
    <x v="741"/>
    <n v="5.6044044079999997"/>
    <n v="27461.581600000001"/>
    <x v="741"/>
    <x v="742"/>
    <x v="2"/>
    <x v="1"/>
    <x v="0"/>
    <s v="Scrubber"/>
  </r>
  <r>
    <s v="INNSA1"/>
    <s v="2023-03-17"/>
    <x v="0"/>
    <x v="2"/>
    <s v="STAINLESS STEEL BOTTLE 750ML SG805 (AM-06) (QTY :18504 PCS/USD:1.036 PER PCS)"/>
    <x v="24"/>
    <x v="114"/>
    <x v="0"/>
    <s v="AM-06"/>
    <e v="#VALUE!"/>
    <s v="PCS"/>
    <s v=" "/>
    <s v="PCS"/>
    <n v="2775.6"/>
    <s v="KGS"/>
    <n v="596.12137919999998"/>
    <x v="742"/>
    <n v="7.1221192249999996"/>
    <n v="19768.154119999999"/>
    <x v="742"/>
    <x v="743"/>
    <x v="2"/>
    <x v="0"/>
    <x v="0"/>
    <s v="Other"/>
  </r>
  <r>
    <s v="INNSA1"/>
    <s v="2023-03-17"/>
    <x v="0"/>
    <x v="2"/>
    <s v="STAINLESS STEEL SPORTS BOTTLE 750ML SG-702 (SB-01) (QTY:12,924 PCS / USD:1.094 PER PCS)"/>
    <x v="24"/>
    <x v="88"/>
    <x v="0"/>
    <s v="SB-01"/>
    <n v="12924"/>
    <s v="PCS"/>
    <s v=" "/>
    <s v="PCS"/>
    <n v="2046.3"/>
    <s v="KGS"/>
    <n v="596.36399840000001"/>
    <x v="743"/>
    <n v="7.1250179019999997"/>
    <n v="14579.924129999999"/>
    <x v="743"/>
    <x v="744"/>
    <x v="2"/>
    <x v="0"/>
    <x v="0"/>
    <s v="Other"/>
  </r>
  <r>
    <s v="INNSA1"/>
    <s v="2023-03-17"/>
    <x v="0"/>
    <x v="2"/>
    <s v="STAINLESS STEEL SPORTS BOTTLE 650ML S115 (NP-21) (QTY :14148PCS/USD:1.036 PER PCS)"/>
    <x v="24"/>
    <x v="96"/>
    <x v="0"/>
    <s v="NP-21"/>
    <e v="#VALUE!"/>
    <e v="#VALUE!"/>
    <s v=" "/>
    <e v="#VALUE!"/>
    <n v="2515.1999999999998"/>
    <s v="KGS"/>
    <n v="502.97762010000002"/>
    <x v="744"/>
    <n v="6.0092905620000003"/>
    <n v="15114.56762"/>
    <x v="744"/>
    <x v="745"/>
    <x v="2"/>
    <x v="0"/>
    <x v="0"/>
    <s v="Other"/>
  </r>
  <r>
    <s v="INNSA1"/>
    <s v="2023-03-15"/>
    <x v="0"/>
    <x v="2"/>
    <s v="KWP-600B SS OIL POT 600 ML (QTY :39000 PCS/USD:1.21 PER PCS)"/>
    <x v="79"/>
    <x v="150"/>
    <x v="36"/>
    <s v=""/>
    <e v="#VALUE!"/>
    <s v="PCS"/>
    <s v=" "/>
    <s v="PCS"/>
    <n v="6825"/>
    <s v="KGS"/>
    <n v="583.8795106"/>
    <x v="745"/>
    <n v="6.9925689889999996"/>
    <n v="47724.283349999998"/>
    <x v="745"/>
    <x v="746"/>
    <x v="2"/>
    <x v="0"/>
    <x v="0"/>
    <s v="Other"/>
  </r>
  <r>
    <s v="INNSA1"/>
    <s v="2023-03-14"/>
    <x v="0"/>
    <x v="2"/>
    <s v="STEEL SALT BOTTLE (NP-19) (QTY:42432 PCS/USD 0.4670 PER PCS)"/>
    <x v="13"/>
    <x v="16"/>
    <x v="3"/>
    <s v="NP-19"/>
    <n v="42432"/>
    <s v="PCS"/>
    <s v="0.4670"/>
    <s v="PCS"/>
    <n v="7514"/>
    <s v="KGS"/>
    <n v="231.98643730000001"/>
    <x v="746"/>
    <n v="2.778280686"/>
    <n v="20876.001079999998"/>
    <x v="746"/>
    <x v="747"/>
    <x v="2"/>
    <x v="0"/>
    <x v="0"/>
    <s v="Other"/>
  </r>
  <r>
    <s v="INNSA1"/>
    <s v="2023-03-11"/>
    <x v="0"/>
    <x v="2"/>
    <s v="AM-06 - STAINLESS STEEL BOTTLE 750ML SG805 (QTY:7884 NUM/USD1.0100 PER NUM)"/>
    <x v="50"/>
    <x v="151"/>
    <x v="37"/>
    <s v=""/>
    <n v="7884"/>
    <s v="NUM"/>
    <s v=" "/>
    <s v="OTHER"/>
    <n v="1182.5999999999999"/>
    <s v="KGS"/>
    <n v="581.5702943"/>
    <x v="747"/>
    <n v="6.9649137039999998"/>
    <n v="8236.7069460000002"/>
    <x v="747"/>
    <x v="748"/>
    <x v="2"/>
    <x v="0"/>
    <x v="0"/>
    <s v="Other"/>
  </r>
  <r>
    <s v="INNSA1"/>
    <s v="2023-03-11"/>
    <x v="0"/>
    <x v="2"/>
    <s v="NP-21 STAINLESS STEEL SPORTS BOTTLE 650ML S115 (QTY: 46116 NUM/USD 1.0102 PER NUM)"/>
    <x v="55"/>
    <x v="106"/>
    <x v="23"/>
    <s v=""/>
    <n v="46116"/>
    <s v="NUM"/>
    <s v="1.0102"/>
    <s v="OTHER"/>
    <n v="8198.4"/>
    <s v="KGS"/>
    <n v="490.79712749999999"/>
    <x v="748"/>
    <n v="5.8778099099999999"/>
    <n v="48188.636769999997"/>
    <x v="748"/>
    <x v="749"/>
    <x v="2"/>
    <x v="0"/>
    <x v="0"/>
    <s v="Other"/>
  </r>
  <r>
    <s v="INNSA1"/>
    <s v="2023-03-11"/>
    <x v="0"/>
    <x v="2"/>
    <s v="NP-20 STAINLESS STEEL SPORTS BOTTLE 750ML S-308-C6 (QTY:30672 NUM/USD 0.9880 PER NUM)"/>
    <x v="53"/>
    <x v="103"/>
    <x v="23"/>
    <s v=""/>
    <n v="30672"/>
    <s v="NUM"/>
    <s v="0.9880"/>
    <s v="OTHER"/>
    <n v="5452.8"/>
    <s v="KGS"/>
    <n v="480.01153169999998"/>
    <x v="749"/>
    <n v="5.7486410980000002"/>
    <n v="31346.190180000001"/>
    <x v="749"/>
    <x v="750"/>
    <x v="2"/>
    <x v="0"/>
    <x v="0"/>
    <s v="Other"/>
  </r>
  <r>
    <s v="INNSA1"/>
    <s v="2023-03-04"/>
    <x v="0"/>
    <x v="2"/>
    <s v="STEEL LUNCH BOX 2 LAYER (8504) (QTY:22080 PCS / USD 2.48 PERPCS)"/>
    <x v="13"/>
    <x v="42"/>
    <x v="13"/>
    <s v="8504"/>
    <n v="22080"/>
    <s v="PCS"/>
    <s v="2.48"/>
    <s v="PCS"/>
    <n v="10561.6"/>
    <s v="KGS"/>
    <n v="440.04801070000002"/>
    <x v="750"/>
    <n v="5.2700360570000004"/>
    <n v="55660.01281"/>
    <x v="750"/>
    <x v="751"/>
    <x v="2"/>
    <x v="0"/>
    <x v="0"/>
    <s v="Lunch Box"/>
  </r>
  <r>
    <s v="INNSA1"/>
    <s v="2023-03-04"/>
    <x v="0"/>
    <x v="2"/>
    <s v="STEEL RECTANGLE CONTAINER BIG (6578) (QTY:38400 PCS/ USD 1.66 PER PCS)"/>
    <x v="13"/>
    <x v="40"/>
    <x v="14"/>
    <s v="6578"/>
    <n v="38400"/>
    <s v="PCS"/>
    <s v="1.66"/>
    <s v="PCS"/>
    <n v="11344"/>
    <s v="KGS"/>
    <n v="476.9272373"/>
    <x v="751"/>
    <n v="5.711703441"/>
    <n v="64793.563829999999"/>
    <x v="751"/>
    <x v="752"/>
    <x v="2"/>
    <x v="0"/>
    <x v="0"/>
    <s v="Other"/>
  </r>
  <r>
    <s v="INNSA1"/>
    <s v="2023-03-04"/>
    <x v="0"/>
    <x v="2"/>
    <s v="STEEL LUNCH BOX 3 LAYER (8505) (QTY:16800 PCS /USD 3.45 PERPCS)"/>
    <x v="13"/>
    <x v="152"/>
    <x v="13"/>
    <s v="8505"/>
    <n v="16800"/>
    <s v="PCS"/>
    <s v="3.45"/>
    <s v="PCS"/>
    <n v="10892"/>
    <s v="KGS"/>
    <n v="451.64768729999997"/>
    <x v="752"/>
    <n v="5.4089543390000001"/>
    <n v="58914.33066"/>
    <x v="752"/>
    <x v="753"/>
    <x v="2"/>
    <x v="0"/>
    <x v="0"/>
    <s v="Lunch Box"/>
  </r>
  <r>
    <s v="INNSA1"/>
    <s v="2023-03-04"/>
    <x v="0"/>
    <x v="2"/>
    <s v="STEEL ROUND CONTAINER (6856) (QTY:125760 PCS /US 0.60 PER PCS)"/>
    <x v="13"/>
    <x v="36"/>
    <x v="12"/>
    <s v="6856"/>
    <n v="125760"/>
    <s v="PCS"/>
    <s v=" "/>
    <s v="PCS"/>
    <n v="10480"/>
    <s v="KGS"/>
    <n v="611.09893030000001"/>
    <x v="753"/>
    <n v="7.3185500640000001"/>
    <n v="76698.404670000004"/>
    <x v="753"/>
    <x v="754"/>
    <x v="2"/>
    <x v="0"/>
    <x v="0"/>
    <s v="Other"/>
  </r>
  <r>
    <s v="INNSA1"/>
    <s v="2023-03-01"/>
    <x v="0"/>
    <x v="2"/>
    <s v="RYX-02-020 MILD STEEL MULTI FUNCTION CLOTH STAND (QTY :2464NUM /CNY 103.0 PER NUM)"/>
    <x v="18"/>
    <x v="33"/>
    <x v="10"/>
    <s v=""/>
    <e v="#VALUE!"/>
    <e v="#VALUE!"/>
    <s v=" "/>
    <e v="#VALUE!"/>
    <n v="8008"/>
    <s v="KGS"/>
    <n v="407.12837539999998"/>
    <x v="754"/>
    <n v="4.8670457310000002"/>
    <n v="38975.302210000002"/>
    <x v="754"/>
    <x v="755"/>
    <x v="2"/>
    <x v="0"/>
    <x v="0"/>
    <s v="Cloth Stand"/>
  </r>
  <r>
    <s v="INNSA1"/>
    <s v="2023-03-01"/>
    <x v="0"/>
    <x v="2"/>
    <s v="KL326D-9S STAINLESS STEEL GRATER WITH HANDLE (MILD STEEL) (QTY - 37560 NUM/USD 0.95 PER NUM)"/>
    <x v="80"/>
    <x v="64"/>
    <x v="23"/>
    <s v="MILD STEEL"/>
    <e v="#VALUE!"/>
    <s v="NUM"/>
    <s v="0.95"/>
    <s v="OTHER"/>
    <n v="8607.5"/>
    <s v="KGS"/>
    <n v="352.4233959"/>
    <x v="755"/>
    <n v="4.2130710799999997"/>
    <n v="36264.009319999997"/>
    <x v="755"/>
    <x v="756"/>
    <x v="2"/>
    <x v="0"/>
    <x v="0"/>
    <s v="Other"/>
  </r>
  <r>
    <s v="INNSA1"/>
    <s v="2023-03-01"/>
    <x v="0"/>
    <x v="2"/>
    <s v="KL324H-9S STAINLESS STEEL GRATER WITH HANDLE (MILD STEEL) (QTY - 59040 PCS/USD 0.655 PER PCS)"/>
    <x v="78"/>
    <x v="64"/>
    <x v="23"/>
    <s v="MILD STEEL"/>
    <e v="#VALUE!"/>
    <s v="PCS"/>
    <s v="0.655"/>
    <s v="PCS"/>
    <n v="9676"/>
    <s v="KGS"/>
    <n v="339.35308909999998"/>
    <x v="756"/>
    <n v="4.0568211490000001"/>
    <n v="39253.80143"/>
    <x v="756"/>
    <x v="757"/>
    <x v="2"/>
    <x v="0"/>
    <x v="0"/>
    <s v="Other"/>
  </r>
  <r>
    <s v="INNSA1"/>
    <s v="2023-02-10"/>
    <x v="0"/>
    <x v="1"/>
    <s v="SS410 SS SCRUBBER 3 PCS SET (QTY- 118680 SET/ USD 0.167 PERSET)"/>
    <x v="77"/>
    <x v="148"/>
    <x v="36"/>
    <s v=""/>
    <e v="#VALUE!"/>
    <s v="SET"/>
    <s v="0.167"/>
    <s v="SET"/>
    <n v="7615.3"/>
    <s v="KGS"/>
    <n v="225.4696558"/>
    <x v="757"/>
    <n v="2.7247088320000001"/>
    <n v="20749.475170000002"/>
    <x v="757"/>
    <x v="758"/>
    <x v="2"/>
    <x v="1"/>
    <x v="0"/>
    <s v="Scrubber"/>
  </r>
  <r>
    <s v="INNSA1"/>
    <s v="2023-02-02"/>
    <x v="0"/>
    <x v="2"/>
    <s v="KWB-600F STAINLESS STEEL SPORTS BOTTLE (QTY.50400 PCS/USD 0.94 PER PCS)"/>
    <x v="81"/>
    <x v="153"/>
    <x v="23"/>
    <s v=""/>
    <n v="0.504"/>
    <s v="PCS"/>
    <s v="0.94"/>
    <s v="PCS"/>
    <n v="7875"/>
    <s v="KGS"/>
    <n v="502.0332444"/>
    <x v="758"/>
    <n v="6.100039422"/>
    <n v="48037.810449999997"/>
    <x v="758"/>
    <x v="759"/>
    <x v="2"/>
    <x v="0"/>
    <x v="0"/>
    <s v="Other"/>
  </r>
  <r>
    <s v="INNSA1"/>
    <s v="2023-01-31"/>
    <x v="0"/>
    <x v="2"/>
    <s v="KL324H-9S STAINLESS STEEL GRATER WITH HANDLE (QTY 59040 PCS/USD 0.655 PER PCS)"/>
    <x v="78"/>
    <x v="64"/>
    <x v="23"/>
    <s v=""/>
    <n v="59040"/>
    <s v="PCS"/>
    <s v="0.655"/>
    <s v="PCS"/>
    <n v="9676"/>
    <s v="KGS"/>
    <n v="334.40410500000002"/>
    <x v="759"/>
    <n v="4.0632333540000003"/>
    <n v="39315.845930000003"/>
    <x v="759"/>
    <x v="760"/>
    <x v="2"/>
    <x v="0"/>
    <x v="0"/>
    <s v="Other"/>
  </r>
  <r>
    <s v="INNSA1"/>
    <s v="2023-01-24"/>
    <x v="0"/>
    <x v="2"/>
    <s v="SB-01 STAINLESS STEEL SPORTS BOTTLE 750ML SG-702 (QTY: 36540NUM/USD 1.066 PER NUM)"/>
    <x v="48"/>
    <x v="98"/>
    <x v="23"/>
    <s v=""/>
    <e v="#VALUE!"/>
    <e v="#VALUE!"/>
    <s v="1.066"/>
    <e v="#VALUE!"/>
    <n v="5785.5"/>
    <s v="KGS"/>
    <n v="573.32752740000001"/>
    <x v="760"/>
    <n v="6.9663126059999998"/>
    <n v="40303.601580000002"/>
    <x v="760"/>
    <x v="761"/>
    <x v="2"/>
    <x v="0"/>
    <x v="0"/>
    <s v="Other"/>
  </r>
  <r>
    <s v="INNSA1"/>
    <s v="2023-01-24"/>
    <x v="0"/>
    <x v="2"/>
    <s v="NP-20 STAINLESS STEEL SPORTS BOTTLE 750ML S-308-C6 (QTY:3780NUM USD 0.988 PER NUM)"/>
    <x v="53"/>
    <x v="103"/>
    <x v="23"/>
    <s v=""/>
    <e v="#N/A"/>
    <e v="#N/A"/>
    <s v="0.988"/>
    <e v="#N/A"/>
    <n v="672"/>
    <s v="KGS"/>
    <n v="473.25736610000001"/>
    <x v="761"/>
    <n v="5.7503932689999999"/>
    <n v="3864.2642770000002"/>
    <x v="761"/>
    <x v="762"/>
    <x v="2"/>
    <x v="0"/>
    <x v="0"/>
    <s v="Other"/>
  </r>
  <r>
    <s v="INNSA1"/>
    <s v="2023-01-24"/>
    <x v="0"/>
    <x v="2"/>
    <s v="AM-06 STAINLESS STEEL BOTTLE 750ML SG805 (QTY:5616 NUM USD1.010 PER NUM)"/>
    <x v="50"/>
    <x v="100"/>
    <x v="23"/>
    <s v=""/>
    <e v="#N/A"/>
    <e v="#N/A"/>
    <s v=" "/>
    <e v="#N/A"/>
    <n v="842.4"/>
    <s v="KGS"/>
    <n v="573.38722700000005"/>
    <x v="762"/>
    <n v="6.9670379950000001"/>
    <n v="5869.0328069999996"/>
    <x v="762"/>
    <x v="763"/>
    <x v="2"/>
    <x v="0"/>
    <x v="0"/>
    <s v="Other"/>
  </r>
  <r>
    <s v="INNSA1"/>
    <s v="2023-01-24"/>
    <x v="0"/>
    <x v="2"/>
    <s v="KWP-1000B SS OIL POT 900ML(QTY: 26508 PCS/USD 1.50 PER PCS)"/>
    <x v="82"/>
    <x v="154"/>
    <x v="36"/>
    <s v=""/>
    <n v="26508"/>
    <s v="PCS"/>
    <s v="1.50"/>
    <s v="PCS"/>
    <n v="6850"/>
    <s v="KGS"/>
    <n v="486.24198100000001"/>
    <x v="763"/>
    <n v="5.908165018"/>
    <n v="40470.930379999998"/>
    <x v="763"/>
    <x v="764"/>
    <x v="2"/>
    <x v="0"/>
    <x v="0"/>
    <s v="Other"/>
  </r>
  <r>
    <s v="INNSA1"/>
    <s v="2023-01-20"/>
    <x v="0"/>
    <x v="2"/>
    <s v="6862 STEEL RECTANGLE CONTAINER LARGE (QTY:45576 PCS USD 1.50 PER PCS)"/>
    <x v="83"/>
    <x v="155"/>
    <x v="0"/>
    <s v=""/>
    <e v="#N/A"/>
    <e v="#N/A"/>
    <s v="1.50"/>
    <e v="#N/A"/>
    <n v="45576"/>
    <s v="NOS"/>
    <n v="125.61752300000001"/>
    <x v="764"/>
    <n v="1.5263368530000001"/>
    <n v="69564.328429999994"/>
    <x v="764"/>
    <x v="765"/>
    <x v="2"/>
    <x v="0"/>
    <x v="0"/>
    <s v="Other"/>
  </r>
  <r>
    <s v="INNSA1"/>
    <s v="2023-01-20"/>
    <x v="0"/>
    <x v="2"/>
    <s v="6581 STEEL ROUND CONTAINER MEDIUM (QTY 88800 PCS USD 0.92 PER PCS)"/>
    <x v="84"/>
    <x v="156"/>
    <x v="0"/>
    <s v=""/>
    <e v="#N/A"/>
    <e v="#N/A"/>
    <s v="0.92"/>
    <e v="#N/A"/>
    <n v="88800"/>
    <s v="NOS"/>
    <n v="77.04541408"/>
    <x v="765"/>
    <n v="0.93615326899999995"/>
    <n v="83130.410329999999"/>
    <x v="765"/>
    <x v="766"/>
    <x v="2"/>
    <x v="0"/>
    <x v="0"/>
    <s v="Other"/>
  </r>
  <r>
    <s v="INNSA1"/>
    <s v="2023-01-20"/>
    <x v="0"/>
    <x v="2"/>
    <s v="6901 STEEL RECTANGLE CONTAINER (QTY:55200 PCS USD 0.97 PERPCS)"/>
    <x v="85"/>
    <x v="157"/>
    <x v="0"/>
    <s v=""/>
    <e v="#N/A"/>
    <e v="#N/A"/>
    <s v="0.97"/>
    <e v="#N/A"/>
    <n v="55200"/>
    <s v="NOS"/>
    <n v="81.23266486"/>
    <x v="766"/>
    <n v="0.98703116499999999"/>
    <n v="54484.120289999999"/>
    <x v="766"/>
    <x v="767"/>
    <x v="2"/>
    <x v="0"/>
    <x v="0"/>
    <s v="Other"/>
  </r>
  <r>
    <s v="INNSA1"/>
    <s v="2023-01-20"/>
    <x v="0"/>
    <x v="2"/>
    <s v="6857 STEEL ROUND CONTAINER (QTY:70560 PCS USD 0.76 PER PCS)"/>
    <x v="86"/>
    <x v="158"/>
    <x v="0"/>
    <s v=""/>
    <e v="#N/A"/>
    <e v="#N/A"/>
    <s v="0.76"/>
    <e v="#N/A"/>
    <n v="70560"/>
    <s v="NOS"/>
    <n v="63.646211729999997"/>
    <x v="767"/>
    <n v="0.77334400599999997"/>
    <n v="54567.153100000003"/>
    <x v="767"/>
    <x v="768"/>
    <x v="2"/>
    <x v="0"/>
    <x v="0"/>
    <s v="Other"/>
  </r>
  <r>
    <s v="INNSA1"/>
    <s v="2023-01-20"/>
    <x v="0"/>
    <x v="2"/>
    <s v="6527 STEEL LUNCH BOX (QTY:25680 PCS USD 1.90 PER PCS)"/>
    <x v="87"/>
    <x v="159"/>
    <x v="0"/>
    <s v=""/>
    <e v="#N/A"/>
    <e v="#N/A"/>
    <s v="1.90"/>
    <e v="#N/A"/>
    <n v="25680"/>
    <s v="NOS"/>
    <n v="159.1155292"/>
    <x v="768"/>
    <n v="1.9333600150000001"/>
    <n v="49648.68518"/>
    <x v="768"/>
    <x v="769"/>
    <x v="2"/>
    <x v="0"/>
    <x v="0"/>
    <s v="Lunch Box"/>
  </r>
  <r>
    <s v="INNSA1"/>
    <s v="2023-01-20"/>
    <x v="0"/>
    <x v="2"/>
    <s v="8505 STEEL LUNCH BOX 3 LAYER (QTY:16800 PCS USD 3.45 PERPCS)"/>
    <x v="88"/>
    <x v="160"/>
    <x v="0"/>
    <s v=""/>
    <e v="#N/A"/>
    <e v="#N/A"/>
    <s v="3.45"/>
    <e v="#N/A"/>
    <n v="16800"/>
    <s v="NOS"/>
    <n v="288.92030299999999"/>
    <x v="769"/>
    <n v="3.5105747630000002"/>
    <n v="58977.656009999999"/>
    <x v="769"/>
    <x v="770"/>
    <x v="2"/>
    <x v="0"/>
    <x v="0"/>
    <s v="Lunch Box"/>
  </r>
  <r>
    <s v="INNSA1"/>
    <s v="2023-01-18"/>
    <x v="0"/>
    <x v="2"/>
    <s v="NP-55 STEEL TEA STRAINER (QTY:151200 PCS/USD 0.2973 PER PCS)"/>
    <x v="10"/>
    <x v="12"/>
    <x v="0"/>
    <s v=""/>
    <n v="151200"/>
    <s v="PCS"/>
    <s v="0.2973"/>
    <s v="PCS"/>
    <n v="6930"/>
    <s v="KGS"/>
    <n v="567.97303460000001"/>
    <x v="770"/>
    <n v="6.7858188129999997"/>
    <n v="47025.724370000004"/>
    <x v="770"/>
    <x v="771"/>
    <x v="2"/>
    <x v="0"/>
    <x v="0"/>
    <s v="Tea Strainer"/>
  </r>
  <r>
    <s v="INNSA1"/>
    <s v="2023-01-18"/>
    <x v="0"/>
    <x v="2"/>
    <s v="SB-12 STEEL TEA STRAINER BIG (QTY:2256 PCS/USD 1.0930 PER PCS)"/>
    <x v="3"/>
    <x v="3"/>
    <x v="0"/>
    <s v=""/>
    <n v="2256"/>
    <s v="PCS"/>
    <s v="1.0930"/>
    <s v="PCS"/>
    <n v="535.79999999999995"/>
    <s v="KGS"/>
    <n v="402.96857039999998"/>
    <x v="771"/>
    <n v="4.8144393110000001"/>
    <n v="2579.576583"/>
    <x v="771"/>
    <x v="772"/>
    <x v="2"/>
    <x v="0"/>
    <x v="0"/>
    <s v="Tea Strainer"/>
  </r>
  <r>
    <s v="INNSA1"/>
    <s v="2023-01-09"/>
    <x v="0"/>
    <x v="2"/>
    <s v="SB-12 STEEL TEA STRAINER BIG (QTY:48144 PCS USD 1.097 PER PCS)"/>
    <x v="3"/>
    <x v="3"/>
    <x v="0"/>
    <s v=""/>
    <e v="#N/A"/>
    <e v="#N/A"/>
    <s v="1.097"/>
    <e v="#N/A"/>
    <n v="11434.2"/>
    <s v="KGS"/>
    <n v="417.01525509999999"/>
    <x v="772"/>
    <n v="4.9822611119999998"/>
    <n v="56968.170010000002"/>
    <x v="772"/>
    <x v="773"/>
    <x v="2"/>
    <x v="0"/>
    <x v="0"/>
    <s v="Tea Strainer"/>
  </r>
  <r>
    <s v="INNSA1"/>
    <s v="2023-01-09"/>
    <x v="0"/>
    <x v="2"/>
    <s v="KWB-600F STAINLESS STEEL SPORTS BOTTLE (QTY.50400 PCS/USD 0.96 PER PCS)"/>
    <x v="81"/>
    <x v="153"/>
    <x v="23"/>
    <s v=""/>
    <n v="0.504"/>
    <s v="PCS"/>
    <s v="0.96"/>
    <s v="PCS"/>
    <n v="7875"/>
    <s v="KGS"/>
    <n v="522.35045079999998"/>
    <x v="773"/>
    <n v="6.2407461270000004"/>
    <n v="49145.875749999999"/>
    <x v="773"/>
    <x v="774"/>
    <x v="2"/>
    <x v="0"/>
    <x v="0"/>
    <s v="Other"/>
  </r>
  <r>
    <s v="INNSA1"/>
    <s v="2023-01-07"/>
    <x v="0"/>
    <x v="2"/>
    <s v="DS-25 STAINLESS STEEL GRATER WITH HANDLE-(QTY:75000 PCS USD0.213PER PCS)"/>
    <x v="28"/>
    <x v="78"/>
    <x v="23"/>
    <s v=""/>
    <e v="#N/A"/>
    <e v="#N/A"/>
    <s v=" "/>
    <e v="#N/A"/>
    <n v="2500"/>
    <s v="KGS"/>
    <n v="559.02210000000002"/>
    <x v="774"/>
    <n v="6.6788781359999998"/>
    <n v="16697.195339999998"/>
    <x v="774"/>
    <x v="775"/>
    <x v="2"/>
    <x v="0"/>
    <x v="0"/>
    <s v="Other"/>
  </r>
  <r>
    <s v="INNSA1"/>
    <s v="2022-12-31"/>
    <x v="0"/>
    <x v="1"/>
    <s v="SS410-A SS SCRUBBER 3 PCS SET (QTY- 112320 SET/ USD 0.170 PER SET)"/>
    <x v="89"/>
    <x v="148"/>
    <x v="36"/>
    <s v=""/>
    <e v="#VALUE!"/>
    <s v="SET"/>
    <s v="0.170"/>
    <s v="SET"/>
    <n v="7207.2"/>
    <s v="KGS"/>
    <n v="231.5006521"/>
    <x v="775"/>
    <n v="2.770803736"/>
    <n v="19969.736680000002"/>
    <x v="775"/>
    <x v="776"/>
    <x v="3"/>
    <x v="1"/>
    <x v="0"/>
    <s v="Scrubber"/>
  </r>
  <r>
    <s v="INNSA1"/>
    <s v="2022-12-31"/>
    <x v="0"/>
    <x v="2"/>
    <s v="SB-01 STAINLESS STEEL SPORTS BOTTLE 750ML SG-702 (QTY: 12996NUM USD 1.066 PER NUM)"/>
    <x v="48"/>
    <x v="98"/>
    <x v="23"/>
    <s v=""/>
    <e v="#N/A"/>
    <e v="#N/A"/>
    <s v="1.066"/>
    <e v="#N/A"/>
    <n v="2057.6999999999998"/>
    <s v="KGS"/>
    <n v="583.61319430000003"/>
    <x v="776"/>
    <n v="6.9851968199999996"/>
    <n v="14373.4395"/>
    <x v="776"/>
    <x v="777"/>
    <x v="3"/>
    <x v="0"/>
    <x v="0"/>
    <s v="Other"/>
  </r>
  <r>
    <s v="INNSA1"/>
    <s v="2022-12-31"/>
    <x v="0"/>
    <x v="2"/>
    <s v="NP-20 STAINLESS STEEL SPORTS BOTTLE 750ML S-308-C6 (QTY: 29952 NUM USD 0.988 PER NUM)"/>
    <x v="53"/>
    <x v="103"/>
    <x v="23"/>
    <s v=""/>
    <e v="#N/A"/>
    <e v="#N/A"/>
    <s v="0.988"/>
    <e v="#N/A"/>
    <n v="5075.2"/>
    <s v="KGS"/>
    <n v="505.44014229999999"/>
    <x v="777"/>
    <n v="6.0495528700000003"/>
    <n v="30702.690719999999"/>
    <x v="777"/>
    <x v="778"/>
    <x v="3"/>
    <x v="0"/>
    <x v="0"/>
    <s v="Other"/>
  </r>
  <r>
    <s v="INNSA1"/>
    <s v="2022-12-31"/>
    <x v="0"/>
    <x v="2"/>
    <s v="KWB-600F STAINLESS STEEL SPORTS BOTTLE (QTY.50400 PCS/USD 0.96 PER PCS)"/>
    <x v="81"/>
    <x v="153"/>
    <x v="23"/>
    <s v=""/>
    <n v="0.504"/>
    <s v="PCS"/>
    <s v="0.96"/>
    <s v="PCS"/>
    <n v="7875"/>
    <s v="KGS"/>
    <n v="521.4145651"/>
    <x v="778"/>
    <n v="6.2407488339999997"/>
    <n v="49145.897069999999"/>
    <x v="778"/>
    <x v="779"/>
    <x v="3"/>
    <x v="0"/>
    <x v="0"/>
    <s v="Other"/>
  </r>
  <r>
    <s v="INNSA1"/>
    <s v="2022-12-31"/>
    <x v="0"/>
    <x v="1"/>
    <s v="SS410-B SS SCRUBBER 3 PCS SET (QTY- 3480 SET/ USD 0.185 PERSET)"/>
    <x v="90"/>
    <x v="148"/>
    <x v="36"/>
    <s v=""/>
    <e v="#VALUE!"/>
    <s v="SET"/>
    <s v="0.185"/>
    <s v="SET"/>
    <n v="223.3"/>
    <s v="KGS"/>
    <n v="251.92713839999999"/>
    <x v="779"/>
    <n v="3.0152859169999999"/>
    <n v="673.31334530000004"/>
    <x v="779"/>
    <x v="780"/>
    <x v="3"/>
    <x v="1"/>
    <x v="0"/>
    <s v="Scrubber"/>
  </r>
  <r>
    <s v="INNSA1"/>
    <s v="2022-12-27"/>
    <x v="0"/>
    <x v="2"/>
    <s v="SB-01 - STAINLESS STEEL SPORTS BOTTLE 750ML SG-702 (QTY:2700PCS/USD 1.066 PER PCS)"/>
    <x v="48"/>
    <x v="161"/>
    <x v="37"/>
    <s v=""/>
    <e v="#VALUE!"/>
    <e v="#VALUE!"/>
    <s v="1.066"/>
    <e v="#VALUE!"/>
    <n v="427.5"/>
    <s v="KGS"/>
    <n v="583.34264329999996"/>
    <x v="780"/>
    <n v="6.981958627"/>
    <n v="2984.7873129999998"/>
    <x v="780"/>
    <x v="781"/>
    <x v="3"/>
    <x v="0"/>
    <x v="0"/>
    <s v="Other"/>
  </r>
  <r>
    <s v="INNSA1"/>
    <s v="2022-12-27"/>
    <x v="0"/>
    <x v="2"/>
    <s v="SL-01 STAINLESS STEEL COLA BOTTLE 750ML SK750 (QTY 19008 PCS / USD 1.140 PER PCS)"/>
    <x v="47"/>
    <x v="97"/>
    <x v="23"/>
    <s v=""/>
    <n v="19008"/>
    <s v="PCS"/>
    <s v="1.140"/>
    <s v="PCS"/>
    <n v="3801.6"/>
    <s v="KGS"/>
    <n v="493.87119630000001"/>
    <x v="781"/>
    <n v="5.9110855339999997"/>
    <n v="22471.582760000001"/>
    <x v="781"/>
    <x v="782"/>
    <x v="3"/>
    <x v="0"/>
    <x v="0"/>
    <s v="Other"/>
  </r>
  <r>
    <s v="INNSA1"/>
    <s v="2022-12-27"/>
    <x v="0"/>
    <x v="2"/>
    <s v="NP-21 - STAINLESS STEEL SPORTS BOTTLE 650ML S115(QTY:19944 PCS/USD 1.010 PER PCS)"/>
    <x v="55"/>
    <x v="162"/>
    <x v="37"/>
    <s v=""/>
    <n v="19944"/>
    <s v="PCS"/>
    <s v="1.010"/>
    <s v="PCS"/>
    <n v="3545.6"/>
    <s v="KGS"/>
    <n v="492.24662119999999"/>
    <x v="782"/>
    <n v="5.8916411870000003"/>
    <n v="20889.402989999999"/>
    <x v="782"/>
    <x v="783"/>
    <x v="3"/>
    <x v="0"/>
    <x v="0"/>
    <s v="Other"/>
  </r>
  <r>
    <s v="INNSA1"/>
    <s v="2022-12-22"/>
    <x v="0"/>
    <x v="2"/>
    <s v="6561 STEEL LUNCH BOX (QTY:21600 PCS USD2.50 PER PCS)"/>
    <x v="91"/>
    <x v="159"/>
    <x v="0"/>
    <s v=""/>
    <e v="#N/A"/>
    <e v="#N/A"/>
    <s v=" "/>
    <e v="#N/A"/>
    <n v="8232"/>
    <s v="KGS"/>
    <n v="562.4123141"/>
    <x v="783"/>
    <n v="6.73144601"/>
    <n v="55413.263550000003"/>
    <x v="783"/>
    <x v="784"/>
    <x v="3"/>
    <x v="0"/>
    <x v="0"/>
    <s v="Lunch Box"/>
  </r>
  <r>
    <s v="INTMX6"/>
    <s v="2022-12-21"/>
    <x v="0"/>
    <x v="2"/>
    <s v="STEEL LUNCH BOX 2 LAYER (ITEM NO-8504)"/>
    <x v="13"/>
    <x v="42"/>
    <x v="13"/>
    <s v="ITEM NO-8504"/>
    <s v=""/>
    <e v="#VALUE!"/>
    <s v=" "/>
    <e v="#VALUE!"/>
    <n v="22080"/>
    <s v="PCS"/>
    <n v="214.16401680000001"/>
    <x v="784"/>
    <n v="2.5633036119999999"/>
    <n v="56597.743750000001"/>
    <x v="784"/>
    <x v="785"/>
    <x v="3"/>
    <x v="0"/>
    <x v="0"/>
    <s v="Lunch Box"/>
  </r>
  <r>
    <s v="INTMX6"/>
    <s v="2022-12-21"/>
    <x v="0"/>
    <x v="2"/>
    <s v="STEEL LUNCH BOX 3 LAYER ( ITEM N0-8505)"/>
    <x v="13"/>
    <x v="152"/>
    <x v="13"/>
    <s v=" ITEM N0-8505"/>
    <s v=""/>
    <e v="#VALUE!"/>
    <s v=" "/>
    <e v="#VALUE!"/>
    <n v="16800"/>
    <s v="PCS"/>
    <n v="297.92978149999999"/>
    <x v="785"/>
    <n v="3.5658860749999999"/>
    <n v="59906.886059999997"/>
    <x v="785"/>
    <x v="786"/>
    <x v="3"/>
    <x v="0"/>
    <x v="0"/>
    <s v="Lunch Box"/>
  </r>
  <r>
    <s v="INNSA1"/>
    <s v="2022-12-20"/>
    <x v="0"/>
    <x v="2"/>
    <s v="AM-06 - STAINLESS STEEL BOTTLE 750ML SG805 (QTY:34056 PCS/USD 1.010 PER PCS)"/>
    <x v="50"/>
    <x v="151"/>
    <x v="37"/>
    <s v=""/>
    <n v="34056"/>
    <s v="PCS"/>
    <s v="1.010"/>
    <s v="PCS"/>
    <n v="5108.3999999999996"/>
    <s v="KGS"/>
    <n v="583.02243169999997"/>
    <x v="786"/>
    <n v="6.9781260520000004"/>
    <n v="35647.059130000001"/>
    <x v="786"/>
    <x v="787"/>
    <x v="3"/>
    <x v="0"/>
    <x v="0"/>
    <s v="Other"/>
  </r>
  <r>
    <s v="INNSA1"/>
    <s v="2022-12-20"/>
    <x v="0"/>
    <x v="2"/>
    <s v="SB-01 - STAINLESS STEEL SPORTS BOTTLE 750ML SG-702 (QTY:13680 PCS/USD 1.066 PER PCS)"/>
    <x v="48"/>
    <x v="161"/>
    <x v="37"/>
    <s v=""/>
    <n v="13680"/>
    <s v="PCS"/>
    <s v="1.066"/>
    <s v="PCS"/>
    <n v="2166"/>
    <s v="KGS"/>
    <n v="582.96173590000001"/>
    <x v="787"/>
    <n v="6.9773995920000003"/>
    <n v="15113.04752"/>
    <x v="787"/>
    <x v="788"/>
    <x v="3"/>
    <x v="0"/>
    <x v="0"/>
    <s v="Other"/>
  </r>
  <r>
    <s v="INNSA1"/>
    <s v="2022-12-20"/>
    <x v="0"/>
    <x v="2"/>
    <s v="SL-01 STAINLESS STEEL COLA BOTTLE 750ML SK750 (QTY 38736 PCS / USD 1.140 PER PCS)"/>
    <x v="47"/>
    <x v="97"/>
    <x v="23"/>
    <s v=""/>
    <n v="38736"/>
    <s v="PCS"/>
    <s v="1.140"/>
    <s v="PCS"/>
    <n v="7747.2"/>
    <s v="KGS"/>
    <n v="493.54871700000001"/>
    <x v="788"/>
    <n v="5.9072258160000004"/>
    <n v="45764.459840000003"/>
    <x v="788"/>
    <x v="789"/>
    <x v="3"/>
    <x v="0"/>
    <x v="0"/>
    <s v="Other"/>
  </r>
  <r>
    <s v="INNSA1"/>
    <s v="2022-12-19"/>
    <x v="0"/>
    <x v="2"/>
    <s v="NP-19 STEEL SALT BOTTLE (QTY:50400 PCS/USD 0.461 PER PCS)"/>
    <x v="29"/>
    <x v="72"/>
    <x v="0"/>
    <s v=""/>
    <n v="50400"/>
    <s v="PCS"/>
    <s v="0.461"/>
    <s v="PCS"/>
    <n v="7875"/>
    <s v="KGS"/>
    <n v="260.89232509999999"/>
    <x v="789"/>
    <n v="3.1225891689999998"/>
    <n v="24590.389709999999"/>
    <x v="789"/>
    <x v="790"/>
    <x v="3"/>
    <x v="0"/>
    <x v="0"/>
    <s v="Other"/>
  </r>
  <r>
    <s v="INNSA1"/>
    <s v="2022-12-19"/>
    <x v="0"/>
    <x v="2"/>
    <s v="SB-01 - STAINLESS STEEL SPORTS BOTTLE 750ML SG-702 (QTY:24120 PCS/USD 1.066 PER PCS)"/>
    <x v="48"/>
    <x v="161"/>
    <x v="37"/>
    <s v=""/>
    <n v="24120"/>
    <s v="PCS"/>
    <s v="1.066"/>
    <s v="PCS"/>
    <n v="3819"/>
    <s v="KGS"/>
    <n v="583.88999739999997"/>
    <x v="790"/>
    <n v="6.9885098430000001"/>
    <n v="26689.11909"/>
    <x v="790"/>
    <x v="791"/>
    <x v="3"/>
    <x v="0"/>
    <x v="0"/>
    <s v="Other"/>
  </r>
  <r>
    <s v="INNSA1"/>
    <s v="2022-12-19"/>
    <x v="0"/>
    <x v="2"/>
    <s v="SL-01 STAINLESS STEEL COLA BOTTLE 750ML SK750 (QTY 19440 PCS / USD 1.140 PER PCS)"/>
    <x v="47"/>
    <x v="97"/>
    <x v="23"/>
    <s v=""/>
    <n v="19440"/>
    <s v="PCS"/>
    <s v="1.140"/>
    <s v="PCS"/>
    <n v="3888"/>
    <s v="KGS"/>
    <n v="494.33460650000001"/>
    <x v="791"/>
    <n v="5.916632034"/>
    <n v="23003.86535"/>
    <x v="791"/>
    <x v="792"/>
    <x v="3"/>
    <x v="0"/>
    <x v="0"/>
    <s v="Other"/>
  </r>
  <r>
    <s v="INNSA1"/>
    <s v="2022-12-15"/>
    <x v="0"/>
    <x v="2"/>
    <s v="NP-20 STAINLESS STEEL SPORTS BOTTLE 750 ML S-308-C6 (QTY:16488 PCS USD 0.988 PER PCS)"/>
    <x v="53"/>
    <x v="137"/>
    <x v="23"/>
    <s v=""/>
    <e v="#N/A"/>
    <e v="#N/A"/>
    <s v="0.988"/>
    <e v="#N/A"/>
    <n v="2931.2"/>
    <s v="KGS"/>
    <n v="472.86017670000001"/>
    <x v="792"/>
    <n v="5.7665875209999999"/>
    <n v="16903.021339999999"/>
    <x v="792"/>
    <x v="793"/>
    <x v="3"/>
    <x v="0"/>
    <x v="0"/>
    <s v="Other"/>
  </r>
  <r>
    <s v="INNSA1"/>
    <s v="2022-12-15"/>
    <x v="0"/>
    <x v="2"/>
    <s v="AM-06 - STAINLESS STEEL BOTTLE 750ML SG805 (QTY:288 PCS/USD1.010 PER PCS)"/>
    <x v="50"/>
    <x v="151"/>
    <x v="37"/>
    <s v=""/>
    <n v="288"/>
    <s v="PCS"/>
    <s v=" "/>
    <s v="PCS"/>
    <n v="43.2"/>
    <s v="KGS"/>
    <n v="572.90601849999996"/>
    <x v="793"/>
    <n v="6.9866587620000002"/>
    <n v="301.82365850000002"/>
    <x v="793"/>
    <x v="794"/>
    <x v="3"/>
    <x v="0"/>
    <x v="0"/>
    <s v="Other"/>
  </r>
  <r>
    <s v="INNSA1"/>
    <s v="2022-12-15"/>
    <x v="0"/>
    <x v="2"/>
    <s v="SB-01 - STAINLESS STEEL SPORTS BOTTLE 750ML SG-702 (QTY:5616PCS/USD 1.066 PER PCS)"/>
    <x v="48"/>
    <x v="161"/>
    <x v="37"/>
    <s v=""/>
    <e v="#VALUE!"/>
    <e v="#VALUE!"/>
    <s v="1.066"/>
    <e v="#VALUE!"/>
    <n v="889.2"/>
    <s v="KGS"/>
    <n v="572.84678359999998"/>
    <x v="794"/>
    <n v="6.9859363859999997"/>
    <n v="6211.8946340000002"/>
    <x v="794"/>
    <x v="795"/>
    <x v="3"/>
    <x v="0"/>
    <x v="0"/>
    <s v="Other"/>
  </r>
  <r>
    <s v="INNSA1"/>
    <s v="2022-12-15"/>
    <x v="0"/>
    <x v="2"/>
    <s v="NP-21 STAINLESS STEEL SPORTS BOTTLE 650ML S115 (QTY : 20412PCS/USD 1.010 PER PCS)"/>
    <x v="55"/>
    <x v="106"/>
    <x v="23"/>
    <s v=""/>
    <e v="#VALUE!"/>
    <s v="20412PCS"/>
    <s v="1.010"/>
    <s v="OTHER"/>
    <n v="3628.8"/>
    <s v="KGS"/>
    <n v="483.3895392"/>
    <x v="795"/>
    <n v="5.8949943810000001"/>
    <n v="21391.75561"/>
    <x v="795"/>
    <x v="796"/>
    <x v="3"/>
    <x v="0"/>
    <x v="0"/>
    <s v="Other"/>
  </r>
  <r>
    <s v="INNSA1"/>
    <s v="2022-12-09"/>
    <x v="0"/>
    <x v="1"/>
    <s v="SS410 SS SCRUBBER 3 PCS SET (QTY- 119280 SET/ USD 0.185 PERSET)"/>
    <x v="77"/>
    <x v="148"/>
    <x v="36"/>
    <s v=""/>
    <e v="#VALUE!"/>
    <s v="SET"/>
    <s v="0.185"/>
    <s v="SET"/>
    <n v="7653.8"/>
    <s v="KGS"/>
    <n v="247.18841359999999"/>
    <x v="796"/>
    <n v="3.0144928489999998"/>
    <n v="23072.325369999999"/>
    <x v="796"/>
    <x v="797"/>
    <x v="3"/>
    <x v="1"/>
    <x v="0"/>
    <s v="Scrubber"/>
  </r>
  <r>
    <s v="INNSA1"/>
    <s v="2022-12-09"/>
    <x v="0"/>
    <x v="1"/>
    <s v="OKS-4156 -STEEL SCRUBBER 6PCS SET (QTY 99600 SET / USD 0.26SET)"/>
    <x v="8"/>
    <x v="163"/>
    <x v="38"/>
    <s v=""/>
    <n v="99600"/>
    <s v="SET"/>
    <s v=" "/>
    <s v="SET"/>
    <n v="8677.15"/>
    <s v="KGS"/>
    <n v="252.8131898"/>
    <x v="797"/>
    <n v="3.0830876809999999"/>
    <n v="26752.414270000001"/>
    <x v="797"/>
    <x v="798"/>
    <x v="3"/>
    <x v="1"/>
    <x v="0"/>
    <s v="Scrubber"/>
  </r>
  <r>
    <s v="INNSA1"/>
    <s v="2022-12-08"/>
    <x v="0"/>
    <x v="2"/>
    <s v="KWP-1000B SS OIL POT 900ML(QTY: 27000 PCS/USD 1.55 PER PCS)"/>
    <x v="82"/>
    <x v="154"/>
    <x v="36"/>
    <s v=""/>
    <n v="27000"/>
    <s v="PCS"/>
    <s v="1.55"/>
    <s v="PCS"/>
    <n v="6975"/>
    <s v="KGS"/>
    <n v="502.11598570000001"/>
    <x v="798"/>
    <n v="6.123365679"/>
    <n v="42710.475610000001"/>
    <x v="798"/>
    <x v="799"/>
    <x v="3"/>
    <x v="0"/>
    <x v="0"/>
    <s v="Other"/>
  </r>
  <r>
    <s v="INNSA1"/>
    <s v="2022-12-01"/>
    <x v="0"/>
    <x v="2"/>
    <s v="2628 HOUSEHOLD STEEL HOOK 3 PCS SET (QTY :168480 SET/USD 0.421 PER SET)"/>
    <x v="76"/>
    <x v="143"/>
    <x v="34"/>
    <s v=""/>
    <e v="#VALUE!"/>
    <s v="SET"/>
    <s v="0.421"/>
    <s v="SET"/>
    <n v="5709.6"/>
    <s v="KGS"/>
    <n v="1041.5809690000001"/>
    <x v="799"/>
    <n v="12.609939089999999"/>
    <n v="71997.708230000004"/>
    <x v="799"/>
    <x v="800"/>
    <x v="3"/>
    <x v="0"/>
    <x v="0"/>
    <s v="Other"/>
  </r>
  <r>
    <s v="INNSA1"/>
    <s v="2022-11-26"/>
    <x v="0"/>
    <x v="2"/>
    <s v="6561 STEEL LUNCH BOX (QTY:21600 PCS USD 2.50 PER PCS)"/>
    <x v="91"/>
    <x v="159"/>
    <x v="0"/>
    <s v=""/>
    <e v="#N/A"/>
    <e v="#N/A"/>
    <s v="2.50"/>
    <e v="#N/A"/>
    <n v="8232"/>
    <s v="KGS"/>
    <n v="556.0189699"/>
    <x v="800"/>
    <n v="6.7314645259999999"/>
    <n v="55413.415979999998"/>
    <x v="800"/>
    <x v="801"/>
    <x v="3"/>
    <x v="0"/>
    <x v="0"/>
    <s v="Lunch Box"/>
  </r>
  <r>
    <s v="INNSA1"/>
    <s v="2022-11-26"/>
    <x v="0"/>
    <x v="2"/>
    <s v="NP-55 STEEL TEA STRAINER (QTY:100800 PCS USD0.297 PER PCS)"/>
    <x v="10"/>
    <x v="12"/>
    <x v="0"/>
    <s v=""/>
    <e v="#N/A"/>
    <e v="#N/A"/>
    <s v=" "/>
    <e v="#N/A"/>
    <n v="4620"/>
    <s v="KGS"/>
    <n v="563.20335709999995"/>
    <x v="801"/>
    <n v="6.8184425800000001"/>
    <n v="31501.204720000002"/>
    <x v="801"/>
    <x v="802"/>
    <x v="3"/>
    <x v="0"/>
    <x v="0"/>
    <s v="Tea Strainer"/>
  </r>
  <r>
    <s v="INNSA1"/>
    <s v="2022-11-25"/>
    <x v="0"/>
    <x v="2"/>
    <s v="NP-20 - STAINLESS STEEL SPORTS BOTTLE 750ML S-308-C6 (QTY:47340 PCS/USD1.0275 PER PCS)"/>
    <x v="53"/>
    <x v="164"/>
    <x v="37"/>
    <s v=""/>
    <n v="47340"/>
    <s v="PCS"/>
    <s v=" "/>
    <s v="PCS"/>
    <n v="8153"/>
    <s v="KGS"/>
    <n v="517.3384092"/>
    <x v="802"/>
    <n v="6.2631768670000003"/>
    <n v="51063.680990000001"/>
    <x v="802"/>
    <x v="803"/>
    <x v="3"/>
    <x v="0"/>
    <x v="0"/>
    <s v="Other"/>
  </r>
  <r>
    <s v="INNSA1"/>
    <s v="2022-11-25"/>
    <x v="0"/>
    <x v="2"/>
    <s v="NP-21 - STAINLESS STEEL SPORTS BOTTLE 650ML S115 (QTY:32436PCS/USD 1.0500 PER PCS)"/>
    <x v="55"/>
    <x v="162"/>
    <x v="37"/>
    <s v=""/>
    <e v="#VALUE!"/>
    <e v="#VALUE!"/>
    <s v="1.0500"/>
    <e v="#VALUE!"/>
    <n v="5766.4"/>
    <s v="KGS"/>
    <n v="512.14614659999995"/>
    <x v="803"/>
    <n v="6.2003165449999997"/>
    <n v="35753.50533"/>
    <x v="803"/>
    <x v="804"/>
    <x v="3"/>
    <x v="0"/>
    <x v="0"/>
    <s v="Other"/>
  </r>
  <r>
    <s v="INNSA1"/>
    <s v="2022-11-25"/>
    <x v="0"/>
    <x v="2"/>
    <s v="SB-01 - STAINLESS STEEL SPORTS BOTTLE 750ML SG-702 (QTY:3600PCS/USD 1.1100 PER PCS)"/>
    <x v="48"/>
    <x v="161"/>
    <x v="37"/>
    <s v=""/>
    <e v="#VALUE!"/>
    <e v="#VALUE!"/>
    <s v="1.1100"/>
    <e v="#VALUE!"/>
    <n v="570"/>
    <s v="KGS"/>
    <n v="607.90075439999998"/>
    <x v="804"/>
    <n v="7.3595732979999999"/>
    <n v="4194.9567800000004"/>
    <x v="804"/>
    <x v="805"/>
    <x v="3"/>
    <x v="0"/>
    <x v="0"/>
    <s v="Other"/>
  </r>
  <r>
    <s v="INNSA1"/>
    <s v="2022-11-25"/>
    <x v="0"/>
    <x v="2"/>
    <s v="BCLR-3 - STAINLESS STEEL SPORTS BOTTLE 750ML SG705-1 (QTY:540 PCS/USD 1.1700 PER PCS)"/>
    <x v="65"/>
    <x v="165"/>
    <x v="37"/>
    <s v=""/>
    <n v="540"/>
    <s v="PCS"/>
    <s v="1.1700"/>
    <s v="PCS"/>
    <n v="90"/>
    <s v="KGS"/>
    <n v="608.72222220000003"/>
    <x v="805"/>
    <n v="7.3695184290000002"/>
    <n v="663.25665860000004"/>
    <x v="805"/>
    <x v="806"/>
    <x v="3"/>
    <x v="0"/>
    <x v="0"/>
    <s v="Other"/>
  </r>
  <r>
    <s v="INNSA1"/>
    <s v="2022-11-25"/>
    <x v="0"/>
    <x v="2"/>
    <s v="WB-750 - STAINLESS STEEL SPORTS BOTTLE 750ML SG902 (QTY:540PCS/USD 1.3000 PER PCS)"/>
    <x v="61"/>
    <x v="166"/>
    <x v="37"/>
    <s v=""/>
    <e v="#VALUE!"/>
    <e v="#VALUE!"/>
    <s v="1.3000"/>
    <e v="#VALUE!"/>
    <n v="96"/>
    <s v="KGS"/>
    <n v="634.08572919999995"/>
    <x v="806"/>
    <n v="7.6765826779999999"/>
    <n v="736.95193700000004"/>
    <x v="806"/>
    <x v="807"/>
    <x v="3"/>
    <x v="0"/>
    <x v="0"/>
    <s v="Other"/>
  </r>
  <r>
    <s v="INNSA1"/>
    <s v="2022-11-25"/>
    <x v="0"/>
    <x v="1"/>
    <s v="8001-2 STEEL SCRUBBER 2 PCS SET -(QTY- 168000 SET/USD 0.164PER SET)"/>
    <x v="1"/>
    <x v="167"/>
    <x v="0"/>
    <s v=""/>
    <e v="#VALUE!"/>
    <s v="SET"/>
    <s v=" "/>
    <s v="SET"/>
    <n v="4900"/>
    <s v="KGS"/>
    <n v="491.76076330000001"/>
    <x v="807"/>
    <n v="5.9535201359999999"/>
    <n v="29172.248670000001"/>
    <x v="807"/>
    <x v="808"/>
    <x v="3"/>
    <x v="1"/>
    <x v="0"/>
    <s v="Scrubber"/>
  </r>
  <r>
    <s v="INNSA1"/>
    <s v="2022-11-18"/>
    <x v="0"/>
    <x v="2"/>
    <s v="8504 STEEL LUNCH BOX 2 LAYER (QTY 22080 PCS / USD 2.48 PER PCS)"/>
    <x v="92"/>
    <x v="168"/>
    <x v="0"/>
    <s v=""/>
    <n v="22080"/>
    <s v="PCS"/>
    <s v="2.48"/>
    <s v="PCS"/>
    <n v="10561.6"/>
    <s v="KGS"/>
    <n v="442.4214447"/>
    <x v="808"/>
    <n v="5.3561918239999997"/>
    <n v="56569.955569999998"/>
    <x v="808"/>
    <x v="809"/>
    <x v="3"/>
    <x v="0"/>
    <x v="0"/>
    <s v="Lunch Box"/>
  </r>
  <r>
    <s v="INNSA1"/>
    <s v="2022-11-18"/>
    <x v="0"/>
    <x v="2"/>
    <s v="6527 STEEL LUNCH BOX (QTY:25680 PCS/USD1.90 PER PCS)"/>
    <x v="87"/>
    <x v="159"/>
    <x v="0"/>
    <s v=""/>
    <n v="25680"/>
    <s v="PCS"/>
    <s v=" "/>
    <s v="PCS"/>
    <n v="8945.2000000000007"/>
    <s v="KGS"/>
    <n v="465.45067410000001"/>
    <x v="809"/>
    <n v="5.6349960550000002"/>
    <n v="50406.166709999998"/>
    <x v="809"/>
    <x v="810"/>
    <x v="3"/>
    <x v="0"/>
    <x v="0"/>
    <s v="Lunch Box"/>
  </r>
  <r>
    <s v="INNSA1"/>
    <s v="2022-11-16"/>
    <x v="0"/>
    <x v="2"/>
    <s v="NP-21 STAINLESS STEEL SPORTS BOTTLE 650ML S115 (QTY:35496 NUM USD1.05 PER NUM)"/>
    <x v="55"/>
    <x v="106"/>
    <x v="23"/>
    <s v=""/>
    <e v="#N/A"/>
    <e v="#N/A"/>
    <s v=" "/>
    <e v="#N/A"/>
    <n v="6310.4"/>
    <s v="KGS"/>
    <n v="518.70852239999999"/>
    <x v="810"/>
    <n v="6.1898391699999999"/>
    <n v="39060.361100000002"/>
    <x v="810"/>
    <x v="811"/>
    <x v="3"/>
    <x v="0"/>
    <x v="0"/>
    <s v="Other"/>
  </r>
  <r>
    <s v="INNSA1"/>
    <s v="2022-11-16"/>
    <x v="0"/>
    <x v="2"/>
    <s v="SB-01 STAINLESS STEEL SPORTS BOTTLE 750ML SG-702 (QTY: 8604NUM USD 1.11 PER NUM)"/>
    <x v="48"/>
    <x v="98"/>
    <x v="23"/>
    <s v=""/>
    <e v="#N/A"/>
    <e v="#N/A"/>
    <s v="1.11"/>
    <e v="#N/A"/>
    <n v="1362.3"/>
    <s v="KGS"/>
    <n v="615.69009029999995"/>
    <x v="811"/>
    <n v="7.3471371159999999"/>
    <n v="10009.00489"/>
    <x v="811"/>
    <x v="812"/>
    <x v="3"/>
    <x v="0"/>
    <x v="0"/>
    <s v="Other"/>
  </r>
  <r>
    <s v="INNSA1"/>
    <s v="2022-11-16"/>
    <x v="0"/>
    <x v="2"/>
    <s v="KWP-1000B SS OIL POT 900ML(QTY: 27000 PCS/USD 1.55 PER PCS)"/>
    <x v="82"/>
    <x v="154"/>
    <x v="36"/>
    <s v=""/>
    <n v="27000"/>
    <s v="PCS"/>
    <s v="1.55"/>
    <s v="PCS"/>
    <n v="6975"/>
    <s v="KGS"/>
    <n v="518.54179209999995"/>
    <x v="812"/>
    <n v="6.187849548"/>
    <n v="43160.250599999999"/>
    <x v="812"/>
    <x v="813"/>
    <x v="3"/>
    <x v="0"/>
    <x v="0"/>
    <s v="Other"/>
  </r>
  <r>
    <s v="INNSA1"/>
    <s v="2022-11-15"/>
    <x v="0"/>
    <x v="2"/>
    <s v="NP-19 STEEL SALT BOTTLE (QTY:25920 PCS USD 0.4430 PER PCS)"/>
    <x v="29"/>
    <x v="72"/>
    <x v="0"/>
    <s v=""/>
    <e v="#N/A"/>
    <e v="#N/A"/>
    <s v="0.4430"/>
    <e v="#N/A"/>
    <n v="4050"/>
    <s v="KGS"/>
    <n v="251.55885929999999"/>
    <x v="813"/>
    <n v="3.001895695"/>
    <n v="12157.67757"/>
    <x v="813"/>
    <x v="814"/>
    <x v="3"/>
    <x v="0"/>
    <x v="0"/>
    <s v="Other"/>
  </r>
  <r>
    <s v="INNSA1"/>
    <s v="2022-11-10"/>
    <x v="0"/>
    <x v="2"/>
    <s v="KL32D-9S STAINLESS STEEL GRATER WITH HANDLE (QTY:37560 PCS USD 0.99 PER PCS)"/>
    <x v="93"/>
    <x v="64"/>
    <x v="23"/>
    <s v=""/>
    <e v="#N/A"/>
    <e v="#N/A"/>
    <s v="0.99"/>
    <e v="#N/A"/>
    <n v="8451"/>
    <s v="KGS"/>
    <n v="381.44559700000002"/>
    <x v="814"/>
    <n v="4.5518567660000002"/>
    <n v="38467.741529999999"/>
    <x v="814"/>
    <x v="815"/>
    <x v="3"/>
    <x v="0"/>
    <x v="0"/>
    <s v="Other"/>
  </r>
  <r>
    <s v="INNSA1"/>
    <s v="2022-11-10"/>
    <x v="0"/>
    <x v="2"/>
    <s v="KL324H-9S STAINLESS STEEL GRATER WITH HANDLE (QTY - 59040 PCS/USD 0.68 PER PCS)"/>
    <x v="78"/>
    <x v="64"/>
    <x v="23"/>
    <s v=""/>
    <e v="#VALUE!"/>
    <s v="PCS"/>
    <s v="0.68"/>
    <s v="PCS"/>
    <n v="9512"/>
    <s v="KGS"/>
    <n v="365.90082210000003"/>
    <x v="815"/>
    <n v="4.3663582590000001"/>
    <n v="41532.799760000002"/>
    <x v="815"/>
    <x v="816"/>
    <x v="3"/>
    <x v="0"/>
    <x v="0"/>
    <s v="Other"/>
  </r>
  <r>
    <s v="INNSA1"/>
    <s v="2022-11-05"/>
    <x v="0"/>
    <x v="1"/>
    <s v="OKS-4156 -STEEL SCRUBBER 6PCS SET (QTY 99600 SET / USD 0.26SET)"/>
    <x v="8"/>
    <x v="163"/>
    <x v="38"/>
    <s v=""/>
    <n v="99600"/>
    <s v="SET"/>
    <s v=" "/>
    <s v="SET"/>
    <n v="8677.15"/>
    <s v="KGS"/>
    <n v="260.76831329999999"/>
    <x v="816"/>
    <n v="3.1117937150000001"/>
    <n v="27001.500840000001"/>
    <x v="816"/>
    <x v="817"/>
    <x v="3"/>
    <x v="1"/>
    <x v="0"/>
    <s v="Scrubber"/>
  </r>
  <r>
    <s v="INNSA1"/>
    <s v="2022-11-04"/>
    <x v="0"/>
    <x v="2"/>
    <s v="NP-55 STEEL TEA STRAINER (QTY:100800 PCS /USD 0.2892 PER PCS)"/>
    <x v="10"/>
    <x v="12"/>
    <x v="0"/>
    <s v=""/>
    <n v="100800"/>
    <s v="PCS"/>
    <s v="0.2892"/>
    <s v="PCS"/>
    <n v="4620"/>
    <s v="KGS"/>
    <n v="554.03166880000003"/>
    <x v="817"/>
    <n v="6.6113564299999998"/>
    <n v="30544.466710000001"/>
    <x v="817"/>
    <x v="818"/>
    <x v="3"/>
    <x v="0"/>
    <x v="0"/>
    <s v="Tea Strainer"/>
  </r>
  <r>
    <s v="INNSA1"/>
    <s v="2022-11-04"/>
    <x v="0"/>
    <x v="2"/>
    <s v="NP-19 STEEL SALT BOTTLE (QTY:44352 PCS /USD 0.445 PER PCS)"/>
    <x v="29"/>
    <x v="72"/>
    <x v="0"/>
    <s v=""/>
    <n v="44352"/>
    <s v="PCS"/>
    <s v="0.445"/>
    <s v="PCS"/>
    <n v="6930"/>
    <s v="KGS"/>
    <n v="250.06778209999999"/>
    <x v="818"/>
    <n v="2.9841024119999999"/>
    <n v="20679.829710000002"/>
    <x v="818"/>
    <x v="819"/>
    <x v="3"/>
    <x v="0"/>
    <x v="0"/>
    <s v="Other"/>
  </r>
  <r>
    <s v="INNSA1"/>
    <s v="2022-11-04"/>
    <x v="0"/>
    <x v="1"/>
    <s v="8001-2 STEEL SCRUBBER 2 PCS SET (QTY- 169440 SET/USD 0.164PER SET)"/>
    <x v="1"/>
    <x v="8"/>
    <x v="0"/>
    <s v=""/>
    <e v="#VALUE!"/>
    <s v="SET"/>
    <s v=" "/>
    <s v="SET"/>
    <n v="4942"/>
    <s v="KGS"/>
    <n v="497.44888300000002"/>
    <x v="819"/>
    <n v="5.9361441890000002"/>
    <n v="29336.424579999999"/>
    <x v="819"/>
    <x v="820"/>
    <x v="3"/>
    <x v="1"/>
    <x v="0"/>
    <s v="Scrubber"/>
  </r>
  <r>
    <s v="INNSA1"/>
    <s v="2022-11-03"/>
    <x v="0"/>
    <x v="2"/>
    <s v="AM-253 STEEL KITCHEN TURNER (QTY:25200 PCS/ USD 0.535 PER PCS)"/>
    <x v="75"/>
    <x v="138"/>
    <x v="0"/>
    <s v=""/>
    <n v="25200"/>
    <s v="PCS"/>
    <s v="0.535"/>
    <s v="PCS"/>
    <n v="2450"/>
    <s v="KGS"/>
    <n v="490.67181219999998"/>
    <x v="820"/>
    <n v="5.8482933519999998"/>
    <n v="14328.31871"/>
    <x v="820"/>
    <x v="821"/>
    <x v="3"/>
    <x v="0"/>
    <x v="0"/>
    <s v="Other"/>
  </r>
  <r>
    <s v="INNSA1"/>
    <s v="2022-11-03"/>
    <x v="0"/>
    <x v="2"/>
    <s v="SB-01 - STAINLESS STEEL SPORTS BOTTLE 750ML SG-702 (QTY:26172 PCS/USD1.110 PER PCS)"/>
    <x v="48"/>
    <x v="161"/>
    <x v="37"/>
    <s v=""/>
    <n v="26172"/>
    <s v="PCS"/>
    <s v=" "/>
    <s v="PCS"/>
    <n v="4143.8999999999996"/>
    <s v="KGS"/>
    <n v="613.42199140000002"/>
    <x v="821"/>
    <n v="7.3113467390000002"/>
    <n v="30297.489750000001"/>
    <x v="821"/>
    <x v="822"/>
    <x v="3"/>
    <x v="0"/>
    <x v="0"/>
    <s v="Other"/>
  </r>
  <r>
    <s v="INNSA1"/>
    <s v="2022-11-03"/>
    <x v="0"/>
    <x v="2"/>
    <s v="SB-12 STEEL TEA STRAINER BIG(QTY:50400 PCS/USD 1.057 PER PCS)"/>
    <x v="3"/>
    <x v="3"/>
    <x v="0"/>
    <s v=""/>
    <n v="50400"/>
    <s v="PCS"/>
    <s v="1.057"/>
    <s v="PCS"/>
    <n v="11970"/>
    <s v="KGS"/>
    <n v="397.27424980000001"/>
    <x v="822"/>
    <n v="4.7350923690000002"/>
    <n v="56679.055659999998"/>
    <x v="822"/>
    <x v="823"/>
    <x v="3"/>
    <x v="0"/>
    <x v="0"/>
    <s v="Tea Strainer"/>
  </r>
  <r>
    <s v="INNSA1"/>
    <s v="2022-11-03"/>
    <x v="0"/>
    <x v="2"/>
    <s v="NP-20 STAINLESS STEEL SPORTS BOTTLE 750ML S-308-C6 (QTY:18288 PCS / USD 1.062 PER PCS)"/>
    <x v="53"/>
    <x v="103"/>
    <x v="23"/>
    <s v=""/>
    <n v="18288"/>
    <s v="PCS"/>
    <s v="1.062"/>
    <s v="PCS"/>
    <n v="3251.2"/>
    <s v="KGS"/>
    <n v="522.70403539999995"/>
    <x v="823"/>
    <n v="6.2300838550000002"/>
    <n v="20255.248629999998"/>
    <x v="823"/>
    <x v="824"/>
    <x v="3"/>
    <x v="0"/>
    <x v="0"/>
    <s v="Other"/>
  </r>
  <r>
    <s v="INNSA1"/>
    <s v="2022-11-01"/>
    <x v="0"/>
    <x v="2"/>
    <s v="STAINLESS STEEL GRATER WITH HANDLE DS-25 (QTY:51000 PCS /USD0.2252 PER PCS)"/>
    <x v="24"/>
    <x v="169"/>
    <x v="0"/>
    <s v=""/>
    <n v="51000"/>
    <s v="PCS"/>
    <s v=" "/>
    <s v="PCS"/>
    <n v="1700"/>
    <s v="KGS"/>
    <n v="600.58861179999997"/>
    <x v="824"/>
    <n v="7.1583863140000004"/>
    <n v="12169.256729999999"/>
    <x v="824"/>
    <x v="825"/>
    <x v="3"/>
    <x v="0"/>
    <x v="0"/>
    <s v="Other"/>
  </r>
  <r>
    <s v="INNSA1"/>
    <s v="2022-10-29"/>
    <x v="0"/>
    <x v="2"/>
    <s v="NP-21 STAINLESS STEEL SPORTS BOTTLE 650ML S115 (QTY:19584 PCS USD 1.05 PER PCS)"/>
    <x v="55"/>
    <x v="106"/>
    <x v="23"/>
    <s v=""/>
    <e v="#N/A"/>
    <e v="#N/A"/>
    <s v="1.05"/>
    <e v="#N/A"/>
    <n v="3481.6"/>
    <s v="KGS"/>
    <n v="515.47645339999997"/>
    <x v="825"/>
    <n v="6.1439386569999996"/>
    <n v="21390.736830000002"/>
    <x v="825"/>
    <x v="826"/>
    <x v="3"/>
    <x v="0"/>
    <x v="0"/>
    <s v="Other"/>
  </r>
  <r>
    <s v="INNSA1"/>
    <s v="2022-10-29"/>
    <x v="0"/>
    <x v="2"/>
    <s v="8504 STEEL LUNCH BOX 2 LAYER (QTY:22080 PCS /USD2.61PER PCS)"/>
    <x v="92"/>
    <x v="168"/>
    <x v="0"/>
    <s v=""/>
    <n v="22080"/>
    <s v="PCS"/>
    <s v=" "/>
    <s v="PCS"/>
    <n v="10561.6"/>
    <s v="KGS"/>
    <n v="467.06042170000001"/>
    <x v="826"/>
    <n v="5.5668703419999996"/>
    <n v="58795.057809999998"/>
    <x v="826"/>
    <x v="827"/>
    <x v="3"/>
    <x v="0"/>
    <x v="0"/>
    <s v="Lunch Box"/>
  </r>
  <r>
    <s v="INNSA1"/>
    <s v="2022-10-29"/>
    <x v="0"/>
    <x v="2"/>
    <s v="SB-01 - STAINLESS STEEL SPORTS BOTTLE 750ML SG-702 (QTY:25128 PCS/USD1.11 PER PCS)"/>
    <x v="48"/>
    <x v="161"/>
    <x v="37"/>
    <s v=""/>
    <n v="25128"/>
    <s v="PCS"/>
    <s v=" "/>
    <s v="PCS"/>
    <n v="3978.6"/>
    <s v="KGS"/>
    <n v="611.85372740000003"/>
    <x v="827"/>
    <n v="7.2926546769999998"/>
    <n v="29014.555899999999"/>
    <x v="827"/>
    <x v="828"/>
    <x v="3"/>
    <x v="0"/>
    <x v="0"/>
    <s v="Other"/>
  </r>
  <r>
    <s v="INNSA1"/>
    <s v="2022-10-29"/>
    <x v="0"/>
    <x v="1"/>
    <s v="8001-2 STEEL SCRUBBER 2 PCS SET (QTY- 168240 SET/USD 0.164 PER SET)"/>
    <x v="1"/>
    <x v="8"/>
    <x v="0"/>
    <s v=""/>
    <e v="#VALUE!"/>
    <s v="SET"/>
    <s v="0.164"/>
    <s v="SET"/>
    <n v="4809"/>
    <s v="KGS"/>
    <n v="503.60677270000002"/>
    <x v="828"/>
    <n v="6.0024645139999997"/>
    <n v="28865.851849999999"/>
    <x v="828"/>
    <x v="829"/>
    <x v="3"/>
    <x v="1"/>
    <x v="0"/>
    <s v="Scrubber"/>
  </r>
  <r>
    <s v="INNSA1"/>
    <s v="2022-10-29"/>
    <x v="0"/>
    <x v="2"/>
    <s v="6527 STEEL LUNCH BOX (QTY:25680 PCS / USD 2.00 PER PCS)"/>
    <x v="87"/>
    <x v="159"/>
    <x v="0"/>
    <s v=""/>
    <n v="25680"/>
    <s v="PCS"/>
    <s v="2.00"/>
    <s v="PCS"/>
    <n v="8945.2000000000007"/>
    <s v="KGS"/>
    <n v="491.47132199999999"/>
    <x v="829"/>
    <n v="5.85782267"/>
    <n v="52399.395349999999"/>
    <x v="829"/>
    <x v="830"/>
    <x v="3"/>
    <x v="0"/>
    <x v="0"/>
    <s v="Lunch Box"/>
  </r>
  <r>
    <s v="INNSA1"/>
    <s v="2022-10-29"/>
    <x v="0"/>
    <x v="2"/>
    <s v="AM-06 - STAINLESS STEEL BOTTLE 750ML SG805 (QTY:46584 PCS/USD 1.05 PER PCS)"/>
    <x v="50"/>
    <x v="151"/>
    <x v="37"/>
    <s v=""/>
    <n v="46584"/>
    <s v="PCS"/>
    <s v="1.05"/>
    <s v="PCS"/>
    <n v="6987.6"/>
    <s v="KGS"/>
    <n v="610.93505640000001"/>
    <x v="830"/>
    <n v="7.2817050820000002"/>
    <n v="50881.64243"/>
    <x v="830"/>
    <x v="831"/>
    <x v="3"/>
    <x v="0"/>
    <x v="0"/>
    <s v="Other"/>
  </r>
  <r>
    <s v="INNSA1"/>
    <s v="2022-10-29"/>
    <x v="0"/>
    <x v="2"/>
    <s v="6581 STEEL ROUND CONTAINER MEDIUM (QTY:46080 PCS/ USD 0.99 PER PCS)"/>
    <x v="84"/>
    <x v="156"/>
    <x v="0"/>
    <s v=""/>
    <n v="46080"/>
    <s v="PCS"/>
    <s v="0.99"/>
    <s v="PCS"/>
    <n v="5568"/>
    <s v="KGS"/>
    <n v="701.31256470000005"/>
    <x v="831"/>
    <n v="8.3589101869999993"/>
    <n v="46542.411919999999"/>
    <x v="831"/>
    <x v="832"/>
    <x v="3"/>
    <x v="0"/>
    <x v="0"/>
    <s v="Other"/>
  </r>
  <r>
    <s v="INNSA1"/>
    <s v="2022-10-29"/>
    <x v="0"/>
    <x v="2"/>
    <s v="6862 STEEL RECTANGLE CONTAINER LARGE (QTY:23040 PCS/USD1.58PER PCS)"/>
    <x v="83"/>
    <x v="155"/>
    <x v="0"/>
    <s v=""/>
    <n v="23040"/>
    <s v="PCS"/>
    <s v=" "/>
    <s v="PCS"/>
    <n v="5760"/>
    <s v="KGS"/>
    <n v="540.97884720000002"/>
    <x v="832"/>
    <n v="6.4479004440000001"/>
    <n v="37139.906560000003"/>
    <x v="832"/>
    <x v="833"/>
    <x v="3"/>
    <x v="0"/>
    <x v="0"/>
    <s v="Other"/>
  </r>
  <r>
    <s v="INNSA1"/>
    <s v="2022-10-18"/>
    <x v="0"/>
    <x v="2"/>
    <s v="SL-01 - STAINLESS STEEL COLA BOTTLE 750ML SK750 (QTY:21816 PCS/USD 1.2400PER PCS)"/>
    <x v="47"/>
    <x v="170"/>
    <x v="37"/>
    <s v=""/>
    <n v="21816"/>
    <s v="PCS"/>
    <s v=" "/>
    <s v="PCS"/>
    <n v="4363.2"/>
    <s v="KGS"/>
    <n v="530.45877340000004"/>
    <x v="833"/>
    <n v="6.4337025270000003"/>
    <n v="28071.530869999999"/>
    <x v="833"/>
    <x v="834"/>
    <x v="3"/>
    <x v="0"/>
    <x v="0"/>
    <s v="Other"/>
  </r>
  <r>
    <s v="INNSA1"/>
    <s v="2022-10-18"/>
    <x v="0"/>
    <x v="2"/>
    <s v="NP-20 STAINLESS STEEL SPORTS BOTTLE 750 ML S-308-C6 (QTY:19836 PCS USD 1.0620 PER PCS)"/>
    <x v="53"/>
    <x v="137"/>
    <x v="23"/>
    <s v=""/>
    <e v="#N/A"/>
    <e v="#N/A"/>
    <s v="1.0620"/>
    <e v="#N/A"/>
    <n v="3526.4"/>
    <s v="KGS"/>
    <n v="511.10121939999999"/>
    <x v="834"/>
    <n v="6.1989232190000001"/>
    <n v="21859.882839999998"/>
    <x v="834"/>
    <x v="835"/>
    <x v="3"/>
    <x v="0"/>
    <x v="0"/>
    <s v="Other"/>
  </r>
  <r>
    <s v="INNSA1"/>
    <s v="2022-10-18"/>
    <x v="0"/>
    <x v="2"/>
    <s v="SB-01 - STAINLESS STEEL SPORTS BOTTLE 750ML SG-702 (QTY:46224 PCS/USD 1.1257 PER PCS)"/>
    <x v="48"/>
    <x v="161"/>
    <x v="37"/>
    <s v=""/>
    <n v="46224"/>
    <s v="PCS"/>
    <s v="1.1257"/>
    <s v="PCS"/>
    <n v="7318.8"/>
    <s v="KGS"/>
    <n v="608.28948049999997"/>
    <x v="835"/>
    <n v="7.3776771439999997"/>
    <n v="53995.743479999997"/>
    <x v="835"/>
    <x v="836"/>
    <x v="3"/>
    <x v="0"/>
    <x v="0"/>
    <s v="Other"/>
  </r>
  <r>
    <s v="INNSA1"/>
    <s v="2022-10-12"/>
    <x v="0"/>
    <x v="2"/>
    <s v="SL-01 -STAINLESS STEEL COLA BOTTLE 750ML SK750 (QTY: 16776NUM USD 1.24 PER NUM)"/>
    <x v="47"/>
    <x v="171"/>
    <x v="32"/>
    <s v=""/>
    <e v="#N/A"/>
    <e v="#N/A"/>
    <s v="1.24"/>
    <e v="#N/A"/>
    <n v="3355.2"/>
    <s v="KGS"/>
    <n v="531.08127379999996"/>
    <x v="836"/>
    <n v="6.4412525629999999"/>
    <n v="21611.690600000002"/>
    <x v="836"/>
    <x v="837"/>
    <x v="3"/>
    <x v="0"/>
    <x v="0"/>
    <s v="Other"/>
  </r>
  <r>
    <s v="INNSA1"/>
    <s v="2022-10-12"/>
    <x v="0"/>
    <x v="2"/>
    <s v="SB-01-STAINLESS STEEL SPORTS BOTTLE 750ML SG-702 (QTY: 27036 NUM USD 1.16 PER NUM)"/>
    <x v="94"/>
    <x v="88"/>
    <x v="0"/>
    <s v=""/>
    <e v="#N/A"/>
    <e v="#N/A"/>
    <s v="1.16"/>
    <e v="#N/A"/>
    <n v="4280.7"/>
    <s v="KGS"/>
    <n v="627.55955329999995"/>
    <x v="837"/>
    <n v="7.6113954320000001"/>
    <n v="32582.100419999999"/>
    <x v="837"/>
    <x v="838"/>
    <x v="3"/>
    <x v="0"/>
    <x v="0"/>
    <s v="Other"/>
  </r>
  <r>
    <s v="INNSA1"/>
    <s v="2022-10-11"/>
    <x v="0"/>
    <x v="1"/>
    <s v="OKS-4156 -STEEL SCRUBBER 6PCS SET (QTY99600 SET / USD 0.26 SET)"/>
    <x v="8"/>
    <x v="163"/>
    <x v="38"/>
    <s v=""/>
    <n v="99600"/>
    <s v="SET"/>
    <s v=" "/>
    <s v="SET"/>
    <n v="8677.15"/>
    <s v="KGS"/>
    <n v="255.3805017"/>
    <x v="838"/>
    <n v="3.0973984429999999"/>
    <n v="26876.590899999999"/>
    <x v="838"/>
    <x v="839"/>
    <x v="3"/>
    <x v="1"/>
    <x v="0"/>
    <s v="Scrubber"/>
  </r>
  <r>
    <s v="INNSA1"/>
    <s v="2022-10-07"/>
    <x v="0"/>
    <x v="2"/>
    <s v="AM-06 STAINLESS STEEL BOTTLE 750ML SG805(QTY:46692 PCS/USD 1.095 PER PCS)"/>
    <x v="50"/>
    <x v="100"/>
    <x v="23"/>
    <s v=""/>
    <n v="46692"/>
    <s v="PCS"/>
    <s v="1.095"/>
    <s v="PCS"/>
    <n v="7003.8"/>
    <s v="KGS"/>
    <n v="631.12509069999999"/>
    <x v="839"/>
    <n v="7.6546402750000002"/>
    <n v="53611.569560000004"/>
    <x v="839"/>
    <x v="840"/>
    <x v="3"/>
    <x v="0"/>
    <x v="0"/>
    <s v="Other"/>
  </r>
  <r>
    <s v="INNSA1"/>
    <s v="2022-10-06"/>
    <x v="0"/>
    <x v="2"/>
    <s v="NP-21 STAINLESS STEEL SPORTS BOTTLE 650ML S115(QTY:21600 PCS/USD 1.090 PER PCS)"/>
    <x v="55"/>
    <x v="106"/>
    <x v="23"/>
    <s v=""/>
    <n v="21600"/>
    <s v="PCS"/>
    <s v="1.090"/>
    <s v="PCS"/>
    <n v="3840"/>
    <s v="KGS"/>
    <n v="515.29848700000002"/>
    <x v="840"/>
    <n v="6.4091851609999999"/>
    <n v="24611.27102"/>
    <x v="840"/>
    <x v="841"/>
    <x v="3"/>
    <x v="0"/>
    <x v="0"/>
    <s v="Other"/>
  </r>
  <r>
    <s v="INNSA1"/>
    <s v="2022-10-06"/>
    <x v="0"/>
    <x v="2"/>
    <s v="STAINLEES STEEL SPORTS BOTTLE 750ML SG-702(QTY:5940 PCS/USD1.160 PER PCS)"/>
    <x v="95"/>
    <x v="88"/>
    <x v="0"/>
    <s v=""/>
    <n v="5940"/>
    <s v="PCS"/>
    <s v=" "/>
    <s v="PCS"/>
    <n v="940.5"/>
    <s v="KGS"/>
    <n v="615.73734179999997"/>
    <x v="841"/>
    <n v="7.6584246499999997"/>
    <n v="7202.7483830000001"/>
    <x v="841"/>
    <x v="842"/>
    <x v="3"/>
    <x v="0"/>
    <x v="0"/>
    <s v="Other"/>
  </r>
  <r>
    <s v="INNSA1"/>
    <s v="2022-10-06"/>
    <x v="0"/>
    <x v="2"/>
    <s v="NP-20 STAINLESS STEEL SPORTS BOTTLE 750ML S-308-C6(QTY:10224PCS/USD 1.069 PER PCS)"/>
    <x v="53"/>
    <x v="103"/>
    <x v="23"/>
    <s v=""/>
    <e v="#VALUE!"/>
    <e v="#VALUE!"/>
    <s v="1.069"/>
    <e v="#VALUE!"/>
    <n v="1817.6"/>
    <s v="KGS"/>
    <n v="505.37088469999998"/>
    <x v="842"/>
    <n v="6.285707521"/>
    <n v="11424.90199"/>
    <x v="842"/>
    <x v="843"/>
    <x v="3"/>
    <x v="0"/>
    <x v="0"/>
    <s v="Other"/>
  </r>
  <r>
    <s v="INNSA1"/>
    <s v="2022-10-06"/>
    <x v="0"/>
    <x v="2"/>
    <s v="SL-01 STAINLESS STEEL COLA BOTTLE 750ML SK750(QTY:5148 PCS/USD 1.250 PER PCS)"/>
    <x v="47"/>
    <x v="97"/>
    <x v="23"/>
    <s v=""/>
    <n v="5148"/>
    <s v="PCS"/>
    <s v="1.250"/>
    <s v="PCS"/>
    <n v="1029.5999999999999"/>
    <s v="KGS"/>
    <n v="525.2787879"/>
    <x v="843"/>
    <n v="6.5333182570000004"/>
    <n v="6726.7044779999997"/>
    <x v="843"/>
    <x v="844"/>
    <x v="3"/>
    <x v="0"/>
    <x v="0"/>
    <s v="Other"/>
  </r>
  <r>
    <s v="INNSA1"/>
    <s v="2022-09-24"/>
    <x v="0"/>
    <x v="1"/>
    <s v="STILL SCRUBBER 2 PCS SET (8001-2) (QTY:166200 SET/USD:0.164PER SET)"/>
    <x v="96"/>
    <x v="22"/>
    <x v="4"/>
    <s v="8001-2"/>
    <n v="166200"/>
    <s v="SET"/>
    <s v=" "/>
    <s v="SET"/>
    <n v="4847"/>
    <s v="KGS"/>
    <n v="482.9116257"/>
    <x v="844"/>
    <n v="6.0063635040000003"/>
    <n v="29112.84391"/>
    <x v="844"/>
    <x v="845"/>
    <x v="3"/>
    <x v="1"/>
    <x v="0"/>
    <s v="Scrubber"/>
  </r>
  <r>
    <s v="INNSA1"/>
    <s v="2022-09-22"/>
    <x v="0"/>
    <x v="2"/>
    <s v="NP-55 STEEL TEA STRAINER (QTY:151200 PCS / USD 0.3014 PER PCS)"/>
    <x v="10"/>
    <x v="12"/>
    <x v="0"/>
    <s v=""/>
    <n v="151200"/>
    <s v="PCS"/>
    <s v="0.3014"/>
    <s v="PCS"/>
    <n v="6930"/>
    <s v="KGS"/>
    <n v="558.18661329999998"/>
    <x v="845"/>
    <n v="6.9426195679999996"/>
    <n v="48112.353609999998"/>
    <x v="845"/>
    <x v="846"/>
    <x v="3"/>
    <x v="0"/>
    <x v="0"/>
    <s v="Tea Strainer"/>
  </r>
  <r>
    <s v="INNSA1"/>
    <s v="2022-09-19"/>
    <x v="0"/>
    <x v="2"/>
    <s v="STAINLESS STEEL SPORTS BOTTLE 750ML SG-702 (SB-01) (QTY :10656 PCS/USD:1.160 PER PCS)"/>
    <x v="24"/>
    <x v="88"/>
    <x v="0"/>
    <s v="SB-01"/>
    <e v="#VALUE!"/>
    <s v="PCS"/>
    <s v=" "/>
    <s v="PCS"/>
    <n v="1687.2"/>
    <s v="KGS"/>
    <n v="626.95413110000004"/>
    <x v="846"/>
    <n v="7.7979369539999999"/>
    <n v="13156.67923"/>
    <x v="846"/>
    <x v="847"/>
    <x v="3"/>
    <x v="0"/>
    <x v="0"/>
    <s v="Other"/>
  </r>
  <r>
    <s v="INNSA1"/>
    <s v="2022-09-19"/>
    <x v="0"/>
    <x v="2"/>
    <s v="STAINLESS STEEL SPORTS BOTTLE 650ML S115 (NP-21) (QTY :19872 PCS/USD:1.090 PER PCS)"/>
    <x v="24"/>
    <x v="96"/>
    <x v="0"/>
    <s v="NP-21"/>
    <e v="#VALUE!"/>
    <s v="PCS"/>
    <s v=" "/>
    <s v="PCS"/>
    <n v="3532.8"/>
    <s v="KGS"/>
    <n v="524.68560070000001"/>
    <x v="847"/>
    <n v="6.5259403069999999"/>
    <n v="23054.841919999999"/>
    <x v="847"/>
    <x v="848"/>
    <x v="3"/>
    <x v="0"/>
    <x v="0"/>
    <s v="Other"/>
  </r>
  <r>
    <s v="INNSA1"/>
    <s v="2022-09-19"/>
    <x v="0"/>
    <x v="2"/>
    <s v="STAINLESS STEEL SPORTS BOTTLE 750ML S-308-C6 (NP-20) (QTY :12672 PCS/USD:1.069 PER PCS)"/>
    <x v="24"/>
    <x v="86"/>
    <x v="0"/>
    <s v="NP-20"/>
    <e v="#VALUE!"/>
    <s v="PCS"/>
    <s v=" "/>
    <s v="PCS"/>
    <n v="2252.8000000000002"/>
    <s v="KGS"/>
    <n v="514.57706410000003"/>
    <x v="848"/>
    <n v="6.4002122400000001"/>
    <n v="14418.39813"/>
    <x v="848"/>
    <x v="849"/>
    <x v="3"/>
    <x v="0"/>
    <x v="0"/>
    <s v="Other"/>
  </r>
  <r>
    <s v="INNSA1"/>
    <s v="2022-09-17"/>
    <x v="0"/>
    <x v="2"/>
    <s v="KWP-1000B SS OIL POT 900 ML (QTY :27000 PCS/USD:1.59 PER PCS)"/>
    <x v="82"/>
    <x v="172"/>
    <x v="36"/>
    <s v=""/>
    <e v="#VALUE!"/>
    <s v="PCS"/>
    <s v=" "/>
    <s v="PCS"/>
    <n v="6850"/>
    <s v="KGS"/>
    <n v="528.6389547"/>
    <x v="849"/>
    <n v="6.5751113769999998"/>
    <n v="45039.512940000001"/>
    <x v="849"/>
    <x v="850"/>
    <x v="3"/>
    <x v="0"/>
    <x v="0"/>
    <s v="Other"/>
  </r>
  <r>
    <s v="INNSA1"/>
    <s v="2022-09-17"/>
    <x v="0"/>
    <x v="2"/>
    <s v="HOUSEHOLD STEEL HOOK 3PCS SET (2628)(QTY:165600 PKT/USD 0.436 PER PKT)"/>
    <x v="12"/>
    <x v="11"/>
    <x v="0"/>
    <s v="2628"/>
    <n v="165600"/>
    <s v="PKT"/>
    <s v="0.436"/>
    <s v="PACK"/>
    <n v="5612"/>
    <s v="KGS"/>
    <n v="1059.9357130000001"/>
    <x v="850"/>
    <n v="13.183280010000001"/>
    <n v="73984.567410000003"/>
    <x v="850"/>
    <x v="851"/>
    <x v="3"/>
    <x v="0"/>
    <x v="0"/>
    <s v="Other"/>
  </r>
  <r>
    <s v="INNSA1"/>
    <s v="2022-09-17"/>
    <x v="0"/>
    <x v="2"/>
    <s v="NP-55 STEEL TEA STRAINER(QTY:100800 PCS /USD 0.3032 PER PCS)"/>
    <x v="10"/>
    <x v="12"/>
    <x v="0"/>
    <s v=""/>
    <n v="100800"/>
    <s v="PCS"/>
    <s v="0.3032"/>
    <s v="PCS"/>
    <n v="4620"/>
    <s v="KGS"/>
    <n v="569.05030520000003"/>
    <x v="851"/>
    <n v="7.077740114"/>
    <n v="32699.159329999999"/>
    <x v="851"/>
    <x v="852"/>
    <x v="3"/>
    <x v="0"/>
    <x v="0"/>
    <s v="Tea Strainer"/>
  </r>
  <r>
    <s v="INNSA1"/>
    <s v="2022-09-17"/>
    <x v="0"/>
    <x v="2"/>
    <s v="AM-217 STEEL LEMON SQUEEZER (QTY:10200 PCS/USD 2.0408 PER PCS)"/>
    <x v="67"/>
    <x v="131"/>
    <x v="0"/>
    <s v=""/>
    <n v="10200"/>
    <s v="PCS"/>
    <s v="2.0408"/>
    <s v="PCS"/>
    <n v="2975"/>
    <s v="KGS"/>
    <n v="601.88921679999999"/>
    <x v="852"/>
    <n v="7.4861842889999997"/>
    <n v="22271.398260000002"/>
    <x v="852"/>
    <x v="853"/>
    <x v="3"/>
    <x v="0"/>
    <x v="0"/>
    <s v="Other"/>
  </r>
  <r>
    <s v="INNSA1"/>
    <s v="2022-09-12"/>
    <x v="0"/>
    <x v="2"/>
    <s v="STAINLESS STEEL COLA BOTTLE 750ML SK-750 (SL-01) (QTY :20664PCS/USD:1.25 PER PCS)"/>
    <x v="24"/>
    <x v="173"/>
    <x v="0"/>
    <s v="SL-01"/>
    <e v="#VALUE!"/>
    <e v="#VALUE!"/>
    <s v=" "/>
    <e v="#VALUE!"/>
    <n v="4132.8"/>
    <s v="KGS"/>
    <n v="542.40830670000003"/>
    <x v="853"/>
    <n v="6.7421790770000003"/>
    <n v="27864.077689999998"/>
    <x v="853"/>
    <x v="854"/>
    <x v="3"/>
    <x v="0"/>
    <x v="0"/>
    <s v="Other"/>
  </r>
  <r>
    <s v="INNSA1"/>
    <s v="2022-09-12"/>
    <x v="0"/>
    <x v="2"/>
    <s v="STAINLESS STEEL SPORTS BOTTLE 750ML SG-702 (SB-01) (QTY :1008 PCS/USD:1.160 PER PCS)"/>
    <x v="24"/>
    <x v="88"/>
    <x v="0"/>
    <s v="SB-01"/>
    <e v="#VALUE!"/>
    <s v="PCS"/>
    <s v=" "/>
    <s v="PCS"/>
    <n v="159.6"/>
    <s v="KGS"/>
    <n v="635.81672930000002"/>
    <x v="854"/>
    <n v="7.9032533169999999"/>
    <n v="1261.3592289999999"/>
    <x v="854"/>
    <x v="855"/>
    <x v="3"/>
    <x v="0"/>
    <x v="0"/>
    <s v="Other"/>
  </r>
  <r>
    <s v="INNSA1"/>
    <s v="2022-09-12"/>
    <x v="0"/>
    <x v="2"/>
    <s v="STAINLESS STEEL SPORTS BOTTLE 650ML S115 (NP-21) (QTY :19908PCS/USD:1.09 PER PCS)"/>
    <x v="24"/>
    <x v="96"/>
    <x v="0"/>
    <s v="NP-21"/>
    <e v="#VALUE!"/>
    <e v="#VALUE!"/>
    <s v=" "/>
    <e v="#VALUE!"/>
    <n v="3539.2"/>
    <s v="KGS"/>
    <n v="532.10254859999998"/>
    <x v="855"/>
    <n v="6.6140776710000004"/>
    <n v="23408.543689999999"/>
    <x v="855"/>
    <x v="856"/>
    <x v="3"/>
    <x v="0"/>
    <x v="0"/>
    <s v="Other"/>
  </r>
  <r>
    <s v="INNSA1"/>
    <s v="2022-09-12"/>
    <x v="0"/>
    <x v="2"/>
    <s v="KWB-600F STAINLESS STEEL SPORTS BOTTLE (QTY.50400 PCS/USD 1.00 PER PCS)"/>
    <x v="81"/>
    <x v="153"/>
    <x v="23"/>
    <s v=""/>
    <n v="0.504"/>
    <s v="PCS"/>
    <s v="1.00"/>
    <s v="PCS"/>
    <n v="7875"/>
    <s v="KGS"/>
    <n v="543.85387300000002"/>
    <x v="856"/>
    <n v="6.7601475830000002"/>
    <n v="53236.162210000002"/>
    <x v="856"/>
    <x v="857"/>
    <x v="3"/>
    <x v="0"/>
    <x v="0"/>
    <s v="Other"/>
  </r>
  <r>
    <s v="INNSA1"/>
    <s v="2022-09-08"/>
    <x v="0"/>
    <x v="2"/>
    <s v="STEEL LUNCH BOX 3LAYER (8505) (QTY:33,600 PCS/USD:3.63 PER PCS)"/>
    <x v="13"/>
    <x v="39"/>
    <x v="13"/>
    <s v="8505"/>
    <n v="33600"/>
    <s v="PCS"/>
    <s v=" "/>
    <s v="PCS"/>
    <n v="21784"/>
    <s v="KGS"/>
    <n v="468.60027450000001"/>
    <x v="857"/>
    <n v="5.8247392729999996"/>
    <n v="126886.1203"/>
    <x v="857"/>
    <x v="858"/>
    <x v="3"/>
    <x v="0"/>
    <x v="0"/>
    <s v="Lunch Box"/>
  </r>
  <r>
    <s v="INNSA1"/>
    <s v="2022-09-08"/>
    <x v="0"/>
    <x v="2"/>
    <s v="STEEL LUNCH BOX (6527) (QTY:25,680 PCS/USD:2 PER PCS)"/>
    <x v="13"/>
    <x v="38"/>
    <x v="13"/>
    <s v="6527"/>
    <n v="25680"/>
    <s v="PCS"/>
    <s v=" "/>
    <s v="PCS"/>
    <n v="8945.2000000000007"/>
    <s v="KGS"/>
    <n v="480.53964029999997"/>
    <x v="858"/>
    <n v="5.9731465540000004"/>
    <n v="53430.990550000002"/>
    <x v="858"/>
    <x v="859"/>
    <x v="3"/>
    <x v="0"/>
    <x v="0"/>
    <s v="Lunch Box"/>
  </r>
  <r>
    <s v="INNSA1"/>
    <s v="2022-09-08"/>
    <x v="0"/>
    <x v="2"/>
    <s v="STEEL ROUND CONTAINER (6856) (QTY:66,384 PCS/USD:0.64 PER PCS)"/>
    <x v="13"/>
    <x v="36"/>
    <x v="12"/>
    <s v="6856"/>
    <n v="66384"/>
    <s v="PCS"/>
    <s v=" "/>
    <s v="PCS"/>
    <n v="5532"/>
    <s v="KGS"/>
    <n v="642.76979930000005"/>
    <x v="859"/>
    <n v="7.9896805390000001"/>
    <n v="44198.91274"/>
    <x v="859"/>
    <x v="860"/>
    <x v="3"/>
    <x v="0"/>
    <x v="0"/>
    <s v="Other"/>
  </r>
  <r>
    <s v="INNSA1"/>
    <s v="2022-09-08"/>
    <x v="0"/>
    <x v="2"/>
    <s v="STEEL ROUND CONTAINER (6857) (QTY:35,280 PCS/USD:0.82 PER PCS)"/>
    <x v="13"/>
    <x v="36"/>
    <x v="12"/>
    <s v="6857"/>
    <n v="35280"/>
    <s v="PCS"/>
    <s v=" "/>
    <s v="PCS"/>
    <n v="4498.2"/>
    <s v="KGS"/>
    <n v="538.26723130000005"/>
    <x v="860"/>
    <n v="6.6907051749999997"/>
    <n v="30096.130020000001"/>
    <x v="860"/>
    <x v="861"/>
    <x v="3"/>
    <x v="0"/>
    <x v="0"/>
    <s v="Other"/>
  </r>
  <r>
    <s v="INNSA1"/>
    <s v="2022-09-08"/>
    <x v="0"/>
    <x v="2"/>
    <s v="STEEL RECTANGLE CONTAINER BIG (6578) (QTY:37,920 PCS/USD:1.75 PER PCS)"/>
    <x v="13"/>
    <x v="40"/>
    <x v="14"/>
    <s v="6578"/>
    <n v="37920"/>
    <s v="PCS"/>
    <s v=" "/>
    <s v="PCS"/>
    <n v="10847.7"/>
    <s v="KGS"/>
    <n v="511.99175489999999"/>
    <x v="861"/>
    <n v="6.3640988800000002"/>
    <n v="69035.835430000006"/>
    <x v="861"/>
    <x v="862"/>
    <x v="3"/>
    <x v="0"/>
    <x v="0"/>
    <s v="Other"/>
  </r>
  <r>
    <s v="INNSA1"/>
    <s v="2022-09-08"/>
    <x v="0"/>
    <x v="2"/>
    <s v="STEEL LUNCH BOX SMALL (6587) (QTY:51000 PCS/USD:1.68 PER PCS)"/>
    <x v="13"/>
    <x v="37"/>
    <x v="13"/>
    <s v="6587"/>
    <n v="51000"/>
    <s v="PCS"/>
    <s v=" "/>
    <s v="PCS"/>
    <n v="10348.75"/>
    <s v="KGS"/>
    <n v="692.92433970000002"/>
    <x v="862"/>
    <n v="8.6131055270000001"/>
    <n v="89134.875820000001"/>
    <x v="862"/>
    <x v="863"/>
    <x v="3"/>
    <x v="0"/>
    <x v="0"/>
    <s v="Lunch Box"/>
  </r>
  <r>
    <s v="INNSA1"/>
    <s v="2022-09-03"/>
    <x v="0"/>
    <x v="2"/>
    <s v="STAINLESS STEEL SPORTS BOTTLE (KWB-600F) (QTY:50400 PCS/USD:1. PER PCS)"/>
    <x v="24"/>
    <x v="93"/>
    <x v="0"/>
    <s v="KWB-600F"/>
    <n v="50400"/>
    <s v="PCS"/>
    <s v=" "/>
    <s v="PCS"/>
    <n v="7875"/>
    <s v="KGS"/>
    <n v="543.85387300000002"/>
    <x v="856"/>
    <n v="6.7601475830000002"/>
    <n v="53236.162210000002"/>
    <x v="856"/>
    <x v="857"/>
    <x v="3"/>
    <x v="0"/>
    <x v="0"/>
    <s v="Other"/>
  </r>
  <r>
    <s v="INNSA1"/>
    <s v="2022-08-30"/>
    <x v="0"/>
    <x v="2"/>
    <s v="STEEL HANGER WITH HOOK (ITEM NO. SL-89) (QTY 70056 PCS / USD1.14 PER PCS)"/>
    <x v="13"/>
    <x v="4"/>
    <x v="1"/>
    <s v="ITEM NO. SL-89"/>
    <n v="70056"/>
    <s v="PCS"/>
    <s v=" "/>
    <s v="PCS"/>
    <n v="15568"/>
    <s v="KGS"/>
    <n v="426.73176519999998"/>
    <x v="863"/>
    <n v="5.3010157160000002"/>
    <n v="82526.212669999994"/>
    <x v="863"/>
    <x v="864"/>
    <x v="3"/>
    <x v="0"/>
    <x v="0"/>
    <s v="Hanger"/>
  </r>
  <r>
    <s v="INNSA1"/>
    <s v="2022-08-23"/>
    <x v="0"/>
    <x v="2"/>
    <s v="STAINLESS STEEL SPORTS BOTTLE 750ML S-308-C6 (NP-20) (QTY :19080 PCS/USD:1.068 PER PCS)"/>
    <x v="24"/>
    <x v="86"/>
    <x v="0"/>
    <s v="NP-20"/>
    <e v="#VALUE!"/>
    <s v="PCS"/>
    <s v=" "/>
    <s v="PCS"/>
    <n v="3392"/>
    <s v="KGS"/>
    <n v="526.31055130000004"/>
    <x v="864"/>
    <n v="6.5380192709999996"/>
    <n v="22176.961370000001"/>
    <x v="864"/>
    <x v="865"/>
    <x v="3"/>
    <x v="0"/>
    <x v="0"/>
    <s v="Other"/>
  </r>
  <r>
    <s v="INNSA1"/>
    <s v="2022-08-23"/>
    <x v="0"/>
    <x v="2"/>
    <s v="STAINLESS STEEL COLA BOTTLE 750ML SK750 (SL-01) (QTY:18,180PCS/USD:1.240 PER PCS)"/>
    <x v="24"/>
    <x v="89"/>
    <x v="0"/>
    <s v="SL-01"/>
    <e v="#VALUE!"/>
    <e v="#VALUE!"/>
    <s v=" "/>
    <e v="#VALUE!"/>
    <n v="3636"/>
    <s v="KGS"/>
    <n v="543.17526950000001"/>
    <x v="865"/>
    <n v="6.747518876"/>
    <n v="24533.978630000001"/>
    <x v="865"/>
    <x v="866"/>
    <x v="3"/>
    <x v="0"/>
    <x v="0"/>
    <s v="Other"/>
  </r>
  <r>
    <s v="INNSA1"/>
    <s v="2022-08-23"/>
    <x v="0"/>
    <x v="2"/>
    <s v="STAINLESS STEEL SPORTS BOTTLE 750ML SG-702 (SB-01) (QTY :1908 PCS/USD:1.160 PER PCS)"/>
    <x v="24"/>
    <x v="88"/>
    <x v="0"/>
    <s v="SB-01"/>
    <e v="#VALUE!"/>
    <s v="PCS"/>
    <s v=" "/>
    <s v="PCS"/>
    <n v="302.10000000000002"/>
    <s v="KGS"/>
    <n v="641.85057930000005"/>
    <x v="866"/>
    <n v="7.9732991210000002"/>
    <n v="2408.7336650000002"/>
    <x v="866"/>
    <x v="867"/>
    <x v="3"/>
    <x v="0"/>
    <x v="0"/>
    <s v="Other"/>
  </r>
  <r>
    <s v="INNSA1"/>
    <s v="2022-08-23"/>
    <x v="0"/>
    <x v="2"/>
    <s v="STAINLESS STEEL BOTTLE 750ML SG805 (AM-06) (QTY:4032 PCS/USD1.0950 PER PCS)"/>
    <x v="24"/>
    <x v="114"/>
    <x v="0"/>
    <s v="AM-06"/>
    <n v="4032"/>
    <s v="PCS"/>
    <s v=" "/>
    <s v="PCS"/>
    <n v="604.79999999999995"/>
    <s v="KGS"/>
    <n v="633.93387900000005"/>
    <x v="867"/>
    <n v="7.8749550179999996"/>
    <n v="4762.7727949999999"/>
    <x v="867"/>
    <x v="868"/>
    <x v="3"/>
    <x v="0"/>
    <x v="0"/>
    <s v="Other"/>
  </r>
  <r>
    <s v="INNSA1"/>
    <s v="2022-08-23"/>
    <x v="0"/>
    <x v="2"/>
    <s v="STAINLESS STEEL COLA BOTTLE 750ML SK750 (SL-01) (QTY:15192 PCS/USD 1.2483 PER PCS)"/>
    <x v="24"/>
    <x v="89"/>
    <x v="0"/>
    <s v="SL-01"/>
    <n v="15192"/>
    <s v="PCS"/>
    <s v="1.2483"/>
    <s v="PCS"/>
    <n v="3038.4"/>
    <s v="KGS"/>
    <n v="542.01338529999998"/>
    <x v="868"/>
    <n v="6.7330855319999996"/>
    <n v="20457.807079999999"/>
    <x v="868"/>
    <x v="869"/>
    <x v="3"/>
    <x v="0"/>
    <x v="0"/>
    <s v="Other"/>
  </r>
  <r>
    <s v="INNSA1"/>
    <s v="2022-08-23"/>
    <x v="0"/>
    <x v="2"/>
    <s v="STAINLESS STEEL BOTTLE 750ML SG805 (AM-06) (QTY :2,376 PCS/USD:1.095 PER PCS)"/>
    <x v="24"/>
    <x v="114"/>
    <x v="0"/>
    <s v="AM-06"/>
    <e v="#VALUE!"/>
    <s v="PCS"/>
    <s v=" "/>
    <s v="PCS"/>
    <n v="356.4"/>
    <s v="KGS"/>
    <n v="639.54506170000002"/>
    <x v="869"/>
    <n v="7.9446591519999998"/>
    <n v="2831.4765219999999"/>
    <x v="869"/>
    <x v="870"/>
    <x v="3"/>
    <x v="0"/>
    <x v="0"/>
    <s v="Other"/>
  </r>
  <r>
    <s v="INNSA1"/>
    <s v="2022-08-23"/>
    <x v="0"/>
    <x v="2"/>
    <s v="STAINLESS STEEL SPORTS BOTTLE 650ML S115 (NP-21) (QTY:23220PCS/USD 1.0900 PER PCS)"/>
    <x v="24"/>
    <x v="96"/>
    <x v="0"/>
    <s v="NP-21"/>
    <e v="#VALUE!"/>
    <e v="#VALUE!"/>
    <s v="1.0900"/>
    <e v="#VALUE!"/>
    <n v="4128"/>
    <s v="KGS"/>
    <n v="532.43933379999999"/>
    <x v="870"/>
    <n v="6.614153215"/>
    <n v="27303.224470000001"/>
    <x v="870"/>
    <x v="871"/>
    <x v="3"/>
    <x v="0"/>
    <x v="0"/>
    <s v="Other"/>
  </r>
  <r>
    <s v="INNSA1"/>
    <s v="2022-08-22"/>
    <x v="0"/>
    <x v="2"/>
    <s v="HOUSEHOLD STEEL HOOK 3PCS SET (ITEM NO. 2628) (QTY 170208NOS/ USD 0.436PER NOS)"/>
    <x v="12"/>
    <x v="11"/>
    <x v="0"/>
    <s v="ITEM NO. 2628"/>
    <e v="#VALUE!"/>
    <e v="#VALUE!"/>
    <s v=" "/>
    <e v="#VALUE!"/>
    <n v="5768.16"/>
    <s v="KGS"/>
    <n v="1077.8224150000001"/>
    <x v="871"/>
    <n v="13.38909832"/>
    <n v="77230.461370000005"/>
    <x v="871"/>
    <x v="872"/>
    <x v="3"/>
    <x v="0"/>
    <x v="0"/>
    <s v="Other"/>
  </r>
  <r>
    <s v="INNSA1"/>
    <s v="2022-08-20"/>
    <x v="0"/>
    <x v="2"/>
    <s v="KWP-600B SS OIL POT 600ML(QTY:39000 PCS/USD 1.25 PER PCS)"/>
    <x v="79"/>
    <x v="174"/>
    <x v="36"/>
    <s v=""/>
    <n v="39000"/>
    <s v="PCS"/>
    <s v="1.25"/>
    <s v="PCS"/>
    <n v="6850"/>
    <s v="KGS"/>
    <n v="611.51537370000005"/>
    <x v="872"/>
    <n v="7.5964642700000002"/>
    <n v="52035.780250000003"/>
    <x v="872"/>
    <x v="873"/>
    <x v="3"/>
    <x v="0"/>
    <x v="0"/>
    <s v="Other"/>
  </r>
  <r>
    <s v="INNSA1"/>
    <s v="2022-08-18"/>
    <x v="0"/>
    <x v="2"/>
    <s v="STEEL TEA STRAINER BIG (SB-12) (QTY:5256 PCS/USD 1.155 PER PCS)"/>
    <x v="13"/>
    <x v="23"/>
    <x v="6"/>
    <s v="SB-12"/>
    <n v="5256"/>
    <s v="PCS"/>
    <s v="1.155"/>
    <s v="PCS"/>
    <n v="1248.3"/>
    <s v="KGS"/>
    <n v="421.30584800000003"/>
    <x v="873"/>
    <n v="5.249917108"/>
    <n v="6553.4715260000003"/>
    <x v="873"/>
    <x v="874"/>
    <x v="3"/>
    <x v="0"/>
    <x v="0"/>
    <s v="Tea Strainer"/>
  </r>
  <r>
    <s v="INNSA1"/>
    <s v="2022-08-16"/>
    <x v="0"/>
    <x v="2"/>
    <s v="RYX-02-020 MILD STEEL MULTI FUNCTION CLOTH STAND(QTY:1232 PCS/USD 15.30 PER PCS)"/>
    <x v="18"/>
    <x v="33"/>
    <x v="10"/>
    <s v=""/>
    <n v="1232"/>
    <s v="PCS"/>
    <s v="15.30"/>
    <s v="PCS"/>
    <n v="4004"/>
    <s v="KGS"/>
    <n v="461.05239260000002"/>
    <x v="874"/>
    <n v="5.7452011540000001"/>
    <n v="23003.78542"/>
    <x v="874"/>
    <x v="875"/>
    <x v="3"/>
    <x v="0"/>
    <x v="0"/>
    <s v="Cloth Stand"/>
  </r>
  <r>
    <s v="INNSA1"/>
    <s v="2022-08-12"/>
    <x v="0"/>
    <x v="2"/>
    <s v="NP-55 STEEL TEA STRAINER (QTY:50400 PCS/USD 0.3099 PER PCS)"/>
    <x v="10"/>
    <x v="12"/>
    <x v="0"/>
    <s v=""/>
    <n v="50400"/>
    <s v="PCS"/>
    <s v="0.3099"/>
    <s v="PCS"/>
    <n v="2310"/>
    <s v="KGS"/>
    <n v="590.08238530000006"/>
    <x v="875"/>
    <n v="7.3530515300000001"/>
    <n v="16985.549029999998"/>
    <x v="875"/>
    <x v="876"/>
    <x v="3"/>
    <x v="0"/>
    <x v="0"/>
    <s v="Tea Strainer"/>
  </r>
  <r>
    <s v="INNSA1"/>
    <s v="2022-08-12"/>
    <x v="0"/>
    <x v="2"/>
    <s v="SB-12 STEEL TEA STRAINER BIG - (QTY:21216 PCS/USD 1.1549 PERPCS)"/>
    <x v="3"/>
    <x v="107"/>
    <x v="0"/>
    <s v=""/>
    <n v="21216"/>
    <s v="PCS"/>
    <s v="1.1549"/>
    <s v="PCS"/>
    <n v="5038.8"/>
    <s v="KGS"/>
    <n v="424.37839960000002"/>
    <x v="876"/>
    <n v="5.2882043569999997"/>
    <n v="26646.204109999999"/>
    <x v="876"/>
    <x v="877"/>
    <x v="3"/>
    <x v="0"/>
    <x v="0"/>
    <s v="Tea Strainer"/>
  </r>
  <r>
    <s v="INNSA1"/>
    <s v="2022-08-10"/>
    <x v="0"/>
    <x v="2"/>
    <s v="NP-20 STAINLESS STEEL SPORTS BOTTLE 750ML S-308-C6 (QTY:2376PCS/ USD 1.062 PER PCS)"/>
    <x v="53"/>
    <x v="103"/>
    <x v="23"/>
    <s v=""/>
    <e v="#VALUE!"/>
    <e v="#VALUE!"/>
    <s v="1.062"/>
    <e v="#VALUE!"/>
    <n v="422.4"/>
    <s v="KGS"/>
    <n v="535.88290719999998"/>
    <x v="877"/>
    <n v="6.677668626"/>
    <n v="2820.6472269999999"/>
    <x v="877"/>
    <x v="878"/>
    <x v="3"/>
    <x v="0"/>
    <x v="0"/>
    <s v="Other"/>
  </r>
  <r>
    <s v="INNSA1"/>
    <s v="2022-08-10"/>
    <x v="0"/>
    <x v="2"/>
    <s v="NP-21 STAINLESS STEEL SPORTS BOTTLE 650ML S115(QTY:40680 PCS/ USD 1.140 PER PCS)"/>
    <x v="55"/>
    <x v="106"/>
    <x v="23"/>
    <s v=""/>
    <n v="40680"/>
    <s v="PCS"/>
    <s v="1.140"/>
    <s v="PCS"/>
    <n v="7232"/>
    <s v="KGS"/>
    <n v="575.24202430000003"/>
    <x v="878"/>
    <n v="7.1681249139999998"/>
    <n v="51839.879379999998"/>
    <x v="878"/>
    <x v="879"/>
    <x v="3"/>
    <x v="0"/>
    <x v="0"/>
    <s v="Other"/>
  </r>
  <r>
    <s v="INNSA1"/>
    <s v="2022-08-10"/>
    <x v="0"/>
    <x v="1"/>
    <s v="OKS-4156 STEEL SCRUBBER 6PCS SET (QTY 99600 SET / USD 0.265PER SET)"/>
    <x v="8"/>
    <x v="9"/>
    <x v="0"/>
    <s v=""/>
    <n v="99600"/>
    <s v="SET"/>
    <s v=" "/>
    <s v="SET"/>
    <n v="8677.15"/>
    <s v="KGS"/>
    <n v="288.3185297"/>
    <x v="879"/>
    <n v="3.5927542639999999"/>
    <n v="31174.86766"/>
    <x v="879"/>
    <x v="880"/>
    <x v="3"/>
    <x v="1"/>
    <x v="0"/>
    <s v="Scrubber"/>
  </r>
  <r>
    <s v="INNSA1"/>
    <s v="2022-08-08"/>
    <x v="0"/>
    <x v="2"/>
    <s v="STAINLESS STEEL SPORTS BOTTLE (KWB-600F) (QTY:50400 PCS/USD:1. PER PCS)"/>
    <x v="24"/>
    <x v="93"/>
    <x v="0"/>
    <s v="KWB-600F"/>
    <n v="50400"/>
    <s v="PCS"/>
    <s v=" "/>
    <s v="PCS"/>
    <n v="7875"/>
    <s v="KGS"/>
    <n v="552.16570790000003"/>
    <x v="880"/>
    <n v="6.8805695690000004"/>
    <n v="54184.485359999999"/>
    <x v="880"/>
    <x v="881"/>
    <x v="3"/>
    <x v="0"/>
    <x v="0"/>
    <s v="Other"/>
  </r>
  <r>
    <s v="INNSA1"/>
    <s v="2022-08-08"/>
    <x v="0"/>
    <x v="1"/>
    <s v="SS410 SS SCRUBBER 3PCS SET(QTY:120120 SET/USD 0.20 PER SET)"/>
    <x v="77"/>
    <x v="175"/>
    <x v="36"/>
    <s v=""/>
    <n v="120120"/>
    <s v="SET"/>
    <s v="0.20"/>
    <s v="SET"/>
    <n v="7707.7"/>
    <s v="KGS"/>
    <n v="298.07905210000001"/>
    <x v="881"/>
    <n v="3.7143807120000001"/>
    <n v="28629.33221"/>
    <x v="881"/>
    <x v="882"/>
    <x v="3"/>
    <x v="1"/>
    <x v="0"/>
    <s v="Scrubber"/>
  </r>
  <r>
    <s v="INNSA1"/>
    <s v="2022-08-06"/>
    <x v="0"/>
    <x v="2"/>
    <s v="STEEL HANGER WITH HOOK (SM1168) (QTY:57792 PCS / USD 1.30 PER PCS)"/>
    <x v="13"/>
    <x v="4"/>
    <x v="1"/>
    <s v="SM1168"/>
    <n v="57792"/>
    <s v="PCS"/>
    <s v="1.30"/>
    <s v="PCS"/>
    <n v="10836"/>
    <s v="KGS"/>
    <n v="583.90640459999997"/>
    <x v="882"/>
    <n v="7.2760922690000003"/>
    <n v="78843.735830000005"/>
    <x v="882"/>
    <x v="883"/>
    <x v="3"/>
    <x v="0"/>
    <x v="0"/>
    <s v="Hanger"/>
  </r>
  <r>
    <s v="INNSA1"/>
    <s v="2022-08-02"/>
    <x v="0"/>
    <x v="2"/>
    <s v="RYX-02-020 MILD STEEL MULTI FUNCTION CLOTH STAND(QTY:1232 PCS/USD 15.30 PER PCS)"/>
    <x v="18"/>
    <x v="33"/>
    <x v="10"/>
    <s v=""/>
    <n v="1232"/>
    <s v="PCS"/>
    <s v="15.30"/>
    <s v="PCS"/>
    <n v="4004"/>
    <s v="KGS"/>
    <n v="474.1710789"/>
    <x v="883"/>
    <n v="5.8575797270000001"/>
    <n v="23453.749230000001"/>
    <x v="883"/>
    <x v="884"/>
    <x v="3"/>
    <x v="0"/>
    <x v="0"/>
    <s v="Cloth Stand"/>
  </r>
  <r>
    <s v="INNSA1"/>
    <s v="2022-07-30"/>
    <x v="0"/>
    <x v="2"/>
    <s v="NP-55 STEEL TEA STRAINER (QTY:50400 PCS/USD 0.3123 PER PCS)"/>
    <x v="10"/>
    <x v="12"/>
    <x v="0"/>
    <s v=""/>
    <n v="50400"/>
    <s v="PCS"/>
    <s v="0.3123"/>
    <s v="PCS"/>
    <n v="2310"/>
    <s v="KGS"/>
    <n v="603.33039829999996"/>
    <x v="884"/>
    <n v="7.4531241289999999"/>
    <n v="17216.71674"/>
    <x v="884"/>
    <x v="885"/>
    <x v="3"/>
    <x v="0"/>
    <x v="0"/>
    <s v="Tea Strainer"/>
  </r>
  <r>
    <s v="INNSA1"/>
    <s v="2022-07-30"/>
    <x v="0"/>
    <x v="2"/>
    <s v="NP-19 STEEL SALT BOTTLE (QTY:68928 PCS/USD 0.4954 PER PCS)"/>
    <x v="29"/>
    <x v="72"/>
    <x v="0"/>
    <s v=""/>
    <n v="68928"/>
    <s v="PCS"/>
    <s v="0.4954"/>
    <s v="PCS"/>
    <n v="10770"/>
    <s v="KGS"/>
    <n v="280.73764619999997"/>
    <x v="885"/>
    <n v="3.4680376310000001"/>
    <n v="37350.765290000003"/>
    <x v="885"/>
    <x v="886"/>
    <x v="3"/>
    <x v="0"/>
    <x v="0"/>
    <s v="Other"/>
  </r>
  <r>
    <s v="INNSA1"/>
    <s v="2022-07-30"/>
    <x v="0"/>
    <x v="2"/>
    <s v="SB-01 STAINLESS STEEL SPORTS BOTTLE 750ML SG-702 (QTY:33948PCS/USD 1.1600 PER PCS)"/>
    <x v="48"/>
    <x v="98"/>
    <x v="23"/>
    <s v=""/>
    <e v="#VALUE!"/>
    <e v="#VALUE!"/>
    <s v="1.1600"/>
    <e v="#VALUE!"/>
    <n v="5375.1"/>
    <s v="KGS"/>
    <n v="662.48601699999995"/>
    <x v="886"/>
    <n v="8.1838915009999997"/>
    <n v="43989.235209999999"/>
    <x v="886"/>
    <x v="887"/>
    <x v="3"/>
    <x v="0"/>
    <x v="0"/>
    <s v="Other"/>
  </r>
  <r>
    <s v="INNSA1"/>
    <s v="2022-07-30"/>
    <x v="0"/>
    <x v="2"/>
    <s v="AM-06 STAINLESS STEEL BOTTLE 750ML SG805 (QTY:39672 PCS/USD1.095 PER PCS)"/>
    <x v="50"/>
    <x v="100"/>
    <x v="23"/>
    <s v=""/>
    <n v="39672"/>
    <s v="PCS"/>
    <s v=" "/>
    <s v="PCS"/>
    <n v="5950.8"/>
    <s v="KGS"/>
    <n v="660.04854639999996"/>
    <x v="887"/>
    <n v="8.1537806849999992"/>
    <n v="48521.518100000001"/>
    <x v="887"/>
    <x v="888"/>
    <x v="3"/>
    <x v="0"/>
    <x v="0"/>
    <s v="Other"/>
  </r>
  <r>
    <s v="INNSA1"/>
    <s v="2022-07-30"/>
    <x v="0"/>
    <x v="2"/>
    <s v="SL-01 STAINLESS STEEL COLA BOTTLE 750ML SK750 (QTY:21960 PCS/USD 1.2512 PER PCS)"/>
    <x v="47"/>
    <x v="97"/>
    <x v="23"/>
    <s v=""/>
    <n v="21960"/>
    <s v="PCS"/>
    <s v="1.2512"/>
    <s v="PCS"/>
    <n v="4392"/>
    <s v="KGS"/>
    <n v="565.70212430000004"/>
    <x v="888"/>
    <n v="6.9882906030000003"/>
    <n v="30692.572329999999"/>
    <x v="888"/>
    <x v="889"/>
    <x v="3"/>
    <x v="0"/>
    <x v="0"/>
    <s v="Other"/>
  </r>
  <r>
    <s v="INNSA1"/>
    <s v="2022-07-30"/>
    <x v="0"/>
    <x v="2"/>
    <s v="DS-25 STAINLESS STEEL GRATER WITH HANDLE(QTY:100200 PCS/USD0.2192 PER PCS)"/>
    <x v="28"/>
    <x v="64"/>
    <x v="23"/>
    <s v=""/>
    <n v="100200"/>
    <s v="PCS"/>
    <s v=" "/>
    <s v="PCS"/>
    <n v="3340"/>
    <s v="KGS"/>
    <n v="582.27277249999997"/>
    <x v="889"/>
    <n v="7.1929928649999999"/>
    <n v="24024.596170000001"/>
    <x v="889"/>
    <x v="890"/>
    <x v="3"/>
    <x v="0"/>
    <x v="0"/>
    <s v="Other"/>
  </r>
  <r>
    <s v="INNSA1"/>
    <s v="2022-07-30"/>
    <x v="0"/>
    <x v="2"/>
    <s v="NP-20 STAINLESS STEEL SPORTS BOTTLE 750ML S-308-C6 (QTY :5724 PCS/USD 1.062 PER PCS)"/>
    <x v="53"/>
    <x v="103"/>
    <x v="23"/>
    <s v=""/>
    <e v="#VALUE!"/>
    <s v="PCS"/>
    <s v="1.062"/>
    <s v="PCS"/>
    <n v="1017.6"/>
    <s v="KGS"/>
    <n v="540.13237030000005"/>
    <x v="890"/>
    <n v="6.6724196449999997"/>
    <n v="6789.8542310000003"/>
    <x v="890"/>
    <x v="891"/>
    <x v="3"/>
    <x v="0"/>
    <x v="0"/>
    <s v="Other"/>
  </r>
  <r>
    <s v="INNSA1"/>
    <s v="2022-07-30"/>
    <x v="0"/>
    <x v="2"/>
    <s v="AM-253 STEEL KITCHEN TURNER (QTY:30600 PCS/USD 0.5780 PER PCS)"/>
    <x v="75"/>
    <x v="138"/>
    <x v="0"/>
    <s v=""/>
    <n v="30600"/>
    <s v="PCS"/>
    <s v="0.5780"/>
    <s v="PCS"/>
    <n v="2975"/>
    <s v="KGS"/>
    <n v="526.41345879999994"/>
    <x v="891"/>
    <n v="6.5029457539999997"/>
    <n v="19346.263620000002"/>
    <x v="891"/>
    <x v="892"/>
    <x v="3"/>
    <x v="0"/>
    <x v="0"/>
    <s v="Other"/>
  </r>
  <r>
    <s v="INNSA1"/>
    <s v="2022-07-30"/>
    <x v="0"/>
    <x v="2"/>
    <s v="NP-21 STAINLESS STEEL SPORTS BOTTLE 650ML S115(QTY:43164 PCS/USD 1.140 PER PCS)"/>
    <x v="55"/>
    <x v="106"/>
    <x v="23"/>
    <s v=""/>
    <n v="43164"/>
    <s v="PCS"/>
    <s v="1.140"/>
    <s v="PCS"/>
    <n v="7673.6"/>
    <s v="KGS"/>
    <n v="579.80291780000005"/>
    <x v="892"/>
    <n v="7.1624819989999997"/>
    <n v="54962.021869999997"/>
    <x v="892"/>
    <x v="893"/>
    <x v="3"/>
    <x v="0"/>
    <x v="0"/>
    <s v="Other"/>
  </r>
  <r>
    <s v="INNSA1"/>
    <s v="2022-07-30"/>
    <x v="0"/>
    <x v="2"/>
    <s v="NP-20 STAINLESS STEEL SPORTS BOTTLE 750ML S-308-C6(QTY:29916PCS/USD 1.0620 PER PCS)"/>
    <x v="53"/>
    <x v="103"/>
    <x v="23"/>
    <s v=""/>
    <e v="#VALUE!"/>
    <e v="#VALUE!"/>
    <s v="1.0620"/>
    <e v="#VALUE!"/>
    <n v="5318.4"/>
    <s v="KGS"/>
    <n v="540.17951830000004"/>
    <x v="893"/>
    <n v="6.6730020789999998"/>
    <n v="35489.694259999997"/>
    <x v="893"/>
    <x v="894"/>
    <x v="3"/>
    <x v="0"/>
    <x v="0"/>
    <s v="Other"/>
  </r>
  <r>
    <s v="INNSA1"/>
    <s v="2022-07-30"/>
    <x v="0"/>
    <x v="2"/>
    <s v="SB-12 STEEL TEA STRAINER BIG(QTY:23928 PCS/USD 1.1636 PER PCS)"/>
    <x v="3"/>
    <x v="3"/>
    <x v="0"/>
    <s v=""/>
    <n v="23928"/>
    <s v="PCS"/>
    <s v="1.1636"/>
    <s v="PCS"/>
    <n v="5682.9"/>
    <s v="KGS"/>
    <n v="433.81517539999999"/>
    <x v="894"/>
    <n v="5.3590509620000004"/>
    <n v="30454.950710000001"/>
    <x v="894"/>
    <x v="895"/>
    <x v="3"/>
    <x v="0"/>
    <x v="0"/>
    <s v="Tea Strainer"/>
  </r>
  <r>
    <s v="INNSA1"/>
    <s v="2022-07-28"/>
    <x v="0"/>
    <x v="2"/>
    <s v="NP-19 STEEL SALT BOTTLE (QTY:56112 PCS/ USD 0.496 PER PCS)"/>
    <x v="29"/>
    <x v="72"/>
    <x v="0"/>
    <s v=""/>
    <n v="56112"/>
    <s v="PCS"/>
    <s v="0.496"/>
    <s v="PCS"/>
    <n v="8767.5"/>
    <s v="KGS"/>
    <n v="289.12198000000001"/>
    <x v="895"/>
    <n v="3.57161186"/>
    <n v="31314.10698"/>
    <x v="895"/>
    <x v="896"/>
    <x v="3"/>
    <x v="0"/>
    <x v="0"/>
    <s v="Other"/>
  </r>
  <r>
    <s v="INNSA1"/>
    <s v="2022-07-25"/>
    <x v="0"/>
    <x v="2"/>
    <s v="6901 STEEL RECTANGLE CONTAINER (QTY:54504 PCS /USD 1.01 PERPCS)"/>
    <x v="85"/>
    <x v="157"/>
    <x v="0"/>
    <s v=""/>
    <n v="54504"/>
    <s v="PCS"/>
    <s v="1.01"/>
    <s v="PCS"/>
    <n v="8856.9"/>
    <s v="KGS"/>
    <n v="548.58222290000003"/>
    <x v="896"/>
    <n v="6.7768032480000002"/>
    <n v="60021.468679999998"/>
    <x v="896"/>
    <x v="897"/>
    <x v="3"/>
    <x v="0"/>
    <x v="0"/>
    <s v="Other"/>
  </r>
  <r>
    <s v="INNSA1"/>
    <s v="2022-07-25"/>
    <x v="0"/>
    <x v="2"/>
    <s v="8504 STEEL LUNCH BOX 2 LAYER (QTY:44160 PCS/ USD 2.61 PER PCS)"/>
    <x v="92"/>
    <x v="168"/>
    <x v="0"/>
    <s v=""/>
    <n v="44160"/>
    <s v="PCS"/>
    <s v="2.61"/>
    <s v="PCS"/>
    <n v="21123.200000000001"/>
    <s v="KGS"/>
    <n v="481.59675950000002"/>
    <x v="897"/>
    <n v="5.9493114199999999"/>
    <n v="125668.495"/>
    <x v="897"/>
    <x v="898"/>
    <x v="3"/>
    <x v="0"/>
    <x v="0"/>
    <s v="Lunch Box"/>
  </r>
  <r>
    <s v="INNSA1"/>
    <s v="2022-07-25"/>
    <x v="0"/>
    <x v="2"/>
    <s v="6900 STEEL LUNCH BOX (QTY:91200 PCS /USD 0.83 PER PCS)"/>
    <x v="97"/>
    <x v="159"/>
    <x v="0"/>
    <s v=""/>
    <n v="91200"/>
    <s v="PCS"/>
    <s v="0.83"/>
    <s v="PCS"/>
    <n v="10374"/>
    <s v="KGS"/>
    <n v="644.02149699999995"/>
    <x v="898"/>
    <n v="7.9557936629999997"/>
    <n v="82533.403460000001"/>
    <x v="898"/>
    <x v="899"/>
    <x v="3"/>
    <x v="0"/>
    <x v="0"/>
    <s v="Lunch Box"/>
  </r>
  <r>
    <s v="INNSA1"/>
    <s v="2022-07-23"/>
    <x v="0"/>
    <x v="2"/>
    <s v="KWP-1000B SSOIL POT 900 ML (QTY 27000 PCS / USD 1.64 PER PCS)"/>
    <x v="82"/>
    <x v="176"/>
    <x v="39"/>
    <s v=""/>
    <n v="27000"/>
    <s v="PCS"/>
    <s v="1.64"/>
    <s v="PCS"/>
    <n v="6850"/>
    <s v="KGS"/>
    <n v="581.30076789999998"/>
    <x v="899"/>
    <n v="7.1809853969999997"/>
    <n v="49189.749969999997"/>
    <x v="899"/>
    <x v="900"/>
    <x v="3"/>
    <x v="0"/>
    <x v="0"/>
    <s v="Other"/>
  </r>
  <r>
    <s v="INNSA1"/>
    <s v="2022-07-23"/>
    <x v="0"/>
    <x v="2"/>
    <s v="NP-20 STAINLESS STEEL SPORTS BOTTLE 750ML S-308-C6 (QTY :14976 PCS/USD 1.113 PER PCS)"/>
    <x v="53"/>
    <x v="103"/>
    <x v="23"/>
    <s v=""/>
    <e v="#VALUE!"/>
    <s v="PCS"/>
    <s v="1.113"/>
    <s v="PCS"/>
    <n v="2662.4"/>
    <s v="KGS"/>
    <n v="565.23215900000002"/>
    <x v="900"/>
    <n v="6.9824849779999996"/>
    <n v="18590.168000000001"/>
    <x v="900"/>
    <x v="901"/>
    <x v="3"/>
    <x v="0"/>
    <x v="0"/>
    <s v="Other"/>
  </r>
  <r>
    <s v="INNSA1"/>
    <s v="2022-07-23"/>
    <x v="0"/>
    <x v="2"/>
    <s v="SB-01 STAINLESS STEEL SPORTS BOTTLE 750ML SG-702 (QTY :4968PCS/USD 1.205 PER PCS)"/>
    <x v="48"/>
    <x v="98"/>
    <x v="23"/>
    <s v=""/>
    <e v="#VALUE!"/>
    <e v="#VALUE!"/>
    <s v="1.205"/>
    <e v="#VALUE!"/>
    <n v="786.6"/>
    <s v="KGS"/>
    <n v="687.10605139999996"/>
    <x v="901"/>
    <n v="8.4880302820000004"/>
    <n v="6676.68462"/>
    <x v="901"/>
    <x v="902"/>
    <x v="3"/>
    <x v="0"/>
    <x v="0"/>
    <s v="Other"/>
  </r>
  <r>
    <s v="INNSA1"/>
    <s v="2022-07-23"/>
    <x v="0"/>
    <x v="2"/>
    <s v="NP-21 STAINLESS STEEL SPORTS BOTTLE 650ML S115 (QTY :23112 PCS/USD 1.140 PER PCS)"/>
    <x v="55"/>
    <x v="106"/>
    <x v="23"/>
    <s v=""/>
    <e v="#VALUE!"/>
    <s v="PCS"/>
    <s v="1.140"/>
    <s v="PCS"/>
    <n v="4108.8"/>
    <s v="KGS"/>
    <n v="578.94389850000005"/>
    <x v="902"/>
    <n v="7.1518702709999999"/>
    <n v="29385.60457"/>
    <x v="902"/>
    <x v="903"/>
    <x v="3"/>
    <x v="0"/>
    <x v="0"/>
    <s v="Other"/>
  </r>
  <r>
    <s v="INNSA1"/>
    <s v="2022-07-19"/>
    <x v="0"/>
    <x v="2"/>
    <s v="KL324H-9S STAINLESS STEEL GRATER WITH HANDLE (QTY: 59040 PCS/USD 0.70 PER PCS)"/>
    <x v="78"/>
    <x v="64"/>
    <x v="23"/>
    <s v=""/>
    <n v="59040"/>
    <s v="PCS"/>
    <s v="0.70"/>
    <s v="PCS"/>
    <n v="9676"/>
    <s v="KGS"/>
    <n v="378.08989459999998"/>
    <x v="903"/>
    <n v="4.7320387310000003"/>
    <n v="45787.206760000001"/>
    <x v="903"/>
    <x v="904"/>
    <x v="3"/>
    <x v="0"/>
    <x v="0"/>
    <s v="Other"/>
  </r>
  <r>
    <s v="INNSA1"/>
    <s v="2022-07-18"/>
    <x v="0"/>
    <x v="1"/>
    <s v="OKS-4156 STEEL SCRUBBER 6PCS SET (QTY: 99600 SET / USD 0.275 PER SET)"/>
    <x v="8"/>
    <x v="9"/>
    <x v="0"/>
    <s v=""/>
    <n v="99600"/>
    <s v="SET"/>
    <s v="0.275"/>
    <s v="SET"/>
    <n v="8677.15"/>
    <s v="KGS"/>
    <n v="297.38562660000002"/>
    <x v="904"/>
    <n v="3.721972799"/>
    <n v="32296.116269999999"/>
    <x v="904"/>
    <x v="905"/>
    <x v="3"/>
    <x v="1"/>
    <x v="0"/>
    <s v="Scrubber"/>
  </r>
  <r>
    <s v="INNSA1"/>
    <s v="2022-07-12"/>
    <x v="0"/>
    <x v="2"/>
    <s v="SL-01 - STAINLESS STEEL COLA BOTTLE 750ML SK750 (QTY:38592PCS/USD 1.300 PER PCS)"/>
    <x v="47"/>
    <x v="170"/>
    <x v="37"/>
    <s v=""/>
    <e v="#VALUE!"/>
    <e v="#VALUE!"/>
    <s v="1.300"/>
    <e v="#VALUE!"/>
    <n v="7718.4"/>
    <s v="KGS"/>
    <n v="576.91079630000002"/>
    <x v="905"/>
    <n v="7.2204104669999998"/>
    <n v="55730.016150000003"/>
    <x v="905"/>
    <x v="906"/>
    <x v="3"/>
    <x v="0"/>
    <x v="0"/>
    <s v="Other"/>
  </r>
  <r>
    <s v="INNSA1"/>
    <s v="2022-07-12"/>
    <x v="0"/>
    <x v="1"/>
    <s v="8001-2 STEEL SCRUBBER 2 PCS SET (QTY- 165960 SET/USD 0.168PER SET)"/>
    <x v="1"/>
    <x v="8"/>
    <x v="0"/>
    <s v=""/>
    <e v="#VALUE!"/>
    <s v="SET"/>
    <s v=" "/>
    <s v="SET"/>
    <n v="4840"/>
    <s v="KGS"/>
    <n v="568.01128310000001"/>
    <x v="906"/>
    <n v="7.1090273220000002"/>
    <n v="34407.692239999997"/>
    <x v="906"/>
    <x v="907"/>
    <x v="3"/>
    <x v="1"/>
    <x v="0"/>
    <s v="Scrubber"/>
  </r>
  <r>
    <s v="INNSA1"/>
    <s v="2022-07-12"/>
    <x v="0"/>
    <x v="2"/>
    <s v="SB-01 - STAINLESS STEEL SPORTS BOTTLE 750ML SG-702 (QTY:1872PCS/USD 1.205 PER PCS)"/>
    <x v="48"/>
    <x v="161"/>
    <x v="37"/>
    <s v=""/>
    <e v="#VALUE!"/>
    <e v="#VALUE!"/>
    <s v="1.205"/>
    <e v="#VALUE!"/>
    <n v="296.39999999999998"/>
    <s v="KGS"/>
    <n v="675.47607960000005"/>
    <x v="907"/>
    <n v="8.4540185179999998"/>
    <n v="2505.7710889999998"/>
    <x v="907"/>
    <x v="908"/>
    <x v="3"/>
    <x v="0"/>
    <x v="0"/>
    <s v="Other"/>
  </r>
  <r>
    <s v="INNSA1"/>
    <s v="2022-07-04"/>
    <x v="0"/>
    <x v="2"/>
    <s v="KL326D-9S STAINLESS STEEL GRATER WITH HANDLE (QTY:37560PCS/USD 1.02 PER PCS)"/>
    <x v="80"/>
    <x v="64"/>
    <x v="23"/>
    <s v=""/>
    <e v="#VALUE!"/>
    <e v="#VALUE!"/>
    <s v="1.02"/>
    <e v="#VALUE!"/>
    <n v="8607.5"/>
    <s v="KGS"/>
    <n v="388.54271390000002"/>
    <x v="908"/>
    <n v="4.9213769970000003"/>
    <n v="42360.752500000002"/>
    <x v="908"/>
    <x v="909"/>
    <x v="3"/>
    <x v="0"/>
    <x v="0"/>
    <s v="Other"/>
  </r>
  <r>
    <s v="INNSA1"/>
    <s v="2022-07-04"/>
    <x v="0"/>
    <x v="2"/>
    <s v="KL324H-9S STAINLESS STEEL GRATER WITH HANDLE (QTY:59040 PCS/USD 0.70 PER PCS)"/>
    <x v="78"/>
    <x v="64"/>
    <x v="23"/>
    <s v=""/>
    <n v="59040"/>
    <s v="PCS"/>
    <s v="0.70"/>
    <s v="PCS"/>
    <n v="9676"/>
    <s v="KGS"/>
    <n v="372.85376910000002"/>
    <x v="909"/>
    <n v="4.7226569869999997"/>
    <n v="45696.42901"/>
    <x v="909"/>
    <x v="910"/>
    <x v="3"/>
    <x v="0"/>
    <x v="0"/>
    <s v="Other"/>
  </r>
  <r>
    <s v="INNSA1"/>
    <s v="2022-06-29"/>
    <x v="0"/>
    <x v="2"/>
    <s v="6578 STEEL RECTANGLE CONTAINER BIG(QTY:37920 PCS/ USD 1.80 PER PCS)"/>
    <x v="98"/>
    <x v="177"/>
    <x v="0"/>
    <s v=""/>
    <n v="37920"/>
    <s v="PCS"/>
    <s v="1.80"/>
    <s v="PCS"/>
    <n v="11202.2"/>
    <s v="KGS"/>
    <n v="528.77799270000003"/>
    <x v="910"/>
    <n v="6.6976313200000002"/>
    <n v="75028.205570000006"/>
    <x v="910"/>
    <x v="911"/>
    <x v="3"/>
    <x v="0"/>
    <x v="0"/>
    <s v="Other"/>
  </r>
  <r>
    <s v="INNSA1"/>
    <s v="2022-06-29"/>
    <x v="0"/>
    <x v="2"/>
    <s v="6561 STEEL LUNCH BOX (QTY:21600 PCS/ USD 2.75 PER PCS)"/>
    <x v="91"/>
    <x v="159"/>
    <x v="0"/>
    <s v=""/>
    <n v="21600"/>
    <s v="PCS"/>
    <s v="2.75"/>
    <s v="PCS"/>
    <n v="8232"/>
    <s v="KGS"/>
    <n v="626.20554179999999"/>
    <x v="911"/>
    <n v="7.931672474"/>
    <n v="65293.527800000003"/>
    <x v="911"/>
    <x v="912"/>
    <x v="3"/>
    <x v="0"/>
    <x v="0"/>
    <s v="Lunch Box"/>
  </r>
  <r>
    <s v="INNSA1"/>
    <s v="2022-06-29"/>
    <x v="0"/>
    <x v="2"/>
    <s v="6901 STEEL RECTANGLE CONTAINER(QTY:56184 PCS/ USD 1.06 PER PCS)"/>
    <x v="85"/>
    <x v="157"/>
    <x v="0"/>
    <s v=""/>
    <n v="56184"/>
    <s v="PCS"/>
    <s v="1.06"/>
    <s v="PCS"/>
    <n v="9129.9"/>
    <s v="KGS"/>
    <n v="566.09374360000004"/>
    <x v="912"/>
    <n v="7.1702817430000003"/>
    <n v="65463.955289999998"/>
    <x v="912"/>
    <x v="913"/>
    <x v="3"/>
    <x v="0"/>
    <x v="0"/>
    <s v="Other"/>
  </r>
  <r>
    <s v="INNSA1"/>
    <s v="2022-06-29"/>
    <x v="0"/>
    <x v="2"/>
    <s v="6527 STEEL LUNCH BOX (QTY:25560 PCS/ USD 2.06 PER PCS)"/>
    <x v="87"/>
    <x v="159"/>
    <x v="0"/>
    <s v=""/>
    <n v="25560"/>
    <s v="PCS"/>
    <s v="2.06"/>
    <s v="PCS"/>
    <n v="8903.4"/>
    <s v="KGS"/>
    <n v="513.22530830000005"/>
    <x v="913"/>
    <n v="6.5006372170000004"/>
    <n v="57877.773399999998"/>
    <x v="913"/>
    <x v="914"/>
    <x v="3"/>
    <x v="0"/>
    <x v="0"/>
    <s v="Lunch Box"/>
  </r>
  <r>
    <s v="INNSA1"/>
    <s v="2022-06-29"/>
    <x v="0"/>
    <x v="2"/>
    <s v="6862 STEEL RECTANGLE CONTAINER LARGE(QTY:20400 PCS/ USD 1.63PER PCS)"/>
    <x v="83"/>
    <x v="155"/>
    <x v="0"/>
    <s v=""/>
    <n v="20400"/>
    <s v="PCS"/>
    <s v=" "/>
    <s v="PCS"/>
    <n v="5100"/>
    <s v="KGS"/>
    <n v="565.8267118"/>
    <x v="914"/>
    <n v="7.166899452"/>
    <n v="36551.187209999996"/>
    <x v="914"/>
    <x v="915"/>
    <x v="3"/>
    <x v="0"/>
    <x v="0"/>
    <s v="Other"/>
  </r>
  <r>
    <s v="INNSA1"/>
    <s v="2022-06-29"/>
    <x v="0"/>
    <x v="2"/>
    <s v="8505 STEEL LUNCH BOX 3 LAYER(QTY:16800 PCS/ USD 3.75 PER PCS)"/>
    <x v="88"/>
    <x v="160"/>
    <x v="0"/>
    <s v=""/>
    <n v="16800"/>
    <s v="PCS"/>
    <s v="3.75"/>
    <s v="PCS"/>
    <n v="10892"/>
    <s v="KGS"/>
    <n v="501.95962909999997"/>
    <x v="915"/>
    <n v="6.3579433700000001"/>
    <n v="69250.719190000003"/>
    <x v="915"/>
    <x v="916"/>
    <x v="3"/>
    <x v="0"/>
    <x v="0"/>
    <s v="Lunch Box"/>
  </r>
  <r>
    <s v="INNSA1"/>
    <s v="2022-06-24"/>
    <x v="0"/>
    <x v="2"/>
    <s v="SL-89 STEEL HANGER WITH HOOK (QTY:70056 PACKS/USD 1.18 PER PACKS)"/>
    <x v="99"/>
    <x v="73"/>
    <x v="0"/>
    <s v=""/>
    <n v="70056"/>
    <s v="PACKS"/>
    <s v="1.18"/>
    <s v="OTHER"/>
    <n v="15568"/>
    <s v="KGS"/>
    <n v="440.61864209999999"/>
    <x v="916"/>
    <n v="5.5809834340000002"/>
    <n v="86884.750090000001"/>
    <x v="916"/>
    <x v="917"/>
    <x v="3"/>
    <x v="0"/>
    <x v="0"/>
    <s v="Hanger"/>
  </r>
  <r>
    <s v="INNSA1"/>
    <s v="2022-06-19"/>
    <x v="0"/>
    <x v="2"/>
    <s v="SB-12 STEEL TEA STRAINER BIG(QTY:25200 PCS/USD 1.1724 PER PCS)"/>
    <x v="3"/>
    <x v="3"/>
    <x v="0"/>
    <s v=""/>
    <n v="25200"/>
    <s v="PCS"/>
    <s v="1.1724"/>
    <s v="PCS"/>
    <n v="5985"/>
    <s v="KGS"/>
    <n v="425.47055640000002"/>
    <x v="917"/>
    <n v="5.3891140770000003"/>
    <n v="32253.847750000001"/>
    <x v="917"/>
    <x v="918"/>
    <x v="3"/>
    <x v="0"/>
    <x v="0"/>
    <s v="Tea Strainer"/>
  </r>
  <r>
    <s v="INNSA1"/>
    <s v="2022-06-19"/>
    <x v="0"/>
    <x v="2"/>
    <s v="NP-19 STEEL SALT BOTTLE (QTY:50448PCS/ USD 0.4992 PER PCS)"/>
    <x v="29"/>
    <x v="72"/>
    <x v="0"/>
    <s v=""/>
    <e v="#VALUE!"/>
    <e v="#VALUE!"/>
    <s v="0.4992"/>
    <e v="#VALUE!"/>
    <n v="7882.5"/>
    <s v="KGS"/>
    <n v="275.36698639999997"/>
    <x v="918"/>
    <n v="3.4878655649999999"/>
    <n v="27493.100320000001"/>
    <x v="918"/>
    <x v="919"/>
    <x v="3"/>
    <x v="0"/>
    <x v="0"/>
    <s v="Other"/>
  </r>
  <r>
    <s v="INNSA1"/>
    <s v="2022-06-19"/>
    <x v="0"/>
    <x v="2"/>
    <s v="NP-55 STEEL TEA STRAINER(QTY:50400 PCS/ USD 0.3146 PER PCS)"/>
    <x v="10"/>
    <x v="12"/>
    <x v="0"/>
    <s v=""/>
    <n v="50400"/>
    <s v="PCS"/>
    <s v="0.3146"/>
    <s v="PCS"/>
    <n v="2310"/>
    <s v="KGS"/>
    <n v="591.60875759999999"/>
    <x v="919"/>
    <n v="7.4934611469999997"/>
    <n v="17309.895250000001"/>
    <x v="919"/>
    <x v="920"/>
    <x v="3"/>
    <x v="0"/>
    <x v="0"/>
    <s v="Tea Strainer"/>
  </r>
  <r>
    <s v="INNSA1"/>
    <s v="2022-06-16"/>
    <x v="0"/>
    <x v="2"/>
    <s v="AM-253 STEEL KITCHEN TURNER(QTY:8712 PCS/ USD 0.579 PER PCS)"/>
    <x v="75"/>
    <x v="138"/>
    <x v="0"/>
    <s v=""/>
    <n v="8712"/>
    <s v="PCS"/>
    <s v="0.579"/>
    <s v="PCS"/>
    <n v="847"/>
    <s v="KGS"/>
    <n v="516.41458090000003"/>
    <x v="920"/>
    <n v="6.5785296930000001"/>
    <n v="5572.0146500000001"/>
    <x v="920"/>
    <x v="921"/>
    <x v="3"/>
    <x v="0"/>
    <x v="0"/>
    <s v="Other"/>
  </r>
  <r>
    <s v="INNSA1"/>
    <s v="2022-06-16"/>
    <x v="0"/>
    <x v="2"/>
    <s v="NP-20 STAINLESS STEEL SPORTS BOTTLE 750 ML S-308-C6 (QTY:576PCS USD 1.113 PER PCS)"/>
    <x v="53"/>
    <x v="137"/>
    <x v="23"/>
    <s v=""/>
    <e v="#N/A"/>
    <e v="#N/A"/>
    <s v="1.113"/>
    <e v="#N/A"/>
    <n v="102.4"/>
    <s v="KGS"/>
    <n v="543.15664059999995"/>
    <x v="921"/>
    <n v="6.9191928740000002"/>
    <n v="708.52535030000001"/>
    <x v="921"/>
    <x v="922"/>
    <x v="3"/>
    <x v="0"/>
    <x v="0"/>
    <s v="Other"/>
  </r>
  <r>
    <s v="INNSA1"/>
    <s v="2022-06-16"/>
    <x v="0"/>
    <x v="2"/>
    <s v="MILD STEEL MULTI FUNCTION CLOTH STAND - RYX-02-020 (QTY :1232 PCS/ USD 15.30 PER PCS)"/>
    <x v="2"/>
    <x v="178"/>
    <x v="0"/>
    <s v=""/>
    <e v="#VALUE!"/>
    <s v="PCS"/>
    <s v="15.30"/>
    <s v="PCS"/>
    <n v="4004"/>
    <s v="KGS"/>
    <n v="457.862008"/>
    <x v="922"/>
    <n v="5.8326370440000002"/>
    <n v="23353.87873"/>
    <x v="922"/>
    <x v="923"/>
    <x v="3"/>
    <x v="0"/>
    <x v="0"/>
    <s v="Cloth Stand"/>
  </r>
  <r>
    <s v="INNSA1"/>
    <s v="2022-06-16"/>
    <x v="0"/>
    <x v="2"/>
    <s v="NP-21 STAINLESS STEEL SPORTS BOTTLE 650ML S115 (QTY :19908 PCS/USD 1.140 PER PCS)"/>
    <x v="55"/>
    <x v="106"/>
    <x v="23"/>
    <s v=""/>
    <e v="#VALUE!"/>
    <s v="PCS"/>
    <s v="1.140"/>
    <s v="PCS"/>
    <n v="3539.2"/>
    <s v="KGS"/>
    <n v="556.33116240000004"/>
    <x v="923"/>
    <n v="7.0870211769999996"/>
    <n v="25082.38535"/>
    <x v="923"/>
    <x v="924"/>
    <x v="3"/>
    <x v="0"/>
    <x v="0"/>
    <s v="Other"/>
  </r>
  <r>
    <s v="INNSA1"/>
    <s v="2022-06-16"/>
    <x v="0"/>
    <x v="2"/>
    <s v="AM-06 - STAINLESS STEEL BOTTLE 750ML SG805 (QTY:24444 PCS/USD 1.140 PER PCS)"/>
    <x v="50"/>
    <x v="151"/>
    <x v="37"/>
    <s v=""/>
    <n v="24444"/>
    <s v="PCS"/>
    <s v="1.140"/>
    <s v="PCS"/>
    <n v="3666.6"/>
    <s v="KGS"/>
    <n v="659.35545190000005"/>
    <x v="924"/>
    <n v="8.3994325090000004"/>
    <n v="30797.359240000002"/>
    <x v="924"/>
    <x v="925"/>
    <x v="3"/>
    <x v="0"/>
    <x v="0"/>
    <s v="Other"/>
  </r>
  <r>
    <s v="INNSA1"/>
    <s v="2022-06-14"/>
    <x v="0"/>
    <x v="2"/>
    <s v="SS OIL POT 900ML-KWP-1000B(QTY: 27000PCS/USD 1.64 PER PCS)"/>
    <x v="15"/>
    <x v="179"/>
    <x v="31"/>
    <s v=""/>
    <e v="#VALUE!"/>
    <e v="#VALUE!"/>
    <s v="1.64"/>
    <e v="#VALUE!"/>
    <n v="6750"/>
    <s v="KGS"/>
    <n v="565.6657778"/>
    <x v="925"/>
    <n v="7.2059334750000001"/>
    <n v="48640.05096"/>
    <x v="925"/>
    <x v="926"/>
    <x v="3"/>
    <x v="0"/>
    <x v="0"/>
    <s v="Other"/>
  </r>
  <r>
    <s v="INNSA1"/>
    <s v="2022-06-06"/>
    <x v="0"/>
    <x v="2"/>
    <s v="NP-20 STAINLESS STEEL SPORTS BOTTLE 750 ML S-308-C6 (QTY:18036 PCS USD 1.113 PER PCS)"/>
    <x v="53"/>
    <x v="137"/>
    <x v="23"/>
    <s v=""/>
    <e v="#N/A"/>
    <e v="#N/A"/>
    <s v="1.113"/>
    <e v="#N/A"/>
    <n v="3206.4"/>
    <s v="KGS"/>
    <n v="540.0129647"/>
    <x v="926"/>
    <n v="6.8791460469999999"/>
    <n v="22057.293890000001"/>
    <x v="926"/>
    <x v="927"/>
    <x v="3"/>
    <x v="0"/>
    <x v="0"/>
    <s v="Other"/>
  </r>
  <r>
    <s v="INNSA1"/>
    <s v="2022-06-06"/>
    <x v="0"/>
    <x v="2"/>
    <s v="STAINLESS STEEL SPORTS BOTTLE 650ML S115 NP-21 (QTY:19836 PCS USD 1.140 PER PCS)"/>
    <x v="24"/>
    <x v="180"/>
    <x v="0"/>
    <s v=""/>
    <e v="#N/A"/>
    <e v="#N/A"/>
    <s v="1.140"/>
    <e v="#N/A"/>
    <n v="3526.4"/>
    <s v="KGS"/>
    <n v="553.11291970000002"/>
    <x v="927"/>
    <n v="7.0460244550000004"/>
    <n v="24847.100640000001"/>
    <x v="927"/>
    <x v="928"/>
    <x v="3"/>
    <x v="0"/>
    <x v="0"/>
    <s v="Other"/>
  </r>
  <r>
    <s v="INNSA1"/>
    <s v="2022-06-06"/>
    <x v="0"/>
    <x v="2"/>
    <s v="AM-06-STAINLESS STEEL BOTTLE 750ML SG805 (QTY:9792 PCS/USD 1.140 PER PCS)"/>
    <x v="100"/>
    <x v="114"/>
    <x v="0"/>
    <s v=""/>
    <n v="9792"/>
    <s v="PCS"/>
    <s v="1.140"/>
    <s v="PCS"/>
    <n v="1468.8"/>
    <s v="PCS"/>
    <n v="655.54114919999995"/>
    <x v="928"/>
    <n v="8.3508426650000001"/>
    <n v="12265.717710000001"/>
    <x v="928"/>
    <x v="929"/>
    <x v="3"/>
    <x v="0"/>
    <x v="0"/>
    <s v="Other"/>
  </r>
  <r>
    <s v="INNSA1"/>
    <s v="2022-06-06"/>
    <x v="0"/>
    <x v="2"/>
    <s v="STAINLESS STEEL COLABOTTLE 750ML SK750 SL-01 (QTY: 17964 NUMUSD 1.300PER NUM)"/>
    <x v="24"/>
    <x v="181"/>
    <x v="0"/>
    <s v=""/>
    <e v="#N/A"/>
    <e v="#N/A"/>
    <s v=" "/>
    <e v="#N/A"/>
    <n v="3592.8"/>
    <s v="KGS"/>
    <n v="560.66027050000002"/>
    <x v="929"/>
    <n v="7.1421690509999998"/>
    <n v="25660.384969999999"/>
    <x v="929"/>
    <x v="930"/>
    <x v="3"/>
    <x v="0"/>
    <x v="0"/>
    <s v="Other"/>
  </r>
  <r>
    <s v="INNSA1"/>
    <s v="2022-06-06"/>
    <x v="0"/>
    <x v="2"/>
    <s v="SB-01STAINLESS STEEL SPORTS BOTTLE 750ML SG-702 (QTY:21492 PCS USD 1.205 PER PCS)"/>
    <x v="101"/>
    <x v="88"/>
    <x v="0"/>
    <s v=""/>
    <e v="#N/A"/>
    <e v="#N/A"/>
    <s v="1.205"/>
    <e v="#N/A"/>
    <n v="3402.9"/>
    <s v="KGS"/>
    <n v="656.44916390000003"/>
    <x v="930"/>
    <n v="8.3624097319999997"/>
    <n v="28456.444080000001"/>
    <x v="930"/>
    <x v="931"/>
    <x v="3"/>
    <x v="0"/>
    <x v="0"/>
    <s v="Other"/>
  </r>
  <r>
    <s v="INNSA1"/>
    <s v="2022-06-01"/>
    <x v="0"/>
    <x v="1"/>
    <s v="OKS-4156 STEEL SCRUBBER 6 PCS SET (QTY- 99600 SET/USD 0.275PER SET)"/>
    <x v="8"/>
    <x v="182"/>
    <x v="0"/>
    <s v=""/>
    <e v="#VALUE!"/>
    <s v="SET"/>
    <s v=" "/>
    <s v="SET"/>
    <n v="8677.15"/>
    <s v="KGS"/>
    <n v="284.84844679999998"/>
    <x v="931"/>
    <n v="3.6240260399999999"/>
    <n v="31446.217560000001"/>
    <x v="931"/>
    <x v="932"/>
    <x v="3"/>
    <x v="1"/>
    <x v="0"/>
    <s v="Scrubber"/>
  </r>
  <r>
    <s v="INNSA1"/>
    <s v="2022-05-30"/>
    <x v="0"/>
    <x v="2"/>
    <s v="MILD STEEL MULTI FUNCTION CLOTH STAND - RYX-02-020 (QTY :1232 NUM USD 15.30 PER NUM)"/>
    <x v="2"/>
    <x v="178"/>
    <x v="0"/>
    <s v=""/>
    <e v="#N/A"/>
    <e v="#N/A"/>
    <s v="15.30"/>
    <e v="#N/A"/>
    <n v="4004"/>
    <s v="KGS"/>
    <n v="450.59301699999997"/>
    <x v="932"/>
    <n v="5.7327355850000004"/>
    <n v="22953.87328"/>
    <x v="932"/>
    <x v="933"/>
    <x v="3"/>
    <x v="0"/>
    <x v="0"/>
    <s v="Cloth Stand"/>
  </r>
  <r>
    <s v="INNSA1"/>
    <s v="2022-05-27"/>
    <x v="0"/>
    <x v="2"/>
    <s v="SB-01 - STAINLESS STEEL SPORTS BOTTLE 750ML SG-702 (QTY:23904 PCS/USD 1.205 PER PCS)"/>
    <x v="48"/>
    <x v="161"/>
    <x v="37"/>
    <s v=""/>
    <n v="23904"/>
    <s v="PCS"/>
    <s v="1.205"/>
    <s v="PCS"/>
    <n v="3784.8"/>
    <s v="KGS"/>
    <n v="651.95497780000005"/>
    <x v="933"/>
    <n v="8.2945925930000008"/>
    <n v="31393.374049999999"/>
    <x v="933"/>
    <x v="934"/>
    <x v="3"/>
    <x v="0"/>
    <x v="0"/>
    <s v="Other"/>
  </r>
  <r>
    <s v="INNSA1"/>
    <s v="2022-05-27"/>
    <x v="0"/>
    <x v="2"/>
    <s v="SB-12 STEEL TEA STRAINER BIG - SB-12 (QTY:25200 PCS/USD 1.1584 PER PCS)"/>
    <x v="3"/>
    <x v="183"/>
    <x v="0"/>
    <s v=""/>
    <n v="25200"/>
    <s v="PCS"/>
    <s v="1.1584"/>
    <s v="PCS"/>
    <n v="5985"/>
    <s v="KGS"/>
    <n v="415.261213"/>
    <x v="934"/>
    <n v="5.2832215400000004"/>
    <n v="31620.08092"/>
    <x v="934"/>
    <x v="935"/>
    <x v="3"/>
    <x v="0"/>
    <x v="0"/>
    <s v="Tea Strainer"/>
  </r>
  <r>
    <s v="INNSA1"/>
    <s v="2022-05-27"/>
    <x v="0"/>
    <x v="2"/>
    <s v="NP-20 STAINLESS STEEL SPORTS BOTTLE 750 ML S-308-C6 (QTY:20880 PCS USD 1.113 PER PCS)"/>
    <x v="53"/>
    <x v="137"/>
    <x v="23"/>
    <s v=""/>
    <e v="#N/A"/>
    <e v="#N/A"/>
    <s v="1.113"/>
    <e v="#N/A"/>
    <n v="3712"/>
    <s v="KGS"/>
    <n v="536.31583780000005"/>
    <x v="935"/>
    <n v="6.8233567150000001"/>
    <n v="25328.30013"/>
    <x v="935"/>
    <x v="936"/>
    <x v="3"/>
    <x v="0"/>
    <x v="0"/>
    <s v="Other"/>
  </r>
  <r>
    <s v="INNSA1"/>
    <s v="2022-05-27"/>
    <x v="0"/>
    <x v="2"/>
    <s v="NP-19 STEEL SALT BOTTLE(QTY: 50400 PCS / USD 0.4932 PER PCS)"/>
    <x v="29"/>
    <x v="72"/>
    <x v="0"/>
    <s v=""/>
    <n v="50400"/>
    <s v="PCS"/>
    <s v="0.4932"/>
    <s v="PCS"/>
    <n v="7875"/>
    <s v="KGS"/>
    <n v="268.73822730000001"/>
    <x v="936"/>
    <n v="3.4190614159999999"/>
    <n v="26925.108649999998"/>
    <x v="936"/>
    <x v="937"/>
    <x v="3"/>
    <x v="0"/>
    <x v="0"/>
    <s v="Other"/>
  </r>
  <r>
    <s v="INNSA1"/>
    <s v="2022-05-27"/>
    <x v="0"/>
    <x v="2"/>
    <s v="SB-01 STAINLESS STEEL SPORTS BOTTLE 750ML SG-702 (QTY: 16632NUM USD 1.205 PER NUM)"/>
    <x v="48"/>
    <x v="98"/>
    <x v="23"/>
    <s v=""/>
    <e v="#N/A"/>
    <e v="#N/A"/>
    <s v="1.205"/>
    <e v="#N/A"/>
    <n v="2633.4"/>
    <s v="KGS"/>
    <n v="651.3647072"/>
    <x v="937"/>
    <n v="8.2870827889999994"/>
    <n v="21823.203819999999"/>
    <x v="937"/>
    <x v="938"/>
    <x v="3"/>
    <x v="0"/>
    <x v="0"/>
    <s v="Other"/>
  </r>
  <r>
    <s v="INNSA1"/>
    <s v="2022-05-27"/>
    <x v="0"/>
    <x v="2"/>
    <s v="NP-21 STAINLESS STEEL SPORTS BOTTLE 650ML S115 (QTY: 17532 NUM USD 1.140 PER NUM)"/>
    <x v="55"/>
    <x v="106"/>
    <x v="23"/>
    <s v=""/>
    <e v="#N/A"/>
    <e v="#N/A"/>
    <s v="1.140"/>
    <e v="#N/A"/>
    <n v="3068.1"/>
    <s v="KGS"/>
    <n v="557.54043869999998"/>
    <x v="938"/>
    <n v="7.0933898050000002"/>
    <n v="21763.22926"/>
    <x v="938"/>
    <x v="939"/>
    <x v="3"/>
    <x v="0"/>
    <x v="0"/>
    <s v="Other"/>
  </r>
  <r>
    <s v="INNSA1"/>
    <s v="2022-05-27"/>
    <x v="0"/>
    <x v="2"/>
    <s v="AM-06 STAINLESS STEEL BOTTLE 750ML SG805 (QTY: 11196 NUM USD1.140 PER NUM)"/>
    <x v="50"/>
    <x v="100"/>
    <x v="23"/>
    <s v=""/>
    <e v="#N/A"/>
    <e v="#N/A"/>
    <s v=" "/>
    <e v="#N/A"/>
    <n v="1679.4"/>
    <s v="KGS"/>
    <n v="650.46381450000001"/>
    <x v="939"/>
    <n v="8.2756210489999997"/>
    <n v="13898.07799"/>
    <x v="939"/>
    <x v="940"/>
    <x v="3"/>
    <x v="0"/>
    <x v="0"/>
    <s v="Other"/>
  </r>
  <r>
    <s v="INNSA1"/>
    <s v="2022-05-27"/>
    <x v="0"/>
    <x v="2"/>
    <s v="AM-253 STEEL KITCHEN TURNER (QTY:4464 PCS/ USD 0.573 PER PCS)"/>
    <x v="75"/>
    <x v="138"/>
    <x v="0"/>
    <s v=""/>
    <n v="4464"/>
    <s v="PCS"/>
    <s v="0.573"/>
    <s v="PCS"/>
    <n v="434"/>
    <s v="KGS"/>
    <n v="534.14032259999999"/>
    <x v="940"/>
    <n v="6.7956784040000002"/>
    <n v="2949.324427"/>
    <x v="940"/>
    <x v="941"/>
    <x v="3"/>
    <x v="0"/>
    <x v="0"/>
    <s v="Other"/>
  </r>
  <r>
    <s v="INNSA1"/>
    <s v="2022-05-27"/>
    <x v="0"/>
    <x v="2"/>
    <s v="NP-003 - STEEL ZHARA (QTY:102000 PCS/USD 0.4484 PER PCS)"/>
    <x v="102"/>
    <x v="184"/>
    <x v="37"/>
    <s v=""/>
    <n v="102000"/>
    <s v="PCS"/>
    <s v="0.4484"/>
    <s v="PCS"/>
    <n v="9520"/>
    <s v="KGS"/>
    <n v="409.03009029999998"/>
    <x v="941"/>
    <n v="5.2039451699999999"/>
    <n v="49541.558019999997"/>
    <x v="941"/>
    <x v="942"/>
    <x v="3"/>
    <x v="0"/>
    <x v="0"/>
    <s v="Other"/>
  </r>
  <r>
    <s v="INNSA1"/>
    <s v="2022-05-27"/>
    <x v="0"/>
    <x v="2"/>
    <s v="NP-55 STEEL TEA STRAINER(QTY:50400 PCS/USD 0.3109 PER PCS)"/>
    <x v="10"/>
    <x v="12"/>
    <x v="0"/>
    <s v=""/>
    <n v="50400"/>
    <s v="PCS"/>
    <s v="0.3109"/>
    <s v="PCS"/>
    <n v="2310"/>
    <s v="KGS"/>
    <n v="577.51823379999996"/>
    <x v="942"/>
    <n v="7.3475602259999997"/>
    <n v="16972.864119999998"/>
    <x v="942"/>
    <x v="943"/>
    <x v="3"/>
    <x v="0"/>
    <x v="0"/>
    <s v="Tea Strainer"/>
  </r>
  <r>
    <s v="INNSA1"/>
    <s v="2022-05-27"/>
    <x v="0"/>
    <x v="2"/>
    <s v="AM-253 STEEL KITCHEN TURNER(QTY:17424 PCS/ USD 0.5754 PER PCS)"/>
    <x v="75"/>
    <x v="138"/>
    <x v="0"/>
    <s v=""/>
    <n v="17424"/>
    <s v="PCS"/>
    <s v="0.5754"/>
    <s v="PCS"/>
    <n v="1452"/>
    <s v="KGS"/>
    <n v="587.86486909999996"/>
    <x v="943"/>
    <n v="7.4791968080000002"/>
    <n v="10859.79377"/>
    <x v="943"/>
    <x v="944"/>
    <x v="3"/>
    <x v="0"/>
    <x v="0"/>
    <s v="Other"/>
  </r>
  <r>
    <s v="INNSA1"/>
    <s v="2022-05-26"/>
    <x v="0"/>
    <x v="2"/>
    <s v="NP-21 STAINLESS STEEL SPORTS BOTTLE 650ML S115(QTY:22248PCSUSD 1.140PER PCS)"/>
    <x v="55"/>
    <x v="106"/>
    <x v="23"/>
    <s v=""/>
    <e v="#N/A"/>
    <e v="#N/A"/>
    <s v=" "/>
    <e v="#N/A"/>
    <n v="3893.4"/>
    <s v="KGS"/>
    <n v="558.33801300000005"/>
    <x v="944"/>
    <n v="7.103537062"/>
    <n v="27656.911199999999"/>
    <x v="944"/>
    <x v="945"/>
    <x v="3"/>
    <x v="0"/>
    <x v="0"/>
    <s v="Other"/>
  </r>
  <r>
    <s v="INNSA1"/>
    <s v="2022-05-26"/>
    <x v="0"/>
    <x v="2"/>
    <s v="AM-06 - STAINLESS STEEL BOTTLE 750ML SG805 (QTY:16488 PCS/USD 1.140 PER PCS)"/>
    <x v="50"/>
    <x v="151"/>
    <x v="37"/>
    <s v=""/>
    <n v="16488"/>
    <s v="PCS"/>
    <s v="1.140"/>
    <s v="PCS"/>
    <n v="2473.1999999999998"/>
    <s v="KGS"/>
    <n v="651.39431909999996"/>
    <x v="945"/>
    <n v="8.2874595309999997"/>
    <n v="20496.544910000001"/>
    <x v="945"/>
    <x v="946"/>
    <x v="3"/>
    <x v="0"/>
    <x v="0"/>
    <s v="Other"/>
  </r>
  <r>
    <s v="INNSA1"/>
    <s v="2022-05-26"/>
    <x v="0"/>
    <x v="1"/>
    <s v="STEEL SCRUBBER 2 PCS SET-8001-2 (QTY- 165600 SET/USD 0.168 PER SET)"/>
    <x v="13"/>
    <x v="185"/>
    <x v="4"/>
    <s v=""/>
    <e v="#VALUE!"/>
    <s v="SET"/>
    <s v="0.168"/>
    <s v="SET"/>
    <n v="4830"/>
    <s v="KGS"/>
    <n v="511.82937470000002"/>
    <x v="946"/>
    <n v="6.5118241059999997"/>
    <n v="31452.110430000001"/>
    <x v="946"/>
    <x v="947"/>
    <x v="3"/>
    <x v="1"/>
    <x v="0"/>
    <s v="Scrubber"/>
  </r>
  <r>
    <s v="INNSA1"/>
    <s v="2022-05-26"/>
    <x v="0"/>
    <x v="2"/>
    <s v="SB-01 - STAINLESS STEEL SPORTS BOTTLE 750ML SG-702 (QTY:6192PCS/USD 1.205 PER PCS)"/>
    <x v="48"/>
    <x v="161"/>
    <x v="37"/>
    <s v=""/>
    <e v="#VALUE!"/>
    <e v="#VALUE!"/>
    <s v="1.205"/>
    <e v="#VALUE!"/>
    <n v="980.4"/>
    <s v="KGS"/>
    <n v="652.29641979999997"/>
    <x v="947"/>
    <n v="8.2989366390000008"/>
    <n v="8136.2774810000001"/>
    <x v="947"/>
    <x v="948"/>
    <x v="3"/>
    <x v="0"/>
    <x v="0"/>
    <s v="Other"/>
  </r>
  <r>
    <s v="INNSA1"/>
    <s v="2022-05-26"/>
    <x v="0"/>
    <x v="2"/>
    <s v="SM1168 STEEL HANGER WITH HOOK (QTY:57792 PCS/USD 1.35 PER PCS)"/>
    <x v="30"/>
    <x v="73"/>
    <x v="0"/>
    <s v=""/>
    <n v="57792"/>
    <s v="PCS"/>
    <s v="1.35"/>
    <s v="PCS"/>
    <n v="10836"/>
    <s v="KGS"/>
    <n v="592.34257290000005"/>
    <x v="948"/>
    <n v="7.5361650500000001"/>
    <n v="81661.884479999993"/>
    <x v="948"/>
    <x v="949"/>
    <x v="3"/>
    <x v="0"/>
    <x v="0"/>
    <s v="Hanger"/>
  </r>
  <r>
    <s v="INNSA1"/>
    <s v="2022-05-18"/>
    <x v="0"/>
    <x v="2"/>
    <s v="6587 STEEL LUNCH BOX SMALL (QTY:19920 PCS/USD 1.73 PER PCS)"/>
    <x v="103"/>
    <x v="95"/>
    <x v="0"/>
    <s v=""/>
    <n v="19920"/>
    <s v="PCS"/>
    <s v="1.73"/>
    <s v="PCS"/>
    <n v="4042.1"/>
    <s v="KGS"/>
    <n v="703.61633800000004"/>
    <x v="949"/>
    <n v="9.1319446860000006"/>
    <n v="36912.233610000003"/>
    <x v="949"/>
    <x v="950"/>
    <x v="3"/>
    <x v="0"/>
    <x v="0"/>
    <s v="Lunch Box"/>
  </r>
  <r>
    <s v="INNSA1"/>
    <s v="2022-05-18"/>
    <x v="0"/>
    <x v="2"/>
    <s v="6856 STEEL ROUND CONTAINER (QTY:24576 PCS/USD 0.66 PER PCS)"/>
    <x v="104"/>
    <x v="158"/>
    <x v="0"/>
    <s v=""/>
    <n v="24576"/>
    <s v="PCS"/>
    <s v="0.66"/>
    <s v="PCS"/>
    <n v="2048"/>
    <s v="KGS"/>
    <n v="653.63113280000005"/>
    <x v="950"/>
    <n v="8.4832074340000005"/>
    <n v="17373.608830000001"/>
    <x v="950"/>
    <x v="951"/>
    <x v="3"/>
    <x v="0"/>
    <x v="0"/>
    <s v="Other"/>
  </r>
  <r>
    <s v="INNSA1"/>
    <s v="2022-05-18"/>
    <x v="0"/>
    <x v="2"/>
    <s v="KWP-1000B SS OIL POT 900ML(QTY: 17040 PCS/USD 1.64 PER PCS)"/>
    <x v="82"/>
    <x v="154"/>
    <x v="36"/>
    <s v=""/>
    <n v="17040"/>
    <s v="PCS"/>
    <s v="1.64"/>
    <s v="PCS"/>
    <n v="4260"/>
    <s v="KGS"/>
    <n v="548.04569949999996"/>
    <x v="951"/>
    <n v="7.1128578779999998"/>
    <n v="30300.774560000002"/>
    <x v="951"/>
    <x v="952"/>
    <x v="3"/>
    <x v="0"/>
    <x v="0"/>
    <s v="Other"/>
  </r>
  <r>
    <s v="INNSA1"/>
    <s v="2022-05-18"/>
    <x v="0"/>
    <x v="2"/>
    <s v="6901 STEEL RECTANGLE CONTAINER(QTY:54696 PCS/ USD 1.06 PER PCS)"/>
    <x v="85"/>
    <x v="157"/>
    <x v="0"/>
    <s v=""/>
    <n v="54696"/>
    <s v="PCS"/>
    <s v="1.06"/>
    <s v="PCS"/>
    <n v="8888.1"/>
    <s v="KGS"/>
    <n v="538.34421980000002"/>
    <x v="952"/>
    <n v="6.9869463959999996"/>
    <n v="62100.678260000001"/>
    <x v="952"/>
    <x v="953"/>
    <x v="3"/>
    <x v="0"/>
    <x v="0"/>
    <s v="Other"/>
  </r>
  <r>
    <s v="INNSA1"/>
    <s v="2022-05-18"/>
    <x v="0"/>
    <x v="2"/>
    <s v="8504 STEEL LUNCH BOX 2 LAYER (QTY:22080 PCS/USD 2.75 PER PCS)"/>
    <x v="92"/>
    <x v="168"/>
    <x v="0"/>
    <s v=""/>
    <n v="22080"/>
    <s v="PCS"/>
    <s v="2.75"/>
    <s v="PCS"/>
    <n v="10561.6"/>
    <s v="KGS"/>
    <n v="474.47092300000003"/>
    <x v="953"/>
    <n v="6.157961362"/>
    <n v="65037.924720000003"/>
    <x v="953"/>
    <x v="954"/>
    <x v="3"/>
    <x v="0"/>
    <x v="0"/>
    <s v="Lunch Box"/>
  </r>
  <r>
    <s v="INNSA1"/>
    <s v="2022-05-18"/>
    <x v="0"/>
    <x v="2"/>
    <s v="6857 STEEL ROUNDCONTAINER(QTY:29880 PCS/ USD 0.85 PER PCS)"/>
    <x v="86"/>
    <x v="186"/>
    <x v="0"/>
    <s v=""/>
    <n v="29880"/>
    <s v="PCS"/>
    <s v="0.85"/>
    <s v="PCS"/>
    <n v="3809.7"/>
    <s v="KGS"/>
    <n v="550.1945849"/>
    <x v="954"/>
    <n v="7.1407473699999997"/>
    <n v="27204.10526"/>
    <x v="954"/>
    <x v="955"/>
    <x v="3"/>
    <x v="0"/>
    <x v="0"/>
    <s v="Other"/>
  </r>
  <r>
    <s v="INNSA1"/>
    <s v="2022-05-18"/>
    <x v="0"/>
    <x v="2"/>
    <s v="KWB-600F STAINLESS STEEL SPORTS BOTTLE(QTY:18864 PCS / USD 1.01 PER PCS)"/>
    <x v="81"/>
    <x v="153"/>
    <x v="23"/>
    <s v=""/>
    <n v="18864"/>
    <s v="PCS"/>
    <s v="1.01"/>
    <s v="PCS"/>
    <n v="2947.5"/>
    <s v="KGS"/>
    <n v="540.02551649999998"/>
    <x v="955"/>
    <n v="7.0087672489999999"/>
    <n v="20658.341469999999"/>
    <x v="955"/>
    <x v="956"/>
    <x v="3"/>
    <x v="0"/>
    <x v="0"/>
    <s v="Other"/>
  </r>
  <r>
    <s v="INNSA1"/>
    <s v="2022-05-18"/>
    <x v="0"/>
    <x v="2"/>
    <s v="SB-01STAINLESS STEEL SPORTS BOTTLE 750ML SG-702 (QTY:28152 PCS/USD 1.205 PER PCS)"/>
    <x v="101"/>
    <x v="88"/>
    <x v="0"/>
    <s v=""/>
    <n v="28152"/>
    <s v="PCS"/>
    <s v="1.205"/>
    <s v="PCS"/>
    <n v="4457.3999999999996"/>
    <s v="KGS"/>
    <n v="640.13675909999995"/>
    <x v="956"/>
    <n v="8.3080695539999994"/>
    <n v="37032.389230000001"/>
    <x v="956"/>
    <x v="957"/>
    <x v="3"/>
    <x v="0"/>
    <x v="0"/>
    <s v="Other"/>
  </r>
  <r>
    <s v="INNSA1"/>
    <s v="2022-05-18"/>
    <x v="0"/>
    <x v="2"/>
    <s v="AM-06 STAINLESS STEEL BOTTLE 750ML SG805(QTY: 900 PCS/ USD 1.140 PER PCS)"/>
    <x v="50"/>
    <x v="100"/>
    <x v="23"/>
    <s v=""/>
    <n v="900"/>
    <s v="PCS"/>
    <s v="1.140"/>
    <s v="PCS"/>
    <n v="135"/>
    <s v="KGS"/>
    <n v="639.25140739999995"/>
    <x v="957"/>
    <n v="8.2965789409999999"/>
    <n v="1120.038157"/>
    <x v="957"/>
    <x v="958"/>
    <x v="3"/>
    <x v="0"/>
    <x v="0"/>
    <s v="Other"/>
  </r>
  <r>
    <s v="INNSA1"/>
    <s v="2022-05-18"/>
    <x v="0"/>
    <x v="2"/>
    <s v="SL-01 - STAINLESS STEEL COLA BOTTLE 750ML SK750 (QTY:15660 PCS/USD 1.300 PER PCS)"/>
    <x v="47"/>
    <x v="170"/>
    <x v="37"/>
    <s v=""/>
    <n v="15660"/>
    <s v="PCS"/>
    <s v="1.300"/>
    <s v="PCS"/>
    <n v="3132"/>
    <s v="KGS"/>
    <n v="546.7281673"/>
    <x v="958"/>
    <n v="7.0957581740000002"/>
    <n v="22223.9146"/>
    <x v="958"/>
    <x v="959"/>
    <x v="3"/>
    <x v="0"/>
    <x v="0"/>
    <s v="Other"/>
  </r>
  <r>
    <s v="INNSA1"/>
    <s v="2022-05-14"/>
    <x v="0"/>
    <x v="1"/>
    <s v="SS410 SS SCRUBBER 3 PCS SET(QTY- 122640 SET/USD 0.195 PER SET)"/>
    <x v="77"/>
    <x v="148"/>
    <x v="36"/>
    <s v=""/>
    <e v="#VALUE!"/>
    <s v="SET"/>
    <s v="0.195"/>
    <s v="SET"/>
    <n v="7869.4"/>
    <s v="KGS"/>
    <n v="280.22419880000001"/>
    <x v="959"/>
    <n v="3.6369136769999999"/>
    <n v="28620.32849"/>
    <x v="959"/>
    <x v="960"/>
    <x v="3"/>
    <x v="1"/>
    <x v="0"/>
    <s v="Scrubber"/>
  </r>
  <r>
    <s v="INNSA1"/>
    <s v="2022-05-13"/>
    <x v="0"/>
    <x v="2"/>
    <s v="2628 HOUSEHOLD STEEL HOOK 3 PCS SET(QTY : 163080 SET/USD 0.445 PER SET)"/>
    <x v="76"/>
    <x v="143"/>
    <x v="34"/>
    <s v=""/>
    <e v="#VALUE!"/>
    <s v="SET"/>
    <s v="0.445"/>
    <s v="SET"/>
    <n v="5526.6"/>
    <s v="KGS"/>
    <n v="1060.0876539999999"/>
    <x v="960"/>
    <n v="13.758438079999999"/>
    <n v="76037.383910000004"/>
    <x v="960"/>
    <x v="961"/>
    <x v="3"/>
    <x v="0"/>
    <x v="0"/>
    <s v="Other"/>
  </r>
  <r>
    <s v="INNSA1"/>
    <s v="2022-05-11"/>
    <x v="0"/>
    <x v="2"/>
    <s v="KWB-600F STAINLESS STEEL SPORTS BOTTLE(QTY:31200 PCS / USD:1.01 PER PCS)"/>
    <x v="81"/>
    <x v="153"/>
    <x v="23"/>
    <s v=""/>
    <n v="31200"/>
    <s v="PCS"/>
    <s v=" "/>
    <s v="PCS"/>
    <n v="4750"/>
    <s v="KGS"/>
    <n v="553.47512630000006"/>
    <x v="961"/>
    <n v="7.1833241570000004"/>
    <n v="34120.789750000004"/>
    <x v="961"/>
    <x v="962"/>
    <x v="3"/>
    <x v="0"/>
    <x v="0"/>
    <s v="Other"/>
  </r>
  <r>
    <s v="INNSA1"/>
    <s v="2022-05-11"/>
    <x v="0"/>
    <x v="2"/>
    <s v="KWP-1000B SS OIL POT 900ML (QTY: 9960 PCS/USD 1.64 PER PCS)"/>
    <x v="82"/>
    <x v="154"/>
    <x v="36"/>
    <s v=""/>
    <n v="9960"/>
    <s v="PCS"/>
    <s v="1.64"/>
    <s v="PCS"/>
    <n v="2350"/>
    <s v="KGS"/>
    <n v="579.89734469999996"/>
    <x v="962"/>
    <n v="7.5262471729999998"/>
    <n v="17686.68086"/>
    <x v="962"/>
    <x v="963"/>
    <x v="3"/>
    <x v="0"/>
    <x v="0"/>
    <s v="Other"/>
  </r>
  <r>
    <s v="INNSA1"/>
    <s v="2022-05-07"/>
    <x v="0"/>
    <x v="2"/>
    <s v="6581 STEEL ROUND CONTAINER MEDIUM(QTY:87720 PCS/ USD 1.02 PER PCS)"/>
    <x v="84"/>
    <x v="156"/>
    <x v="0"/>
    <s v=""/>
    <n v="87720"/>
    <s v="PCS"/>
    <s v="1.02"/>
    <s v="PCS"/>
    <n v="10599.5"/>
    <s v="KGS"/>
    <n v="691.74993540000003"/>
    <x v="963"/>
    <n v="9.0071606170000003"/>
    <n v="95471.398960000006"/>
    <x v="963"/>
    <x v="964"/>
    <x v="3"/>
    <x v="0"/>
    <x v="0"/>
    <s v="Other"/>
  </r>
  <r>
    <s v="INNSA1"/>
    <s v="2022-05-07"/>
    <x v="0"/>
    <x v="2"/>
    <s v="8504 STEEL LUNCH BOX 2 LAYER (QTY 22080 PCS /USD 2.75 PER PCS)"/>
    <x v="92"/>
    <x v="168"/>
    <x v="0"/>
    <s v=""/>
    <n v="22080"/>
    <s v="PCS"/>
    <s v="2.75"/>
    <s v="PCS"/>
    <n v="10561.6"/>
    <s v="KGS"/>
    <n v="471.12676870000001"/>
    <x v="964"/>
    <n v="6.1344631339999998"/>
    <n v="64789.74583"/>
    <x v="964"/>
    <x v="965"/>
    <x v="3"/>
    <x v="0"/>
    <x v="0"/>
    <s v="Lunch Box"/>
  </r>
  <r>
    <s v="INNSA1"/>
    <s v="2022-05-07"/>
    <x v="0"/>
    <x v="2"/>
    <s v="6862 STEEL RECTANGLE CONTAINER LARGE(QTY:22800 PCS/USD1.63 PER PCS)"/>
    <x v="83"/>
    <x v="155"/>
    <x v="0"/>
    <s v=""/>
    <n v="22800"/>
    <s v="PCS"/>
    <s v=" "/>
    <s v="PCS"/>
    <n v="5700"/>
    <s v="KGS"/>
    <n v="534.29772279999997"/>
    <x v="965"/>
    <n v="6.9570015989999998"/>
    <n v="39654.909110000001"/>
    <x v="965"/>
    <x v="966"/>
    <x v="3"/>
    <x v="0"/>
    <x v="0"/>
    <s v="Other"/>
  </r>
  <r>
    <s v="INNSA1"/>
    <s v="2022-05-07"/>
    <x v="0"/>
    <x v="2"/>
    <s v="6856 STEEL ROUND CONTAINER(QTY:60960 PCS/ USD 0.66 PER PCS)"/>
    <x v="104"/>
    <x v="158"/>
    <x v="0"/>
    <s v=""/>
    <n v="60960"/>
    <s v="PCS"/>
    <s v="0.66"/>
    <s v="PCS"/>
    <n v="5080"/>
    <s v="KGS"/>
    <n v="649.0242283"/>
    <x v="966"/>
    <n v="8.4508363069999994"/>
    <n v="42930.248440000003"/>
    <x v="966"/>
    <x v="967"/>
    <x v="3"/>
    <x v="0"/>
    <x v="0"/>
    <s v="Other"/>
  </r>
  <r>
    <s v="INNSA1"/>
    <s v="2022-05-07"/>
    <x v="0"/>
    <x v="2"/>
    <s v="6527 STEEL LUNCH BOX (QTY 25956 PCS / USD 2.06 PER PCS)"/>
    <x v="87"/>
    <x v="159"/>
    <x v="0"/>
    <s v=""/>
    <n v="25956"/>
    <s v="PCS"/>
    <s v="2.06"/>
    <s v="PCS"/>
    <n v="9041.34"/>
    <s v="KGS"/>
    <n v="484.62737379999999"/>
    <x v="967"/>
    <n v="6.3102522629999998"/>
    <n v="57053.136200000001"/>
    <x v="967"/>
    <x v="968"/>
    <x v="3"/>
    <x v="0"/>
    <x v="0"/>
    <s v="Lunch Box"/>
  </r>
  <r>
    <s v="INNSA1"/>
    <s v="2022-05-05"/>
    <x v="0"/>
    <x v="2"/>
    <s v="NP-55 STEEL TEA STRAINER(QTY:122400 PCS/ USD 0.3285 PER PCS)"/>
    <x v="10"/>
    <x v="12"/>
    <x v="0"/>
    <s v=""/>
    <n v="122400"/>
    <s v="PCS"/>
    <s v="0.3285"/>
    <s v="PCS"/>
    <n v="5610"/>
    <s v="KGS"/>
    <n v="592.76961679999999"/>
    <x v="968"/>
    <n v="7.7083175129999999"/>
    <n v="43243.661249999997"/>
    <x v="968"/>
    <x v="969"/>
    <x v="3"/>
    <x v="0"/>
    <x v="0"/>
    <s v="Tea Strainer"/>
  </r>
  <r>
    <s v="INNSA1"/>
    <s v="2022-05-05"/>
    <x v="0"/>
    <x v="2"/>
    <s v="NP-19 STEEL SALT BOTTLE (QTY:12624 PCS/ USD 0.5210 PER PCS)"/>
    <x v="29"/>
    <x v="72"/>
    <x v="0"/>
    <s v=""/>
    <n v="12624"/>
    <s v="PCS"/>
    <s v="0.5210"/>
    <s v="PCS"/>
    <n v="1972.5"/>
    <s v="KGS"/>
    <n v="275.77152849999999"/>
    <x v="969"/>
    <n v="3.5861057019999998"/>
    <n v="7073.5934980000002"/>
    <x v="969"/>
    <x v="970"/>
    <x v="3"/>
    <x v="0"/>
    <x v="0"/>
    <s v="Other"/>
  </r>
  <r>
    <s v="INNSA1"/>
    <s v="2022-05-05"/>
    <x v="0"/>
    <x v="2"/>
    <s v="SB-12 STEEL TEA STRAINER BIG(QTY:25200 PCS/USD 1.2240 PER PCS)"/>
    <x v="3"/>
    <x v="3"/>
    <x v="0"/>
    <s v=""/>
    <n v="25200"/>
    <s v="PCS"/>
    <s v="1.2240"/>
    <s v="PCS"/>
    <n v="5985"/>
    <s v="KGS"/>
    <n v="426.23565409999998"/>
    <x v="970"/>
    <n v="5.542726322"/>
    <n v="33173.217040000003"/>
    <x v="970"/>
    <x v="971"/>
    <x v="3"/>
    <x v="0"/>
    <x v="0"/>
    <s v="Tea Strainer"/>
  </r>
  <r>
    <s v="INNSA1"/>
    <s v="2022-05-05"/>
    <x v="0"/>
    <x v="2"/>
    <s v="DS-25 STAINLESS STEEL GRATER WITH HANDLE(QTY:100680 PCS/ USD0.2400 PER PCS)"/>
    <x v="28"/>
    <x v="64"/>
    <x v="23"/>
    <s v=""/>
    <n v="100680"/>
    <s v="PCS"/>
    <s v=" "/>
    <s v="PCS"/>
    <n v="3356"/>
    <s v="KGS"/>
    <n v="595.47630509999999"/>
    <x v="971"/>
    <n v="7.7435150210000003"/>
    <n v="25987.236410000001"/>
    <x v="971"/>
    <x v="972"/>
    <x v="3"/>
    <x v="0"/>
    <x v="0"/>
    <s v="Other"/>
  </r>
  <r>
    <s v="INNSA1"/>
    <s v="2022-05-04"/>
    <x v="0"/>
    <x v="2"/>
    <s v="AM-06 - STAINLESS STEEL BOTTLE 750ML SG805 (QTY:29016 PCS/USD 1.14 PER PCS)"/>
    <x v="50"/>
    <x v="151"/>
    <x v="37"/>
    <s v=""/>
    <n v="29016"/>
    <s v="PCS"/>
    <s v="1.14"/>
    <s v="PCS"/>
    <n v="4352.3999999999996"/>
    <s v="KGS"/>
    <n v="644.38642130000005"/>
    <x v="972"/>
    <n v="8.3795373380000004"/>
    <n v="36471.098310000001"/>
    <x v="972"/>
    <x v="973"/>
    <x v="3"/>
    <x v="0"/>
    <x v="0"/>
    <s v="Other"/>
  </r>
  <r>
    <s v="INNSA1"/>
    <s v="2022-05-04"/>
    <x v="0"/>
    <x v="2"/>
    <s v="NP-21 STAINLESS STEEL SPORTS BOTTLE 650ML S115(QTY:14976PCSUSD 1.14PER PCS)"/>
    <x v="55"/>
    <x v="106"/>
    <x v="23"/>
    <s v=""/>
    <e v="#N/A"/>
    <e v="#N/A"/>
    <s v=" "/>
    <e v="#N/A"/>
    <n v="2662.4"/>
    <s v="KGS"/>
    <n v="543.70104040000001"/>
    <x v="973"/>
    <n v="7.0702345959999997"/>
    <n v="18823.792590000001"/>
    <x v="973"/>
    <x v="974"/>
    <x v="3"/>
    <x v="0"/>
    <x v="0"/>
    <s v="Other"/>
  </r>
  <r>
    <s v="INNSA1"/>
    <s v="2022-05-02"/>
    <x v="0"/>
    <x v="2"/>
    <s v="8505 STEEL LUNCH BOX 3 LAYER(QTY:16800 PCS / USD 3.75 PER PCS)"/>
    <x v="88"/>
    <x v="160"/>
    <x v="0"/>
    <s v=""/>
    <n v="16800"/>
    <s v="PCS"/>
    <s v="3.75"/>
    <s v="PCS"/>
    <n v="10892"/>
    <s v="KGS"/>
    <n v="486.89384139999999"/>
    <x v="974"/>
    <n v="6.3315193929999998"/>
    <n v="68962.909230000005"/>
    <x v="974"/>
    <x v="975"/>
    <x v="3"/>
    <x v="0"/>
    <x v="0"/>
    <s v="Lunch Box"/>
  </r>
  <r>
    <s v="INNSA1"/>
    <s v="2022-05-02"/>
    <x v="0"/>
    <x v="2"/>
    <s v="6527 STEEL LUNCH BOX(QTY:25044 PCS USD 2.06 PER PCS)"/>
    <x v="87"/>
    <x v="159"/>
    <x v="0"/>
    <s v=""/>
    <e v="#N/A"/>
    <e v="#N/A"/>
    <s v="2.06"/>
    <e v="#N/A"/>
    <n v="8723.66"/>
    <s v="KGS"/>
    <n v="497.82139260000002"/>
    <x v="975"/>
    <n v="6.4736201900000001"/>
    <n v="56473.661509999998"/>
    <x v="975"/>
    <x v="976"/>
    <x v="3"/>
    <x v="0"/>
    <x v="0"/>
    <s v="Lunch Box"/>
  </r>
  <r>
    <s v="INNSA1"/>
    <s v="2022-05-02"/>
    <x v="0"/>
    <x v="2"/>
    <s v="6578 STEEL RECTANGLE CONTAINER BIG(QTY:37920 PCS/USD1.80 PERPCS)"/>
    <x v="98"/>
    <x v="177"/>
    <x v="0"/>
    <s v=""/>
    <n v="37920"/>
    <s v="PCS"/>
    <s v=" "/>
    <s v="PCS"/>
    <n v="11202.2"/>
    <s v="KGS"/>
    <n v="512.90727979999997"/>
    <x v="976"/>
    <n v="6.6697955760000003"/>
    <n v="74716.384009999994"/>
    <x v="976"/>
    <x v="977"/>
    <x v="3"/>
    <x v="0"/>
    <x v="0"/>
    <s v="Other"/>
  </r>
  <r>
    <s v="INNSA1"/>
    <s v="2022-04-25"/>
    <x v="0"/>
    <x v="2"/>
    <s v="STAINLESS STEEL SPORTS BOTTLE - KWB-600F (QTY 50400 PCS / USD 1.01 PER PCS)"/>
    <x v="24"/>
    <x v="187"/>
    <x v="0"/>
    <s v=""/>
    <n v="50400"/>
    <s v="PCS"/>
    <s v="1.01"/>
    <s v="PCS"/>
    <n v="7560"/>
    <s v="KGS"/>
    <n v="566.64178440000001"/>
    <x v="977"/>
    <n v="7.3446764020000002"/>
    <n v="55525.753599999996"/>
    <x v="977"/>
    <x v="978"/>
    <x v="3"/>
    <x v="0"/>
    <x v="0"/>
    <s v="Other"/>
  </r>
  <r>
    <s v="INNSA1"/>
    <s v="2022-04-25"/>
    <x v="0"/>
    <x v="1"/>
    <s v="8001-2 STEEL SCRUBBER 2 PCS SET(QTY- 165720 SET/USD 0.168 PER SET)"/>
    <x v="1"/>
    <x v="8"/>
    <x v="0"/>
    <s v=""/>
    <e v="#VALUE!"/>
    <s v="SET"/>
    <s v="0.168"/>
    <s v="SET"/>
    <n v="4833"/>
    <s v="KGS"/>
    <n v="518.12282230000005"/>
    <x v="978"/>
    <n v="6.7157851229999999"/>
    <n v="32457.389500000001"/>
    <x v="978"/>
    <x v="979"/>
    <x v="3"/>
    <x v="1"/>
    <x v="0"/>
    <s v="Scrubber"/>
  </r>
  <r>
    <s v="INNSA1"/>
    <s v="2022-04-25"/>
    <x v="0"/>
    <x v="2"/>
    <s v="NP-21 STAINLESS STEEL SPORTS BOTTLE 650ML S115(QTY: 43164 PCS/ USD 1.14 PER PCS)"/>
    <x v="55"/>
    <x v="106"/>
    <x v="23"/>
    <s v=""/>
    <n v="43164"/>
    <s v="PCS"/>
    <s v="1.14"/>
    <s v="PCS"/>
    <n v="7673.6"/>
    <s v="KGS"/>
    <n v="544.44838019999997"/>
    <x v="979"/>
    <n v="7.0570107599999998"/>
    <n v="54152.677770000002"/>
    <x v="979"/>
    <x v="980"/>
    <x v="3"/>
    <x v="0"/>
    <x v="0"/>
    <s v="Other"/>
  </r>
  <r>
    <s v="INNSA1"/>
    <s v="2022-04-22"/>
    <x v="0"/>
    <x v="1"/>
    <s v="SS410 SS SCRUBBER 3 PCS SET(QTY- 108360SET/USD 0.195PER SET)"/>
    <x v="77"/>
    <x v="148"/>
    <x v="36"/>
    <s v=""/>
    <e v="#VALUE!"/>
    <s v="108360SET"/>
    <s v=" "/>
    <s v="OTHER"/>
    <n v="6953.1"/>
    <s v="KGS"/>
    <n v="286.66003649999999"/>
    <x v="980"/>
    <n v="3.7156193979999999"/>
    <n v="25835.073230000002"/>
    <x v="980"/>
    <x v="981"/>
    <x v="3"/>
    <x v="1"/>
    <x v="0"/>
    <s v="Scrubber"/>
  </r>
  <r>
    <s v="INNSA1"/>
    <s v="2022-04-21"/>
    <x v="0"/>
    <x v="2"/>
    <s v="NP-20 STAINLESS STEEL SPORTS BOTTLE 750 ML S-308-C6 (QTY:32904 PCS USD 1.113 PER PCS)"/>
    <x v="53"/>
    <x v="137"/>
    <x v="23"/>
    <s v=""/>
    <e v="#N/A"/>
    <e v="#N/A"/>
    <s v="1.113"/>
    <e v="#N/A"/>
    <n v="5849.6"/>
    <s v="KGS"/>
    <n v="531.52306309999994"/>
    <x v="981"/>
    <n v="6.9208732179999997"/>
    <n v="40484.339970000001"/>
    <x v="981"/>
    <x v="982"/>
    <x v="3"/>
    <x v="0"/>
    <x v="0"/>
    <s v="Other"/>
  </r>
  <r>
    <s v="INNSA1"/>
    <s v="2022-04-21"/>
    <x v="0"/>
    <x v="2"/>
    <s v="NP-21 - STAINLESS STEEL SPORTS BOTTLE 650ML S115 (QTY:8532 PCS/USD 1.140 PER PCS)"/>
    <x v="55"/>
    <x v="162"/>
    <x v="37"/>
    <s v=""/>
    <n v="8532"/>
    <s v="PCS"/>
    <s v="1.140"/>
    <s v="PCS"/>
    <n v="1516.8"/>
    <s v="KGS"/>
    <n v="544.41706880000004"/>
    <x v="982"/>
    <n v="7.0887639169999996"/>
    <n v="10752.23711"/>
    <x v="982"/>
    <x v="983"/>
    <x v="3"/>
    <x v="0"/>
    <x v="0"/>
    <s v="Other"/>
  </r>
  <r>
    <s v="INNSA1"/>
    <s v="2022-04-20"/>
    <x v="0"/>
    <x v="2"/>
    <s v="NP-21 STAINLESS STEEL SPORTS BOTTLE 650ML S115(QTY:19368PCSUSD 1.140PER PCS)"/>
    <x v="55"/>
    <x v="106"/>
    <x v="23"/>
    <s v=""/>
    <e v="#N/A"/>
    <e v="#N/A"/>
    <s v=" "/>
    <e v="#N/A"/>
    <n v="3443.2"/>
    <s v="KGS"/>
    <n v="545.41563080000003"/>
    <x v="983"/>
    <n v="7.101766026"/>
    <n v="24452.800780000001"/>
    <x v="983"/>
    <x v="984"/>
    <x v="3"/>
    <x v="0"/>
    <x v="0"/>
    <s v="Other"/>
  </r>
  <r>
    <s v="INNSA1"/>
    <s v="2022-04-20"/>
    <x v="0"/>
    <x v="1"/>
    <s v="STEEL SCRUBBER 6PCS SET - OKS-4156 (QTY 98000 SET / USD 0.275 PER SET)"/>
    <x v="13"/>
    <x v="188"/>
    <x v="4"/>
    <s v=""/>
    <n v="98000"/>
    <s v="SET"/>
    <s v="0.275"/>
    <s v="SET"/>
    <n v="8537.7999999999993"/>
    <s v="KGS"/>
    <n v="283.94763289999997"/>
    <x v="984"/>
    <n v="3.6972348030000002"/>
    <n v="31566.2513"/>
    <x v="984"/>
    <x v="985"/>
    <x v="3"/>
    <x v="1"/>
    <x v="0"/>
    <s v="Scrubber"/>
  </r>
  <r>
    <s v="INNSA1"/>
    <s v="2022-04-20"/>
    <x v="0"/>
    <x v="2"/>
    <s v="STAINLESS STEEL SPORTS BOTTLE 750ML SG-702 SB-01 (QTY: 25524NUM USD 1.205 PER NUM)"/>
    <x v="24"/>
    <x v="189"/>
    <x v="0"/>
    <s v=""/>
    <e v="#N/A"/>
    <e v="#N/A"/>
    <s v="1.205"/>
    <e v="#N/A"/>
    <n v="4041.3"/>
    <s v="KGS"/>
    <n v="647.31381490000001"/>
    <x v="985"/>
    <n v="8.4285652980000005"/>
    <n v="34062.360939999999"/>
    <x v="985"/>
    <x v="986"/>
    <x v="3"/>
    <x v="0"/>
    <x v="0"/>
    <s v="Other"/>
  </r>
  <r>
    <s v="INNSA1"/>
    <s v="2022-04-06"/>
    <x v="0"/>
    <x v="2"/>
    <s v="NP-19 STEEL SALT BOTTLE(QTY:25968 PCS/USD 0.524 PER PCS)"/>
    <x v="29"/>
    <x v="72"/>
    <x v="0"/>
    <s v=""/>
    <n v="25968"/>
    <s v="PCS"/>
    <s v="0.524"/>
    <s v="PCS"/>
    <n v="4057.5"/>
    <s v="KGS"/>
    <n v="295.66248919999998"/>
    <x v="986"/>
    <n v="3.8447657899999998"/>
    <n v="15600.137189999999"/>
    <x v="986"/>
    <x v="987"/>
    <x v="3"/>
    <x v="0"/>
    <x v="0"/>
    <s v="Other"/>
  </r>
  <r>
    <s v="INNSA1"/>
    <s v="2022-04-06"/>
    <x v="0"/>
    <x v="2"/>
    <s v="NP-20 STAINLESS STEEL SPORTS BOTTLE 750 ML S-308-C6 (QTY:28224 PCS USD 1.113 PER PCS)"/>
    <x v="53"/>
    <x v="137"/>
    <x v="23"/>
    <s v=""/>
    <e v="#N/A"/>
    <e v="#N/A"/>
    <s v="1.113"/>
    <e v="#N/A"/>
    <n v="5017.6000000000004"/>
    <s v="KGS"/>
    <n v="536.30138910000005"/>
    <x v="987"/>
    <n v="6.9740102620000002"/>
    <n v="34992.793890000001"/>
    <x v="987"/>
    <x v="988"/>
    <x v="3"/>
    <x v="0"/>
    <x v="0"/>
    <s v="Other"/>
  </r>
  <r>
    <s v="INNSA1"/>
    <s v="2022-04-06"/>
    <x v="0"/>
    <x v="2"/>
    <s v="NP-21 STAINLESS STEEL SPORTS BOTTLE 650ML S115 (QTY : 15192PCS/USD 1.140 PER PCS)"/>
    <x v="55"/>
    <x v="106"/>
    <x v="23"/>
    <s v=""/>
    <e v="#VALUE!"/>
    <s v="15192PCS"/>
    <s v="1.140"/>
    <s v="OTHER"/>
    <n v="2700.8"/>
    <s v="KGS"/>
    <n v="549.31139659999997"/>
    <x v="988"/>
    <n v="7.1431911130000003"/>
    <n v="19292.330559999999"/>
    <x v="988"/>
    <x v="989"/>
    <x v="3"/>
    <x v="0"/>
    <x v="0"/>
    <s v="Other"/>
  </r>
  <r>
    <s v="INNSA1"/>
    <s v="2022-04-06"/>
    <x v="0"/>
    <x v="2"/>
    <s v="SL-01 - STAINLESS STEELCOLA BOTTLE 750MLSK750 (QTY:38196 PCS/USD 1.300PER PCS)"/>
    <x v="47"/>
    <x v="190"/>
    <x v="37"/>
    <s v=""/>
    <n v="38196"/>
    <s v="PCS"/>
    <s v=" "/>
    <s v="PCS"/>
    <n v="7639.2"/>
    <s v="KGS"/>
    <n v="556.80687379999995"/>
    <x v="989"/>
    <n v="7.2406615570000001"/>
    <n v="55312.861770000003"/>
    <x v="989"/>
    <x v="990"/>
    <x v="3"/>
    <x v="0"/>
    <x v="0"/>
    <s v="Other"/>
  </r>
  <r>
    <s v="INNSA1"/>
    <s v="2022-04-06"/>
    <x v="0"/>
    <x v="2"/>
    <s v="SB-12 STEEL TEA STRAINER BIG - (QTY:25200 PCS/USD 1.230 PERPCS)"/>
    <x v="3"/>
    <x v="107"/>
    <x v="0"/>
    <s v=""/>
    <n v="25200"/>
    <s v="PCS"/>
    <s v="1.230"/>
    <s v="PCS"/>
    <n v="5985"/>
    <s v="KGS"/>
    <n v="456.59004179999999"/>
    <x v="990"/>
    <n v="5.9374517789999999"/>
    <n v="35535.648889999997"/>
    <x v="990"/>
    <x v="991"/>
    <x v="3"/>
    <x v="0"/>
    <x v="0"/>
    <s v="Tea Strainer"/>
  </r>
  <r>
    <s v="INNSA1"/>
    <s v="2022-03-31"/>
    <x v="0"/>
    <x v="2"/>
    <s v="KL326D-9S STAINLESS STEEL GRATER WITH HANDLE(MILD STEEL) (QTY -10008PCS/USD 1.05 PER PCS)"/>
    <x v="80"/>
    <x v="64"/>
    <x v="23"/>
    <s v="MILD STEEL"/>
    <e v="#VALUE!"/>
    <e v="#VALUE!"/>
    <s v="1.05"/>
    <e v="#VALUE!"/>
    <n v="2210.1"/>
    <s v="KGS"/>
    <n v="399.90557439999998"/>
    <x v="991"/>
    <n v="5.2003325670000002"/>
    <n v="11493.255010000001"/>
    <x v="991"/>
    <x v="992"/>
    <x v="3"/>
    <x v="0"/>
    <x v="0"/>
    <s v="Other"/>
  </r>
  <r>
    <s v="INNSA1"/>
    <s v="2022-03-31"/>
    <x v="0"/>
    <x v="2"/>
    <s v="KL324H-9S STAINLESS STEEL GRATER WITH HANDLE(MILD STEEL) (QTY - 43344 PCS/USD 0.72 PER PCS)"/>
    <x v="78"/>
    <x v="64"/>
    <x v="23"/>
    <s v="MILD STEEL"/>
    <e v="#VALUE!"/>
    <s v="PCS"/>
    <s v="0.72"/>
    <s v="PCS"/>
    <n v="6862.8"/>
    <s v="KGS"/>
    <n v="382.46604880000001"/>
    <x v="992"/>
    <n v="4.9735506999999997"/>
    <n v="34132.483749999999"/>
    <x v="992"/>
    <x v="993"/>
    <x v="3"/>
    <x v="0"/>
    <x v="0"/>
    <s v="Other"/>
  </r>
  <r>
    <s v="INNSA1"/>
    <s v="2022-03-29"/>
    <x v="0"/>
    <x v="2"/>
    <s v="RS-02 STEEL HAND BLENDER (QTY:200PCS USD 0.465 PER PCS)"/>
    <x v="105"/>
    <x v="191"/>
    <x v="0"/>
    <s v=""/>
    <e v="#N/A"/>
    <e v="#N/A"/>
    <s v="0.465"/>
    <e v="#N/A"/>
    <n v="11.6"/>
    <s v="KGS"/>
    <n v="687.95172409999998"/>
    <x v="993"/>
    <n v="8.946056231"/>
    <n v="103.7742523"/>
    <x v="993"/>
    <x v="994"/>
    <x v="3"/>
    <x v="0"/>
    <x v="0"/>
    <s v="Other"/>
  </r>
  <r>
    <s v="INNSA1"/>
    <s v="2022-03-29"/>
    <x v="0"/>
    <x v="2"/>
    <s v="NP-19 STEEL SALT BOTTLE (QTY:33600 PCS USD 0.526 PER PCS)"/>
    <x v="29"/>
    <x v="72"/>
    <x v="0"/>
    <s v=""/>
    <e v="#N/A"/>
    <e v="#N/A"/>
    <s v="0.526"/>
    <e v="#N/A"/>
    <n v="5250"/>
    <s v="KGS"/>
    <n v="288.867501"/>
    <x v="994"/>
    <n v="3.7564044339999998"/>
    <n v="19721.12328"/>
    <x v="994"/>
    <x v="995"/>
    <x v="3"/>
    <x v="0"/>
    <x v="0"/>
    <s v="Other"/>
  </r>
  <r>
    <s v="INNSA1"/>
    <s v="2022-03-28"/>
    <x v="0"/>
    <x v="1"/>
    <s v="8001-2 STEEL SCRUBBER 2 PCS SET (QTY 164880/USD 0.168 PER PCS)"/>
    <x v="1"/>
    <x v="8"/>
    <x v="0"/>
    <s v=""/>
    <n v="164880"/>
    <e v="#VALUE!"/>
    <s v="0.168"/>
    <e v="#VALUE!"/>
    <n v="4809"/>
    <s v="KGS"/>
    <n v="544.13516949999996"/>
    <x v="995"/>
    <n v="7.0758799669999997"/>
    <n v="34027.906759999998"/>
    <x v="995"/>
    <x v="996"/>
    <x v="3"/>
    <x v="1"/>
    <x v="0"/>
    <s v="Scrubber"/>
  </r>
  <r>
    <s v="INNSA1"/>
    <s v="2022-03-22"/>
    <x v="0"/>
    <x v="2"/>
    <s v="6561 STEEL LUNCH BOX (QTY:21240 PCS/USD 2.75 PER PCS)"/>
    <x v="91"/>
    <x v="159"/>
    <x v="0"/>
    <s v=""/>
    <n v="21240"/>
    <s v="PCS"/>
    <s v="2.75"/>
    <s v="PCS"/>
    <n v="8094.8"/>
    <s v="KGS"/>
    <n v="602.09423089999996"/>
    <x v="996"/>
    <n v="7.8295738730000002"/>
    <n v="63378.834589999999"/>
    <x v="996"/>
    <x v="997"/>
    <x v="3"/>
    <x v="0"/>
    <x v="0"/>
    <s v="Lunch Box"/>
  </r>
  <r>
    <s v="INNSA1"/>
    <s v="2022-03-22"/>
    <x v="0"/>
    <x v="2"/>
    <s v="8505 STEEL LUNCH BOX 3LAYER (QTY:16800 PCS/USD 3.75 PER PCS)"/>
    <x v="88"/>
    <x v="192"/>
    <x v="0"/>
    <s v=""/>
    <n v="16800"/>
    <s v="PCS"/>
    <s v="3.75"/>
    <s v="PCS"/>
    <n v="10892"/>
    <s v="KGS"/>
    <n v="482.63226129999998"/>
    <x v="997"/>
    <n v="6.276102227"/>
    <n v="68359.305460000003"/>
    <x v="997"/>
    <x v="998"/>
    <x v="3"/>
    <x v="0"/>
    <x v="0"/>
    <s v="Lunch Box"/>
  </r>
  <r>
    <s v="INNSA1"/>
    <s v="2022-03-09"/>
    <x v="0"/>
    <x v="2"/>
    <s v="RYX-02-021A MILD STEEL MULTI FUNCTION CLOTH STAND - (QTY 5184 NUM USD 9.40 PER NUM)"/>
    <x v="20"/>
    <x v="193"/>
    <x v="10"/>
    <s v=""/>
    <e v="#N/A"/>
    <e v="#N/A"/>
    <s v="9.40"/>
    <e v="#N/A"/>
    <n v="19008"/>
    <s v="KGS"/>
    <n v="280.44345120000003"/>
    <x v="998"/>
    <n v="3.6587534399999999"/>
    <n v="69545.585389999993"/>
    <x v="998"/>
    <x v="999"/>
    <x v="3"/>
    <x v="0"/>
    <x v="0"/>
    <s v="Cloth Stand"/>
  </r>
  <r>
    <s v="INNSA1"/>
    <s v="2022-03-09"/>
    <x v="0"/>
    <x v="2"/>
    <s v="RYX-02-020 MILD STEEL MULTI FUNCTION CLOTH STAND - (QTY 2464 NUM USD 15.30 PER NUM)"/>
    <x v="18"/>
    <x v="193"/>
    <x v="10"/>
    <s v=""/>
    <e v="#N/A"/>
    <e v="#N/A"/>
    <s v="15.30"/>
    <e v="#N/A"/>
    <n v="8008"/>
    <s v="KGS"/>
    <n v="514.98784969999997"/>
    <x v="999"/>
    <n v="6.718693407"/>
    <n v="53803.296799999996"/>
    <x v="999"/>
    <x v="1000"/>
    <x v="3"/>
    <x v="0"/>
    <x v="0"/>
    <s v="Cloth Stand"/>
  </r>
  <r>
    <s v="INNSA1"/>
    <s v="2022-02-26"/>
    <x v="0"/>
    <x v="2"/>
    <s v="STAINLESS STEEL GRATER WITH HANDLE - KL324H-9S (MILD STEEL)(QTY - 59040 PCS/USD 0.72 PER PCS)"/>
    <x v="24"/>
    <x v="194"/>
    <x v="0"/>
    <s v="MILD STEEL"/>
    <e v="#VALUE!"/>
    <s v="PCS"/>
    <s v="0.72"/>
    <s v="PCS"/>
    <n v="9348"/>
    <s v="KGS"/>
    <n v="384.14494120000001"/>
    <x v="1000"/>
    <n v="5.0512155310000004"/>
    <n v="47218.762790000001"/>
    <x v="1000"/>
    <x v="1001"/>
    <x v="3"/>
    <x v="0"/>
    <x v="0"/>
    <s v="Other"/>
  </r>
  <r>
    <s v="INNSA1"/>
    <s v="2022-02-11"/>
    <x v="0"/>
    <x v="2"/>
    <s v="STEEL HANGER WITH HOOK SL-89 (QTY 70056 PCS / USD 1.15 PER PCS)"/>
    <x v="13"/>
    <x v="195"/>
    <x v="1"/>
    <s v=""/>
    <n v="70056"/>
    <s v="PCS"/>
    <s v="1.15"/>
    <s v="PCS"/>
    <n v="15568"/>
    <s v="KGS"/>
    <n v="418.61682939999997"/>
    <x v="1001"/>
    <n v="5.5467977919999996"/>
    <n v="86352.548030000005"/>
    <x v="1001"/>
    <x v="1002"/>
    <x v="3"/>
    <x v="0"/>
    <x v="0"/>
    <s v="Hanger"/>
  </r>
  <r>
    <s v="INNSA1"/>
    <s v="2022-02-09"/>
    <x v="0"/>
    <x v="2"/>
    <s v="6901 STEEL RECTANGLE CONTAINER (QTY:54720 PCS / USD 1.06 PERPCS)"/>
    <x v="85"/>
    <x v="157"/>
    <x v="0"/>
    <s v=""/>
    <n v="54720"/>
    <s v="PCS"/>
    <s v="1.06"/>
    <s v="PCS"/>
    <n v="8892"/>
    <s v="KGS"/>
    <n v="569.87375729999997"/>
    <x v="1002"/>
    <n v="7.5509971819999997"/>
    <n v="67143.466939999998"/>
    <x v="1002"/>
    <x v="1003"/>
    <x v="3"/>
    <x v="0"/>
    <x v="0"/>
    <s v="Other"/>
  </r>
  <r>
    <s v="INNSA1"/>
    <s v="2022-02-09"/>
    <x v="0"/>
    <x v="2"/>
    <s v="8504 STEEL LUNCH BOX 2 LAYER (QTY 22080 PCS / USD 2.75 PER PCS)"/>
    <x v="92"/>
    <x v="168"/>
    <x v="0"/>
    <s v=""/>
    <n v="22080"/>
    <s v="PCS"/>
    <s v="2.75"/>
    <s v="PCS"/>
    <n v="10561.6"/>
    <s v="KGS"/>
    <n v="502.25955440000001"/>
    <x v="1003"/>
    <n v="6.655088836"/>
    <n v="70288.386249999996"/>
    <x v="1003"/>
    <x v="1004"/>
    <x v="3"/>
    <x v="0"/>
    <x v="0"/>
    <s v="Lunch Box"/>
  </r>
  <r>
    <s v="INNSA1"/>
    <s v="2022-02-08"/>
    <x v="0"/>
    <x v="2"/>
    <s v="6862 STEEL RECTANGLE CONTAINER LARGE (QTY:20400 PCS/USD1.63PER PCS)"/>
    <x v="83"/>
    <x v="155"/>
    <x v="0"/>
    <s v=""/>
    <n v="20400"/>
    <s v="PCS"/>
    <s v=" "/>
    <s v="PCS"/>
    <n v="5100"/>
    <s v="KGS"/>
    <n v="549.26239410000005"/>
    <x v="1004"/>
    <n v="7.2778904750000004"/>
    <n v="37117.241419999998"/>
    <x v="1004"/>
    <x v="1005"/>
    <x v="3"/>
    <x v="0"/>
    <x v="0"/>
    <s v="Other"/>
  </r>
  <r>
    <s v="INNSA1"/>
    <s v="2022-02-08"/>
    <x v="0"/>
    <x v="2"/>
    <s v="8504 STEEL LUNCH BOX 2 LAYER(QTY:22080 PCS/USD2.75 PER PCS)"/>
    <x v="92"/>
    <x v="168"/>
    <x v="0"/>
    <s v=""/>
    <n v="22080"/>
    <s v="PCS"/>
    <s v=" "/>
    <s v="PCS"/>
    <n v="10561.6"/>
    <s v="KGS"/>
    <n v="484.32214149999999"/>
    <x v="1005"/>
    <n v="6.4174127670000001"/>
    <n v="67778.146680000005"/>
    <x v="1005"/>
    <x v="1006"/>
    <x v="3"/>
    <x v="0"/>
    <x v="0"/>
    <s v="Lunch Box"/>
  </r>
  <r>
    <s v="INNSA1"/>
    <s v="2022-02-08"/>
    <x v="0"/>
    <x v="2"/>
    <s v="6578 STEEL RECTANGLE CONTAINER BIG (QTY:37920 PCS/USD1.80 PER PCS)"/>
    <x v="98"/>
    <x v="177"/>
    <x v="0"/>
    <s v=""/>
    <n v="37920"/>
    <s v="PCS"/>
    <s v=" "/>
    <s v="PCS"/>
    <n v="11202.2"/>
    <s v="KGS"/>
    <n v="513.29826019999996"/>
    <x v="1006"/>
    <n v="6.801354978"/>
    <n v="76190.138730000006"/>
    <x v="1006"/>
    <x v="1007"/>
    <x v="3"/>
    <x v="0"/>
    <x v="0"/>
    <s v="Other"/>
  </r>
  <r>
    <s v="INNSA1"/>
    <s v="2022-02-04"/>
    <x v="0"/>
    <x v="2"/>
    <s v="NP-21 STAINLESS STEEL SPORTS BOTTLE 650ML S115 (QTY:13680 PCS / USD1.140 PER PCS)"/>
    <x v="55"/>
    <x v="106"/>
    <x v="23"/>
    <s v=""/>
    <n v="13680"/>
    <s v="PCS"/>
    <s v=" "/>
    <s v="PCS"/>
    <n v="2432"/>
    <s v="KGS"/>
    <n v="560.84125819999997"/>
    <x v="1007"/>
    <n v="7.4313138759999999"/>
    <n v="18072.95535"/>
    <x v="1007"/>
    <x v="1008"/>
    <x v="3"/>
    <x v="0"/>
    <x v="0"/>
    <s v="Other"/>
  </r>
  <r>
    <s v="INNSA1"/>
    <s v="2022-02-04"/>
    <x v="0"/>
    <x v="2"/>
    <s v="NP-003 STEEL ZHARA (QTY 107400 / USD 0.476 PER PCS)"/>
    <x v="102"/>
    <x v="196"/>
    <x v="0"/>
    <s v=""/>
    <n v="107400"/>
    <e v="#VALUE!"/>
    <s v="0.476"/>
    <e v="#VALUE!"/>
    <n v="10024"/>
    <s v="KGS"/>
    <n v="434.8732961"/>
    <x v="1008"/>
    <n v="5.7622008229999997"/>
    <n v="57760.301050000002"/>
    <x v="1008"/>
    <x v="1009"/>
    <x v="3"/>
    <x v="0"/>
    <x v="0"/>
    <s v="Other"/>
  </r>
  <r>
    <s v="INNSA1"/>
    <s v="2022-02-04"/>
    <x v="0"/>
    <x v="2"/>
    <s v="AM-06 - STAINLESS STEEL BOTTLE 750ML SG805 (QTY:30240 PCS/USD 1.140 PER PCS)"/>
    <x v="50"/>
    <x v="151"/>
    <x v="37"/>
    <s v=""/>
    <n v="30240"/>
    <s v="PCS"/>
    <s v="1.140"/>
    <s v="PCS"/>
    <n v="4536"/>
    <s v="KGS"/>
    <n v="659.62211420000006"/>
    <x v="1009"/>
    <n v="8.7401896669999992"/>
    <n v="39645.500330000003"/>
    <x v="1009"/>
    <x v="1010"/>
    <x v="3"/>
    <x v="0"/>
    <x v="0"/>
    <s v="Other"/>
  </r>
  <r>
    <s v="INNSA1"/>
    <s v="2022-02-04"/>
    <x v="0"/>
    <x v="2"/>
    <s v="SL-01 STAINLESS STEEL COLA BOTTLE 750ML SK750 (QTY:11124 PCS/ USD 1.300 PER PCS)"/>
    <x v="47"/>
    <x v="97"/>
    <x v="23"/>
    <s v=""/>
    <n v="11124"/>
    <s v="PCS"/>
    <s v="1.300"/>
    <s v="PCS"/>
    <n v="2224.8000000000002"/>
    <s v="KGS"/>
    <n v="568.49406239999996"/>
    <x v="1010"/>
    <n v="7.5327158130000003"/>
    <n v="16758.78614"/>
    <x v="1010"/>
    <x v="1011"/>
    <x v="3"/>
    <x v="0"/>
    <x v="0"/>
    <s v="Other"/>
  </r>
  <r>
    <s v="INNSA1"/>
    <s v="2022-02-04"/>
    <x v="0"/>
    <x v="2"/>
    <s v="NP-20 STAINLESS STEEL SPORTS BOTTLE 750 ML S-308-C6 (QTY:16128 PCS USD1.113 PER PCS)"/>
    <x v="53"/>
    <x v="137"/>
    <x v="23"/>
    <s v=""/>
    <e v="#N/A"/>
    <e v="#N/A"/>
    <s v=" "/>
    <e v="#N/A"/>
    <n v="2867.2"/>
    <s v="KGS"/>
    <n v="547.558088"/>
    <x v="1011"/>
    <n v="7.2553079110000001"/>
    <n v="20802.418839999998"/>
    <x v="1011"/>
    <x v="1012"/>
    <x v="3"/>
    <x v="0"/>
    <x v="0"/>
    <s v="Other"/>
  </r>
  <r>
    <s v="INNSA1"/>
    <s v="2022-02-04"/>
    <x v="0"/>
    <x v="2"/>
    <s v="AM-253 STEEL KITCHEN TURNER (QTY:25200 PCS/ USD 0.611 PER PCS)"/>
    <x v="75"/>
    <x v="138"/>
    <x v="0"/>
    <s v=""/>
    <n v="25200"/>
    <s v="PCS"/>
    <s v="0.611"/>
    <s v="PCS"/>
    <n v="2450"/>
    <s v="KGS"/>
    <n v="531.68963670000005"/>
    <x v="1012"/>
    <n v="7.0450461999999998"/>
    <n v="17260.36319"/>
    <x v="1012"/>
    <x v="1013"/>
    <x v="3"/>
    <x v="0"/>
    <x v="0"/>
    <s v="Other"/>
  </r>
  <r>
    <s v="INNSA1"/>
    <s v="2022-02-04"/>
    <x v="0"/>
    <x v="2"/>
    <s v="STEEL ZHARA - NP-003 (QTY:43800 PCS/USD 0.4739 PER PCS)"/>
    <x v="13"/>
    <x v="197"/>
    <x v="40"/>
    <s v=""/>
    <n v="43800"/>
    <s v="PCS"/>
    <s v="0.4739"/>
    <s v="PCS"/>
    <n v="4088"/>
    <s v="KGS"/>
    <n v="458.66747800000002"/>
    <x v="1013"/>
    <n v="6.0774808269999996"/>
    <n v="24844.741620000001"/>
    <x v="1013"/>
    <x v="1014"/>
    <x v="3"/>
    <x v="0"/>
    <x v="0"/>
    <s v="Other"/>
  </r>
  <r>
    <s v="INNSA1"/>
    <s v="2022-02-04"/>
    <x v="0"/>
    <x v="2"/>
    <s v="DS-25 STAINLESS STEEL GRATER WITH HANDLE (QTY:99720 PCS/USD0.2420 PER PCS)"/>
    <x v="28"/>
    <x v="64"/>
    <x v="23"/>
    <s v=""/>
    <n v="99720"/>
    <s v="PCS"/>
    <s v=" "/>
    <s v="PCS"/>
    <n v="2991.6"/>
    <s v="KGS"/>
    <n v="685.2819561"/>
    <x v="1014"/>
    <n v="9.0801902230000007"/>
    <n v="27164.297070000001"/>
    <x v="1014"/>
    <x v="1015"/>
    <x v="3"/>
    <x v="0"/>
    <x v="0"/>
    <s v="Other"/>
  </r>
  <r>
    <s v="INNSA1"/>
    <s v="2022-02-04"/>
    <x v="0"/>
    <x v="2"/>
    <s v="NP-003 STEEL ZHARA (QTY:52440 PCS/USD 0.4761 PER PCS)"/>
    <x v="102"/>
    <x v="196"/>
    <x v="0"/>
    <s v=""/>
    <n v="52440"/>
    <s v="PCS"/>
    <s v="0.4761"/>
    <s v="PCS"/>
    <n v="4894.3999999999996"/>
    <s v="KGS"/>
    <n v="433.3478465"/>
    <x v="1015"/>
    <n v="5.7419881610000001"/>
    <n v="28103.586859999999"/>
    <x v="1015"/>
    <x v="1016"/>
    <x v="3"/>
    <x v="0"/>
    <x v="0"/>
    <s v="Other"/>
  </r>
  <r>
    <s v="INNSA1"/>
    <s v="2022-02-04"/>
    <x v="0"/>
    <x v="2"/>
    <s v="SL-01 STAINLESS STEEL COLABOTTLE 750ML SK750(QTY: 12204 NUMUSD 1.300PER NUM)"/>
    <x v="47"/>
    <x v="198"/>
    <x v="23"/>
    <s v=""/>
    <e v="#N/A"/>
    <e v="#N/A"/>
    <s v=" "/>
    <e v="#N/A"/>
    <n v="2440.8000000000002"/>
    <s v="KGS"/>
    <n v="564.15049160000001"/>
    <x v="1016"/>
    <n v="7.4751622050000002"/>
    <n v="18245.375909999999"/>
    <x v="1016"/>
    <x v="1017"/>
    <x v="3"/>
    <x v="0"/>
    <x v="0"/>
    <s v="Other"/>
  </r>
  <r>
    <s v="INNSA1"/>
    <s v="2022-02-04"/>
    <x v="0"/>
    <x v="2"/>
    <s v="NP-55 STEEL TEA STRAINER (QTY:100800 PCS USD 0.330 PER PCS)"/>
    <x v="10"/>
    <x v="12"/>
    <x v="0"/>
    <s v=""/>
    <e v="#N/A"/>
    <e v="#N/A"/>
    <s v="0.330"/>
    <e v="#N/A"/>
    <n v="4620"/>
    <s v="KGS"/>
    <n v="609.14446320000002"/>
    <x v="1017"/>
    <n v="8.0713457430000002"/>
    <n v="37289.617330000001"/>
    <x v="1017"/>
    <x v="1018"/>
    <x v="3"/>
    <x v="0"/>
    <x v="0"/>
    <s v="Tea Strainer"/>
  </r>
  <r>
    <s v="INNSA1"/>
    <s v="2022-02-04"/>
    <x v="0"/>
    <x v="2"/>
    <s v="STEEL HAND BLENDER RS-02 (QTY: 48720 PCS USD 0.4634 PER PCS)"/>
    <x v="13"/>
    <x v="199"/>
    <x v="8"/>
    <s v=""/>
    <e v="#N/A"/>
    <e v="#N/A"/>
    <s v="0.4634"/>
    <e v="#N/A"/>
    <n v="2923.2"/>
    <s v="KGS"/>
    <n v="669.60224410000001"/>
    <x v="1018"/>
    <n v="8.8724293640000003"/>
    <n v="25935.88552"/>
    <x v="1018"/>
    <x v="1019"/>
    <x v="3"/>
    <x v="0"/>
    <x v="0"/>
    <s v="Other"/>
  </r>
  <r>
    <s v="INNSA1"/>
    <s v="2022-02-04"/>
    <x v="0"/>
    <x v="2"/>
    <s v="NP-20 STAINLESS STEEL SPORTS BOTTLE 750 ML S-308-C6 (QTY:936PCS USD 1.113 PER PCS)"/>
    <x v="53"/>
    <x v="137"/>
    <x v="23"/>
    <s v=""/>
    <e v="#N/A"/>
    <e v="#N/A"/>
    <s v="1.113"/>
    <e v="#N/A"/>
    <n v="166.4"/>
    <s v="KGS"/>
    <n v="543.37560099999996"/>
    <x v="1019"/>
    <n v="7.1998887099999997"/>
    <n v="1198.061481"/>
    <x v="1019"/>
    <x v="1020"/>
    <x v="3"/>
    <x v="0"/>
    <x v="0"/>
    <s v="Other"/>
  </r>
  <r>
    <s v="INNSA1"/>
    <s v="2022-02-04"/>
    <x v="0"/>
    <x v="2"/>
    <s v="STEEL ZARA - NP-003 (QTY:101880 PCS/USD 0.4761 PER PCS)"/>
    <x v="13"/>
    <x v="200"/>
    <x v="41"/>
    <s v=""/>
    <n v="101880"/>
    <s v="PCS"/>
    <s v="0.4761"/>
    <s v="PCS"/>
    <n v="9508.7999999999993"/>
    <s v="KGS"/>
    <n v="442.2558009"/>
    <x v="1020"/>
    <n v="5.8600212129999996"/>
    <n v="55721.76971"/>
    <x v="1020"/>
    <x v="1021"/>
    <x v="3"/>
    <x v="0"/>
    <x v="0"/>
    <s v="Other"/>
  </r>
  <r>
    <s v="INNSA1"/>
    <s v="2022-02-03"/>
    <x v="0"/>
    <x v="2"/>
    <s v="KWP-1000B SS OIL POT 900ML(QTY: 27000 PCS/USD 1.65 PER PCS)"/>
    <x v="82"/>
    <x v="154"/>
    <x v="36"/>
    <s v=""/>
    <n v="27000"/>
    <s v="PCS"/>
    <s v="1.65"/>
    <s v="PCS"/>
    <n v="6975"/>
    <s v="KGS"/>
    <n v="550.69450040000004"/>
    <x v="1021"/>
    <n v="7.3133399780000001"/>
    <n v="51010.546349999997"/>
    <x v="1021"/>
    <x v="1022"/>
    <x v="3"/>
    <x v="0"/>
    <x v="0"/>
    <s v="Other"/>
  </r>
  <r>
    <s v="INNSA1"/>
    <s v="2022-01-22"/>
    <x v="0"/>
    <x v="2"/>
    <s v="NP-55 STEEL TEA STRAINER (QTY:100800 PCS/USD 0.3285 PER PCS)"/>
    <x v="10"/>
    <x v="12"/>
    <x v="0"/>
    <s v=""/>
    <n v="100800"/>
    <s v="PCS"/>
    <s v="0.3285"/>
    <s v="PCS"/>
    <n v="4620"/>
    <s v="KGS"/>
    <n v="591.30821209999999"/>
    <x v="1022"/>
    <n v="7.8526987000000004"/>
    <n v="36279.467989999997"/>
    <x v="1022"/>
    <x v="1023"/>
    <x v="3"/>
    <x v="0"/>
    <x v="0"/>
    <s v="Tea Strainer"/>
  </r>
  <r>
    <s v="INNSA1"/>
    <s v="2022-01-22"/>
    <x v="0"/>
    <x v="2"/>
    <s v="RS-02 STEEL HAND BLENDER (QTY:49800 PCS/USD 0.4612 PER PCS)"/>
    <x v="105"/>
    <x v="191"/>
    <x v="0"/>
    <s v=""/>
    <n v="49800"/>
    <s v="PCS"/>
    <s v="0.4612"/>
    <s v="PCS"/>
    <n v="2988"/>
    <s v="KGS"/>
    <n v="634.15889890000005"/>
    <x v="1023"/>
    <n v="8.4217649259999998"/>
    <n v="25164.2336"/>
    <x v="1023"/>
    <x v="1024"/>
    <x v="3"/>
    <x v="0"/>
    <x v="0"/>
    <s v="Other"/>
  </r>
  <r>
    <s v="INNSA1"/>
    <s v="2022-01-22"/>
    <x v="0"/>
    <x v="2"/>
    <s v="NP-003 STEEL ZHARA (QTY:198480 PCS/USD 0.4739 PER PCS)"/>
    <x v="102"/>
    <x v="196"/>
    <x v="0"/>
    <s v=""/>
    <n v="198480"/>
    <s v="PCS"/>
    <s v="0.4739"/>
    <s v="PCS"/>
    <n v="18524.8"/>
    <s v="KGS"/>
    <n v="411.59141099999999"/>
    <x v="1024"/>
    <n v="5.4660213940000002"/>
    <n v="101256.9531"/>
    <x v="1024"/>
    <x v="1025"/>
    <x v="3"/>
    <x v="0"/>
    <x v="0"/>
    <s v="Other"/>
  </r>
  <r>
    <s v="INNSA1"/>
    <s v="2022-01-19"/>
    <x v="0"/>
    <x v="2"/>
    <s v="KWP-600B SS OIL POT 600ML (QTY:38800 PCS/USD 1.29 PER PCS)"/>
    <x v="79"/>
    <x v="174"/>
    <x v="36"/>
    <s v=""/>
    <n v="38800"/>
    <s v="PCS"/>
    <s v="1.29"/>
    <s v="PCS"/>
    <n v="6790"/>
    <s v="KGS"/>
    <n v="629.22725330000003"/>
    <x v="1025"/>
    <n v="8.3451890360000007"/>
    <n v="56663.833550000003"/>
    <x v="1025"/>
    <x v="1026"/>
    <x v="3"/>
    <x v="0"/>
    <x v="0"/>
    <s v="Other"/>
  </r>
  <r>
    <s v="INNSA1"/>
    <s v="2022-01-19"/>
    <x v="0"/>
    <x v="2"/>
    <s v="NP-20 STAINLESS STEEL SPORTS BOTTLE 750ML S-308-C6 (QTY:20304 PCS/USD 1.113 PER PCS)"/>
    <x v="53"/>
    <x v="103"/>
    <x v="23"/>
    <s v=""/>
    <n v="20304"/>
    <s v="PCS"/>
    <s v="1.113"/>
    <s v="PCS"/>
    <n v="3609.6"/>
    <s v="KGS"/>
    <n v="547.17682009999999"/>
    <x v="1026"/>
    <n v="7.256987005"/>
    <n v="26194.82029"/>
    <x v="1026"/>
    <x v="1027"/>
    <x v="3"/>
    <x v="0"/>
    <x v="0"/>
    <s v="Other"/>
  </r>
  <r>
    <s v="INNSA1"/>
    <s v="2022-01-19"/>
    <x v="0"/>
    <x v="2"/>
    <s v="AM-06 STAINLESS STEEL BOTTLE 750ML SG805 (QTY:15588 NUM/USD1.140 PER NUM)"/>
    <x v="50"/>
    <x v="100"/>
    <x v="23"/>
    <s v=""/>
    <n v="15588"/>
    <s v="NUM"/>
    <s v=" "/>
    <s v="OTHER"/>
    <n v="2338.1999999999998"/>
    <s v="KGS"/>
    <n v="658.69290479999995"/>
    <x v="1027"/>
    <n v="8.7359801699999995"/>
    <n v="20426.468830000002"/>
    <x v="1027"/>
    <x v="1028"/>
    <x v="3"/>
    <x v="0"/>
    <x v="0"/>
    <s v="Other"/>
  </r>
  <r>
    <s v="INNSA1"/>
    <s v="2022-01-19"/>
    <x v="0"/>
    <x v="2"/>
    <s v="AM-06 STAINLESS STEEL BOTTLE 750ML SG805 (QTY:15588 NUM/USD1.140 PER NUM)"/>
    <x v="50"/>
    <x v="100"/>
    <x v="23"/>
    <s v=""/>
    <n v="15588"/>
    <s v="NUM"/>
    <s v=" "/>
    <s v="OTHER"/>
    <n v="2338.1999999999998"/>
    <s v="KGS"/>
    <n v="658.69290479999995"/>
    <x v="1027"/>
    <n v="8.7359801699999995"/>
    <n v="20426.468830000002"/>
    <x v="1027"/>
    <x v="1028"/>
    <x v="3"/>
    <x v="0"/>
    <x v="0"/>
    <s v="Other"/>
  </r>
  <r>
    <s v="INNSA1"/>
    <s v="2022-01-19"/>
    <x v="0"/>
    <x v="2"/>
    <s v="SL-01 STAINLESS STEEL COLA BOTTLE 750ML SK750 (QTY:14904 PCS/USD 1.300 PER PCS)"/>
    <x v="47"/>
    <x v="97"/>
    <x v="23"/>
    <s v=""/>
    <n v="14904"/>
    <s v="PCS"/>
    <s v="1.300"/>
    <s v="PCS"/>
    <n v="2980.8"/>
    <s v="KGS"/>
    <n v="568.09821520000003"/>
    <x v="1028"/>
    <n v="7.5344590880000002"/>
    <n v="22458.715649999998"/>
    <x v="1028"/>
    <x v="1029"/>
    <x v="3"/>
    <x v="0"/>
    <x v="0"/>
    <s v="Other"/>
  </r>
  <r>
    <s v="INNSA1"/>
    <s v="2022-01-19"/>
    <x v="0"/>
    <x v="2"/>
    <s v="NP-21 STAINLESS STEELSPORTS BOTTLE 650ML S115 (QTY:4860 PCS/USD 1.140 PER PCS)"/>
    <x v="55"/>
    <x v="201"/>
    <x v="23"/>
    <s v=""/>
    <n v="4860"/>
    <s v="PCS"/>
    <s v="1.140"/>
    <s v="PCS"/>
    <n v="864"/>
    <s v="KGS"/>
    <n v="560.45074069999998"/>
    <x v="1029"/>
    <n v="7.4330336969999999"/>
    <n v="6422.141114"/>
    <x v="1029"/>
    <x v="1030"/>
    <x v="3"/>
    <x v="0"/>
    <x v="0"/>
    <s v="Other"/>
  </r>
  <r>
    <s v="INNSA1"/>
    <s v="2022-01-19"/>
    <x v="0"/>
    <x v="2"/>
    <s v="NP-21 STAINLESS STEEL SPORTS BOTTLE 650ML S115 (QTY:23580 NUM/USD 1.140 PER NUM)"/>
    <x v="55"/>
    <x v="106"/>
    <x v="23"/>
    <s v=""/>
    <n v="23580"/>
    <s v="NUM"/>
    <s v="1.140"/>
    <s v="OTHER"/>
    <n v="4192"/>
    <s v="KGS"/>
    <n v="555.77213979999999"/>
    <x v="1030"/>
    <n v="7.3709832860000004"/>
    <n v="30899.161940000002"/>
    <x v="1030"/>
    <x v="1031"/>
    <x v="3"/>
    <x v="0"/>
    <x v="0"/>
    <s v="Other"/>
  </r>
  <r>
    <s v="INNSA1"/>
    <s v="2022-01-19"/>
    <x v="0"/>
    <x v="2"/>
    <s v="NP-21 STAINLESS STEELSPORTS BOTTLE 650ML S115 (QTY:4860 PCS/USD 1.140 PER PCS)"/>
    <x v="55"/>
    <x v="201"/>
    <x v="23"/>
    <s v=""/>
    <n v="4860"/>
    <s v="PCS"/>
    <s v="1.140"/>
    <s v="PCS"/>
    <n v="864"/>
    <s v="KGS"/>
    <n v="560.45074069999998"/>
    <x v="1029"/>
    <n v="7.4330336969999999"/>
    <n v="6422.141114"/>
    <x v="1029"/>
    <x v="1030"/>
    <x v="3"/>
    <x v="0"/>
    <x v="0"/>
    <s v="Other"/>
  </r>
  <r>
    <s v="INNSA1"/>
    <s v="2022-01-19"/>
    <x v="0"/>
    <x v="2"/>
    <s v="SB-01 STAINLESS STEEL SPORTS BOTTLE 750ML SG-702 (QTY:5328 NUM/USD 1.205 PER NUM)"/>
    <x v="48"/>
    <x v="98"/>
    <x v="23"/>
    <s v=""/>
    <n v="5328"/>
    <s v="NUM"/>
    <s v="1.205"/>
    <s v="OTHER"/>
    <n v="843.6"/>
    <s v="KGS"/>
    <n v="659.60519199999999"/>
    <x v="1031"/>
    <n v="8.7480794700000004"/>
    <n v="7379.8798409999999"/>
    <x v="1031"/>
    <x v="1032"/>
    <x v="3"/>
    <x v="0"/>
    <x v="0"/>
    <s v="Other"/>
  </r>
  <r>
    <s v="INNSA1"/>
    <s v="2022-01-19"/>
    <x v="0"/>
    <x v="2"/>
    <s v="NP-21 STAINLESS STEEL SPORTS BOTTLE 650ML S115 (QTY:23580 NUM/USD 1.140 PER NUM)"/>
    <x v="55"/>
    <x v="106"/>
    <x v="23"/>
    <s v=""/>
    <n v="23580"/>
    <s v="NUM"/>
    <s v="1.140"/>
    <s v="OTHER"/>
    <n v="4192"/>
    <s v="KGS"/>
    <n v="555.77213979999999"/>
    <x v="1030"/>
    <n v="7.3709832860000004"/>
    <n v="30899.161940000002"/>
    <x v="1030"/>
    <x v="1031"/>
    <x v="3"/>
    <x v="0"/>
    <x v="0"/>
    <s v="Other"/>
  </r>
  <r>
    <s v="INNSA1"/>
    <s v="2022-01-19"/>
    <x v="0"/>
    <x v="1"/>
    <s v="OKS-4156 STEEL SCRUBBER 6PCS SET (QTY:98000 SET/USD 0.275 PER PCS)"/>
    <x v="8"/>
    <x v="9"/>
    <x v="0"/>
    <s v=""/>
    <n v="98000"/>
    <s v="SET"/>
    <s v="0.275"/>
    <s v="SET"/>
    <n v="8537.7999999999993"/>
    <s v="KGS"/>
    <n v="296.34684700000003"/>
    <x v="1032"/>
    <n v="3.9303295349999998"/>
    <n v="33556.367509999996"/>
    <x v="1032"/>
    <x v="1033"/>
    <x v="3"/>
    <x v="1"/>
    <x v="0"/>
    <s v="Scrubber"/>
  </r>
  <r>
    <s v="INNSA1"/>
    <s v="2022-01-19"/>
    <x v="0"/>
    <x v="2"/>
    <s v="NP-20 STAINLESS STEEL SPORTS BOTTLE 750ML S-308-C6 (QTY:20304 PCS/USD 1.113 PER PCS)"/>
    <x v="53"/>
    <x v="103"/>
    <x v="23"/>
    <s v=""/>
    <n v="20304"/>
    <s v="PCS"/>
    <s v="1.113"/>
    <s v="PCS"/>
    <n v="3609.6"/>
    <s v="KGS"/>
    <n v="547.17682009999999"/>
    <x v="1026"/>
    <n v="7.256987005"/>
    <n v="26194.82029"/>
    <x v="1026"/>
    <x v="1027"/>
    <x v="3"/>
    <x v="0"/>
    <x v="0"/>
    <s v="Other"/>
  </r>
  <r>
    <s v="INNSA1"/>
    <s v="2022-01-19"/>
    <x v="0"/>
    <x v="1"/>
    <s v="OKS-4156 STEEL SCRUBBER 6PCS SET (QTY:98000 SET/USD 0.275 PER PCS)"/>
    <x v="8"/>
    <x v="9"/>
    <x v="0"/>
    <s v=""/>
    <n v="98000"/>
    <s v="SET"/>
    <s v="0.275"/>
    <s v="SET"/>
    <n v="8537.7999999999993"/>
    <s v="KGS"/>
    <n v="296.34684700000003"/>
    <x v="1032"/>
    <n v="3.9303295349999998"/>
    <n v="33556.367509999996"/>
    <x v="1032"/>
    <x v="1033"/>
    <x v="3"/>
    <x v="1"/>
    <x v="0"/>
    <s v="Scrubber"/>
  </r>
  <r>
    <s v="INNSA1"/>
    <s v="2022-01-19"/>
    <x v="0"/>
    <x v="2"/>
    <s v="SB-01 STAINLESS STEEL SPORTS BOTTLE 750ML SG-702 (QTY:5328 NUM/USD 1.205 PER NUM)"/>
    <x v="48"/>
    <x v="98"/>
    <x v="23"/>
    <s v=""/>
    <n v="5328"/>
    <s v="NUM"/>
    <s v="1.205"/>
    <s v="OTHER"/>
    <n v="843.6"/>
    <s v="KGS"/>
    <n v="659.60519199999999"/>
    <x v="1031"/>
    <n v="8.7480794700000004"/>
    <n v="7379.8798409999999"/>
    <x v="1031"/>
    <x v="1032"/>
    <x v="3"/>
    <x v="0"/>
    <x v="0"/>
    <s v="Other"/>
  </r>
  <r>
    <s v="INNSA1"/>
    <s v="2022-01-19"/>
    <x v="0"/>
    <x v="2"/>
    <s v="KWP-600B SS OIL POT 600ML (QTY:38800 PCS/USD 1.29 PER PCS)"/>
    <x v="79"/>
    <x v="174"/>
    <x v="36"/>
    <s v=""/>
    <n v="38800"/>
    <s v="PCS"/>
    <s v="1.29"/>
    <s v="PCS"/>
    <n v="6790"/>
    <s v="KGS"/>
    <n v="629.22725330000003"/>
    <x v="1025"/>
    <n v="8.3451890360000007"/>
    <n v="56663.833550000003"/>
    <x v="1025"/>
    <x v="1026"/>
    <x v="3"/>
    <x v="0"/>
    <x v="0"/>
    <s v="Other"/>
  </r>
  <r>
    <s v="INNSA1"/>
    <s v="2022-01-19"/>
    <x v="0"/>
    <x v="2"/>
    <s v="SL-01 STAINLESS STEEL COLA BOTTLE 750ML SK750 (QTY:14904 PCS/USD 1.300 PER PCS)"/>
    <x v="47"/>
    <x v="97"/>
    <x v="23"/>
    <s v=""/>
    <n v="14904"/>
    <s v="PCS"/>
    <s v="1.300"/>
    <s v="PCS"/>
    <n v="2980.8"/>
    <s v="KGS"/>
    <n v="568.09821520000003"/>
    <x v="1028"/>
    <n v="7.5344590880000002"/>
    <n v="22458.715649999998"/>
    <x v="1028"/>
    <x v="1029"/>
    <x v="3"/>
    <x v="0"/>
    <x v="0"/>
    <s v="Other"/>
  </r>
  <r>
    <s v="INNSA1"/>
    <s v="2022-01-18"/>
    <x v="0"/>
    <x v="2"/>
    <s v="2628 HOUSEHOLD STEEL HOOK 3PCS SET (QTY:167400 PCS/USD 0.445PRE PCS)"/>
    <x v="76"/>
    <x v="202"/>
    <x v="34"/>
    <s v=""/>
    <n v="167400"/>
    <s v="PCS"/>
    <s v=" "/>
    <s v="PCS"/>
    <n v="5673"/>
    <s v="KGS"/>
    <n v="1068.739716"/>
    <x v="1033"/>
    <n v="14.174266790000001"/>
    <n v="80410.615520000007"/>
    <x v="1033"/>
    <x v="1034"/>
    <x v="3"/>
    <x v="0"/>
    <x v="0"/>
    <s v="Other"/>
  </r>
  <r>
    <s v="INNSA1"/>
    <s v="2022-01-18"/>
    <x v="0"/>
    <x v="2"/>
    <s v="2628 HOUSEHOLD STEEL HOOK 3PCS SET (QTY:167400 PCS/USD 0.445PRE PCS)"/>
    <x v="76"/>
    <x v="202"/>
    <x v="34"/>
    <s v=""/>
    <n v="167400"/>
    <s v="PCS"/>
    <s v=" "/>
    <s v="PCS"/>
    <n v="5673"/>
    <s v="KGS"/>
    <n v="1068.739716"/>
    <x v="1033"/>
    <n v="14.174266790000001"/>
    <n v="80410.615520000007"/>
    <x v="1033"/>
    <x v="1034"/>
    <x v="3"/>
    <x v="0"/>
    <x v="0"/>
    <s v="Other"/>
  </r>
  <r>
    <s v="INNSA1"/>
    <s v="2022-01-07"/>
    <x v="0"/>
    <x v="2"/>
    <s v="NP-20 STAINLESS STEEL SPORTS BOTTLE 750 ML S-308-C6 (QTY:4068 NUM/USD 1.113 PER NUM)"/>
    <x v="53"/>
    <x v="137"/>
    <x v="23"/>
    <s v=""/>
    <n v="4068"/>
    <s v="NUM"/>
    <s v="1.113"/>
    <s v="OTHER"/>
    <n v="723.2"/>
    <s v="KGS"/>
    <n v="537.87432249999995"/>
    <x v="1034"/>
    <n v="7.1336117039999998"/>
    <n v="5159.0279840000003"/>
    <x v="1034"/>
    <x v="1035"/>
    <x v="3"/>
    <x v="0"/>
    <x v="0"/>
    <s v="Other"/>
  </r>
  <r>
    <s v="INNSA1"/>
    <s v="2022-01-07"/>
    <x v="0"/>
    <x v="2"/>
    <s v="SB-01 STAINLESS STEEL SPORTS BOTTLE 750ML SG-702 (QTY:42192NUM/USD 1.205 PER NUM)"/>
    <x v="48"/>
    <x v="98"/>
    <x v="23"/>
    <s v=""/>
    <e v="#VALUE!"/>
    <e v="#VALUE!"/>
    <s v="1.205"/>
    <e v="#VALUE!"/>
    <n v="6680.4"/>
    <s v="KGS"/>
    <n v="653.84981889999995"/>
    <x v="1035"/>
    <n v="8.6717482609999994"/>
    <n v="57930.747080000001"/>
    <x v="1035"/>
    <x v="1036"/>
    <x v="3"/>
    <x v="0"/>
    <x v="0"/>
    <s v="Other"/>
  </r>
  <r>
    <s v="INNSA1"/>
    <s v="2021-12-29"/>
    <x v="0"/>
    <x v="2"/>
    <s v="SM1168 STEEL HANGER WITH HOOK (QTY:57792 PCS/USD 1.35 PER PCS)"/>
    <x v="30"/>
    <x v="73"/>
    <x v="0"/>
    <s v=""/>
    <n v="57792"/>
    <s v="PCS"/>
    <s v="1.35"/>
    <s v="PCS"/>
    <n v="10836"/>
    <s v="KGS"/>
    <n v="573.60709489999999"/>
    <x v="1036"/>
    <n v="7.4349591039999998"/>
    <n v="80565.216849999997"/>
    <x v="1036"/>
    <x v="1037"/>
    <x v="4"/>
    <x v="0"/>
    <x v="0"/>
    <s v="Hanger"/>
  </r>
  <r>
    <s v="INNSA1"/>
    <s v="2021-12-29"/>
    <x v="0"/>
    <x v="2"/>
    <s v="RS-02 STEEL HAND BLENDER (QTY:50000 PCS/USD 0.461 PER PCS)"/>
    <x v="105"/>
    <x v="191"/>
    <x v="0"/>
    <s v=""/>
    <n v="50000"/>
    <s v="PCS"/>
    <s v="0.461"/>
    <s v="PCS"/>
    <n v="2900"/>
    <s v="KGS"/>
    <n v="698.44138620000001"/>
    <x v="1037"/>
    <n v="9.0530315780000006"/>
    <n v="26253.791570000001"/>
    <x v="1037"/>
    <x v="1038"/>
    <x v="4"/>
    <x v="0"/>
    <x v="0"/>
    <s v="Other"/>
  </r>
  <r>
    <s v="INNSA1"/>
    <s v="2021-12-29"/>
    <x v="0"/>
    <x v="2"/>
    <s v="NP-55 STEEL TEA STRAINER (QTY:77544 PCS/USD 0.3285 PER PCS)"/>
    <x v="10"/>
    <x v="12"/>
    <x v="0"/>
    <s v=""/>
    <n v="77544"/>
    <s v="PCS"/>
    <s v="0.3285"/>
    <s v="PCS"/>
    <n v="3554.1"/>
    <s v="KGS"/>
    <n v="622.66732509999997"/>
    <x v="1038"/>
    <n v="8.0708661710000005"/>
    <n v="28684.66546"/>
    <x v="1038"/>
    <x v="1039"/>
    <x v="4"/>
    <x v="0"/>
    <x v="0"/>
    <s v="Tea Strainer"/>
  </r>
  <r>
    <s v="INNSA1"/>
    <s v="2021-12-29"/>
    <x v="0"/>
    <x v="1"/>
    <s v="8001-2 STEEL SCRUBBER 2 PCS SET (QTY:164400 SET/USD 0.168 PER SET)"/>
    <x v="1"/>
    <x v="8"/>
    <x v="0"/>
    <s v=""/>
    <n v="164400"/>
    <s v="SET"/>
    <s v="0.168"/>
    <s v="SET"/>
    <n v="4795"/>
    <s v="KGS"/>
    <n v="485.1613097"/>
    <x v="1039"/>
    <n v="6.2885458160000001"/>
    <n v="30153.57719"/>
    <x v="1039"/>
    <x v="1040"/>
    <x v="4"/>
    <x v="1"/>
    <x v="0"/>
    <s v="Scrubber"/>
  </r>
  <r>
    <s v="INNSA1"/>
    <s v="2021-12-29"/>
    <x v="0"/>
    <x v="2"/>
    <s v="AM-217 STEEL LEMON SQUEEZER (QTY:5100 PCS/USD 2.1327 PER PCS)"/>
    <x v="67"/>
    <x v="131"/>
    <x v="0"/>
    <s v=""/>
    <n v="5100"/>
    <s v="PCS"/>
    <s v="2.1327"/>
    <s v="PCS"/>
    <n v="1402.5"/>
    <s v="KGS"/>
    <n v="673.75078069999995"/>
    <x v="1040"/>
    <n v="8.7329978060000002"/>
    <n v="12248.029420000001"/>
    <x v="1040"/>
    <x v="1041"/>
    <x v="4"/>
    <x v="0"/>
    <x v="0"/>
    <s v="Other"/>
  </r>
  <r>
    <s v="INNSA1"/>
    <s v="2021-12-29"/>
    <x v="0"/>
    <x v="2"/>
    <s v="NP-19 STEEL SALT BOTTLE (QTY:10848 PCS/USD 0.5055 PER PCS)"/>
    <x v="29"/>
    <x v="72"/>
    <x v="0"/>
    <s v=""/>
    <n v="10848"/>
    <s v="PCS"/>
    <s v="0.5055"/>
    <s v="PCS"/>
    <n v="1695"/>
    <s v="KGS"/>
    <n v="281.06259590000002"/>
    <x v="1041"/>
    <n v="3.6430666999999999"/>
    <n v="6174.9980560000004"/>
    <x v="1041"/>
    <x v="1042"/>
    <x v="4"/>
    <x v="0"/>
    <x v="0"/>
    <s v="Other"/>
  </r>
  <r>
    <s v="INNSA1"/>
    <s v="2021-12-29"/>
    <x v="0"/>
    <x v="2"/>
    <s v="KL326D-9S STAINLESS STEEL GRATER WITH HANDLE HEXA (QTY:37560PCS/USD 1.05 PER PCS)"/>
    <x v="80"/>
    <x v="203"/>
    <x v="23"/>
    <s v=""/>
    <e v="#VALUE!"/>
    <e v="#VALUE!"/>
    <s v="1.05"/>
    <e v="#VALUE!"/>
    <n v="8607.5"/>
    <s v="KGS"/>
    <n v="405.10683239999997"/>
    <x v="1042"/>
    <n v="5.2508986699999998"/>
    <n v="45197.1103"/>
    <x v="1042"/>
    <x v="1043"/>
    <x v="4"/>
    <x v="0"/>
    <x v="0"/>
    <s v="Other"/>
  </r>
  <r>
    <s v="INNSA1"/>
    <s v="2021-12-29"/>
    <x v="0"/>
    <x v="1"/>
    <s v="8001-2STEEL SCRUBBER 2 PCS SET (QTY:164400 SET/USD 0.168 PERSET)"/>
    <x v="106"/>
    <x v="22"/>
    <x v="4"/>
    <s v=""/>
    <n v="164400"/>
    <s v="SET"/>
    <s v="0.168"/>
    <s v="SET"/>
    <n v="4823"/>
    <s v="KGS"/>
    <n v="482.34467969999997"/>
    <x v="1043"/>
    <n v="6.2520373249999999"/>
    <n v="30153.57602"/>
    <x v="1039"/>
    <x v="1044"/>
    <x v="4"/>
    <x v="1"/>
    <x v="0"/>
    <s v="Scrubber"/>
  </r>
  <r>
    <s v="INNSA1"/>
    <s v="2021-12-28"/>
    <x v="0"/>
    <x v="2"/>
    <s v="RYX-02-021A MILD STEEL MULTI FUNCTION CLOTH STAND (QTY:3888NUS/USD 9.40 PER NUM)"/>
    <x v="20"/>
    <x v="33"/>
    <x v="10"/>
    <s v=""/>
    <e v="#VALUE!"/>
    <e v="#VALUE!"/>
    <s v="9.40"/>
    <e v="#VALUE!"/>
    <n v="14256"/>
    <s v="KGS"/>
    <n v="285.73869109999998"/>
    <x v="1044"/>
    <n v="3.703677136"/>
    <n v="52799.62126"/>
    <x v="1043"/>
    <x v="1045"/>
    <x v="4"/>
    <x v="0"/>
    <x v="0"/>
    <s v="Cloth Stand"/>
  </r>
  <r>
    <s v="INNSA1"/>
    <s v="2021-12-28"/>
    <x v="0"/>
    <x v="2"/>
    <s v="RYX-02-020 MILD STEEL MULTI FUNCTION CLOTH STAND (QTY:2464 NUM/USD 15.30 PER NUM)"/>
    <x v="18"/>
    <x v="33"/>
    <x v="10"/>
    <s v=""/>
    <n v="2464"/>
    <s v="NUM"/>
    <s v="15.30"/>
    <s v="OTHER"/>
    <n v="8008"/>
    <s v="KGS"/>
    <n v="524.71179070000005"/>
    <x v="1045"/>
    <n v="6.8011897689999996"/>
    <n v="54463.927669999997"/>
    <x v="1044"/>
    <x v="1046"/>
    <x v="4"/>
    <x v="0"/>
    <x v="0"/>
    <s v="Cloth Stand"/>
  </r>
  <r>
    <s v="INNSA1"/>
    <s v="2021-12-23"/>
    <x v="0"/>
    <x v="2"/>
    <s v="AM-253 STEEL KITCHEN TURNER (QTY:25236 SET/USD 0.6082 PER SET)"/>
    <x v="75"/>
    <x v="138"/>
    <x v="0"/>
    <s v=""/>
    <n v="25236"/>
    <s v="SET"/>
    <s v="0.6082"/>
    <s v="SET"/>
    <n v="2453.5"/>
    <s v="KGS"/>
    <n v="544.39904220000005"/>
    <x v="1046"/>
    <n v="7.056371253"/>
    <n v="17312.80687"/>
    <x v="1045"/>
    <x v="1047"/>
    <x v="4"/>
    <x v="0"/>
    <x v="0"/>
    <s v="Other"/>
  </r>
  <r>
    <s v="INNSA1"/>
    <s v="2021-12-14"/>
    <x v="0"/>
    <x v="1"/>
    <s v="SS410 SS SCRUBBER 3 PCS SET (QTY:123600 SET/USD 0.195 PER SET)"/>
    <x v="77"/>
    <x v="148"/>
    <x v="36"/>
    <s v=""/>
    <n v="123600"/>
    <s v="SET"/>
    <s v="0.195"/>
    <s v="SET"/>
    <n v="7931"/>
    <s v="KGS"/>
    <n v="293.8736313"/>
    <x v="1047"/>
    <n v="3.8718528499999998"/>
    <n v="30707.664949999998"/>
    <x v="1046"/>
    <x v="1048"/>
    <x v="4"/>
    <x v="1"/>
    <x v="0"/>
    <s v="Scrubber"/>
  </r>
  <r>
    <s v="INNSA1"/>
    <s v="2021-12-08"/>
    <x v="0"/>
    <x v="1"/>
    <s v="8001-2 STEEL SCRUBBER 2 PCS SET (QTY:165360 SET/USD 0.168 PER SET)"/>
    <x v="1"/>
    <x v="8"/>
    <x v="0"/>
    <s v=""/>
    <n v="165360"/>
    <s v="SET"/>
    <s v="0.168"/>
    <s v="SET"/>
    <n v="4823"/>
    <s v="KGS"/>
    <n v="477.07021150000003"/>
    <x v="1048"/>
    <n v="6.2855100330000004"/>
    <n v="30315.014889999999"/>
    <x v="1047"/>
    <x v="1049"/>
    <x v="4"/>
    <x v="1"/>
    <x v="0"/>
    <s v="Scrubber"/>
  </r>
  <r>
    <s v="INNSA1"/>
    <s v="2021-12-07"/>
    <x v="0"/>
    <x v="2"/>
    <s v="NP-19 STEEL SALT BOTTLE (QTY:39792 PCS/USD 0.5039 PER PCS)"/>
    <x v="29"/>
    <x v="72"/>
    <x v="0"/>
    <s v=""/>
    <n v="39792"/>
    <s v="PCS"/>
    <s v="0.5039"/>
    <s v="PCS"/>
    <n v="6217.5"/>
    <s v="KGS"/>
    <n v="273.28523360000003"/>
    <x v="1049"/>
    <n v="3.600595963"/>
    <n v="22386.705399999999"/>
    <x v="1048"/>
    <x v="1050"/>
    <x v="4"/>
    <x v="0"/>
    <x v="0"/>
    <s v="Other"/>
  </r>
  <r>
    <s v="INNSA1"/>
    <s v="2021-12-07"/>
    <x v="0"/>
    <x v="2"/>
    <s v="NP-003 STEEL ZHARA (QTY:3120 PCS/USD 0.472 PER PCS)"/>
    <x v="102"/>
    <x v="196"/>
    <x v="0"/>
    <s v=""/>
    <n v="3120"/>
    <s v="PCS"/>
    <s v="0.472"/>
    <s v="PCS"/>
    <n v="291.2"/>
    <s v="KGS"/>
    <n v="433.62256180000003"/>
    <x v="1050"/>
    <n v="5.7130772309999998"/>
    <n v="1663.6480899999999"/>
    <x v="1049"/>
    <x v="1051"/>
    <x v="4"/>
    <x v="0"/>
    <x v="0"/>
    <s v="Other"/>
  </r>
  <r>
    <s v="INNSA1"/>
    <s v="2021-12-07"/>
    <x v="0"/>
    <x v="2"/>
    <s v="SB-12 STEEL TEA STRAINER BIG (QTY:30000 PCS/USD 1.220 PER PCS)"/>
    <x v="3"/>
    <x v="3"/>
    <x v="0"/>
    <s v=""/>
    <n v="30000"/>
    <s v="PCS"/>
    <s v="1.220"/>
    <s v="PCS"/>
    <n v="7125"/>
    <s v="KGS"/>
    <n v="440.45632280000001"/>
    <x v="1051"/>
    <n v="5.8031136070000002"/>
    <n v="41347.184450000001"/>
    <x v="1050"/>
    <x v="1052"/>
    <x v="4"/>
    <x v="0"/>
    <x v="0"/>
    <s v="Tea Strainer"/>
  </r>
  <r>
    <s v="INNSA1"/>
    <s v="2021-12-07"/>
    <x v="0"/>
    <x v="2"/>
    <s v="NP-003 STEEL ZHARA (QTY:192480 PCS/USD0.4724 PER PCS)"/>
    <x v="102"/>
    <x v="196"/>
    <x v="0"/>
    <s v=""/>
    <n v="192480"/>
    <s v="PCS"/>
    <s v=" "/>
    <s v="PCS"/>
    <n v="17964.8"/>
    <s v="KGS"/>
    <n v="428.90874100000002"/>
    <x v="1052"/>
    <n v="5.6509715539999998"/>
    <n v="101518.5738"/>
    <x v="1051"/>
    <x v="1053"/>
    <x v="4"/>
    <x v="0"/>
    <x v="0"/>
    <s v="Other"/>
  </r>
  <r>
    <s v="INNSA1"/>
    <s v="2021-12-07"/>
    <x v="0"/>
    <x v="1"/>
    <s v="OKS-4156 STEEL SCRUBBER 6PCS SET(QTY 98000 SET / USD 0.275 PER SET)"/>
    <x v="8"/>
    <x v="9"/>
    <x v="0"/>
    <s v=""/>
    <n v="98000"/>
    <s v="SET"/>
    <s v="0.275"/>
    <s v="SET"/>
    <n v="8537.7999999999993"/>
    <s v="KGS"/>
    <n v="296.53366319999998"/>
    <x v="1053"/>
    <n v="3.9068993839999999"/>
    <n v="33356.325559999997"/>
    <x v="1052"/>
    <x v="1054"/>
    <x v="4"/>
    <x v="1"/>
    <x v="0"/>
    <s v="Scrubber"/>
  </r>
  <r>
    <s v="INNSA1"/>
    <s v="2021-12-04"/>
    <x v="0"/>
    <x v="2"/>
    <s v="2628 HOUSEHOLD STEEL HOOK 3PCS SET(QTY:166464 PKT /USD 0.445PER PKT)"/>
    <x v="76"/>
    <x v="202"/>
    <x v="34"/>
    <s v=""/>
    <n v="166464"/>
    <s v="PKT"/>
    <s v=" "/>
    <s v="PACK"/>
    <n v="5641.28"/>
    <s v="KGS"/>
    <n v="1076.269045"/>
    <x v="1054"/>
    <n v="14.18009282"/>
    <n v="79993.874039999995"/>
    <x v="1053"/>
    <x v="1055"/>
    <x v="4"/>
    <x v="0"/>
    <x v="0"/>
    <s v="Other"/>
  </r>
  <r>
    <s v="INNSA1"/>
    <s v="2021-11-28"/>
    <x v="0"/>
    <x v="2"/>
    <s v="DS-25 - STAINLESS STEEL GRATER WITH HANDLE (QTY: 100200 PCSUSD 0.2389 PER PCS)"/>
    <x v="28"/>
    <x v="204"/>
    <x v="37"/>
    <s v=""/>
    <e v="#N/A"/>
    <e v="#N/A"/>
    <s v="0.2389"/>
    <e v="#N/A"/>
    <n v="3340"/>
    <s v="KGS"/>
    <n v="597.02765269999998"/>
    <x v="1055"/>
    <n v="7.9497690109999999"/>
    <n v="26552.228500000001"/>
    <x v="1054"/>
    <x v="1056"/>
    <x v="4"/>
    <x v="0"/>
    <x v="0"/>
    <s v="Other"/>
  </r>
  <r>
    <s v="INNSA1"/>
    <s v="2021-11-27"/>
    <x v="0"/>
    <x v="2"/>
    <s v="STEEL HAND BLENDER RS-02 (QTY.50000 PCS/USD 0.4591 PER PCS)"/>
    <x v="13"/>
    <x v="199"/>
    <x v="8"/>
    <s v=""/>
    <n v="0.5"/>
    <s v="PCS"/>
    <s v="0.4591"/>
    <s v="PCS"/>
    <n v="3000"/>
    <s v="KGS"/>
    <n v="619.23315000000002"/>
    <x v="1056"/>
    <n v="8.245448069"/>
    <n v="24736.344209999999"/>
    <x v="1055"/>
    <x v="1057"/>
    <x v="4"/>
    <x v="0"/>
    <x v="0"/>
    <s v="Other"/>
  </r>
  <r>
    <s v="INNSA1"/>
    <s v="2021-11-27"/>
    <x v="0"/>
    <x v="2"/>
    <s v="STEEL TEA STRAINER NP-55 (QTY:75600 PCS/ USD 0.3270 PER PCS)"/>
    <x v="13"/>
    <x v="205"/>
    <x v="6"/>
    <s v=""/>
    <n v="75600"/>
    <s v="PCS"/>
    <s v="0.3270"/>
    <s v="PCS"/>
    <n v="3465"/>
    <s v="KGS"/>
    <n v="577.38356710000005"/>
    <x v="1057"/>
    <n v="7.6881966320000004"/>
    <n v="26639.601330000001"/>
    <x v="1056"/>
    <x v="1058"/>
    <x v="4"/>
    <x v="0"/>
    <x v="0"/>
    <s v="Tea Strainer"/>
  </r>
  <r>
    <s v="INNSA1"/>
    <s v="2021-11-23"/>
    <x v="0"/>
    <x v="2"/>
    <s v="KWP-1000B SS OIL POT 900ML (QTY:27000 PCS UNIT PRICE 1.65 USD PER PCS)"/>
    <x v="82"/>
    <x v="154"/>
    <x v="36"/>
    <s v=""/>
    <e v="#N/A"/>
    <e v="#N/A"/>
    <s v=" "/>
    <e v="#N/A"/>
    <n v="6975"/>
    <s v="KGS"/>
    <n v="551.38553979999995"/>
    <x v="1058"/>
    <n v="7.3420178399999996"/>
    <n v="51210.574430000001"/>
    <x v="1057"/>
    <x v="1059"/>
    <x v="4"/>
    <x v="0"/>
    <x v="0"/>
    <s v="Other"/>
  </r>
  <r>
    <s v="INNSA1"/>
    <s v="2021-11-20"/>
    <x v="0"/>
    <x v="2"/>
    <s v="STAINLESS STEEL GRATER WITH HANDLE - KL324H-9S (QTY - 59040 PCS/USD 0.74 PER PCS)"/>
    <x v="24"/>
    <x v="194"/>
    <x v="0"/>
    <s v=""/>
    <e v="#VALUE!"/>
    <s v="PCS"/>
    <s v="0.74"/>
    <s v="PCS"/>
    <n v="9840"/>
    <s v="KGS"/>
    <n v="377.7894268"/>
    <x v="1059"/>
    <n v="5.0304850439999997"/>
    <n v="49499.972840000002"/>
    <x v="1058"/>
    <x v="1060"/>
    <x v="4"/>
    <x v="0"/>
    <x v="0"/>
    <s v="Other"/>
  </r>
  <r>
    <s v="INNSA1"/>
    <s v="2021-11-08"/>
    <x v="0"/>
    <x v="2"/>
    <s v="STEEL KITCHEN TURNER ITEM NO-AM-253 (QTY:40644 PCS/ USD 0.595 PER PCS)"/>
    <x v="13"/>
    <x v="206"/>
    <x v="15"/>
    <s v=""/>
    <n v="40644"/>
    <s v="PCS"/>
    <s v="0.595"/>
    <s v="PCS"/>
    <n v="3951.5"/>
    <s v="KGS"/>
    <n v="506.94440850000001"/>
    <x v="1060"/>
    <n v="6.7100517330000002"/>
    <n v="26514.769420000001"/>
    <x v="1059"/>
    <x v="1061"/>
    <x v="4"/>
    <x v="0"/>
    <x v="0"/>
    <s v="Other"/>
  </r>
  <r>
    <s v="INNSA1"/>
    <s v="2021-11-01"/>
    <x v="0"/>
    <x v="2"/>
    <s v="STEEL ROUND CONTAINER MEDIUM - 6581 (QTY 2064 PCS /USD 0.92 PER PCS)"/>
    <x v="13"/>
    <x v="207"/>
    <x v="12"/>
    <s v=""/>
    <n v="2064"/>
    <s v="PCS"/>
    <s v="0.92"/>
    <s v="PCS"/>
    <n v="255.42"/>
    <s v="KGS"/>
    <n v="672.69548199999997"/>
    <x v="1061"/>
    <n v="8.8746105800000006"/>
    <n v="2266.7530339999998"/>
    <x v="1060"/>
    <x v="1062"/>
    <x v="4"/>
    <x v="0"/>
    <x v="0"/>
    <s v="Other"/>
  </r>
  <r>
    <s v="INNSA1"/>
    <s v="2021-11-01"/>
    <x v="0"/>
    <x v="2"/>
    <s v="STEEL LUNCH BOX 2 LAYER - 8504 (QTY 19260 PCS /USD 2.49 PER PCS)"/>
    <x v="13"/>
    <x v="208"/>
    <x v="13"/>
    <s v=""/>
    <n v="19260"/>
    <s v="PCS"/>
    <s v="2.49"/>
    <s v="PCS"/>
    <n v="9212.7000000000007"/>
    <s v="KGS"/>
    <n v="471.02571339999997"/>
    <x v="1062"/>
    <n v="6.2140595440000004"/>
    <n v="57248.266360000001"/>
    <x v="1061"/>
    <x v="1063"/>
    <x v="4"/>
    <x v="0"/>
    <x v="0"/>
    <s v="Lunch Box"/>
  </r>
  <r>
    <s v="INNSA1"/>
    <s v="2021-10-28"/>
    <x v="0"/>
    <x v="2"/>
    <s v="STAINLESS STEEL SPORTS BOTTLE - KWB-600F (QTY 50400 PCS / USD 0.99 PER PCS)"/>
    <x v="24"/>
    <x v="187"/>
    <x v="0"/>
    <s v=""/>
    <n v="50400"/>
    <s v="PCS"/>
    <s v="0.99"/>
    <s v="PCS"/>
    <n v="7560"/>
    <s v="KGS"/>
    <n v="525.74460320000003"/>
    <x v="1063"/>
    <n v="6.9359446330000001"/>
    <n v="52435.741419999998"/>
    <x v="1062"/>
    <x v="1064"/>
    <x v="4"/>
    <x v="0"/>
    <x v="0"/>
    <s v="Other"/>
  </r>
  <r>
    <s v="INNSA1"/>
    <s v="2021-10-26"/>
    <x v="0"/>
    <x v="1"/>
    <s v="SS SCRUBBER 3 PCS SET - SS410 (QTY- 120000 SET/USD 0.19 PER SET)"/>
    <x v="15"/>
    <x v="209"/>
    <x v="4"/>
    <s v=""/>
    <e v="#VALUE!"/>
    <s v="SET"/>
    <s v="0.19"/>
    <s v="SET"/>
    <n v="7700"/>
    <s v="KGS"/>
    <n v="298.33065319999997"/>
    <x v="1064"/>
    <n v="3.9357605969999998"/>
    <n v="30305.356599999999"/>
    <x v="1063"/>
    <x v="1065"/>
    <x v="4"/>
    <x v="1"/>
    <x v="0"/>
    <s v="Scrubber"/>
  </r>
  <r>
    <s v="INNSA1"/>
    <s v="2021-10-20"/>
    <x v="0"/>
    <x v="2"/>
    <s v="STEEL TEA STRAINER BIG -SB-12 (QTY:600 PCS USD 1.207 PER PCS)"/>
    <x v="13"/>
    <x v="210"/>
    <x v="6"/>
    <s v=""/>
    <e v="#N/A"/>
    <e v="#N/A"/>
    <s v="1.207"/>
    <e v="#N/A"/>
    <n v="142.5"/>
    <s v="KGS"/>
    <n v="409.11242110000001"/>
    <x v="1065"/>
    <n v="5.4043912949999999"/>
    <n v="770.12575960000004"/>
    <x v="1064"/>
    <x v="1066"/>
    <x v="4"/>
    <x v="0"/>
    <x v="0"/>
    <s v="Tea Strainer"/>
  </r>
  <r>
    <s v="INNSA1"/>
    <s v="2021-10-20"/>
    <x v="0"/>
    <x v="2"/>
    <s v="STAINLESS STEEL GRATER WITH HANDLE DS-25 (QTY:100200 PCS USD 0.2274 PER PCS)"/>
    <x v="24"/>
    <x v="169"/>
    <x v="0"/>
    <s v=""/>
    <e v="#N/A"/>
    <e v="#N/A"/>
    <s v="0.2274"/>
    <e v="#N/A"/>
    <n v="3340"/>
    <s v="KGS"/>
    <n v="561.03269760000001"/>
    <x v="1066"/>
    <n v="7.4112641689999998"/>
    <n v="24753.622319999999"/>
    <x v="1065"/>
    <x v="1067"/>
    <x v="4"/>
    <x v="0"/>
    <x v="0"/>
    <s v="Other"/>
  </r>
  <r>
    <s v="INNSA1"/>
    <s v="2021-10-19"/>
    <x v="0"/>
    <x v="2"/>
    <s v="STEEL TEA STRAINER BIG SB-12 (QTY:24384 PCS USD 1.207 PER PCS)"/>
    <x v="13"/>
    <x v="211"/>
    <x v="6"/>
    <s v=""/>
    <e v="#N/A"/>
    <e v="#N/A"/>
    <s v="1.207"/>
    <e v="#N/A"/>
    <n v="5791.2"/>
    <s v="KGS"/>
    <n v="414.9579569"/>
    <x v="1067"/>
    <n v="5.4816110550000001"/>
    <n v="31745.105940000001"/>
    <x v="1066"/>
    <x v="1068"/>
    <x v="4"/>
    <x v="0"/>
    <x v="0"/>
    <s v="Tea Strainer"/>
  </r>
  <r>
    <s v="INNSA1"/>
    <s v="2021-09-21"/>
    <x v="0"/>
    <x v="1"/>
    <s v="STEEL SCRUBBER 6PCS SET - OKS-4156 (QTY 98000 SET / USD 0.275 PER SET)"/>
    <x v="13"/>
    <x v="188"/>
    <x v="4"/>
    <s v=""/>
    <n v="98000"/>
    <s v="SET"/>
    <s v="0.275"/>
    <s v="SET"/>
    <n v="8537.7999999999993"/>
    <s v="KGS"/>
    <n v="256.73265830000003"/>
    <x v="1068"/>
    <n v="3.450707773"/>
    <n v="29461.452819999999"/>
    <x v="1067"/>
    <x v="1069"/>
    <x v="4"/>
    <x v="1"/>
    <x v="0"/>
    <s v="Scrubber"/>
  </r>
  <r>
    <s v="INNSA1"/>
    <s v="2021-09-16"/>
    <x v="0"/>
    <x v="2"/>
    <s v="STEEL HANGER WITH HOOK SL-89 (QTY 70056 PCS / USD 1.12 PER PCS)"/>
    <x v="13"/>
    <x v="195"/>
    <x v="1"/>
    <s v=""/>
    <n v="70056"/>
    <s v="PCS"/>
    <s v="1.12"/>
    <s v="PCS"/>
    <n v="15568"/>
    <s v="KGS"/>
    <n v="400.8235573"/>
    <x v="1069"/>
    <n v="5.4201968530000002"/>
    <n v="84381.624609999999"/>
    <x v="1068"/>
    <x v="1070"/>
    <x v="4"/>
    <x v="0"/>
    <x v="0"/>
    <s v="Hanger"/>
  </r>
  <r>
    <s v="INNSA1"/>
    <s v="2021-09-11"/>
    <x v="0"/>
    <x v="2"/>
    <s v="STEEL HAND BLENDER RS-02 (QTY:80720 PCS USD 0.4534 PER PCS)"/>
    <x v="13"/>
    <x v="199"/>
    <x v="8"/>
    <s v=""/>
    <e v="#N/A"/>
    <e v="#N/A"/>
    <s v="0.4534"/>
    <e v="#N/A"/>
    <n v="4843.2"/>
    <s v="KGS"/>
    <n v="606.35990249999998"/>
    <x v="1070"/>
    <n v="8.1995930030000004"/>
    <n v="39712.268830000001"/>
    <x v="1069"/>
    <x v="1071"/>
    <x v="4"/>
    <x v="0"/>
    <x v="0"/>
    <s v="Other"/>
  </r>
  <r>
    <s v="INNSA1"/>
    <s v="2021-09-11"/>
    <x v="0"/>
    <x v="2"/>
    <s v="STEEL TEA STRAINER BIG-SB-12 (QTY:25104 PCS USD 1.2034 PER PCS)"/>
    <x v="13"/>
    <x v="212"/>
    <x v="6"/>
    <s v=""/>
    <e v="#N/A"/>
    <e v="#N/A"/>
    <s v="1.2034"/>
    <e v="#N/A"/>
    <n v="5962.2"/>
    <s v="KGS"/>
    <n v="397.40672069999999"/>
    <x v="1071"/>
    <n v="5.3739921659999998"/>
    <n v="32040.81609"/>
    <x v="1070"/>
    <x v="1072"/>
    <x v="4"/>
    <x v="0"/>
    <x v="0"/>
    <s v="Tea Strainer"/>
  </r>
  <r>
    <s v="INNSA1"/>
    <s v="2021-09-11"/>
    <x v="0"/>
    <x v="2"/>
    <s v="STEEL TEA STRAINER BIG SB-12 (QTY:8400 PCS USD 1.2034 PER PCS)"/>
    <x v="13"/>
    <x v="211"/>
    <x v="6"/>
    <s v=""/>
    <e v="#N/A"/>
    <e v="#N/A"/>
    <s v="1.2034"/>
    <e v="#N/A"/>
    <n v="1995"/>
    <s v="KGS"/>
    <n v="406.58050630000002"/>
    <x v="1072"/>
    <n v="5.4980460620000002"/>
    <n v="10968.60189"/>
    <x v="1071"/>
    <x v="1073"/>
    <x v="4"/>
    <x v="0"/>
    <x v="0"/>
    <s v="Tea Strainer"/>
  </r>
  <r>
    <s v="INNSA1"/>
    <s v="2021-09-11"/>
    <x v="0"/>
    <x v="2"/>
    <s v="STEEL TEA STRAINER NP-55 (QTY:100800 PCS USD 0.3229 PER PCS)"/>
    <x v="13"/>
    <x v="205"/>
    <x v="6"/>
    <s v=""/>
    <e v="#N/A"/>
    <e v="#N/A"/>
    <s v="0.3229"/>
    <e v="#N/A"/>
    <n v="4620"/>
    <s v="KGS"/>
    <n v="552.55492419999996"/>
    <x v="1073"/>
    <n v="7.4720070889999999"/>
    <n v="34520.672749999998"/>
    <x v="1072"/>
    <x v="1074"/>
    <x v="4"/>
    <x v="0"/>
    <x v="0"/>
    <s v="Tea Strainer"/>
  </r>
  <r>
    <s v="INNSA1"/>
    <s v="2021-09-11"/>
    <x v="0"/>
    <x v="2"/>
    <s v="STEEL ZHARA-NP003 (QTY:252000 PCS USD 0.4658 PER PCS)"/>
    <x v="13"/>
    <x v="213"/>
    <x v="5"/>
    <s v=""/>
    <e v="#N/A"/>
    <e v="#N/A"/>
    <s v="0.4658"/>
    <e v="#N/A"/>
    <n v="23520"/>
    <s v="KGS"/>
    <n v="391.42767559999999"/>
    <x v="1074"/>
    <n v="5.2931396289999997"/>
    <n v="124494.6441"/>
    <x v="1073"/>
    <x v="1075"/>
    <x v="4"/>
    <x v="0"/>
    <x v="0"/>
    <s v="Other"/>
  </r>
  <r>
    <s v="INNSA1"/>
    <s v="2021-09-10"/>
    <x v="0"/>
    <x v="1"/>
    <s v="SS SCRUBBER 3 PCS SET - SS410 (QTY- 120120 SET/USD 0.19 PER SET)"/>
    <x v="15"/>
    <x v="209"/>
    <x v="4"/>
    <s v=""/>
    <e v="#VALUE!"/>
    <s v="SET"/>
    <s v="0.19"/>
    <s v="SET"/>
    <n v="7507.5"/>
    <s v="KGS"/>
    <n v="269.1878868"/>
    <x v="1075"/>
    <n v="3.6401336949999998"/>
    <n v="27328.30372"/>
    <x v="1074"/>
    <x v="1076"/>
    <x v="4"/>
    <x v="1"/>
    <x v="0"/>
    <s v="Scrubber"/>
  </r>
  <r>
    <s v="INNSA1"/>
    <s v="2021-08-27"/>
    <x v="0"/>
    <x v="2"/>
    <s v="STEEL SALT BOTTLE - NP-19 (QTY:29712 PCS/USD 0.4984 PER PCS)"/>
    <x v="13"/>
    <x v="214"/>
    <x v="3"/>
    <s v=""/>
    <n v="29712"/>
    <s v="PCS"/>
    <s v="0.4984"/>
    <s v="PCS"/>
    <n v="4642.5"/>
    <s v="KGS"/>
    <n v="257.9022186322025"/>
    <x v="1076"/>
    <n v="3.4295507796835438"/>
    <n v="15921.68949468085"/>
    <x v="1075"/>
    <x v="1077"/>
    <x v="4"/>
    <x v="0"/>
    <x v="0"/>
    <s v="Other"/>
  </r>
  <r>
    <s v="INNSA1"/>
    <s v="2021-08-27"/>
    <x v="0"/>
    <x v="2"/>
    <s v="NP-21 STAINLESS STEEL SPORTS BOTTLE 650ML S115 (QTY : 7956 PCS/USD 1.110 PER PCS)"/>
    <x v="55"/>
    <x v="106"/>
    <x v="23"/>
    <s v=""/>
    <e v="#VALUE!"/>
    <s v="PCS"/>
    <s v="1.110"/>
    <s v="PCS"/>
    <n v="1414.4"/>
    <s v="KGS"/>
    <n v="502.72243354072401"/>
    <x v="1077"/>
    <n v="6.6851387438926064"/>
    <n v="9455.4602393617024"/>
    <x v="1076"/>
    <x v="1078"/>
    <x v="4"/>
    <x v="0"/>
    <x v="0"/>
    <s v="Other"/>
  </r>
  <r>
    <s v="INNSA1"/>
    <s v="2021-08-27"/>
    <x v="0"/>
    <x v="2"/>
    <s v="STEEL HAND BLENDER - RS-02 (QTY:19280 PCS/USD 0.4548 PER PCS)"/>
    <x v="13"/>
    <x v="215"/>
    <x v="8"/>
    <s v=""/>
    <n v="19280"/>
    <s v="PCS"/>
    <s v="0.4548"/>
    <s v="PCS"/>
    <n v="1156.8"/>
    <s v="KGS"/>
    <n v="612.86681362378977"/>
    <x v="1078"/>
    <n v="8.1498246492525226"/>
    <n v="9427.7171542553206"/>
    <x v="1077"/>
    <x v="1079"/>
    <x v="4"/>
    <x v="0"/>
    <x v="0"/>
    <s v="Other"/>
  </r>
  <r>
    <s v="INNSA1"/>
    <s v="2021-08-27"/>
    <x v="0"/>
    <x v="2"/>
    <s v="STEEL TEA STRAINER - NP-55 (QTY:50400 PCS/USD 0.3239 PER PCS)"/>
    <x v="13"/>
    <x v="216"/>
    <x v="6"/>
    <s v=""/>
    <n v="50400"/>
    <s v="PCS"/>
    <s v="0.3239"/>
    <s v="PCS"/>
    <n v="2310"/>
    <s v="KGS"/>
    <n v="568.5403116883117"/>
    <x v="1079"/>
    <n v="7.5603764852169109"/>
    <n v="17464.46968085106"/>
    <x v="1078"/>
    <x v="1080"/>
    <x v="4"/>
    <x v="0"/>
    <x v="0"/>
    <s v="Tea Strainer"/>
  </r>
  <r>
    <s v="INNSA1"/>
    <s v="2021-08-27"/>
    <x v="0"/>
    <x v="2"/>
    <s v="SL-01 - STAINLESS STEEL COLA BOTTLE 750ML SK750 (QTY:24408 PCS/USD 1.245 PER PCS)"/>
    <x v="47"/>
    <x v="170"/>
    <x v="37"/>
    <s v=""/>
    <n v="24408"/>
    <s v="PCS"/>
    <s v="1.245"/>
    <s v="PCS"/>
    <n v="4881.6000000000004"/>
    <s v="KGS"/>
    <n v="501.21275811209438"/>
    <x v="1080"/>
    <n v="6.6650632727672123"/>
    <n v="32536.17287234043"/>
    <x v="1079"/>
    <x v="1081"/>
    <x v="4"/>
    <x v="0"/>
    <x v="0"/>
    <s v="Other"/>
  </r>
  <r>
    <s v="INNSA1"/>
    <s v="2021-08-27"/>
    <x v="0"/>
    <x v="2"/>
    <s v="STEEL SALT BOTTLE - NP-19 (QTY:17136 PCS/USD 0.4984 PER PCS)"/>
    <x v="13"/>
    <x v="214"/>
    <x v="3"/>
    <s v=""/>
    <n v="17136"/>
    <s v="PCS"/>
    <s v="0.4984"/>
    <s v="PCS"/>
    <n v="2677.5"/>
    <s v="KGS"/>
    <n v="256.61948832866477"/>
    <x v="1081"/>
    <n v="3.4124931958599038"/>
    <n v="9136.9505319148939"/>
    <x v="1080"/>
    <x v="1082"/>
    <x v="4"/>
    <x v="0"/>
    <x v="0"/>
    <s v="Other"/>
  </r>
  <r>
    <s v="INNSA1"/>
    <s v="2021-08-27"/>
    <x v="0"/>
    <x v="2"/>
    <s v="STEEL TEA STRAINER BIG - SB-12 (QTY:15600 PCS/USD 1.2071 PER PCS)"/>
    <x v="13"/>
    <x v="217"/>
    <x v="6"/>
    <s v=""/>
    <n v="15600"/>
    <s v="PCS"/>
    <s v="1.2071"/>
    <s v="PCS"/>
    <n v="3705"/>
    <s v="KGS"/>
    <n v="410.9383562753037"/>
    <x v="1082"/>
    <n v="5.4646058015332928"/>
    <n v="20246.364494680849"/>
    <x v="1081"/>
    <x v="1083"/>
    <x v="4"/>
    <x v="0"/>
    <x v="0"/>
    <s v="Tea Strainer"/>
  </r>
  <r>
    <s v="INNSA1"/>
    <s v="2021-08-27"/>
    <x v="0"/>
    <x v="2"/>
    <s v="STEEL ZARA - NP-003 (QTY:63600 PCS/USD 0.4563 PER PCS)"/>
    <x v="13"/>
    <x v="200"/>
    <x v="41"/>
    <s v=""/>
    <n v="63600"/>
    <s v="PCS"/>
    <s v="0.4563"/>
    <s v="PCS"/>
    <n v="5936"/>
    <s v="KGS"/>
    <n v="393.31951314016169"/>
    <x v="1083"/>
    <n v="5.2303126747361928"/>
    <n v="31047.136037234039"/>
    <x v="1082"/>
    <x v="1084"/>
    <x v="4"/>
    <x v="0"/>
    <x v="0"/>
    <s v="Other"/>
  </r>
  <r>
    <s v="INNSA1"/>
    <s v="2021-08-27"/>
    <x v="0"/>
    <x v="2"/>
    <s v="KWP-600B SS OIL POT 600ML(QTY: 16680 PCS/USD 1.25 PER PCS)"/>
    <x v="79"/>
    <x v="174"/>
    <x v="36"/>
    <s v=""/>
    <n v="16680"/>
    <s v="PCS"/>
    <s v="1.25"/>
    <s v="PCS"/>
    <n v="2895"/>
    <s v="KGS"/>
    <n v="609.26152331606227"/>
    <x v="1084"/>
    <n v="8.1018819589901891"/>
    <n v="23454.9482712766"/>
    <x v="1083"/>
    <x v="1085"/>
    <x v="4"/>
    <x v="0"/>
    <x v="0"/>
    <s v="Other"/>
  </r>
  <r>
    <s v="INNSA1"/>
    <s v="2021-08-27"/>
    <x v="0"/>
    <x v="2"/>
    <s v="STEEL TEA STRAINER - NP-55 (QTY:50400 PCS/USD 0.3239 PER PCS)"/>
    <x v="13"/>
    <x v="216"/>
    <x v="6"/>
    <s v=""/>
    <n v="50400"/>
    <s v="PCS"/>
    <s v="0.3239"/>
    <s v="PCS"/>
    <n v="2310"/>
    <s v="KGS"/>
    <n v="571.38201731601725"/>
    <x v="1085"/>
    <n v="7.5981651238832066"/>
    <n v="17551.761436170211"/>
    <x v="1084"/>
    <x v="1086"/>
    <x v="4"/>
    <x v="0"/>
    <x v="0"/>
    <s v="Tea Strainer"/>
  </r>
  <r>
    <s v="INNSA1"/>
    <s v="2021-08-27"/>
    <x v="0"/>
    <x v="2"/>
    <s v="SB-01 - STAINLESS STEEL SPORTS BOTTLE 750ML SG-702 (QTY:9072 PCS/USD 1.150 PER PCS)"/>
    <x v="48"/>
    <x v="161"/>
    <x v="37"/>
    <s v=""/>
    <n v="9072"/>
    <s v="PCS"/>
    <s v="1.150"/>
    <s v="PCS"/>
    <n v="1436.4"/>
    <s v="KGS"/>
    <n v="584.80119743803948"/>
    <x v="1086"/>
    <n v="7.7766116680590356"/>
    <n v="11170.325000000001"/>
    <x v="1085"/>
    <x v="1087"/>
    <x v="4"/>
    <x v="0"/>
    <x v="0"/>
    <s v="Other"/>
  </r>
  <r>
    <s v="INNSA1"/>
    <s v="2021-08-27"/>
    <x v="0"/>
    <x v="2"/>
    <s v="STEEL ZHARA - NP-003 (QTY:156000 PCS/USD 0.4672 PER PCS)"/>
    <x v="13"/>
    <x v="197"/>
    <x v="40"/>
    <s v=""/>
    <n v="156000"/>
    <s v="PCS"/>
    <s v="0.4672"/>
    <s v="PCS"/>
    <n v="14560"/>
    <s v="KGS"/>
    <n v="406.50141414835161"/>
    <x v="1087"/>
    <n v="5.405603911547229"/>
    <n v="78705.592952127656"/>
    <x v="1086"/>
    <x v="1088"/>
    <x v="4"/>
    <x v="0"/>
    <x v="0"/>
    <s v="Other"/>
  </r>
  <r>
    <s v="INNSA1"/>
    <s v="2021-08-27"/>
    <x v="0"/>
    <x v="2"/>
    <s v="STEEL HAND BLENDER - RS-02 (QTY:69200 PCS/USD 0.4548 PER PCS)"/>
    <x v="13"/>
    <x v="215"/>
    <x v="8"/>
    <s v=""/>
    <n v="69200"/>
    <s v="PCS"/>
    <s v="0.4548"/>
    <s v="PCS"/>
    <n v="4152"/>
    <s v="KGS"/>
    <n v="609.8190245664739"/>
    <x v="1088"/>
    <n v="8.1092955394477908"/>
    <n v="33669.795079787233"/>
    <x v="1087"/>
    <x v="1089"/>
    <x v="4"/>
    <x v="0"/>
    <x v="0"/>
    <s v="Other"/>
  </r>
  <r>
    <s v="INNSA1"/>
    <s v="2021-08-27"/>
    <x v="0"/>
    <x v="2"/>
    <s v="STEEL TEA STRAINER BIG - SB-12 (QTY:26400 PCS/USD 1.2071 PER PCS)"/>
    <x v="13"/>
    <x v="217"/>
    <x v="6"/>
    <s v=""/>
    <n v="26400"/>
    <s v="PCS"/>
    <s v="1.2071"/>
    <s v="PCS"/>
    <n v="6270"/>
    <s v="KGS"/>
    <n v="408.89459649122813"/>
    <x v="1089"/>
    <n v="5.43742814483016"/>
    <n v="34092.674468085097"/>
    <x v="1088"/>
    <x v="1090"/>
    <x v="4"/>
    <x v="0"/>
    <x v="0"/>
    <s v="Tea Strainer"/>
  </r>
  <r>
    <s v="INNSA1"/>
    <s v="2021-08-23"/>
    <x v="0"/>
    <x v="2"/>
    <s v="KWP-1000B SS OIL POT 900ML(QTY: 27000 PCS/USD 1.42 PER PCS)"/>
    <x v="82"/>
    <x v="154"/>
    <x v="36"/>
    <s v=""/>
    <n v="27000"/>
    <s v="PCS"/>
    <s v="1.42"/>
    <s v="PCS"/>
    <n v="6975"/>
    <s v="KGS"/>
    <n v="449.03381935483873"/>
    <x v="1090"/>
    <n v="5.9711944063143454"/>
    <n v="41649.08098404255"/>
    <x v="1089"/>
    <x v="1091"/>
    <x v="4"/>
    <x v="0"/>
    <x v="0"/>
    <s v="Other"/>
  </r>
  <r>
    <s v="INNSA1"/>
    <s v="2021-08-03"/>
    <x v="0"/>
    <x v="1"/>
    <s v="STEEL SCRUBBER 6PCS SET - OKS-4156 (QTY 98000 SET / USD 0.275 PER SET)"/>
    <x v="13"/>
    <x v="188"/>
    <x v="4"/>
    <s v=""/>
    <n v="98000"/>
    <s v="SET"/>
    <s v="0.275"/>
    <s v="SET"/>
    <n v="8537.7999999999993"/>
    <s v="KGS"/>
    <n v="260.18261027430952"/>
    <x v="1091"/>
    <n v="3.4506977489961468"/>
    <n v="29461.36724137931"/>
    <x v="1090"/>
    <x v="1092"/>
    <x v="4"/>
    <x v="1"/>
    <x v="0"/>
    <s v="Scrubber"/>
  </r>
  <r>
    <s v="INNSA1"/>
    <s v="2021-07-26"/>
    <x v="0"/>
    <x v="1"/>
    <s v="STEEL SCRUBBER 6PCS SET - OKS-4156 (QTY 98000 SET / USD 0.275 SET)"/>
    <x v="13"/>
    <x v="188"/>
    <x v="4"/>
    <s v=""/>
    <n v="98000"/>
    <s v="SET"/>
    <s v=" "/>
    <s v="SET"/>
    <n v="8537.7999999999993"/>
    <s v="KGS"/>
    <n v="265.05183888121059"/>
    <x v="1092"/>
    <n v="3.5152763777348892"/>
    <n v="30012.726657824929"/>
    <x v="1091"/>
    <x v="1093"/>
    <x v="4"/>
    <x v="1"/>
    <x v="0"/>
    <s v="Scrubber"/>
  </r>
  <r>
    <s v="INNSA1"/>
    <s v="2021-07-22"/>
    <x v="0"/>
    <x v="2"/>
    <s v="STEEL LUNCH BOX 3 LAYER - 8505 (QTY 33600 PCS / USD 3.45 PER PCS)"/>
    <x v="13"/>
    <x v="218"/>
    <x v="13"/>
    <s v=""/>
    <n v="33600"/>
    <s v="PCS"/>
    <s v="3.45"/>
    <s v="PCS"/>
    <n v="21784"/>
    <s v="KGS"/>
    <n v="424.819838872567"/>
    <x v="1093"/>
    <n v="5.6342153696626918"/>
    <n v="122735.7476127321"/>
    <x v="1092"/>
    <x v="1094"/>
    <x v="4"/>
    <x v="0"/>
    <x v="0"/>
    <s v="Lunch Box"/>
  </r>
  <r>
    <s v="INNSA1"/>
    <s v="2021-07-22"/>
    <x v="0"/>
    <x v="2"/>
    <s v="STEEL LUNCH BOX - 6561 (QTY 21240 PCS / USD 2.54 PER PCS)"/>
    <x v="13"/>
    <x v="219"/>
    <x v="13"/>
    <s v=""/>
    <n v="21240"/>
    <s v="PCS"/>
    <s v="2.54"/>
    <s v="PCS"/>
    <n v="8094.8"/>
    <s v="KGS"/>
    <n v="532.06676261303551"/>
    <x v="1094"/>
    <n v="7.0565883635681086"/>
    <n v="57121.671485411141"/>
    <x v="1093"/>
    <x v="1095"/>
    <x v="4"/>
    <x v="0"/>
    <x v="0"/>
    <s v="Lunch Box"/>
  </r>
  <r>
    <s v="INNSA1"/>
    <s v="2021-07-22"/>
    <x v="0"/>
    <x v="2"/>
    <s v="STEEL LUNCH BOX 2 LAYER - 8504 (QTY 23676 PCS / USD 2.49 PER PCS)"/>
    <x v="13"/>
    <x v="208"/>
    <x v="13"/>
    <s v=""/>
    <n v="23676"/>
    <s v="PCS"/>
    <s v="2.49"/>
    <s v="PCS"/>
    <n v="11325.02"/>
    <s v="KGS"/>
    <n v="415.57817734538207"/>
    <x v="1095"/>
    <n v="5.511646914394988"/>
    <n v="62419.511538461527"/>
    <x v="1094"/>
    <x v="1096"/>
    <x v="4"/>
    <x v="0"/>
    <x v="0"/>
    <s v="Lunch Box"/>
  </r>
  <r>
    <s v="INNSA1"/>
    <s v="2021-07-21"/>
    <x v="0"/>
    <x v="2"/>
    <s v="STEEL ZARA - NP-003 (QTY 180000 / USD 0.4563 PER PCS)"/>
    <x v="13"/>
    <x v="200"/>
    <x v="41"/>
    <s v=""/>
    <n v="180000"/>
    <e v="#VALUE!"/>
    <s v="0.4563"/>
    <e v="#VALUE!"/>
    <n v="16800"/>
    <s v="KGS"/>
    <n v="391.96862083333332"/>
    <x v="1096"/>
    <n v="5.1985228227232536"/>
    <n v="87335.183421750655"/>
    <x v="1095"/>
    <x v="1097"/>
    <x v="4"/>
    <x v="0"/>
    <x v="0"/>
    <s v="Other"/>
  </r>
  <r>
    <s v="INNSA1"/>
    <s v="2021-07-21"/>
    <x v="0"/>
    <x v="2"/>
    <s v="STAINLESS STEEL SPORTS BOTTLE - KWB-600F (QTY 50400 PCS / USD 0.99 PER PCS)"/>
    <x v="24"/>
    <x v="187"/>
    <x v="0"/>
    <s v=""/>
    <n v="50400"/>
    <s v="PCS"/>
    <s v="0.99"/>
    <s v="PCS"/>
    <n v="7560"/>
    <s v="KGS"/>
    <n v="530.67042328042328"/>
    <x v="1097"/>
    <n v="7.0380692742761699"/>
    <n v="53207.803713527843"/>
    <x v="1096"/>
    <x v="1098"/>
    <x v="4"/>
    <x v="0"/>
    <x v="0"/>
    <s v="Other"/>
  </r>
  <r>
    <s v="INNSA1"/>
    <s v="2021-07-21"/>
    <x v="0"/>
    <x v="2"/>
    <s v="STEEL TOWEL HANGER - AM-280 (QTY 720 PCS / USD 0.826 PER PCS)"/>
    <x v="13"/>
    <x v="220"/>
    <x v="42"/>
    <s v=""/>
    <n v="720"/>
    <s v="PCS"/>
    <s v="0.826"/>
    <s v="PCS"/>
    <n v="90"/>
    <s v="KGS"/>
    <n v="541.6734444444445"/>
    <x v="1098"/>
    <n v="7.1839979369289724"/>
    <n v="646.55981432360738"/>
    <x v="1097"/>
    <x v="1099"/>
    <x v="4"/>
    <x v="0"/>
    <x v="0"/>
    <s v="Hanger"/>
  </r>
  <r>
    <s v="INNSA1"/>
    <s v="2021-07-21"/>
    <x v="0"/>
    <x v="2"/>
    <s v="STEEL TEA STRAINER - NP-55 (QTY 100800 PCS / USD 0.3239 PER PCS)"/>
    <x v="13"/>
    <x v="216"/>
    <x v="6"/>
    <s v=""/>
    <n v="100800"/>
    <s v="PCS"/>
    <s v="0.3239"/>
    <s v="PCS"/>
    <n v="4620"/>
    <s v="KGS"/>
    <n v="566.58760389610393"/>
    <x v="1099"/>
    <n v="7.5144244548554893"/>
    <n v="34716.640981432363"/>
    <x v="1098"/>
    <x v="1100"/>
    <x v="4"/>
    <x v="0"/>
    <x v="0"/>
    <s v="Tea Strainer"/>
  </r>
  <r>
    <s v="INNSA1"/>
    <s v="2021-07-21"/>
    <x v="0"/>
    <x v="2"/>
    <s v="STEEL HAND BLENDER - RS-02 (QTY 50000 PCS / USD 0.4548 PER PCS)"/>
    <x v="13"/>
    <x v="215"/>
    <x v="8"/>
    <s v=""/>
    <n v="50000"/>
    <s v="PCS"/>
    <s v="0.4548"/>
    <s v="PCS"/>
    <n v="3000"/>
    <s v="KGS"/>
    <n v="607.72454333333326"/>
    <x v="1100"/>
    <n v="8.0600072060123775"/>
    <n v="24180.021618037132"/>
    <x v="1099"/>
    <x v="1101"/>
    <x v="4"/>
    <x v="0"/>
    <x v="0"/>
    <s v="Other"/>
  </r>
  <r>
    <s v="INNSA1"/>
    <s v="2021-07-21"/>
    <x v="0"/>
    <x v="2"/>
    <s v="MILD STEEL MULTI FUNCTION CLOTH STAND - RYX-02-021A(QTY : 6480 NUM USD 8.85 PER NUM)"/>
    <x v="2"/>
    <x v="221"/>
    <x v="0"/>
    <s v=""/>
    <e v="#N/A"/>
    <e v="#N/A"/>
    <s v="8.85"/>
    <e v="#N/A"/>
    <n v="23760"/>
    <s v="KGS"/>
    <n v="236.7723308080808"/>
    <x v="1101"/>
    <n v="3.140216588966589"/>
    <n v="74611.546153846153"/>
    <x v="1100"/>
    <x v="1102"/>
    <x v="4"/>
    <x v="0"/>
    <x v="0"/>
    <s v="Cloth Stand"/>
  </r>
  <r>
    <s v="INNSA1"/>
    <s v="2021-07-21"/>
    <x v="0"/>
    <x v="2"/>
    <s v="STEEL SALT BOTTLE - NP-19 (QTY 26256 PCS / USD 0.4984 PER PCS)"/>
    <x v="13"/>
    <x v="214"/>
    <x v="3"/>
    <s v=""/>
    <n v="26256"/>
    <s v="PCS"/>
    <s v="0.4984"/>
    <s v="PCS"/>
    <n v="4102.5"/>
    <s v="KGS"/>
    <n v="255.73818403412551"/>
    <x v="1102"/>
    <n v="3.3917531039008679"/>
    <n v="13914.66710875331"/>
    <x v="1101"/>
    <x v="1103"/>
    <x v="4"/>
    <x v="0"/>
    <x v="0"/>
    <s v="Other"/>
  </r>
  <r>
    <s v="INNSA1"/>
    <s v="2021-07-19"/>
    <x v="0"/>
    <x v="2"/>
    <s v="STAINLESS STEEL COLA BOTTLE 750ML SK750 SL-01 (QTY 10476 PCS / USD 1.245 PER PCS)"/>
    <x v="24"/>
    <x v="222"/>
    <x v="0"/>
    <s v=""/>
    <n v="10476"/>
    <s v="PCS"/>
    <s v="1.245"/>
    <s v="PCS"/>
    <n v="2095.1999999999998"/>
    <s v="KGS"/>
    <n v="502.49506491027108"/>
    <x v="1103"/>
    <n v="6.6643907813033296"/>
    <n v="13963.23156498674"/>
    <x v="1102"/>
    <x v="1104"/>
    <x v="4"/>
    <x v="0"/>
    <x v="0"/>
    <s v="Other"/>
  </r>
  <r>
    <s v="INNSA1"/>
    <s v="2021-07-19"/>
    <x v="0"/>
    <x v="2"/>
    <s v="STAINLESS STEEL SPORTS BOTTLE 650ML S115 NP-21 (QTY 43200 PCS / USD 1.110 PER PCS)"/>
    <x v="24"/>
    <x v="180"/>
    <x v="0"/>
    <s v=""/>
    <n v="43200"/>
    <s v="PCS"/>
    <s v="1.110"/>
    <s v="PCS"/>
    <n v="7680"/>
    <s v="KGS"/>
    <n v="504.00860286458328"/>
    <x v="1104"/>
    <n v="6.684464228973253"/>
    <n v="51336.685278514582"/>
    <x v="1103"/>
    <x v="1105"/>
    <x v="4"/>
    <x v="0"/>
    <x v="0"/>
    <s v="Other"/>
  </r>
  <r>
    <s v="INNSA1"/>
    <s v="2021-07-19"/>
    <x v="0"/>
    <x v="2"/>
    <s v="STAINLESS STEEL SPORTS BOTTLE 750ML SG-702 SB-01 (QTY 22968 PCS / USD 1.150 PER PCS)"/>
    <x v="24"/>
    <x v="189"/>
    <x v="0"/>
    <s v=""/>
    <n v="22968"/>
    <s v="PCS"/>
    <s v="1.150"/>
    <s v="PCS"/>
    <n v="3636.6"/>
    <s v="KGS"/>
    <n v="586.29735742176763"/>
    <x v="1105"/>
    <n v="7.7758270215088539"/>
    <n v="28277.572546419098"/>
    <x v="1104"/>
    <x v="1106"/>
    <x v="4"/>
    <x v="0"/>
    <x v="0"/>
    <s v="Other"/>
  </r>
  <r>
    <s v="INNSA1"/>
    <s v="2021-07-19"/>
    <x v="0"/>
    <x v="2"/>
    <s v="STAINLESS STEEL BOTTLE 750ML SG805 AM-06 (QTY 10908 PCS / USD 1.110 PER PCS)"/>
    <x v="24"/>
    <x v="223"/>
    <x v="0"/>
    <s v=""/>
    <n v="10908"/>
    <s v="PCS"/>
    <s v="1.110"/>
    <s v="PCS"/>
    <n v="1636.2"/>
    <s v="KGS"/>
    <n v="597.34352768610188"/>
    <x v="1106"/>
    <n v="7.922327953396576"/>
    <n v="12962.51299734748"/>
    <x v="1105"/>
    <x v="1107"/>
    <x v="4"/>
    <x v="0"/>
    <x v="0"/>
    <s v="Other"/>
  </r>
  <r>
    <s v="INNSA1"/>
    <s v="2021-07-12"/>
    <x v="0"/>
    <x v="2"/>
    <s v="STEEL SALT BOTTLE ITEM NO-NP-19(QTY:31680 PCS USD 0.498 PER PCS)"/>
    <x v="13"/>
    <x v="224"/>
    <x v="3"/>
    <s v=""/>
    <e v="#N/A"/>
    <e v="#N/A"/>
    <s v="0.498"/>
    <e v="#N/A"/>
    <n v="4950"/>
    <s v="KGS"/>
    <n v="255.4479737373737"/>
    <x v="1107"/>
    <n v="3.3924033696862379"/>
    <n v="16792.39667994688"/>
    <x v="1106"/>
    <x v="1108"/>
    <x v="4"/>
    <x v="0"/>
    <x v="0"/>
    <s v="Other"/>
  </r>
  <r>
    <s v="INNSA1"/>
    <s v="2021-07-09"/>
    <x v="0"/>
    <x v="2"/>
    <s v="HOUSEHOLD STEEL HOOK 3 PCS SET -2628 (QTY : 19584 SET/USD 0.445 PER SET)"/>
    <x v="12"/>
    <x v="225"/>
    <x v="0"/>
    <s v=""/>
    <e v="#VALUE!"/>
    <s v="SET"/>
    <s v="0.445"/>
    <s v="SET"/>
    <n v="663.68"/>
    <s v="KGS"/>
    <n v="1014.719021215043"/>
    <x v="1108"/>
    <n v="13.475684212683181"/>
    <n v="8943.5420982735723"/>
    <x v="1107"/>
    <x v="1109"/>
    <x v="4"/>
    <x v="0"/>
    <x v="0"/>
    <s v="Other"/>
  </r>
  <r>
    <s v="INNSA1"/>
    <s v="2021-07-07"/>
    <x v="0"/>
    <x v="2"/>
    <s v="MILD STEEL MULTI FUNCTION CLOTH STAND RYX-02-020 (QTY 2464 PCS / USD 14.20 PER PCS)"/>
    <x v="2"/>
    <x v="226"/>
    <x v="0"/>
    <s v=""/>
    <n v="2464"/>
    <s v="PCS"/>
    <s v="14.20"/>
    <s v="PCS"/>
    <n v="8008"/>
    <s v="KGS"/>
    <n v="395.84288336663337"/>
    <x v="1109"/>
    <n v="5.2568776011505101"/>
    <n v="42097.07583001328"/>
    <x v="1108"/>
    <x v="1110"/>
    <x v="4"/>
    <x v="0"/>
    <x v="0"/>
    <s v="Cloth Stand"/>
  </r>
  <r>
    <s v="INNSA1"/>
    <s v="2021-06-29"/>
    <x v="0"/>
    <x v="2"/>
    <s v="STEEL ZHARA - NP-003 (QTY:60000 PCS USD 0.4606 PER PCS)"/>
    <x v="13"/>
    <x v="197"/>
    <x v="40"/>
    <s v=""/>
    <e v="#N/A"/>
    <e v="#N/A"/>
    <s v="0.4606"/>
    <e v="#N/A"/>
    <n v="5600"/>
    <s v="KGS"/>
    <n v="389.15749464285722"/>
    <x v="1110"/>
    <n v="5.22008711794577"/>
    <n v="29232.48786049632"/>
    <x v="1109"/>
    <x v="1111"/>
    <x v="4"/>
    <x v="0"/>
    <x v="0"/>
    <s v="Other"/>
  </r>
  <r>
    <s v="INNSA1"/>
    <s v="2021-06-28"/>
    <x v="0"/>
    <x v="2"/>
    <s v="MILD STEEL MULTI FUNCTION CLOTH STAND RYX-02-021A (QTY 6480 PCS / USD 8.85 PER PCS)"/>
    <x v="2"/>
    <x v="227"/>
    <x v="0"/>
    <s v=""/>
    <n v="6480"/>
    <s v="PCS"/>
    <s v="8.85"/>
    <s v="PCS"/>
    <n v="23760"/>
    <s v="KGS"/>
    <n v="235.67244444444449"/>
    <x v="1111"/>
    <n v="3.1612668604217911"/>
    <n v="75111.700603621735"/>
    <x v="1110"/>
    <x v="1112"/>
    <x v="4"/>
    <x v="0"/>
    <x v="0"/>
    <s v="Cloth Stand"/>
  </r>
  <r>
    <s v="INNSA1"/>
    <s v="2021-06-23"/>
    <x v="0"/>
    <x v="2"/>
    <s v="STEEL SALT BOTTLE ITEM NO-NP-19 (QTY:48528 PCSUSD 0.5047 PER PCS)"/>
    <x v="13"/>
    <x v="224"/>
    <x v="3"/>
    <s v=""/>
    <e v="#N/A"/>
    <e v="#N/A"/>
    <s v="0.5047"/>
    <e v="#N/A"/>
    <n v="7582.5"/>
    <s v="KGS"/>
    <n v="260.18832443125621"/>
    <x v="1112"/>
    <n v="3.490118369299211"/>
    <n v="26463.822535211271"/>
    <x v="1111"/>
    <x v="1113"/>
    <x v="4"/>
    <x v="0"/>
    <x v="0"/>
    <s v="Other"/>
  </r>
  <r>
    <s v="INNSA1"/>
    <s v="2021-06-23"/>
    <x v="0"/>
    <x v="2"/>
    <s v="STEEL HAND BLENDER ITEM NO-RS-02 (QTY:11600 PCS USD 0.4605 PER PCS)"/>
    <x v="13"/>
    <x v="228"/>
    <x v="8"/>
    <s v=""/>
    <e v="#N/A"/>
    <e v="#N/A"/>
    <s v="0.4605"/>
    <e v="#N/A"/>
    <n v="696"/>
    <s v="KGS"/>
    <n v="618.23403735632189"/>
    <x v="1113"/>
    <n v="8.2928777646723262"/>
    <n v="5771.8429242119391"/>
    <x v="1112"/>
    <x v="1114"/>
    <x v="4"/>
    <x v="0"/>
    <x v="0"/>
    <s v="Other"/>
  </r>
  <r>
    <s v="INNSA1"/>
    <s v="2021-06-23"/>
    <x v="0"/>
    <x v="2"/>
    <s v="STAINLESS STEEL GRATER WITH HANDLE - KL324H-9S (MILD STEEL) (QTY - 58284 PCS/USD 0.67 PER PCS)"/>
    <x v="24"/>
    <x v="194"/>
    <x v="0"/>
    <s v="MILD STEEL"/>
    <e v="#VALUE!"/>
    <s v="PCS"/>
    <s v="0.67"/>
    <s v="PCS"/>
    <n v="9714"/>
    <s v="KGS"/>
    <n v="323.36170681490631"/>
    <x v="1114"/>
    <n v="4.3375145112663489"/>
    <n v="42134.615962441319"/>
    <x v="1113"/>
    <x v="1115"/>
    <x v="4"/>
    <x v="0"/>
    <x v="0"/>
    <s v="Other"/>
  </r>
  <r>
    <s v="INNSA1"/>
    <s v="2021-06-18"/>
    <x v="0"/>
    <x v="2"/>
    <s v="NP-21 STAINLESS STEEL SPORTS BOTTLE 650ML S115 (QTY : 25776 PCS/USD 1.11 PER PCS)"/>
    <x v="55"/>
    <x v="106"/>
    <x v="23"/>
    <s v=""/>
    <e v="#VALUE!"/>
    <s v="PCS"/>
    <s v="1.11"/>
    <s v="PCS"/>
    <n v="4582.3999999999996"/>
    <s v="KGS"/>
    <n v="502.76091567737438"/>
    <x v="1115"/>
    <n v="6.7439425308836274"/>
    <n v="30903.442253521131"/>
    <x v="1114"/>
    <x v="1116"/>
    <x v="4"/>
    <x v="0"/>
    <x v="0"/>
    <s v="Other"/>
  </r>
  <r>
    <s v="INNSA1"/>
    <s v="2021-06-18"/>
    <x v="0"/>
    <x v="2"/>
    <s v="SB-01 - STAINLESS STEEL SPORTS BOTTLE 750ML SG-702 (QTY:45936 PCS/USD 1.15 PER PCS)"/>
    <x v="48"/>
    <x v="161"/>
    <x v="37"/>
    <s v=""/>
    <n v="45936"/>
    <s v="PCS"/>
    <s v="1.15"/>
    <s v="PCS"/>
    <n v="7273.2"/>
    <s v="KGS"/>
    <n v="584.84596051256665"/>
    <x v="1116"/>
    <n v="7.8450162375931143"/>
    <n v="57058.37209926224"/>
    <x v="1115"/>
    <x v="1117"/>
    <x v="4"/>
    <x v="0"/>
    <x v="0"/>
    <s v="Other"/>
  </r>
  <r>
    <s v="INNSA1"/>
    <s v="2021-06-18"/>
    <x v="0"/>
    <x v="2"/>
    <s v="AM-06 - STAINLESS STEEL BOTTLE 750ML SG805 (QTY:18864 PCS/USD 1.11 PER PCS)"/>
    <x v="50"/>
    <x v="151"/>
    <x v="37"/>
    <s v=""/>
    <n v="18864"/>
    <s v="PCS"/>
    <s v="1.11"/>
    <s v="PCS"/>
    <n v="2829.6"/>
    <s v="KGS"/>
    <n v="595.86479007633591"/>
    <x v="1117"/>
    <n v="7.9928207924391126"/>
    <n v="22616.485714285711"/>
    <x v="1116"/>
    <x v="1118"/>
    <x v="4"/>
    <x v="0"/>
    <x v="0"/>
    <s v="Other"/>
  </r>
  <r>
    <s v="INNSA1"/>
    <s v="2021-06-16"/>
    <x v="0"/>
    <x v="2"/>
    <s v="STEEL LUNCH BOX ITEM NO-6561 (QTY:21240 PCS USD 2.54 PER PCS)"/>
    <x v="13"/>
    <x v="229"/>
    <x v="13"/>
    <s v=""/>
    <e v="#N/A"/>
    <e v="#N/A"/>
    <s v="2.54"/>
    <e v="#N/A"/>
    <n v="8094.8"/>
    <s v="KGS"/>
    <n v="525.65761105895149"/>
    <x v="1118"/>
    <n v="7.1082841252055644"/>
    <n v="57540.138336714001"/>
    <x v="1117"/>
    <x v="1119"/>
    <x v="4"/>
    <x v="0"/>
    <x v="0"/>
    <s v="Lunch Box"/>
  </r>
  <r>
    <s v="INNSA1"/>
    <s v="2021-06-16"/>
    <x v="0"/>
    <x v="2"/>
    <s v="STEEL ROUND CONTAINER MEDIUM ITEM NO-6581 (QTY:85656 PCS USD 0.92 PER PCS)"/>
    <x v="13"/>
    <x v="230"/>
    <x v="12"/>
    <s v=""/>
    <e v="#N/A"/>
    <e v="#N/A"/>
    <s v="0.92"/>
    <e v="#N/A"/>
    <n v="10599.93"/>
    <s v="KGS"/>
    <n v="586.35880048264471"/>
    <x v="1119"/>
    <n v="7.9291250910431996"/>
    <n v="84048.170926301551"/>
    <x v="1118"/>
    <x v="1120"/>
    <x v="4"/>
    <x v="0"/>
    <x v="0"/>
    <s v="Other"/>
  </r>
  <r>
    <s v="INNSA1"/>
    <s v="2021-06-16"/>
    <x v="0"/>
    <x v="2"/>
    <s v="STEEL ROUND CONTAINER ITEM NO-6856 (QTY:51648 PCS USD 0.61 PER PCS)"/>
    <x v="13"/>
    <x v="231"/>
    <x v="12"/>
    <s v=""/>
    <e v="#N/A"/>
    <e v="#N/A"/>
    <s v="0.61"/>
    <e v="#N/A"/>
    <n v="4304"/>
    <s v="KGS"/>
    <n v="577.34038104089223"/>
    <x v="1120"/>
    <n v="7.8071721574157156"/>
    <n v="33602.068965517239"/>
    <x v="1119"/>
    <x v="1121"/>
    <x v="4"/>
    <x v="0"/>
    <x v="0"/>
    <s v="Other"/>
  </r>
  <r>
    <s v="INNSA1"/>
    <s v="2021-06-16"/>
    <x v="0"/>
    <x v="2"/>
    <s v="STEEL RECTANGLE CONTAINER ITEM NO-6901 (QTY:55200 PCS USD 0.99 PER PCS)"/>
    <x v="13"/>
    <x v="232"/>
    <x v="14"/>
    <s v=""/>
    <e v="#N/A"/>
    <e v="#N/A"/>
    <s v="0.99"/>
    <e v="#N/A"/>
    <n v="8970"/>
    <s v="KGS"/>
    <n v="480.51030323299892"/>
    <x v="1121"/>
    <n v="6.4977728631913303"/>
    <n v="58285.022582826241"/>
    <x v="1120"/>
    <x v="1122"/>
    <x v="4"/>
    <x v="0"/>
    <x v="0"/>
    <s v="Other"/>
  </r>
  <r>
    <s v="INNSA1"/>
    <s v="2021-06-15"/>
    <x v="0"/>
    <x v="2"/>
    <s v="STEEL LEMON SQUEEZER -AM-217 (QTY:5040 PCS USD 2.1360 PER PCS)"/>
    <x v="13"/>
    <x v="233"/>
    <x v="22"/>
    <s v=""/>
    <e v="#N/A"/>
    <e v="#N/A"/>
    <s v="2.1360"/>
    <e v="#N/A"/>
    <n v="1386"/>
    <s v="KGS"/>
    <n v="610.01272727272726"/>
    <x v="1122"/>
    <n v="8.2489888745466828"/>
    <n v="11433.098580121699"/>
    <x v="1121"/>
    <x v="1123"/>
    <x v="4"/>
    <x v="0"/>
    <x v="0"/>
    <s v="Other"/>
  </r>
  <r>
    <s v="INNSA1"/>
    <s v="2021-06-15"/>
    <x v="0"/>
    <x v="2"/>
    <s v="STAINLESS STEEL GRATER WITH HANDLE DS-25 (QTY:21240 PCS USD 0.2310 PER PCS)"/>
    <x v="24"/>
    <x v="169"/>
    <x v="0"/>
    <s v=""/>
    <e v="#N/A"/>
    <e v="#N/A"/>
    <s v="0.2310"/>
    <e v="#N/A"/>
    <n v="708"/>
    <s v="KGS"/>
    <n v="544.25641242937854"/>
    <x v="1123"/>
    <n v="7.3597892147312853"/>
    <n v="5210.7307640297486"/>
    <x v="1122"/>
    <x v="1124"/>
    <x v="4"/>
    <x v="0"/>
    <x v="0"/>
    <s v="Other"/>
  </r>
  <r>
    <s v="INNSA1"/>
    <s v="2021-06-15"/>
    <x v="0"/>
    <x v="1"/>
    <s v="STEEL SCRUBBER 2 PCS SET -8001-2 (QTY- 165360 SET/USD 0.168 PER SET)"/>
    <x v="13"/>
    <x v="234"/>
    <x v="4"/>
    <s v=""/>
    <e v="#VALUE!"/>
    <s v="SET"/>
    <s v="0.168"/>
    <s v="SET"/>
    <n v="4823"/>
    <s v="KGS"/>
    <n v="463.3901617250674"/>
    <x v="1124"/>
    <n v="6.2662631741050356"/>
    <n v="30222.187288708581"/>
    <x v="1123"/>
    <x v="1125"/>
    <x v="4"/>
    <x v="1"/>
    <x v="0"/>
    <s v="Scrubber"/>
  </r>
  <r>
    <s v="INNSA1"/>
    <s v="2021-06-15"/>
    <x v="0"/>
    <x v="2"/>
    <s v="NP-21 - STAINLESS STEEL SPORTS BOTTLE 650ML S115 (QTY:16128 PCS/USD 1.110 PER PCS)"/>
    <x v="55"/>
    <x v="162"/>
    <x v="37"/>
    <s v=""/>
    <n v="16128"/>
    <s v="PCS"/>
    <s v="1.110"/>
    <s v="PCS"/>
    <n v="2867.2"/>
    <s v="KGS"/>
    <n v="494.24788643973221"/>
    <x v="1125"/>
    <n v="6.6835413987793402"/>
    <n v="19163.04989858012"/>
    <x v="1124"/>
    <x v="1126"/>
    <x v="4"/>
    <x v="0"/>
    <x v="0"/>
    <s v="Other"/>
  </r>
  <r>
    <s v="INNSA1"/>
    <s v="2021-06-15"/>
    <x v="0"/>
    <x v="2"/>
    <s v="STEEL HAND BLENDER RS-02 (QTY:38400 PCS USD 0.4620 PER PCS)"/>
    <x v="13"/>
    <x v="199"/>
    <x v="8"/>
    <s v=""/>
    <e v="#N/A"/>
    <e v="#N/A"/>
    <s v="0.4620"/>
    <e v="#N/A"/>
    <n v="2304"/>
    <s v="KGS"/>
    <n v="604.72935329861104"/>
    <x v="1126"/>
    <n v="8.1775436551536309"/>
    <n v="18841.060581473968"/>
    <x v="1125"/>
    <x v="1127"/>
    <x v="4"/>
    <x v="0"/>
    <x v="0"/>
    <s v="Other"/>
  </r>
  <r>
    <s v="INNSA1"/>
    <s v="2021-06-15"/>
    <x v="0"/>
    <x v="2"/>
    <s v="SL-01 - STAINLESS STEEL COLA BOTTLE 750ML SK750 (QTY:24588 PCS/USD 1.245 PER PCS)"/>
    <x v="47"/>
    <x v="170"/>
    <x v="37"/>
    <s v=""/>
    <n v="24588"/>
    <s v="PCS"/>
    <s v="1.245"/>
    <s v="PCS"/>
    <n v="4917.6000000000004"/>
    <s v="KGS"/>
    <n v="492.76365910200087"/>
    <x v="1127"/>
    <n v="6.663470711318471"/>
    <n v="32768.283569979707"/>
    <x v="1126"/>
    <x v="1128"/>
    <x v="4"/>
    <x v="0"/>
    <x v="0"/>
    <s v="Other"/>
  </r>
  <r>
    <s v="INNSA1"/>
    <s v="2021-06-15"/>
    <x v="0"/>
    <x v="2"/>
    <s v="STEEL ZHARA ITEM NO-NP-003 (QTY:150000 PCS USD 0.4636 PER PCS)"/>
    <x v="13"/>
    <x v="235"/>
    <x v="40"/>
    <s v=""/>
    <e v="#N/A"/>
    <e v="#N/A"/>
    <s v="0.4636"/>
    <e v="#N/A"/>
    <n v="14000"/>
    <s v="KGS"/>
    <n v="390.10093214285712"/>
    <x v="1128"/>
    <n v="5.2751985414855591"/>
    <n v="73852.779580797825"/>
    <x v="1127"/>
    <x v="1129"/>
    <x v="4"/>
    <x v="0"/>
    <x v="0"/>
    <s v="Other"/>
  </r>
  <r>
    <s v="INNSA1"/>
    <s v="2021-06-15"/>
    <x v="0"/>
    <x v="2"/>
    <s v="STEEL TEA STRAINER NP-55 (QTY:50400 PCS USD 0.3291 PER PCS)"/>
    <x v="13"/>
    <x v="205"/>
    <x v="6"/>
    <s v=""/>
    <e v="#N/A"/>
    <e v="#N/A"/>
    <s v="0.3291"/>
    <e v="#N/A"/>
    <n v="2310"/>
    <s v="KGS"/>
    <n v="563.91907792207792"/>
    <x v="1129"/>
    <n v="7.6256805668976053"/>
    <n v="17615.32210953347"/>
    <x v="1128"/>
    <x v="1130"/>
    <x v="4"/>
    <x v="0"/>
    <x v="0"/>
    <s v="Tea Strainer"/>
  </r>
  <r>
    <s v="INNSA1"/>
    <s v="2021-06-15"/>
    <x v="0"/>
    <x v="2"/>
    <s v="STEEL SALT BOTTLE NP-19 (QTY:40224 PCS USD 0.5063 PER PCS)"/>
    <x v="13"/>
    <x v="236"/>
    <x v="3"/>
    <s v=""/>
    <e v="#N/A"/>
    <e v="#N/A"/>
    <s v="0.5063"/>
    <e v="#N/A"/>
    <n v="6285"/>
    <s v="KGS"/>
    <n v="254.48267780429589"/>
    <x v="1130"/>
    <n v="3.4412802948518721"/>
    <n v="21628.446653144008"/>
    <x v="1129"/>
    <x v="1131"/>
    <x v="4"/>
    <x v="0"/>
    <x v="0"/>
    <s v="Other"/>
  </r>
  <r>
    <s v="INNSA1"/>
    <s v="2021-06-14"/>
    <x v="0"/>
    <x v="1"/>
    <s v="STEEL SCRUBBER 2 PCS SET - 8001-2 (QTY- 165840 SET/USD 0.168 PER SET)"/>
    <x v="13"/>
    <x v="237"/>
    <x v="4"/>
    <s v=""/>
    <e v="#VALUE!"/>
    <s v="SET"/>
    <s v="0.168"/>
    <s v="SET"/>
    <n v="4837"/>
    <s v="KGS"/>
    <n v="463.28200744262972"/>
    <x v="1131"/>
    <n v="6.2648006415500976"/>
    <n v="30302.840703177819"/>
    <x v="1130"/>
    <x v="1132"/>
    <x v="4"/>
    <x v="1"/>
    <x v="0"/>
    <s v="Scrubber"/>
  </r>
  <r>
    <s v="INNSA1"/>
    <s v="2021-06-12"/>
    <x v="0"/>
    <x v="2"/>
    <s v="HOUSEHOLD STEEL HOOK 3 PCS SET -2628 (QTY : 147600 SET/USD 0.445 PER SET)"/>
    <x v="12"/>
    <x v="225"/>
    <x v="0"/>
    <s v=""/>
    <e v="#VALUE!"/>
    <s v="SET"/>
    <s v="0.445"/>
    <s v="SET"/>
    <n v="5002"/>
    <s v="KGS"/>
    <n v="1004.531041583367"/>
    <x v="1132"/>
    <n v="13.58392213094478"/>
    <n v="67946.77849898579"/>
    <x v="1131"/>
    <x v="1133"/>
    <x v="4"/>
    <x v="0"/>
    <x v="0"/>
    <s v="Other"/>
  </r>
  <r>
    <s v="INNSA1"/>
    <s v="2021-06-10"/>
    <x v="0"/>
    <x v="2"/>
    <s v="FAMILY CLOTH RACK 3 LAYERS 03-027I (MADE UP OF MILD STEEL)(QTY:3648 PCS/ RMB 80.10 PER PCS)"/>
    <x v="107"/>
    <x v="238"/>
    <x v="43"/>
    <s v="MADE UP OF MILD STEEL"/>
    <n v="3648"/>
    <s v="PCS"/>
    <s v=" "/>
    <s v="PCS"/>
    <n v="20976"/>
    <s v="KGS"/>
    <n v="187.00428966437829"/>
    <x v="1133"/>
    <n v="2.5287936398157989"/>
    <n v="53043.975388776198"/>
    <x v="1132"/>
    <x v="1134"/>
    <x v="4"/>
    <x v="0"/>
    <x v="0"/>
    <s v="Other"/>
  </r>
  <r>
    <s v="INNSA1"/>
    <s v="2021-06-09"/>
    <x v="0"/>
    <x v="2"/>
    <s v="SS OIL POT 900ML - KWP-1000B (QTY: 27000 PCS/USD 1.42PER PCS)"/>
    <x v="15"/>
    <x v="239"/>
    <x v="31"/>
    <s v=""/>
    <n v="27000"/>
    <s v="PCS"/>
    <s v=" "/>
    <s v="PCS"/>
    <n v="6975"/>
    <s v="KGS"/>
    <n v="441.5714537634409"/>
    <x v="1134"/>
    <n v="5.9712164132987269"/>
    <n v="41649.23448275862"/>
    <x v="1133"/>
    <x v="1135"/>
    <x v="4"/>
    <x v="0"/>
    <x v="0"/>
    <s v="Other"/>
  </r>
  <r>
    <s v="INNSA1"/>
    <s v="2021-06-09"/>
    <x v="0"/>
    <x v="2"/>
    <s v="MILD STEEL MULTI FUNCTION CLOTH STAND - RYX-02-020 (QTY :2464 NUM USD 14.20 PER NUM)"/>
    <x v="2"/>
    <x v="178"/>
    <x v="0"/>
    <s v=""/>
    <e v="#N/A"/>
    <e v="#N/A"/>
    <s v="14.20"/>
    <e v="#N/A"/>
    <n v="8008"/>
    <s v="KGS"/>
    <n v="387.82404095904087"/>
    <x v="1135"/>
    <n v="5.244408937918065"/>
    <n v="41997.22677484787"/>
    <x v="1134"/>
    <x v="1136"/>
    <x v="4"/>
    <x v="0"/>
    <x v="0"/>
    <s v="Cloth Stand"/>
  </r>
  <r>
    <s v="INNSA1"/>
    <s v="2021-06-09"/>
    <x v="0"/>
    <x v="1"/>
    <s v="STEEL SCRUBBER 2 PCS SET -8001-2 (QTY- 165720 SET/USD 0.151 PER SET)"/>
    <x v="13"/>
    <x v="234"/>
    <x v="4"/>
    <s v=""/>
    <e v="#VALUE!"/>
    <s v="SET"/>
    <s v="0.151"/>
    <s v="SET"/>
    <n v="4833.5"/>
    <s v="KGS"/>
    <n v="427.10186200475852"/>
    <x v="1136"/>
    <n v="5.7755491819439948"/>
    <n v="27916.116970926301"/>
    <x v="1135"/>
    <x v="1137"/>
    <x v="4"/>
    <x v="1"/>
    <x v="0"/>
    <s v="Scrubber"/>
  </r>
  <r>
    <s v="INNSA1"/>
    <s v="2021-06-09"/>
    <x v="0"/>
    <x v="2"/>
    <s v="STEEL KITCHEN TURNER ITEM NO-AM-253 (QTY:40320 PCS USD 0.5906 PER PCS)"/>
    <x v="13"/>
    <x v="206"/>
    <x v="15"/>
    <s v=""/>
    <e v="#N/A"/>
    <e v="#N/A"/>
    <s v="0.5906"/>
    <e v="#N/A"/>
    <n v="3696"/>
    <s v="KGS"/>
    <n v="508.34200757575758"/>
    <x v="1137"/>
    <n v="6.8741312721535843"/>
    <n v="25406.789181879649"/>
    <x v="1136"/>
    <x v="1138"/>
    <x v="4"/>
    <x v="0"/>
    <x v="0"/>
    <s v="Other"/>
  </r>
  <r>
    <s v="INNSA1"/>
    <s v="2021-06-09"/>
    <x v="0"/>
    <x v="2"/>
    <s v="STEEL HANGER WITH HOOK -SM1168 (QTY:57480 PCS USD 1.21 PER PCS)"/>
    <x v="13"/>
    <x v="240"/>
    <x v="1"/>
    <s v=""/>
    <e v="#N/A"/>
    <e v="#N/A"/>
    <s v="1.21"/>
    <e v="#N/A"/>
    <n v="10777.5"/>
    <s v="KGS"/>
    <n v="494.04672976107628"/>
    <x v="1138"/>
    <n v="6.6808212273303074"/>
    <n v="72002.550777552402"/>
    <x v="1137"/>
    <x v="1139"/>
    <x v="4"/>
    <x v="0"/>
    <x v="0"/>
    <s v="Hanger"/>
  </r>
  <r>
    <s v="INNSA1"/>
    <s v="2021-06-09"/>
    <x v="0"/>
    <x v="2"/>
    <s v="STEEL KITCHEN CADDLE ITEM NO-AM-254 (QTY:20160 PCS USD 0.5906 PER PCS)"/>
    <x v="13"/>
    <x v="241"/>
    <x v="15"/>
    <s v=""/>
    <e v="#N/A"/>
    <e v="#N/A"/>
    <s v="0.5906"/>
    <e v="#N/A"/>
    <n v="1792"/>
    <s v="KGS"/>
    <n v="524.22786272321423"/>
    <x v="1139"/>
    <n v="7.088950138244952"/>
    <n v="12703.398647734961"/>
    <x v="1138"/>
    <x v="1140"/>
    <x v="4"/>
    <x v="0"/>
    <x v="0"/>
    <s v="Other"/>
  </r>
  <r>
    <s v="INNSA1"/>
    <s v="2021-06-05"/>
    <x v="0"/>
    <x v="2"/>
    <s v="FAMILY CLOTH RACK 3 LAYERS 03-027I (MADE UP OF MILD STEEL)(QTY:1824 PCS/ RMB 80.10 PER PCS)"/>
    <x v="107"/>
    <x v="238"/>
    <x v="43"/>
    <s v="MADE UP OF MILD STEEL"/>
    <n v="1824"/>
    <s v="PCS"/>
    <s v=" "/>
    <s v="PCS"/>
    <n v="10488"/>
    <s v="KGS"/>
    <n v="187.00390827612509"/>
    <x v="1140"/>
    <n v="2.5287884824357691"/>
    <n v="26521.93360378634"/>
    <x v="1139"/>
    <x v="1141"/>
    <x v="4"/>
    <x v="0"/>
    <x v="0"/>
    <s v="Other"/>
  </r>
  <r>
    <s v="INNSA1"/>
    <s v="2021-06-02"/>
    <x v="0"/>
    <x v="1"/>
    <s v="SS SCRUBBER 3 PCS SET - SS410 (QTY- 123480 SET/USD 0.193 PER SET)"/>
    <x v="15"/>
    <x v="209"/>
    <x v="4"/>
    <s v=""/>
    <e v="#VALUE!"/>
    <s v="SET"/>
    <s v="0.193"/>
    <s v="SET"/>
    <n v="7717.5"/>
    <s v="KGS"/>
    <n v="262.48131130547449"/>
    <x v="1141"/>
    <n v="3.5422579123545832"/>
    <n v="27337.375438596489"/>
    <x v="1140"/>
    <x v="1142"/>
    <x v="4"/>
    <x v="1"/>
    <x v="0"/>
    <s v="Scrubber"/>
  </r>
  <r>
    <s v="INNSA1"/>
    <s v="2021-05-31"/>
    <x v="0"/>
    <x v="2"/>
    <s v="SS OIL POT 600ML - KWP-600B (QTY: 16200 PCS/USD 1.20 PER PCS)"/>
    <x v="15"/>
    <x v="242"/>
    <x v="31"/>
    <s v=""/>
    <n v="16200"/>
    <s v="PCS"/>
    <s v="1.20"/>
    <s v="PCS"/>
    <n v="2835"/>
    <s v="KGS "/>
    <n v="557.89807054673724"/>
    <x v="1142"/>
    <n v="7.5289888062987487"/>
    <n v="21344.683265856951"/>
    <x v="1141"/>
    <x v="1143"/>
    <x v="4"/>
    <x v="0"/>
    <x v="0"/>
    <s v="Other"/>
  </r>
  <r>
    <s v="INNSA1"/>
    <s v="2021-05-28"/>
    <x v="0"/>
    <x v="2"/>
    <s v="NP-003 - STEEL ZHARA (QTY:60000 PCS/USD 0.4585 PER PCS)"/>
    <x v="102"/>
    <x v="184"/>
    <x v="37"/>
    <s v=""/>
    <n v="60000"/>
    <s v="PCS"/>
    <s v="0.4585"/>
    <s v="PCS"/>
    <n v="5600"/>
    <s v="KGS "/>
    <n v="389.76584821428571"/>
    <x v="1143"/>
    <n v="5.2599979516097939"/>
    <n v="29455.988529014849"/>
    <x v="1142"/>
    <x v="1144"/>
    <x v="4"/>
    <x v="0"/>
    <x v="0"/>
    <s v="Other"/>
  </r>
  <r>
    <s v="INNSA1"/>
    <s v="2021-05-28"/>
    <x v="0"/>
    <x v="2"/>
    <s v="DS-25 - STAINLESS STEEL GRATER WITH HANDLE (QTY:80760 PCS USD 0.2362 PER PCS)"/>
    <x v="28"/>
    <x v="204"/>
    <x v="37"/>
    <s v=""/>
    <e v="#N/A"/>
    <e v="#N/A"/>
    <s v="0.2362"/>
    <e v="#N/A"/>
    <n v="2692"/>
    <s v="KGS "/>
    <n v="562.21484026745918"/>
    <x v="1144"/>
    <n v="7.5872448079279247"/>
    <n v="20424.863022941969"/>
    <x v="1143"/>
    <x v="1145"/>
    <x v="4"/>
    <x v="0"/>
    <x v="0"/>
    <s v="Other"/>
  </r>
  <r>
    <s v="INNSA1"/>
    <s v="2021-05-28"/>
    <x v="0"/>
    <x v="2"/>
    <s v="RS-02 - STEEL HAND BLENDER (QTY:50000 PCS/USD 0.4569 PER PCS)"/>
    <x v="105"/>
    <x v="243"/>
    <x v="37"/>
    <s v=""/>
    <n v="50000"/>
    <s v="PCS"/>
    <s v="0.4569"/>
    <s v="PCS"/>
    <n v="3000"/>
    <s v="KGS "/>
    <n v="604.18665333333331"/>
    <x v="1145"/>
    <n v="8.1536660368870901"/>
    <n v="24460.998110661269"/>
    <x v="1144"/>
    <x v="1146"/>
    <x v="4"/>
    <x v="0"/>
    <x v="0"/>
    <s v="Other"/>
  </r>
  <r>
    <s v="INNSA1"/>
    <s v="2021-05-27"/>
    <x v="0"/>
    <x v="2"/>
    <s v="NP-20 - STAINLESS STEEL SPORTS BOTTLE 750ML S-308-C6 (QTY:4860 PCS/USD 1.060 PER PCS)"/>
    <x v="53"/>
    <x v="164"/>
    <x v="37"/>
    <s v=""/>
    <n v="4860"/>
    <s v="PCS"/>
    <s v="1.060"/>
    <s v="PCS"/>
    <n v="864"/>
    <s v="KGS "/>
    <n v="477.59061342592588"/>
    <x v="1146"/>
    <n v="6.4452174551407007"/>
    <n v="5568.6678812415657"/>
    <x v="1145"/>
    <x v="1147"/>
    <x v="4"/>
    <x v="0"/>
    <x v="0"/>
    <s v="Other"/>
  </r>
  <r>
    <s v="INNSA1"/>
    <s v="2021-05-27"/>
    <x v="0"/>
    <x v="2"/>
    <s v="SB-01 - STAINLESS STEEL SPORTS BOTTLE 750ML SG-702 (QTY:17964 PCS/USD 1.130 PER PCS)"/>
    <x v="48"/>
    <x v="161"/>
    <x v="37"/>
    <s v=""/>
    <n v="17964"/>
    <s v="PCS"/>
    <s v="1.130"/>
    <s v="PCS"/>
    <n v="2844.3"/>
    <s v="KGS "/>
    <n v="571.65429455402034"/>
    <x v="1147"/>
    <n v="7.7146328549800316"/>
    <n v="21942.730229419711"/>
    <x v="1146"/>
    <x v="1148"/>
    <x v="4"/>
    <x v="0"/>
    <x v="0"/>
    <s v="Other"/>
  </r>
  <r>
    <s v="INNSA1"/>
    <s v="2021-05-27"/>
    <x v="0"/>
    <x v="2"/>
    <s v="MP-202 - STAINLESS STEEL SPORTS BOTTLE KOOU 750ML (QTY:21096 PCS/USD 1.142 PER PCS)"/>
    <x v="108"/>
    <x v="244"/>
    <x v="37"/>
    <s v=""/>
    <n v="21096"/>
    <s v="PCS"/>
    <s v="1.142"/>
    <s v="PCS"/>
    <n v="3809"/>
    <s v="KGS "/>
    <n v="506.62034917301128"/>
    <x v="1148"/>
    <n v="6.8369817702160773"/>
    <n v="26042.063562753039"/>
    <x v="1147"/>
    <x v="1149"/>
    <x v="4"/>
    <x v="0"/>
    <x v="0"/>
    <s v="Other"/>
  </r>
  <r>
    <s v="INNSA1"/>
    <s v="2021-05-27"/>
    <x v="0"/>
    <x v="2"/>
    <s v="NP-21 - STAINLESS STEEL SPORTS BOTTLE 650ML S115 (QTY:43164 PCS/USD 1.110 PER PCS)"/>
    <x v="55"/>
    <x v="162"/>
    <x v="37"/>
    <s v=""/>
    <n v="43164"/>
    <s v="PCS"/>
    <s v="1.110"/>
    <s v="PCS"/>
    <n v="7673.6"/>
    <s v="KGS "/>
    <n v="500.11846981859878"/>
    <x v="1149"/>
    <n v="6.7492371095627366"/>
    <n v="51790.945883940622"/>
    <x v="1148"/>
    <x v="1150"/>
    <x v="4"/>
    <x v="0"/>
    <x v="0"/>
    <s v="Other"/>
  </r>
  <r>
    <s v="INNSA1"/>
    <s v="2021-05-25"/>
    <x v="0"/>
    <x v="2"/>
    <s v="MILD STEEL MULTI FUNCTION CLOTH STAND - RYX-02-021A(QTY :10368 NUM USD 8.85 PER NUM)"/>
    <x v="2"/>
    <x v="221"/>
    <x v="0"/>
    <s v=""/>
    <e v="#N/A"/>
    <e v="#N/A"/>
    <s v="8.85"/>
    <e v="#N/A"/>
    <n v="38016"/>
    <s v="KGS "/>
    <n v="226.63152146464651"/>
    <x v="1150"/>
    <n v="3.0584550804945541"/>
    <n v="116270.228340081"/>
    <x v="1149"/>
    <x v="1151"/>
    <x v="4"/>
    <x v="0"/>
    <x v="0"/>
    <s v="Cloth Stand"/>
  </r>
  <r>
    <s v="INNSA1"/>
    <s v="2021-05-25"/>
    <x v="0"/>
    <x v="2"/>
    <s v="MILD STEEL MULTI FUNCTION CLOTH STAND - RYX-02-020 (QTY :3696 NUM /USD 14.20 PER NUM)"/>
    <x v="2"/>
    <x v="178"/>
    <x v="0"/>
    <s v=""/>
    <e v="#VALUE!"/>
    <s v="NUM"/>
    <s v="14.20"/>
    <s v="OTHER"/>
    <n v="12012"/>
    <s v="KGS "/>
    <n v="410.25468198468201"/>
    <x v="1151"/>
    <n v="5.5365004316421329"/>
    <n v="66504.443184885298"/>
    <x v="1150"/>
    <x v="1152"/>
    <x v="4"/>
    <x v="0"/>
    <x v="0"/>
    <s v="Cloth Stand"/>
  </r>
  <r>
    <s v="INNSA1"/>
    <s v="2021-05-22"/>
    <x v="0"/>
    <x v="2"/>
    <s v="STEEL LUNCH BOX SMALL - 6587 (QTY:5040 PCS/USD1.45 PER PCS)"/>
    <x v="13"/>
    <x v="245"/>
    <x v="13"/>
    <s v=""/>
    <n v="5040"/>
    <s v="PCS"/>
    <s v=" "/>
    <s v="PCS"/>
    <n v="1022.7"/>
    <s v="KGS "/>
    <n v="559.14055930380368"/>
    <x v="1152"/>
    <n v="7.5457565358138146"/>
    <n v="7717.0452091767893"/>
    <x v="1151"/>
    <x v="1153"/>
    <x v="4"/>
    <x v="0"/>
    <x v="0"/>
    <s v="Lunch Box"/>
  </r>
  <r>
    <s v="INNSA1"/>
    <s v="2021-05-22"/>
    <x v="0"/>
    <x v="2"/>
    <s v="STEEL LUNCH BOX 3LAYER - 8505 (QTY:16800 PCS/USD3.45 PER PCS)"/>
    <x v="13"/>
    <x v="246"/>
    <x v="13"/>
    <s v=""/>
    <n v="16800"/>
    <s v="PCS"/>
    <s v=" "/>
    <s v="PCS"/>
    <n v="10892"/>
    <s v="KGS "/>
    <n v="416.38152772677188"/>
    <x v="1153"/>
    <n v="5.6191839099429419"/>
    <n v="61204.151147098513"/>
    <x v="1152"/>
    <x v="1154"/>
    <x v="4"/>
    <x v="0"/>
    <x v="0"/>
    <s v="Lunch Box"/>
  </r>
  <r>
    <s v="INNSA1"/>
    <s v="2021-05-22"/>
    <x v="0"/>
    <x v="2"/>
    <s v="STEEL LUNCH BOX 2 LAYER - 8504 (QTY:21264 PCS/USD2.49 PER PCS)"/>
    <x v="13"/>
    <x v="208"/>
    <x v="13"/>
    <s v=""/>
    <n v="21264"/>
    <s v="PCS"/>
    <s v=" "/>
    <s v="PCS"/>
    <n v="10171.280000000001"/>
    <s v="KGS "/>
    <n v="407.3234361850229"/>
    <x v="1154"/>
    <n v="5.4969424586372861"/>
    <n v="55910.940890688267"/>
    <x v="1153"/>
    <x v="1155"/>
    <x v="4"/>
    <x v="0"/>
    <x v="0"/>
    <s v="Lunch Box"/>
  </r>
  <r>
    <s v="INNSA1"/>
    <s v="2021-05-22"/>
    <x v="0"/>
    <x v="2"/>
    <s v="STEEL RECTANGLE CONTAINER BIG - 6578 (QTY:37920 PCS/USD1.66 PER PCS)"/>
    <x v="13"/>
    <x v="247"/>
    <x v="14"/>
    <s v=""/>
    <n v="37920"/>
    <s v="PCS"/>
    <s v=" "/>
    <s v="PCS"/>
    <n v="11202.2"/>
    <s v="KGS "/>
    <n v="439.68716591383833"/>
    <x v="1155"/>
    <n v="5.9336999448561194"/>
    <n v="66470.493522267221"/>
    <x v="1154"/>
    <x v="1156"/>
    <x v="4"/>
    <x v="0"/>
    <x v="0"/>
    <s v="Other"/>
  </r>
  <r>
    <s v="INNSA1"/>
    <s v="2021-05-22"/>
    <x v="0"/>
    <x v="2"/>
    <s v="STEEL RECTANGLE CONTAINER LARGE - 6862 (QTY:20400 PCS/USD1.48 PER PCS)"/>
    <x v="13"/>
    <x v="248"/>
    <x v="14"/>
    <s v=""/>
    <n v="20400"/>
    <s v="PCS"/>
    <s v=" "/>
    <s v="PCS"/>
    <n v="5100"/>
    <s v="KGS "/>
    <n v="463.22543529411769"/>
    <x v="1156"/>
    <n v="6.2513554020798612"/>
    <n v="31881.912550607289"/>
    <x v="1155"/>
    <x v="1157"/>
    <x v="4"/>
    <x v="0"/>
    <x v="0"/>
    <s v="Other"/>
  </r>
  <r>
    <s v="INNSA1"/>
    <s v="2021-05-15"/>
    <x v="0"/>
    <x v="2"/>
    <s v="NP-21 STAINLESS STEEL SPORTS BOTTLE 650ML S115 (QTY:7524 PCS USD 1.11 PER PCS)"/>
    <x v="55"/>
    <x v="106"/>
    <x v="23"/>
    <s v=""/>
    <e v="#N/A"/>
    <e v="#N/A"/>
    <s v="1.11"/>
    <e v="#N/A"/>
    <n v="1337.6"/>
    <s v="KGS "/>
    <n v="509.04464712918661"/>
    <x v="1157"/>
    <n v="6.8099618345041684"/>
    <n v="9109.0049498327753"/>
    <x v="1156"/>
    <x v="1158"/>
    <x v="4"/>
    <x v="0"/>
    <x v="0"/>
    <s v="Other"/>
  </r>
  <r>
    <s v="INNSA1"/>
    <s v="2021-05-15"/>
    <x v="0"/>
    <x v="2"/>
    <s v="SB-01 STAINLESS STEEL SPORTS BOTTLE 750ML SG-702 (QTY:11340 PCS USD 1.13 PER PCS)"/>
    <x v="48"/>
    <x v="98"/>
    <x v="23"/>
    <s v=""/>
    <e v="#N/A"/>
    <e v="#N/A"/>
    <s v="1.13"/>
    <e v="#N/A"/>
    <n v="1795.5"/>
    <s v="KGS "/>
    <n v="581.85725424672796"/>
    <x v="1158"/>
    <n v="7.7840435350732839"/>
    <n v="13976.25016722408"/>
    <x v="1157"/>
    <x v="1159"/>
    <x v="4"/>
    <x v="0"/>
    <x v="0"/>
    <s v="Other"/>
  </r>
  <r>
    <s v="INNSA1"/>
    <s v="2021-05-15"/>
    <x v="0"/>
    <x v="2"/>
    <s v="NP-20 STAINLESS STEEL SPORTS BOTTLE 750 ML S-308-C6 (QTY:24228 PCS USD 1.06 PER PCS)"/>
    <x v="53"/>
    <x v="137"/>
    <x v="23"/>
    <s v=""/>
    <e v="#N/A"/>
    <e v="#N/A"/>
    <s v="1.06"/>
    <e v="#N/A"/>
    <n v="4307.2"/>
    <s v="KGS "/>
    <n v="486.11471257429417"/>
    <x v="1159"/>
    <n v="6.5032068571811941"/>
    <n v="28010.612575250841"/>
    <x v="1158"/>
    <x v="1160"/>
    <x v="4"/>
    <x v="0"/>
    <x v="0"/>
    <s v="Other"/>
  </r>
  <r>
    <s v="INNSA1"/>
    <s v="2021-05-14"/>
    <x v="0"/>
    <x v="2"/>
    <s v="NP-55 STEEL TEA STRAINER (QTY:20160 PCS USD 0.3224 PER PCS)"/>
    <x v="10"/>
    <x v="12"/>
    <x v="0"/>
    <s v=""/>
    <e v="#N/A"/>
    <e v="#N/A"/>
    <s v="0.3224"/>
    <e v="#N/A"/>
    <n v="924"/>
    <s v="KGS "/>
    <n v="578.12591991341992"/>
    <x v="1160"/>
    <n v="7.7341260189086274"/>
    <n v="7146.3324414715717"/>
    <x v="1159"/>
    <x v="1161"/>
    <x v="4"/>
    <x v="0"/>
    <x v="0"/>
    <s v="Tea Strainer"/>
  </r>
  <r>
    <s v="INNSA1"/>
    <s v="2021-05-14"/>
    <x v="0"/>
    <x v="2"/>
    <s v="RS-02 STEEL HAND BLENDER (QTY:9360 PCS USD 0.4527 PER PCS)"/>
    <x v="105"/>
    <x v="191"/>
    <x v="0"/>
    <s v=""/>
    <e v="#N/A"/>
    <e v="#N/A"/>
    <s v="0.4527"/>
    <e v="#N/A"/>
    <n v="561.6"/>
    <s v="KGS "/>
    <n v="620.10918803418804"/>
    <x v="1161"/>
    <n v="8.2957750907583687"/>
    <n v="4658.9072909698998"/>
    <x v="1160"/>
    <x v="1162"/>
    <x v="4"/>
    <x v="0"/>
    <x v="0"/>
    <s v="Other"/>
  </r>
  <r>
    <s v="INNSA1"/>
    <s v="2021-05-12"/>
    <x v="0"/>
    <x v="2"/>
    <s v="FAMILY CLOTH RACK 3 LAYERS 03-027I (MADE UP OF MILD STEEL)(QTY:1824 PCS/ RMB 80.10 PER PCS)"/>
    <x v="107"/>
    <x v="238"/>
    <x v="43"/>
    <s v="MADE UP OF MILD STEEL"/>
    <n v="1824"/>
    <s v="PCS"/>
    <s v=" "/>
    <s v="PCS"/>
    <n v="10488"/>
    <s v="KGS "/>
    <n v="184.2580205949657"/>
    <x v="1162"/>
    <n v="2.46499024207312"/>
    <n v="25852.817658862881"/>
    <x v="1161"/>
    <x v="1163"/>
    <x v="4"/>
    <x v="0"/>
    <x v="0"/>
    <s v="Other"/>
  </r>
  <r>
    <s v="INNSA1"/>
    <s v="2021-05-07"/>
    <x v="0"/>
    <x v="2"/>
    <s v="STAINLESS STEEL BOTTLE 750ML SG805 AM-06 (QTY: 6048 NUM USD 1.110 PER NUM)"/>
    <x v="24"/>
    <x v="223"/>
    <x v="0"/>
    <s v=""/>
    <e v="#N/A"/>
    <e v="#N/A"/>
    <s v="1.110"/>
    <e v="#N/A"/>
    <n v="907.2"/>
    <s v="KGS "/>
    <n v="596.85391313932973"/>
    <x v="1163"/>
    <n v="7.9846677343054147"/>
    <n v="7243.6905685618731"/>
    <x v="1162"/>
    <x v="1164"/>
    <x v="4"/>
    <x v="0"/>
    <x v="0"/>
    <s v="Other"/>
  </r>
  <r>
    <s v="INNSA1"/>
    <s v="2021-05-07"/>
    <x v="0"/>
    <x v="2"/>
    <s v="STAINLESS STEEL COLA BOTTLE 750ML SK750 SL-01 (QTY: 18000 NUM USD 1.245 PER NUM)"/>
    <x v="24"/>
    <x v="222"/>
    <x v="0"/>
    <s v=""/>
    <e v="#N/A"/>
    <e v="#N/A"/>
    <s v="1.245"/>
    <e v="#N/A"/>
    <n v="3600"/>
    <s v="KGS "/>
    <n v="502.08318888888891"/>
    <x v="1164"/>
    <n v="6.7168319583797844"/>
    <n v="24180.59505016722"/>
    <x v="1163"/>
    <x v="1165"/>
    <x v="4"/>
    <x v="0"/>
    <x v="0"/>
    <s v="Other"/>
  </r>
  <r>
    <s v="INNSA1"/>
    <s v="2021-05-07"/>
    <x v="0"/>
    <x v="2"/>
    <s v="STAINLESS STEEL GRATER WITH HANDLE - KL324H-9S (MILD STEEL) (QTY - 58464 PCS/USD 0.67 PER PCS)"/>
    <x v="24"/>
    <x v="194"/>
    <x v="0"/>
    <s v="MILD STEEL"/>
    <e v="#VALUE!"/>
    <s v="PCS"/>
    <s v="0.67"/>
    <s v="PCS"/>
    <n v="9744"/>
    <s v="KGS "/>
    <n v="322.04662151067322"/>
    <x v="1165"/>
    <n v="4.308316006831749"/>
    <n v="41980.231170568557"/>
    <x v="1164"/>
    <x v="1166"/>
    <x v="4"/>
    <x v="0"/>
    <x v="0"/>
    <s v="Other"/>
  </r>
  <r>
    <s v="INNSA1"/>
    <s v="2021-05-07"/>
    <x v="0"/>
    <x v="2"/>
    <s v="STAINLESS STEEL SPORTS BOTTLE 750ML SG-702 SB-01 (QTY: 19404 NUM USD 1.130 PER NUM)"/>
    <x v="24"/>
    <x v="189"/>
    <x v="0"/>
    <s v=""/>
    <e v="#N/A"/>
    <e v="#N/A"/>
    <s v="1.130"/>
    <e v="#N/A"/>
    <n v="3072.3"/>
    <s v="KGS "/>
    <n v="575.6286560557237"/>
    <x v="1166"/>
    <n v="7.7007178067655344"/>
    <n v="23658.91531772575"/>
    <x v="1165"/>
    <x v="1167"/>
    <x v="4"/>
    <x v="0"/>
    <x v="0"/>
    <s v="Other"/>
  </r>
  <r>
    <s v="INNSA1"/>
    <s v="2021-05-06"/>
    <x v="0"/>
    <x v="2"/>
    <s v="STAINLESS STEEL SPORTS BOTTLE 650ML S115 NP-21 (QTY: 7452 NUM USD 1.110 PER NUM)"/>
    <x v="24"/>
    <x v="180"/>
    <x v="0"/>
    <s v=""/>
    <e v="#N/A"/>
    <e v="#N/A"/>
    <s v="1.110"/>
    <e v="#N/A"/>
    <n v="1324.8"/>
    <s v="KGS "/>
    <n v="516.25327596618354"/>
    <x v="1167"/>
    <n v="6.7794258170214512"/>
    <n v="8981.3833223900183"/>
    <x v="1166"/>
    <x v="1168"/>
    <x v="4"/>
    <x v="0"/>
    <x v="0"/>
    <s v="Other"/>
  </r>
  <r>
    <s v="INNSA1"/>
    <s v="2021-05-06"/>
    <x v="0"/>
    <x v="2"/>
    <s v="STAINLESS STEEL SPORTS BOTTLE 750ML S-308-C6 (QTY: 11772 NUM USD 1.060 PER NUM)"/>
    <x v="24"/>
    <x v="86"/>
    <x v="0"/>
    <s v=""/>
    <e v="#N/A"/>
    <e v="#N/A"/>
    <s v="1.060"/>
    <e v="#N/A"/>
    <n v="2092.8000000000002"/>
    <s v="KGS "/>
    <n v="492.99861907492351"/>
    <x v="1168"/>
    <n v="6.4740462124087124"/>
    <n v="13548.883913328949"/>
    <x v="1167"/>
    <x v="1169"/>
    <x v="4"/>
    <x v="0"/>
    <x v="0"/>
    <s v="Other"/>
  </r>
  <r>
    <s v="INNSA1"/>
    <s v="2021-05-06"/>
    <x v="0"/>
    <x v="2"/>
    <s v="STAINLESS STEEL SPORTS BOTTLE KOOU 750ML MP-202 (QTY: 21384 NUM USD 1.142 PER NUM)"/>
    <x v="24"/>
    <x v="249"/>
    <x v="0"/>
    <s v=""/>
    <e v="#N/A"/>
    <e v="#N/A"/>
    <s v="1.142"/>
    <e v="#N/A"/>
    <n v="3861"/>
    <s v="KGS "/>
    <n v="522.96499870499872"/>
    <x v="1169"/>
    <n v="6.8675640013788399"/>
    <n v="26515.6646093237"/>
    <x v="1168"/>
    <x v="1170"/>
    <x v="4"/>
    <x v="0"/>
    <x v="0"/>
    <s v="Other"/>
  </r>
  <r>
    <s v="INNSA1"/>
    <s v="2021-05-06"/>
    <x v="0"/>
    <x v="2"/>
    <s v="STAINLESS STEEL SPORTS BOTTLE 750ML SG-702 SB-01 (QTY: 18000 NUM USD 1.130 PER NUM)"/>
    <x v="24"/>
    <x v="189"/>
    <x v="0"/>
    <s v=""/>
    <e v="#N/A"/>
    <e v="#N/A"/>
    <s v="1.130"/>
    <e v="#N/A"/>
    <n v="2850"/>
    <s v="KGS "/>
    <n v="590.09698245614027"/>
    <x v="1170"/>
    <n v="7.7491396251627078"/>
    <n v="22085.047931713721"/>
    <x v="1169"/>
    <x v="1171"/>
    <x v="4"/>
    <x v="0"/>
    <x v="0"/>
    <s v="Other"/>
  </r>
  <r>
    <s v="INNSA1"/>
    <s v="2021-05-06"/>
    <x v="0"/>
    <x v="2"/>
    <s v="STAINLESS STEEL BOTTLE 750ML SG805 AM-06 (QTY: 9180 NUM USD 1.110 PER NUM)"/>
    <x v="24"/>
    <x v="223"/>
    <x v="0"/>
    <s v=""/>
    <e v="#N/A"/>
    <e v="#N/A"/>
    <s v="1.110"/>
    <e v="#N/A"/>
    <n v="1377"/>
    <s v="KGS "/>
    <n v="611.85572984749456"/>
    <x v="1171"/>
    <n v="8.0348749815823304"/>
    <n v="11064.02284963887"/>
    <x v="1170"/>
    <x v="1172"/>
    <x v="4"/>
    <x v="0"/>
    <x v="0"/>
    <s v="Other"/>
  </r>
  <r>
    <s v="INNSA1"/>
    <s v="2021-05-04"/>
    <x v="0"/>
    <x v="2"/>
    <s v="STEEL HAND BLENDER RS-02 (QTY:40640 PCS USD 0.4499 PER PCS)"/>
    <x v="13"/>
    <x v="199"/>
    <x v="8"/>
    <s v=""/>
    <e v="#N/A"/>
    <e v="#N/A"/>
    <s v="0.4499"/>
    <e v="#N/A"/>
    <n v="2438.4"/>
    <s v="KGS "/>
    <n v="614.29622293307079"/>
    <x v="1172"/>
    <n v="8.0669234790948234"/>
    <n v="19670.386211424819"/>
    <x v="1171"/>
    <x v="1173"/>
    <x v="4"/>
    <x v="0"/>
    <x v="0"/>
    <s v="Other"/>
  </r>
  <r>
    <s v="INNSA1"/>
    <s v="2021-05-04"/>
    <x v="0"/>
    <x v="2"/>
    <s v="STEEL ZHARA NP-003 (QTY:60000 PCS USD 0.4514 PER PCS)"/>
    <x v="13"/>
    <x v="250"/>
    <x v="40"/>
    <s v=""/>
    <e v="#N/A"/>
    <e v="#N/A"/>
    <s v="0.4514"/>
    <e v="#N/A"/>
    <n v="5600"/>
    <s v="KGS "/>
    <n v="396.22130357142862"/>
    <x v="1173"/>
    <n v="5.2031687927961734"/>
    <n v="29137.745239658561"/>
    <x v="1172"/>
    <x v="1174"/>
    <x v="4"/>
    <x v="0"/>
    <x v="0"/>
    <s v="Other"/>
  </r>
  <r>
    <s v="INNSA1"/>
    <s v="2021-05-04"/>
    <x v="0"/>
    <x v="2"/>
    <s v="STEEL SALT BOTTLE NP-19 (QTY:23088 PCS USD 0.4930 PER PCS)"/>
    <x v="13"/>
    <x v="236"/>
    <x v="3"/>
    <s v=""/>
    <e v="#N/A"/>
    <e v="#N/A"/>
    <s v="0.4930"/>
    <e v="#N/A"/>
    <n v="3607.5"/>
    <s v="KGS "/>
    <n v="258.48762855162857"/>
    <x v="1174"/>
    <n v="3.394453428123815"/>
    <n v="12245.490741956661"/>
    <x v="1173"/>
    <x v="1175"/>
    <x v="4"/>
    <x v="0"/>
    <x v="0"/>
    <s v="Other"/>
  </r>
  <r>
    <s v="INNSA1"/>
    <s v="2021-05-04"/>
    <x v="0"/>
    <x v="2"/>
    <s v="STEEL TEA STRAINER NP-55 (QTY:30240 PCS USD 0.3204 PER PCS)"/>
    <x v="13"/>
    <x v="205"/>
    <x v="6"/>
    <s v=""/>
    <e v="#N/A"/>
    <e v="#N/A"/>
    <s v="0.3204"/>
    <e v="#N/A"/>
    <n v="1386"/>
    <s v="KGS "/>
    <n v="572.69610389610398"/>
    <x v="1175"/>
    <n v="7.5206316992265787"/>
    <n v="10423.595535128041"/>
    <x v="1174"/>
    <x v="1176"/>
    <x v="4"/>
    <x v="0"/>
    <x v="0"/>
    <s v="Tea Strainer"/>
  </r>
  <r>
    <s v="INNSA1"/>
    <s v="2021-05-01"/>
    <x v="0"/>
    <x v="1"/>
    <s v="STEEL SCRUBBER 6 PCS SET - OKS-4156 (QTY- 98000 PCS/USD 0.275 PER PCS)"/>
    <x v="13"/>
    <x v="251"/>
    <x v="4"/>
    <s v=""/>
    <e v="#VALUE!"/>
    <s v="PCS"/>
    <s v="0.275"/>
    <s v="PCS"/>
    <n v="8537.7999999999993"/>
    <s v="KGS "/>
    <n v="261.45895781114581"/>
    <x v="1176"/>
    <n v="3.4334728537248291"/>
    <n v="29314.304530531841"/>
    <x v="1175"/>
    <x v="1177"/>
    <x v="4"/>
    <x v="1"/>
    <x v="0"/>
    <s v="Scrubber"/>
  </r>
  <r>
    <s v="INNSA1"/>
    <s v="2021-04-28"/>
    <x v="0"/>
    <x v="2"/>
    <s v="FAMILY CLOTH RACK 3 LAYERS 03-027I (MADE UP OF MILD STEEL)(QTY:1824 PCS RMB 79.00 PER PCS)"/>
    <x v="107"/>
    <x v="238"/>
    <x v="43"/>
    <s v="MADE UP OF MILD STEEL"/>
    <e v="#N/A"/>
    <e v="#N/A"/>
    <s v=" "/>
    <e v="#N/A"/>
    <n v="10488"/>
    <s v="KGS "/>
    <n v="183.836135583524"/>
    <x v="1177"/>
    <n v="2.41413178704562"/>
    <n v="25319.41418253447"/>
    <x v="1176"/>
    <x v="1178"/>
    <x v="4"/>
    <x v="0"/>
    <x v="0"/>
    <s v="Other"/>
  </r>
  <r>
    <s v="INNSA1"/>
    <s v="2021-04-27"/>
    <x v="0"/>
    <x v="2"/>
    <s v="MILD STEEL MULTI FUNCTION CLOTH STAND - RYX-02-020 (QTY :1232 NUM USD 14.20 PER NUM)"/>
    <x v="2"/>
    <x v="178"/>
    <x v="0"/>
    <s v=""/>
    <e v="#N/A"/>
    <e v="#N/A"/>
    <s v="14.20"/>
    <e v="#N/A"/>
    <n v="4004"/>
    <s v="KGS "/>
    <n v="417.21414835164842"/>
    <x v="1178"/>
    <n v="5.4788463342304441"/>
    <n v="21937.3007222587"/>
    <x v="1177"/>
    <x v="1179"/>
    <x v="4"/>
    <x v="0"/>
    <x v="0"/>
    <s v="Cloth Stand"/>
  </r>
  <r>
    <s v="INNSA1"/>
    <s v="2021-04-27"/>
    <x v="0"/>
    <x v="2"/>
    <s v="MILD STEEL MULTI FUNCTION CLOTH STAND - RYX-02-021A(QTY :10368 NUM USD 8.85 PER NUM)"/>
    <x v="2"/>
    <x v="221"/>
    <x v="0"/>
    <s v=""/>
    <e v="#N/A"/>
    <e v="#N/A"/>
    <s v="8.85"/>
    <e v="#N/A"/>
    <n v="38016"/>
    <s v="KGS "/>
    <n v="230.47604666456229"/>
    <x v="1179"/>
    <n v="3.0266059969082382"/>
    <n v="115059.4535784636"/>
    <x v="1178"/>
    <x v="1180"/>
    <x v="4"/>
    <x v="0"/>
    <x v="0"/>
    <s v="Cloth Stand"/>
  </r>
  <r>
    <s v="INNSA1"/>
    <s v="2021-04-25"/>
    <x v="0"/>
    <x v="2"/>
    <s v="STEEL TEA STRAINER NP-55 (QTY:50400 PCS USD 0.3195 PER PCS)"/>
    <x v="13"/>
    <x v="205"/>
    <x v="6"/>
    <s v=""/>
    <e v="#N/A"/>
    <e v="#N/A"/>
    <s v="0.3195"/>
    <e v="#N/A"/>
    <n v="2310"/>
    <s v="KGS "/>
    <n v="576.31947186147181"/>
    <x v="1180"/>
    <n v="7.5682136817002199"/>
    <n v="17482.57360472751"/>
    <x v="1179"/>
    <x v="1181"/>
    <x v="4"/>
    <x v="0"/>
    <x v="0"/>
    <s v="Tea Strainer"/>
  </r>
  <r>
    <s v="INNSA1"/>
    <s v="2021-04-22"/>
    <x v="0"/>
    <x v="1"/>
    <s v="SS SCRUBBER 3 PCS SET - SS410 (QTY- 124560 SET/USD 0.182 PER SET)"/>
    <x v="15"/>
    <x v="209"/>
    <x v="4"/>
    <s v=""/>
    <e v="#VALUE!"/>
    <s v="SET"/>
    <s v="0.182"/>
    <s v="SET"/>
    <n v="7785"/>
    <s v="KGS "/>
    <n v="253.10191522157999"/>
    <x v="1181"/>
    <n v="3.3237283679787248"/>
    <n v="25875.225344714381"/>
    <x v="1180"/>
    <x v="1182"/>
    <x v="4"/>
    <x v="1"/>
    <x v="0"/>
    <s v="Scrubber"/>
  </r>
  <r>
    <s v="INNSA1"/>
    <s v="2021-04-21"/>
    <x v="0"/>
    <x v="2"/>
    <s v="FAMILY CLOTH RACK 3 LAYERS 03-027I (MADE UP OF MILD STEEL)(QTY:1824 PCS/ CNY 79.00 PER PCS)"/>
    <x v="107"/>
    <x v="238"/>
    <x v="43"/>
    <s v="MADE UP OF MILD STEEL"/>
    <n v="1824"/>
    <s v="PCS"/>
    <s v=" "/>
    <s v="PCS"/>
    <n v="10488"/>
    <s v="KGS "/>
    <n v="184.01803394355451"/>
    <x v="1182"/>
    <n v="2.4165204720099078"/>
    <n v="25344.46671043992"/>
    <x v="1181"/>
    <x v="1183"/>
    <x v="4"/>
    <x v="0"/>
    <x v="0"/>
    <s v="Other"/>
  </r>
  <r>
    <s v="INNSA1"/>
    <s v="2021-04-10"/>
    <x v="0"/>
    <x v="2"/>
    <s v="STEEL SALT BOTTLE - NP-19 (QTY- 24144 PCS/USD 0.4938 PER PCS)"/>
    <x v="13"/>
    <x v="214"/>
    <x v="3"/>
    <s v=""/>
    <e v="#VALUE!"/>
    <s v="PCS"/>
    <s v="0.4938"/>
    <s v="PCS"/>
    <n v="3772.5"/>
    <s v="KGS "/>
    <n v="254.5175374420146"/>
    <x v="1183"/>
    <n v="3.432468475280035"/>
    <n v="12948.987322993929"/>
    <x v="1182"/>
    <x v="1184"/>
    <x v="4"/>
    <x v="0"/>
    <x v="0"/>
    <s v="Other"/>
  </r>
  <r>
    <s v="INNSA1"/>
    <s v="2021-04-10"/>
    <x v="0"/>
    <x v="2"/>
    <s v="STEEL ZHARA - NP-003 (QTY: 36000 PCS/USD 0.4520 PER PCS)"/>
    <x v="13"/>
    <x v="197"/>
    <x v="40"/>
    <s v=""/>
    <n v="36000"/>
    <s v="PCS"/>
    <s v="0.4520"/>
    <s v="PCS"/>
    <n v="3360"/>
    <s v="KGS "/>
    <n v="390.02115178571432"/>
    <x v="1184"/>
    <n v="5.2598941575956077"/>
    <n v="17673.244369521239"/>
    <x v="1183"/>
    <x v="1185"/>
    <x v="4"/>
    <x v="0"/>
    <x v="0"/>
    <s v="Other"/>
  </r>
  <r>
    <s v="INNSA1"/>
    <s v="2021-04-09"/>
    <x v="0"/>
    <x v="2"/>
    <s v="MILD STEEL MULTI FUNCTION CLOTH STAND - RYX-02-021A(QTY :9072 NUM USD 8.85 PER NUM)"/>
    <x v="2"/>
    <x v="221"/>
    <x v="0"/>
    <s v=""/>
    <e v="#N/A"/>
    <e v="#N/A"/>
    <s v="8.85"/>
    <e v="#N/A"/>
    <n v="33264"/>
    <s v="KGS "/>
    <n v="226.60232323232319"/>
    <x v="1185"/>
    <n v="3.0559989646975478"/>
    <n v="101654.7495616993"/>
    <x v="1184"/>
    <x v="1186"/>
    <x v="4"/>
    <x v="0"/>
    <x v="0"/>
    <s v="Cloth Stand"/>
  </r>
  <r>
    <s v="INNSA1"/>
    <s v="2021-04-09"/>
    <x v="0"/>
    <x v="2"/>
    <s v="MILD STEEL MULTI FUNCTION CLOTH STAND - RYX-02-020 (QTY :1232 NUM USD 14.20 PER NUM)"/>
    <x v="2"/>
    <x v="178"/>
    <x v="0"/>
    <s v=""/>
    <e v="#N/A"/>
    <e v="#N/A"/>
    <s v="14.20"/>
    <e v="#N/A"/>
    <n v="4004"/>
    <s v="KGS "/>
    <n v="410.20182567432568"/>
    <x v="1186"/>
    <n v="5.5320542909551671"/>
    <n v="22150.34538098449"/>
    <x v="1185"/>
    <x v="1187"/>
    <x v="4"/>
    <x v="0"/>
    <x v="0"/>
    <s v="Cloth Stand"/>
  </r>
  <r>
    <s v="INNSA1"/>
    <s v="2021-04-09"/>
    <x v="0"/>
    <x v="2"/>
    <s v="STEEL TEA STRAINER BIG SB-12 (QTY:20040 PCS USD 1.20160 PER PCS)"/>
    <x v="13"/>
    <x v="211"/>
    <x v="6"/>
    <s v=""/>
    <e v="#N/A"/>
    <e v="#N/A"/>
    <s v="1.20160"/>
    <e v="#N/A"/>
    <n v="4759.5"/>
    <s v="KGS "/>
    <n v="420.39731694505718"/>
    <x v="1187"/>
    <n v="5.6695524874586276"/>
    <n v="26984.235064059339"/>
    <x v="1186"/>
    <x v="1188"/>
    <x v="4"/>
    <x v="0"/>
    <x v="0"/>
    <s v="Tea Strainer"/>
  </r>
  <r>
    <s v="INNSA1"/>
    <s v="2021-04-09"/>
    <x v="0"/>
    <x v="2"/>
    <s v="STEEL HAND BLENDER RS-02 (24820 PCS USD 0.45410 PER PCS)"/>
    <x v="13"/>
    <x v="199"/>
    <x v="8"/>
    <s v="24820 PCS USD 0.45410 PER PCS"/>
    <s v=""/>
    <e v="#VALUE!"/>
    <s v="0.45410"/>
    <e v="#VALUE!"/>
    <n v="1489.2"/>
    <s v="KGS "/>
    <n v="628.874288208434"/>
    <x v="1188"/>
    <n v="8.4811097533167086"/>
    <n v="12630.068644639239"/>
    <x v="1187"/>
    <x v="1189"/>
    <x v="4"/>
    <x v="0"/>
    <x v="0"/>
    <s v="Other"/>
  </r>
  <r>
    <s v="INNSA1"/>
    <s v="2021-04-09"/>
    <x v="0"/>
    <x v="2"/>
    <s v="STEEL SALT BOTTLE NP-19 (QTY:16944 PCS USD 0.49600 PER PCS)"/>
    <x v="13"/>
    <x v="236"/>
    <x v="3"/>
    <s v=""/>
    <e v="#N/A"/>
    <e v="#N/A"/>
    <s v="0.49600"/>
    <e v="#N/A"/>
    <n v="2647.5"/>
    <s v="KGS "/>
    <n v="263.76978281397538"/>
    <x v="1189"/>
    <n v="3.5572458909504441"/>
    <n v="9417.8084962912999"/>
    <x v="1188"/>
    <x v="1190"/>
    <x v="4"/>
    <x v="0"/>
    <x v="0"/>
    <s v="Other"/>
  </r>
  <r>
    <s v="INNSA1"/>
    <s v="2021-04-01"/>
    <x v="0"/>
    <x v="2"/>
    <s v="STAINLESS STEEL GRATER WITH HANDLE HEXA - KL326D-9S (MILD STEEL) (QTY - 37680 PCS/USD 0.96 PER PCS)"/>
    <x v="24"/>
    <x v="252"/>
    <x v="0"/>
    <s v="MILD STEEL"/>
    <e v="#VALUE!"/>
    <s v="PCS"/>
    <s v="0.96"/>
    <s v="PCS"/>
    <n v="8635"/>
    <s v="KGS "/>
    <n v="331.97845280833809"/>
    <x v="1190"/>
    <n v="4.5259502768689597"/>
    <n v="39081.580640763466"/>
    <x v="1189"/>
    <x v="1191"/>
    <x v="4"/>
    <x v="0"/>
    <x v="0"/>
    <s v="Other"/>
  </r>
  <r>
    <s v="INNSA1"/>
    <s v="2021-03-27"/>
    <x v="0"/>
    <x v="2"/>
    <s v="8505 STEEL LUNCH BOX 3LAYER ( 16800 NOS) (MILD STEEL)"/>
    <x v="88"/>
    <x v="192"/>
    <x v="0"/>
    <s v=" 16800 NOS"/>
    <s v=""/>
    <e v="#VALUE!"/>
    <s v=" "/>
    <e v="#VALUE!"/>
    <n v="10892"/>
    <s v="KGS"/>
    <n v="412.30138633859713"/>
    <x v="1191"/>
    <n v="5.6210141286788966"/>
    <n v="61224.085889570561"/>
    <x v="1190"/>
    <x v="1192"/>
    <x v="4"/>
    <x v="0"/>
    <x v="0"/>
    <s v="Lunch Box"/>
  </r>
  <r>
    <s v="INNSA1"/>
    <s v="2021-03-26"/>
    <x v="0"/>
    <x v="2"/>
    <s v="FAMILY CLOTH RACK 3LAYERS [MADE UP OF MILD STEEL] - 03-027I (QTY : 1824 PCS / CNY 79.00 PER PCS)"/>
    <x v="107"/>
    <x v="253"/>
    <x v="43"/>
    <s v=""/>
    <e v="#VALUE!"/>
    <s v="PCS"/>
    <s v=" "/>
    <s v="PCS"/>
    <n v="10488"/>
    <s v="KGS"/>
    <n v="178.91352402746"/>
    <x v="1192"/>
    <n v="2.4391755150301289"/>
    <n v="25582.072801636001"/>
    <x v="1191"/>
    <x v="1193"/>
    <x v="4"/>
    <x v="0"/>
    <x v="0"/>
    <s v="Other"/>
  </r>
  <r>
    <s v="INNSA1"/>
    <s v="2021-03-25"/>
    <x v="0"/>
    <x v="2"/>
    <s v="MILD STEEL MULTI FUNCTION CLOTH STAND - RYX-02-020 (QTY : 3696 NUM / USD 14.20 PER NUM)"/>
    <x v="2"/>
    <x v="178"/>
    <x v="0"/>
    <s v=""/>
    <e v="#VALUE!"/>
    <s v="NUM"/>
    <s v="14.20"/>
    <s v="OTHER"/>
    <n v="12012"/>
    <s v="KGS"/>
    <n v="380.09835664335662"/>
    <x v="1193"/>
    <n v="5.1819816856626684"/>
    <n v="62245.964008179973"/>
    <x v="1192"/>
    <x v="1194"/>
    <x v="4"/>
    <x v="0"/>
    <x v="0"/>
    <s v="Cloth Stand"/>
  </r>
  <r>
    <s v="INNSA1"/>
    <s v="2021-03-23"/>
    <x v="0"/>
    <x v="2"/>
    <s v="STEEL SALT BOTTLE NP-19 (QTY:10080 PCS USD 0.4976 PER PCS)"/>
    <x v="13"/>
    <x v="236"/>
    <x v="3"/>
    <s v=""/>
    <e v="#N/A"/>
    <e v="#N/A"/>
    <s v="0.4976"/>
    <e v="#N/A"/>
    <n v="1575"/>
    <s v="KGS"/>
    <n v="251.76855873015879"/>
    <x v="1194"/>
    <n v="3.4324275218835552"/>
    <n v="5406.0733469665984"/>
    <x v="1193"/>
    <x v="1195"/>
    <x v="4"/>
    <x v="0"/>
    <x v="0"/>
    <s v="Other"/>
  </r>
  <r>
    <s v="INNSA1"/>
    <s v="2021-03-23"/>
    <x v="0"/>
    <x v="2"/>
    <s v="STEEL TEA STRAINER BIG SB-12 (QTY:20376 USD 1.2052 PER PCS)"/>
    <x v="13"/>
    <x v="211"/>
    <x v="6"/>
    <s v=""/>
    <e v="#N/A"/>
    <e v="#N/A"/>
    <s v="1.2052"/>
    <e v="#N/A"/>
    <n v="4839.3"/>
    <s v="KGS"/>
    <n v="401.17751121029897"/>
    <x v="1195"/>
    <n v="5.4693593893701307"/>
    <n v="26467.87089297887"/>
    <x v="1194"/>
    <x v="1196"/>
    <x v="4"/>
    <x v="0"/>
    <x v="0"/>
    <s v="Tea Strainer"/>
  </r>
  <r>
    <s v="INNSA1"/>
    <s v="2021-03-16"/>
    <x v="0"/>
    <x v="2"/>
    <s v="MILD STEEL MULTI FUNCTION CLOTH STAND - RYX-02-021A (QTY : 3888 NUM/ USD 8.85 PER NUM)"/>
    <x v="2"/>
    <x v="221"/>
    <x v="0"/>
    <s v=""/>
    <e v="#VALUE!"/>
    <s v="NUM"/>
    <s v="8.85"/>
    <s v="OTHER"/>
    <n v="14256"/>
    <s v="KGS"/>
    <n v="228.95265432098759"/>
    <x v="1196"/>
    <n v="3.0981414657779109"/>
    <n v="44167.104736129899"/>
    <x v="1195"/>
    <x v="1197"/>
    <x v="4"/>
    <x v="0"/>
    <x v="0"/>
    <s v="Cloth Stand"/>
  </r>
  <r>
    <s v="INNSA1"/>
    <s v="2021-03-16"/>
    <x v="0"/>
    <x v="2"/>
    <s v="KW-830 STAINLESS STEEL SPORT BOTTLE 1000ML (QTY 34164 PCS / USD 0.90 PER PCS)"/>
    <x v="109"/>
    <x v="254"/>
    <x v="23"/>
    <s v=""/>
    <n v="34164"/>
    <s v="PCS"/>
    <s v="0.90"/>
    <s v="PCS"/>
    <n v="6950"/>
    <s v="KGS"/>
    <n v="359.45202589928061"/>
    <x v="1197"/>
    <n v="4.8640328267832276"/>
    <n v="33805.028146143442"/>
    <x v="1196"/>
    <x v="1198"/>
    <x v="4"/>
    <x v="0"/>
    <x v="0"/>
    <s v="Other"/>
  </r>
  <r>
    <s v="INNSA1"/>
    <s v="2021-03-03"/>
    <x v="0"/>
    <x v="2"/>
    <s v="STEEL SALT BOTTLE - NP-19 (QTY- 17808 PCS/USD 0.4984 PER PCS)"/>
    <x v="13"/>
    <x v="214"/>
    <x v="3"/>
    <s v=""/>
    <e v="#VALUE!"/>
    <s v="PCS"/>
    <s v="0.4984"/>
    <s v="PCS"/>
    <n v="2782.5"/>
    <s v="KGS"/>
    <n v="253.98707996406111"/>
    <x v="1198"/>
    <n v="3.4462290361473689"/>
    <n v="9589.1322930800543"/>
    <x v="1197"/>
    <x v="1199"/>
    <x v="4"/>
    <x v="0"/>
    <x v="0"/>
    <s v="Other"/>
  </r>
  <r>
    <s v="INNSA1"/>
    <s v="2021-03-03"/>
    <x v="0"/>
    <x v="2"/>
    <s v="STEEL TEA STRAINER BIG - SB-12 (QTY: 4104 PCS/USD 1.2071 PER PCS)"/>
    <x v="13"/>
    <x v="217"/>
    <x v="6"/>
    <s v=""/>
    <n v="4104"/>
    <s v="PCS"/>
    <s v="1.2071"/>
    <s v="PCS"/>
    <n v="974.7"/>
    <s v="KGS"/>
    <n v="404.70005129783522"/>
    <x v="1199"/>
    <n v="5.491181157365471"/>
    <n v="5352.2542740841254"/>
    <x v="1198"/>
    <x v="1200"/>
    <x v="4"/>
    <x v="0"/>
    <x v="0"/>
    <s v="Tea Strainer"/>
  </r>
  <r>
    <s v="INNSA1"/>
    <s v="2021-03-03"/>
    <x v="0"/>
    <x v="2"/>
    <s v="STEEL HAND BLENDER - RS-02 (QTY: 25180 PCS/USD 0.4548 PER PCS)"/>
    <x v="13"/>
    <x v="215"/>
    <x v="8"/>
    <s v=""/>
    <n v="25180"/>
    <s v="PCS"/>
    <s v="0.4548"/>
    <s v="PCS"/>
    <n v="1510.8"/>
    <s v="KGS"/>
    <n v="603.56286735504375"/>
    <x v="1200"/>
    <n v="8.1894554593628737"/>
    <n v="12372.629308005429"/>
    <x v="1199"/>
    <x v="1201"/>
    <x v="4"/>
    <x v="0"/>
    <x v="0"/>
    <s v="Other"/>
  </r>
  <r>
    <s v="INNSA1"/>
    <s v="2021-03-03"/>
    <x v="0"/>
    <x v="2"/>
    <s v="STEEL ZHARA - NP-003 (QTY: 5640 PCS/USD 0.4563 PER PCS)"/>
    <x v="13"/>
    <x v="197"/>
    <x v="40"/>
    <s v=""/>
    <n v="5640"/>
    <s v="PCS"/>
    <s v="0.4563"/>
    <s v="PCS"/>
    <n v="526.4"/>
    <s v="KGS"/>
    <n v="389.28459346504559"/>
    <x v="1201"/>
    <n v="5.2820161935555712"/>
    <n v="2780.4533242876528"/>
    <x v="1200"/>
    <x v="1202"/>
    <x v="4"/>
    <x v="0"/>
    <x v="0"/>
    <s v="Other"/>
  </r>
  <r>
    <s v="INNSA1"/>
    <s v="2021-02-20"/>
    <x v="0"/>
    <x v="2"/>
    <s v="STEEL SALT BOTTLE - NP-19 (QTY- 12000 PCS/USD 0.4980 PER PCS)"/>
    <x v="13"/>
    <x v="214"/>
    <x v="3"/>
    <s v=""/>
    <e v="#VALUE!"/>
    <s v="PCS"/>
    <s v="0.4980"/>
    <s v="PCS"/>
    <n v="1875"/>
    <s v="KGS "/>
    <n v="257.52486399999998"/>
    <x v="1202"/>
    <n v="3.4942315332428762"/>
    <n v="6551.6841248303936"/>
    <x v="1201"/>
    <x v="1203"/>
    <x v="4"/>
    <x v="0"/>
    <x v="0"/>
    <s v="Other"/>
  </r>
  <r>
    <s v="INNSA1"/>
    <s v="2021-02-20"/>
    <x v="0"/>
    <x v="2"/>
    <s v="STEEL ZHARA - NP-003 (TOTAL:86760 PCS/USD 0.4563 PER PCS)"/>
    <x v="13"/>
    <x v="197"/>
    <x v="40"/>
    <s v="TOTAL:86760 PCS/USD 0.4563 PER PCS"/>
    <s v=""/>
    <e v="#VALUE!"/>
    <s v="0.4563"/>
    <e v="#VALUE!"/>
    <n v="8097.6"/>
    <s v="KGS "/>
    <n v="395.02408985378378"/>
    <x v="1203"/>
    <n v="5.3598926710147046"/>
    <n v="43402.266892808679"/>
    <x v="1202"/>
    <x v="1204"/>
    <x v="4"/>
    <x v="0"/>
    <x v="0"/>
    <s v="Other"/>
  </r>
  <r>
    <s v="INNSA1"/>
    <s v="2021-02-20"/>
    <x v="0"/>
    <x v="2"/>
    <s v="STEEL TEA STRAINER BIG - SB-12 (TOTAL:15600 PCS/USD 1.2070 PER PCS)"/>
    <x v="13"/>
    <x v="217"/>
    <x v="6"/>
    <s v="TOTAL:15600 PCS/USD 1.2070 PER PCS"/>
    <s v=""/>
    <e v="#VALUE!"/>
    <s v="1.2070"/>
    <e v="#VALUE!"/>
    <n v="3705"/>
    <s v="KGS "/>
    <n v="410.63265587044532"/>
    <x v="1204"/>
    <n v="5.5716778272787693"/>
    <n v="20643.066350067838"/>
    <x v="1203"/>
    <x v="1205"/>
    <x v="4"/>
    <x v="0"/>
    <x v="0"/>
    <s v="Tea Strainer"/>
  </r>
  <r>
    <s v="INNSA1"/>
    <s v="2021-02-17"/>
    <x v="0"/>
    <x v="2"/>
    <s v="STEEL TEA STRAINER NP-55 (QTY:60120 PCS USD .3239 PER PCS)"/>
    <x v="13"/>
    <x v="205"/>
    <x v="6"/>
    <s v=""/>
    <e v="#N/A"/>
    <e v="#N/A"/>
    <s v=".3239"/>
    <e v="#N/A"/>
    <n v="2755.5"/>
    <s v="KGS "/>
    <n v="585.76362547632004"/>
    <x v="1205"/>
    <n v="7.9371764969691068"/>
    <n v="21870.889837398368"/>
    <x v="1204"/>
    <x v="1206"/>
    <x v="4"/>
    <x v="0"/>
    <x v="0"/>
    <s v="Tea Strainer"/>
  </r>
  <r>
    <s v="INNSA1"/>
    <s v="2021-02-17"/>
    <x v="0"/>
    <x v="2"/>
    <s v="STEEL ZHARA NP-003 (QTY:18000 PCS USD 0.4563 PER PCS)"/>
    <x v="13"/>
    <x v="250"/>
    <x v="40"/>
    <s v=""/>
    <e v="#N/A"/>
    <e v="#N/A"/>
    <s v="0.4563"/>
    <e v="#N/A"/>
    <n v="1680"/>
    <s v="KGS "/>
    <n v="405.23464880952378"/>
    <x v="1206"/>
    <n v="5.4909844012130593"/>
    <n v="9224.853794037941"/>
    <x v="1205"/>
    <x v="1207"/>
    <x v="4"/>
    <x v="0"/>
    <x v="0"/>
    <s v="Other"/>
  </r>
  <r>
    <s v="INNSA1"/>
    <s v="2021-02-17"/>
    <x v="0"/>
    <x v="2"/>
    <s v="STEEL SALT BOTTLE - NP-19 (QTY- 24096 PCS/USD 0.4984 PER PCS)"/>
    <x v="13"/>
    <x v="214"/>
    <x v="3"/>
    <s v=""/>
    <e v="#VALUE!"/>
    <s v="PCS"/>
    <s v="0.4984"/>
    <s v="PCS"/>
    <n v="3765"/>
    <s v="KGS "/>
    <n v="264.39362815405048"/>
    <x v="1207"/>
    <n v="3.5825694871822562"/>
    <n v="13488.374119241191"/>
    <x v="1206"/>
    <x v="1208"/>
    <x v="4"/>
    <x v="0"/>
    <x v="0"/>
    <s v="Other"/>
  </r>
  <r>
    <s v="INNSA1"/>
    <s v="2021-02-17"/>
    <x v="0"/>
    <x v="2"/>
    <s v="STEEL HAND BLENDER RS-02 (QTY:50000 PCS USD 0.4548 PER PCS)"/>
    <x v="13"/>
    <x v="199"/>
    <x v="8"/>
    <s v=""/>
    <e v="#N/A"/>
    <e v="#N/A"/>
    <s v="0.4548"/>
    <e v="#N/A"/>
    <n v="3000"/>
    <s v="KGS "/>
    <n v="628.29274333333331"/>
    <x v="1208"/>
    <n v="8.5134518066847331"/>
    <n v="25540.355420054198"/>
    <x v="1207"/>
    <x v="1209"/>
    <x v="4"/>
    <x v="0"/>
    <x v="0"/>
    <s v="Other"/>
  </r>
  <r>
    <s v="INNSA1"/>
    <s v="2021-02-16"/>
    <x v="0"/>
    <x v="2"/>
    <s v="STAINLESS STEEL SPORTS BOTTLE 650ML S115 - NP-21 (QTY-54612 PCS/USD 1.070 PER PCS)"/>
    <x v="24"/>
    <x v="255"/>
    <x v="0"/>
    <s v=""/>
    <n v="-54612"/>
    <s v="PCS"/>
    <s v="1.070"/>
    <s v="PCS"/>
    <n v="9708.7999999999993"/>
    <s v="KGS "/>
    <n v="477.89682556031647"/>
    <x v="1209"/>
    <n v="6.4755667420097076"/>
    <n v="62869.982384823852"/>
    <x v="1208"/>
    <x v="1210"/>
    <x v="4"/>
    <x v="0"/>
    <x v="0"/>
    <s v="Other"/>
  </r>
  <r>
    <s v="INNSA1"/>
    <s v="2021-02-16"/>
    <x v="0"/>
    <x v="1"/>
    <s v="STEEL SCRUBBER 6 PCS SET - OKS-4156 (QTY- 98000 PCS/USD 0.256 PER PCS)"/>
    <x v="13"/>
    <x v="251"/>
    <x v="4"/>
    <s v=""/>
    <e v="#VALUE!"/>
    <s v="PCS"/>
    <s v="0.256"/>
    <s v="PCS"/>
    <n v="8537.7999999999993"/>
    <s v="KGS "/>
    <n v="237.2931984820446"/>
    <x v="1210"/>
    <n v="3.2153549929816339"/>
    <n v="27452.057859078592"/>
    <x v="1209"/>
    <x v="1211"/>
    <x v="4"/>
    <x v="1"/>
    <x v="0"/>
    <s v="Scrubber"/>
  </r>
  <r>
    <s v="INNSA1"/>
    <s v="2021-02-16"/>
    <x v="0"/>
    <x v="2"/>
    <s v="STAINLESS STEEL SPORTS BOTTLE 750ML S-308-C6 - NP-20 (QTY-19296 PCS/USD 1.022 PER PCS)"/>
    <x v="24"/>
    <x v="256"/>
    <x v="0"/>
    <s v=""/>
    <n v="-19296"/>
    <s v="PCS"/>
    <s v="1.022"/>
    <s v="PCS"/>
    <n v="3430.4"/>
    <s v="KGS "/>
    <n v="456.45846256996271"/>
    <x v="1211"/>
    <n v="6.1850740185631814"/>
    <n v="21217.27791327914"/>
    <x v="1210"/>
    <x v="1212"/>
    <x v="4"/>
    <x v="0"/>
    <x v="0"/>
    <s v="Other"/>
  </r>
  <r>
    <s v="INNSA1"/>
    <s v="2021-02-10"/>
    <x v="0"/>
    <x v="1"/>
    <s v="STEEL SCRUBBER 2 PCS SET -8001-2 (QTY- 165000 SET/USD 0.151 PER SET)"/>
    <x v="13"/>
    <x v="234"/>
    <x v="4"/>
    <s v=""/>
    <e v="#VALUE!"/>
    <s v="SET"/>
    <s v="0.151"/>
    <s v="SET"/>
    <n v="4813"/>
    <s v="KGS "/>
    <n v="418.28202576355699"/>
    <x v="1212"/>
    <n v="5.6677781268774661"/>
    <n v="27279.016124661252"/>
    <x v="1211"/>
    <x v="1213"/>
    <x v="4"/>
    <x v="1"/>
    <x v="0"/>
    <s v="Scrubber"/>
  </r>
  <r>
    <s v="INNSA1"/>
    <s v="2021-02-08"/>
    <x v="0"/>
    <x v="2"/>
    <s v="KWP-1000B SS OIL POT 900ML (QTY- 27000 PCS/USD 1.42 PER PCS)"/>
    <x v="82"/>
    <x v="154"/>
    <x v="36"/>
    <s v=""/>
    <e v="#VALUE!"/>
    <s v="PCS"/>
    <s v="1.42"/>
    <s v="PCS"/>
    <n v="6750"/>
    <s v="KGS "/>
    <n v="454.81851851851849"/>
    <x v="1213"/>
    <n v="6.1628525544514714"/>
    <n v="41599.254742547433"/>
    <x v="1212"/>
    <x v="1214"/>
    <x v="4"/>
    <x v="0"/>
    <x v="0"/>
    <s v="Other"/>
  </r>
  <r>
    <s v="INNSA1"/>
    <s v="2021-02-06"/>
    <x v="0"/>
    <x v="2"/>
    <s v="HOUSEHOLD STEEL HOOK 3 PCS SET - 2628 (QTY : 167184 SET/USD 0.445 PER SET)"/>
    <x v="12"/>
    <x v="257"/>
    <x v="0"/>
    <s v=""/>
    <e v="#VALUE!"/>
    <s v="SET"/>
    <s v="0.445"/>
    <s v="SET"/>
    <n v="5665.68"/>
    <s v="KGS "/>
    <n v="1012.297895398258"/>
    <x v="1214"/>
    <n v="13.716773650382899"/>
    <n v="77714.850135501358"/>
    <x v="1213"/>
    <x v="1215"/>
    <x v="4"/>
    <x v="0"/>
    <x v="0"/>
    <s v="Other"/>
  </r>
  <r>
    <s v="INNSA1"/>
    <s v="2021-02-04"/>
    <x v="0"/>
    <x v="2"/>
    <s v="MILD STEEL MULTI FUNCTION CLOTH STAND - RYX-02-020 (QTY : 2464 NUM/ USD 13.80 PER NUM)"/>
    <x v="2"/>
    <x v="178"/>
    <x v="0"/>
    <s v=""/>
    <e v="#VALUE!"/>
    <s v="NUM"/>
    <s v="13.80"/>
    <s v="OTHER"/>
    <n v="8008"/>
    <s v="KGS "/>
    <n v="373.59745629370627"/>
    <x v="1215"/>
    <n v="5.0588687378971748"/>
    <n v="40511.420853080577"/>
    <x v="1214"/>
    <x v="1216"/>
    <x v="4"/>
    <x v="0"/>
    <x v="0"/>
    <s v="Cloth Stand"/>
  </r>
  <r>
    <s v="INNSA1"/>
    <s v="2021-02-04"/>
    <x v="0"/>
    <x v="2"/>
    <s v="MILD STEEL MULTI FUNCTION CLOTH STAND - RYX-02-021A (QTY : 2592 NUM/ USD 8.85 PER NUM)"/>
    <x v="2"/>
    <x v="221"/>
    <x v="0"/>
    <s v=""/>
    <e v="#VALUE!"/>
    <s v="NUM"/>
    <s v="8.85"/>
    <s v="OTHER"/>
    <n v="9504"/>
    <s v="KGS "/>
    <n v="228.7976210016835"/>
    <x v="1216"/>
    <n v="3.0981397562854909"/>
    <n v="29444.720243737309"/>
    <x v="1215"/>
    <x v="1217"/>
    <x v="4"/>
    <x v="0"/>
    <x v="0"/>
    <s v="Cloth Stand"/>
  </r>
  <r>
    <s v="INNSA1"/>
    <s v="2021-01-29"/>
    <x v="0"/>
    <x v="2"/>
    <s v="STAINLESS STEEL SPORTS BOTTLE 750ML S-308-C6 - NP-20 (QTY-10800 PCS/USD 1.022 PER PCS)"/>
    <x v="24"/>
    <x v="256"/>
    <x v="0"/>
    <s v=""/>
    <n v="-10800"/>
    <s v="PCS"/>
    <s v="1.022"/>
    <s v="PCS"/>
    <n v="1920"/>
    <s v="KGS "/>
    <n v="456.57528124999999"/>
    <x v="1217"/>
    <n v="6.1824682633717014"/>
    <n v="11870.339065673659"/>
    <x v="1216"/>
    <x v="1218"/>
    <x v="4"/>
    <x v="0"/>
    <x v="0"/>
    <s v="Other"/>
  </r>
  <r>
    <s v="INNSA1"/>
    <s v="2021-01-29"/>
    <x v="0"/>
    <x v="2"/>
    <s v="STAINLESS STEEL SPORTS BOTTLE 650ML S115 - NP-21 (QTY-27000 PCS/USD 1.070 PER PCS)"/>
    <x v="24"/>
    <x v="255"/>
    <x v="0"/>
    <s v=""/>
    <n v="-27000"/>
    <s v="PCS"/>
    <s v="1.070"/>
    <s v="PCS"/>
    <n v="4800"/>
    <s v="KGS "/>
    <n v="478.01913124999999"/>
    <x v="1218"/>
    <n v="6.4728386086662164"/>
    <n v="31069.62532159784"/>
    <x v="1217"/>
    <x v="1219"/>
    <x v="4"/>
    <x v="0"/>
    <x v="0"/>
    <s v="Other"/>
  </r>
  <r>
    <s v="INNSA1"/>
    <s v="2021-01-29"/>
    <x v="0"/>
    <x v="2"/>
    <s v="SS OIL POT 900ML - KWP-1000B (QTY: 27000 PCS/USD 1.42 PER PCS)"/>
    <x v="15"/>
    <x v="239"/>
    <x v="31"/>
    <s v=""/>
    <n v="27000"/>
    <s v="PCS"/>
    <s v="1.42"/>
    <s v="PCS"/>
    <n v="6750"/>
    <s v="KGS "/>
    <n v="454.57955555555549"/>
    <x v="1219"/>
    <n v="6.1554442187617546"/>
    <n v="41549.248476641842"/>
    <x v="1218"/>
    <x v="1220"/>
    <x v="4"/>
    <x v="0"/>
    <x v="0"/>
    <s v="Other"/>
  </r>
  <r>
    <s v="INNSA1"/>
    <s v="2021-01-29"/>
    <x v="0"/>
    <x v="2"/>
    <s v="STEEL SALT BOTTLE NP-19 (QTY 33024 PCS/USD 0.4976 PER PCS)"/>
    <x v="13"/>
    <x v="236"/>
    <x v="3"/>
    <s v=""/>
    <n v="33024"/>
    <s v="PCS"/>
    <s v="0.4976"/>
    <s v="PCS"/>
    <n v="5160"/>
    <s v="KGS "/>
    <n v="259.29615891472872"/>
    <x v="1220"/>
    <n v="3.5111192811743899"/>
    <n v="18117.375490859849"/>
    <x v="1219"/>
    <x v="1221"/>
    <x v="4"/>
    <x v="0"/>
    <x v="0"/>
    <s v="Other"/>
  </r>
  <r>
    <s v="INNSA1"/>
    <s v="2021-01-29"/>
    <x v="0"/>
    <x v="2"/>
    <s v="SS OIL POT 600ML - KWP-600B (QTY: 16680 PCS/USD 1.20 PER PCS)"/>
    <x v="15"/>
    <x v="242"/>
    <x v="31"/>
    <s v=""/>
    <n v="16680"/>
    <s v="PCS"/>
    <s v="1.20"/>
    <s v="PCS"/>
    <n v="3006"/>
    <s v="KGS "/>
    <n v="543.45398868928805"/>
    <x v="1221"/>
    <n v="7.3588894880066089"/>
    <n v="22120.82180094787"/>
    <x v="1220"/>
    <x v="1222"/>
    <x v="4"/>
    <x v="0"/>
    <x v="0"/>
    <s v="Other"/>
  </r>
  <r>
    <s v="INNSA1"/>
    <s v="2021-01-14"/>
    <x v="0"/>
    <x v="2"/>
    <s v="STEEL KITCHEN CADDLE - AM-254 (QTY-10080 PCS/USD 0.5524 PER PCS)"/>
    <x v="13"/>
    <x v="258"/>
    <x v="15"/>
    <s v=""/>
    <n v="-10080"/>
    <s v="PCS"/>
    <s v="0.5524"/>
    <s v="PCS"/>
    <n v="924"/>
    <s v="KGS "/>
    <n v="480.46571428571428"/>
    <x v="1222"/>
    <n v="6.4927799227799223"/>
    <n v="5999.3286486486486"/>
    <x v="1221"/>
    <x v="1223"/>
    <x v="4"/>
    <x v="0"/>
    <x v="0"/>
    <s v="Other"/>
  </r>
  <r>
    <s v="INNSA1"/>
    <s v="2021-01-14"/>
    <x v="0"/>
    <x v="2"/>
    <s v="STEEL TEA STRAINER - NP-55 (QTY-60120 PCS/USD 0.3204 PER PCS)"/>
    <x v="13"/>
    <x v="216"/>
    <x v="6"/>
    <s v=""/>
    <n v="-60120"/>
    <s v="PCS"/>
    <s v="0.3204"/>
    <s v="PCS"/>
    <n v="2755.5"/>
    <s v="KGS "/>
    <n v="567.62763563781527"/>
    <x v="1223"/>
    <n v="7.6706437248353412"/>
    <n v="21136.458783783779"/>
    <x v="1222"/>
    <x v="1224"/>
    <x v="4"/>
    <x v="0"/>
    <x v="0"/>
    <s v="Tea Strainer"/>
  </r>
  <r>
    <s v="INNSA1"/>
    <s v="2021-01-14"/>
    <x v="0"/>
    <x v="2"/>
    <s v="STEEL ZHARA - NP-003 (QTY-84000 PCS/USD 0.4514 PER PCS)"/>
    <x v="13"/>
    <x v="197"/>
    <x v="40"/>
    <s v=""/>
    <n v="-84000"/>
    <s v="PCS"/>
    <s v="0.4514"/>
    <s v="PCS"/>
    <n v="7840"/>
    <s v="KGS "/>
    <n v="392.71478316326528"/>
    <x v="1224"/>
    <n v="5.3069565292333154"/>
    <n v="41606.539189189178"/>
    <x v="1223"/>
    <x v="1225"/>
    <x v="4"/>
    <x v="0"/>
    <x v="0"/>
    <s v="Other"/>
  </r>
  <r>
    <s v="INNSA1"/>
    <s v="2021-01-14"/>
    <x v="0"/>
    <x v="2"/>
    <s v="STEEL HANGER WITH HOOK -SM1168 (QTY:25440 PCS USD 1.16 PER PCS)"/>
    <x v="13"/>
    <x v="240"/>
    <x v="1"/>
    <s v=""/>
    <e v="#N/A"/>
    <e v="#N/A"/>
    <s v="1.16"/>
    <e v="#N/A"/>
    <n v="4770"/>
    <s v="KGS "/>
    <n v="490.50224947589101"/>
    <x v="1225"/>
    <n v="6.6284087767012299"/>
    <n v="31617.50986486486"/>
    <x v="1224"/>
    <x v="1226"/>
    <x v="4"/>
    <x v="0"/>
    <x v="0"/>
    <s v="Hanger"/>
  </r>
  <r>
    <s v="INNSA1"/>
    <s v="2021-01-14"/>
    <x v="0"/>
    <x v="2"/>
    <s v="STEEL HAND BLENDER - RS-02 (QTY-50000 PCS/USD 0.4499 PER PCS)"/>
    <x v="13"/>
    <x v="215"/>
    <x v="8"/>
    <s v=""/>
    <n v="-50000"/>
    <s v="PCS"/>
    <s v="0.4499"/>
    <s v="PCS"/>
    <n v="3000"/>
    <s v="KGS "/>
    <n v="608.85959666666668"/>
    <x v="1226"/>
    <n v="8.2278323873873873"/>
    <n v="24683.497162162159"/>
    <x v="1225"/>
    <x v="1227"/>
    <x v="4"/>
    <x v="0"/>
    <x v="0"/>
    <s v="Other"/>
  </r>
  <r>
    <s v="INNSA1"/>
    <s v="2021-01-14"/>
    <x v="0"/>
    <x v="2"/>
    <s v="STEEL KITCHEN TURNER - AM-253 (QTY-20016 PCS/USD 0.5524 PER PCS)"/>
    <x v="13"/>
    <x v="259"/>
    <x v="15"/>
    <s v=""/>
    <n v="-20016"/>
    <s v="PCS"/>
    <s v="0.5524"/>
    <s v="PCS"/>
    <n v="1890.4"/>
    <s v="KGS "/>
    <n v="466.3345746931866"/>
    <x v="1227"/>
    <n v="6.301818576934954"/>
    <n v="11912.957837837839"/>
    <x v="1226"/>
    <x v="1228"/>
    <x v="4"/>
    <x v="0"/>
    <x v="0"/>
    <s v="Other"/>
  </r>
  <r>
    <s v="INNSA1"/>
    <s v="2021-01-13"/>
    <x v="0"/>
    <x v="2"/>
    <s v="STAINLESS STEEL SPORTS BOTTLE 650ML S115 - NP-21 (QTY-19800 PCS/USD 1.070 PER PCS)"/>
    <x v="24"/>
    <x v="255"/>
    <x v="0"/>
    <s v=""/>
    <n v="-19800"/>
    <s v="PCS"/>
    <s v="1.070"/>
    <s v="PCS"/>
    <n v="3520"/>
    <s v="KGS "/>
    <n v="466.44168181818179"/>
    <x v="1228"/>
    <n v="6.3032659705159704"/>
    <n v="22187.496216216219"/>
    <x v="1227"/>
    <x v="1229"/>
    <x v="4"/>
    <x v="0"/>
    <x v="0"/>
    <s v="Other"/>
  </r>
  <r>
    <s v="INNSA1"/>
    <s v="2021-01-13"/>
    <x v="0"/>
    <x v="2"/>
    <s v="STAINLESS STEEL SPORTS BOTTLE 750ML S-308-C6 - NP-20 (QTY-14400 PCS/USD 1.022 PER PCS)"/>
    <x v="24"/>
    <x v="256"/>
    <x v="0"/>
    <s v=""/>
    <n v="-14400"/>
    <s v="PCS"/>
    <s v="1.022"/>
    <s v="PCS"/>
    <n v="2560"/>
    <s v="KGS "/>
    <n v="445.51719531250001"/>
    <x v="1229"/>
    <n v="6.0205026393581083"/>
    <n v="15412.48675675676"/>
    <x v="1228"/>
    <x v="1230"/>
    <x v="4"/>
    <x v="0"/>
    <x v="0"/>
    <s v="Other"/>
  </r>
  <r>
    <s v="INNSA1"/>
    <s v="2021-01-12"/>
    <x v="0"/>
    <x v="2"/>
    <s v="STAINLESS STEEL GRATER WITH HANDLE DS-25 (QTY- 160200 PCS/USD 0.2200 PER PCS)"/>
    <x v="24"/>
    <x v="169"/>
    <x v="0"/>
    <s v=""/>
    <e v="#VALUE!"/>
    <s v="PCS"/>
    <s v="0.2200"/>
    <s v="PCS"/>
    <n v="5340"/>
    <s v="KGS "/>
    <n v="530.653904494382"/>
    <x v="1230"/>
    <n v="7.1709987093835403"/>
    <n v="38293.133108108108"/>
    <x v="1229"/>
    <x v="1231"/>
    <x v="4"/>
    <x v="0"/>
    <x v="0"/>
    <s v="Other"/>
  </r>
  <r>
    <s v="INNSA1"/>
    <s v="2021-01-12"/>
    <x v="0"/>
    <x v="2"/>
    <s v="STEEL SALT BOTTLE - NP-19 (QTY- 32832 PCS/USD 0.4923 PER PCS)"/>
    <x v="13"/>
    <x v="214"/>
    <x v="3"/>
    <s v=""/>
    <e v="#VALUE!"/>
    <s v="PCS"/>
    <s v="0.4923"/>
    <s v="PCS"/>
    <n v="5130"/>
    <s v="KGS "/>
    <n v="253.3244444444444"/>
    <x v="1231"/>
    <n v="3.4233033033033031"/>
    <n v="17561.545945945949"/>
    <x v="1230"/>
    <x v="1232"/>
    <x v="4"/>
    <x v="0"/>
    <x v="0"/>
    <s v="Other"/>
  </r>
  <r>
    <s v="INNSA1"/>
    <s v="2021-01-12"/>
    <x v="0"/>
    <x v="2"/>
    <s v="STEEL HANGER WITH HOOK SL-89 (QTY 70056 PCS / USD 1.05 PER PCS)"/>
    <x v="13"/>
    <x v="195"/>
    <x v="1"/>
    <s v=""/>
    <n v="70056"/>
    <s v="PCS"/>
    <s v="1.05"/>
    <s v="PCS"/>
    <n v="15568"/>
    <s v="KGS "/>
    <n v="365.42023381294968"/>
    <x v="1232"/>
    <n v="4.9381112677425634"/>
    <n v="76876.516216216216"/>
    <x v="1231"/>
    <x v="1233"/>
    <x v="4"/>
    <x v="0"/>
    <x v="0"/>
    <s v="Hanger"/>
  </r>
  <r>
    <s v="INNSA1"/>
    <s v="2021-01-12"/>
    <x v="0"/>
    <x v="2"/>
    <s v="STEEL ZHARA - NP-003 (QTY- 30240 PCS/USD 0.4507 PER PCS)"/>
    <x v="13"/>
    <x v="197"/>
    <x v="40"/>
    <s v=""/>
    <e v="#VALUE!"/>
    <s v="PCS"/>
    <s v="0.4507"/>
    <s v="PCS"/>
    <n v="2822.4"/>
    <s v="KGS "/>
    <n v="388.25606575963712"/>
    <x v="1233"/>
    <n v="5.2467035913464466"/>
    <n v="14808.296216216209"/>
    <x v="1232"/>
    <x v="1234"/>
    <x v="4"/>
    <x v="0"/>
    <x v="0"/>
    <s v="Other"/>
  </r>
  <r>
    <s v="INNSA1"/>
    <s v="2021-01-08"/>
    <x v="0"/>
    <x v="1"/>
    <s v="SS SCRUBBER 3 PCS SET - (ITEM NO-SS410) (QTY- 120000 SET/USD 0.162 PER SET)"/>
    <x v="15"/>
    <x v="260"/>
    <x v="4"/>
    <s v="ITEM NO-SS410"/>
    <e v="#VALUE!"/>
    <s v="SET"/>
    <s v="0.162"/>
    <s v="SET"/>
    <n v="7500"/>
    <s v="KGS "/>
    <n v="220.3412266666667"/>
    <x v="1234"/>
    <n v="2.977584144144144"/>
    <n v="22331.881081081079"/>
    <x v="1233"/>
    <x v="1235"/>
    <x v="4"/>
    <x v="1"/>
    <x v="0"/>
    <s v="Scrubber"/>
  </r>
  <r>
    <s v="INNSA1"/>
    <s v="2020-12-31"/>
    <x v="0"/>
    <x v="2"/>
    <s v="STAINLESS STEEL GRATER WITH HANDLE HEXA - KL326D-9S (MILD STEEL) (QTY - 35016 PCS/USD 0.96 PER PCS)"/>
    <x v="24"/>
    <x v="252"/>
    <x v="0"/>
    <s v="MILD STEEL"/>
    <e v="#VALUE!"/>
    <s v="PCS"/>
    <s v="0.96"/>
    <s v="PCS"/>
    <n v="8024.5"/>
    <s v="KGS"/>
    <n v="338.42545454545461"/>
    <x v="1235"/>
    <n v="4.5456743390927414"/>
    <n v="36476.763734049688"/>
    <x v="1234"/>
    <x v="1236"/>
    <x v="5"/>
    <x v="0"/>
    <x v="0"/>
    <s v="Other"/>
  </r>
  <r>
    <s v="INNSA1"/>
    <s v="2020-12-31"/>
    <x v="0"/>
    <x v="2"/>
    <s v="STAINLESS STEEL GRATER WITH HANDLE - KL3241-8S (MILD STEEL) (QTY - 7920 PCS/USD 0.59 PER PCS)"/>
    <x v="24"/>
    <x v="261"/>
    <x v="0"/>
    <s v="MILD STEEL"/>
    <e v="#VALUE!"/>
    <s v="PCS"/>
    <s v="0.59"/>
    <s v="PCS"/>
    <n v="1012"/>
    <s v="KGS"/>
    <n v="373.02666996047429"/>
    <x v="1236"/>
    <n v="5.0104321015510314"/>
    <n v="5070.5572867696437"/>
    <x v="1235"/>
    <x v="1237"/>
    <x v="5"/>
    <x v="0"/>
    <x v="0"/>
    <s v="Other"/>
  </r>
  <r>
    <s v="INNSA1"/>
    <s v="2020-12-28"/>
    <x v="0"/>
    <x v="2"/>
    <s v="HOUSEHOLD STEEL HOOK 3 PCS SET -2628 (QTY : 36216 SET/USD 0.445 PER SET)"/>
    <x v="12"/>
    <x v="225"/>
    <x v="0"/>
    <s v=""/>
    <e v="#VALUE!"/>
    <s v="SET"/>
    <s v="0.445"/>
    <s v="SET"/>
    <n v="1227.32"/>
    <s v="KGS"/>
    <n v="1006.84921617834"/>
    <x v="1237"/>
    <n v="13.52383097620335"/>
    <n v="16598.068233713901"/>
    <x v="1236"/>
    <x v="1238"/>
    <x v="5"/>
    <x v="0"/>
    <x v="0"/>
    <s v="Other"/>
  </r>
  <r>
    <s v="INNSA1"/>
    <s v="2020-12-28"/>
    <x v="0"/>
    <x v="1"/>
    <s v="STEEL SCRUBBER 6 PCS SET - OKS-4156 (QTY- 98000 PCS/USD 0.256 PER PCS)"/>
    <x v="13"/>
    <x v="251"/>
    <x v="4"/>
    <s v=""/>
    <e v="#VALUE!"/>
    <s v="PCS"/>
    <s v="0.256"/>
    <s v="PCS"/>
    <n v="8621.6"/>
    <s v="KGS"/>
    <n v="226.19279368098731"/>
    <x v="1238"/>
    <n v="3.038183931242274"/>
    <n v="26194.006581598391"/>
    <x v="1237"/>
    <x v="1239"/>
    <x v="5"/>
    <x v="1"/>
    <x v="0"/>
    <s v="Scrubber"/>
  </r>
  <r>
    <s v="INNSA1"/>
    <s v="2020-12-17"/>
    <x v="0"/>
    <x v="2"/>
    <s v="STEEL HAND BLENDER (ITEM NO-RS-02)(TOTAL:50000 PCS)"/>
    <x v="13"/>
    <x v="26"/>
    <x v="8"/>
    <s v="ITEM NO-RS-02"/>
    <s v=""/>
    <e v="#VALUE!"/>
    <s v=" "/>
    <e v="#VALUE!"/>
    <n v="3000"/>
    <s v="KGS"/>
    <n v="586.35154333333332"/>
    <x v="1239"/>
    <n v="7.8494182507809009"/>
    <n v="23548.254752342698"/>
    <x v="1238"/>
    <x v="1240"/>
    <x v="5"/>
    <x v="0"/>
    <x v="0"/>
    <s v="Other"/>
  </r>
  <r>
    <s v="INNSA1"/>
    <s v="2020-12-17"/>
    <x v="0"/>
    <x v="2"/>
    <s v="STEEL TEA STRAINER BIG(ITEM NO-SB-12)((TOTAL:10080 PC)"/>
    <x v="13"/>
    <x v="23"/>
    <x v="6"/>
    <s v="ITEM NO-SB-12"/>
    <s v=""/>
    <e v="#VALUE!"/>
    <s v=" "/>
    <e v="#VALUE!"/>
    <n v="2394"/>
    <s v="KGS"/>
    <n v="393.20444026733497"/>
    <x v="1240"/>
    <n v="5.2637809942079654"/>
    <n v="12601.491700133871"/>
    <x v="1239"/>
    <x v="1241"/>
    <x v="5"/>
    <x v="0"/>
    <x v="0"/>
    <s v="Tea Strainer"/>
  </r>
  <r>
    <s v="INNSA1"/>
    <s v="2020-12-17"/>
    <x v="0"/>
    <x v="2"/>
    <s v="STAINLESS STEEL SPORTS BOTTLE 750ML SG-702 - SB-01 (QTY-23364 PCS/USD 1.11 PER PCS)"/>
    <x v="24"/>
    <x v="262"/>
    <x v="0"/>
    <s v=""/>
    <n v="-23364"/>
    <s v="PCS"/>
    <s v="1.11"/>
    <s v="PCS"/>
    <n v="3829.1"/>
    <s v="KGS"/>
    <n v="527.52605050795228"/>
    <x v="1241"/>
    <n v="7.0619283869873124"/>
    <n v="27040.82998661312"/>
    <x v="1240"/>
    <x v="1242"/>
    <x v="5"/>
    <x v="0"/>
    <x v="0"/>
    <s v="Other"/>
  </r>
  <r>
    <s v="INNSA1"/>
    <s v="2020-12-17"/>
    <x v="0"/>
    <x v="2"/>
    <s v="STEEL ZHARA(ITEM NO-NP-003)(TOTAL:59760 PCS)"/>
    <x v="13"/>
    <x v="263"/>
    <x v="5"/>
    <s v="ITEM NO-NP-003"/>
    <s v=""/>
    <e v="#VALUE!"/>
    <s v=" "/>
    <e v="#VALUE!"/>
    <n v="5577.6"/>
    <s v="KGS"/>
    <n v="378.20491250717163"/>
    <x v="1242"/>
    <n v="5.0629841031749869"/>
    <n v="28239.300133868808"/>
    <x v="1241"/>
    <x v="1243"/>
    <x v="5"/>
    <x v="0"/>
    <x v="0"/>
    <s v="Other"/>
  </r>
  <r>
    <s v="INNSA1"/>
    <s v="2020-12-17"/>
    <x v="0"/>
    <x v="2"/>
    <s v="STAINLESS STEEL SPORTS BOTTLE 650ML S115 - NP-21 (QTY-17640 PCS/USD 1.07 PER PCS)"/>
    <x v="24"/>
    <x v="255"/>
    <x v="0"/>
    <s v=""/>
    <n v="-17640"/>
    <s v="PCS"/>
    <s v="1.07"/>
    <s v="PCS"/>
    <n v="3136"/>
    <s v="KGS"/>
    <n v="468.78830676020402"/>
    <x v="1243"/>
    <n v="6.2756132096412864"/>
    <n v="19680.323025435071"/>
    <x v="1242"/>
    <x v="1244"/>
    <x v="5"/>
    <x v="0"/>
    <x v="0"/>
    <s v="Other"/>
  </r>
  <r>
    <s v="INNSA1"/>
    <s v="2020-12-11"/>
    <x v="0"/>
    <x v="2"/>
    <s v="KWP-1000B SS OIL POT 900ML (QTY: 12732 PCS/USD 1.42 PER PCS)"/>
    <x v="82"/>
    <x v="154"/>
    <x v="36"/>
    <s v=""/>
    <n v="12732"/>
    <s v="PCS"/>
    <s v="1.42"/>
    <s v="PCS"/>
    <n v="3183"/>
    <s v="KGS"/>
    <n v="435.22041470311029"/>
    <x v="1244"/>
    <n v="5.8262438380603783"/>
    <n v="18544.934136546181"/>
    <x v="1243"/>
    <x v="1245"/>
    <x v="5"/>
    <x v="0"/>
    <x v="0"/>
    <s v="Other"/>
  </r>
  <r>
    <s v="INNSA1"/>
    <s v="2020-12-11"/>
    <x v="0"/>
    <x v="2"/>
    <s v="KWB-600F STAINLESS STEEL SPORTS BOTTLE (QTY: 25296 PCS/USD 0.99 PER PCS)"/>
    <x v="81"/>
    <x v="153"/>
    <x v="23"/>
    <s v=""/>
    <n v="25296"/>
    <s v="PCS"/>
    <s v="0.99"/>
    <s v="PCS"/>
    <n v="4110"/>
    <s v="KGS"/>
    <n v="466.88093673965932"/>
    <x v="1245"/>
    <n v="6.2500794744264967"/>
    <n v="25687.826639892901"/>
    <x v="1244"/>
    <x v="1246"/>
    <x v="5"/>
    <x v="0"/>
    <x v="0"/>
    <s v="Other"/>
  </r>
  <r>
    <s v="INNSA1"/>
    <s v="2020-12-08"/>
    <x v="0"/>
    <x v="2"/>
    <s v="MILD STEEL MULTI FUNCTION CLOTH STAND - RYX-02-021A (QTY : 3888 NUM/ USD 8.60 PER NUM)"/>
    <x v="2"/>
    <x v="221"/>
    <x v="0"/>
    <s v=""/>
    <e v="#VALUE!"/>
    <s v="NUM"/>
    <s v="8.60"/>
    <s v="OTHER"/>
    <n v="14256"/>
    <s v="KGS"/>
    <n v="226.33630541526381"/>
    <x v="1246"/>
    <n v="3.0299371541534641"/>
    <n v="43194.784069611778"/>
    <x v="1245"/>
    <x v="1247"/>
    <x v="5"/>
    <x v="0"/>
    <x v="0"/>
    <s v="Cloth Stand"/>
  </r>
  <r>
    <s v="INNSA1"/>
    <s v="2020-11-30"/>
    <x v="0"/>
    <x v="2"/>
    <s v="STAINLESS STEEL GRATER WITH HANDLE - KL324H-9S (MILD STEEL) (QTY - 58464 PCS/USD 0.67 PER PCS)"/>
    <x v="24"/>
    <x v="194"/>
    <x v="0"/>
    <s v="MILD STEEL"/>
    <e v="#VALUE!"/>
    <s v="PCS"/>
    <s v="0.67"/>
    <s v="PCS"/>
    <n v="9744"/>
    <s v="KGS"/>
    <n v="324.56375000000003"/>
    <x v="1247"/>
    <n v="4.3160073138297879"/>
    <n v="42055.175265957449"/>
    <x v="1246"/>
    <x v="1248"/>
    <x v="5"/>
    <x v="0"/>
    <x v="0"/>
    <s v="Other"/>
  </r>
  <r>
    <s v="INNSA1"/>
    <s v="2020-11-30"/>
    <x v="0"/>
    <x v="2"/>
    <s v="STEEL ZHARA - NP-003 (QTY- 50400 PCS/USD 0.446 PER PCS)"/>
    <x v="13"/>
    <x v="197"/>
    <x v="40"/>
    <s v=""/>
    <e v="#VALUE!"/>
    <s v="PCS"/>
    <s v="0.446"/>
    <s v="PCS"/>
    <n v="4704"/>
    <s v="KGS"/>
    <n v="381.59719600340128"/>
    <x v="1248"/>
    <n v="5.0744307979175707"/>
    <n v="23870.122473404259"/>
    <x v="1247"/>
    <x v="1249"/>
    <x v="5"/>
    <x v="0"/>
    <x v="0"/>
    <s v="Other"/>
  </r>
  <r>
    <s v="INNSA1"/>
    <s v="2020-11-30"/>
    <x v="0"/>
    <x v="2"/>
    <s v="STEEL SALT BOTTLE - NP-19 (QTY- 30000 PCS/USD 0.487 PER PCS)"/>
    <x v="13"/>
    <x v="214"/>
    <x v="3"/>
    <s v=""/>
    <e v="#VALUE!"/>
    <s v="PCS"/>
    <s v="0.487"/>
    <s v="PCS"/>
    <n v="4687.5"/>
    <s v="KGS"/>
    <n v="248.8949397333333"/>
    <x v="1249"/>
    <n v="3.3097731347517731"/>
    <n v="15514.56156914894"/>
    <x v="1248"/>
    <x v="1250"/>
    <x v="5"/>
    <x v="0"/>
    <x v="0"/>
    <s v="Other"/>
  </r>
  <r>
    <s v="INNSA1"/>
    <s v="2020-11-27"/>
    <x v="0"/>
    <x v="2"/>
    <s v="HOUSEHOLD STEEL HOOK 3 PCS SET (ITEM NO-2628 )(24120 SET)"/>
    <x v="12"/>
    <x v="13"/>
    <x v="0"/>
    <s v="ITEM NO-2628 "/>
    <s v=""/>
    <e v="#VALUE!"/>
    <s v=" "/>
    <e v="#VALUE!"/>
    <n v="817.4"/>
    <s v="KGS"/>
    <n v="1015.606581844874"/>
    <x v="1250"/>
    <n v="13.50540667346907"/>
    <n v="11039.31941489362"/>
    <x v="1249"/>
    <x v="1251"/>
    <x v="5"/>
    <x v="0"/>
    <x v="0"/>
    <s v="Other"/>
  </r>
  <r>
    <s v="INNSA1"/>
    <s v="2020-11-27"/>
    <x v="0"/>
    <x v="1"/>
    <s v="SS SCRUBBER 3 PCS SET - (ITEM NO-SS410) (QTY- 121200 SET/USD 0.169 PER SET)"/>
    <x v="15"/>
    <x v="260"/>
    <x v="4"/>
    <s v="ITEM NO-SS410"/>
    <e v="#VALUE!"/>
    <s v="SET"/>
    <s v="0.169"/>
    <s v="SET"/>
    <n v="7575"/>
    <s v="KGS"/>
    <n v="228.7038363036304"/>
    <x v="1251"/>
    <n v="3.0412744189312551"/>
    <n v="23037.653723404259"/>
    <x v="1250"/>
    <x v="1252"/>
    <x v="5"/>
    <x v="1"/>
    <x v="0"/>
    <s v="Scrubber"/>
  </r>
  <r>
    <s v="INNSA1"/>
    <s v="2020-11-21"/>
    <x v="0"/>
    <x v="2"/>
    <s v="STEEL HAND BLENDER RS-02 (QTY- 50000 PCS/USD 0.4397 PER PCS)"/>
    <x v="13"/>
    <x v="199"/>
    <x v="8"/>
    <s v=""/>
    <e v="#VALUE!"/>
    <s v="PCS"/>
    <s v="0.4397"/>
    <s v="PCS"/>
    <n v="3000"/>
    <s v="KGS"/>
    <n v="587.57682666666665"/>
    <x v="1252"/>
    <n v="7.8135216312056732"/>
    <n v="23440.564893617018"/>
    <x v="1251"/>
    <x v="1253"/>
    <x v="5"/>
    <x v="0"/>
    <x v="0"/>
    <s v="Other"/>
  </r>
  <r>
    <s v="INNSA1"/>
    <s v="2020-11-21"/>
    <x v="0"/>
    <x v="2"/>
    <s v="STEEL ZHARA - NP-003 (QTY- 60000 PCS/USD 0.4412 PER PCS)"/>
    <x v="13"/>
    <x v="197"/>
    <x v="40"/>
    <s v=""/>
    <e v="#VALUE!"/>
    <s v="PCS"/>
    <s v="0.4412"/>
    <s v="PCS"/>
    <n v="5600"/>
    <s v="KGS"/>
    <n v="379.01657678571428"/>
    <x v="1253"/>
    <n v="5.0401140530015196"/>
    <n v="28224.63869680851"/>
    <x v="1252"/>
    <x v="1254"/>
    <x v="5"/>
    <x v="0"/>
    <x v="0"/>
    <s v="Other"/>
  </r>
  <r>
    <s v="INNSA1"/>
    <s v="2020-11-21"/>
    <x v="0"/>
    <x v="2"/>
    <s v="STAINLESS STEEL GRATER WITH HANDLE DS-25 (QTY- 50400 PCS/USD 0.2153 PER PCS)"/>
    <x v="24"/>
    <x v="169"/>
    <x v="0"/>
    <s v=""/>
    <e v="#VALUE!"/>
    <s v="PCS"/>
    <s v="0.2153"/>
    <s v="PCS"/>
    <n v="1680"/>
    <s v="KGS"/>
    <n v="517.87476190476184"/>
    <x v="1254"/>
    <n v="6.8866324721377898"/>
    <n v="11569.54255319149"/>
    <x v="1253"/>
    <x v="1255"/>
    <x v="5"/>
    <x v="0"/>
    <x v="0"/>
    <s v="Other"/>
  </r>
  <r>
    <s v="INNSA1"/>
    <s v="2020-11-12"/>
    <x v="0"/>
    <x v="1"/>
    <s v="STEEL SCRUBBER 2PCS SET - 8001-2 (QTY-166800 SETS/USD 0.151 PER SET)"/>
    <x v="13"/>
    <x v="264"/>
    <x v="4"/>
    <s v=""/>
    <n v="-166800"/>
    <s v="SETS"/>
    <s v="0.151"/>
    <s v="SET"/>
    <n v="4865"/>
    <s v="KGS"/>
    <n v="412.03519835560121"/>
    <x v="1255"/>
    <n v="5.4828369707997497"/>
    <n v="26674.001862940779"/>
    <x v="1254"/>
    <x v="1256"/>
    <x v="5"/>
    <x v="1"/>
    <x v="0"/>
    <s v="Scrubber"/>
  </r>
  <r>
    <s v="INNSA1"/>
    <s v="2020-11-11"/>
    <x v="0"/>
    <x v="2"/>
    <s v="KWB-600F STAINLESS STEEL SPORTS BOTTLE (QTY 24240 PCS/USD 0.99 PER PCS)"/>
    <x v="81"/>
    <x v="153"/>
    <x v="23"/>
    <s v=""/>
    <n v="24240"/>
    <s v="PCS"/>
    <s v="0.99"/>
    <s v="PCS"/>
    <n v="3787.5"/>
    <s v="KGS"/>
    <n v="488.08389438943902"/>
    <x v="1256"/>
    <n v="6.4947956671914691"/>
    <n v="24599.038589487689"/>
    <x v="1255"/>
    <x v="1257"/>
    <x v="5"/>
    <x v="0"/>
    <x v="0"/>
    <s v="Other"/>
  </r>
  <r>
    <s v="INNSA1"/>
    <s v="2020-11-11"/>
    <x v="0"/>
    <x v="1"/>
    <s v="STEEL SCRUBBER 6 PCS SET - OKS-4156 (QTY- 98000 PCS/USD 0.256 PER PCS)"/>
    <x v="13"/>
    <x v="251"/>
    <x v="4"/>
    <s v=""/>
    <e v="#VALUE!"/>
    <s v="PCS"/>
    <s v="0.256"/>
    <s v="PCS"/>
    <n v="8511"/>
    <s v="KGS"/>
    <n v="231.2860286687816"/>
    <x v="1257"/>
    <n v="3.0776583987861819"/>
    <n v="26193.950632069191"/>
    <x v="1256"/>
    <x v="1258"/>
    <x v="5"/>
    <x v="1"/>
    <x v="0"/>
    <s v="Scrubber"/>
  </r>
  <r>
    <s v="INNSA1"/>
    <s v="2020-11-11"/>
    <x v="0"/>
    <x v="2"/>
    <s v="KWP-1000B SS OIL POT 900ML (QTY 14304 PCS/USD 1.42 PER PCS)"/>
    <x v="82"/>
    <x v="154"/>
    <x v="36"/>
    <s v=""/>
    <n v="14304"/>
    <s v="PCS"/>
    <s v="1.42"/>
    <s v="PCS"/>
    <n v="3576"/>
    <s v="KGS"/>
    <n v="437.54995525727071"/>
    <x v="1258"/>
    <n v="5.8223546940421906"/>
    <n v="20820.740385894871"/>
    <x v="1257"/>
    <x v="1259"/>
    <x v="5"/>
    <x v="0"/>
    <x v="0"/>
    <s v="Other"/>
  </r>
  <r>
    <s v="INNSA1"/>
    <s v="2020-11-03"/>
    <x v="0"/>
    <x v="2"/>
    <s v="STEEL HANGER WITH HOOK ITEM NO. SM1168 (QTY: 25440 NUM / USD1.160 PER NUM"/>
    <x v="13"/>
    <x v="265"/>
    <x v="1"/>
    <e v="#N/A"/>
    <n v="25440"/>
    <s v="NUM"/>
    <s v=" "/>
    <s v="OTHER"/>
    <n v="4770"/>
    <s v="KGS"/>
    <n v="490.84180922431869"/>
    <x v="1259"/>
    <n v="6.6106640972972217"/>
    <n v="31532.867744107749"/>
    <x v="1258"/>
    <x v="1260"/>
    <x v="5"/>
    <x v="0"/>
    <x v="0"/>
    <s v="Hanger"/>
  </r>
  <r>
    <s v="INNSA1"/>
    <s v="2020-11-02"/>
    <x v="0"/>
    <x v="2"/>
    <s v="STEEL TEA STRAINER BIG - SB-12 (QTY- 10080 PCS/USD 1.1619 PER PCS)"/>
    <x v="13"/>
    <x v="217"/>
    <x v="6"/>
    <s v=""/>
    <e v="#VALUE!"/>
    <s v="PCS"/>
    <s v="1.1619"/>
    <s v="PCS"/>
    <n v="2394"/>
    <s v="KGS"/>
    <n v="384.90846282372598"/>
    <x v="1260"/>
    <n v="5.1839523612623024"/>
    <n v="12410.38195286195"/>
    <x v="1258"/>
    <x v="1261"/>
    <x v="5"/>
    <x v="0"/>
    <x v="0"/>
    <s v="Tea Strainer"/>
  </r>
  <r>
    <s v="INNSA1"/>
    <s v="2020-11-02"/>
    <x v="0"/>
    <x v="2"/>
    <s v="STEEL ZHARA - NP-003 (QTY- 60120 PCS/USD 0.4392 PER PCS)"/>
    <x v="13"/>
    <x v="197"/>
    <x v="40"/>
    <s v=""/>
    <e v="#VALUE!"/>
    <s v="PCS"/>
    <s v="0.4392"/>
    <s v="PCS"/>
    <n v="5611.2"/>
    <s v="KGS"/>
    <n v="370.23536498431707"/>
    <x v="1261"/>
    <n v="4.9863348819436641"/>
    <n v="27979.322289562289"/>
    <x v="1258"/>
    <x v="1262"/>
    <x v="5"/>
    <x v="0"/>
    <x v="0"/>
    <s v="Other"/>
  </r>
  <r>
    <s v="INNSA1"/>
    <s v="2020-10-17"/>
    <x v="0"/>
    <x v="2"/>
    <s v="STEEL TEA STRAINER - NP-55 (QTY- 61200 PCS/USD 0.3118 PER PCS)"/>
    <x v="13"/>
    <x v="216"/>
    <x v="6"/>
    <s v=""/>
    <e v="#VALUE!"/>
    <s v="PCS"/>
    <s v="0.3118"/>
    <s v="PCS"/>
    <n v="2805"/>
    <s v="KGS"/>
    <n v="539.4758752228164"/>
    <x v="1262"/>
    <n v="7.2656683531692448"/>
    <n v="20380.199730639732"/>
    <x v="1259"/>
    <x v="1263"/>
    <x v="5"/>
    <x v="0"/>
    <x v="0"/>
    <s v="Tea Strainer"/>
  </r>
  <r>
    <s v="INNSA1"/>
    <s v="2020-10-16"/>
    <x v="0"/>
    <x v="2"/>
    <s v="STEEL ZHARA-NP-(ITEM NO-NP-003)(TOTAL 47880 PCS)"/>
    <x v="13"/>
    <x v="266"/>
    <x v="5"/>
    <s v="ITEM NO-NP-003"/>
    <s v=""/>
    <e v="#VALUE!"/>
    <s v=" "/>
    <e v="#VALUE!"/>
    <n v="4468.8"/>
    <s v="KGS"/>
    <n v="369.37964106695313"/>
    <x v="1263"/>
    <n v="4.974809980699705"/>
    <n v="22231.43084175084"/>
    <x v="1260"/>
    <x v="1264"/>
    <x v="5"/>
    <x v="0"/>
    <x v="0"/>
    <s v="Other"/>
  </r>
  <r>
    <s v="INNSA1"/>
    <s v="2020-10-16"/>
    <x v="0"/>
    <x v="2"/>
    <s v="STEEL LEMON SQUEEZER (ITEM NO-AM-217) (TOTAL 480 PCS)"/>
    <x v="13"/>
    <x v="61"/>
    <x v="22"/>
    <s v="ITEM NO-AM-217"/>
    <s v=""/>
    <e v="#VALUE!"/>
    <s v=" "/>
    <e v="#VALUE!"/>
    <n v="92"/>
    <s v="KGS"/>
    <n v="828.86326086956524"/>
    <x v="1264"/>
    <n v="11.163141560532869"/>
    <n v="1027.0090235690241"/>
    <x v="1261"/>
    <x v="1265"/>
    <x v="5"/>
    <x v="0"/>
    <x v="0"/>
    <s v="Other"/>
  </r>
  <r>
    <s v="INNSA1"/>
    <s v="2020-10-16"/>
    <x v="0"/>
    <x v="2"/>
    <s v="STEEL HAND BLENDER-(ITEM NO-RS-02) (TOTAL 50000 PCS)"/>
    <x v="13"/>
    <x v="267"/>
    <x v="8"/>
    <s v="ITEM NO-RS-02"/>
    <s v=""/>
    <e v="#VALUE!"/>
    <s v=" "/>
    <e v="#VALUE!"/>
    <n v="3000"/>
    <s v="KGS"/>
    <n v="588.31846999999993"/>
    <x v="1265"/>
    <n v="7.9234810774410764"/>
    <n v="23770.443232323229"/>
    <x v="1262"/>
    <x v="1266"/>
    <x v="5"/>
    <x v="0"/>
    <x v="0"/>
    <s v="Other"/>
  </r>
  <r>
    <s v="INNSA1"/>
    <s v="2020-10-15"/>
    <x v="0"/>
    <x v="1"/>
    <s v="STEEL SCRUBBER 6 PCS SET - OKS-4156 (QTY- 98000 SETS/USD 0.256 PER SET)"/>
    <x v="13"/>
    <x v="251"/>
    <x v="4"/>
    <s v=""/>
    <e v="#VALUE!"/>
    <s v="SETS"/>
    <s v="0.256"/>
    <s v="SET"/>
    <n v="8908"/>
    <s v="KGS"/>
    <n v="222.412786259542"/>
    <x v="1266"/>
    <n v="2.9854065269737182"/>
    <n v="26594.001342281881"/>
    <x v="1263"/>
    <x v="1267"/>
    <x v="5"/>
    <x v="1"/>
    <x v="0"/>
    <s v="Scrubber"/>
  </r>
  <r>
    <s v="INNSA1"/>
    <s v="2020-10-07"/>
    <x v="0"/>
    <x v="2"/>
    <s v="RYX-02-021A MILD STEEL MULTI FUNCTION CLOTH STAND (2592 NOS)(OTHER ARTICLES OF HOUSEHOLD OF IRON &amp; STEEL)"/>
    <x v="20"/>
    <x v="33"/>
    <x v="10"/>
    <s v="2592 NOS"/>
    <s v=""/>
    <e v="#VALUE!"/>
    <s v=" "/>
    <e v="#VALUE!"/>
    <n v="9504"/>
    <s v="KGS"/>
    <n v="192.78123737373741"/>
    <x v="1267"/>
    <n v="2.5876676157548641"/>
    <n v="24593.193020134229"/>
    <x v="1264"/>
    <x v="1268"/>
    <x v="5"/>
    <x v="0"/>
    <x v="0"/>
    <s v="Cloth Stand"/>
  </r>
  <r>
    <s v="INNSA1"/>
    <s v="2020-10-07"/>
    <x v="0"/>
    <x v="2"/>
    <s v="STEEL SALT BOTTLE - NP-19 (QTY 30000 PCS / USD 0.4821 PER PCS)"/>
    <x v="13"/>
    <x v="214"/>
    <x v="3"/>
    <s v=""/>
    <n v="30000"/>
    <s v="PCS"/>
    <s v="0.4821"/>
    <s v="PCS"/>
    <n v="4687.5"/>
    <s v="KGS"/>
    <n v="242.98251306666671"/>
    <x v="1268"/>
    <n v="3.2615102425055928"/>
    <n v="15288.32926174497"/>
    <x v="1265"/>
    <x v="1269"/>
    <x v="5"/>
    <x v="0"/>
    <x v="0"/>
    <s v="Other"/>
  </r>
  <r>
    <s v="INNSA1"/>
    <s v="2020-10-07"/>
    <x v="0"/>
    <x v="2"/>
    <s v="STEEL ZHARA - NP-003 (QTY 36000 PCS / USD 0.4347 PER PCS)"/>
    <x v="13"/>
    <x v="197"/>
    <x v="40"/>
    <s v=""/>
    <n v="36000"/>
    <s v="PCS"/>
    <s v="0.4347"/>
    <s v="PCS"/>
    <n v="3360"/>
    <s v="KGS"/>
    <n v="366.78433333333328"/>
    <x v="1269"/>
    <n v="4.9232796420581657"/>
    <n v="16542.219597315441"/>
    <x v="1266"/>
    <x v="1270"/>
    <x v="5"/>
    <x v="0"/>
    <x v="0"/>
    <s v="Other"/>
  </r>
  <r>
    <s v="INNSA1"/>
    <s v="2020-10-07"/>
    <x v="0"/>
    <x v="2"/>
    <s v="RYX-02-020 MILD STEEL MULTI FUNCTION CLOTH STAND (2464 NOS)(OTHER ARTICLES OF HOUSEHOLD OF IRON &amp; STEEL)"/>
    <x v="18"/>
    <x v="33"/>
    <x v="10"/>
    <s v="2464 NOS"/>
    <s v=""/>
    <e v="#VALUE!"/>
    <s v=" "/>
    <e v="#VALUE!"/>
    <n v="8008"/>
    <s v="KGS"/>
    <n v="349.00640734265733"/>
    <x v="1270"/>
    <n v="4.6846497629886894"/>
    <n v="37514.67530201342"/>
    <x v="1267"/>
    <x v="1271"/>
    <x v="5"/>
    <x v="0"/>
    <x v="0"/>
    <s v="Cloth Stand"/>
  </r>
  <r>
    <s v="INNSA1"/>
    <s v="2020-10-03"/>
    <x v="0"/>
    <x v="2"/>
    <s v="STAINLESS STEEL GRATER WITH HANDLE HEXA - KL326D-9S (MILD STEEL) (TOTAL -24000 PCS)"/>
    <x v="24"/>
    <x v="252"/>
    <x v="0"/>
    <s v="MILD STEEL"/>
    <s v=""/>
    <e v="#VALUE!"/>
    <s v=" "/>
    <e v="#VALUE!"/>
    <n v="5500"/>
    <s v="KGS"/>
    <n v="321.0617509090909"/>
    <x v="1271"/>
    <n v="4.3095537034777296"/>
    <n v="23702.545369127511"/>
    <x v="1268"/>
    <x v="1272"/>
    <x v="5"/>
    <x v="0"/>
    <x v="0"/>
    <s v="Other"/>
  </r>
  <r>
    <s v="INNSA1"/>
    <s v="2020-10-03"/>
    <x v="0"/>
    <x v="2"/>
    <s v="STAINLESS STEEL GRATER WITH HANDLE - KL3241-8S (MILD STEEL) (TOTAL - 39528 PCS)"/>
    <x v="24"/>
    <x v="261"/>
    <x v="0"/>
    <s v="MILD STEEL"/>
    <s v=""/>
    <e v="#VALUE!"/>
    <s v=" "/>
    <e v="#VALUE!"/>
    <n v="5050.8"/>
    <s v="KGS"/>
    <n v="353.88766730022968"/>
    <x v="1272"/>
    <n v="4.7501700308755659"/>
    <n v="23992.158791946309"/>
    <x v="1269"/>
    <x v="1273"/>
    <x v="5"/>
    <x v="0"/>
    <x v="0"/>
    <s v="Other"/>
  </r>
  <r>
    <s v="INNSA1"/>
    <s v="2020-09-23"/>
    <x v="0"/>
    <x v="1"/>
    <s v="STEEL SCRUBBER 2 PCS SET - 8001-2 (QTY- 166800 SETS/USD 0.151 PER SET)"/>
    <x v="13"/>
    <x v="237"/>
    <x v="4"/>
    <s v=""/>
    <e v="#VALUE!"/>
    <s v="SETS"/>
    <s v="0.151"/>
    <s v="SET"/>
    <n v="4865"/>
    <s v="KGS"/>
    <n v="404.70777595066812"/>
    <x v="1273"/>
    <n v="5.4250372111349607"/>
    <n v="26392.806032171589"/>
    <x v="1270"/>
    <x v="1274"/>
    <x v="5"/>
    <x v="1"/>
    <x v="0"/>
    <s v="Scrubber"/>
  </r>
  <r>
    <s v="INNSA1"/>
    <s v="2020-09-12"/>
    <x v="0"/>
    <x v="2"/>
    <s v="STAINLESS STEEL GRATER WITH HANDLE - DS-25 (QTY-50400 PCS/USD 0.2078 PER PCS)"/>
    <x v="24"/>
    <x v="268"/>
    <x v="0"/>
    <s v=""/>
    <n v="-50400"/>
    <s v="PCS"/>
    <s v="0.2078"/>
    <s v="PCS"/>
    <n v="1680"/>
    <s v="KGS"/>
    <n v="485.18457738095242"/>
    <x v="1274"/>
    <n v="6.5477000996079946"/>
    <n v="11000.13616734143"/>
    <x v="1271"/>
    <x v="1275"/>
    <x v="5"/>
    <x v="0"/>
    <x v="0"/>
    <s v="Other"/>
  </r>
  <r>
    <s v="INNSA1"/>
    <s v="2020-09-12"/>
    <x v="0"/>
    <x v="2"/>
    <s v="STEEL ZHARA - NP-003 (QTY-30000 PCS/USD 0.4258 PER PCS)"/>
    <x v="13"/>
    <x v="197"/>
    <x v="40"/>
    <s v=""/>
    <n v="-30000"/>
    <s v="PCS"/>
    <s v="0.4258"/>
    <s v="PCS"/>
    <n v="2800"/>
    <s v="KGS"/>
    <n v="355.06599642857151"/>
    <x v="1275"/>
    <n v="4.7917138519375371"/>
    <n v="13416.798785425101"/>
    <x v="1272"/>
    <x v="1276"/>
    <x v="5"/>
    <x v="0"/>
    <x v="0"/>
    <s v="Other"/>
  </r>
  <r>
    <s v="INNSA1"/>
    <s v="2020-09-12"/>
    <x v="0"/>
    <x v="2"/>
    <s v="STEEL TEA STRAINER - NP-55 (QTY-61200 PCS/USD 0.3023 PER PCS)"/>
    <x v="13"/>
    <x v="216"/>
    <x v="6"/>
    <s v=""/>
    <n v="-61200"/>
    <s v="PCS"/>
    <s v="0.3023"/>
    <s v="PCS"/>
    <n v="2805"/>
    <s v="KGS"/>
    <n v="513.33026381461673"/>
    <x v="1276"/>
    <n v="6.9275339246237078"/>
    <n v="19431.732658569501"/>
    <x v="1273"/>
    <x v="1277"/>
    <x v="5"/>
    <x v="0"/>
    <x v="0"/>
    <s v="Tea Strainer"/>
  </r>
  <r>
    <s v="INNSA1"/>
    <s v="2020-09-10"/>
    <x v="0"/>
    <x v="2"/>
    <s v="STAINLESS STEEL SPORTS BOTTLE 750ML S-308-C6 - NP-20 (QTY-38160 PCS/USD 1.022 PER PCS)"/>
    <x v="24"/>
    <x v="256"/>
    <x v="0"/>
    <s v=""/>
    <n v="-38160"/>
    <s v="PCS"/>
    <s v="1.022"/>
    <s v="PCS"/>
    <n v="6784"/>
    <s v="KGS"/>
    <n v="447.11967275943402"/>
    <x v="1277"/>
    <n v="6.0340036809640214"/>
    <n v="40934.680971659916"/>
    <x v="1274"/>
    <x v="1278"/>
    <x v="5"/>
    <x v="0"/>
    <x v="0"/>
    <s v="Other"/>
  </r>
  <r>
    <s v="INNSA1"/>
    <s v="2020-09-10"/>
    <x v="0"/>
    <x v="2"/>
    <s v="STEEL ZHARA - NP-003 (QTY-72000 PCS/USD 0.4263 PER PCS)"/>
    <x v="13"/>
    <x v="197"/>
    <x v="40"/>
    <s v=""/>
    <n v="-72000"/>
    <s v="PCS"/>
    <s v="0.4263"/>
    <s v="PCS"/>
    <n v="6720"/>
    <s v="KGS"/>
    <n v="353.51989285714291"/>
    <x v="1278"/>
    <n v="4.770848756506652"/>
    <n v="32060.103643724698"/>
    <x v="1275"/>
    <x v="1279"/>
    <x v="5"/>
    <x v="0"/>
    <x v="0"/>
    <s v="Other"/>
  </r>
  <r>
    <s v="INNSA1"/>
    <s v="2020-09-10"/>
    <x v="0"/>
    <x v="2"/>
    <s v="STAINLESS STEEL COLA BOTTLE 750ML SK750 - SL-01 (QTY-2232 PCS/USD 1.20 PER PCS)"/>
    <x v="24"/>
    <x v="269"/>
    <x v="0"/>
    <s v=""/>
    <n v="-2232"/>
    <s v="PCS"/>
    <s v="1.20"/>
    <s v="PCS"/>
    <n v="421.6"/>
    <s v="KGS"/>
    <n v="494.11174098671728"/>
    <x v="1279"/>
    <n v="6.6681746421959156"/>
    <n v="2811.3024291497982"/>
    <x v="1276"/>
    <x v="1280"/>
    <x v="5"/>
    <x v="0"/>
    <x v="0"/>
    <s v="Other"/>
  </r>
  <r>
    <s v="INNSA1"/>
    <s v="2020-08-29"/>
    <x v="0"/>
    <x v="2"/>
    <s v="RYX-02-020 MILD STEEL MULTI FUNCTION CLOTH STAND (1232 NOS)(OTHER ARTICLES OF HOUSEHOLD OF IRON &amp; STEEL)"/>
    <x v="18"/>
    <x v="33"/>
    <x v="10"/>
    <s v="1232 NOS"/>
    <s v=""/>
    <e v="#VALUE!"/>
    <s v=" "/>
    <e v="#VALUE!"/>
    <n v="4004"/>
    <s v="KGS"/>
    <n v="337.04969780219778"/>
    <x v="1280"/>
    <n v="4.4407074809248712"/>
    <n v="17780.59275362319"/>
    <x v="1277"/>
    <x v="1281"/>
    <x v="5"/>
    <x v="0"/>
    <x v="0"/>
    <s v="Cloth Stand"/>
  </r>
  <r>
    <s v="INNSA1"/>
    <s v="2020-08-28"/>
    <x v="0"/>
    <x v="2"/>
    <s v="STEEL KITCHEN CADDLE AM-254 (QTY- 540 PCS/USD 0.516 PER PCS)"/>
    <x v="13"/>
    <x v="270"/>
    <x v="15"/>
    <s v=""/>
    <e v="#VALUE!"/>
    <s v="PCS"/>
    <s v="0.516"/>
    <s v="PCS"/>
    <n v="60"/>
    <s v="KGS"/>
    <n v="369.26583333333332"/>
    <x v="1281"/>
    <n v="4.8651624945103196"/>
    <n v="291.90974967061919"/>
    <x v="1278"/>
    <x v="1282"/>
    <x v="5"/>
    <x v="0"/>
    <x v="0"/>
    <s v="Other"/>
  </r>
  <r>
    <s v="INNSA1"/>
    <s v="2020-08-28"/>
    <x v="0"/>
    <x v="2"/>
    <s v="STEEL ZHARA NP-003 (QTY- 42000 PCS/USD 0.425 PER PCS)"/>
    <x v="13"/>
    <x v="250"/>
    <x v="40"/>
    <s v=""/>
    <e v="#VALUE!"/>
    <s v="PCS"/>
    <s v="0.425"/>
    <s v="PCS"/>
    <n v="3920"/>
    <s v="KGS"/>
    <n v="362.07546173469387"/>
    <x v="1282"/>
    <n v="4.7704276908391812"/>
    <n v="18700.07654808959"/>
    <x v="1279"/>
    <x v="1283"/>
    <x v="5"/>
    <x v="0"/>
    <x v="0"/>
    <s v="Other"/>
  </r>
  <r>
    <s v="INNSA1"/>
    <s v="2020-08-28"/>
    <x v="0"/>
    <x v="2"/>
    <s v="STEEL TEA STRAINER NP-55 (QTY- 61200 PCS/USD 0.3014 PER PCS)"/>
    <x v="13"/>
    <x v="205"/>
    <x v="6"/>
    <s v=""/>
    <e v="#VALUE!"/>
    <s v="PCS"/>
    <s v="0.3014"/>
    <s v="PCS"/>
    <n v="2805"/>
    <s v="KGS"/>
    <n v="522.63474509803916"/>
    <x v="1283"/>
    <n v="6.8858332687488684"/>
    <n v="19314.762318840581"/>
    <x v="1280"/>
    <x v="1284"/>
    <x v="5"/>
    <x v="0"/>
    <x v="0"/>
    <s v="Tea Strainer"/>
  </r>
  <r>
    <s v="INNSA1"/>
    <s v="2020-08-28"/>
    <x v="0"/>
    <x v="2"/>
    <s v="STEEL KITCHEN TURNER AM-253 (QTY- 540 PCS/USD 0.516 PER PCS)"/>
    <x v="13"/>
    <x v="271"/>
    <x v="15"/>
    <s v=""/>
    <e v="#VALUE!"/>
    <s v="PCS"/>
    <s v="0.516"/>
    <s v="PCS"/>
    <n v="60"/>
    <s v="KGS"/>
    <n v="369.26583333333332"/>
    <x v="1281"/>
    <n v="4.8651624945103196"/>
    <n v="291.90974967061919"/>
    <x v="1278"/>
    <x v="1282"/>
    <x v="5"/>
    <x v="0"/>
    <x v="0"/>
    <s v="Other"/>
  </r>
  <r>
    <s v="INNSA1"/>
    <s v="2020-08-27"/>
    <x v="0"/>
    <x v="2"/>
    <s v="STAINLESS STEEL SPORTS BOTTLE - KWB-600F (QTY-50400 PCS/USD 1.00 PER PCS) (NOT VACUUM BOTTLE) (MILD STEEL)"/>
    <x v="24"/>
    <x v="187"/>
    <x v="0"/>
    <s v=""/>
    <n v="-50400"/>
    <s v="PCS"/>
    <s v="1.00"/>
    <s v="PCS"/>
    <n v="7897.5"/>
    <s v="KGS"/>
    <n v="491.21719151630259"/>
    <x v="1284"/>
    <n v="6.4718997564730252"/>
    <n v="51111.828326745723"/>
    <x v="1281"/>
    <x v="1285"/>
    <x v="5"/>
    <x v="0"/>
    <x v="0"/>
    <s v="Other"/>
  </r>
  <r>
    <s v="INNSA1"/>
    <s v="2020-08-15"/>
    <x v="0"/>
    <x v="2"/>
    <s v="STEEL HAND BLENDER RS-02 (QTY-30000 PCS/USD 0.4304 PER PCS)"/>
    <x v="13"/>
    <x v="199"/>
    <x v="8"/>
    <s v=""/>
    <n v="-30000"/>
    <s v="PCS"/>
    <s v="0.4304"/>
    <s v="PCS"/>
    <n v="1950"/>
    <s v="KGS"/>
    <n v="525.26660512820513"/>
    <x v="1285"/>
    <n v="6.934212608953203"/>
    <n v="13521.71458745875"/>
    <x v="1282"/>
    <x v="1286"/>
    <x v="5"/>
    <x v="0"/>
    <x v="0"/>
    <s v="Other"/>
  </r>
  <r>
    <s v="INNSA1"/>
    <s v="2020-08-15"/>
    <x v="0"/>
    <x v="2"/>
    <s v="STEEL ZHARA NP-003 (QTY-48000 PCS/USD 0.4232 PER PCS)"/>
    <x v="13"/>
    <x v="250"/>
    <x v="40"/>
    <s v=""/>
    <n v="-48000"/>
    <s v="PCS"/>
    <s v="0.4232"/>
    <s v="PCS"/>
    <n v="4480"/>
    <s v="KGS"/>
    <n v="359.69120758928568"/>
    <x v="1286"/>
    <n v="4.7483987800565766"/>
    <n v="21272.826534653472"/>
    <x v="1283"/>
    <x v="1287"/>
    <x v="5"/>
    <x v="0"/>
    <x v="0"/>
    <s v="Other"/>
  </r>
  <r>
    <s v="INNSA1"/>
    <s v="2020-07-29"/>
    <x v="0"/>
    <x v="2"/>
    <s v="STEEL ZHARA - NP-003 (TOTAL 36000 PCS)"/>
    <x v="13"/>
    <x v="197"/>
    <x v="40"/>
    <s v="TOTAL 36000 PCS"/>
    <s v=""/>
    <e v="#VALUE!"/>
    <s v=" "/>
    <e v="#VALUE!"/>
    <n v="3360"/>
    <s v="KGS"/>
    <n v="360.21914285714291"/>
    <x v="1287"/>
    <n v="4.7334972780176461"/>
    <n v="15904.55085413929"/>
    <x v="1284"/>
    <x v="1288"/>
    <x v="5"/>
    <x v="0"/>
    <x v="0"/>
    <s v="Other"/>
  </r>
  <r>
    <s v="INNSA1"/>
    <s v="2020-07-29"/>
    <x v="0"/>
    <x v="2"/>
    <s v="STEEL TEA STRAINER - NP-55 (TOTAL 68328 PCS)"/>
    <x v="13"/>
    <x v="216"/>
    <x v="6"/>
    <s v="TOTAL 68328 PCS"/>
    <s v=""/>
    <e v="#VALUE!"/>
    <s v=" "/>
    <e v="#VALUE!"/>
    <n v="3131.7"/>
    <s v="KGS"/>
    <n v="517.18018328703261"/>
    <x v="1288"/>
    <n v="6.7960602271620587"/>
    <n v="21283.221813403419"/>
    <x v="1285"/>
    <x v="1289"/>
    <x v="5"/>
    <x v="0"/>
    <x v="0"/>
    <s v="Tea Strainer"/>
  </r>
  <r>
    <s v="INNSA1"/>
    <s v="2020-07-27"/>
    <x v="0"/>
    <x v="2"/>
    <s v="STAINLESS STEEL BOTTLE 750ML SG805-AM-06 (TOTAL 15480 PCS)(NOT VACUUM BOTTLE)(MILD STEEL)"/>
    <x v="24"/>
    <x v="272"/>
    <x v="0"/>
    <s v="TOTAL 15480 PCS"/>
    <s v=""/>
    <e v="#VALUE!"/>
    <s v=" "/>
    <e v="#VALUE!"/>
    <n v="2365"/>
    <s v="KGS"/>
    <n v="550.79768710359406"/>
    <x v="1289"/>
    <n v="7.2378145480104346"/>
    <n v="17117.431406044681"/>
    <x v="1286"/>
    <x v="1290"/>
    <x v="5"/>
    <x v="0"/>
    <x v="0"/>
    <s v="Other"/>
  </r>
  <r>
    <s v="INNSA1"/>
    <s v="2020-07-27"/>
    <x v="0"/>
    <x v="2"/>
    <s v="STAINLESS STEEL SPORTS BOTTLE 650ML S115 NP-21 (TOTAL PCS 27720) (NOT VACUUM BOTTLE) (MILD STEEL)"/>
    <x v="24"/>
    <x v="180"/>
    <x v="0"/>
    <s v="TOTAL PCS 27720"/>
    <s v=""/>
    <e v="#VALUE!"/>
    <s v=" "/>
    <e v="#VALUE!"/>
    <n v="4928"/>
    <s v="KGS"/>
    <n v="473.34178774350647"/>
    <x v="1290"/>
    <n v="6.2199972108213739"/>
    <n v="30652.146254927731"/>
    <x v="1287"/>
    <x v="1291"/>
    <x v="5"/>
    <x v="0"/>
    <x v="0"/>
    <s v="Other"/>
  </r>
  <r>
    <s v="INNSA1"/>
    <s v="2020-07-22"/>
    <x v="0"/>
    <x v="2"/>
    <s v="STEEL SPOON HOLDER ROUND MP-96 (TOTAL 216 PCS)"/>
    <x v="13"/>
    <x v="273"/>
    <x v="25"/>
    <s v="TOTAL 216 PCS"/>
    <s v=""/>
    <e v="#VALUE!"/>
    <s v=" "/>
    <e v="#VALUE!"/>
    <n v="46.2"/>
    <s v="KGS"/>
    <n v="261.20822510822512"/>
    <x v="1291"/>
    <n v="3.4324339698846922"/>
    <n v="158.57844940867281"/>
    <x v="1288"/>
    <x v="1292"/>
    <x v="5"/>
    <x v="0"/>
    <x v="0"/>
    <s v="Holder"/>
  </r>
  <r>
    <s v="INNSA1"/>
    <s v="2020-07-22"/>
    <x v="0"/>
    <x v="2"/>
    <s v="STEEL ZHARA-NP-003 (TOTAL 36000 PCS)"/>
    <x v="13"/>
    <x v="274"/>
    <x v="5"/>
    <s v="TOTAL 36000 PCS"/>
    <s v=""/>
    <e v="#VALUE!"/>
    <s v=" "/>
    <e v="#VALUE!"/>
    <n v="3360"/>
    <s v="KGS"/>
    <n v="356.72552083333329"/>
    <x v="1292"/>
    <n v="4.6875889728427511"/>
    <n v="15750.298948751641"/>
    <x v="1289"/>
    <x v="1293"/>
    <x v="5"/>
    <x v="0"/>
    <x v="0"/>
    <s v="Other"/>
  </r>
  <r>
    <s v="INNSA1"/>
    <s v="2020-07-21"/>
    <x v="0"/>
    <x v="2"/>
    <s v="KWP-1000B SS OIL POT 1000ML (QTY- 27000 PCS/USD 1.45 PER PCS)"/>
    <x v="82"/>
    <x v="275"/>
    <x v="36"/>
    <s v=""/>
    <e v="#VALUE!"/>
    <s v="PCS"/>
    <s v="1.45"/>
    <s v="PCS"/>
    <n v="6750"/>
    <s v="KGS"/>
    <n v="447.96585185185182"/>
    <x v="1293"/>
    <n v="5.8865420742687498"/>
    <n v="39734.159001314067"/>
    <x v="1290"/>
    <x v="1294"/>
    <x v="5"/>
    <x v="0"/>
    <x v="0"/>
    <s v="Other"/>
  </r>
  <r>
    <s v="INNSA1"/>
    <s v="2020-07-20"/>
    <x v="0"/>
    <x v="2"/>
    <s v="STEEL SPOON HOLDER ROUND MP-96"/>
    <x v="13"/>
    <x v="276"/>
    <x v="44"/>
    <e v="#N/A"/>
    <s v=""/>
    <e v="#VALUE!"/>
    <s v=" "/>
    <e v="#VALUE!"/>
    <n v="216"/>
    <s v="PCS"/>
    <n v="55.869537037037027"/>
    <x v="1291"/>
    <n v="0.73415948800311481"/>
    <n v="158.57844940867281"/>
    <x v="1291"/>
    <x v="1295"/>
    <x v="5"/>
    <x v="0"/>
    <x v="0"/>
    <s v="Other"/>
  </r>
  <r>
    <s v="INNSA1"/>
    <s v="2020-07-20"/>
    <x v="0"/>
    <x v="2"/>
    <s v="STEEL ZHARA-NP-003"/>
    <x v="13"/>
    <x v="276"/>
    <x v="44"/>
    <e v="#N/A"/>
    <s v=""/>
    <e v="#VALUE!"/>
    <s v=" "/>
    <e v="#VALUE!"/>
    <n v="36000"/>
    <s v="PCS"/>
    <n v="33.294379999999997"/>
    <x v="1294"/>
    <n v="0.4375082785808147"/>
    <n v="15750.29802890933"/>
    <x v="1292"/>
    <x v="1296"/>
    <x v="5"/>
    <x v="0"/>
    <x v="0"/>
    <s v="Other"/>
  </r>
  <r>
    <s v="INNSA1"/>
    <s v="2020-07-10"/>
    <x v="0"/>
    <x v="2"/>
    <s v="STAINLESS STEEL SPORTS BOTTLE KOOU 750ML-MP-202 (TOTAL 17640 PCS)(NOT VACUUM BOTTLE) (MILD STEEL)"/>
    <x v="24"/>
    <x v="277"/>
    <x v="0"/>
    <s v="TOTAL 17640 PCS"/>
    <s v=""/>
    <e v="#VALUE!"/>
    <s v=" "/>
    <e v="#VALUE!"/>
    <n v="3332"/>
    <s v="KGS"/>
    <n v="459.85059123649461"/>
    <x v="1295"/>
    <n v="6.0189867962891954"/>
    <n v="20055.2640052356"/>
    <x v="1293"/>
    <x v="1297"/>
    <x v="5"/>
    <x v="0"/>
    <x v="0"/>
    <s v="Other"/>
  </r>
  <r>
    <s v="INNSA1"/>
    <s v="2020-07-10"/>
    <x v="0"/>
    <x v="2"/>
    <s v="STEEL PIZZA CUTTER (ITEM NO. RJ-388) (QTY 25200 PCS)"/>
    <x v="13"/>
    <x v="278"/>
    <x v="45"/>
    <s v="ITEM NO. RJ-388"/>
    <e v="#N/A"/>
    <e v="#N/A"/>
    <s v=" "/>
    <e v="#N/A"/>
    <n v="2240"/>
    <s v="KGS"/>
    <n v="415.13342410714279"/>
    <x v="1296"/>
    <n v="5.4336835616118169"/>
    <n v="12171.451178010469"/>
    <x v="1294"/>
    <x v="1298"/>
    <x v="5"/>
    <x v="0"/>
    <x v="0"/>
    <s v="Other"/>
  </r>
  <r>
    <s v="INNSA1"/>
    <s v="2020-07-10"/>
    <x v="0"/>
    <x v="2"/>
    <s v="STAINLESS STEEL SPORTS BOTTLE 750ML SG-702 -SB-01 (TOTAL 18720 PCS ) (NOT VACUUM BOTTLE) (MILD STEEL)"/>
    <x v="24"/>
    <x v="279"/>
    <x v="0"/>
    <s v="TOTAL 18720 PCS "/>
    <s v=""/>
    <e v="#VALUE!"/>
    <s v=" "/>
    <e v="#VALUE!"/>
    <n v="3068"/>
    <s v="KGS"/>
    <n v="534.81545958279014"/>
    <x v="1297"/>
    <n v="7.0002023505600786"/>
    <n v="21476.620811518329"/>
    <x v="1295"/>
    <x v="1299"/>
    <x v="5"/>
    <x v="0"/>
    <x v="0"/>
    <s v="Other"/>
  </r>
  <r>
    <s v="INNSA1"/>
    <s v="2020-07-10"/>
    <x v="0"/>
    <x v="2"/>
    <s v="STEEL SALT BOTTLE (ITEM NO. NP-19) (QTY 28896 PCS)"/>
    <x v="13"/>
    <x v="16"/>
    <x v="3"/>
    <s v="ITEM NO. NP-19"/>
    <e v="#N/A"/>
    <e v="#N/A"/>
    <s v=" "/>
    <e v="#N/A"/>
    <n v="4515"/>
    <s v="KGS"/>
    <n v="236.16479069767439"/>
    <x v="1298"/>
    <n v="3.091162181906733"/>
    <n v="13956.5972513089"/>
    <x v="1296"/>
    <x v="1300"/>
    <x v="5"/>
    <x v="0"/>
    <x v="0"/>
    <s v="Other"/>
  </r>
  <r>
    <s v="INNSA1"/>
    <s v="2020-07-10"/>
    <x v="0"/>
    <x v="2"/>
    <s v="STAINLESS STEEL BOTTLE 750ML SG805-AM-06 (TOTAL 8280 PCS) (NOT VACUUM BOTTLE) (MILD STEEL)"/>
    <x v="24"/>
    <x v="272"/>
    <x v="0"/>
    <s v="TOTAL 8280 PCS"/>
    <s v=""/>
    <e v="#VALUE!"/>
    <s v=" "/>
    <e v="#VALUE!"/>
    <n v="1311"/>
    <s v="KGS"/>
    <n v="533.63210526315788"/>
    <x v="1299"/>
    <n v="6.9847134196748408"/>
    <n v="9156.959293193715"/>
    <x v="1297"/>
    <x v="1301"/>
    <x v="5"/>
    <x v="0"/>
    <x v="0"/>
    <s v="Other"/>
  </r>
  <r>
    <s v="INNSA1"/>
    <s v="2020-07-10"/>
    <x v="0"/>
    <x v="2"/>
    <s v="STEEL ZARA (ITEM NO. NP-003) (QTY 60000 PCS)"/>
    <x v="13"/>
    <x v="280"/>
    <x v="5"/>
    <s v="ITEM NO. NP-003"/>
    <e v="#N/A"/>
    <e v="#N/A"/>
    <s v=" "/>
    <e v="#N/A"/>
    <n v="5600"/>
    <s v="KGS"/>
    <n v="359.42287678571432"/>
    <x v="1300"/>
    <n v="4.704487916043381"/>
    <n v="26345.132329842931"/>
    <x v="1298"/>
    <x v="1302"/>
    <x v="5"/>
    <x v="0"/>
    <x v="0"/>
    <s v="Other"/>
  </r>
  <r>
    <s v="INNSA1"/>
    <s v="2020-07-10"/>
    <x v="0"/>
    <x v="2"/>
    <s v="STEEL SPOON HOLDER ROUND (ITEM NO. MP-96) (QTY 16200 PCS)"/>
    <x v="13"/>
    <x v="70"/>
    <x v="25"/>
    <s v="ITEM NO. MP-96"/>
    <e v="#N/A"/>
    <e v="#N/A"/>
    <s v=" "/>
    <e v="#N/A"/>
    <n v="3465"/>
    <s v="KGS"/>
    <n v="262.89219624819623"/>
    <x v="1301"/>
    <n v="3.4409973330915729"/>
    <n v="11923.0557591623"/>
    <x v="1299"/>
    <x v="1303"/>
    <x v="5"/>
    <x v="0"/>
    <x v="0"/>
    <s v="Holder"/>
  </r>
  <r>
    <s v="INNSA1"/>
    <s v="2020-07-06"/>
    <x v="0"/>
    <x v="2"/>
    <s v="STEEL LUNCH BOX (ITEM NO. 6527) (QTY 25800 PCS) (MILD STEEL)"/>
    <x v="13"/>
    <x v="38"/>
    <x v="13"/>
    <s v="ITEM NO. 6527"/>
    <e v="#N/A"/>
    <e v="#N/A"/>
    <s v=" "/>
    <e v="#N/A"/>
    <n v="8987"/>
    <s v="KGS"/>
    <n v="419.25525425614779"/>
    <x v="1302"/>
    <n v="5.4876342180124054"/>
    <n v="49317.368717277488"/>
    <x v="1300"/>
    <x v="1304"/>
    <x v="5"/>
    <x v="0"/>
    <x v="0"/>
    <s v="Lunch Box"/>
  </r>
  <r>
    <s v="INNSA1"/>
    <s v="2020-07-04"/>
    <x v="0"/>
    <x v="2"/>
    <s v="MILD STEEL MUTLI FUNCTION CLOTH STAND (RYX-02-020) (OTHER ARTICLES OF HOUSEHOLD OF IRON &amp; STEEL)(1232 NOS)"/>
    <x v="2"/>
    <x v="281"/>
    <x v="0"/>
    <s v="RYX-02-020"/>
    <s v=""/>
    <e v="#VALUE!"/>
    <s v=" "/>
    <e v="#VALUE!"/>
    <n v="4004"/>
    <s v="KGS"/>
    <n v="336.88443806193811"/>
    <x v="1303"/>
    <n v="4.4094821735855767"/>
    <n v="17655.566623036651"/>
    <x v="1301"/>
    <x v="1305"/>
    <x v="5"/>
    <x v="0"/>
    <x v="0"/>
    <s v="Cloth Stand"/>
  </r>
  <r>
    <s v="INNSA1"/>
    <s v="2020-06-29"/>
    <x v="0"/>
    <x v="2"/>
    <s v="STEEL ZHARA -NP-003 (TOTAL 76800 PCS) (MILD STEEL)"/>
    <x v="13"/>
    <x v="282"/>
    <x v="40"/>
    <s v="TOTAL 76800 PCS"/>
    <s v=""/>
    <e v="#VALUE!"/>
    <s v=" "/>
    <e v="#VALUE!"/>
    <n v="7168"/>
    <s v="KGS"/>
    <n v="359.63156668526779"/>
    <x v="1304"/>
    <n v="4.667508977096273"/>
    <n v="33456.704347826089"/>
    <x v="1302"/>
    <x v="1306"/>
    <x v="5"/>
    <x v="0"/>
    <x v="0"/>
    <s v="Other"/>
  </r>
  <r>
    <s v="INNSA1"/>
    <s v="2020-06-29"/>
    <x v="0"/>
    <x v="2"/>
    <s v="STEEL SPOON HOLDER ROUND -MP-96 ( TOTAL 25200 PCS) (MILD STEEL)"/>
    <x v="13"/>
    <x v="283"/>
    <x v="25"/>
    <s v=" TOTAL 25200 PCS"/>
    <s v=""/>
    <e v="#VALUE!"/>
    <s v=" "/>
    <e v="#VALUE!"/>
    <n v="5390"/>
    <s v="KGS"/>
    <n v="263.34060667903532"/>
    <x v="1305"/>
    <n v="3.4177885357434818"/>
    <n v="18421.88020765737"/>
    <x v="1303"/>
    <x v="1307"/>
    <x v="5"/>
    <x v="0"/>
    <x v="0"/>
    <s v="Holder"/>
  </r>
  <r>
    <s v="INNSA1"/>
    <s v="2020-06-29"/>
    <x v="0"/>
    <x v="2"/>
    <s v="STEEL TEA STRAINER -NP-55 (TOTAL 54072 PCS) (MIL D STEEL)"/>
    <x v="13"/>
    <x v="284"/>
    <x v="6"/>
    <s v="TOTAL 54072 PCS"/>
    <s v=""/>
    <e v="#VALUE!"/>
    <s v=" "/>
    <e v="#VALUE!"/>
    <n v="2478.3000000000002"/>
    <s v="KGS"/>
    <n v="516.38947262236206"/>
    <x v="1306"/>
    <n v="6.702004836111124"/>
    <n v="16609.578585334199"/>
    <x v="1304"/>
    <x v="1308"/>
    <x v="5"/>
    <x v="0"/>
    <x v="0"/>
    <s v="Tea Strainer"/>
  </r>
  <r>
    <s v="INNSA1"/>
    <s v="2020-06-24"/>
    <x v="0"/>
    <x v="2"/>
    <s v="RYX-02-020 MILD STEEL MULTI FUNCTION CLOTH STAND (1232 NOS)(OTHER ARTICLES OF HOUSEHOLD OF IRON &amp; STEEL)"/>
    <x v="18"/>
    <x v="33"/>
    <x v="10"/>
    <s v="1232 NOS"/>
    <s v=""/>
    <e v="#VALUE!"/>
    <s v=" "/>
    <e v="#VALUE!"/>
    <n v="4004"/>
    <s v="KGS"/>
    <n v="339.73472277722283"/>
    <x v="1307"/>
    <n v="4.4092760905544814"/>
    <n v="17654.741466580141"/>
    <x v="1305"/>
    <x v="1309"/>
    <x v="5"/>
    <x v="0"/>
    <x v="0"/>
    <s v="Cloth Stand"/>
  </r>
  <r>
    <s v="INNSA1"/>
    <s v="2020-06-24"/>
    <x v="0"/>
    <x v="2"/>
    <s v="RYX-02-021A MILD STEEL MULTI FUNCTION CLOTH STAND (6480 NOS)(OTHER ARTICLES OF HOUSEHOLD OF IRON &amp; STEEL)"/>
    <x v="20"/>
    <x v="33"/>
    <x v="10"/>
    <s v="6480 NOS"/>
    <s v=""/>
    <e v="#VALUE!"/>
    <s v=" "/>
    <e v="#VALUE!"/>
    <n v="23760"/>
    <s v="KGS"/>
    <n v="191.29838973063971"/>
    <x v="1308"/>
    <n v="2.4827824754138841"/>
    <n v="58990.91161583388"/>
    <x v="1306"/>
    <x v="1310"/>
    <x v="5"/>
    <x v="0"/>
    <x v="0"/>
    <s v="Cloth Stand"/>
  </r>
  <r>
    <s v="INNSA1"/>
    <s v="2020-06-18"/>
    <x v="0"/>
    <x v="2"/>
    <s v="RYX-02-020 MILD STEEL MULTI FUNCTION CLOTH STAND (1232 NOS)(OTHER ARTICLES OF HOUSEHOLD OF IRON &amp; STEEL)"/>
    <x v="18"/>
    <x v="33"/>
    <x v="10"/>
    <s v="1232 NOS"/>
    <s v=""/>
    <e v="#VALUE!"/>
    <s v=" "/>
    <e v="#VALUE!"/>
    <n v="4004"/>
    <s v="KGS"/>
    <n v="338.05953296703302"/>
    <x v="1309"/>
    <n v="4.4219690381560888"/>
    <n v="17705.564028776978"/>
    <x v="1307"/>
    <x v="1311"/>
    <x v="5"/>
    <x v="0"/>
    <x v="0"/>
    <s v="Cloth Stand"/>
  </r>
  <r>
    <s v="INNSA1"/>
    <s v="2020-06-05"/>
    <x v="0"/>
    <x v="2"/>
    <s v="RYX-02-020 MILD STEEL MULTI FUNCTION CLOTH STAND (2464 NOS)(OTHER ARTICLES OF HOUSEHOLD OF IRON &amp; STEEL)"/>
    <x v="18"/>
    <x v="33"/>
    <x v="10"/>
    <s v="2464 NOS"/>
    <s v=""/>
    <e v="#VALUE!"/>
    <s v=" "/>
    <e v="#VALUE!"/>
    <n v="8008"/>
    <s v="KGS"/>
    <n v="338.53699300699299"/>
    <x v="1310"/>
    <n v="4.4282144278220148"/>
    <n v="35461.141137998697"/>
    <x v="1308"/>
    <x v="1312"/>
    <x v="5"/>
    <x v="0"/>
    <x v="0"/>
    <s v="Cloth Stand"/>
  </r>
  <r>
    <s v="INNSA1"/>
    <s v="2020-06-03"/>
    <x v="0"/>
    <x v="2"/>
    <s v="KW-830 STAINLESS STEEL SPORT BOTTLE 1000ML (QTY 35280 PCS / USD 0.98 PER PCS)"/>
    <x v="109"/>
    <x v="254"/>
    <x v="23"/>
    <s v=""/>
    <n v="35280"/>
    <s v="PCS"/>
    <s v="0.98"/>
    <s v="PCS"/>
    <n v="6850"/>
    <s v="KGS"/>
    <n v="394.54528759124088"/>
    <x v="1311"/>
    <n v="5.1507217701206383"/>
    <n v="35282.444125326379"/>
    <x v="1309"/>
    <x v="1313"/>
    <x v="5"/>
    <x v="0"/>
    <x v="0"/>
    <s v="Other"/>
  </r>
  <r>
    <s v="INNSA1"/>
    <s v="2020-05-29"/>
    <x v="0"/>
    <x v="2"/>
    <s v="STAINLESS STEEL BOTTLE 750ML SG805-AM-06 (TOTAL 22320 PCS)(NOT VACUUM BOTTLE)(MILD STEEL)"/>
    <x v="24"/>
    <x v="272"/>
    <x v="0"/>
    <s v="TOTAL 22320 PCS"/>
    <s v=""/>
    <e v="#VALUE!"/>
    <s v=" "/>
    <e v="#VALUE!"/>
    <n v="3534"/>
    <s v="KGS"/>
    <n v="536.39073288058864"/>
    <x v="1312"/>
    <n v="7.0024899853862754"/>
    <n v="24746.79960835509"/>
    <x v="1310"/>
    <x v="1314"/>
    <x v="5"/>
    <x v="0"/>
    <x v="0"/>
    <s v="Other"/>
  </r>
  <r>
    <s v="INNSA1"/>
    <s v="2020-05-29"/>
    <x v="0"/>
    <x v="2"/>
    <s v="STEEL LUNCH BOX (ITEM NO. 6527) (QTY 51600 PCS) (MILD STEEL)"/>
    <x v="13"/>
    <x v="38"/>
    <x v="13"/>
    <s v="ITEM NO. 6527"/>
    <e v="#N/A"/>
    <e v="#N/A"/>
    <s v=" "/>
    <e v="#N/A"/>
    <n v="17974"/>
    <s v="KGS"/>
    <n v="421.96315845109598"/>
    <x v="1313"/>
    <n v="5.5086574210325852"/>
    <n v="99012.608485639692"/>
    <x v="1311"/>
    <x v="1315"/>
    <x v="5"/>
    <x v="0"/>
    <x v="0"/>
    <s v="Lunch Box"/>
  </r>
  <r>
    <s v="INNSA1"/>
    <s v="2020-05-29"/>
    <x v="0"/>
    <x v="2"/>
    <s v="STEEL LUNCH BOX 3LAYER (ITEM NO. 8505) (QTY 6840 PCS) (MILD STEEL)"/>
    <x v="13"/>
    <x v="39"/>
    <x v="13"/>
    <s v="ITEM NO. 8505"/>
    <e v="#N/A"/>
    <e v="#N/A"/>
    <s v=" "/>
    <e v="#N/A"/>
    <n v="4434.6000000000004"/>
    <s v="KGS"/>
    <n v="404.99175799395658"/>
    <x v="1314"/>
    <n v="5.2870986683284151"/>
    <n v="23446.167754569189"/>
    <x v="1312"/>
    <x v="1316"/>
    <x v="5"/>
    <x v="0"/>
    <x v="0"/>
    <s v="Lunch Box"/>
  </r>
  <r>
    <s v="INNSA1"/>
    <s v="2020-05-29"/>
    <x v="0"/>
    <x v="2"/>
    <s v="STEEL LUNCH BOX 2 LAYER (ITEM NO. 8504) (QTY 22080 PCS) (MILD STEEL)"/>
    <x v="13"/>
    <x v="42"/>
    <x v="13"/>
    <s v="ITEM NO. 8504"/>
    <e v="#N/A"/>
    <e v="#N/A"/>
    <s v=" "/>
    <e v="#N/A"/>
    <n v="10561.6"/>
    <s v="KGS"/>
    <n v="390.64207506438407"/>
    <x v="1315"/>
    <n v="5.099765993007626"/>
    <n v="53861.688511749351"/>
    <x v="1313"/>
    <x v="1317"/>
    <x v="5"/>
    <x v="0"/>
    <x v="0"/>
    <s v="Lunch Box"/>
  </r>
  <r>
    <s v="INNSA1"/>
    <s v="2020-05-29"/>
    <x v="0"/>
    <x v="2"/>
    <s v="STEEL LUNCH BOX-6900(MILD STEEL)(TOTAL 38880 PCS)"/>
    <x v="13"/>
    <x v="285"/>
    <x v="13"/>
    <s v="MILD STEEL"/>
    <s v=""/>
    <e v="#VALUE!"/>
    <s v=" "/>
    <e v="#VALUE!"/>
    <n v="4552.2"/>
    <s v="KGS"/>
    <n v="492.05102587759768"/>
    <x v="1316"/>
    <n v="6.4236426354777771"/>
    <n v="29241.706005221931"/>
    <x v="1314"/>
    <x v="1318"/>
    <x v="5"/>
    <x v="0"/>
    <x v="0"/>
    <s v="Lunch Box"/>
  </r>
  <r>
    <s v="INNSA1"/>
    <s v="2020-05-29"/>
    <x v="0"/>
    <x v="2"/>
    <s v="STAINLESS STEEL SPORTS BOTTLE 750ML S-308-C6-NP-20 (TOTAL 19800 PCS)(NOT VACUUM BOTTLE)(MILD STEEL)"/>
    <x v="24"/>
    <x v="286"/>
    <x v="0"/>
    <s v="TOTAL 19800 PCS"/>
    <s v=""/>
    <e v="#VALUE!"/>
    <s v=" "/>
    <e v="#VALUE!"/>
    <n v="3520"/>
    <s v="KGS"/>
    <n v="456.29241477272728"/>
    <x v="1317"/>
    <n v="5.9568200361974846"/>
    <n v="20968.006527415149"/>
    <x v="1315"/>
    <x v="1319"/>
    <x v="5"/>
    <x v="0"/>
    <x v="0"/>
    <s v="Other"/>
  </r>
  <r>
    <s v="INNSA1"/>
    <s v="2020-05-29"/>
    <x v="0"/>
    <x v="2"/>
    <s v="STEEL RECTANGLE CONTAINER LARGE (ITEM NO. 6862) (QTY 20400 PCS) (MILD STEEL)"/>
    <x v="13"/>
    <x v="41"/>
    <x v="14"/>
    <s v="ITEM NO. 6862"/>
    <e v="#N/A"/>
    <e v="#N/A"/>
    <s v=" "/>
    <e v="#N/A"/>
    <n v="5100"/>
    <s v="KGS"/>
    <n v="468.19646274509802"/>
    <x v="1318"/>
    <n v="6.1122253622075462"/>
    <n v="31172.349347258489"/>
    <x v="1316"/>
    <x v="1320"/>
    <x v="5"/>
    <x v="0"/>
    <x v="0"/>
    <s v="Other"/>
  </r>
  <r>
    <s v="INNSA1"/>
    <s v="2020-05-23"/>
    <x v="0"/>
    <x v="2"/>
    <s v="HOUSEHOLD STEEL HOOK 3 PCS SET(TOTAL 68760 SET) (MILD STEEL)"/>
    <x v="12"/>
    <x v="13"/>
    <x v="0"/>
    <s v="TOTAL 68760 SET"/>
    <s v=""/>
    <e v="#VALUE!"/>
    <s v=" "/>
    <e v="#VALUE!"/>
    <n v="2330.1999999999998"/>
    <s v="KGS"/>
    <n v="1029.2092095099131"/>
    <x v="1319"/>
    <n v="13.43615156018164"/>
    <n v="31308.92036553525"/>
    <x v="1317"/>
    <x v="1321"/>
    <x v="5"/>
    <x v="0"/>
    <x v="0"/>
    <s v="Other"/>
  </r>
  <r>
    <s v="INNSA1"/>
    <s v="2020-05-15"/>
    <x v="0"/>
    <x v="2"/>
    <s v="STAINLESS STEEL SPORTS BOTTLE 750ML SG-702-SB-01(TOTAL 23616 PCS)(NOT VACUUM BOTTLE)(MILD STEEL)"/>
    <x v="24"/>
    <x v="287"/>
    <x v="0"/>
    <s v="TOTAL 23616 PCS"/>
    <s v=""/>
    <e v="#VALUE!"/>
    <s v=" "/>
    <e v="#VALUE!"/>
    <n v="3870.4"/>
    <s v="KGS"/>
    <n v="547.83854381976016"/>
    <x v="1320"/>
    <n v="7.1426146521481124"/>
    <n v="27644.775749674049"/>
    <x v="1318"/>
    <x v="1322"/>
    <x v="5"/>
    <x v="0"/>
    <x v="0"/>
    <s v="Other"/>
  </r>
  <r>
    <s v="INNSA1"/>
    <s v="2020-05-15"/>
    <x v="0"/>
    <x v="2"/>
    <s v="STAINLESS STEEL SPORTS BOTTLE KOOU 750ML-MP-202(TOTAL 20880 PCS)(NOT VACUUM BOTTLE)(MILD STEEL)"/>
    <x v="24"/>
    <x v="277"/>
    <x v="0"/>
    <s v="TOTAL 20880 PCS"/>
    <s v=""/>
    <e v="#VALUE!"/>
    <s v=" "/>
    <e v="#VALUE!"/>
    <n v="3944"/>
    <s v="KGS"/>
    <n v="471.04823529411772"/>
    <x v="1321"/>
    <n v="6.1414372267811954"/>
    <n v="24221.828422425031"/>
    <x v="1319"/>
    <x v="1323"/>
    <x v="5"/>
    <x v="0"/>
    <x v="0"/>
    <s v="Other"/>
  </r>
  <r>
    <s v="INNSA1"/>
    <s v="2020-05-15"/>
    <x v="0"/>
    <x v="2"/>
    <s v="03-027I FAMILY CLOTH RACK 3LAYERS (3648 PCS) (OTHER ARTICLESOF HOUSEHOLD OF IRON &amp; STEEL) (MADE UP OF MILD STEEL)"/>
    <x v="110"/>
    <x v="288"/>
    <x v="46"/>
    <s v="3648 PCS"/>
    <s v=""/>
    <e v="#VALUE!"/>
    <s v=" "/>
    <e v="#VALUE!"/>
    <n v="20976"/>
    <s v="KGS"/>
    <n v="154.9312094774981"/>
    <x v="1322"/>
    <n v="2.0199636176988012"/>
    <n v="42370.756844850061"/>
    <x v="1320"/>
    <x v="1324"/>
    <x v="5"/>
    <x v="0"/>
    <x v="0"/>
    <s v="Other"/>
  </r>
  <r>
    <s v="INNSA1"/>
    <s v="2020-05-15"/>
    <x v="0"/>
    <x v="2"/>
    <s v="RYX-02-021A MILD STEEL MULTI FUNCTION CLOTH STAND (10368 NOS) (OTHER ARTICLES OF HOUSEHOLD OF IRON &amp; STEEL)"/>
    <x v="20"/>
    <x v="33"/>
    <x v="10"/>
    <s v="10368 NOS"/>
    <s v=""/>
    <e v="#VALUE!"/>
    <s v=" "/>
    <e v="#VALUE!"/>
    <n v="38016"/>
    <s v="KGS"/>
    <n v="198.17704282407411"/>
    <x v="1323"/>
    <n v="2.5837945609396882"/>
    <n v="98225.534028683178"/>
    <x v="1321"/>
    <x v="1325"/>
    <x v="5"/>
    <x v="0"/>
    <x v="0"/>
    <s v="Cloth Stand"/>
  </r>
  <r>
    <s v="INNSA1"/>
    <s v="2020-05-14"/>
    <x v="0"/>
    <x v="1"/>
    <s v="STEEL SCRUBBER 2PCS SET - 8001-2 (QTY- 158040 SETS/USD 0.156 PER SET)"/>
    <x v="13"/>
    <x v="264"/>
    <x v="4"/>
    <s v=""/>
    <e v="#VALUE!"/>
    <s v="SETS"/>
    <s v="0.156"/>
    <s v="SET"/>
    <n v="5005"/>
    <s v="KGS"/>
    <n v="395.989996003996"/>
    <x v="1324"/>
    <n v="5.1628421904041204"/>
    <n v="25840.025162972619"/>
    <x v="1322"/>
    <x v="1326"/>
    <x v="5"/>
    <x v="1"/>
    <x v="0"/>
    <s v="Scrubber"/>
  </r>
  <r>
    <s v="INNSA1"/>
    <s v="2020-05-09"/>
    <x v="0"/>
    <x v="2"/>
    <s v="STAINLESS STEEL SPORTS BOTTLE 750ML S-308-C6-NP-20 (TOTAL 7200 PCS ) (NOT VACUUM BOTTLE) (MILD STEEL)"/>
    <x v="24"/>
    <x v="286"/>
    <x v="0"/>
    <s v="TOTAL 7200 PCS "/>
    <s v=""/>
    <e v="#VALUE!"/>
    <s v=" "/>
    <e v="#VALUE!"/>
    <n v="1280"/>
    <s v="KGS"/>
    <n v="462.13492187499997"/>
    <x v="1325"/>
    <n v="6.0252271430899604"/>
    <n v="7712.2907431551494"/>
    <x v="1323"/>
    <x v="1327"/>
    <x v="5"/>
    <x v="0"/>
    <x v="0"/>
    <s v="Other"/>
  </r>
  <r>
    <s v="INNSA1"/>
    <s v="2020-05-09"/>
    <x v="0"/>
    <x v="2"/>
    <s v="STEEL TEA STRAINER -NP-55 (TOTAL 61200 PCS)"/>
    <x v="13"/>
    <x v="284"/>
    <x v="6"/>
    <s v="TOTAL 61200 PCS"/>
    <s v=""/>
    <e v="#VALUE!"/>
    <s v=" "/>
    <e v="#VALUE!"/>
    <n v="2805"/>
    <s v="KGS"/>
    <n v="524.38285561497321"/>
    <x v="1326"/>
    <n v="6.83680385417175"/>
    <n v="19177.234810951759"/>
    <x v="1324"/>
    <x v="1328"/>
    <x v="5"/>
    <x v="0"/>
    <x v="0"/>
    <s v="Tea Strainer"/>
  </r>
  <r>
    <s v="INNSA1"/>
    <s v="2020-05-09"/>
    <x v="0"/>
    <x v="2"/>
    <s v="STEEL SALT BOTTLE -NP-19 (TOTAL 21024 PCS)"/>
    <x v="13"/>
    <x v="289"/>
    <x v="3"/>
    <s v="TOTAL 21024 PCS"/>
    <s v=""/>
    <e v="#VALUE!"/>
    <s v=" "/>
    <e v="#VALUE!"/>
    <n v="3285"/>
    <s v="KGS"/>
    <n v="240.37130898021309"/>
    <x v="1327"/>
    <n v="3.1339153713195969"/>
    <n v="10294.911994784879"/>
    <x v="1325"/>
    <x v="1329"/>
    <x v="5"/>
    <x v="0"/>
    <x v="0"/>
    <s v="Other"/>
  </r>
  <r>
    <s v="INNSA1"/>
    <s v="2020-05-09"/>
    <x v="0"/>
    <x v="2"/>
    <s v="STAINLESS STEEL COLA BOTTLE 750ML SK750-SL-01(TOTAL 41400 PCS) (NOT VACUUM BOTTLE) (MILD STEEL)"/>
    <x v="24"/>
    <x v="290"/>
    <x v="0"/>
    <s v="TOTAL 41400 PCS"/>
    <s v=""/>
    <e v="#VALUE!"/>
    <s v=" "/>
    <e v="#VALUE!"/>
    <n v="7820"/>
    <s v="KGS"/>
    <n v="510.70508695652171"/>
    <x v="1328"/>
    <n v="6.6584757099937626"/>
    <n v="52069.280052151233"/>
    <x v="1326"/>
    <x v="1330"/>
    <x v="5"/>
    <x v="0"/>
    <x v="0"/>
    <s v="Other"/>
  </r>
  <r>
    <s v="INNSA1"/>
    <s v="2020-05-09"/>
    <x v="0"/>
    <x v="2"/>
    <s v="STEEL ZHARA-NP-003(TOTAL 36000 PCS)"/>
    <x v="13"/>
    <x v="274"/>
    <x v="5"/>
    <s v="TOTAL 36000 PCS"/>
    <s v=""/>
    <e v="#VALUE!"/>
    <s v=" "/>
    <e v="#VALUE!"/>
    <n v="3360"/>
    <s v="KGS"/>
    <n v="365.27393154761899"/>
    <x v="1329"/>
    <n v="4.7623719888868186"/>
    <n v="16001.569882659711"/>
    <x v="1327"/>
    <x v="1331"/>
    <x v="5"/>
    <x v="0"/>
    <x v="0"/>
    <s v="Other"/>
  </r>
  <r>
    <s v="INNSA1"/>
    <s v="2020-05-09"/>
    <x v="0"/>
    <x v="1"/>
    <s v="STEEL SCRUBBER 6PCS SET - OKS-4156 (QTY- 98000 PCS/USD 0.265 PER PCS)"/>
    <x v="13"/>
    <x v="188"/>
    <x v="4"/>
    <s v=""/>
    <e v="#VALUE!"/>
    <s v="PCS"/>
    <s v="0.265"/>
    <s v="PCS"/>
    <n v="9112"/>
    <s v="KGS"/>
    <n v="228.972382572432"/>
    <x v="1330"/>
    <n v="2.985298338623624"/>
    <n v="27202.038461538461"/>
    <x v="1328"/>
    <x v="1332"/>
    <x v="5"/>
    <x v="1"/>
    <x v="0"/>
    <s v="Scrubber"/>
  </r>
  <r>
    <s v="INNSA1"/>
    <s v="2020-05-09"/>
    <x v="0"/>
    <x v="2"/>
    <s v="STEEL HAND BLENDER-RS-02 (TOTAL 20000 PCS)"/>
    <x v="13"/>
    <x v="291"/>
    <x v="8"/>
    <s v="TOTAL 20000 PCS"/>
    <s v=""/>
    <e v="#VALUE!"/>
    <s v=" "/>
    <e v="#VALUE!"/>
    <n v="1300"/>
    <s v="KGS"/>
    <n v="560.04227692307688"/>
    <x v="1331"/>
    <n v="7.3017246013438966"/>
    <n v="9492.2419817470654"/>
    <x v="1329"/>
    <x v="1333"/>
    <x v="5"/>
    <x v="0"/>
    <x v="0"/>
    <s v="Other"/>
  </r>
  <r>
    <s v="INNSA1"/>
    <s v="2020-05-09"/>
    <x v="0"/>
    <x v="2"/>
    <s v="STAINLESS STEEL SPORTS BOTTLE 650ML S115-NP-21 (TOTAL 7200 PCS ) (NOT VACUUM BOTTLE) (MILD STEEL)"/>
    <x v="24"/>
    <x v="292"/>
    <x v="0"/>
    <s v="TOTAL 7200 PCS "/>
    <s v=""/>
    <e v="#VALUE!"/>
    <s v=" "/>
    <e v="#VALUE!"/>
    <n v="1280"/>
    <s v="KGS"/>
    <n v="483.83988281249998"/>
    <x v="1332"/>
    <n v="6.3082122922099089"/>
    <n v="8074.5117340286833"/>
    <x v="1330"/>
    <x v="1334"/>
    <x v="5"/>
    <x v="0"/>
    <x v="0"/>
    <s v="Other"/>
  </r>
  <r>
    <s v="INNSA1"/>
    <s v="2020-05-09"/>
    <x v="0"/>
    <x v="2"/>
    <s v="STAINLESS STEEL BOTTLE 750ML SG805-AM-06 (TOTAL 25560 PCS ) (NOT VACUUM BOTTLE) (MILD STEEL)"/>
    <x v="24"/>
    <x v="272"/>
    <x v="0"/>
    <s v="TOTAL 25560 PCS "/>
    <s v=""/>
    <e v="#VALUE!"/>
    <s v=" "/>
    <e v="#VALUE!"/>
    <n v="4047"/>
    <s v="KGS"/>
    <n v="543.2588386459106"/>
    <x v="1333"/>
    <n v="7.0829053278475964"/>
    <n v="28664.517861799221"/>
    <x v="1331"/>
    <x v="1335"/>
    <x v="5"/>
    <x v="0"/>
    <x v="0"/>
    <s v="Other"/>
  </r>
  <r>
    <s v="INNSA1"/>
    <s v="2020-05-07"/>
    <x v="0"/>
    <x v="2"/>
    <s v="RYX-02-021A MILD STEEL MULTI FUNCTION CLOTH STAND (9072 NOS)(OTHER ARTICLES OF HOUSEHOLD OF IRON &amp; STEEL)"/>
    <x v="20"/>
    <x v="33"/>
    <x v="10"/>
    <s v="9072 NOS"/>
    <s v=""/>
    <e v="#VALUE!"/>
    <s v=" "/>
    <e v="#VALUE!"/>
    <n v="33264"/>
    <s v="KGS"/>
    <n v="196.2701764670515"/>
    <x v="1334"/>
    <n v="2.5589332003526919"/>
    <n v="85120.353976531944"/>
    <x v="1332"/>
    <x v="1336"/>
    <x v="5"/>
    <x v="0"/>
    <x v="0"/>
    <s v="Cloth Stand"/>
  </r>
  <r>
    <s v="INNSA1"/>
    <s v="2020-05-07"/>
    <x v="0"/>
    <x v="2"/>
    <s v="RYX-02-020 MILD STEEL MULTI FUNCTION CLOTH STAND (2464 NOS)(OTHER ARTICLES OF HOUSEHOLD OF IRON &amp; STEEL)"/>
    <x v="18"/>
    <x v="33"/>
    <x v="10"/>
    <s v="2464 NOS"/>
    <s v=""/>
    <e v="#VALUE!"/>
    <s v=" "/>
    <e v="#VALUE!"/>
    <n v="8008"/>
    <s v="KGS"/>
    <n v="355.32269605394612"/>
    <x v="1335"/>
    <n v="4.6326296747580971"/>
    <n v="37098.098435462838"/>
    <x v="1333"/>
    <x v="1337"/>
    <x v="5"/>
    <x v="0"/>
    <x v="0"/>
    <s v="Cloth Stand"/>
  </r>
  <r>
    <s v="INNSA1"/>
    <s v="2020-05-06"/>
    <x v="0"/>
    <x v="2"/>
    <s v="KWP-1000B SS OIL POT 1000ML (QTY:27000 PCS/USD 1.45 PER PCS)"/>
    <x v="82"/>
    <x v="275"/>
    <x v="36"/>
    <s v=""/>
    <n v="27000"/>
    <s v="PCS"/>
    <s v="1.45"/>
    <s v="PCS"/>
    <n v="6097.5"/>
    <s v="KGS"/>
    <n v="514.59727757277574"/>
    <x v="1336"/>
    <n v="6.6271381529011677"/>
    <n v="40408.974887314871"/>
    <x v="1334"/>
    <x v="1338"/>
    <x v="5"/>
    <x v="0"/>
    <x v="0"/>
    <s v="Other"/>
  </r>
  <r>
    <s v="INNSA1"/>
    <s v="2020-05-06"/>
    <x v="0"/>
    <x v="2"/>
    <s v="KWP-600P SS OIL POT 600ML (QTY:38760 PCS/USD 1.20 PER PCS)"/>
    <x v="111"/>
    <x v="174"/>
    <x v="36"/>
    <s v=""/>
    <n v="38760"/>
    <s v="PCS"/>
    <s v="1.20"/>
    <s v="PCS"/>
    <n v="6783"/>
    <s v="KGS"/>
    <n v="546.88889576883378"/>
    <x v="1337"/>
    <n v="7.0429993015947678"/>
    <n v="47772.664262717313"/>
    <x v="1335"/>
    <x v="1339"/>
    <x v="5"/>
    <x v="0"/>
    <x v="0"/>
    <s v="Other"/>
  </r>
  <r>
    <s v="INNSA1"/>
    <s v="2020-05-03"/>
    <x v="0"/>
    <x v="2"/>
    <s v="STEEL ZHARA NP-003 (QTY 30000 PCS)"/>
    <x v="13"/>
    <x v="250"/>
    <x v="40"/>
    <s v=""/>
    <e v="#N/A"/>
    <e v="#N/A"/>
    <s v=" "/>
    <e v="#N/A"/>
    <n v="2800"/>
    <s v="KGS"/>
    <n v="367.51845357142861"/>
    <x v="1338"/>
    <n v="4.7330129242939929"/>
    <n v="13252.436188023181"/>
    <x v="1336"/>
    <x v="1340"/>
    <x v="5"/>
    <x v="0"/>
    <x v="0"/>
    <s v="Other"/>
  </r>
  <r>
    <s v="INNSA1"/>
    <s v="2020-05-03"/>
    <x v="0"/>
    <x v="2"/>
    <s v="STAINLESS STEEL SPORTS BOTTLE 800ML SB-10(TOTAL 2520 PCS ) (NOT VACUUM BOTTLE) (MILD STEEL)"/>
    <x v="24"/>
    <x v="293"/>
    <x v="0"/>
    <s v="TOTAL 2520 PCS "/>
    <s v=""/>
    <e v="#VALUE!"/>
    <s v=" "/>
    <e v="#VALUE!"/>
    <n v="406"/>
    <s v="KGS"/>
    <n v="611.44891625615764"/>
    <x v="1339"/>
    <n v="7.8744226175937877"/>
    <n v="3197.0155827430781"/>
    <x v="1337"/>
    <x v="1341"/>
    <x v="5"/>
    <x v="0"/>
    <x v="0"/>
    <s v="Other"/>
  </r>
  <r>
    <s v="INNSA1"/>
    <s v="2020-05-03"/>
    <x v="0"/>
    <x v="2"/>
    <s v="STAINLESS STEEL SPORTS BOTTLE 750ML SG-127 -SB-09 (TOTAL 2520 PCS ) (NOT VACUUM BOTTLE) (MILD STEEL)"/>
    <x v="24"/>
    <x v="294"/>
    <x v="0"/>
    <s v="TOTAL 2520 PCS "/>
    <s v=""/>
    <e v="#VALUE!"/>
    <s v=" "/>
    <e v="#VALUE!"/>
    <n v="413"/>
    <s v="KGS"/>
    <n v="566.31181598062949"/>
    <x v="1340"/>
    <n v="7.2931334962090073"/>
    <n v="3012.064133934321"/>
    <x v="1338"/>
    <x v="1342"/>
    <x v="5"/>
    <x v="0"/>
    <x v="0"/>
    <s v="Other"/>
  </r>
  <r>
    <s v="INNSA1"/>
    <s v="2020-05-03"/>
    <x v="0"/>
    <x v="2"/>
    <s v="STEEL TEA STRAINER NP-55 (QTY 61200 PCS)"/>
    <x v="13"/>
    <x v="205"/>
    <x v="6"/>
    <s v=""/>
    <e v="#N/A"/>
    <e v="#N/A"/>
    <s v=" "/>
    <e v="#N/A"/>
    <n v="2805"/>
    <s v="KGS"/>
    <n v="527.63176114082"/>
    <x v="1341"/>
    <n v="6.7950001434748222"/>
    <n v="19059.975402446878"/>
    <x v="1339"/>
    <x v="1343"/>
    <x v="5"/>
    <x v="0"/>
    <x v="0"/>
    <s v="Tea Strainer"/>
  </r>
  <r>
    <s v="INNSA1"/>
    <s v="2020-05-03"/>
    <x v="0"/>
    <x v="2"/>
    <s v="STAINLESS STEEL SPORTS BOTTLE 650ML S115 -NP-21(TOTAL 36000 PCS)(NOT VACUUM BOTTLE)(MILD STEEL)"/>
    <x v="24"/>
    <x v="295"/>
    <x v="0"/>
    <s v="TOTAL 36000 PCS"/>
    <s v=""/>
    <e v="#VALUE!"/>
    <s v=" "/>
    <e v="#VALUE!"/>
    <n v="6400"/>
    <s v="KGS"/>
    <n v="490.01186093749999"/>
    <x v="1342"/>
    <n v="6.3105197802640056"/>
    <n v="40387.326593689642"/>
    <x v="1340"/>
    <x v="1344"/>
    <x v="5"/>
    <x v="0"/>
    <x v="0"/>
    <s v="Other"/>
  </r>
  <r>
    <s v="INNSA1"/>
    <s v="2020-05-03"/>
    <x v="0"/>
    <x v="2"/>
    <s v="STEEL LUNCH BOX 2 LAYER 8504 (MILD STEEL) (QTY 22020 PCS)"/>
    <x v="13"/>
    <x v="296"/>
    <x v="13"/>
    <s v="MILD STEEL"/>
    <e v="#N/A"/>
    <e v="#N/A"/>
    <s v=" "/>
    <e v="#N/A"/>
    <n v="10532.9"/>
    <s v="KGS"/>
    <n v="399.5341833683031"/>
    <x v="1343"/>
    <n v="5.1453210993986227"/>
    <n v="54195.152607855751"/>
    <x v="1341"/>
    <x v="1345"/>
    <x v="5"/>
    <x v="0"/>
    <x v="0"/>
    <s v="Lunch Box"/>
  </r>
  <r>
    <s v="INNSA1"/>
    <s v="2020-05-03"/>
    <x v="0"/>
    <x v="2"/>
    <s v="STEEL LUNCH BOX 6900 (MILD STEEL) (QTY 86400 PCS)"/>
    <x v="13"/>
    <x v="297"/>
    <x v="13"/>
    <s v="MILD STEEL"/>
    <e v="#N/A"/>
    <e v="#N/A"/>
    <s v=" "/>
    <e v="#N/A"/>
    <n v="10116"/>
    <s v="KGS"/>
    <n v="498.55653321470942"/>
    <x v="1344"/>
    <n v="6.4205606338017942"/>
    <n v="64950.39137153895"/>
    <x v="1342"/>
    <x v="1346"/>
    <x v="5"/>
    <x v="0"/>
    <x v="0"/>
    <s v="Lunch Box"/>
  </r>
  <r>
    <s v="INNSA1"/>
    <s v="2020-05-03"/>
    <x v="0"/>
    <x v="2"/>
    <s v="STEEL LUNCH BOX 6527 (MILD STEEL) (QTY 25800 PCS)"/>
    <x v="13"/>
    <x v="298"/>
    <x v="13"/>
    <s v="MILD STEEL"/>
    <e v="#N/A"/>
    <e v="#N/A"/>
    <s v=" "/>
    <e v="#N/A"/>
    <n v="8967"/>
    <s v="KGS"/>
    <n v="432.5308118657299"/>
    <x v="1345"/>
    <n v="5.570261582301737"/>
    <n v="49948.535608499667"/>
    <x v="1343"/>
    <x v="1347"/>
    <x v="5"/>
    <x v="0"/>
    <x v="0"/>
    <s v="Lunch Box"/>
  </r>
  <r>
    <s v="INNSA1"/>
    <s v="2020-05-03"/>
    <x v="0"/>
    <x v="2"/>
    <s v="STEEL TEA STRAINER BIG SB-12 (QTY 456 PCS)"/>
    <x v="13"/>
    <x v="211"/>
    <x v="6"/>
    <s v=""/>
    <e v="#N/A"/>
    <e v="#N/A"/>
    <s v=" "/>
    <e v="#N/A"/>
    <n v="108.3"/>
    <s v="KGS"/>
    <n v="391.67774699907659"/>
    <x v="1346"/>
    <n v="5.0441435543989259"/>
    <n v="546.28074694140366"/>
    <x v="1344"/>
    <x v="1348"/>
    <x v="5"/>
    <x v="0"/>
    <x v="0"/>
    <s v="Tea Strainer"/>
  </r>
  <r>
    <s v="INNSA1"/>
    <s v="2020-05-01"/>
    <x v="0"/>
    <x v="2"/>
    <s v="03-027I FAMILY CLOTH RACK 3LAYERS (1824 PCS) (OTHER ARTICLESOF HOUSEHOLD OF IRON &amp; STEEL) (MADE UP OF MILD STEEL)"/>
    <x v="110"/>
    <x v="288"/>
    <x v="46"/>
    <s v="1824 PCS"/>
    <s v=""/>
    <e v="#VALUE!"/>
    <s v=" "/>
    <e v="#VALUE!"/>
    <n v="10488"/>
    <s v="KGS"/>
    <n v="157.1683114035088"/>
    <x v="1347"/>
    <n v="2.0240606748681098"/>
    <n v="21228.348358016741"/>
    <x v="1345"/>
    <x v="1349"/>
    <x v="5"/>
    <x v="0"/>
    <x v="0"/>
    <s v="Other"/>
  </r>
  <r>
    <s v="INNSA1"/>
    <s v="2020-04-27"/>
    <x v="0"/>
    <x v="2"/>
    <s v="2628 HOUSEHOLD STEEL HOOK 3PCS SET (QTY 96984 SET / USD 0.445 PER PCS)"/>
    <x v="76"/>
    <x v="202"/>
    <x v="34"/>
    <s v=""/>
    <n v="96984"/>
    <s v="SET"/>
    <s v="0.445"/>
    <s v="SET"/>
    <n v="3286.68"/>
    <s v="KGS"/>
    <n v="1033.3314803996741"/>
    <x v="1348"/>
    <n v="13.30755287056888"/>
    <n v="43737.667868641343"/>
    <x v="1346"/>
    <x v="1350"/>
    <x v="5"/>
    <x v="0"/>
    <x v="0"/>
    <s v="Other"/>
  </r>
  <r>
    <s v="INNSA1"/>
    <s v="2020-04-25"/>
    <x v="0"/>
    <x v="2"/>
    <s v="STAINLESS STEEL COLA BOTTLE 750ML SK750-SL-01(TOTAL 25200 (NOT VACUUM BOTTLE) (MILD STEEL)"/>
    <x v="24"/>
    <x v="290"/>
    <x v="0"/>
    <s v="TOTAL 25200 (NOT VACUUM BOTTLE"/>
    <s v=""/>
    <e v="#VALUE!"/>
    <s v=" "/>
    <e v="#VALUE!"/>
    <n v="4760"/>
    <s v="KGS"/>
    <n v="516.70881092436969"/>
    <x v="1349"/>
    <n v="6.6543311129989648"/>
    <n v="31674.616097875081"/>
    <x v="1347"/>
    <x v="1351"/>
    <x v="5"/>
    <x v="0"/>
    <x v="0"/>
    <s v="Other"/>
  </r>
  <r>
    <s v="INNSA1"/>
    <s v="2020-04-25"/>
    <x v="0"/>
    <x v="2"/>
    <s v="STAINLESS STEEL BOTTLE 750ML SG805-AM-06 (TOTAL 3600 PCS) (NOT VACUUM BOTTLE) (MILD STEEL)"/>
    <x v="24"/>
    <x v="272"/>
    <x v="0"/>
    <s v="TOTAL 3600 PCS"/>
    <s v=""/>
    <e v="#VALUE!"/>
    <s v=" "/>
    <e v="#VALUE!"/>
    <n v="570"/>
    <s v="KGS"/>
    <n v="549.64526315789476"/>
    <x v="1350"/>
    <n v="7.0784966279187991"/>
    <n v="4034.7430779137148"/>
    <x v="1348"/>
    <x v="1352"/>
    <x v="5"/>
    <x v="0"/>
    <x v="0"/>
    <s v="Other"/>
  </r>
  <r>
    <s v="INNSA1"/>
    <s v="2020-04-25"/>
    <x v="0"/>
    <x v="2"/>
    <s v="STAINLESS STEEL SPORTS BOTTLE 750ML SG-702 -SB-01 (TOTAL 21600 PCS ) (NOT VACUUM BOTTLE) (MILD STEEL)"/>
    <x v="24"/>
    <x v="279"/>
    <x v="0"/>
    <s v="TOTAL 21600 PCS "/>
    <s v=""/>
    <e v="#VALUE!"/>
    <s v=" "/>
    <e v="#VALUE!"/>
    <n v="3540"/>
    <s v="KGS"/>
    <n v="550.86412429378527"/>
    <x v="1351"/>
    <n v="7.0941934873636221"/>
    <n v="25113.44494526722"/>
    <x v="1349"/>
    <x v="1353"/>
    <x v="5"/>
    <x v="0"/>
    <x v="0"/>
    <s v="Other"/>
  </r>
  <r>
    <s v="INNSA1"/>
    <s v="2020-04-25"/>
    <x v="0"/>
    <x v="2"/>
    <s v="STAINLESS STEEL SPORTS BOTTLE KOOU 750ML-MP-202 (TOTAL 16560PCS)(NOT VACUUM BOTTLE)(MILD STEEL)"/>
    <x v="24"/>
    <x v="277"/>
    <x v="0"/>
    <s v="TOTAL 16560PCS"/>
    <s v=""/>
    <e v="#VALUE!"/>
    <s v=" "/>
    <e v="#VALUE!"/>
    <n v="3128"/>
    <s v="KGS"/>
    <n v="473.64972186700771"/>
    <x v="1352"/>
    <n v="6.0998032436189016"/>
    <n v="19080.18454603992"/>
    <x v="1350"/>
    <x v="1354"/>
    <x v="5"/>
    <x v="0"/>
    <x v="0"/>
    <s v="Other"/>
  </r>
  <r>
    <s v="INNSA1"/>
    <s v="2020-04-25"/>
    <x v="0"/>
    <x v="2"/>
    <s v="STAINLESS STEEL SPORTS BOTTLE 650ML S115 -NP-21(TOTAL 17280(NOT VACUUM BOTTLE)(MILD STEEL)"/>
    <x v="24"/>
    <x v="295"/>
    <x v="0"/>
    <s v="TOTAL 17280(NOT VACUUM BOTTLE"/>
    <s v=""/>
    <e v="#VALUE!"/>
    <s v=" "/>
    <e v="#VALUE!"/>
    <n v="3072"/>
    <s v="KGS"/>
    <n v="489.52778645833342"/>
    <x v="1353"/>
    <n v="6.3042857238677827"/>
    <n v="19366.765743721829"/>
    <x v="1351"/>
    <x v="1355"/>
    <x v="5"/>
    <x v="0"/>
    <x v="0"/>
    <s v="Other"/>
  </r>
  <r>
    <s v="INNSA1"/>
    <s v="2020-04-25"/>
    <x v="0"/>
    <x v="2"/>
    <s v="STAINLESS STEEL SPORTS BOTTLE KWB-600F(50400 PCS)(NOT VACUUM BOTTLE) (MILD STEEL)"/>
    <x v="24"/>
    <x v="299"/>
    <x v="0"/>
    <s v="50400 PCS"/>
    <s v=""/>
    <e v="#VALUE!"/>
    <s v=" "/>
    <e v="#VALUE!"/>
    <n v="7897.5"/>
    <s v="KGS"/>
    <n v="507.94811775878441"/>
    <x v="1354"/>
    <n v="6.541508277640494"/>
    <n v="51661.561622665802"/>
    <x v="1352"/>
    <x v="1356"/>
    <x v="5"/>
    <x v="0"/>
    <x v="0"/>
    <s v="Other"/>
  </r>
  <r>
    <s v="INNSA1"/>
    <s v="2020-04-24"/>
    <x v="0"/>
    <x v="2"/>
    <s v="03-027I FAMILY CLOTH RACK 3LAYERS (3648 PCS) (OTHER ARTICLESOF HOUSEHOLD OF IRON &amp; STEEL) (MADE UP OF MILD STEEL)"/>
    <x v="110"/>
    <x v="288"/>
    <x v="46"/>
    <s v="3648 PCS"/>
    <s v=""/>
    <e v="#VALUE!"/>
    <s v=" "/>
    <e v="#VALUE!"/>
    <n v="20976"/>
    <s v="KGS"/>
    <n v="157.01942648741419"/>
    <x v="1355"/>
    <n v="2.0221432902435819"/>
    <n v="42416.477656149393"/>
    <x v="1353"/>
    <x v="1357"/>
    <x v="5"/>
    <x v="0"/>
    <x v="0"/>
    <s v="Other"/>
  </r>
  <r>
    <s v="INNSA1"/>
    <s v="2020-04-24"/>
    <x v="0"/>
    <x v="2"/>
    <s v="RYX-02-021A MILD STEEL MULTI FUNCTION CLOTH STAND (3888 NOS)(OTHER ARTICLES OF HOUSEHOLD OF IRON &amp; STEEL)"/>
    <x v="20"/>
    <x v="33"/>
    <x v="10"/>
    <s v="3888 NOS"/>
    <s v=""/>
    <e v="#VALUE!"/>
    <s v=" "/>
    <e v="#VALUE!"/>
    <n v="14256"/>
    <s v="KGS"/>
    <n v="197.69450126262629"/>
    <x v="1356"/>
    <n v="2.5459691083403251"/>
    <n v="36295.335608499678"/>
    <x v="1354"/>
    <x v="1358"/>
    <x v="5"/>
    <x v="0"/>
    <x v="0"/>
    <s v="Cloth Stand"/>
  </r>
  <r>
    <s v="INNSA1"/>
    <s v="2020-04-24"/>
    <x v="0"/>
    <x v="2"/>
    <s v="RYX-02-020 MILD STEEL MULTI FUNCTION CLOTH STAND (2464 NOS)(OTHER ARTICLES OF HOUSEHOLD OF IRON &amp; STEEL)"/>
    <x v="18"/>
    <x v="33"/>
    <x v="10"/>
    <s v="2464 NOS"/>
    <s v=""/>
    <e v="#VALUE!"/>
    <s v=" "/>
    <e v="#VALUE!"/>
    <n v="8008"/>
    <s v="KGS"/>
    <n v="357.90125874125869"/>
    <x v="1357"/>
    <n v="4.609159803493351"/>
    <n v="36910.151706374752"/>
    <x v="1355"/>
    <x v="1359"/>
    <x v="5"/>
    <x v="0"/>
    <x v="0"/>
    <s v="Cloth Stand"/>
  </r>
  <r>
    <s v="INNSA1"/>
    <s v="2020-04-17"/>
    <x v="0"/>
    <x v="2"/>
    <s v="RYX-02-021A MILD STEEL MULTI FUNCTION CLOTH STAND (2592 NOS) (OTHER ARTICLES OF HOUSEHOLD OF IRON &amp; STEEL)"/>
    <x v="20"/>
    <x v="33"/>
    <x v="10"/>
    <s v="2592 NOS"/>
    <s v=""/>
    <e v="#VALUE!"/>
    <s v=" "/>
    <e v="#VALUE!"/>
    <n v="9504"/>
    <s v="KGS"/>
    <n v="196.45386679292929"/>
    <x v="1358"/>
    <n v="2.5299918453693402"/>
    <n v="24045.042498390208"/>
    <x v="1356"/>
    <x v="1360"/>
    <x v="5"/>
    <x v="0"/>
    <x v="0"/>
    <s v="Cloth Stand"/>
  </r>
  <r>
    <s v="INNSA1"/>
    <s v="2020-04-17"/>
    <x v="0"/>
    <x v="2"/>
    <s v="03-027I FAMILY CLOTH RACK 3LAYERS (3648 PCS) (OTHER ARTICLESOF HOUSEHOLD OF IRON &amp; STEEL) (MADE UP OF MILD STEEL)"/>
    <x v="110"/>
    <x v="288"/>
    <x v="46"/>
    <s v="3648 PCS"/>
    <s v=""/>
    <e v="#VALUE!"/>
    <s v=" "/>
    <e v="#VALUE!"/>
    <n v="20976"/>
    <s v="KGS"/>
    <n v="156.79731550343249"/>
    <x v="1359"/>
    <n v="2.0192828783442689"/>
    <n v="42356.477656149393"/>
    <x v="1357"/>
    <x v="1361"/>
    <x v="5"/>
    <x v="0"/>
    <x v="0"/>
    <s v="Other"/>
  </r>
  <r>
    <s v="INNSA1"/>
    <s v="2020-04-17"/>
    <x v="0"/>
    <x v="2"/>
    <s v="RYX-02-020 MILD STEEL MULTI FUNCTION CLOTH STAND (3696 NOS)(OTHER ARTICLES OF HOUSEHOLD OF IRON &amp; STEEL)"/>
    <x v="18"/>
    <x v="33"/>
    <x v="10"/>
    <s v="3696 NOS"/>
    <s v=""/>
    <e v="#VALUE!"/>
    <s v=" "/>
    <e v="#VALUE!"/>
    <n v="12012"/>
    <s v="KGS"/>
    <n v="355.65524558774553"/>
    <x v="1360"/>
    <n v="4.5802349721538373"/>
    <n v="55017.782485511903"/>
    <x v="1358"/>
    <x v="1362"/>
    <x v="5"/>
    <x v="0"/>
    <x v="0"/>
    <s v="Cloth Stand"/>
  </r>
  <r>
    <s v="INNSA1"/>
    <s v="2020-04-11"/>
    <x v="0"/>
    <x v="2"/>
    <s v="STEEL RECTANGLE CONTAINER- 6901(TOTAL 55200 PCS) (MILD STEEL)"/>
    <x v="13"/>
    <x v="300"/>
    <x v="14"/>
    <s v="TOTAL 55200 PCS"/>
    <s v=""/>
    <e v="#VALUE!"/>
    <s v=" "/>
    <e v="#VALUE!"/>
    <n v="8970"/>
    <s v="KGS"/>
    <n v="457.37414827201781"/>
    <x v="1361"/>
    <n v="5.9904931011397231"/>
    <n v="53734.723117223322"/>
    <x v="1359"/>
    <x v="1363"/>
    <x v="5"/>
    <x v="0"/>
    <x v="0"/>
    <s v="Other"/>
  </r>
  <r>
    <s v="INNSA1"/>
    <s v="2020-04-11"/>
    <x v="0"/>
    <x v="2"/>
    <s v="STAINLESS STEEL SPORTS BOTTLE 650ML S115 -NP-21(TOTAL 19728PCS)(NOT VACUUM BOTTLE)(MILD STEEL)"/>
    <x v="24"/>
    <x v="295"/>
    <x v="0"/>
    <s v="TOTAL 19728PCS"/>
    <s v=""/>
    <e v="#VALUE!"/>
    <s v=" "/>
    <e v="#VALUE!"/>
    <n v="3507.2"/>
    <s v="KGS"/>
    <n v="482.27909443430661"/>
    <x v="1362"/>
    <n v="6.3166875498926869"/>
    <n v="22153.88657498363"/>
    <x v="1360"/>
    <x v="1364"/>
    <x v="5"/>
    <x v="0"/>
    <x v="0"/>
    <s v="Other"/>
  </r>
  <r>
    <s v="INNSA1"/>
    <s v="2020-04-11"/>
    <x v="0"/>
    <x v="2"/>
    <s v="STAINLESS STEEL COLA BOTTLE 750ML SK750-SL-01(TOTAL 3600 PCS(NOT VACUUM BOTTLE) (MILD STEEL)"/>
    <x v="24"/>
    <x v="290"/>
    <x v="0"/>
    <s v="TOTAL 3600 PCS(NOT VACUUM BOTTLE"/>
    <s v=""/>
    <e v="#VALUE!"/>
    <s v=" "/>
    <e v="#VALUE!"/>
    <n v="680"/>
    <s v="KGS"/>
    <n v="509.0576323529412"/>
    <x v="1363"/>
    <n v="6.667421510844024"/>
    <n v="4533.8466273739359"/>
    <x v="1361"/>
    <x v="1365"/>
    <x v="5"/>
    <x v="0"/>
    <x v="0"/>
    <s v="Other"/>
  </r>
  <r>
    <s v="INNSA1"/>
    <s v="2020-04-11"/>
    <x v="0"/>
    <x v="1"/>
    <s v="SS SCRUBBER 3PCS SET-SS410 (TOTAL 122640 SET)"/>
    <x v="15"/>
    <x v="301"/>
    <x v="4"/>
    <s v="TOTAL 122640 SET"/>
    <s v=""/>
    <e v="#VALUE!"/>
    <s v=" "/>
    <e v="#VALUE!"/>
    <n v="7665"/>
    <s v="KGS"/>
    <n v="210.43208480104369"/>
    <x v="1364"/>
    <n v="2.7561504230654048"/>
    <n v="21125.892992796329"/>
    <x v="1362"/>
    <x v="1366"/>
    <x v="5"/>
    <x v="1"/>
    <x v="0"/>
    <s v="Scrubber"/>
  </r>
  <r>
    <s v="INNSA1"/>
    <s v="2020-04-11"/>
    <x v="0"/>
    <x v="2"/>
    <s v="STAINLESS STEEL SPORTS BOTTLE 750ML S-308-C6-NP-20(TOTAL 18000 PCS) (NOT VACUUM BOTTLE) (MILD STEEL)"/>
    <x v="24"/>
    <x v="286"/>
    <x v="0"/>
    <s v="TOTAL 18000 PCS"/>
    <s v=""/>
    <e v="#VALUE!"/>
    <s v=" "/>
    <e v="#VALUE!"/>
    <n v="3200"/>
    <s v="KGS"/>
    <n v="460.64414687499999"/>
    <x v="1365"/>
    <n v="6.0333221594629993"/>
    <n v="19306.630910281601"/>
    <x v="1363"/>
    <x v="1367"/>
    <x v="5"/>
    <x v="0"/>
    <x v="0"/>
    <s v="Other"/>
  </r>
  <r>
    <s v="INNSA1"/>
    <s v="2020-04-04"/>
    <x v="0"/>
    <x v="2"/>
    <s v="STEEL LUNCH BOX-6527 (MILD STEEL) (TOTAL 25800 PCS)"/>
    <x v="13"/>
    <x v="302"/>
    <x v="13"/>
    <s v="MILD STEEL"/>
    <s v=""/>
    <e v="#VALUE!"/>
    <s v=" "/>
    <e v="#VALUE!"/>
    <n v="8987"/>
    <s v="KGS"/>
    <n v="425.61472237676639"/>
    <x v="1366"/>
    <n v="5.5745215766439609"/>
    <n v="50098.225409299281"/>
    <x v="1364"/>
    <x v="1368"/>
    <x v="5"/>
    <x v="0"/>
    <x v="0"/>
    <s v="Lunch Box"/>
  </r>
  <r>
    <s v="INNSA1"/>
    <s v="2020-04-04"/>
    <x v="0"/>
    <x v="2"/>
    <s v="STEEL LUNCH BOX-6561 (TOTAL 21240 PCS) (MILD STEEL)"/>
    <x v="13"/>
    <x v="303"/>
    <x v="13"/>
    <s v="TOTAL 21240 PCS"/>
    <s v=""/>
    <e v="#VALUE!"/>
    <s v=" "/>
    <e v="#VALUE!"/>
    <n v="8094.8"/>
    <s v="KGS"/>
    <n v="502.81530241636608"/>
    <x v="1367"/>
    <n v="6.5856621141632763"/>
    <n v="53309.617681728887"/>
    <x v="1365"/>
    <x v="1369"/>
    <x v="5"/>
    <x v="0"/>
    <x v="0"/>
    <s v="Lunch Box"/>
  </r>
  <r>
    <s v="INNSA1"/>
    <s v="2020-03-31"/>
    <x v="0"/>
    <x v="2"/>
    <s v="RYX-02-021A MILD STEEL MULTI FUNCTION CLOTH STAND (5184 NOS)(OTHER ARTICLES OF HOUSEHOLD OF IRON &amp; STEEL)"/>
    <x v="20"/>
    <x v="33"/>
    <x v="10"/>
    <s v="5184 NOS"/>
    <s v=""/>
    <e v="#VALUE!"/>
    <s v=" "/>
    <e v="#VALUE!"/>
    <n v="19008"/>
    <s v="KGS"/>
    <n v="192.9811243"/>
    <x v="1368"/>
    <n v="2.5476056009999999"/>
    <n v="48424.887260000003"/>
    <x v="1366"/>
    <x v="1370"/>
    <x v="5"/>
    <x v="0"/>
    <x v="0"/>
    <s v="Cloth Stand"/>
  </r>
  <r>
    <s v="INNSA1"/>
    <s v="2020-03-31"/>
    <x v="0"/>
    <x v="2"/>
    <s v="RYX-02-020 MILD STEEL MULTI FUNCTION CLOTH STAND (3696 NOS)(OTHER ARTICLES OF HOUSEHOLD OF IRON &amp; STEEL)"/>
    <x v="18"/>
    <x v="33"/>
    <x v="10"/>
    <s v="3696 NOS"/>
    <s v=""/>
    <e v="#VALUE!"/>
    <s v=" "/>
    <e v="#VALUE!"/>
    <n v="12012"/>
    <s v="KGS"/>
    <n v="349.36827670000002"/>
    <x v="1369"/>
    <n v="4.6121224649999997"/>
    <n v="55400.815049999997"/>
    <x v="1367"/>
    <x v="1371"/>
    <x v="5"/>
    <x v="0"/>
    <x v="0"/>
    <s v="Cloth Stand"/>
  </r>
  <r>
    <s v="INNSA1"/>
    <s v="2020-03-20"/>
    <x v="0"/>
    <x v="2"/>
    <s v="STAINLESS STEEL SPORT BOTTLE 1000ML (ITEM NO: KW-830) (QTY 32220 PCS)"/>
    <x v="24"/>
    <x v="304"/>
    <x v="0"/>
    <s v="ITEM NO: KW-830"/>
    <e v="#N/A"/>
    <e v="#N/A"/>
    <s v=" "/>
    <e v="#N/A"/>
    <n v="6450"/>
    <s v="KGS"/>
    <n v="384.97500309999998"/>
    <x v="1370"/>
    <n v="5.082178259"/>
    <n v="32780.049769999998"/>
    <x v="1368"/>
    <x v="1372"/>
    <x v="5"/>
    <x v="0"/>
    <x v="0"/>
    <s v="Other"/>
  </r>
  <r>
    <s v="INNSA1"/>
    <s v="2020-02-05"/>
    <x v="0"/>
    <x v="2"/>
    <s v="STAINLESS STEEL SPORTS BOTTLE 750ML S-308-C6-NP-20(TOTAL 7884 PCS) (NOT VACUUM BOTTLE) (MILD STEEL)"/>
    <x v="24"/>
    <x v="286"/>
    <x v="0"/>
    <s v="TOTAL 7884 PCS"/>
    <s v=""/>
    <e v="#VALUE!"/>
    <s v=" "/>
    <e v="#VALUE!"/>
    <n v="1401.6"/>
    <s v="KGS"/>
    <n v="431.49974315068499"/>
    <x v="1371"/>
    <n v="6.0223271898211426"/>
    <n v="8440.893789253314"/>
    <x v="1369"/>
    <x v="1373"/>
    <x v="5"/>
    <x v="0"/>
    <x v="0"/>
    <s v="Other"/>
  </r>
  <r>
    <s v="INNSA1"/>
    <s v="2020-02-05"/>
    <x v="0"/>
    <x v="2"/>
    <s v="STAINLESS STEEL BOTTLE 750ML SG805-AM-06 (TOTAL 21600 PCS) (NOT VACUUM BOTTLE) (MILD STEEL)"/>
    <x v="24"/>
    <x v="272"/>
    <x v="0"/>
    <s v="TOTAL 21600 PCS"/>
    <s v=""/>
    <e v="#VALUE!"/>
    <s v=" "/>
    <e v="#VALUE!"/>
    <n v="3420"/>
    <s v="KGS"/>
    <n v="507.2458304093567"/>
    <x v="1372"/>
    <n v="7.0794951906400092"/>
    <n v="24211.873551988829"/>
    <x v="1370"/>
    <x v="1374"/>
    <x v="5"/>
    <x v="0"/>
    <x v="0"/>
    <s v="Other"/>
  </r>
  <r>
    <s v="INNSA1"/>
    <s v="2020-02-05"/>
    <x v="0"/>
    <x v="2"/>
    <s v="STAINLESS STEEL SPORTS BOTTLE 650ML S115 -NP-21(TOTAL 14400PCS)(NOT VACUUM BOTTLE)(MILD STEEL)"/>
    <x v="24"/>
    <x v="295"/>
    <x v="0"/>
    <s v="TOTAL 14400PCS"/>
    <s v=""/>
    <e v="#VALUE!"/>
    <s v=" "/>
    <e v="#VALUE!"/>
    <n v="2560"/>
    <s v="KGS"/>
    <n v="451.76580078124999"/>
    <x v="1373"/>
    <n v="6.305175167916957"/>
    <n v="16141.24842986741"/>
    <x v="1371"/>
    <x v="1375"/>
    <x v="5"/>
    <x v="0"/>
    <x v="0"/>
    <s v="Other"/>
  </r>
  <r>
    <s v="INNSA1"/>
    <s v="2020-02-05"/>
    <x v="0"/>
    <x v="2"/>
    <s v="STAINLESS STEEL SPORTS BOTTLE 750ML SG-702 -SB-01 (TOTAL 18540 PCS ) (NOT VACUUM BOTTLE) (MILD STEEL)"/>
    <x v="24"/>
    <x v="279"/>
    <x v="0"/>
    <s v="TOTAL 18540 PCS "/>
    <s v=""/>
    <e v="#VALUE!"/>
    <s v=" "/>
    <e v="#VALUE!"/>
    <n v="3038.5"/>
    <s v="KGS"/>
    <n v="508.37067632055289"/>
    <x v="1374"/>
    <n v="7.0951943659532857"/>
    <n v="21558.748080949059"/>
    <x v="1372"/>
    <x v="1376"/>
    <x v="5"/>
    <x v="0"/>
    <x v="0"/>
    <s v="Other"/>
  </r>
  <r>
    <s v="INNSA1"/>
    <s v="2020-02-05"/>
    <x v="0"/>
    <x v="2"/>
    <s v="STAINLESS STEEL COLA BOTTLE 750ML SK750-SL-01(TOTAL 23436 PCS (NOT VACUUM BOTTLE) (MILD STEEL)"/>
    <x v="24"/>
    <x v="290"/>
    <x v="0"/>
    <s v="TOTAL 23436 PCS (NOT VACUUM BOTTLE"/>
    <s v=""/>
    <e v="#VALUE!"/>
    <s v=" "/>
    <e v="#VALUE!"/>
    <n v="4426.8"/>
    <s v="KGS"/>
    <n v="476.85008809975608"/>
    <x v="1375"/>
    <n v="6.6552698967167627"/>
    <n v="29461.54877878576"/>
    <x v="1373"/>
    <x v="1377"/>
    <x v="5"/>
    <x v="0"/>
    <x v="0"/>
    <s v="Other"/>
  </r>
  <r>
    <s v="INNSA1"/>
    <s v="2020-01-31"/>
    <x v="0"/>
    <x v="2"/>
    <s v="STEEL HANGER WITH HOOK-SL-89 (MILD STEEL)(TOTAL 70056 PCS)(HOUSEHOLD)"/>
    <x v="13"/>
    <x v="305"/>
    <x v="1"/>
    <s v="MILD STEEL"/>
    <s v=""/>
    <e v="#VALUE!"/>
    <s v=" "/>
    <e v="#VALUE!"/>
    <n v="15568"/>
    <s v="KGS"/>
    <n v="328.46774152106877"/>
    <x v="1376"/>
    <n v="4.584336936790911"/>
    <n v="71368.957431960909"/>
    <x v="1374"/>
    <x v="1378"/>
    <x v="5"/>
    <x v="0"/>
    <x v="0"/>
    <s v="Hanger"/>
  </r>
  <r>
    <s v="INNSA1"/>
    <s v="2020-01-30"/>
    <x v="0"/>
    <x v="2"/>
    <s v="STEEL ROUND CONTAINER -6856(TOTAL 2208 PCS)- (MILD STEEL)"/>
    <x v="13"/>
    <x v="306"/>
    <x v="12"/>
    <s v="TOTAL 2208 PCS"/>
    <s v=""/>
    <e v="#VALUE!"/>
    <s v=" "/>
    <e v="#VALUE!"/>
    <n v="184"/>
    <s v="KGS"/>
    <n v="514.7641304347826"/>
    <x v="1377"/>
    <n v="7.1844261051609566"/>
    <n v="1321.9344033496161"/>
    <x v="1375"/>
    <x v="1379"/>
    <x v="5"/>
    <x v="0"/>
    <x v="0"/>
    <s v="Other"/>
  </r>
  <r>
    <s v="INNSA1"/>
    <s v="2020-01-30"/>
    <x v="0"/>
    <x v="2"/>
    <s v="STEEL ROUND CONTAINER -6857(TOTAL 69696 PCS) (MILD STEEL)"/>
    <x v="13"/>
    <x v="307"/>
    <x v="12"/>
    <s v="TOTAL 69696 PCS"/>
    <s v=""/>
    <e v="#VALUE!"/>
    <s v=" "/>
    <e v="#VALUE!"/>
    <n v="8886.24"/>
    <s v="KGS"/>
    <n v="406.05688457660392"/>
    <x v="1378"/>
    <n v="5.6672279773426917"/>
    <n v="50360.347941381719"/>
    <x v="1376"/>
    <x v="1380"/>
    <x v="5"/>
    <x v="0"/>
    <x v="0"/>
    <s v="Other"/>
  </r>
  <r>
    <s v="INNSA1"/>
    <s v="2020-01-30"/>
    <x v="0"/>
    <x v="2"/>
    <s v="STEEL ROUND CONTAINER -6857(TOTAL 504 PCS) (MILD STEEL)"/>
    <x v="13"/>
    <x v="307"/>
    <x v="12"/>
    <s v="TOTAL 504 PCS"/>
    <s v=""/>
    <e v="#VALUE!"/>
    <s v=" "/>
    <e v="#VALUE!"/>
    <n v="64.260000000000005"/>
    <s v="KGS"/>
    <n v="428.04964207905391"/>
    <x v="1379"/>
    <n v="5.9741750464627188"/>
    <n v="383.90048848569432"/>
    <x v="1377"/>
    <x v="1381"/>
    <x v="5"/>
    <x v="0"/>
    <x v="0"/>
    <s v="Other"/>
  </r>
  <r>
    <s v="INNSA1"/>
    <s v="2020-01-30"/>
    <x v="0"/>
    <x v="2"/>
    <s v="STEEL ROUND CONTAINER MEDIUM-6581 (MILD STEEL) (TOTAL 28320PCS)"/>
    <x v="13"/>
    <x v="308"/>
    <x v="12"/>
    <s v="MILD STEEL"/>
    <s v=""/>
    <e v="#VALUE!"/>
    <s v=" "/>
    <e v="#VALUE!"/>
    <n v="6230.4"/>
    <s v="KGS"/>
    <n v="295.84144838212637"/>
    <x v="1380"/>
    <n v="4.1289804379919941"/>
    <n v="25725.199720865319"/>
    <x v="1378"/>
    <x v="1382"/>
    <x v="5"/>
    <x v="0"/>
    <x v="0"/>
    <s v="Other"/>
  </r>
  <r>
    <s v="INNSA1"/>
    <s v="2020-01-30"/>
    <x v="0"/>
    <x v="2"/>
    <s v="STEEL LUNCH BOX-6527 (MILD STEEL) (TOTAL 276 PCS)"/>
    <x v="13"/>
    <x v="302"/>
    <x v="13"/>
    <s v="MILD STEEL"/>
    <s v=""/>
    <e v="#VALUE!"/>
    <s v=" "/>
    <e v="#VALUE!"/>
    <n v="96.14"/>
    <s v="KGS"/>
    <n v="399.1736009985438"/>
    <x v="1381"/>
    <n v="5.5711598185421316"/>
    <n v="535.61130495464056"/>
    <x v="1379"/>
    <x v="1383"/>
    <x v="5"/>
    <x v="0"/>
    <x v="0"/>
    <s v="Lunch Box"/>
  </r>
  <r>
    <s v="INNSA1"/>
    <s v="2020-01-30"/>
    <x v="0"/>
    <x v="2"/>
    <s v="STEEL LUNCH BOX BIG-6588(TOTAL 2400 PCS) (MILD STEEL)"/>
    <x v="13"/>
    <x v="309"/>
    <x v="13"/>
    <s v="TOTAL 2400 PCS"/>
    <s v=""/>
    <e v="#VALUE!"/>
    <s v=" "/>
    <e v="#VALUE!"/>
    <n v="715"/>
    <s v="KGS"/>
    <n v="510.32418181818178"/>
    <x v="1382"/>
    <n v="7.122458922793883"/>
    <n v="5092.5581297976269"/>
    <x v="1380"/>
    <x v="1384"/>
    <x v="5"/>
    <x v="0"/>
    <x v="0"/>
    <s v="Lunch Box"/>
  </r>
  <r>
    <s v="INNSA1"/>
    <s v="2020-01-30"/>
    <x v="0"/>
    <x v="2"/>
    <s v="STEEL LUNCH BOX SMALL-6587 (TOTAL 2400 PCS) (MILD STEEL)"/>
    <x v="13"/>
    <x v="310"/>
    <x v="13"/>
    <s v="TOTAL 2400 PCS"/>
    <s v=""/>
    <e v="#VALUE!"/>
    <s v=" "/>
    <e v="#VALUE!"/>
    <n v="487"/>
    <s v="KGS"/>
    <n v="557.13008213552359"/>
    <x v="1383"/>
    <n v="7.77571642896753"/>
    <n v="3786.773900907187"/>
    <x v="1381"/>
    <x v="1385"/>
    <x v="5"/>
    <x v="0"/>
    <x v="0"/>
    <s v="Lunch Box"/>
  </r>
  <r>
    <s v="INNSA1"/>
    <s v="2020-01-30"/>
    <x v="0"/>
    <x v="2"/>
    <s v="STEEL RECTANGLE CONTAINER MEDIUM-6577(TOTAL 21000 PCS) (MILDSTEEL)"/>
    <x v="13"/>
    <x v="311"/>
    <x v="14"/>
    <s v="TOTAL 21000 PCS"/>
    <s v=""/>
    <e v="#VALUE!"/>
    <s v=" "/>
    <e v="#VALUE!"/>
    <n v="4620"/>
    <s v="KGS"/>
    <n v="470.65682251082251"/>
    <x v="1384"/>
    <n v="6.568832135531367"/>
    <n v="30348.004466154918"/>
    <x v="1382"/>
    <x v="1386"/>
    <x v="5"/>
    <x v="0"/>
    <x v="0"/>
    <s v="Other"/>
  </r>
  <r>
    <s v="INNSA1"/>
    <s v="2020-01-30"/>
    <x v="0"/>
    <x v="2"/>
    <s v="STEEL RECTANGLE CONTAINER BIG-6578(MILD STEEL) (TOTAL 17040PCS)"/>
    <x v="13"/>
    <x v="312"/>
    <x v="14"/>
    <s v="MILD STEEL"/>
    <s v=""/>
    <e v="#VALUE!"/>
    <s v=" "/>
    <e v="#VALUE!"/>
    <n v="5033.8999999999996"/>
    <s v="KGS"/>
    <n v="415.5967361290451"/>
    <x v="1385"/>
    <n v="5.8003731490445931"/>
    <n v="29198.49839497557"/>
    <x v="1383"/>
    <x v="1387"/>
    <x v="5"/>
    <x v="0"/>
    <x v="0"/>
    <s v="Other"/>
  </r>
  <r>
    <s v="INNSA1"/>
    <s v="2020-01-30"/>
    <x v="0"/>
    <x v="2"/>
    <s v="STEEL RECTANGLE CONTAINER- 6901(TOTAL 2400 PCS) (MILD STEEL)"/>
    <x v="13"/>
    <x v="300"/>
    <x v="14"/>
    <s v="TOTAL 2400 PCS"/>
    <s v=""/>
    <e v="#VALUE!"/>
    <s v=" "/>
    <e v="#VALUE!"/>
    <n v="390"/>
    <s v="KGS"/>
    <n v="432.38366666666673"/>
    <x v="1386"/>
    <n v="6.0346638753198416"/>
    <n v="2353.5189113747379"/>
    <x v="1384"/>
    <x v="1388"/>
    <x v="5"/>
    <x v="0"/>
    <x v="0"/>
    <s v="Other"/>
  </r>
  <r>
    <s v="INNSA1"/>
    <s v="2020-01-30"/>
    <x v="0"/>
    <x v="2"/>
    <s v="HOUSEHOLD STEEL HOOK 3 PCS SET-2628(TOTAL 70200 SET) (MILD STEEL)"/>
    <x v="12"/>
    <x v="313"/>
    <x v="0"/>
    <s v="TOTAL 70200 SET"/>
    <s v=""/>
    <e v="#VALUE!"/>
    <s v=" "/>
    <e v="#VALUE!"/>
    <n v="2379"/>
    <s v="KGS"/>
    <n v="970.79386717108025"/>
    <x v="1387"/>
    <n v="13.5491118935252"/>
    <n v="32233.33719469644"/>
    <x v="1385"/>
    <x v="1389"/>
    <x v="5"/>
    <x v="0"/>
    <x v="0"/>
    <s v="Other"/>
  </r>
  <r>
    <s v="INNSA1"/>
    <s v="2020-01-30"/>
    <x v="0"/>
    <x v="2"/>
    <s v="STEEL LUNCH BOX-6561 (TOTAL 21240 PCS) (MILD STEEL)"/>
    <x v="13"/>
    <x v="303"/>
    <x v="13"/>
    <s v="TOTAL 21240 PCS"/>
    <s v=""/>
    <e v="#VALUE!"/>
    <s v=" "/>
    <e v="#VALUE!"/>
    <n v="8094.8"/>
    <s v="KGS"/>
    <n v="471.57814769975778"/>
    <x v="1388"/>
    <n v="6.5816908262352802"/>
    <n v="53277.470900209337"/>
    <x v="1386"/>
    <x v="1390"/>
    <x v="5"/>
    <x v="0"/>
    <x v="0"/>
    <s v="Lunch Box"/>
  </r>
  <r>
    <s v="INNSA1"/>
    <s v="2020-01-30"/>
    <x v="0"/>
    <x v="2"/>
    <s v="STEEL LUNCH BOX 2 LAYER-8504 (MILD STEEL) (TOTAL 672 PCS)"/>
    <x v="13"/>
    <x v="314"/>
    <x v="13"/>
    <s v="MILD STEEL"/>
    <s v=""/>
    <e v="#VALUE!"/>
    <s v=" "/>
    <e v="#VALUE!"/>
    <n v="321.44"/>
    <s v="KGS"/>
    <n v="369.54414509706322"/>
    <x v="1389"/>
    <n v="5.1576293802800164"/>
    <n v="1657.8683879972091"/>
    <x v="1387"/>
    <x v="1391"/>
    <x v="5"/>
    <x v="0"/>
    <x v="0"/>
    <s v="Lunch Box"/>
  </r>
  <r>
    <s v="INNSA1"/>
    <s v="2020-01-29"/>
    <x v="0"/>
    <x v="2"/>
    <s v="STEEL TEA STRAINER -NP-55 (TOTAL 61200 PCS) (MILD STEEL)"/>
    <x v="13"/>
    <x v="284"/>
    <x v="6"/>
    <s v="TOTAL 61200 PCS"/>
    <s v=""/>
    <e v="#VALUE!"/>
    <s v=" "/>
    <e v="#VALUE!"/>
    <n v="2805"/>
    <s v="KGS"/>
    <n v="496.74485918003569"/>
    <x v="1390"/>
    <n v="6.9329359271463451"/>
    <n v="19446.885275645502"/>
    <x v="1388"/>
    <x v="1392"/>
    <x v="5"/>
    <x v="0"/>
    <x v="0"/>
    <s v="Tea Strainer"/>
  </r>
  <r>
    <s v="INNSA1"/>
    <s v="2020-01-29"/>
    <x v="0"/>
    <x v="2"/>
    <s v="RYX-02-021A-13 MILD STEEL MULTI FUNCTION CLOTH STAND (1164 NOS) (OTHER ARTICLES OF HOUSEHOLD OF IRON &amp; STEEL)"/>
    <x v="112"/>
    <x v="33"/>
    <x v="10"/>
    <s v="1164 NOS"/>
    <s v=""/>
    <e v="#VALUE!"/>
    <s v=" "/>
    <e v="#VALUE!"/>
    <n v="4268"/>
    <s v="KGS"/>
    <n v="198.6852272727273"/>
    <x v="1391"/>
    <n v="2.7729968914546719"/>
    <n v="11835.15073272854"/>
    <x v="1389"/>
    <x v="1393"/>
    <x v="5"/>
    <x v="0"/>
    <x v="0"/>
    <s v="Cloth Stand"/>
  </r>
  <r>
    <s v="INNSA1"/>
    <s v="2020-01-29"/>
    <x v="0"/>
    <x v="2"/>
    <s v="RYX-02-021A MILD STEEL MULTI FUNCTION CLOTH STAND (1296 NOS)(OTHER ARTICLES OF HOUSEHOLD OF IRON &amp; STEEL)"/>
    <x v="20"/>
    <x v="33"/>
    <x v="10"/>
    <s v="1296 NOS"/>
    <s v=""/>
    <e v="#VALUE!"/>
    <s v=" "/>
    <e v="#VALUE!"/>
    <n v="4752"/>
    <s v="KGS"/>
    <n v="193.07271675084169"/>
    <x v="1392"/>
    <n v="2.6946645743313571"/>
    <n v="12805.046057222609"/>
    <x v="1390"/>
    <x v="1394"/>
    <x v="5"/>
    <x v="0"/>
    <x v="0"/>
    <s v="Cloth Stand"/>
  </r>
  <r>
    <s v="INNSA1"/>
    <s v="2020-01-29"/>
    <x v="0"/>
    <x v="2"/>
    <s v="STEEL HAND BLENDER-RS-02 (TOTAL 10000 PCS) (MILD STEEL)"/>
    <x v="13"/>
    <x v="291"/>
    <x v="8"/>
    <s v="TOTAL 10000 PCS"/>
    <s v=""/>
    <e v="#VALUE!"/>
    <s v=" "/>
    <e v="#VALUE!"/>
    <n v="650"/>
    <s v="KGS"/>
    <n v="530.44350769230778"/>
    <x v="1393"/>
    <n v="7.4032590047774978"/>
    <n v="4812.118353105373"/>
    <x v="1391"/>
    <x v="1395"/>
    <x v="5"/>
    <x v="0"/>
    <x v="0"/>
    <s v="Other"/>
  </r>
  <r>
    <s v="INNSA1"/>
    <s v="2020-01-29"/>
    <x v="0"/>
    <x v="2"/>
    <s v="STEEL SPOON HOLDER ROUND -MP-96 ( TOTAL 18936 PCS) (MILD STEEL)"/>
    <x v="13"/>
    <x v="283"/>
    <x v="25"/>
    <s v=" TOTAL 18936 PCS"/>
    <s v=""/>
    <e v="#VALUE!"/>
    <s v=" "/>
    <e v="#VALUE!"/>
    <n v="4050.2"/>
    <s v="KGS"/>
    <n v="253.3138684509407"/>
    <x v="1394"/>
    <n v="3.535434311946136"/>
    <n v="14319.21605024424"/>
    <x v="1392"/>
    <x v="1396"/>
    <x v="5"/>
    <x v="0"/>
    <x v="0"/>
    <s v="Holder"/>
  </r>
  <r>
    <s v="INNSA1"/>
    <s v="2020-01-29"/>
    <x v="0"/>
    <x v="2"/>
    <s v="STEEL ZHARA -NP-003 (TOTAL 12000 PCS) (MILD STEEL)"/>
    <x v="13"/>
    <x v="282"/>
    <x v="40"/>
    <s v="TOTAL 12000 PCS"/>
    <s v=""/>
    <e v="#VALUE!"/>
    <s v=" "/>
    <e v="#VALUE!"/>
    <n v="1120"/>
    <s v="KGS"/>
    <n v="345.93410714285721"/>
    <x v="1395"/>
    <n v="4.8281103578905391"/>
    <n v="5407.4836008374041"/>
    <x v="1393"/>
    <x v="1397"/>
    <x v="5"/>
    <x v="0"/>
    <x v="0"/>
    <s v="Other"/>
  </r>
  <r>
    <s v="INNSA1"/>
    <s v="2020-01-22"/>
    <x v="0"/>
    <x v="2"/>
    <s v="STEEL ZHARA-NP-003(TOTAL 60000 PCS) (MILD STEEL)"/>
    <x v="13"/>
    <x v="274"/>
    <x v="5"/>
    <s v="TOTAL 60000 PCS"/>
    <s v=""/>
    <e v="#VALUE!"/>
    <s v=" "/>
    <e v="#VALUE!"/>
    <n v="5600"/>
    <s v="KGS"/>
    <n v="343.15831428571431"/>
    <x v="1396"/>
    <n v="4.7893693549995016"/>
    <n v="26820.468387997211"/>
    <x v="1394"/>
    <x v="1398"/>
    <x v="5"/>
    <x v="0"/>
    <x v="0"/>
    <s v="Other"/>
  </r>
  <r>
    <s v="INNSA1"/>
    <s v="2020-01-22"/>
    <x v="0"/>
    <x v="2"/>
    <s v="STAINLESS STEEL BOTTLE 750ML SG805-AM-06 (TOTAL 14400 PCS) (NOT VACUUM BOTTLE) (MILD STEEL)"/>
    <x v="24"/>
    <x v="272"/>
    <x v="0"/>
    <s v="TOTAL 14400 PCS"/>
    <s v=""/>
    <e v="#VALUE!"/>
    <s v=" "/>
    <e v="#VALUE!"/>
    <n v="2280"/>
    <s v="KGS"/>
    <n v="508.59969736842112"/>
    <x v="1397"/>
    <n v="7.09839075182723"/>
    <n v="16184.330914166079"/>
    <x v="1395"/>
    <x v="1399"/>
    <x v="5"/>
    <x v="0"/>
    <x v="0"/>
    <s v="Other"/>
  </r>
  <r>
    <s v="INNSA1"/>
    <s v="2020-01-22"/>
    <x v="0"/>
    <x v="2"/>
    <s v="STAINLESS STEEL SPORTS BOTTLE KOOU 750ML-MP-202 (TOTAL 21348PCS)(NOT VACUUM BOTTLE)(MILD STEEL)"/>
    <x v="24"/>
    <x v="277"/>
    <x v="0"/>
    <s v="TOTAL 21348PCS"/>
    <s v=""/>
    <e v="#VALUE!"/>
    <s v=" "/>
    <e v="#VALUE!"/>
    <n v="4032.4"/>
    <s v="KGS"/>
    <n v="438.27924065072909"/>
    <x v="1398"/>
    <n v="6.1169468339250388"/>
    <n v="24665.97641311933"/>
    <x v="1396"/>
    <x v="1400"/>
    <x v="5"/>
    <x v="0"/>
    <x v="0"/>
    <s v="Other"/>
  </r>
  <r>
    <s v="INNSA1"/>
    <s v="2020-01-22"/>
    <x v="0"/>
    <x v="2"/>
    <s v="STAINLESS STEEL SPORTS BOTTLE 750ML SG-702 -SB-01 (TOTAL 12528 PCS ) (NOT VACUUM BOTTLE) (MILD STEEL)"/>
    <x v="24"/>
    <x v="279"/>
    <x v="0"/>
    <s v="TOTAL 12528 PCS "/>
    <s v=""/>
    <e v="#VALUE!"/>
    <s v=" "/>
    <e v="#VALUE!"/>
    <n v="2053.1999999999998"/>
    <s v="KGS"/>
    <n v="509.72754724332748"/>
    <x v="1399"/>
    <n v="7.1141318526633288"/>
    <n v="14606.735519888351"/>
    <x v="1397"/>
    <x v="1401"/>
    <x v="5"/>
    <x v="0"/>
    <x v="0"/>
    <s v="Other"/>
  </r>
  <r>
    <s v="INNSA1"/>
    <s v="2020-01-22"/>
    <x v="0"/>
    <x v="2"/>
    <s v="STAINLESS STEEL SPORTS BOTTLE 750ML S-308-C6 -NP-20 (TOTAL 22320 PCS (NOT VACUUM BOTTLE)(MILD STEEL)"/>
    <x v="24"/>
    <x v="315"/>
    <x v="0"/>
    <s v="TOTAL 22320 PCS (NOT VACUUM BOTTLE"/>
    <s v=""/>
    <e v="#VALUE!"/>
    <s v=" "/>
    <e v="#VALUE!"/>
    <n v="3968"/>
    <s v="KGS"/>
    <n v="432.65136844758058"/>
    <x v="1400"/>
    <n v="6.0384001179006361"/>
    <n v="23960.371667829721"/>
    <x v="1398"/>
    <x v="1402"/>
    <x v="5"/>
    <x v="0"/>
    <x v="0"/>
    <s v="Other"/>
  </r>
  <r>
    <s v="INNSA1"/>
    <s v="2020-01-22"/>
    <x v="0"/>
    <x v="2"/>
    <s v="STAINLESS STEEL SPORTS BOTTLE 650ML S115 -NP-21(TOTAL 3168 PCS)(NOT VACUUM BOTTLE)(MILD STEEL)"/>
    <x v="24"/>
    <x v="295"/>
    <x v="0"/>
    <s v="TOTAL 3168 PCS"/>
    <s v=""/>
    <e v="#VALUE!"/>
    <s v=" "/>
    <e v="#VALUE!"/>
    <n v="563.20000000000005"/>
    <s v="KGS"/>
    <n v="452.97159090909088"/>
    <x v="1401"/>
    <n v="6.3220040601408352"/>
    <n v="3560.552686671318"/>
    <x v="1399"/>
    <x v="1403"/>
    <x v="5"/>
    <x v="0"/>
    <x v="0"/>
    <s v="Other"/>
  </r>
  <r>
    <s v="INNSA1"/>
    <s v="2020-01-21"/>
    <x v="0"/>
    <x v="2"/>
    <s v="KW-830 STAINLESS STEEL SPORT BOTTLE 1000ML (QTY- 34920 PCS/USD 0.98 PER PCS)"/>
    <x v="109"/>
    <x v="254"/>
    <x v="23"/>
    <s v=""/>
    <e v="#VALUE!"/>
    <s v="PCS"/>
    <s v="0.98"/>
    <s v="PCS"/>
    <n v="6790"/>
    <s v="KGS"/>
    <n v="373.83264212076591"/>
    <x v="1402"/>
    <n v="5.2174827930323211"/>
    <n v="35426.708164689458"/>
    <x v="1400"/>
    <x v="1404"/>
    <x v="5"/>
    <x v="0"/>
    <x v="0"/>
    <s v="Other"/>
  </r>
  <r>
    <s v="INNSA1"/>
    <s v="2020-01-17"/>
    <x v="0"/>
    <x v="1"/>
    <s v="STEEL SCRUBBER 6PCS SET - OKS-4156 (QTY- 98000 PCS/USD 0.268 PER PCS)"/>
    <x v="13"/>
    <x v="188"/>
    <x v="4"/>
    <s v=""/>
    <e v="#VALUE!"/>
    <s v="PCS"/>
    <s v="0.268"/>
    <s v="PCS"/>
    <n v="9212"/>
    <s v="KGS"/>
    <n v="213.64271819366039"/>
    <x v="1403"/>
    <n v="2.9817546154034948"/>
    <n v="27467.923517096999"/>
    <x v="1401"/>
    <x v="1405"/>
    <x v="5"/>
    <x v="1"/>
    <x v="0"/>
    <s v="Scrubber"/>
  </r>
  <r>
    <s v="INNSA1"/>
    <s v="2020-01-16"/>
    <x v="0"/>
    <x v="2"/>
    <s v="STAINLESS STEEL GRATER WITH HANDLE-DS-25 (TOTAL 102000 PCS)(MILD STEEL)"/>
    <x v="24"/>
    <x v="316"/>
    <x v="0"/>
    <s v="TOTAL 102000 PCS"/>
    <s v=""/>
    <e v="#VALUE!"/>
    <s v=" "/>
    <e v="#VALUE!"/>
    <n v="3400"/>
    <s v="KGS"/>
    <n v="471.79493529411758"/>
    <x v="1404"/>
    <n v="6.5390843422608116"/>
    <n v="22232.886763686762"/>
    <x v="1402"/>
    <x v="1406"/>
    <x v="5"/>
    <x v="0"/>
    <x v="0"/>
    <s v="Other"/>
  </r>
  <r>
    <s v="INNSA1"/>
    <s v="2020-01-16"/>
    <x v="0"/>
    <x v="2"/>
    <s v="STEEL HAND BLENDER-RS-02 (TOTAL 20400 PCS) (MILD STEEL)"/>
    <x v="13"/>
    <x v="291"/>
    <x v="8"/>
    <s v="TOTAL 20400 PCS"/>
    <s v=""/>
    <e v="#VALUE!"/>
    <s v=" "/>
    <e v="#VALUE!"/>
    <n v="1326"/>
    <s v="KGS"/>
    <n v="533.05778280542984"/>
    <x v="1405"/>
    <n v="7.3881882578715148"/>
    <n v="9796.7376299376283"/>
    <x v="1403"/>
    <x v="1407"/>
    <x v="5"/>
    <x v="0"/>
    <x v="0"/>
    <s v="Other"/>
  </r>
  <r>
    <s v="INNSA1"/>
    <s v="2020-01-16"/>
    <x v="0"/>
    <x v="2"/>
    <s v="STEEL TEA STRAINER -NP-55 (TOTAL 61200 PCS) (MILD STEEL)"/>
    <x v="13"/>
    <x v="284"/>
    <x v="6"/>
    <s v="TOTAL 61200 PCS"/>
    <s v=""/>
    <e v="#VALUE!"/>
    <s v=" "/>
    <e v="#VALUE!"/>
    <n v="2805"/>
    <s v="KGS"/>
    <n v="499.08885561497328"/>
    <x v="1406"/>
    <n v="6.9173784562019858"/>
    <n v="19403.24656964657"/>
    <x v="1404"/>
    <x v="1408"/>
    <x v="5"/>
    <x v="0"/>
    <x v="0"/>
    <s v="Tea Strainer"/>
  </r>
  <r>
    <s v="INNSA1"/>
    <s v="2020-01-15"/>
    <x v="0"/>
    <x v="1"/>
    <s v="SS SCRUBBER 3PCS SET-SS410 (TOTAL 124200 SET)"/>
    <x v="15"/>
    <x v="301"/>
    <x v="4"/>
    <s v="TOTAL 124200 SET"/>
    <s v=""/>
    <e v="#VALUE!"/>
    <s v=" "/>
    <e v="#VALUE!"/>
    <n v="7659"/>
    <s v="KGS"/>
    <n v="198.82503590547071"/>
    <x v="1407"/>
    <n v="2.755717753367577"/>
    <n v="21106.042273042269"/>
    <x v="1405"/>
    <x v="1409"/>
    <x v="5"/>
    <x v="1"/>
    <x v="0"/>
    <s v="Scrubber"/>
  </r>
  <r>
    <s v="INNSA1"/>
    <s v="2020-01-09"/>
    <x v="0"/>
    <x v="2"/>
    <s v="KWP-1000B SS OIL POT 1000ML (QTY:27000 PCS/USD 1.45 PER PCS)"/>
    <x v="82"/>
    <x v="275"/>
    <x v="36"/>
    <s v=""/>
    <n v="27000"/>
    <s v="PCS"/>
    <s v="1.45"/>
    <s v="PCS"/>
    <n v="6097.5"/>
    <s v="KGS"/>
    <n v="470.88073144731442"/>
    <x v="1408"/>
    <n v="6.5264134642732419"/>
    <n v="39794.806098406087"/>
    <x v="1406"/>
    <x v="1410"/>
    <x v="5"/>
    <x v="0"/>
    <x v="0"/>
    <s v="Other"/>
  </r>
  <r>
    <s v="INNSA1"/>
    <s v="2020-01-07"/>
    <x v="0"/>
    <x v="2"/>
    <s v="STAINLESS STEEL BOTTLE 750ML SG805-AM-06 (TOTAL 10800 PCS) (NOT VACUUM BOTTLE) (MILD STEEL)"/>
    <x v="24"/>
    <x v="272"/>
    <x v="0"/>
    <s v="TOTAL 10800 PCS"/>
    <s v=""/>
    <e v="#VALUE!"/>
    <s v=" "/>
    <e v="#VALUE!"/>
    <n v="1710"/>
    <s v="KGS"/>
    <n v="506.4737953216374"/>
    <x v="1409"/>
    <n v="7.019733822891717"/>
    <n v="12003.744837144841"/>
    <x v="1407"/>
    <x v="1411"/>
    <x v="5"/>
    <x v="0"/>
    <x v="0"/>
    <s v="Other"/>
  </r>
  <r>
    <s v="INNSA1"/>
    <s v="2020-01-07"/>
    <x v="0"/>
    <x v="2"/>
    <s v="STAINLESS STEEL SPORTS BOTTLE 650ML S115 -NP-21(TOTAL 10800PCS)(NOT VACUUM BOTTLE)(MILD STEEL)"/>
    <x v="24"/>
    <x v="295"/>
    <x v="0"/>
    <s v="TOTAL 10800PCS"/>
    <s v=""/>
    <e v="#VALUE!"/>
    <s v=" "/>
    <e v="#VALUE!"/>
    <n v="1920"/>
    <s v="KGS"/>
    <n v="451.07820833333341"/>
    <x v="1410"/>
    <n v="6.2519502194502188"/>
    <n v="12003.74442134442"/>
    <x v="1407"/>
    <x v="1412"/>
    <x v="5"/>
    <x v="0"/>
    <x v="0"/>
    <s v="Other"/>
  </r>
  <r>
    <s v="INNSA1"/>
    <s v="2020-01-07"/>
    <x v="0"/>
    <x v="2"/>
    <s v="STAINLESS STEEL COLA BOTTLE 750ML SK750-SL-01(TOTAL 19692 PCS)(NOT VACUUM BOTTLE)(MILD STEEL)"/>
    <x v="24"/>
    <x v="290"/>
    <x v="0"/>
    <s v="TOTAL 19692 PCS"/>
    <s v=""/>
    <e v="#VALUE!"/>
    <s v=" "/>
    <e v="#VALUE!"/>
    <n v="3719.6"/>
    <s v="KGS"/>
    <n v="476.12431981933543"/>
    <x v="1411"/>
    <n v="6.5990896717856602"/>
    <n v="24545.97394317394"/>
    <x v="1408"/>
    <x v="1413"/>
    <x v="5"/>
    <x v="0"/>
    <x v="0"/>
    <s v="Other"/>
  </r>
  <r>
    <s v="INNSA1"/>
    <s v="2020-01-06"/>
    <x v="0"/>
    <x v="2"/>
    <s v="STAINLESS STEEL GRATER WITH HANDLE-KL324H-9S (MILD STEEL)(TOTAL 25200 PCS)"/>
    <x v="24"/>
    <x v="317"/>
    <x v="0"/>
    <s v="MILD STEEL"/>
    <s v=""/>
    <e v="#VALUE!"/>
    <s v=" "/>
    <e v="#VALUE!"/>
    <n v="4200"/>
    <s v="KGS"/>
    <n v="305.56222380952391"/>
    <x v="1412"/>
    <n v="4.2350966570966584"/>
    <n v="17787.405959805961"/>
    <x v="1409"/>
    <x v="1414"/>
    <x v="5"/>
    <x v="0"/>
    <x v="0"/>
    <s v="Other"/>
  </r>
  <r>
    <s v="INNSA1"/>
    <s v="2020-01-06"/>
    <x v="0"/>
    <x v="2"/>
    <s v="STEEL SALT BOTTLE -NP-19 (MILD STEEL) (TOTAL 30000 PCS)"/>
    <x v="13"/>
    <x v="289"/>
    <x v="3"/>
    <s v="MILD STEEL"/>
    <s v=""/>
    <e v="#VALUE!"/>
    <s v=" "/>
    <e v="#VALUE!"/>
    <n v="4687.5"/>
    <s v="KGS"/>
    <n v="226.39008426666669"/>
    <x v="1413"/>
    <n v="3.137769705705705"/>
    <n v="14708.295495495489"/>
    <x v="1410"/>
    <x v="1415"/>
    <x v="5"/>
    <x v="0"/>
    <x v="0"/>
    <s v="Other"/>
  </r>
  <r>
    <s v="INNSA1"/>
    <s v="2020-01-06"/>
    <x v="0"/>
    <x v="2"/>
    <s v="STEEL SPOON HOLDER ROUND-MP-96(MILD STEEL)(TOTAL 6192 PCS)"/>
    <x v="13"/>
    <x v="318"/>
    <x v="25"/>
    <s v="MILD STEEL"/>
    <s v=""/>
    <e v="#VALUE!"/>
    <s v=" "/>
    <e v="#VALUE!"/>
    <n v="860"/>
    <s v="KGS"/>
    <n v="387.29723255813951"/>
    <x v="1414"/>
    <n v="5.367945011200824"/>
    <n v="4616.4327096327088"/>
    <x v="1411"/>
    <x v="1416"/>
    <x v="5"/>
    <x v="0"/>
    <x v="0"/>
    <s v="Holder"/>
  </r>
  <r>
    <s v="INNSA1"/>
    <s v="2020-01-06"/>
    <x v="0"/>
    <x v="2"/>
    <s v="STAINLESS STEEL GRATER WITH HANDLE SMALL -KL321RB-S(MILD STEEL)(TOTAL 19800 PCS)"/>
    <x v="24"/>
    <x v="319"/>
    <x v="0"/>
    <s v="MILD STEEL"/>
    <s v=""/>
    <e v="#VALUE!"/>
    <s v=" "/>
    <e v="#VALUE!"/>
    <n v="2695"/>
    <s v="KGS"/>
    <n v="363.31267161410022"/>
    <x v="1415"/>
    <n v="5.035518664090092"/>
    <n v="13570.7227997228"/>
    <x v="1412"/>
    <x v="1417"/>
    <x v="5"/>
    <x v="0"/>
    <x v="0"/>
    <s v="Other"/>
  </r>
  <r>
    <s v="INNSA1"/>
    <s v="2020-01-06"/>
    <x v="0"/>
    <x v="2"/>
    <s v="STEEL ZHARA-NP-003(TOTAL 60000 PCS) (MILD STEEL)"/>
    <x v="13"/>
    <x v="274"/>
    <x v="5"/>
    <s v="TOTAL 60000 PCS"/>
    <s v=""/>
    <e v="#VALUE!"/>
    <s v=" "/>
    <e v="#VALUE!"/>
    <n v="5600"/>
    <s v="KGS"/>
    <n v="344.01525535714279"/>
    <x v="1416"/>
    <n v="4.7680562073062056"/>
    <n v="26701.114760914759"/>
    <x v="1413"/>
    <x v="1418"/>
    <x v="5"/>
    <x v="0"/>
    <x v="0"/>
    <s v="Other"/>
  </r>
  <r>
    <s v="INNSA1"/>
    <s v="2020-01-06"/>
    <x v="0"/>
    <x v="2"/>
    <s v="STAINLESS STEEL GRATER WITH HANDLE HEXA-KL326D-9S(MILD STEEL)(TOTAL 15600 PCS)"/>
    <x v="24"/>
    <x v="320"/>
    <x v="0"/>
    <s v="MILD STEEL"/>
    <s v=""/>
    <e v="#VALUE!"/>
    <s v=" "/>
    <e v="#VALUE!"/>
    <n v="3575"/>
    <s v="KGS"/>
    <n v="309.18549650349649"/>
    <x v="1417"/>
    <n v="4.2853152668537282"/>
    <n v="15320.002079002081"/>
    <x v="1414"/>
    <x v="1419"/>
    <x v="5"/>
    <x v="0"/>
    <x v="0"/>
    <s v="Other"/>
  </r>
  <r>
    <s v="INNSA1"/>
    <s v="2020-01-06"/>
    <x v="0"/>
    <x v="2"/>
    <s v="STAINLESS STEEL GRATER WITH HANDLE-KL3241-8S(MILD STEEL)(TOTAL 19800 PCS)"/>
    <x v="24"/>
    <x v="321"/>
    <x v="0"/>
    <s v="MILD STEEL"/>
    <s v=""/>
    <e v="#VALUE!"/>
    <s v=" "/>
    <e v="#VALUE!"/>
    <n v="2530"/>
    <s v="KGS"/>
    <n v="340.79716205533589"/>
    <x v="1418"/>
    <n v="4.723453389540345"/>
    <n v="11950.337075537071"/>
    <x v="1415"/>
    <x v="1420"/>
    <x v="5"/>
    <x v="0"/>
    <x v="0"/>
    <s v="Other"/>
  </r>
  <r>
    <s v="INNSA1"/>
    <s v="2020-01-06"/>
    <x v="0"/>
    <x v="2"/>
    <s v="STAINLESS STEEL GRATER WITH HANDLE BIG -KL321R-S(MILD STEEL)(TOTAL 10224 PCS)"/>
    <x v="24"/>
    <x v="322"/>
    <x v="0"/>
    <s v="MILD STEEL"/>
    <s v=""/>
    <e v="#VALUE!"/>
    <s v=" "/>
    <e v="#VALUE!"/>
    <n v="2215.1999999999998"/>
    <s v="KGS"/>
    <n v="354.27504062838568"/>
    <x v="1419"/>
    <n v="4.9102569733663994"/>
    <n v="10877.20124740125"/>
    <x v="1416"/>
    <x v="1421"/>
    <x v="5"/>
    <x v="0"/>
    <x v="0"/>
    <s v="Other"/>
  </r>
  <r>
    <s v="INNSA1"/>
    <s v="2019-12-30"/>
    <x v="0"/>
    <x v="2"/>
    <s v="STAINLESS STEEL SPORTS BOTTLE KOOU 750ML-MP-202 (TOTAL 10800PCS)(NOT VACUUM BOTTLE)(MILD STEEL)"/>
    <x v="24"/>
    <x v="277"/>
    <x v="0"/>
    <s v="TOTAL 10800PCS"/>
    <s v=""/>
    <e v="#VALUE!"/>
    <s v=" "/>
    <e v="#VALUE!"/>
    <n v="2040"/>
    <s v="KG"/>
    <n v="436.10316666666671"/>
    <x v="1420"/>
    <n v="6.0654126101066286"/>
    <n v="12373.44172461752"/>
    <x v="1417"/>
    <x v="1422"/>
    <x v="6"/>
    <x v="0"/>
    <x v="0"/>
    <s v="Other"/>
  </r>
  <r>
    <s v="INNSA1"/>
    <s v="2019-12-30"/>
    <x v="0"/>
    <x v="2"/>
    <s v="STAINLESS STEEL COLA BOTTLE 750ML SK750-SL-01(TOTAL 10800 PCS)(NOT VACUUM BOTTLE)(MILD STEEL)"/>
    <x v="24"/>
    <x v="290"/>
    <x v="0"/>
    <s v="TOTAL 10800 PCS"/>
    <s v=""/>
    <e v="#VALUE!"/>
    <s v=" "/>
    <e v="#VALUE!"/>
    <n v="2040"/>
    <s v="KG"/>
    <n v="475.74892647058829"/>
    <x v="1421"/>
    <n v="6.6168139982001151"/>
    <n v="13498.30055632823"/>
    <x v="1418"/>
    <x v="1423"/>
    <x v="6"/>
    <x v="0"/>
    <x v="0"/>
    <s v="Other"/>
  </r>
  <r>
    <s v="INNSA1"/>
    <s v="2019-12-30"/>
    <x v="0"/>
    <x v="2"/>
    <s v="STAINLESS STEEL SPORTS BOTTLE 650ML S115 -NP-21(TOTAL 8640 PCS)(NOT VACUUM BOTTLE)(MILD STEEL)"/>
    <x v="24"/>
    <x v="295"/>
    <x v="0"/>
    <s v="TOTAL 8640 PCS"/>
    <s v=""/>
    <e v="#VALUE!"/>
    <s v=" "/>
    <e v="#VALUE!"/>
    <n v="1536"/>
    <s v="KG"/>
    <n v="450.72256510416668"/>
    <x v="1422"/>
    <n v="6.2687422128534998"/>
    <n v="9628.7880389429756"/>
    <x v="1419"/>
    <x v="1424"/>
    <x v="6"/>
    <x v="0"/>
    <x v="0"/>
    <s v="Other"/>
  </r>
  <r>
    <s v="INNSA1"/>
    <s v="2019-12-26"/>
    <x v="0"/>
    <x v="2"/>
    <s v="STAINLESS STEEL SPORT BOTTLE 750ML ( ITEM NO. KW-820) ( QTY47160 PCS)"/>
    <x v="24"/>
    <x v="323"/>
    <x v="0"/>
    <s v=" ITEM NO. KW-820"/>
    <s v=""/>
    <e v="#VALUE!"/>
    <s v=" "/>
    <e v="#VALUE!"/>
    <n v="7451.28"/>
    <s v="KG"/>
    <n v="415.78385861221159"/>
    <x v="1423"/>
    <n v="5.7828074911295078"/>
    <n v="43089.317802503479"/>
    <x v="1420"/>
    <x v="1425"/>
    <x v="6"/>
    <x v="0"/>
    <x v="0"/>
    <s v="Other"/>
  </r>
  <r>
    <s v="INNSA1"/>
    <s v="2019-12-24"/>
    <x v="0"/>
    <x v="2"/>
    <s v="STEEL LEMON SQUEEZER-AM-217 (TOTAL 120 PCS) (MILD STEEL)"/>
    <x v="13"/>
    <x v="324"/>
    <x v="22"/>
    <s v="TOTAL 120 PCS"/>
    <s v=""/>
    <e v="#VALUE!"/>
    <s v=" "/>
    <e v="#VALUE!"/>
    <n v="30"/>
    <s v="KG"/>
    <n v="612.97033333333331"/>
    <x v="1424"/>
    <n v="8.5253175707000448"/>
    <n v="255.75952712100141"/>
    <x v="1421"/>
    <x v="1426"/>
    <x v="6"/>
    <x v="0"/>
    <x v="0"/>
    <s v="Other"/>
  </r>
  <r>
    <s v="INNSA1"/>
    <s v="2019-12-24"/>
    <x v="0"/>
    <x v="2"/>
    <s v="STEEL TEA STRAINER-NP-55(TOTAL 61200 PCS) (MILD STEEL)"/>
    <x v="13"/>
    <x v="325"/>
    <x v="6"/>
    <s v="TOTAL 61200 PCS"/>
    <s v=""/>
    <e v="#VALUE!"/>
    <s v=" "/>
    <e v="#VALUE!"/>
    <n v="2805"/>
    <s v="KG"/>
    <n v="485.13172192513372"/>
    <x v="1425"/>
    <n v="6.7473118487501198"/>
    <n v="18926.209735744091"/>
    <x v="1422"/>
    <x v="1427"/>
    <x v="6"/>
    <x v="0"/>
    <x v="0"/>
    <s v="Tea Strainer"/>
  </r>
  <r>
    <s v="INNSA1"/>
    <s v="2019-12-23"/>
    <x v="0"/>
    <x v="2"/>
    <s v="STAINLESS STEEL BOTTLE 750ML SG805-AM-06 (TOTAL 7200 PCS) (NOT VACUUM BOTTLE) (MILD STEEL)"/>
    <x v="24"/>
    <x v="272"/>
    <x v="0"/>
    <s v="TOTAL 7200 PCS"/>
    <s v=""/>
    <e v="#VALUE!"/>
    <s v=" "/>
    <e v="#VALUE!"/>
    <n v="1080"/>
    <s v="KG"/>
    <n v="532.70432407407407"/>
    <x v="1426"/>
    <n v="7.4089613918508208"/>
    <n v="8001.6783031988871"/>
    <x v="1423"/>
    <x v="1428"/>
    <x v="6"/>
    <x v="0"/>
    <x v="0"/>
    <s v="Other"/>
  </r>
  <r>
    <s v="INNSA1"/>
    <s v="2019-12-23"/>
    <x v="0"/>
    <x v="2"/>
    <s v="STAINLESS STEEL SPORTS BOTTLE 650ML S115-NP-21 (TOTAL 9792 PCS)(NOT VACUUM BOTTLE) (MILD STEEL)"/>
    <x v="24"/>
    <x v="292"/>
    <x v="0"/>
    <s v="TOTAL 9792 PCS"/>
    <s v=""/>
    <e v="#VALUE!"/>
    <s v=" "/>
    <e v="#VALUE!"/>
    <n v="1740.8"/>
    <s v="KG"/>
    <n v="449.46929572610298"/>
    <x v="1427"/>
    <n v="6.2513114843686086"/>
    <n v="10882.283031988871"/>
    <x v="1424"/>
    <x v="1429"/>
    <x v="6"/>
    <x v="0"/>
    <x v="0"/>
    <s v="Other"/>
  </r>
  <r>
    <s v="INNSA1"/>
    <s v="2019-12-23"/>
    <x v="0"/>
    <x v="2"/>
    <s v="STAINLESS STEEL SPORTS BOTTLE 750ML SG-702 -SB-01 (TOTAL 14400 PCS ) (NOT VACUUM BOTTLE) (MILD STEEL)"/>
    <x v="24"/>
    <x v="279"/>
    <x v="0"/>
    <s v="TOTAL 14400 PCS "/>
    <s v=""/>
    <e v="#VALUE!"/>
    <s v=" "/>
    <e v="#VALUE!"/>
    <n v="2360"/>
    <s v="KG"/>
    <n v="505.78642372881347"/>
    <x v="1428"/>
    <n v="7.034581693029395"/>
    <n v="16601.612795549368"/>
    <x v="1425"/>
    <x v="1430"/>
    <x v="6"/>
    <x v="0"/>
    <x v="0"/>
    <s v="Other"/>
  </r>
  <r>
    <s v="INNSA1"/>
    <s v="2019-12-23"/>
    <x v="0"/>
    <x v="2"/>
    <s v="STAINLESS STEEL SPORTS BOTTLE 750ML S-308-C6 -NP-20 (TOTAL 12600 PCS (NOT VACUUM BOTTLE)(MILD STEEL)"/>
    <x v="24"/>
    <x v="315"/>
    <x v="0"/>
    <s v="TOTAL 12600 PCS (NOT VACUUM BOTTLE"/>
    <s v=""/>
    <e v="#VALUE!"/>
    <s v=" "/>
    <e v="#VALUE!"/>
    <n v="2240"/>
    <s v="KG"/>
    <n v="429.30618750000002"/>
    <x v="1429"/>
    <n v="5.970878824756606"/>
    <n v="13374.768567454799"/>
    <x v="1426"/>
    <x v="1431"/>
    <x v="6"/>
    <x v="0"/>
    <x v="0"/>
    <s v="Other"/>
  </r>
  <r>
    <s v="INNSA1"/>
    <s v="2019-12-21"/>
    <x v="0"/>
    <x v="2"/>
    <s v="STAINLESS STEEL SPORT BOTTLE 1000 ML ( ITEM NO. KW-830) ( QTY 34920 PCS)"/>
    <x v="24"/>
    <x v="326"/>
    <x v="0"/>
    <s v=" ITEM NO. KW-830"/>
    <e v="#N/A"/>
    <e v="#N/A"/>
    <s v=" "/>
    <e v="#N/A"/>
    <n v="6790"/>
    <s v="KG"/>
    <n v="369.19633873343162"/>
    <x v="1430"/>
    <n v="5.1348586750129561"/>
    <n v="34865.690403337969"/>
    <x v="1427"/>
    <x v="1432"/>
    <x v="6"/>
    <x v="0"/>
    <x v="0"/>
    <s v="Other"/>
  </r>
  <r>
    <s v="INNSA1"/>
    <s v="2019-12-18"/>
    <x v="0"/>
    <x v="2"/>
    <s v="STEEL GLASS CANISTER 3PCS SET -NP-20 (MILD STEEL) (TOTAL 600SET)"/>
    <x v="13"/>
    <x v="327"/>
    <x v="47"/>
    <s v="MILD STEEL"/>
    <s v=""/>
    <e v="#VALUE!"/>
    <s v=" "/>
    <e v="#VALUE!"/>
    <n v="1400"/>
    <s v="KG"/>
    <n v="127.45742857142859"/>
    <x v="1431"/>
    <n v="1.7604617205998421"/>
    <n v="2464.6464088397788"/>
    <x v="1428"/>
    <x v="1433"/>
    <x v="6"/>
    <x v="0"/>
    <x v="0"/>
    <s v="Other"/>
  </r>
  <r>
    <s v="INNSA1"/>
    <s v="2019-12-18"/>
    <x v="0"/>
    <x v="2"/>
    <s v="STEEL LUNCH BOX MEDIUM 6577 -AM-179 (TOTAL 336 PCS)(MILD STEEL)"/>
    <x v="13"/>
    <x v="328"/>
    <x v="13"/>
    <s v="TOTAL 336 PCS"/>
    <s v=""/>
    <e v="#VALUE!"/>
    <s v=" "/>
    <e v="#VALUE!"/>
    <n v="70"/>
    <s v="KG"/>
    <n v="603.53228571428576"/>
    <x v="1432"/>
    <n v="8.3360812943962124"/>
    <n v="583.52569060773476"/>
    <x v="1429"/>
    <x v="1434"/>
    <x v="6"/>
    <x v="0"/>
    <x v="0"/>
    <s v="Lunch Box"/>
  </r>
  <r>
    <s v="INNSA1"/>
    <s v="2019-12-18"/>
    <x v="0"/>
    <x v="2"/>
    <s v="STEEL LUNCH BOX RECTANGLE 6576 -AM-170 (MILD STEEL) (TOTAL 720 PCS)"/>
    <x v="13"/>
    <x v="329"/>
    <x v="13"/>
    <s v="MILD STEEL"/>
    <s v=""/>
    <e v="#VALUE!"/>
    <s v=" "/>
    <e v="#VALUE!"/>
    <n v="65"/>
    <s v="KG"/>
    <n v="690.33661538461536"/>
    <x v="1433"/>
    <n v="9.5350361240968962"/>
    <n v="619.77734806629826"/>
    <x v="1430"/>
    <x v="1435"/>
    <x v="6"/>
    <x v="0"/>
    <x v="0"/>
    <s v="Lunch Box"/>
  </r>
  <r>
    <s v="INNSA1"/>
    <s v="2019-12-18"/>
    <x v="0"/>
    <x v="2"/>
    <s v="STEEL LUNCH BOX 6016-3 -AM-192 (MILD STEEL) (TOTAL 360 PCS)"/>
    <x v="13"/>
    <x v="330"/>
    <x v="13"/>
    <s v="MILD STEEL"/>
    <s v=""/>
    <e v="#VALUE!"/>
    <s v=" "/>
    <e v="#VALUE!"/>
    <n v="159"/>
    <s v="KG"/>
    <n v="420.85006289308183"/>
    <x v="1434"/>
    <n v="5.8128461725563776"/>
    <n v="924.24254143646408"/>
    <x v="1431"/>
    <x v="1436"/>
    <x v="6"/>
    <x v="0"/>
    <x v="0"/>
    <s v="Lunch Box"/>
  </r>
  <r>
    <s v="INNSA1"/>
    <s v="2019-12-18"/>
    <x v="0"/>
    <x v="2"/>
    <s v="STEEL LUNCH BOX MINI 001 -AM-169 (MILD STEEL) (TOTAL 720 PCS)"/>
    <x v="13"/>
    <x v="331"/>
    <x v="13"/>
    <s v="MILD STEEL"/>
    <s v=""/>
    <e v="#VALUE!"/>
    <s v=" "/>
    <e v="#VALUE!"/>
    <n v="38"/>
    <s v="KG"/>
    <n v="807.89894736842109"/>
    <x v="1435"/>
    <n v="11.15882523989532"/>
    <n v="424.03535911602211"/>
    <x v="1432"/>
    <x v="1437"/>
    <x v="6"/>
    <x v="0"/>
    <x v="0"/>
    <s v="Lunch Box"/>
  </r>
  <r>
    <s v="INNSA1"/>
    <s v="2019-12-18"/>
    <x v="0"/>
    <x v="2"/>
    <s v="STEEL LUNCH BOX 6576-AM-180 (MILD STEEL) (TOTAL 360 PCS)"/>
    <x v="13"/>
    <x v="332"/>
    <x v="13"/>
    <s v="MILD STEEL"/>
    <s v=""/>
    <e v="#VALUE!"/>
    <s v=" "/>
    <e v="#VALUE!"/>
    <n v="35"/>
    <s v="KG"/>
    <n v="652.24571428571426"/>
    <x v="1436"/>
    <n v="9.0089187056037865"/>
    <n v="315.31215469613261"/>
    <x v="1433"/>
    <x v="1438"/>
    <x v="6"/>
    <x v="0"/>
    <x v="0"/>
    <s v="Lunch Box"/>
  </r>
  <r>
    <s v="INNSA1"/>
    <s v="2019-12-18"/>
    <x v="0"/>
    <x v="2"/>
    <s v="STEEL LUNCH BOX 6581 -AM-181 (MILD STEEL) (TOTAL 336 PCS)"/>
    <x v="13"/>
    <x v="333"/>
    <x v="13"/>
    <s v="MILD STEEL"/>
    <s v=""/>
    <e v="#VALUE!"/>
    <s v=" "/>
    <e v="#VALUE!"/>
    <n v="42"/>
    <s v="KG"/>
    <n v="647.24142857142851"/>
    <x v="1437"/>
    <n v="8.9397987371744261"/>
    <n v="375.47154696132588"/>
    <x v="1434"/>
    <x v="1439"/>
    <x v="6"/>
    <x v="0"/>
    <x v="0"/>
    <s v="Lunch Box"/>
  </r>
  <r>
    <s v="INNSA1"/>
    <s v="2019-12-09"/>
    <x v="0"/>
    <x v="2"/>
    <s v="STEEL LUNCH BOX-6900(MILD STEEL)(TOTAL 86400 PCS)"/>
    <x v="13"/>
    <x v="285"/>
    <x v="13"/>
    <s v="MILD STEEL"/>
    <s v=""/>
    <e v="#VALUE!"/>
    <s v=" "/>
    <e v="#VALUE!"/>
    <n v="10116"/>
    <s v="KG"/>
    <n v="474.29080862000802"/>
    <x v="1438"/>
    <n v="6.5509780196133693"/>
    <n v="66269.693646408836"/>
    <x v="1435"/>
    <x v="1440"/>
    <x v="6"/>
    <x v="0"/>
    <x v="0"/>
    <s v="Lunch Box"/>
  </r>
  <r>
    <s v="INNSA1"/>
    <s v="2019-12-09"/>
    <x v="0"/>
    <x v="2"/>
    <s v="STEEL ROUND CONTAINER-6857 (TOTAL 72000 PCS)(MILD STEEL)"/>
    <x v="13"/>
    <x v="334"/>
    <x v="12"/>
    <s v="TOTAL 72000 PCS"/>
    <s v=""/>
    <e v="#VALUE!"/>
    <s v=" "/>
    <e v="#VALUE!"/>
    <n v="9180"/>
    <s v="KG"/>
    <n v="435.54155010893248"/>
    <x v="1439"/>
    <n v="6.0157672666979618"/>
    <n v="55224.743508287291"/>
    <x v="1436"/>
    <x v="1441"/>
    <x v="6"/>
    <x v="0"/>
    <x v="0"/>
    <s v="Other"/>
  </r>
  <r>
    <s v="INNSA1"/>
    <s v="2019-12-09"/>
    <x v="0"/>
    <x v="2"/>
    <s v="STEEL ROUND CONTAINER-6856 (MILD STEEL) (TOTAL 127392 PCS)"/>
    <x v="13"/>
    <x v="335"/>
    <x v="12"/>
    <s v="MILD STEEL"/>
    <s v=""/>
    <e v="#VALUE!"/>
    <s v=" "/>
    <e v="#VALUE!"/>
    <n v="10616"/>
    <s v="KG"/>
    <n v="508.55209495101741"/>
    <x v="1440"/>
    <n v="7.024200206505764"/>
    <n v="74568.909392265181"/>
    <x v="1437"/>
    <x v="1442"/>
    <x v="6"/>
    <x v="0"/>
    <x v="0"/>
    <s v="Other"/>
  </r>
  <r>
    <s v="INNSA1"/>
    <s v="2019-11-26"/>
    <x v="0"/>
    <x v="2"/>
    <s v="STEEL ZHARA WAN-MP-263 (TOTAL 102000 PCS) (MILD STEEL)"/>
    <x v="13"/>
    <x v="336"/>
    <x v="40"/>
    <s v="TOTAL 102000 PCS"/>
    <s v=""/>
    <e v="#VALUE!"/>
    <s v=" "/>
    <e v="#VALUE!"/>
    <n v="9605"/>
    <s v="KG"/>
    <n v="367.93365122332119"/>
    <x v="1441"/>
    <n v="5.0575072333102566"/>
    <n v="48577.356975945018"/>
    <x v="1438"/>
    <x v="1443"/>
    <x v="6"/>
    <x v="0"/>
    <x v="0"/>
    <s v="Other"/>
  </r>
  <r>
    <s v="INNSA1"/>
    <s v="2019-11-26"/>
    <x v="0"/>
    <x v="2"/>
    <s v="STEEL HANGER WITH HOOK ( ITEM NO. SM1168) (QTY: 25440 NOS)"/>
    <x v="13"/>
    <x v="4"/>
    <x v="1"/>
    <s v=" ITEM NO. SM1168"/>
    <e v="#N/A"/>
    <e v="#N/A"/>
    <s v=" "/>
    <e v="#N/A"/>
    <n v="4770"/>
    <s v="KG"/>
    <n v="458.15313836477992"/>
    <x v="1442"/>
    <n v="6.2976376407529884"/>
    <n v="30039.731546391751"/>
    <x v="1439"/>
    <x v="1444"/>
    <x v="6"/>
    <x v="0"/>
    <x v="0"/>
    <s v="Hanger"/>
  </r>
  <r>
    <s v="INNSA1"/>
    <s v="2019-11-26"/>
    <x v="0"/>
    <x v="2"/>
    <s v="STEEL ZHARA-NP-003(TOTAL 24000 PCS) (MILD STEEL)"/>
    <x v="13"/>
    <x v="274"/>
    <x v="5"/>
    <s v="TOTAL 24000 PCS"/>
    <s v=""/>
    <e v="#VALUE!"/>
    <s v=" "/>
    <e v="#VALUE!"/>
    <n v="2240"/>
    <s v="KG"/>
    <n v="350.20335714285721"/>
    <x v="1443"/>
    <n v="4.8137918507609232"/>
    <n v="10782.89374570447"/>
    <x v="1440"/>
    <x v="1445"/>
    <x v="6"/>
    <x v="0"/>
    <x v="0"/>
    <s v="Other"/>
  </r>
  <r>
    <s v="INNSA1"/>
    <s v="2019-11-26"/>
    <x v="0"/>
    <x v="2"/>
    <s v="STEEL MULTI GRATER AND SLICER-RS-04 (TOTAL 144 PCS) (MILDSTEEL)"/>
    <x v="13"/>
    <x v="337"/>
    <x v="48"/>
    <s v="TOTAL 144 PCS"/>
    <s v=""/>
    <e v="#VALUE!"/>
    <s v=" "/>
    <e v="#VALUE!"/>
    <n v="31.8"/>
    <s v="KG"/>
    <n v="274.34748427672957"/>
    <x v="1444"/>
    <n v="3.77109944022996"/>
    <n v="119.9209621993127"/>
    <x v="1441"/>
    <x v="1446"/>
    <x v="6"/>
    <x v="0"/>
    <x v="0"/>
    <s v="Other"/>
  </r>
  <r>
    <s v="INNSA1"/>
    <s v="2019-11-13"/>
    <x v="0"/>
    <x v="2"/>
    <s v="STEEL ZHARA-NP-003(TOTAL 60000 PCS) (MILD STEEL)"/>
    <x v="13"/>
    <x v="274"/>
    <x v="5"/>
    <s v="TOTAL 60000 PCS"/>
    <s v=""/>
    <e v="#VALUE!"/>
    <s v=" "/>
    <e v="#VALUE!"/>
    <n v="5600"/>
    <s v="KG"/>
    <n v="343.43464464285722"/>
    <x v="1445"/>
    <n v="4.7699256200396816"/>
    <n v="26711.583472222221"/>
    <x v="1442"/>
    <x v="1447"/>
    <x v="6"/>
    <x v="0"/>
    <x v="0"/>
    <s v="Other"/>
  </r>
  <r>
    <s v="INNSA1"/>
    <s v="2019-11-13"/>
    <x v="0"/>
    <x v="2"/>
    <s v="STEEL MULTI GRATER AND SLICER -RS-04 (TOTAL 5856 PCS) (MILDSTEEL)"/>
    <x v="13"/>
    <x v="338"/>
    <x v="48"/>
    <s v="TOTAL 5856 PCS"/>
    <s v=""/>
    <e v="#VALUE!"/>
    <s v=" "/>
    <e v="#VALUE!"/>
    <n v="1049.2"/>
    <s v="KG"/>
    <n v="333.98756195196341"/>
    <x v="1446"/>
    <n v="4.6387161382217137"/>
    <n v="4866.9409722222226"/>
    <x v="1443"/>
    <x v="1448"/>
    <x v="6"/>
    <x v="0"/>
    <x v="0"/>
    <s v="Other"/>
  </r>
  <r>
    <s v="INNSA1"/>
    <s v="2019-11-13"/>
    <x v="0"/>
    <x v="2"/>
    <s v="STEEL TEA STRAINER-NP-55 (TOTAL 86040 PCS) (MILD STEEL)"/>
    <x v="13"/>
    <x v="325"/>
    <x v="6"/>
    <s v="TOTAL 86040 PCS"/>
    <s v=""/>
    <e v="#VALUE!"/>
    <s v=" "/>
    <e v="#VALUE!"/>
    <n v="3943.5"/>
    <s v="KG"/>
    <n v="487.24279193609738"/>
    <x v="1447"/>
    <n v="6.7672609991124633"/>
    <n v="26686.693749999999"/>
    <x v="1444"/>
    <x v="1449"/>
    <x v="6"/>
    <x v="0"/>
    <x v="0"/>
    <s v="Tea Strainer"/>
  </r>
  <r>
    <s v="INNSA1"/>
    <s v="2019-11-05"/>
    <x v="0"/>
    <x v="2"/>
    <s v="STEEL RECTANGLE CONTAINER LARGE-6862 (MILD STEEL) (TOTAL 20400 PCS)"/>
    <x v="13"/>
    <x v="339"/>
    <x v="14"/>
    <s v="MILD STEEL"/>
    <s v=""/>
    <e v="#VALUE!"/>
    <s v=" "/>
    <e v="#VALUE!"/>
    <n v="5100"/>
    <s v="KG"/>
    <n v="435.31854901960787"/>
    <x v="1448"/>
    <n v="6.0210034442546041"/>
    <n v="30707.117565698481"/>
    <x v="1445"/>
    <x v="1450"/>
    <x v="6"/>
    <x v="0"/>
    <x v="0"/>
    <s v="Other"/>
  </r>
  <r>
    <s v="INNSA1"/>
    <s v="2019-11-05"/>
    <x v="0"/>
    <x v="2"/>
    <s v="STEEL RECTANGLE CONTAINER- 6901(MILD STEEL) (TOTAL 54000 PCS)"/>
    <x v="13"/>
    <x v="300"/>
    <x v="14"/>
    <s v="MILD STEEL"/>
    <s v=""/>
    <e v="#VALUE!"/>
    <s v=" "/>
    <e v="#VALUE!"/>
    <n v="8775"/>
    <s v="KG"/>
    <n v="453.68663817663821"/>
    <x v="1449"/>
    <n v="6.2750572361913992"/>
    <n v="55063.627247579527"/>
    <x v="1446"/>
    <x v="1451"/>
    <x v="6"/>
    <x v="0"/>
    <x v="0"/>
    <s v="Other"/>
  </r>
  <r>
    <s v="INNSA1"/>
    <s v="2019-10-15"/>
    <x v="0"/>
    <x v="1"/>
    <s v="STEEL SCRUBBER 2 PCS-SET-SS430 (TOTAL 226080 SET)(MILD STEEL)"/>
    <x v="13"/>
    <x v="340"/>
    <x v="4"/>
    <s v="TOTAL 226080 SET"/>
    <s v=""/>
    <e v="#VALUE!"/>
    <s v=" "/>
    <e v="#VALUE!"/>
    <n v="7850"/>
    <s v="KG"/>
    <n v="255.72080382165609"/>
    <x v="1450"/>
    <n v="3.544293885262038"/>
    <n v="27822.706999307"/>
    <x v="1447"/>
    <x v="1452"/>
    <x v="6"/>
    <x v="1"/>
    <x v="0"/>
    <s v="Scrubber"/>
  </r>
  <r>
    <s v="INNSA1"/>
    <s v="2019-10-15"/>
    <x v="0"/>
    <x v="2"/>
    <s v="STEEL HANGER WITH HOOK ( ITEM NO. SM1168) ( QTY 25440 NOS)"/>
    <x v="13"/>
    <x v="4"/>
    <x v="1"/>
    <s v=" ITEM NO. SM1168"/>
    <e v="#N/A"/>
    <e v="#N/A"/>
    <s v=" "/>
    <e v="#N/A"/>
    <n v="4770"/>
    <s v="KG"/>
    <n v="454.08771069182387"/>
    <x v="1451"/>
    <n v="6.2936619638506421"/>
    <n v="30020.76756756756"/>
    <x v="1448"/>
    <x v="1453"/>
    <x v="6"/>
    <x v="0"/>
    <x v="0"/>
    <s v="Hanger"/>
  </r>
  <r>
    <s v="INNSA1"/>
    <s v="2019-10-15"/>
    <x v="0"/>
    <x v="2"/>
    <s v="STEEL TEA STRAINER -NP-55 (TOTAL 14760 PCS) (MILD STEEL)"/>
    <x v="13"/>
    <x v="284"/>
    <x v="6"/>
    <s v="TOTAL 14760 PCS"/>
    <s v=""/>
    <e v="#VALUE!"/>
    <s v=" "/>
    <e v="#VALUE!"/>
    <n v="676.5"/>
    <s v="KG"/>
    <n v="484.48597191426461"/>
    <x v="1452"/>
    <n v="6.7149822857139929"/>
    <n v="4542.6855162855163"/>
    <x v="1449"/>
    <x v="1454"/>
    <x v="6"/>
    <x v="0"/>
    <x v="0"/>
    <s v="Tea Strainer"/>
  </r>
  <r>
    <s v="INNSA1"/>
    <s v="2019-10-15"/>
    <x v="0"/>
    <x v="2"/>
    <s v="STEEL HAND BLENDER-RS-02 (TOTAL 10200 PCS) (MILD STEEL)"/>
    <x v="13"/>
    <x v="291"/>
    <x v="8"/>
    <s v="TOTAL 10200 PCS"/>
    <s v=""/>
    <e v="#VALUE!"/>
    <s v=" "/>
    <e v="#VALUE!"/>
    <n v="425"/>
    <s v="KG"/>
    <n v="831.01658823529408"/>
    <x v="1453"/>
    <n v="11.51790143084261"/>
    <n v="4895.1081081081074"/>
    <x v="1450"/>
    <x v="1455"/>
    <x v="6"/>
    <x v="0"/>
    <x v="0"/>
    <s v="Other"/>
  </r>
  <r>
    <s v="INNSA1"/>
    <s v="2019-10-15"/>
    <x v="0"/>
    <x v="2"/>
    <s v="STEEL ZHARA-NP-003 (TOTAL 36000 PCS) (MILD STEEL)"/>
    <x v="13"/>
    <x v="274"/>
    <x v="5"/>
    <s v="TOTAL 36000 PCS"/>
    <s v=""/>
    <e v="#VALUE!"/>
    <s v=" "/>
    <e v="#VALUE!"/>
    <n v="3360"/>
    <s v="KG"/>
    <n v="341.95556845238087"/>
    <x v="1454"/>
    <n v="4.7395089182589176"/>
    <n v="15924.74996534996"/>
    <x v="1451"/>
    <x v="1456"/>
    <x v="6"/>
    <x v="0"/>
    <x v="0"/>
    <s v="Other"/>
  </r>
  <r>
    <s v="INNSA1"/>
    <s v="2019-10-09"/>
    <x v="0"/>
    <x v="2"/>
    <s v="STEEL TEA STRAINER -NP-55(MILD STEEL) (TOTAL 55440 PCS)"/>
    <x v="13"/>
    <x v="284"/>
    <x v="6"/>
    <s v="MILD STEEL"/>
    <s v=""/>
    <e v="#VALUE!"/>
    <s v=" "/>
    <e v="#VALUE!"/>
    <n v="2541"/>
    <s v="KG"/>
    <n v="486.52164895710348"/>
    <x v="1455"/>
    <n v="6.7431967977422511"/>
    <n v="17134.46306306306"/>
    <x v="1452"/>
    <x v="1457"/>
    <x v="6"/>
    <x v="0"/>
    <x v="0"/>
    <s v="Tea Strainer"/>
  </r>
  <r>
    <s v="INNSA1"/>
    <s v="2019-10-09"/>
    <x v="0"/>
    <x v="2"/>
    <s v="STEEL ZHARA-NP-003(MILD STEEL) (TOTAL 60000 PCS)"/>
    <x v="13"/>
    <x v="274"/>
    <x v="5"/>
    <s v="MILD STEEL"/>
    <s v=""/>
    <e v="#VALUE!"/>
    <s v=" "/>
    <e v="#VALUE!"/>
    <n v="5497.4"/>
    <s v="KG"/>
    <n v="349.44167242696551"/>
    <x v="1456"/>
    <n v="4.843266423104164"/>
    <n v="26625.372834372829"/>
    <x v="1453"/>
    <x v="1458"/>
    <x v="6"/>
    <x v="0"/>
    <x v="0"/>
    <s v="Other"/>
  </r>
  <r>
    <s v="INNSA1"/>
    <s v="2019-10-09"/>
    <x v="0"/>
    <x v="2"/>
    <s v="STEEL HANGER WITH HOOK-SL-89 (MILD STEEL)(TOTAL 69336 PCS)(HOUSEHOLD)"/>
    <x v="13"/>
    <x v="305"/>
    <x v="1"/>
    <s v="MILD STEEL"/>
    <s v=""/>
    <e v="#VALUE!"/>
    <s v=" "/>
    <e v="#VALUE!"/>
    <n v="15408"/>
    <s v="KG"/>
    <n v="336.3336364226376"/>
    <x v="1457"/>
    <n v="4.6615888624066191"/>
    <n v="71825.761191961181"/>
    <x v="1454"/>
    <x v="1459"/>
    <x v="6"/>
    <x v="0"/>
    <x v="0"/>
    <s v="Hanger"/>
  </r>
  <r>
    <s v="INNSA1"/>
    <s v="2019-10-07"/>
    <x v="0"/>
    <x v="2"/>
    <s v="SS OIL POT 1000ML ( ITEM NO. KWP-1000B) ( QTY 24840 PCS)"/>
    <x v="15"/>
    <x v="341"/>
    <x v="31"/>
    <s v=" ITEM NO. KWP-1000B"/>
    <e v="#N/A"/>
    <e v="#N/A"/>
    <s v=" "/>
    <e v="#N/A"/>
    <n v="6210"/>
    <s v="KG"/>
    <n v="444.00626247987122"/>
    <x v="1458"/>
    <n v="6.1539329519039656"/>
    <n v="38215.923631323632"/>
    <x v="1455"/>
    <x v="1460"/>
    <x v="6"/>
    <x v="0"/>
    <x v="0"/>
    <s v="Other"/>
  </r>
  <r>
    <s v="INNSA1"/>
    <s v="2019-09-24"/>
    <x v="0"/>
    <x v="2"/>
    <s v="HOUSEHOLD STEEL HOOK 3 PCS SET-2628(TOTAL 68760 SET) (MILD STEEL)"/>
    <x v="12"/>
    <x v="313"/>
    <x v="0"/>
    <s v="TOTAL 68760 SET"/>
    <s v=""/>
    <e v="#VALUE!"/>
    <s v=" "/>
    <e v="#VALUE!"/>
    <n v="2330.1999999999998"/>
    <s v="KG"/>
    <n v="957.92368895373784"/>
    <x v="1459"/>
    <n v="13.26764112124291"/>
    <n v="30916.257340720222"/>
    <x v="1456"/>
    <x v="1461"/>
    <x v="6"/>
    <x v="0"/>
    <x v="0"/>
    <s v="Other"/>
  </r>
  <r>
    <s v="INNSA1"/>
    <s v="2019-09-23"/>
    <x v="0"/>
    <x v="2"/>
    <s v="STEEL LUNCH BOX 3LAYER -8505 (MILD STEEL) (TOTAL 16800 PCS)"/>
    <x v="13"/>
    <x v="342"/>
    <x v="13"/>
    <s v="MILD STEEL"/>
    <s v=""/>
    <e v="#VALUE!"/>
    <s v=" "/>
    <e v="#VALUE!"/>
    <n v="10892"/>
    <s v="KG"/>
    <n v="389.1724219610723"/>
    <x v="1460"/>
    <n v="5.3901997501533554"/>
    <n v="58710.055678670353"/>
    <x v="1457"/>
    <x v="1462"/>
    <x v="6"/>
    <x v="0"/>
    <x v="0"/>
    <s v="Lunch Box"/>
  </r>
  <r>
    <s v="INNSA1"/>
    <s v="2019-09-23"/>
    <x v="0"/>
    <x v="2"/>
    <s v="STAINLESS STEEL SPORT BOTTLE 1000 ML ( ITEM NO. KW-830)( QTY34920 PCS)"/>
    <x v="24"/>
    <x v="326"/>
    <x v="0"/>
    <s v=" ITEM NO. KW-830"/>
    <s v=""/>
    <e v="#VALUE!"/>
    <s v=" "/>
    <e v="#VALUE!"/>
    <n v="6790"/>
    <s v="KG"/>
    <n v="395.5840058910162"/>
    <x v="1461"/>
    <n v="5.4790028516761247"/>
    <n v="37202.429362880881"/>
    <x v="1458"/>
    <x v="1463"/>
    <x v="6"/>
    <x v="0"/>
    <x v="0"/>
    <s v="Other"/>
  </r>
  <r>
    <s v="INNSA1"/>
    <s v="2019-09-23"/>
    <x v="0"/>
    <x v="2"/>
    <s v="STEEL LUNCH BOX 2 LAYER-8504 (MILD STEEL) (TOTAL 22128 PCS)"/>
    <x v="13"/>
    <x v="314"/>
    <x v="13"/>
    <s v="MILD STEEL"/>
    <s v=""/>
    <e v="#VALUE!"/>
    <s v=" "/>
    <e v="#VALUE!"/>
    <n v="10584.56"/>
    <s v="KG"/>
    <n v="379.6059496096201"/>
    <x v="1462"/>
    <n v="5.2577001330972308"/>
    <n v="55650.442520775621"/>
    <x v="1459"/>
    <x v="1464"/>
    <x v="6"/>
    <x v="0"/>
    <x v="0"/>
    <s v="Lunch Box"/>
  </r>
  <r>
    <s v="INNSA1"/>
    <s v="2019-09-23"/>
    <x v="0"/>
    <x v="2"/>
    <s v="STEEL LUNCH BOX-6527 (MILD STEEL) (TOTAL 26124 PCS)"/>
    <x v="13"/>
    <x v="302"/>
    <x v="13"/>
    <s v="MILD STEEL"/>
    <s v=""/>
    <e v="#VALUE!"/>
    <s v=" "/>
    <e v="#VALUE!"/>
    <n v="9099.86"/>
    <s v="KG"/>
    <n v="418.69644917614107"/>
    <x v="1463"/>
    <n v="5.7991197946833948"/>
    <n v="52771.17825484764"/>
    <x v="1460"/>
    <x v="1465"/>
    <x v="6"/>
    <x v="0"/>
    <x v="0"/>
    <s v="Lunch Box"/>
  </r>
  <r>
    <s v="INNSA1"/>
    <s v="2019-09-18"/>
    <x v="0"/>
    <x v="2"/>
    <s v="STAINLESS STEEL SPORTS BOTTLE ( ITEM NO. KWB-600F) (QTY 50400 PCS)"/>
    <x v="24"/>
    <x v="93"/>
    <x v="0"/>
    <s v=" ITEM NO. KWB-600F"/>
    <e v="#N/A"/>
    <e v="#N/A"/>
    <s v=" "/>
    <e v="#N/A"/>
    <n v="7897.5"/>
    <s v="KG"/>
    <n v="497.43523773345999"/>
    <x v="1464"/>
    <n v="6.8329016172178569"/>
    <n v="53962.840521978032"/>
    <x v="1461"/>
    <x v="1466"/>
    <x v="6"/>
    <x v="0"/>
    <x v="0"/>
    <s v="Other"/>
  </r>
  <r>
    <s v="INNSA1"/>
    <s v="2019-09-17"/>
    <x v="0"/>
    <x v="2"/>
    <s v="STEEL ZHARA -NP-003 (MILD STEEL) (TOTAL 60000 PCS)"/>
    <x v="13"/>
    <x v="282"/>
    <x v="40"/>
    <s v="MILD STEEL"/>
    <s v=""/>
    <e v="#VALUE!"/>
    <s v=" "/>
    <e v="#VALUE!"/>
    <n v="5250"/>
    <s v="KG"/>
    <n v="368.47259619047622"/>
    <x v="1465"/>
    <n v="5.0614367608581894"/>
    <n v="26572.542994505489"/>
    <x v="1462"/>
    <x v="1467"/>
    <x v="6"/>
    <x v="0"/>
    <x v="0"/>
    <s v="Other"/>
  </r>
  <r>
    <s v="INNSA1"/>
    <s v="2019-09-17"/>
    <x v="0"/>
    <x v="2"/>
    <s v="STEEL PIZZA CUTTER-RJ-388 (TOTAL 12600 PCS) (MILD STEEL)"/>
    <x v="13"/>
    <x v="343"/>
    <x v="45"/>
    <s v="TOTAL 12600 PCS"/>
    <s v=""/>
    <e v="#VALUE!"/>
    <s v=" "/>
    <e v="#VALUE!"/>
    <n v="1120"/>
    <s v="KG"/>
    <n v="390.11573214285721"/>
    <x v="1466"/>
    <n v="5.3587325843799061"/>
    <n v="6001.780494505495"/>
    <x v="1463"/>
    <x v="1468"/>
    <x v="6"/>
    <x v="0"/>
    <x v="0"/>
    <s v="Other"/>
  </r>
  <r>
    <s v="INNSA1"/>
    <s v="2019-09-17"/>
    <x v="0"/>
    <x v="2"/>
    <s v="STEEL TEA STRAINER -NP-55 (MILD STEEL) (TOTAL 45360 PCS)"/>
    <x v="13"/>
    <x v="284"/>
    <x v="6"/>
    <s v="MILD STEEL"/>
    <s v=""/>
    <e v="#VALUE!"/>
    <s v=" "/>
    <e v="#VALUE!"/>
    <n v="2079"/>
    <s v="KG"/>
    <n v="491.24367484367491"/>
    <x v="1467"/>
    <n v="6.7478526764241051"/>
    <n v="14028.78571428571"/>
    <x v="1464"/>
    <x v="1469"/>
    <x v="6"/>
    <x v="0"/>
    <x v="0"/>
    <s v="Tea Strainer"/>
  </r>
  <r>
    <s v="INNSA1"/>
    <s v="2019-09-10"/>
    <x v="0"/>
    <x v="2"/>
    <s v="STEEL SALT BOTTLE -NP-19 (MILD STEEL) (TOTAL 9600 PCS)"/>
    <x v="13"/>
    <x v="289"/>
    <x v="3"/>
    <s v="MILD STEEL"/>
    <s v=""/>
    <e v="#VALUE!"/>
    <s v=" "/>
    <e v="#VALUE!"/>
    <n v="1600"/>
    <s v="KG"/>
    <n v="217.95086875000001"/>
    <x v="1468"/>
    <n v="2.993830614697802"/>
    <n v="4790.1289835164825"/>
    <x v="1465"/>
    <x v="1470"/>
    <x v="6"/>
    <x v="0"/>
    <x v="0"/>
    <s v="Other"/>
  </r>
  <r>
    <s v="INNSA1"/>
    <s v="2019-08-31"/>
    <x v="0"/>
    <x v="2"/>
    <s v="STAINLESS STEEL GRATER WITH HANDLE-KL324I-8S(MILD STEEL) (TOTAL 10800 PCS)"/>
    <x v="24"/>
    <x v="344"/>
    <x v="0"/>
    <s v="MILD STEEL"/>
    <s v=""/>
    <e v="#VALUE!"/>
    <s v=" "/>
    <e v="#VALUE!"/>
    <n v="1200"/>
    <s v="KG"/>
    <n v="409.92669999999998"/>
    <x v="1469"/>
    <n v="5.7053124565066113"/>
    <n v="6846.3749478079326"/>
    <x v="1466"/>
    <x v="1471"/>
    <x v="6"/>
    <x v="0"/>
    <x v="0"/>
    <s v="Other"/>
  </r>
  <r>
    <s v="INNSA1"/>
    <s v="2019-08-31"/>
    <x v="0"/>
    <x v="2"/>
    <s v="STAINLESS STEEL GRATER WITH HANDLE HEXA -KL326D-9S(MILD STEEL) (TOTAL 1200 PCS)"/>
    <x v="24"/>
    <x v="345"/>
    <x v="0"/>
    <s v="MILD STEEL"/>
    <s v=""/>
    <e v="#VALUE!"/>
    <s v=" "/>
    <e v="#VALUE!"/>
    <n v="250"/>
    <s v="KG"/>
    <n v="354.91487999999998"/>
    <x v="1470"/>
    <n v="4.9396643006263048"/>
    <n v="1234.916075156576"/>
    <x v="1467"/>
    <x v="1472"/>
    <x v="6"/>
    <x v="0"/>
    <x v="0"/>
    <s v="Other"/>
  </r>
  <r>
    <s v="INNSA1"/>
    <s v="2019-08-31"/>
    <x v="0"/>
    <x v="2"/>
    <s v="STAINLESS STEEL GRATER WITH HANDLE-KL324H-9S(MILD STEEL) (TOTAL 2700 PCS)"/>
    <x v="24"/>
    <x v="317"/>
    <x v="0"/>
    <s v="MILD STEEL"/>
    <s v=""/>
    <e v="#VALUE!"/>
    <s v=" "/>
    <e v="#VALUE!"/>
    <n v="397.5"/>
    <s v="KG"/>
    <n v="360.60691823899373"/>
    <x v="1471"/>
    <n v="5.0188854313012357"/>
    <n v="1995.006958942241"/>
    <x v="1468"/>
    <x v="1473"/>
    <x v="6"/>
    <x v="0"/>
    <x v="0"/>
    <s v="Other"/>
  </r>
  <r>
    <s v="INNSA1"/>
    <s v="2019-08-31"/>
    <x v="0"/>
    <x v="2"/>
    <s v="STAINLESS STEEL GRATER WITH HANDLE-KL324I-9S(MILD STEEL) (TOTAL 2520 PCS)"/>
    <x v="24"/>
    <x v="346"/>
    <x v="0"/>
    <s v="MILD STEEL"/>
    <s v=""/>
    <e v="#VALUE!"/>
    <s v=" "/>
    <e v="#VALUE!"/>
    <n v="357"/>
    <s v="KG"/>
    <n v="378.923837535014"/>
    <x v="1472"/>
    <n v="5.2738181981212806"/>
    <n v="1882.7530967292971"/>
    <x v="1469"/>
    <x v="1474"/>
    <x v="6"/>
    <x v="0"/>
    <x v="0"/>
    <s v="Other"/>
  </r>
  <r>
    <s v="INNSA1"/>
    <s v="2019-08-31"/>
    <x v="0"/>
    <x v="2"/>
    <s v="STAINLESS STEEL GRATER WITH HANDLE-KL324P-3S(MILD STEEL) (TOTAL 18000 PCS)DPD CLIENT"/>
    <x v="24"/>
    <x v="347"/>
    <x v="0"/>
    <s v="MILD STEEL"/>
    <s v=""/>
    <e v="#VALUE!"/>
    <s v=" "/>
    <e v="#VALUE!"/>
    <n v="360"/>
    <s v="KG"/>
    <n v="805.95255555555548"/>
    <x v="1473"/>
    <n v="11.21715456583933"/>
    <n v="4038.1756437021568"/>
    <x v="1470"/>
    <x v="1475"/>
    <x v="6"/>
    <x v="0"/>
    <x v="0"/>
    <s v="Other"/>
  </r>
  <r>
    <s v="INNSA1"/>
    <s v="2019-08-31"/>
    <x v="0"/>
    <x v="1"/>
    <s v="SS SCRUBBER 3PCS SET-SS410 (TOTAL 123840 SET)-DPD CLIENT"/>
    <x v="15"/>
    <x v="301"/>
    <x v="4"/>
    <s v="TOTAL 123840 SET"/>
    <s v=""/>
    <e v="#VALUE!"/>
    <s v=" "/>
    <e v="#VALUE!"/>
    <n v="7740"/>
    <s v="KG"/>
    <n v="208.3918733850129"/>
    <x v="1474"/>
    <n v="2.900374020668238"/>
    <n v="22448.894919972168"/>
    <x v="1471"/>
    <x v="1476"/>
    <x v="6"/>
    <x v="1"/>
    <x v="0"/>
    <s v="Scrubber"/>
  </r>
  <r>
    <s v="INNSA1"/>
    <s v="2019-08-31"/>
    <x v="0"/>
    <x v="2"/>
    <s v="STAINLESS STEEL GRATER WITH HANDLE SMALL-KL321R-S(MILD STEEL) (TOTAL 2400 PCS)"/>
    <x v="24"/>
    <x v="348"/>
    <x v="0"/>
    <s v="MILD STEEL"/>
    <s v=""/>
    <e v="#VALUE!"/>
    <s v=" "/>
    <e v="#VALUE!"/>
    <n v="470"/>
    <s v="KG"/>
    <n v="409.66242553191489"/>
    <x v="1475"/>
    <n v="5.7016343149883779"/>
    <n v="2679.7681280445372"/>
    <x v="1472"/>
    <x v="1477"/>
    <x v="6"/>
    <x v="0"/>
    <x v="0"/>
    <s v="Other"/>
  </r>
  <r>
    <s v="INNSA1"/>
    <s v="2019-08-31"/>
    <x v="0"/>
    <x v="2"/>
    <s v="STAINLESS STEEL GRATER WITH HANDLE BIG-KL321RB-S(MILD STEEL)(TOTAL 2520 PCS)"/>
    <x v="24"/>
    <x v="349"/>
    <x v="0"/>
    <s v="MILD STEEL"/>
    <s v=""/>
    <e v="#VALUE!"/>
    <s v=" "/>
    <e v="#VALUE!"/>
    <n v="280"/>
    <s v="KG"/>
    <n v="465.8257857142857"/>
    <x v="1476"/>
    <n v="6.4833094741027937"/>
    <n v="1815.326652748782"/>
    <x v="1473"/>
    <x v="1478"/>
    <x v="6"/>
    <x v="0"/>
    <x v="0"/>
    <s v="Other"/>
  </r>
  <r>
    <s v="INNSA1"/>
    <s v="2019-08-31"/>
    <x v="0"/>
    <x v="2"/>
    <s v="STEEL ZHARA -NP-003 (MILD STEEL) (TOTAL 48120 PCS)"/>
    <x v="13"/>
    <x v="282"/>
    <x v="40"/>
    <s v="MILD STEEL"/>
    <s v=""/>
    <e v="#VALUE!"/>
    <s v=" "/>
    <e v="#VALUE!"/>
    <n v="4491.2"/>
    <s v="KG"/>
    <n v="345.95302146419658"/>
    <x v="1477"/>
    <n v="4.814934188784922"/>
    <n v="21624.832428670841"/>
    <x v="1474"/>
    <x v="1479"/>
    <x v="6"/>
    <x v="0"/>
    <x v="0"/>
    <s v="Other"/>
  </r>
  <r>
    <s v="INNSA1"/>
    <s v="2019-08-29"/>
    <x v="0"/>
    <x v="2"/>
    <s v="SS OIL POT 1000ML ( ITEM NO. KWP-1000B) (QTY 27000 PCS)"/>
    <x v="15"/>
    <x v="341"/>
    <x v="31"/>
    <s v=" ITEM NO. KWP-1000B"/>
    <e v="#N/A"/>
    <e v="#N/A"/>
    <s v=" "/>
    <e v="#N/A"/>
    <n v="6750"/>
    <s v="KG"/>
    <n v="442.76748148148152"/>
    <x v="1478"/>
    <n v="6.1623866594499859"/>
    <n v="41596.109951287413"/>
    <x v="1475"/>
    <x v="1480"/>
    <x v="6"/>
    <x v="0"/>
    <x v="0"/>
    <s v="Other"/>
  </r>
  <r>
    <s v="INNSA1"/>
    <s v="2019-08-24"/>
    <x v="0"/>
    <x v="2"/>
    <s v="STAINLESS STEEL GRATER WITH HANDLE-DS-25 (MILD STEEL) (TOTAL102240 PCS)"/>
    <x v="24"/>
    <x v="316"/>
    <x v="0"/>
    <s v="MILD STEEL"/>
    <s v=""/>
    <e v="#VALUE!"/>
    <s v=" "/>
    <e v="#VALUE!"/>
    <n v="3408"/>
    <s v="KG"/>
    <n v="468.32200997652581"/>
    <x v="1479"/>
    <n v="6.5180516350247162"/>
    <n v="22213.519972164231"/>
    <x v="1476"/>
    <x v="1481"/>
    <x v="6"/>
    <x v="0"/>
    <x v="0"/>
    <s v="Other"/>
  </r>
  <r>
    <s v="INNSA1"/>
    <s v="2019-08-24"/>
    <x v="0"/>
    <x v="2"/>
    <s v="STEEL ROUND CONTAINER BIG-6582 (MILD STEEL) (TOTAL 3000 PCS)"/>
    <x v="13"/>
    <x v="350"/>
    <x v="12"/>
    <s v="MILD STEEL"/>
    <s v=""/>
    <e v="#VALUE!"/>
    <s v=" "/>
    <e v="#VALUE!"/>
    <n v="886.25"/>
    <s v="KG"/>
    <n v="340.8534724964739"/>
    <x v="1480"/>
    <n v="4.7439592553441043"/>
    <n v="4204.3338900487133"/>
    <x v="1477"/>
    <x v="1482"/>
    <x v="6"/>
    <x v="0"/>
    <x v="0"/>
    <s v="Other"/>
  </r>
  <r>
    <s v="INNSA1"/>
    <s v="2019-08-24"/>
    <x v="0"/>
    <x v="2"/>
    <s v="STEEL TEA STRAINER -NP-55 (MILD STEEL) (TOTAL 50400 PCS)"/>
    <x v="13"/>
    <x v="284"/>
    <x v="6"/>
    <s v="MILD STEEL"/>
    <s v=""/>
    <e v="#VALUE!"/>
    <s v=" "/>
    <e v="#VALUE!"/>
    <n v="2310"/>
    <s v="KG"/>
    <n v="485.63707792207788"/>
    <x v="1481"/>
    <n v="6.7590407504812511"/>
    <n v="15613.384133611689"/>
    <x v="1478"/>
    <x v="1483"/>
    <x v="6"/>
    <x v="0"/>
    <x v="0"/>
    <s v="Tea Strainer"/>
  </r>
  <r>
    <s v="INNSA1"/>
    <s v="2019-08-24"/>
    <x v="0"/>
    <x v="2"/>
    <s v="STEEL LUNCH BOX 3LAYER -8505 (MILD STEEL) (TOTAL 16800 PCS)"/>
    <x v="13"/>
    <x v="342"/>
    <x v="13"/>
    <s v="MILD STEEL"/>
    <s v=""/>
    <e v="#VALUE!"/>
    <s v=" "/>
    <e v="#VALUE!"/>
    <n v="10892"/>
    <s v="KG"/>
    <n v="389.40488248255599"/>
    <x v="1482"/>
    <n v="5.4196921709471964"/>
    <n v="59031.287125956856"/>
    <x v="1479"/>
    <x v="1484"/>
    <x v="6"/>
    <x v="0"/>
    <x v="0"/>
    <s v="Lunch Box"/>
  </r>
  <r>
    <s v="INNSA1"/>
    <s v="2019-08-24"/>
    <x v="0"/>
    <x v="2"/>
    <s v="STEEL ROUND CONTAINER MEDIUM-6581 (MILD STEEL) (TOTAL 3000 PCS)"/>
    <x v="13"/>
    <x v="308"/>
    <x v="12"/>
    <s v="MILD STEEL"/>
    <s v=""/>
    <e v="#VALUE!"/>
    <s v=" "/>
    <e v="#VALUE!"/>
    <n v="660"/>
    <s v="KG"/>
    <n v="341.61596969696973"/>
    <x v="1483"/>
    <n v="4.7545716032981176"/>
    <n v="3138.017258176757"/>
    <x v="1480"/>
    <x v="1485"/>
    <x v="6"/>
    <x v="0"/>
    <x v="0"/>
    <s v="Other"/>
  </r>
  <r>
    <s v="INNSA1"/>
    <s v="2019-08-24"/>
    <x v="0"/>
    <x v="2"/>
    <s v="STEEL LUNCH BOX 2 LAYER-8504 (MILD STEEL) (TOTAL 26400 PCS)-DPD CLIENT"/>
    <x v="13"/>
    <x v="314"/>
    <x v="13"/>
    <s v="MILD STEEL"/>
    <s v=""/>
    <e v="#VALUE!"/>
    <s v=" "/>
    <e v="#VALUE!"/>
    <n v="12628"/>
    <s v="KG"/>
    <n v="379.8326963889769"/>
    <x v="1484"/>
    <n v="5.2864675906607781"/>
    <n v="66757.5127348643"/>
    <x v="1481"/>
    <x v="1486"/>
    <x v="6"/>
    <x v="0"/>
    <x v="0"/>
    <s v="Lunch Box"/>
  </r>
  <r>
    <s v="INNSA1"/>
    <s v="2019-08-24"/>
    <x v="0"/>
    <x v="2"/>
    <s v="STEEL LUNCH BOX-6900 (MILD STEEL) (TOTAL 456 PCS)"/>
    <x v="13"/>
    <x v="285"/>
    <x v="13"/>
    <s v="MILD STEEL"/>
    <s v=""/>
    <e v="#VALUE!"/>
    <s v=" "/>
    <e v="#VALUE!"/>
    <n v="53.39"/>
    <s v="KG"/>
    <n v="492.32927514515819"/>
    <x v="1485"/>
    <n v="6.8521819783598934"/>
    <n v="365.83799582463467"/>
    <x v="1482"/>
    <x v="1487"/>
    <x v="6"/>
    <x v="0"/>
    <x v="0"/>
    <s v="Lunch Box"/>
  </r>
  <r>
    <s v="INNSA1"/>
    <s v="2019-08-24"/>
    <x v="0"/>
    <x v="1"/>
    <s v="STEEL SCRUBBER 6PCS SET ( ITEM NO. OKS-4156) ( QTY 98000 PCS)"/>
    <x v="13"/>
    <x v="17"/>
    <x v="4"/>
    <s v=" ITEM NO. OKS-4156"/>
    <e v="#N/A"/>
    <e v="#N/A"/>
    <s v=" "/>
    <e v="#N/A"/>
    <n v="9065"/>
    <s v="KG"/>
    <n v="222.67628019856591"/>
    <x v="1486"/>
    <n v="3.09918274458686"/>
    <n v="28094.091579679891"/>
    <x v="1483"/>
    <x v="1488"/>
    <x v="6"/>
    <x v="1"/>
    <x v="0"/>
    <s v="Scrubber"/>
  </r>
  <r>
    <s v="INNSA1"/>
    <s v="2019-08-24"/>
    <x v="0"/>
    <x v="2"/>
    <s v="STEEL LUNCH BOX-6527 (MILD STEEL) (TOTAL 288 PCS)"/>
    <x v="13"/>
    <x v="302"/>
    <x v="13"/>
    <s v="MILD STEEL"/>
    <s v=""/>
    <e v="#VALUE!"/>
    <s v=" "/>
    <e v="#VALUE!"/>
    <n v="100.32"/>
    <s v="KG"/>
    <n v="418.94657097288678"/>
    <x v="1487"/>
    <n v="5.8308499787458148"/>
    <n v="584.95086986778017"/>
    <x v="1484"/>
    <x v="1489"/>
    <x v="6"/>
    <x v="0"/>
    <x v="0"/>
    <s v="Lunch Box"/>
  </r>
  <r>
    <s v="INNSA1"/>
    <s v="2019-08-24"/>
    <x v="0"/>
    <x v="2"/>
    <s v="STEEL SPOON HOLDER ROUND- MP-96 (MILD STEEL) (TOTAL 36 PCS)"/>
    <x v="13"/>
    <x v="351"/>
    <x v="25"/>
    <s v="MILD STEEL"/>
    <s v=""/>
    <e v="#VALUE!"/>
    <s v=" "/>
    <e v="#VALUE!"/>
    <n v="7.7"/>
    <s v="KG"/>
    <n v="244.44805194805201"/>
    <x v="1488"/>
    <n v="3.402199748755073"/>
    <n v="26.196938065414059"/>
    <x v="1485"/>
    <x v="1490"/>
    <x v="6"/>
    <x v="0"/>
    <x v="0"/>
    <s v="Holder"/>
  </r>
  <r>
    <s v="INNSA1"/>
    <s v="2019-08-24"/>
    <x v="0"/>
    <x v="2"/>
    <s v="STEEL RECTANGLE CONTAINER BIG-6578(MILD STEEL) (TOTAL 3000 PCS)"/>
    <x v="13"/>
    <x v="312"/>
    <x v="14"/>
    <s v="MILD STEEL"/>
    <s v=""/>
    <e v="#VALUE!"/>
    <s v=" "/>
    <e v="#VALUE!"/>
    <n v="886.25"/>
    <s v="KG"/>
    <n v="466.82104372355428"/>
    <x v="1489"/>
    <n v="6.4971613601051406"/>
    <n v="5758.1092553931812"/>
    <x v="1486"/>
    <x v="1491"/>
    <x v="6"/>
    <x v="0"/>
    <x v="0"/>
    <s v="Other"/>
  </r>
  <r>
    <s v="INNSA1"/>
    <s v="2019-08-24"/>
    <x v="0"/>
    <x v="2"/>
    <s v="STEEL RECTANGLE CONTAINER MEDIUM-6577 (MILD STEEL) (TOTAL 3000 PCS)"/>
    <x v="13"/>
    <x v="311"/>
    <x v="14"/>
    <s v="MILD STEEL"/>
    <s v=""/>
    <e v="#VALUE!"/>
    <s v=" "/>
    <e v="#VALUE!"/>
    <n v="660"/>
    <s v="KG"/>
    <n v="514.08233333333339"/>
    <x v="1490"/>
    <n v="7.154938529343541"/>
    <n v="4722.2594293667371"/>
    <x v="1487"/>
    <x v="1492"/>
    <x v="6"/>
    <x v="0"/>
    <x v="0"/>
    <s v="Other"/>
  </r>
  <r>
    <s v="INNSA1"/>
    <s v="2019-08-24"/>
    <x v="0"/>
    <x v="1"/>
    <s v="STEEL SCRUBBER 2PCS SET ( ITEM NO.8001-2) ( QTY 166320 SETS)"/>
    <x v="13"/>
    <x v="29"/>
    <x v="4"/>
    <s v=" ITEM NO.8001-2"/>
    <e v="#N/A"/>
    <e v="#N/A"/>
    <s v=" "/>
    <e v="#N/A"/>
    <n v="4851"/>
    <s v="KG"/>
    <n v="411.22600494743352"/>
    <x v="1491"/>
    <n v="5.7233960326713094"/>
    <n v="27764.194154488519"/>
    <x v="1488"/>
    <x v="1493"/>
    <x v="6"/>
    <x v="1"/>
    <x v="0"/>
    <s v="Scrubber"/>
  </r>
  <r>
    <s v="INNSA1"/>
    <s v="2019-08-19"/>
    <x v="0"/>
    <x v="2"/>
    <s v="STAINLESS STEEL SPORTS BOTTLE 750ML SG-702 -SB-01 (TOTAL 41472 PCS ) (NOT VACUUM BOTTLE) (MILD STEEL)-DPD CLIENT"/>
    <x v="24"/>
    <x v="279"/>
    <x v="0"/>
    <s v="TOTAL 41472 PCS "/>
    <s v=""/>
    <e v="#VALUE!"/>
    <s v=" "/>
    <e v="#VALUE!"/>
    <n v="6566.4"/>
    <s v="KG"/>
    <n v="580.39497898391812"/>
    <x v="1492"/>
    <n v="8.0778702711749215"/>
    <n v="53042.527348643009"/>
    <x v="1489"/>
    <x v="1494"/>
    <x v="6"/>
    <x v="0"/>
    <x v="0"/>
    <s v="Other"/>
  </r>
  <r>
    <s v="INNSA1"/>
    <s v="2019-08-19"/>
    <x v="0"/>
    <x v="2"/>
    <s v="STAINLESS STEEL SPORTS BOTTLE 750ML SG-901-A-19 (TOTAL 720 PCS) (NOT VACUUM BOTTLE) (MILD STEEL)"/>
    <x v="24"/>
    <x v="352"/>
    <x v="0"/>
    <s v="TOTAL 720 PCS"/>
    <s v=""/>
    <e v="#VALUE!"/>
    <s v=" "/>
    <e v="#VALUE!"/>
    <n v="132"/>
    <s v="KG"/>
    <n v="509.33484848484852"/>
    <x v="1493"/>
    <n v="7.0888635836443772"/>
    <n v="935.72999304105781"/>
    <x v="1490"/>
    <x v="1495"/>
    <x v="6"/>
    <x v="0"/>
    <x v="0"/>
    <s v="Other"/>
  </r>
  <r>
    <s v="INNSA1"/>
    <s v="2019-08-19"/>
    <x v="0"/>
    <x v="2"/>
    <s v="STAINLESS STEEL BOTTLE 750ML SG805-AM-6 (TOTAL 3780 PCS ) (NOT VACUUM BOTTLE) (MILD STEEL)"/>
    <x v="24"/>
    <x v="353"/>
    <x v="0"/>
    <s v="TOTAL 3780 PCS "/>
    <s v=""/>
    <e v="#VALUE!"/>
    <s v=" "/>
    <e v="#VALUE!"/>
    <n v="567"/>
    <s v="KG"/>
    <n v="597.8172486772487"/>
    <x v="1494"/>
    <n v="8.320351408173261"/>
    <n v="4717.6392484342387"/>
    <x v="1491"/>
    <x v="1496"/>
    <x v="6"/>
    <x v="0"/>
    <x v="0"/>
    <s v="Other"/>
  </r>
  <r>
    <s v="INNSA1"/>
    <s v="2019-08-19"/>
    <x v="0"/>
    <x v="2"/>
    <s v="STEEL SPOON HOLDER ROUND -MP-96 (TOTAL 20700 PCS) (MILD STEEL)"/>
    <x v="13"/>
    <x v="283"/>
    <x v="25"/>
    <s v="TOTAL 20700 PCS"/>
    <s v=""/>
    <e v="#VALUE!"/>
    <s v=" "/>
    <e v="#VALUE!"/>
    <n v="4427.5"/>
    <s v="KG"/>
    <n v="252.93033766233771"/>
    <x v="1495"/>
    <n v="3.5202552214660781"/>
    <n v="15585.92999304106"/>
    <x v="1492"/>
    <x v="1497"/>
    <x v="6"/>
    <x v="0"/>
    <x v="0"/>
    <s v="Holder"/>
  </r>
  <r>
    <s v="INNSA1"/>
    <s v="2019-08-13"/>
    <x v="0"/>
    <x v="2"/>
    <s v="STEEL ZHARA-AM-60 (TOTAL 1440 PCS) (MILD SEEL)"/>
    <x v="13"/>
    <x v="354"/>
    <x v="5"/>
    <s v="TOTAL 1440 PCS"/>
    <s v=""/>
    <e v="#VALUE!"/>
    <s v=" "/>
    <e v="#VALUE!"/>
    <n v="103.2"/>
    <s v="KG"/>
    <n v="309.49166666666667"/>
    <x v="1496"/>
    <n v="4.4213095238095237"/>
    <n v="456.27914285714292"/>
    <x v="1493"/>
    <x v="1498"/>
    <x v="6"/>
    <x v="0"/>
    <x v="0"/>
    <s v="Other"/>
  </r>
  <r>
    <s v="INNSA1"/>
    <s v="2019-08-12"/>
    <x v="0"/>
    <x v="2"/>
    <s v="STEEL LUNCH BOX 6862 -AM-22 (TOTAL 336 PCS)(MILD STEEL)"/>
    <x v="13"/>
    <x v="355"/>
    <x v="13"/>
    <s v="TOTAL 336 PCS"/>
    <s v=""/>
    <e v="#VALUE!"/>
    <s v=" "/>
    <e v="#VALUE!"/>
    <n v="87.5"/>
    <s v="KG"/>
    <n v="500.46114285714282"/>
    <x v="1497"/>
    <n v="7.1494448979591834"/>
    <n v="625.57642857142855"/>
    <x v="1494"/>
    <x v="1499"/>
    <x v="6"/>
    <x v="0"/>
    <x v="0"/>
    <s v="Lunch Box"/>
  </r>
  <r>
    <s v="INNSA1"/>
    <s v="2019-08-12"/>
    <x v="0"/>
    <x v="2"/>
    <s v="STEEL ZHARA-AM-60 (TOTAL 960 PCS) (MILD STEEL)"/>
    <x v="13"/>
    <x v="354"/>
    <x v="5"/>
    <s v="TOTAL 960 PCS"/>
    <s v=""/>
    <e v="#VALUE!"/>
    <s v=" "/>
    <e v="#VALUE!"/>
    <n v="68.8"/>
    <s v="KG"/>
    <n v="308.2264534883721"/>
    <x v="1498"/>
    <n v="4.4032350498338868"/>
    <n v="302.9425714285714"/>
    <x v="1495"/>
    <x v="1500"/>
    <x v="6"/>
    <x v="0"/>
    <x v="0"/>
    <s v="Other"/>
  </r>
  <r>
    <s v="INNSA1"/>
    <s v="2019-08-12"/>
    <x v="0"/>
    <x v="2"/>
    <s v="STEEL LUNCH BOX 2652 -AM-20 (TOTAL 288 PCS) (MILD STEEL)"/>
    <x v="13"/>
    <x v="356"/>
    <x v="13"/>
    <s v="TOTAL 288 PCS"/>
    <s v=""/>
    <e v="#VALUE!"/>
    <s v=" "/>
    <e v="#VALUE!"/>
    <n v="57.6"/>
    <s v="KG"/>
    <n v="662.68697916666656"/>
    <x v="1499"/>
    <n v="9.4669568452380943"/>
    <n v="545.29671428571419"/>
    <x v="1496"/>
    <x v="1501"/>
    <x v="6"/>
    <x v="0"/>
    <x v="0"/>
    <s v="Lunch Box"/>
  </r>
  <r>
    <s v="INNSA1"/>
    <s v="2019-08-12"/>
    <x v="0"/>
    <x v="2"/>
    <s v="STEEL LUNCH BOX 6861 -AM-21 (TOTAL 420 PCS)(MILD STEEL)"/>
    <x v="13"/>
    <x v="357"/>
    <x v="13"/>
    <s v="TOTAL 420 PCS"/>
    <s v=""/>
    <e v="#VALUE!"/>
    <s v=" "/>
    <e v="#VALUE!"/>
    <n v="77"/>
    <s v="KG"/>
    <n v="586.37753246753243"/>
    <x v="1500"/>
    <n v="8.3768218923933198"/>
    <n v="645.01528571428571"/>
    <x v="1497"/>
    <x v="1502"/>
    <x v="6"/>
    <x v="0"/>
    <x v="0"/>
    <s v="Lunch Box"/>
  </r>
  <r>
    <s v="INNSA1"/>
    <s v="2019-08-12"/>
    <x v="0"/>
    <x v="2"/>
    <s v="STEEL LUNCH BOX 2651-AM-19 (TOTAL 480 PCS) (MILD STEEL)"/>
    <x v="13"/>
    <x v="358"/>
    <x v="13"/>
    <s v="TOTAL 480 PCS"/>
    <s v=""/>
    <e v="#VALUE!"/>
    <s v=" "/>
    <e v="#VALUE!"/>
    <n v="72"/>
    <s v="KG"/>
    <n v="667.59569444444446"/>
    <x v="1501"/>
    <n v="9.5370813492063498"/>
    <n v="686.66985714285715"/>
    <x v="1498"/>
    <x v="1503"/>
    <x v="6"/>
    <x v="0"/>
    <x v="0"/>
    <s v="Lunch Box"/>
  </r>
  <r>
    <s v="INNSA1"/>
    <s v="2019-08-10"/>
    <x v="0"/>
    <x v="1"/>
    <s v="SS SCOURER 3 PCS SET (MADE OF STEEL) ( QTY 106800 NOS)"/>
    <x v="15"/>
    <x v="359"/>
    <x v="49"/>
    <s v="MADE OF STEEL"/>
    <e v="#N/A"/>
    <e v="#N/A"/>
    <s v=" "/>
    <e v="#N/A"/>
    <n v="6401"/>
    <s v="KG"/>
    <n v="250.07735041399781"/>
    <x v="1502"/>
    <n v="3.572533577342826"/>
    <n v="22867.787428571432"/>
    <x v="1499"/>
    <x v="1504"/>
    <x v="6"/>
    <x v="1"/>
    <x v="0"/>
    <s v="Other"/>
  </r>
  <r>
    <s v="INNSA1"/>
    <s v="2019-08-05"/>
    <x v="0"/>
    <x v="2"/>
    <s v="STEEL LUNCH BOX-6527 (TOTAL 26112 PCS) (MILD STEEL)DPD CLIENT"/>
    <x v="13"/>
    <x v="302"/>
    <x v="13"/>
    <s v="TOTAL 26112 PCS"/>
    <s v=""/>
    <e v="#VALUE!"/>
    <s v=" "/>
    <e v="#VALUE!"/>
    <n v="9095.68"/>
    <s v="KG"/>
    <n v="408.92974796826621"/>
    <x v="1503"/>
    <n v="5.8418535424038032"/>
    <n v="53135.630428571429"/>
    <x v="1500"/>
    <x v="1505"/>
    <x v="6"/>
    <x v="0"/>
    <x v="0"/>
    <s v="Lunch Box"/>
  </r>
  <r>
    <s v="INNSA1"/>
    <s v="2019-08-05"/>
    <x v="0"/>
    <x v="2"/>
    <s v="STEEL ZHARA-NP-003 (TOTAL 71880 PCS) (MILD STEEL)"/>
    <x v="13"/>
    <x v="274"/>
    <x v="5"/>
    <s v="TOTAL 71880 PCS"/>
    <s v=""/>
    <e v="#VALUE!"/>
    <s v=" "/>
    <e v="#VALUE!"/>
    <n v="6708.8"/>
    <s v="KG"/>
    <n v="346.91774087765327"/>
    <x v="1504"/>
    <n v="4.9559677268236184"/>
    <n v="33248.596285714288"/>
    <x v="1501"/>
    <x v="1506"/>
    <x v="6"/>
    <x v="0"/>
    <x v="0"/>
    <s v="Other"/>
  </r>
  <r>
    <s v="INNSA1"/>
    <s v="2019-08-03"/>
    <x v="0"/>
    <x v="1"/>
    <s v="STEEL SCRUBBER 2PCS SET (ITEM NO. 8001-2) ( QTY 167400 SETS)"/>
    <x v="13"/>
    <x v="29"/>
    <x v="4"/>
    <s v="ITEM NO. 8001-2"/>
    <e v="#N/A"/>
    <e v="#N/A"/>
    <s v=" "/>
    <e v="#N/A"/>
    <n v="4882"/>
    <s v="KG"/>
    <n v="400.61963744367063"/>
    <x v="1505"/>
    <n v="5.7231376777667231"/>
    <n v="27940.358142857149"/>
    <x v="1502"/>
    <x v="1507"/>
    <x v="6"/>
    <x v="1"/>
    <x v="0"/>
    <s v="Scrubber"/>
  </r>
  <r>
    <s v="INNSA1"/>
    <s v="2019-07-30"/>
    <x v="0"/>
    <x v="2"/>
    <s v="STEEL SPOON HOLDER ROUND-MP-96(MILD STEEL) (TOTAL 8136 PCS) -"/>
    <x v="13"/>
    <x v="318"/>
    <x v="25"/>
    <s v="MILD STEEL"/>
    <s v=""/>
    <e v="#VALUE!"/>
    <s v=" "/>
    <e v="#VALUE!"/>
    <n v="1740.2"/>
    <s v="KGS"/>
    <n v="246.9528215147684"/>
    <x v="1506"/>
    <n v="3.5456255781014838"/>
    <n v="6170.0976310122032"/>
    <x v="1503"/>
    <x v="1508"/>
    <x v="6"/>
    <x v="0"/>
    <x v="0"/>
    <s v="Holder"/>
  </r>
  <r>
    <s v="INNSA1"/>
    <s v="2019-07-30"/>
    <x v="0"/>
    <x v="2"/>
    <s v="STEEL TEA STRAINER -NP-55 (MILD STEEL) (TOTAL 50400 PCS) -"/>
    <x v="13"/>
    <x v="284"/>
    <x v="6"/>
    <s v="MILD STEEL"/>
    <s v=""/>
    <e v="#VALUE!"/>
    <s v=" "/>
    <e v="#VALUE!"/>
    <n v="2310"/>
    <s v="KGS"/>
    <n v="486.16324675324682"/>
    <x v="1507"/>
    <n v="6.9800896877709508"/>
    <n v="16124.0071787509"/>
    <x v="1504"/>
    <x v="1509"/>
    <x v="6"/>
    <x v="0"/>
    <x v="0"/>
    <s v="Tea Strainer"/>
  </r>
  <r>
    <s v="INNSA1"/>
    <s v="2019-07-30"/>
    <x v="0"/>
    <x v="2"/>
    <s v="STEEL ZHARA-RS-07 (MILD STEEL) (TOTAL 2400 PCS) -"/>
    <x v="13"/>
    <x v="360"/>
    <x v="5"/>
    <s v="MILD STEEL"/>
    <s v=""/>
    <e v="#VALUE!"/>
    <s v=" "/>
    <e v="#VALUE!"/>
    <n v="20"/>
    <s v="KGS"/>
    <n v="3708.39"/>
    <x v="1508"/>
    <n v="53.243216080402007"/>
    <n v="1064.86432160804"/>
    <x v="1505"/>
    <x v="1510"/>
    <x v="6"/>
    <x v="0"/>
    <x v="0"/>
    <s v="Other"/>
  </r>
  <r>
    <s v="INNSA1"/>
    <s v="2019-07-30"/>
    <x v="0"/>
    <x v="2"/>
    <s v="STAINLESS STEEL GRATER WITH HANDLE-DS-25 (MILD STEEL) (TOTAL - 51000 PCS)"/>
    <x v="24"/>
    <x v="316"/>
    <x v="0"/>
    <s v="MILD STEEL"/>
    <s v=""/>
    <e v="#VALUE!"/>
    <s v=" "/>
    <e v="#VALUE!"/>
    <n v="1700"/>
    <s v="KGS"/>
    <n v="469.02801764705879"/>
    <x v="1509"/>
    <n v="6.7340706051264716"/>
    <n v="11447.920028715"/>
    <x v="1506"/>
    <x v="1511"/>
    <x v="6"/>
    <x v="0"/>
    <x v="0"/>
    <s v="Other"/>
  </r>
  <r>
    <s v="INNSA1"/>
    <s v="2019-07-24"/>
    <x v="0"/>
    <x v="2"/>
    <s v="STEEL LUNCH BOX 3LAYER -8505(MILD STEEL) (TOTAL 16800 PCS) -"/>
    <x v="13"/>
    <x v="342"/>
    <x v="13"/>
    <s v="MILD STEEL"/>
    <s v=""/>
    <e v="#VALUE!"/>
    <s v=" "/>
    <e v="#VALUE!"/>
    <n v="10892"/>
    <s v="KGS"/>
    <n v="376.32973834006611"/>
    <x v="1510"/>
    <n v="5.4031548936118599"/>
    <n v="58851.16310122038"/>
    <x v="1507"/>
    <x v="1512"/>
    <x v="6"/>
    <x v="0"/>
    <x v="0"/>
    <s v="Lunch Box"/>
  </r>
  <r>
    <s v="INNSA1"/>
    <s v="2019-07-24"/>
    <x v="0"/>
    <x v="2"/>
    <s v="STEEL MULTI GRATER AND SLICER-RS-04(MILD STEEL) (TOTAL720 PC - S)"/>
    <x v="13"/>
    <x v="337"/>
    <x v="48"/>
    <s v="MILD STEEL"/>
    <s v=""/>
    <e v="#VALUE!"/>
    <s v=" "/>
    <e v="#VALUE!"/>
    <n v="170"/>
    <s v="KGS"/>
    <n v="267.97964705882362"/>
    <x v="1511"/>
    <n v="3.8475182635868421"/>
    <n v="654.07810480976309"/>
    <x v="1508"/>
    <x v="1513"/>
    <x v="6"/>
    <x v="0"/>
    <x v="0"/>
    <s v="Other"/>
  </r>
  <r>
    <s v="INNSA1"/>
    <s v="2019-07-24"/>
    <x v="0"/>
    <x v="2"/>
    <s v="STEEL MULTI PEELER-RS-03(MILD STEEL) (TOTAL 1200 PCS) -"/>
    <x v="13"/>
    <x v="361"/>
    <x v="48"/>
    <s v="MILD STEEL"/>
    <s v=""/>
    <e v="#VALUE!"/>
    <s v=" "/>
    <e v="#VALUE!"/>
    <n v="75"/>
    <s v="KGS"/>
    <n v="762.25319999999999"/>
    <x v="1512"/>
    <n v="10.944051687006461"/>
    <n v="820.8038765254845"/>
    <x v="1509"/>
    <x v="1514"/>
    <x v="6"/>
    <x v="0"/>
    <x v="0"/>
    <s v="Other"/>
  </r>
  <r>
    <s v="INNSA1"/>
    <s v="2019-07-24"/>
    <x v="0"/>
    <x v="2"/>
    <s v="STEEL ROUND CONTAINER-6856 (MILD STEEL) (TOTAL 20064 PCS) -"/>
    <x v="13"/>
    <x v="335"/>
    <x v="12"/>
    <s v="MILD STEEL"/>
    <s v=""/>
    <e v="#VALUE!"/>
    <s v=" "/>
    <e v="#VALUE!"/>
    <n v="1672"/>
    <s v="KGS"/>
    <n v="507.71883971291868"/>
    <x v="1513"/>
    <n v="7.2895741523749988"/>
    <n v="12188.167982771"/>
    <x v="1510"/>
    <x v="1515"/>
    <x v="6"/>
    <x v="0"/>
    <x v="0"/>
    <s v="Other"/>
  </r>
  <r>
    <s v="INNSA1"/>
    <s v="2019-07-24"/>
    <x v="0"/>
    <x v="2"/>
    <s v="STEEL WATER JUG-6311(MILD STEEL) (TOTAL 2016 PCS) -"/>
    <x v="13"/>
    <x v="362"/>
    <x v="50"/>
    <s v="MILD STEEL"/>
    <s v=""/>
    <e v="#VALUE!"/>
    <s v=" "/>
    <e v="#VALUE!"/>
    <n v="582.96"/>
    <s v="KGS"/>
    <n v="487.72226224783861"/>
    <x v="1514"/>
    <n v="7.0024732555324993"/>
    <n v="4082.1618090452262"/>
    <x v="1511"/>
    <x v="1516"/>
    <x v="6"/>
    <x v="0"/>
    <x v="0"/>
    <s v="Other"/>
  </r>
  <r>
    <s v="INNSA1"/>
    <s v="2019-07-24"/>
    <x v="0"/>
    <x v="2"/>
    <s v="STEEL RECTANGLE CONTAINER MEDIUM-6861 (MILD STEEL) (TOTAL 3 - 000 PCS)"/>
    <x v="13"/>
    <x v="363"/>
    <x v="14"/>
    <s v="MILD STEEL"/>
    <s v=""/>
    <e v="#VALUE!"/>
    <s v=" "/>
    <e v="#VALUE!"/>
    <n v="550"/>
    <s v="KGS"/>
    <n v="530.79698181818185"/>
    <x v="1515"/>
    <n v="7.6209186190693723"/>
    <n v="4191.5052404881553"/>
    <x v="1512"/>
    <x v="1517"/>
    <x v="6"/>
    <x v="0"/>
    <x v="0"/>
    <s v="Other"/>
  </r>
  <r>
    <s v="INNSA1"/>
    <s v="2019-07-24"/>
    <x v="0"/>
    <x v="2"/>
    <s v="STEEL RECTANGLE CONTAINER- 6901(MILD STEEL) (TOTAL 3000 PCS) -"/>
    <x v="13"/>
    <x v="300"/>
    <x v="14"/>
    <s v="MILD STEEL"/>
    <s v=""/>
    <e v="#VALUE!"/>
    <s v=" "/>
    <e v="#VALUE!"/>
    <n v="487.5"/>
    <s v="KGS"/>
    <n v="446.96619487179493"/>
    <x v="1516"/>
    <n v="6.4173179450365376"/>
    <n v="3128.4424982053119"/>
    <x v="1513"/>
    <x v="1518"/>
    <x v="6"/>
    <x v="0"/>
    <x v="0"/>
    <s v="Other"/>
  </r>
  <r>
    <s v="INNSA1"/>
    <s v="2019-07-24"/>
    <x v="0"/>
    <x v="2"/>
    <s v="STEEL LUNCH BOX-6900 (MILD STEEL) (TOTAL 49560 PCS) -"/>
    <x v="13"/>
    <x v="285"/>
    <x v="13"/>
    <s v="MILD STEEL"/>
    <s v=""/>
    <e v="#VALUE!"/>
    <s v=" "/>
    <e v="#VALUE!"/>
    <n v="5802.65"/>
    <s v="KGS"/>
    <n v="475.79820599208978"/>
    <x v="1517"/>
    <n v="6.8312735964406288"/>
    <n v="39639.48973438621"/>
    <x v="1514"/>
    <x v="1519"/>
    <x v="6"/>
    <x v="0"/>
    <x v="0"/>
    <s v="Lunch Box"/>
  </r>
  <r>
    <s v="INNSA1"/>
    <s v="2019-07-24"/>
    <x v="0"/>
    <x v="2"/>
    <s v="STEEL ROUND CONTAINER 730ML-6858 (MILD STEEL) (TOTAL 35040 P - CS)"/>
    <x v="13"/>
    <x v="364"/>
    <x v="12"/>
    <s v="MILD STEEL"/>
    <s v=""/>
    <e v="#VALUE!"/>
    <s v=" "/>
    <e v="#VALUE!"/>
    <n v="6847.4"/>
    <s v="KGS"/>
    <n v="389.72018722434791"/>
    <x v="1518"/>
    <n v="5.5954082874996107"/>
    <n v="38313.99870782483"/>
    <x v="1515"/>
    <x v="1520"/>
    <x v="6"/>
    <x v="0"/>
    <x v="0"/>
    <s v="Other"/>
  </r>
  <r>
    <s v="INNSA1"/>
    <s v="2019-07-24"/>
    <x v="0"/>
    <x v="2"/>
    <s v="STEEL LUNCH BOX 2 LAYER-8504 (MILD STEEL) (TOTAL 22800 PCS)D - PD CLIENT"/>
    <x v="13"/>
    <x v="314"/>
    <x v="13"/>
    <s v="MILD STEEL"/>
    <s v=""/>
    <e v="#VALUE!"/>
    <s v=" "/>
    <e v="#VALUE!"/>
    <n v="10906"/>
    <s v="KGS"/>
    <n v="367.07895928846511"/>
    <x v="1519"/>
    <n v="5.270336816776239"/>
    <n v="57478.29332376166"/>
    <x v="1516"/>
    <x v="1521"/>
    <x v="6"/>
    <x v="0"/>
    <x v="0"/>
    <s v="Lunch Box"/>
  </r>
  <r>
    <s v="INNSA1"/>
    <s v="2019-07-24"/>
    <x v="0"/>
    <x v="2"/>
    <s v="STEEL RECTANGLE CONTAINER LARGE-6862 (MILD STEEL) (TOTAL 30 - 24 PCS)"/>
    <x v="13"/>
    <x v="339"/>
    <x v="14"/>
    <s v="MILD STEEL"/>
    <s v=""/>
    <e v="#VALUE!"/>
    <s v=" "/>
    <e v="#VALUE!"/>
    <n v="756"/>
    <s v="KGS"/>
    <n v="459.76761904761912"/>
    <x v="1520"/>
    <n v="6.6011144156154922"/>
    <n v="4990.4424982053124"/>
    <x v="1517"/>
    <x v="1522"/>
    <x v="6"/>
    <x v="0"/>
    <x v="0"/>
    <s v="Other"/>
  </r>
  <r>
    <s v="INNSA1"/>
    <s v="2019-07-23"/>
    <x v="0"/>
    <x v="2"/>
    <s v="STEEL SPOON HOLDER ROUND-MP-96 (MILD STEEL) (TOTAL 12636 PCS - )"/>
    <x v="13"/>
    <x v="318"/>
    <x v="25"/>
    <s v="MILD STEEL"/>
    <s v=""/>
    <e v="#VALUE!"/>
    <s v=" "/>
    <e v="#VALUE!"/>
    <n v="2702.7"/>
    <s v="KGS"/>
    <n v="251.5444555444555"/>
    <x v="1521"/>
    <n v="3.611549971923266"/>
    <n v="9760.9361091170122"/>
    <x v="1518"/>
    <x v="1523"/>
    <x v="6"/>
    <x v="0"/>
    <x v="0"/>
    <s v="Holder"/>
  </r>
  <r>
    <s v="INNSA1"/>
    <s v="2019-07-23"/>
    <x v="0"/>
    <x v="2"/>
    <s v="HOUSEHOLD STEEL HOOK 3 PCS SET-2628(TOTAL 68760 SET) (MILD S - TEEL)-DPD CLIENT"/>
    <x v="12"/>
    <x v="313"/>
    <x v="0"/>
    <s v="TOTAL 68760 SET"/>
    <s v=""/>
    <e v="#VALUE!"/>
    <s v=" "/>
    <e v="#VALUE!"/>
    <n v="2330.1999999999998"/>
    <s v="KGS"/>
    <n v="933.13111750064377"/>
    <x v="1522"/>
    <n v="13.39743169419445"/>
    <n v="31218.695333811909"/>
    <x v="1519"/>
    <x v="1524"/>
    <x v="6"/>
    <x v="0"/>
    <x v="0"/>
    <s v="Other"/>
  </r>
  <r>
    <s v="INNSA1"/>
    <s v="2019-07-23"/>
    <x v="0"/>
    <x v="2"/>
    <s v="STEEL PEELER-MP-196 (MILD STEEL) (TOTAL 20400 PCS) -"/>
    <x v="13"/>
    <x v="365"/>
    <x v="5"/>
    <s v="MILD STEEL"/>
    <s v=""/>
    <e v="#VALUE!"/>
    <s v=" "/>
    <e v="#VALUE!"/>
    <n v="1742.5"/>
    <s v="KGS"/>
    <n v="432.11931707317069"/>
    <x v="1523"/>
    <n v="6.2041538703972821"/>
    <n v="10810.738119167259"/>
    <x v="1520"/>
    <x v="1525"/>
    <x v="6"/>
    <x v="0"/>
    <x v="0"/>
    <s v="Other"/>
  </r>
  <r>
    <s v="INNSA1"/>
    <s v="2019-07-18"/>
    <x v="0"/>
    <x v="2"/>
    <s v="RYX-02-021A MILD STEEL MULTI FUNCTION CLOTH STAND (OTHER ART - ICLES OF HOUSEHOLD OF IRON &amp; STEEL) (5184 NOS)"/>
    <x v="20"/>
    <x v="33"/>
    <x v="10"/>
    <s v="OTHER ART - ICLES OF HOUSEHOLD OF IRON &amp; STEEL"/>
    <s v=""/>
    <e v="#VALUE!"/>
    <s v=" "/>
    <e v="#VALUE!"/>
    <n v="19008"/>
    <s v="KGS"/>
    <n v="175.04916140572391"/>
    <x v="1524"/>
    <n v="2.5096653964978342"/>
    <n v="47703.719856630822"/>
    <x v="1521"/>
    <x v="1526"/>
    <x v="6"/>
    <x v="0"/>
    <x v="0"/>
    <s v="Cloth Stand"/>
  </r>
  <r>
    <s v="INNSA1"/>
    <s v="2019-07-18"/>
    <x v="0"/>
    <x v="2"/>
    <s v="STEEL MULTI PEELER-RS-01 (TOTAL 1920 PCS) (MILD STEEL) -"/>
    <x v="13"/>
    <x v="366"/>
    <x v="48"/>
    <s v="TOTAL 1920 PCS"/>
    <s v=""/>
    <e v="#VALUE!"/>
    <s v=" "/>
    <e v="#VALUE!"/>
    <n v="100"/>
    <s v="KGS"/>
    <n v="308.59010000000001"/>
    <x v="1525"/>
    <n v="4.4242308243727599"/>
    <n v="442.42308243727598"/>
    <x v="1522"/>
    <x v="1527"/>
    <x v="6"/>
    <x v="0"/>
    <x v="0"/>
    <s v="Other"/>
  </r>
  <r>
    <s v="INNSA1"/>
    <s v="2019-07-15"/>
    <x v="0"/>
    <x v="2"/>
    <s v="STAINLESS STEEL SPORTS BOTTLE KOOU 750ML-MP-202 (TOTAL 2070 - 0 PCS ) (NOT VACUUM BOTTLE) (MILD STEEL)DPD CLIENT"/>
    <x v="24"/>
    <x v="277"/>
    <x v="0"/>
    <s v="TOTAL 2070 - 0 PCS "/>
    <s v=""/>
    <e v="#VALUE!"/>
    <s v=" "/>
    <e v="#VALUE!"/>
    <n v="3910"/>
    <s v="KGS"/>
    <n v="426.99375191815858"/>
    <x v="1526"/>
    <n v="6.1217742210488684"/>
    <n v="23936.137204301082"/>
    <x v="1523"/>
    <x v="1528"/>
    <x v="6"/>
    <x v="0"/>
    <x v="0"/>
    <s v="Other"/>
  </r>
  <r>
    <s v="INNSA1"/>
    <s v="2019-07-15"/>
    <x v="0"/>
    <x v="2"/>
    <s v="STEEL HAND BLENDER-RS-02 (MILD STEEL) (TOTAL 1200 PCS) -"/>
    <x v="13"/>
    <x v="291"/>
    <x v="8"/>
    <s v="MILD STEEL"/>
    <s v=""/>
    <e v="#VALUE!"/>
    <s v=" "/>
    <e v="#VALUE!"/>
    <n v="69.5"/>
    <s v="KGS"/>
    <n v="630.08359712230208"/>
    <x v="1527"/>
    <n v="9.0334565895670558"/>
    <n v="627.82523297491036"/>
    <x v="1524"/>
    <x v="1529"/>
    <x v="6"/>
    <x v="0"/>
    <x v="0"/>
    <s v="Other"/>
  </r>
  <r>
    <s v="INNSA1"/>
    <s v="2019-07-15"/>
    <x v="0"/>
    <x v="2"/>
    <s v="STAINLESS STEEL BOTTLE 750ML SG805-AM-6(TOTAL 23184 PCS ) (N - OT VACUUM BOTTLE) (MILD STEEL)"/>
    <x v="24"/>
    <x v="353"/>
    <x v="0"/>
    <s v="TOTAL 23184 PCS "/>
    <s v=""/>
    <e v="#VALUE!"/>
    <s v=" "/>
    <e v="#VALUE!"/>
    <n v="3477.6"/>
    <s v="KGS"/>
    <n v="580.90353692201518"/>
    <x v="1528"/>
    <n v="8.3283661207457378"/>
    <n v="28962.726021505379"/>
    <x v="1525"/>
    <x v="1530"/>
    <x v="6"/>
    <x v="0"/>
    <x v="0"/>
    <s v="Other"/>
  </r>
  <r>
    <s v="INNSA1"/>
    <s v="2019-07-10"/>
    <x v="0"/>
    <x v="2"/>
    <s v="STAINLESS STEEL BOTTLE 750ML SG805-AM-6(TOTAL 33588 PCS ) (N - OT VACUUM BOTTLE) (MILD STEEL)"/>
    <x v="24"/>
    <x v="353"/>
    <x v="0"/>
    <s v="TOTAL 33588 PCS "/>
    <s v=""/>
    <e v="#VALUE!"/>
    <s v=" "/>
    <e v="#VALUE!"/>
    <n v="5038.2"/>
    <s v="KGS"/>
    <n v="581.07654122504073"/>
    <x v="1529"/>
    <n v="8.3308464691762119"/>
    <n v="41972.470681003593"/>
    <x v="1526"/>
    <x v="1531"/>
    <x v="6"/>
    <x v="0"/>
    <x v="0"/>
    <s v="Other"/>
  </r>
  <r>
    <s v="INNSA1"/>
    <s v="2019-07-10"/>
    <x v="0"/>
    <x v="2"/>
    <s v="STAINLESS STEEL SPORTS BOTTLE KOOU 750ML-MP-202 (TOTAL 1080 - 0 PCS ) (NOT VACUUM BOTTLE) (MILD STEEL)DPD CLIENT"/>
    <x v="24"/>
    <x v="277"/>
    <x v="0"/>
    <s v="TOTAL 1080 - 0 PCS "/>
    <s v=""/>
    <e v="#VALUE!"/>
    <s v=" "/>
    <e v="#VALUE!"/>
    <n v="2040"/>
    <s v="KGS"/>
    <n v="427.12091666666669"/>
    <x v="1530"/>
    <n v="6.123597371565114"/>
    <n v="12492.13863799283"/>
    <x v="1527"/>
    <x v="1532"/>
    <x v="6"/>
    <x v="0"/>
    <x v="0"/>
    <s v="Other"/>
  </r>
  <r>
    <s v="INNSA1"/>
    <s v="2019-07-05"/>
    <x v="0"/>
    <x v="2"/>
    <s v="STEEL ZHARA -NP-003 (MILD STEEL) (TOTAL 60000 PCS) -"/>
    <x v="13"/>
    <x v="282"/>
    <x v="40"/>
    <s v="MILD STEEL"/>
    <s v=""/>
    <e v="#VALUE!"/>
    <s v=" "/>
    <e v="#VALUE!"/>
    <n v="5600"/>
    <s v="KGS"/>
    <n v="345.40884107142858"/>
    <x v="1531"/>
    <n v="4.9520980798771124"/>
    <n v="27731.749247311829"/>
    <x v="1528"/>
    <x v="1533"/>
    <x v="6"/>
    <x v="0"/>
    <x v="0"/>
    <s v="Other"/>
  </r>
  <r>
    <s v="INNSA1"/>
    <s v="2019-07-05"/>
    <x v="0"/>
    <x v="2"/>
    <s v="HOUSE HOLD STEEL HOOK 6 PCS SET -GN-09 (TOTAL 5000 SET) -"/>
    <x v="113"/>
    <x v="367"/>
    <x v="51"/>
    <s v="TOTAL 5000 SET"/>
    <s v=""/>
    <e v="#VALUE!"/>
    <s v=" "/>
    <e v="#VALUE!"/>
    <n v="800"/>
    <s v="KGS"/>
    <n v="346.49058749999989"/>
    <x v="1532"/>
    <n v="4.9676069892473107"/>
    <n v="3974.0855913978489"/>
    <x v="1529"/>
    <x v="1534"/>
    <x v="6"/>
    <x v="0"/>
    <x v="0"/>
    <s v="Other"/>
  </r>
  <r>
    <s v="INNSA1"/>
    <s v="2019-07-05"/>
    <x v="0"/>
    <x v="2"/>
    <s v="STEEL SALT BOTTLE-NP-19 (MILD STEEL) (TOTAL 1008 PCS) -"/>
    <x v="13"/>
    <x v="368"/>
    <x v="3"/>
    <s v="MILD STEEL"/>
    <s v=""/>
    <e v="#VALUE!"/>
    <s v=" "/>
    <e v="#VALUE!"/>
    <n v="154"/>
    <s v="KGS"/>
    <n v="248.813961038961"/>
    <x v="1533"/>
    <n v="3.5672252478704092"/>
    <n v="549.35268817204303"/>
    <x v="1530"/>
    <x v="1535"/>
    <x v="6"/>
    <x v="0"/>
    <x v="0"/>
    <s v="Other"/>
  </r>
  <r>
    <s v="INNSA1"/>
    <s v="2019-07-04"/>
    <x v="0"/>
    <x v="2"/>
    <s v="STEEL GLASS CANISTER 3PCS SET-NP-20 (MILD STEEL)(TOTAL 18 SE - T)-DPD CLIENT"/>
    <x v="13"/>
    <x v="369"/>
    <x v="47"/>
    <s v="MILD STEEL"/>
    <s v=""/>
    <e v="#VALUE!"/>
    <s v=" "/>
    <e v="#VALUE!"/>
    <n v="42"/>
    <s v="KGS"/>
    <n v="129.4809523809524"/>
    <x v="1534"/>
    <n v="1.839218073593073"/>
    <n v="77.247159090909079"/>
    <x v="1531"/>
    <x v="1536"/>
    <x v="6"/>
    <x v="0"/>
    <x v="0"/>
    <s v="Other"/>
  </r>
  <r>
    <s v="INNSA1"/>
    <s v="2019-07-03"/>
    <x v="0"/>
    <x v="2"/>
    <s v="RYX-02-020 MILD STEEL MULTI FUNCTION CLOTH STAND (OTHER ARTI - CLES OF HOUSEHOLD OF IRON &amp; STEEL) (2464 NOS)"/>
    <x v="18"/>
    <x v="33"/>
    <x v="10"/>
    <s v="OTHER ARTI - CLES OF HOUSEHOLD OF IRON &amp; STEEL"/>
    <s v=""/>
    <e v="#VALUE!"/>
    <s v=" "/>
    <e v="#VALUE!"/>
    <n v="8008"/>
    <s v="KGS"/>
    <n v="317.57522477522468"/>
    <x v="1535"/>
    <n v="4.511011715557169"/>
    <n v="36124.181818181823"/>
    <x v="1532"/>
    <x v="1537"/>
    <x v="6"/>
    <x v="0"/>
    <x v="0"/>
    <s v="Cloth Stand"/>
  </r>
  <r>
    <s v="INNSA1"/>
    <s v="2019-07-03"/>
    <x v="0"/>
    <x v="2"/>
    <s v="RYX-02-021A MILD STEEL MULTI FUNCTION CLOTH STAND (OTHER ART - ICLES OF HOUSEHOLD OF IRON &amp; STEEL) (6480 NOS)"/>
    <x v="20"/>
    <x v="33"/>
    <x v="10"/>
    <s v="OTHER ART - ICLES OF HOUSEHOLD OF IRON &amp; STEEL"/>
    <s v=""/>
    <e v="#VALUE!"/>
    <s v=" "/>
    <e v="#VALUE!"/>
    <n v="23760"/>
    <s v="KGS"/>
    <n v="175.4253253367003"/>
    <x v="1536"/>
    <n v="2.4918370076235838"/>
    <n v="59206.047301136357"/>
    <x v="1533"/>
    <x v="1538"/>
    <x v="6"/>
    <x v="0"/>
    <x v="0"/>
    <s v="Cloth Stand"/>
  </r>
  <r>
    <s v="INNSA1"/>
    <s v="2019-07-03"/>
    <x v="0"/>
    <x v="2"/>
    <s v="KWP-600B SS OIL POT 600ML ( QTY 38960 PCS/ USD 1.26 PER PCS - )"/>
    <x v="79"/>
    <x v="174"/>
    <x v="36"/>
    <s v=""/>
    <n v="38960"/>
    <s v="PCS"/>
    <s v="1.26"/>
    <s v="PCS"/>
    <n v="7012.8"/>
    <s v="KGS"/>
    <n v="496.89037759525428"/>
    <x v="1537"/>
    <n v="7.0581019544780439"/>
    <n v="49497.057386363631"/>
    <x v="1534"/>
    <x v="1539"/>
    <x v="6"/>
    <x v="0"/>
    <x v="0"/>
    <s v="Other"/>
  </r>
  <r>
    <s v="INNSA1"/>
    <s v="2019-07-03"/>
    <x v="0"/>
    <x v="2"/>
    <s v="KWP-1000B SS OIL POT 1000ML ( QTY 27000 PCS/ USD 1.52 PER PC - S)"/>
    <x v="82"/>
    <x v="275"/>
    <x v="36"/>
    <s v=""/>
    <n v="27000"/>
    <s v="PCS"/>
    <s v="1.52"/>
    <s v="PCS"/>
    <n v="6750"/>
    <s v="KGS"/>
    <n v="432.26888888888891"/>
    <x v="1538"/>
    <n v="6.1401830808080806"/>
    <n v="41446.235795454537"/>
    <x v="1535"/>
    <x v="1540"/>
    <x v="6"/>
    <x v="0"/>
    <x v="0"/>
    <s v="Other"/>
  </r>
  <r>
    <s v="INNSA1"/>
    <s v="2019-06-25"/>
    <x v="0"/>
    <x v="2"/>
    <s v="STEEL TEA STRAINER -NP-55 (MILD STEEL) (TOTAL 27648 PCS) -"/>
    <x v="13"/>
    <x v="284"/>
    <x v="6"/>
    <s v="MILD STEEL"/>
    <s v=""/>
    <e v="#VALUE!"/>
    <s v=" "/>
    <e v="#VALUE!"/>
    <n v="1267.2"/>
    <s v="KGS"/>
    <n v="489.49249526515149"/>
    <x v="1539"/>
    <n v="6.9530183986527199"/>
    <n v="8810.8649147727265"/>
    <x v="1536"/>
    <x v="1541"/>
    <x v="6"/>
    <x v="0"/>
    <x v="0"/>
    <s v="Tea Strainer"/>
  </r>
  <r>
    <s v="INNSA1"/>
    <s v="2019-06-25"/>
    <x v="0"/>
    <x v="2"/>
    <s v="STEEL TEA STRAINER -NP-55 (MILD STEEL) (TOTAL 22752 PCS) -"/>
    <x v="13"/>
    <x v="284"/>
    <x v="6"/>
    <s v="MILD STEEL"/>
    <s v=""/>
    <e v="#VALUE!"/>
    <s v=" "/>
    <e v="#VALUE!"/>
    <n v="1042.8"/>
    <s v="KGS"/>
    <n v="491.10268507863452"/>
    <x v="1540"/>
    <n v="6.9758904130487842"/>
    <n v="7274.4585227272719"/>
    <x v="1537"/>
    <x v="1542"/>
    <x v="6"/>
    <x v="0"/>
    <x v="0"/>
    <s v="Tea Strainer"/>
  </r>
  <r>
    <s v="INNSA1"/>
    <s v="2019-06-24"/>
    <x v="0"/>
    <x v="2"/>
    <s v="STAINLESS STEEL SPORTS BOTTLE 650ML S115-NP-21 (TOTAL 1440 P - CS ) (NOT VACUUM BOTTLE) (MILD STEEL)DPD CLIENT"/>
    <x v="24"/>
    <x v="292"/>
    <x v="0"/>
    <s v="TOTAL 1440 P - CS "/>
    <s v=""/>
    <e v="#VALUE!"/>
    <s v=" "/>
    <e v="#VALUE!"/>
    <n v="256"/>
    <s v="KGS"/>
    <n v="465.14914062499997"/>
    <x v="1541"/>
    <n v="6.6072321111505676"/>
    <n v="1691.4514204545451"/>
    <x v="1538"/>
    <x v="1543"/>
    <x v="6"/>
    <x v="0"/>
    <x v="0"/>
    <s v="Other"/>
  </r>
  <r>
    <s v="INNSA1"/>
    <s v="2019-06-24"/>
    <x v="0"/>
    <x v="2"/>
    <s v="STAINLESS STEEL SPORTS BOTTLE KOOU 750ML-MP-202 (TOTAL 1080 - 0 PCS ) (NOT VACUUM BOTTLE) (MILD STEEL)"/>
    <x v="24"/>
    <x v="277"/>
    <x v="0"/>
    <s v="TOTAL 1080 - 0 PCS "/>
    <s v=""/>
    <e v="#VALUE!"/>
    <s v=" "/>
    <e v="#VALUE!"/>
    <n v="2040"/>
    <s v="KGS"/>
    <n v="430.10696078431369"/>
    <x v="1542"/>
    <n v="6.1094738747771826"/>
    <n v="12463.32670454545"/>
    <x v="1539"/>
    <x v="1544"/>
    <x v="6"/>
    <x v="0"/>
    <x v="0"/>
    <s v="Other"/>
  </r>
  <r>
    <s v="INNSA1"/>
    <s v="2019-06-24"/>
    <x v="0"/>
    <x v="2"/>
    <s v="STAINLESS STEEL BOTTLE 750ML SG805-AM-6(TOTAL 27648 PCS ) (N - OT VACUUM BOTTLE) (MILD STEEL)"/>
    <x v="24"/>
    <x v="353"/>
    <x v="0"/>
    <s v="TOTAL 27648 PCS "/>
    <s v=""/>
    <e v="#VALUE!"/>
    <s v=" "/>
    <e v="#VALUE!"/>
    <n v="4147.2"/>
    <s v="KGS"/>
    <n v="585.13890094521605"/>
    <x v="1543"/>
    <n v="8.3116321156990907"/>
    <n v="34470.000710227258"/>
    <x v="1540"/>
    <x v="1545"/>
    <x v="6"/>
    <x v="0"/>
    <x v="0"/>
    <s v="Other"/>
  </r>
  <r>
    <s v="INNSA1"/>
    <s v="2019-06-24"/>
    <x v="0"/>
    <x v="2"/>
    <s v="STAINLESS STEEL COLA BOTTLE 750 ML SK750-SL-01 (TOTAL 1188 - PCS ) (NOT VACUUM BOTTLE) (MILD STEEL)"/>
    <x v="24"/>
    <x v="370"/>
    <x v="0"/>
    <s v="TOTAL 1188 - PCS "/>
    <s v=""/>
    <e v="#VALUE!"/>
    <s v=" "/>
    <e v="#VALUE!"/>
    <n v="211.2"/>
    <s v="KGS"/>
    <n v="510.03196022727269"/>
    <x v="1544"/>
    <n v="7.2447721623192143"/>
    <n v="1530.095880681818"/>
    <x v="1541"/>
    <x v="1546"/>
    <x v="6"/>
    <x v="0"/>
    <x v="0"/>
    <s v="Other"/>
  </r>
  <r>
    <s v="INNSA1"/>
    <s v="2019-06-24"/>
    <x v="0"/>
    <x v="2"/>
    <s v="STAINLESS STEEL SPORTS BOTTLE 750ML SG-702-SB-01(TOTAL 2520 - PCS)(NOT VACUUM BOTTLE)(MILD STEEL)"/>
    <x v="24"/>
    <x v="287"/>
    <x v="0"/>
    <s v="TOTAL 2520 - PCS"/>
    <s v=""/>
    <e v="#VALUE!"/>
    <s v=" "/>
    <e v="#VALUE!"/>
    <n v="350"/>
    <s v="KGS"/>
    <n v="655.45225714285721"/>
    <x v="1545"/>
    <n v="9.3104013798701306"/>
    <n v="3258.640482954545"/>
    <x v="1542"/>
    <x v="1547"/>
    <x v="6"/>
    <x v="0"/>
    <x v="0"/>
    <s v="Other"/>
  </r>
  <r>
    <s v="INNSA1"/>
    <s v="2019-06-19"/>
    <x v="0"/>
    <x v="2"/>
    <s v="RYX-02-021A MILD STEEL MULTI FUNCTION CLOTH STAND (OTHER ART - ICLES OF HOUSEHOLD OF IRON &amp; STEEL) (6480 NOS)"/>
    <x v="20"/>
    <x v="33"/>
    <x v="10"/>
    <s v="OTHER ART - ICLES OF HOUSEHOLD OF IRON &amp; STEEL"/>
    <s v=""/>
    <e v="#VALUE!"/>
    <s v=" "/>
    <e v="#VALUE!"/>
    <n v="23760"/>
    <s v="KGS"/>
    <n v="174.74275505050511"/>
    <x v="1546"/>
    <n v="2.4856721913300861"/>
    <n v="59059.571266002837"/>
    <x v="1543"/>
    <x v="1548"/>
    <x v="6"/>
    <x v="0"/>
    <x v="0"/>
    <s v="Cloth Stand"/>
  </r>
  <r>
    <s v="INNSA1"/>
    <s v="2019-06-18"/>
    <x v="0"/>
    <x v="2"/>
    <s v="STEEL HANGER WITH HOOK-SL-89 (MILD STEEL)(TOTAL 28548 PCS) D - PD CLIENT"/>
    <x v="13"/>
    <x v="305"/>
    <x v="1"/>
    <s v="MILD STEEL"/>
    <s v=""/>
    <e v="#VALUE!"/>
    <s v=" "/>
    <e v="#VALUE!"/>
    <n v="6344"/>
    <s v="KGS"/>
    <n v="349.77937421185368"/>
    <x v="1547"/>
    <n v="4.9755245264844064"/>
    <n v="31564.72759601707"/>
    <x v="1544"/>
    <x v="1549"/>
    <x v="6"/>
    <x v="0"/>
    <x v="0"/>
    <s v="Hanger"/>
  </r>
  <r>
    <s v="INNSA1"/>
    <s v="2019-06-18"/>
    <x v="0"/>
    <x v="2"/>
    <s v="STEEL PEELER -MP-196 (MILD STEEL) (TOTAL 20400 PCS) -"/>
    <x v="13"/>
    <x v="371"/>
    <x v="52"/>
    <s v="MILD STEEL"/>
    <s v=""/>
    <e v="#VALUE!"/>
    <s v=" "/>
    <e v="#VALUE!"/>
    <n v="1513"/>
    <s v="KGS"/>
    <n v="493.26161929940508"/>
    <x v="1548"/>
    <n v="7.0165237453684943"/>
    <n v="10616.00042674253"/>
    <x v="1545"/>
    <x v="1550"/>
    <x v="6"/>
    <x v="0"/>
    <x v="0"/>
    <s v="Other"/>
  </r>
  <r>
    <s v="INNSA1"/>
    <s v="2019-06-18"/>
    <x v="0"/>
    <x v="2"/>
    <s v="STEEL ZHARA-NP-003 (TOTAL 60240 PCS) (MILD STEEL) -"/>
    <x v="13"/>
    <x v="274"/>
    <x v="5"/>
    <s v="TOTAL 60240 PCS"/>
    <s v=""/>
    <e v="#VALUE!"/>
    <s v=" "/>
    <e v="#VALUE!"/>
    <n v="5622.4"/>
    <s v="KGS"/>
    <n v="345.34176863972692"/>
    <x v="1549"/>
    <n v="4.9124006918880072"/>
    <n v="27619.48165007112"/>
    <x v="1546"/>
    <x v="1551"/>
    <x v="6"/>
    <x v="0"/>
    <x v="0"/>
    <s v="Other"/>
  </r>
  <r>
    <s v="INNSA1"/>
    <s v="2019-06-18"/>
    <x v="0"/>
    <x v="2"/>
    <s v="SM1168 - STEEL HANGER WITH HOOK (QTY: 28200 PCS/USD 1.22 PER - PCS)"/>
    <x v="30"/>
    <x v="372"/>
    <x v="37"/>
    <s v=""/>
    <n v="28200"/>
    <s v="PCS"/>
    <s v="1.22"/>
    <s v="PCS"/>
    <n v="5452"/>
    <s v="KGS"/>
    <n v="454.3225917094644"/>
    <x v="1550"/>
    <n v="6.4626257711161372"/>
    <n v="35234.235704125182"/>
    <x v="1547"/>
    <x v="1552"/>
    <x v="6"/>
    <x v="0"/>
    <x v="0"/>
    <s v="Hanger"/>
  </r>
  <r>
    <s v="INNSA1"/>
    <s v="2019-06-14"/>
    <x v="0"/>
    <x v="2"/>
    <s v="STAINLESS STEEL SPORTS BOTTLE 650ML ( ITEM NO.KW-868) (5209 - 2 PCS)"/>
    <x v="24"/>
    <x v="373"/>
    <x v="0"/>
    <s v=" ITEM NO.KW-868"/>
    <s v=""/>
    <e v="#VALUE!"/>
    <s v=" "/>
    <e v="#VALUE!"/>
    <n v="9405.5"/>
    <s v="KGS"/>
    <n v="450.81483068417413"/>
    <x v="1551"/>
    <n v="6.4127287437293621"/>
    <n v="60314.920199146523"/>
    <x v="1548"/>
    <x v="1553"/>
    <x v="6"/>
    <x v="0"/>
    <x v="0"/>
    <s v="Other"/>
  </r>
  <r>
    <s v="INNSA1"/>
    <s v="2019-06-14"/>
    <x v="0"/>
    <x v="2"/>
    <s v="STAINLESS STEEL SPORT BOTTLE 1000ML ( ITEM NO. KW-830) (349 - 20 PCS)"/>
    <x v="24"/>
    <x v="304"/>
    <x v="0"/>
    <s v=" ITEM NO. KW-830"/>
    <s v=""/>
    <e v="#VALUE!"/>
    <s v=" "/>
    <e v="#VALUE!"/>
    <n v="6790"/>
    <s v="KGS"/>
    <n v="383.81911634756989"/>
    <x v="1552"/>
    <n v="5.4597313847449493"/>
    <n v="37071.576102418207"/>
    <x v="1549"/>
    <x v="1554"/>
    <x v="6"/>
    <x v="0"/>
    <x v="0"/>
    <s v="Other"/>
  </r>
  <r>
    <s v="INNSA1"/>
    <s v="2019-06-12"/>
    <x v="0"/>
    <x v="2"/>
    <s v="KWB-600F STAINLESS STEEL SPORTS BOTTLE. (QTY :50400 PCS / US - D 1.06 PER PCS)"/>
    <x v="81"/>
    <x v="374"/>
    <x v="23"/>
    <s v=""/>
    <e v="#VALUE!"/>
    <s v="PCS"/>
    <s v=" "/>
    <s v="PCS"/>
    <n v="7897.5"/>
    <s v="KGS"/>
    <n v="480.3020576131687"/>
    <x v="1553"/>
    <n v="6.8321772064462118"/>
    <n v="53957.119487908967"/>
    <x v="1550"/>
    <x v="1555"/>
    <x v="6"/>
    <x v="0"/>
    <x v="0"/>
    <s v="Other"/>
  </r>
  <r>
    <s v="INNSA1"/>
    <s v="2019-06-11"/>
    <x v="0"/>
    <x v="2"/>
    <s v="STAINLESS STEEL SPORTS BOTTLE 750ML SG-702-SB-01(TOTAL 16344 - PCS)(NOT VACUUM BOTTLE)(MILD STEEL)DPD CLIENT"/>
    <x v="24"/>
    <x v="287"/>
    <x v="0"/>
    <s v="TOTAL 16344 - PCS"/>
    <s v=""/>
    <e v="#VALUE!"/>
    <s v=" "/>
    <e v="#VALUE!"/>
    <n v="2587.8000000000002"/>
    <s v="KGS"/>
    <n v="574.11426308060891"/>
    <x v="1554"/>
    <n v="8.1666324762533282"/>
    <n v="21133.611522048359"/>
    <x v="1551"/>
    <x v="1556"/>
    <x v="6"/>
    <x v="0"/>
    <x v="0"/>
    <s v="Other"/>
  </r>
  <r>
    <s v="INNSA1"/>
    <s v="2019-06-11"/>
    <x v="0"/>
    <x v="2"/>
    <s v="STAINLESS STEEL SPORTS BOTTLE 650ML S115-NP-21 (TOTAL 13824 - PCS ) (NOT VACUUM BOTTLE) (MILD STEEL)"/>
    <x v="24"/>
    <x v="292"/>
    <x v="0"/>
    <s v="TOTAL 13824 - PCS "/>
    <s v=""/>
    <e v="#VALUE!"/>
    <s v=" "/>
    <e v="#VALUE!"/>
    <n v="2457.6"/>
    <s v="KGS"/>
    <n v="462.83658040364583"/>
    <x v="1555"/>
    <n v="6.5837351408768967"/>
    <n v="16180.18748221906"/>
    <x v="1552"/>
    <x v="1557"/>
    <x v="6"/>
    <x v="0"/>
    <x v="0"/>
    <s v="Other"/>
  </r>
  <r>
    <s v="INNSA1"/>
    <s v="2019-06-11"/>
    <x v="0"/>
    <x v="2"/>
    <s v="STAINLESS STEEL COLA BOTTLE 750 ML SK750-SL-01 (TOTAL 12600 - PCS ) (NOT VACUUM BOTTLE) (MILD STEEL)"/>
    <x v="24"/>
    <x v="370"/>
    <x v="0"/>
    <s v="TOTAL 12600 - PCS "/>
    <s v=""/>
    <e v="#VALUE!"/>
    <s v=" "/>
    <e v="#VALUE!"/>
    <n v="2275"/>
    <s v="KGS"/>
    <n v="503.45401318681309"/>
    <x v="1556"/>
    <n v="7.1615080111922218"/>
    <n v="16292.4307254623"/>
    <x v="1553"/>
    <x v="1558"/>
    <x v="6"/>
    <x v="0"/>
    <x v="0"/>
    <s v="Other"/>
  </r>
  <r>
    <s v="INNSA1"/>
    <s v="2019-06-10"/>
    <x v="0"/>
    <x v="1"/>
    <s v="STEEL SCRUBBER 3PCS SET-DR-2(TOTAL 133000 SET) (MILD STEEL)- - DPD CLIENT"/>
    <x v="13"/>
    <x v="375"/>
    <x v="4"/>
    <s v="TOTAL 133000 SET"/>
    <s v=""/>
    <e v="#VALUE!"/>
    <s v=" "/>
    <e v="#VALUE!"/>
    <n v="8645"/>
    <s v="KGS"/>
    <n v="225.1667761711972"/>
    <x v="1557"/>
    <n v="3.2029413395618378"/>
    <n v="27689.427880512088"/>
    <x v="1554"/>
    <x v="1559"/>
    <x v="6"/>
    <x v="1"/>
    <x v="0"/>
    <s v="Scrubber"/>
  </r>
  <r>
    <s v="INNSA1"/>
    <s v="2019-06-10"/>
    <x v="0"/>
    <x v="2"/>
    <s v="STEEL TEA STRAINER -NP-55(MILD STEEL) (TOTAL 50400 PCS) -"/>
    <x v="13"/>
    <x v="284"/>
    <x v="6"/>
    <s v="MILD STEEL"/>
    <s v=""/>
    <e v="#VALUE!"/>
    <s v=" "/>
    <e v="#VALUE!"/>
    <n v="2310"/>
    <s v="KGS"/>
    <n v="491.35166666666669"/>
    <x v="1558"/>
    <n v="6.9893551446183029"/>
    <n v="16145.41038406828"/>
    <x v="1555"/>
    <x v="1560"/>
    <x v="6"/>
    <x v="0"/>
    <x v="0"/>
    <s v="Tea Strainer"/>
  </r>
  <r>
    <s v="INNSA1"/>
    <s v="2019-06-03"/>
    <x v="0"/>
    <x v="2"/>
    <s v="STAINLESS STEEL COLA BOTTLE 750 ML SK750-SL-01 (TOTAL 2268 - PCS ) (NOT VACUUM BOTTLE) (MILD STEEL)"/>
    <x v="24"/>
    <x v="370"/>
    <x v="0"/>
    <s v="TOTAL 2268 - PCS "/>
    <s v=""/>
    <e v="#VALUE!"/>
    <s v=" "/>
    <e v="#VALUE!"/>
    <n v="428.4"/>
    <s v="KGS"/>
    <n v="488.15485527544348"/>
    <x v="1559"/>
    <n v="6.8609255836323753"/>
    <n v="2939.2205200281101"/>
    <x v="1556"/>
    <x v="1561"/>
    <x v="6"/>
    <x v="0"/>
    <x v="0"/>
    <s v="Other"/>
  </r>
  <r>
    <s v="INNSA1"/>
    <s v="2019-06-03"/>
    <x v="0"/>
    <x v="2"/>
    <s v="STAINLESS STEEL WATER BOTTLE 750ML SB-08 (TOTAL 10800 PCS)(N - OT VACUUM BOTTLE)(MILD STEEL)"/>
    <x v="24"/>
    <x v="376"/>
    <x v="0"/>
    <s v="TOTAL 10800 PCS"/>
    <s v=""/>
    <e v="#VALUE!"/>
    <s v=" "/>
    <e v="#VALUE!"/>
    <n v="1800"/>
    <s v="KGS"/>
    <n v="542.2213888888889"/>
    <x v="1560"/>
    <n v="7.6208206449597871"/>
    <n v="13717.477160927619"/>
    <x v="1557"/>
    <x v="1562"/>
    <x v="6"/>
    <x v="0"/>
    <x v="0"/>
    <s v="Other"/>
  </r>
  <r>
    <s v="INNSA1"/>
    <s v="2019-06-03"/>
    <x v="0"/>
    <x v="2"/>
    <s v="STEEL PEELER-MP-196 (MILD STEEL) (TOTAL 20400 PCS) -"/>
    <x v="13"/>
    <x v="365"/>
    <x v="5"/>
    <s v="MILD STEEL"/>
    <s v=""/>
    <e v="#VALUE!"/>
    <s v=" "/>
    <e v="#VALUE!"/>
    <n v="1445"/>
    <s v="KGS"/>
    <n v="528.44280276816608"/>
    <x v="1561"/>
    <n v="7.4271651829678991"/>
    <n v="10732.25368938861"/>
    <x v="1558"/>
    <x v="1563"/>
    <x v="6"/>
    <x v="0"/>
    <x v="0"/>
    <s v="Other"/>
  </r>
  <r>
    <s v="INNSA1"/>
    <s v="2019-06-03"/>
    <x v="0"/>
    <x v="2"/>
    <s v="STAINLESS STEEL SPORTS BOTTLE 750ML SG-702-SB-01(TOTAL 12456 - PCS)(NOT VACUUM BOTTLE)(MILD STEEL)"/>
    <x v="24"/>
    <x v="287"/>
    <x v="0"/>
    <s v="TOTAL 12456 - PCS"/>
    <s v=""/>
    <e v="#VALUE!"/>
    <s v=" "/>
    <e v="#VALUE!"/>
    <n v="2076"/>
    <s v="KGS"/>
    <n v="553.24214836223507"/>
    <x v="1562"/>
    <n v="7.7757153670026007"/>
    <n v="16142.3851018974"/>
    <x v="1559"/>
    <x v="1564"/>
    <x v="6"/>
    <x v="0"/>
    <x v="0"/>
    <s v="Other"/>
  </r>
  <r>
    <s v="INNSA1"/>
    <s v="2019-06-03"/>
    <x v="0"/>
    <x v="2"/>
    <s v="STAINLESS STEEL SPORTS BOTTLE 750ML S-308-C6-NP-20 (TOTAL 3 - 456 PCS)(NOT VACUUM BOTTLE)(MILD STEEL)"/>
    <x v="24"/>
    <x v="286"/>
    <x v="0"/>
    <s v="TOTAL 3 - 456 PCS"/>
    <s v=""/>
    <e v="#VALUE!"/>
    <s v=" "/>
    <e v="#VALUE!"/>
    <n v="576"/>
    <s v="KGS"/>
    <n v="450.52845486111107"/>
    <x v="1563"/>
    <n v="6.3320935328336061"/>
    <n v="3647.2858749121569"/>
    <x v="1560"/>
    <x v="1565"/>
    <x v="6"/>
    <x v="0"/>
    <x v="0"/>
    <s v="Other"/>
  </r>
  <r>
    <s v="INNSA1"/>
    <s v="2019-06-01"/>
    <x v="0"/>
    <x v="2"/>
    <s v="RYX-02-020 MILD STEEL MULTI FUNCTION CLOTH STAND (OTHER ARTI - CLES OF HOUSEHOLD OF IRON &amp; STEEL) (1232 NOS)"/>
    <x v="18"/>
    <x v="33"/>
    <x v="10"/>
    <s v="OTHER ARTI - CLES OF HOUSEHOLD OF IRON &amp; STEEL"/>
    <s v=""/>
    <e v="#VALUE!"/>
    <s v=" "/>
    <e v="#VALUE!"/>
    <n v="4004"/>
    <s v="KGS"/>
    <n v="316.85299950049949"/>
    <x v="1564"/>
    <n v="4.4533099016233244"/>
    <n v="17831.052846099781"/>
    <x v="1561"/>
    <x v="1566"/>
    <x v="6"/>
    <x v="0"/>
    <x v="0"/>
    <s v="Cloth Stand"/>
  </r>
  <r>
    <s v="INNSA1"/>
    <s v="2019-06-01"/>
    <x v="0"/>
    <x v="2"/>
    <s v="RYX-02-021A MILD STEEL MULTI FUNCTION CLOTH STAND (OTHER ART - ICLES OF HOUSEHOLD OF IRON &amp; STEEL) (6480 NOS)"/>
    <x v="20"/>
    <x v="33"/>
    <x v="10"/>
    <s v="OTHER ART - ICLES OF HOUSEHOLD OF IRON &amp; STEEL"/>
    <s v=""/>
    <e v="#VALUE!"/>
    <s v=" "/>
    <e v="#VALUE!"/>
    <n v="23760"/>
    <s v="KGS"/>
    <n v="175.02637457912459"/>
    <x v="1565"/>
    <n v="2.459963100198518"/>
    <n v="58448.72326071679"/>
    <x v="1562"/>
    <x v="1567"/>
    <x v="6"/>
    <x v="0"/>
    <x v="0"/>
    <s v="Cloth Stand"/>
  </r>
  <r>
    <s v="INNSA1"/>
    <s v="2019-05-28"/>
    <x v="0"/>
    <x v="2"/>
    <s v="STEEL SPOON HOLDER ROUND -MP-96 (MILD STEEL) (TOTAL 324 PCS - )"/>
    <x v="13"/>
    <x v="283"/>
    <x v="25"/>
    <s v="MILD STEEL"/>
    <s v=""/>
    <e v="#VALUE!"/>
    <s v=" "/>
    <e v="#VALUE!"/>
    <n v="69.3"/>
    <s v="KGS"/>
    <n v="258.35858585858591"/>
    <x v="1566"/>
    <n v="3.6311818110834269"/>
    <n v="251.6408995080815"/>
    <x v="1563"/>
    <x v="1568"/>
    <x v="6"/>
    <x v="0"/>
    <x v="0"/>
    <s v="Holder"/>
  </r>
  <r>
    <s v="INNSA1"/>
    <s v="2019-05-22"/>
    <x v="0"/>
    <x v="2"/>
    <s v="03-027I FAMILY CLOTH RACK 3LAYERS (1824 PCS) (OTHER ARTICLES - OF HOUSEHOLD OF IRON &amp; STEEL) (MADE UP OF MILD STEEL)"/>
    <x v="110"/>
    <x v="288"/>
    <x v="46"/>
    <s v="1824 PCS"/>
    <s v=""/>
    <e v="#VALUE!"/>
    <s v=" "/>
    <e v="#VALUE!"/>
    <n v="10843.68"/>
    <s v="KGS"/>
    <n v="143.0971256990247"/>
    <x v="1567"/>
    <n v="2.0112034532540362"/>
    <n v="21808.84666198173"/>
    <x v="1564"/>
    <x v="1569"/>
    <x v="6"/>
    <x v="0"/>
    <x v="0"/>
    <s v="Other"/>
  </r>
  <r>
    <s v="INNSA1"/>
    <s v="2019-05-21"/>
    <x v="0"/>
    <x v="2"/>
    <s v="STAINLESS STEEL SPORT BOTTLE 750ML (ITEM NO. KW-820) (47160 - PCS)"/>
    <x v="24"/>
    <x v="323"/>
    <x v="0"/>
    <s v="ITEM NO. KW-820"/>
    <s v=""/>
    <e v="#VALUE!"/>
    <s v=" "/>
    <e v="#VALUE!"/>
    <n v="7860"/>
    <s v="KGS"/>
    <n v="418.00251017811712"/>
    <x v="1568"/>
    <n v="5.8749474374998876"/>
    <n v="46177.08685874912"/>
    <x v="1565"/>
    <x v="1570"/>
    <x v="6"/>
    <x v="0"/>
    <x v="0"/>
    <s v="Other"/>
  </r>
  <r>
    <s v="INNSA1"/>
    <s v="2019-05-15"/>
    <x v="0"/>
    <x v="2"/>
    <s v="RYX-02-021A MILD STEEL MULTI FUNCTION CLOTH STAND (OTHER ART - ICLES OF HOUSEHOLD OF IRON &amp; STEEL) (7776 NOS)"/>
    <x v="20"/>
    <x v="33"/>
    <x v="10"/>
    <s v="OTHER ART - ICLES OF HOUSEHOLD OF IRON &amp; STEEL"/>
    <s v=""/>
    <e v="#VALUE!"/>
    <s v=" "/>
    <e v="#VALUE!"/>
    <n v="28512"/>
    <s v="KGS"/>
    <n v="172.70012205387201"/>
    <x v="1569"/>
    <n v="2.4513856927448119"/>
    <n v="69893.908871540101"/>
    <x v="1566"/>
    <x v="1571"/>
    <x v="6"/>
    <x v="0"/>
    <x v="0"/>
    <s v="Cloth Stand"/>
  </r>
  <r>
    <s v="INNSA1"/>
    <s v="2019-05-15"/>
    <x v="0"/>
    <x v="2"/>
    <s v="RYX-02-020 MILD STEEL MULTI FUNCTION CLOTH STAND (OTHER ARTI - CLES OF HOUSEHOLD OF IRON &amp; STEEL) (1232 NOS)"/>
    <x v="18"/>
    <x v="33"/>
    <x v="10"/>
    <s v="OTHER ARTI - CLES OF HOUSEHOLD OF IRON &amp; STEEL"/>
    <s v=""/>
    <e v="#VALUE!"/>
    <s v=" "/>
    <e v="#VALUE!"/>
    <n v="4004"/>
    <s v="KGS"/>
    <n v="312.64174575424579"/>
    <x v="1570"/>
    <n v="4.4377820547089533"/>
    <n v="17768.879347054652"/>
    <x v="1567"/>
    <x v="1572"/>
    <x v="6"/>
    <x v="0"/>
    <x v="0"/>
    <s v="Cloth Stand"/>
  </r>
  <r>
    <s v="INNSA1"/>
    <s v="2019-05-15"/>
    <x v="0"/>
    <x v="2"/>
    <s v="03-027I FAMILY CLOTH RACK 3LAYERS (3648 PCS) (OTHER ARTICLES - OF HOUSEHOLD OF IRON &amp; STEEL)(MADE UP OF MILD STEEL)"/>
    <x v="110"/>
    <x v="288"/>
    <x v="46"/>
    <s v="3648 PCS"/>
    <s v=""/>
    <e v="#VALUE!"/>
    <s v=" "/>
    <e v="#VALUE!"/>
    <n v="21687.360000000001"/>
    <s v="KGS"/>
    <n v="144.09058410060049"/>
    <x v="1571"/>
    <n v="2.0452886316621788"/>
    <n v="44356.910858765077"/>
    <x v="1568"/>
    <x v="1573"/>
    <x v="6"/>
    <x v="0"/>
    <x v="0"/>
    <s v="Other"/>
  </r>
  <r>
    <s v="INNSA1"/>
    <s v="2019-05-14"/>
    <x v="0"/>
    <x v="2"/>
    <s v="STEEL SPOON HOLDER ROUND -MP-96 (MILD STEEL) (TOTAL 7992 PCS - )"/>
    <x v="13"/>
    <x v="283"/>
    <x v="25"/>
    <s v="MILD STEEL"/>
    <s v=""/>
    <e v="#VALUE!"/>
    <s v=" "/>
    <e v="#VALUE!"/>
    <n v="1709.4"/>
    <s v="KGS"/>
    <n v="258.01390546390542"/>
    <x v="1572"/>
    <n v="3.6623691336253432"/>
    <n v="6260.4537970191623"/>
    <x v="1569"/>
    <x v="1574"/>
    <x v="6"/>
    <x v="0"/>
    <x v="0"/>
    <s v="Holder"/>
  </r>
  <r>
    <s v="INNSA1"/>
    <s v="2019-05-14"/>
    <x v="0"/>
    <x v="2"/>
    <s v="STEEL ZHARA-NP-003(MILD STEEL) (TOTAL 47760 PCS) (DPD CLIENT - )"/>
    <x v="13"/>
    <x v="274"/>
    <x v="5"/>
    <s v="MILD STEEL"/>
    <s v=""/>
    <e v="#VALUE!"/>
    <s v=" "/>
    <e v="#VALUE!"/>
    <n v="4457.6000000000004"/>
    <s v="KGS"/>
    <n v="355.10416367552051"/>
    <x v="1573"/>
    <n v="5.0405133239960316"/>
    <n v="22468.592193044711"/>
    <x v="1570"/>
    <x v="1575"/>
    <x v="6"/>
    <x v="0"/>
    <x v="0"/>
    <s v="Other"/>
  </r>
  <r>
    <s v="INNSA1"/>
    <s v="2019-05-04"/>
    <x v="0"/>
    <x v="2"/>
    <s v="STAINLESS STEEL COLA BOTTLE 750 ML SK750-SL-01 (TOTAL 20304 - PCS ) (NOT VACUUM BOTTLE) (MILD STEEL)"/>
    <x v="24"/>
    <x v="370"/>
    <x v="0"/>
    <s v="TOTAL 20304 - PCS "/>
    <s v=""/>
    <e v="#VALUE!"/>
    <s v=" "/>
    <e v="#VALUE!"/>
    <n v="3948"/>
    <s v="KGS"/>
    <n v="469.38666160081061"/>
    <x v="1574"/>
    <n v="6.6626921447950398"/>
    <n v="26304.308587650819"/>
    <x v="1571"/>
    <x v="1576"/>
    <x v="6"/>
    <x v="0"/>
    <x v="0"/>
    <s v="Other"/>
  </r>
  <r>
    <s v="INNSA1"/>
    <s v="2019-05-04"/>
    <x v="0"/>
    <x v="1"/>
    <s v="STEEL SCRUBBER 3 PCS SET-GN-15 (TOTAL 106320 SET ) (MILD ST - EEL)DPD CLIENT"/>
    <x v="13"/>
    <x v="377"/>
    <x v="4"/>
    <s v="TOTAL 106320 SET "/>
    <s v=""/>
    <e v="#VALUE!"/>
    <s v=" "/>
    <e v="#VALUE!"/>
    <n v="6512.1"/>
    <s v="KGS"/>
    <n v="277.75177592481691"/>
    <x v="1575"/>
    <n v="3.942537628457301"/>
    <n v="25674.199290276789"/>
    <x v="1572"/>
    <x v="1577"/>
    <x v="6"/>
    <x v="1"/>
    <x v="0"/>
    <s v="Scrubber"/>
  </r>
  <r>
    <s v="INNSA1"/>
    <s v="2019-05-04"/>
    <x v="0"/>
    <x v="2"/>
    <s v="STEEL LUNCH BOX 2 LAYER-8504(TOTAL 21840 PCS) (MILD STEEL) -"/>
    <x v="13"/>
    <x v="314"/>
    <x v="13"/>
    <s v="TOTAL 21840 PCS"/>
    <s v=""/>
    <e v="#VALUE!"/>
    <s v=" "/>
    <e v="#VALUE!"/>
    <n v="10446.799999999999"/>
    <s v="KGS"/>
    <n v="373.12517900218251"/>
    <x v="1576"/>
    <n v="5.2963119801587304"/>
    <n v="55329.511994322223"/>
    <x v="1573"/>
    <x v="1578"/>
    <x v="6"/>
    <x v="0"/>
    <x v="0"/>
    <s v="Lunch Box"/>
  </r>
  <r>
    <s v="INNSA1"/>
    <s v="2019-05-04"/>
    <x v="0"/>
    <x v="2"/>
    <s v="STEEL LUNCH BOX 3LAYER-8505 (TOTAL 16800 PCS) (MILD STEEL) -"/>
    <x v="13"/>
    <x v="378"/>
    <x v="13"/>
    <s v="TOTAL 16800 PCS"/>
    <s v=""/>
    <e v="#VALUE!"/>
    <s v=" "/>
    <e v="#VALUE!"/>
    <n v="10892"/>
    <s v="KGS"/>
    <n v="382.09934906353288"/>
    <x v="1577"/>
    <n v="5.4236955154511408"/>
    <n v="59074.891554293819"/>
    <x v="1574"/>
    <x v="1579"/>
    <x v="6"/>
    <x v="0"/>
    <x v="0"/>
    <s v="Lunch Box"/>
  </r>
  <r>
    <s v="INNSA1"/>
    <s v="2019-05-04"/>
    <x v="0"/>
    <x v="2"/>
    <s v="STEEL LUNCH BOX -6561(TOTAL 18108 PCS) (MILD STEEL) -"/>
    <x v="13"/>
    <x v="379"/>
    <x v="13"/>
    <s v="TOTAL 18108 PCS"/>
    <s v=""/>
    <e v="#VALUE!"/>
    <s v=" "/>
    <e v="#VALUE!"/>
    <n v="6901.16"/>
    <s v="KGS"/>
    <n v="473.92988280231151"/>
    <x v="1578"/>
    <n v="6.727180735306054"/>
    <n v="46425.350603264727"/>
    <x v="1575"/>
    <x v="1580"/>
    <x v="6"/>
    <x v="0"/>
    <x v="0"/>
    <s v="Lunch Box"/>
  </r>
  <r>
    <s v="INNSA1"/>
    <s v="2019-05-02"/>
    <x v="0"/>
    <x v="2"/>
    <s v="STAINLESS STEEL SPORT BOTTLE 1000ML (ITEM NO. KW-830) (34920 - PCS)"/>
    <x v="24"/>
    <x v="304"/>
    <x v="0"/>
    <s v="ITEM NO. KW-830"/>
    <s v=""/>
    <e v="#VALUE!"/>
    <s v=" "/>
    <e v="#VALUE!"/>
    <n v="6790"/>
    <s v="KGS"/>
    <n v="384.62421207658321"/>
    <x v="1579"/>
    <n v="5.4634121033605556"/>
    <n v="37096.568181818177"/>
    <x v="1576"/>
    <x v="1581"/>
    <x v="6"/>
    <x v="0"/>
    <x v="0"/>
    <s v="Other"/>
  </r>
  <r>
    <s v="INNSA1"/>
    <s v="2019-04-30"/>
    <x v="0"/>
    <x v="2"/>
    <s v="STEEL ZHARA-NP-003 (MILD STEEL) (TOTAL 36720 PCS) DPD CLIENT -"/>
    <x v="13"/>
    <x v="274"/>
    <x v="5"/>
    <s v="MILD STEEL"/>
    <s v=""/>
    <e v="#VALUE!"/>
    <s v=" "/>
    <e v="#VALUE!"/>
    <n v="3018.06"/>
    <s v="KG"/>
    <n v="402.04194747619329"/>
    <x v="1580"/>
    <n v="5.7108231175595634"/>
    <n v="17235.606818181819"/>
    <x v="1577"/>
    <x v="1582"/>
    <x v="6"/>
    <x v="0"/>
    <x v="0"/>
    <s v="Other"/>
  </r>
  <r>
    <s v="INNSA1"/>
    <s v="2019-04-24"/>
    <x v="0"/>
    <x v="2"/>
    <s v="RYX-02-020 MILD STEEL MULTI FUNCTION CLOTH STAND (OTHER ARTI - CLES OF HOUSEHOLD OF IRON &amp; STEEL) (2464 NOS)"/>
    <x v="18"/>
    <x v="33"/>
    <x v="10"/>
    <s v="OTHER ARTI - CLES OF HOUSEHOLD OF IRON &amp; STEEL"/>
    <s v=""/>
    <e v="#VALUE!"/>
    <s v=" "/>
    <e v="#VALUE!"/>
    <n v="8008"/>
    <s v="KG"/>
    <n v="311.92345154845162"/>
    <x v="1581"/>
    <n v="4.4307308458586867"/>
    <n v="35481.29261363636"/>
    <x v="1578"/>
    <x v="1583"/>
    <x v="6"/>
    <x v="0"/>
    <x v="0"/>
    <s v="Cloth Stand"/>
  </r>
  <r>
    <s v="INNSA1"/>
    <s v="2019-04-24"/>
    <x v="0"/>
    <x v="2"/>
    <s v="RYX-02-021A MILD STEEL MULTI FUNCTION CLOTH STAND (OTHER ART - ICLES OF HOUSEHOLD OF IRON &amp; STEEL) (7776 NOS)"/>
    <x v="20"/>
    <x v="33"/>
    <x v="10"/>
    <s v="OTHER ART - ICLES OF HOUSEHOLD OF IRON &amp; STEEL"/>
    <s v=""/>
    <e v="#VALUE!"/>
    <s v=" "/>
    <e v="#VALUE!"/>
    <n v="28512"/>
    <s v="KG"/>
    <n v="172.30334315375981"/>
    <x v="1582"/>
    <n v="2.447490669797725"/>
    <n v="69782.853977272724"/>
    <x v="1579"/>
    <x v="1584"/>
    <x v="6"/>
    <x v="0"/>
    <x v="0"/>
    <s v="Cloth Stand"/>
  </r>
  <r>
    <s v="INNSA1"/>
    <s v="2019-04-23"/>
    <x v="0"/>
    <x v="2"/>
    <s v="STEEL LUNCH BOX 2 LAYER-8504(TOTAL 324 PCS) (MILD STEEL) -"/>
    <x v="13"/>
    <x v="314"/>
    <x v="13"/>
    <s v="TOTAL 324 PCS"/>
    <s v=""/>
    <e v="#VALUE!"/>
    <s v=" "/>
    <e v="#VALUE!"/>
    <n v="154.97999999999999"/>
    <s v="KG"/>
    <n v="371.85533617240941"/>
    <x v="1583"/>
    <n v="5.2820360251762688"/>
    <n v="818.60994318181815"/>
    <x v="1580"/>
    <x v="1585"/>
    <x v="6"/>
    <x v="0"/>
    <x v="0"/>
    <s v="Lunch Box"/>
  </r>
  <r>
    <s v="INNSA1"/>
    <s v="2019-04-23"/>
    <x v="0"/>
    <x v="2"/>
    <s v="STAINLESS STEEL SPORTS BOTTLE 750ML SG-702-SB-01 (TOTAL 1080 - 0 PCS)(NOT VACUUM BOTTLE)(MILD STEEL)"/>
    <x v="24"/>
    <x v="287"/>
    <x v="0"/>
    <s v="TOTAL 1080 - 0 PCS"/>
    <s v=""/>
    <e v="#VALUE!"/>
    <s v=" "/>
    <e v="#VALUE!"/>
    <n v="1500"/>
    <s v="KG"/>
    <n v="655.23778000000004"/>
    <x v="1584"/>
    <n v="9.3073548295454547"/>
    <n v="13961.032244318179"/>
    <x v="1581"/>
    <x v="1586"/>
    <x v="6"/>
    <x v="0"/>
    <x v="0"/>
    <s v="Other"/>
  </r>
  <r>
    <s v="INNSA1"/>
    <s v="2019-04-23"/>
    <x v="0"/>
    <x v="2"/>
    <s v="STEEL ZHARA -NP-003 (TOTAL 6840 PCS) (MILD STEEL) -"/>
    <x v="13"/>
    <x v="282"/>
    <x v="40"/>
    <s v="TOTAL 6840 PCS"/>
    <s v=""/>
    <e v="#VALUE!"/>
    <s v=" "/>
    <e v="#VALUE!"/>
    <n v="655.5"/>
    <s v="KG"/>
    <n v="352.07279938977882"/>
    <x v="1585"/>
    <n v="5.0010340822411763"/>
    <n v="3278.1778409090912"/>
    <x v="1582"/>
    <x v="1587"/>
    <x v="6"/>
    <x v="0"/>
    <x v="0"/>
    <s v="Other"/>
  </r>
  <r>
    <s v="INNSA1"/>
    <s v="2019-04-23"/>
    <x v="0"/>
    <x v="2"/>
    <s v="STEEL ZHARA -NP-003 (TOTAL 16560 PCS) (MILD STEEL) -"/>
    <x v="13"/>
    <x v="282"/>
    <x v="40"/>
    <s v="TOTAL 16560 PCS"/>
    <s v=""/>
    <e v="#VALUE!"/>
    <s v=" "/>
    <e v="#VALUE!"/>
    <n v="1697.4"/>
    <s v="KG"/>
    <n v="322.35893719806762"/>
    <x v="1586"/>
    <n v="4.5789621761089148"/>
    <n v="7772.3303977272726"/>
    <x v="1583"/>
    <x v="1588"/>
    <x v="6"/>
    <x v="0"/>
    <x v="0"/>
    <s v="Other"/>
  </r>
  <r>
    <s v="INNSA1"/>
    <s v="2019-04-23"/>
    <x v="0"/>
    <x v="2"/>
    <s v="STEEL LUNCH BOX-6527 (TOTAL 22152 PCS) (MILD STEEL)DPD CLIEN - T"/>
    <x v="13"/>
    <x v="302"/>
    <x v="13"/>
    <s v="TOTAL 22152 PCS"/>
    <s v=""/>
    <e v="#VALUE!"/>
    <s v=" "/>
    <e v="#VALUE!"/>
    <n v="7716.28"/>
    <s v="KG"/>
    <n v="428.93241691592323"/>
    <x v="1587"/>
    <n v="6.0927900130102728"/>
    <n v="47013.673721590902"/>
    <x v="1584"/>
    <x v="1589"/>
    <x v="6"/>
    <x v="0"/>
    <x v="0"/>
    <s v="Lunch Box"/>
  </r>
  <r>
    <s v="INNSA1"/>
    <s v="2019-04-23"/>
    <x v="0"/>
    <x v="2"/>
    <s v="STAINLESS STEEL SPORTS BOTTLE 650ML S115-NP-21 (TOTAL 50040 - PCS ) (NOT VACUUM BOTTLE) (MILD STEEL)"/>
    <x v="24"/>
    <x v="292"/>
    <x v="0"/>
    <s v="TOTAL 50040 - PCS "/>
    <s v=""/>
    <e v="#VALUE!"/>
    <s v=" "/>
    <e v="#VALUE!"/>
    <n v="8555.7999999999993"/>
    <s v="KG"/>
    <n v="481.7475537062578"/>
    <x v="1588"/>
    <n v="6.8430050242366161"/>
    <n v="58547.382386363643"/>
    <x v="1585"/>
    <x v="1590"/>
    <x v="6"/>
    <x v="0"/>
    <x v="0"/>
    <s v="Other"/>
  </r>
  <r>
    <s v="INNSA1"/>
    <s v="2019-04-23"/>
    <x v="0"/>
    <x v="2"/>
    <s v="STEEL LUNCH BOX -6561(TOTAL 2952PCS) (MILD STEEL) -"/>
    <x v="13"/>
    <x v="379"/>
    <x v="13"/>
    <s v="TOTAL 2952PCS"/>
    <s v=""/>
    <e v="#VALUE!"/>
    <s v=" "/>
    <e v="#VALUE!"/>
    <n v="1125.04"/>
    <s v="KG"/>
    <n v="472.31694873071177"/>
    <x v="1589"/>
    <n v="6.7090475671976098"/>
    <n v="7547.9468749999987"/>
    <x v="1586"/>
    <x v="1591"/>
    <x v="6"/>
    <x v="0"/>
    <x v="0"/>
    <s v="Lunch Box"/>
  </r>
  <r>
    <s v="INNSA1"/>
    <s v="2019-04-23"/>
    <x v="0"/>
    <x v="2"/>
    <s v="STAINLESS STEEL COLA BOTTLE 750ML SK750-SL-01(TOTAL 9792 PCS - ) (NOT VACUUM BOTTLE)(MILD STEEL)"/>
    <x v="24"/>
    <x v="290"/>
    <x v="0"/>
    <s v="TOTAL 9792 PCS - "/>
    <s v=""/>
    <e v="#VALUE!"/>
    <s v=" "/>
    <e v="#VALUE!"/>
    <n v="1740.8"/>
    <s v="KG"/>
    <n v="511.90451516544118"/>
    <x v="1590"/>
    <n v="7.2713709540545617"/>
    <n v="12658.002556818181"/>
    <x v="1587"/>
    <x v="1592"/>
    <x v="6"/>
    <x v="0"/>
    <x v="0"/>
    <s v="Other"/>
  </r>
  <r>
    <s v="INNSA1"/>
    <s v="2019-04-23"/>
    <x v="0"/>
    <x v="2"/>
    <s v="HOUSEHOLD STEEL HOOK 3 PCS SET-2628(TOTAL 68760 SET) (MILD S - TEEL)-DPD CLIENT"/>
    <x v="12"/>
    <x v="313"/>
    <x v="0"/>
    <s v="TOTAL 68760 SET"/>
    <s v=""/>
    <e v="#VALUE!"/>
    <s v=" "/>
    <e v="#VALUE!"/>
    <n v="2330.1999999999998"/>
    <s v="KG"/>
    <n v="935.03860183675238"/>
    <x v="1591"/>
    <n v="13.28179832154478"/>
    <n v="30949.24644886364"/>
    <x v="1588"/>
    <x v="1593"/>
    <x v="6"/>
    <x v="0"/>
    <x v="0"/>
    <s v="Other"/>
  </r>
  <r>
    <s v="INNSA1"/>
    <s v="2019-04-23"/>
    <x v="0"/>
    <x v="2"/>
    <s v="STAINLESS STEEL SPORTS BOTTLE 750ML S-308-C6-NP-20 (TOTAL 15 - 444 PCS)(NOT VACUUM BOTTLE)(MILD STEEL)-DPD CLIENT"/>
    <x v="24"/>
    <x v="286"/>
    <x v="0"/>
    <s v="TOTAL 15 - 444 PCS"/>
    <s v=""/>
    <e v="#VALUE!"/>
    <s v=" "/>
    <e v="#VALUE!"/>
    <n v="2488.1999999999998"/>
    <s v="KG"/>
    <n v="459.98975966562182"/>
    <x v="1592"/>
    <n v="6.5339454497957634"/>
    <n v="16257.763068181819"/>
    <x v="1589"/>
    <x v="1594"/>
    <x v="6"/>
    <x v="0"/>
    <x v="0"/>
    <s v="Other"/>
  </r>
  <r>
    <s v="INNSA1"/>
    <s v="2019-04-23"/>
    <x v="0"/>
    <x v="2"/>
    <s v="STEEL CONTAINER -GN-30 (TOTAL 10080 PCS) (MILD STEEL) -"/>
    <x v="13"/>
    <x v="380"/>
    <x v="53"/>
    <s v="TOTAL 10080 PCS"/>
    <s v=""/>
    <e v="#VALUE!"/>
    <s v=" "/>
    <e v="#VALUE!"/>
    <n v="1680"/>
    <s v="KG"/>
    <n v="501.60595833333332"/>
    <x v="1593"/>
    <n v="7.1250846354166661"/>
    <n v="11970.1421875"/>
    <x v="1590"/>
    <x v="1595"/>
    <x v="6"/>
    <x v="0"/>
    <x v="0"/>
    <s v="Other"/>
  </r>
  <r>
    <s v="INNSA1"/>
    <s v="2019-04-20"/>
    <x v="0"/>
    <x v="2"/>
    <s v="KWB-600F STAINLESS STEEL SPORTS BOTTLE ( 50400 PCS ) -"/>
    <x v="81"/>
    <x v="153"/>
    <x v="23"/>
    <s v=" 50400 PCS "/>
    <s v=""/>
    <e v="#VALUE!"/>
    <s v=" "/>
    <e v="#VALUE!"/>
    <n v="7897.5"/>
    <s v="KG"/>
    <n v="480.10266540044307"/>
    <x v="1594"/>
    <n v="6.8196401335290213"/>
    <n v="53858.107954545449"/>
    <x v="1591"/>
    <x v="1596"/>
    <x v="6"/>
    <x v="0"/>
    <x v="0"/>
    <s v="Other"/>
  </r>
  <r>
    <s v="INNSA1"/>
    <s v="2019-04-15"/>
    <x v="0"/>
    <x v="2"/>
    <s v="RYX-02-021A MILD STEEL MULTI FUNCTION CLOTH STAND (OTHER ART - ICLES OF HOUSEHOLD OF IRON &amp; STEEL) (6480 NOS)"/>
    <x v="20"/>
    <x v="33"/>
    <x v="10"/>
    <s v="OTHER ART - ICLES OF HOUSEHOLD OF IRON &amp; STEEL"/>
    <s v=""/>
    <e v="#VALUE!"/>
    <s v=" "/>
    <e v="#VALUE!"/>
    <n v="23760"/>
    <s v="KG"/>
    <n v="170.65722895622889"/>
    <x v="1595"/>
    <n v="2.4572675155684509"/>
    <n v="58384.676169906401"/>
    <x v="1592"/>
    <x v="1597"/>
    <x v="6"/>
    <x v="0"/>
    <x v="0"/>
    <s v="Cloth Stand"/>
  </r>
  <r>
    <s v="INNSA1"/>
    <s v="2019-04-15"/>
    <x v="0"/>
    <x v="2"/>
    <s v="03-027I FAMILY CLOTH RACK 3LAYERS (3648 PCS) (OTHER ARTICLES - OF HOUSEHOLD OF IRON &amp; STEEL) (MADE UP OF MILD STEEL)"/>
    <x v="110"/>
    <x v="288"/>
    <x v="46"/>
    <s v="3648 PCS"/>
    <s v=""/>
    <e v="#VALUE!"/>
    <s v=" "/>
    <e v="#VALUE!"/>
    <n v="21687.360000000001"/>
    <s v="KG"/>
    <n v="142.86646184690071"/>
    <x v="1596"/>
    <n v="2.057112481596842"/>
    <n v="44613.338948884091"/>
    <x v="1593"/>
    <x v="1598"/>
    <x v="6"/>
    <x v="0"/>
    <x v="0"/>
    <s v="Other"/>
  </r>
  <r>
    <s v="INNSA1"/>
    <s v="2019-04-11"/>
    <x v="0"/>
    <x v="1"/>
    <s v="STEEL SCRUBBER 2 PCS SET-8001-2 (QTY-64800 PCS/USD 0.170 PER - PCS)"/>
    <x v="13"/>
    <x v="185"/>
    <x v="4"/>
    <s v=""/>
    <n v="-64800"/>
    <s v="PCS"/>
    <s v="0.170"/>
    <s v="PCS"/>
    <n v="1998"/>
    <s v="KG"/>
    <n v="390.35528028028028"/>
    <x v="1597"/>
    <n v="5.6206663827254184"/>
    <n v="11230.09143268538"/>
    <x v="1594"/>
    <x v="1599"/>
    <x v="6"/>
    <x v="1"/>
    <x v="0"/>
    <s v="Scrubber"/>
  </r>
  <r>
    <s v="INNSA1"/>
    <s v="2019-04-11"/>
    <x v="0"/>
    <x v="2"/>
    <s v="KWP-1000B- SS OIL POT 1000ML (QTY: 11100 PCS/USD 1.53 PER PC - S)"/>
    <x v="114"/>
    <x v="275"/>
    <x v="36"/>
    <s v=""/>
    <n v="11100"/>
    <s v="PCS"/>
    <s v="1.53"/>
    <s v="PCS"/>
    <n v="2812"/>
    <s v="KG"/>
    <n v="422.89142247510671"/>
    <x v="1598"/>
    <n v="6.0891493516933997"/>
    <n v="17122.687976961839"/>
    <x v="1595"/>
    <x v="1600"/>
    <x v="6"/>
    <x v="0"/>
    <x v="0"/>
    <s v="Other"/>
  </r>
  <r>
    <s v="INNSA1"/>
    <s v="2019-04-11"/>
    <x v="0"/>
    <x v="2"/>
    <s v="KWP-600B- SS OIL POT 600ML (QTY: 6800 PCS/USD 1.26 PER PCS) -"/>
    <x v="115"/>
    <x v="174"/>
    <x v="36"/>
    <s v=""/>
    <n v="6800"/>
    <s v="PCS"/>
    <s v="1.26"/>
    <s v="PCS"/>
    <n v="1205"/>
    <s v="KG"/>
    <n v="497.87708713692939"/>
    <x v="1599"/>
    <n v="7.168856546248084"/>
    <n v="8638.4721382289408"/>
    <x v="1596"/>
    <x v="1601"/>
    <x v="6"/>
    <x v="0"/>
    <x v="0"/>
    <s v="Other"/>
  </r>
  <r>
    <s v="INNSA1"/>
    <s v="2019-04-10"/>
    <x v="0"/>
    <x v="2"/>
    <s v="RYX-02-021A MILD STEEL MULTI FUNCTION CLOTH STAND (OTHER ART - ICLES OF HOUSEHOLD OF IRON &amp; STEEL) (1296 NOS)"/>
    <x v="20"/>
    <x v="33"/>
    <x v="10"/>
    <s v="OTHER ART - ICLES OF HOUSEHOLD OF IRON &amp; STEEL"/>
    <s v=""/>
    <e v="#VALUE!"/>
    <s v=" "/>
    <e v="#VALUE!"/>
    <n v="4752"/>
    <s v="KG"/>
    <n v="169.1097306397306"/>
    <x v="1600"/>
    <n v="2.4349853223863298"/>
    <n v="11571.050251979839"/>
    <x v="1597"/>
    <x v="1602"/>
    <x v="6"/>
    <x v="0"/>
    <x v="0"/>
    <s v="Cloth Stand"/>
  </r>
  <r>
    <s v="INNSA1"/>
    <s v="2019-04-10"/>
    <x v="0"/>
    <x v="2"/>
    <s v="RYX-02-020 MILD STEEL MULTI FUNCTION CLOTH STAND (OTHER ARTI - CLES OF HOUSEHOLD OF IRON &amp; STEEL) (3696 NOS)"/>
    <x v="18"/>
    <x v="33"/>
    <x v="10"/>
    <s v="OTHER ARTI - CLES OF HOUSEHOLD OF IRON &amp; STEEL"/>
    <s v=""/>
    <e v="#VALUE!"/>
    <s v=" "/>
    <e v="#VALUE!"/>
    <n v="12012"/>
    <s v="KG"/>
    <n v="306.14200382950378"/>
    <x v="1601"/>
    <n v="4.4080922077682336"/>
    <n v="52950.003599712021"/>
    <x v="1598"/>
    <x v="1603"/>
    <x v="6"/>
    <x v="0"/>
    <x v="0"/>
    <s v="Cloth Stand"/>
  </r>
  <r>
    <s v="INNSA1"/>
    <s v="2019-04-09"/>
    <x v="0"/>
    <x v="2"/>
    <s v="RYX-02-021A MILD STEEL MULTI FUNCTION CLOTH STAND (2592 PCS) - (OTHER ARTICLES OF HOUSEHOLD OF IRON &amp; STEEL)"/>
    <x v="20"/>
    <x v="33"/>
    <x v="10"/>
    <s v="2592 PCS"/>
    <s v=""/>
    <e v="#VALUE!"/>
    <s v=" "/>
    <e v="#VALUE!"/>
    <n v="9504"/>
    <s v="KG"/>
    <n v="170.642591540404"/>
    <x v="1602"/>
    <n v="2.4570567536415271"/>
    <n v="23351.867386609068"/>
    <x v="1599"/>
    <x v="1604"/>
    <x v="6"/>
    <x v="0"/>
    <x v="0"/>
    <s v="Cloth Stand"/>
  </r>
  <r>
    <s v="INNSA1"/>
    <s v="2019-04-09"/>
    <x v="0"/>
    <x v="2"/>
    <s v="STEEL LUNCH BOX 3LAYER-8505 (TOTAL 16800 PCS) (MILD STEEL) -"/>
    <x v="13"/>
    <x v="378"/>
    <x v="13"/>
    <s v="TOTAL 16800 PCS"/>
    <s v=""/>
    <e v="#VALUE!"/>
    <s v=" "/>
    <e v="#VALUE!"/>
    <n v="10892"/>
    <s v="KG"/>
    <n v="376.03335659199411"/>
    <x v="1603"/>
    <n v="5.4144471791503834"/>
    <n v="58974.158675305967"/>
    <x v="1600"/>
    <x v="1605"/>
    <x v="6"/>
    <x v="0"/>
    <x v="0"/>
    <s v="Lunch Box"/>
  </r>
  <r>
    <s v="INNSA1"/>
    <s v="2019-04-09"/>
    <x v="0"/>
    <x v="2"/>
    <s v="STEEL LUNCH BOX -6900(TOTAL 82488 PCS) (MILD STEEL) -"/>
    <x v="13"/>
    <x v="381"/>
    <x v="13"/>
    <s v="TOTAL 82488 PCS"/>
    <s v=""/>
    <e v="#VALUE!"/>
    <s v=" "/>
    <e v="#VALUE!"/>
    <n v="9657.9699999999993"/>
    <s v="KG"/>
    <n v="474.0534056328608"/>
    <x v="1604"/>
    <n v="6.8258229752751731"/>
    <n v="65923.593520518363"/>
    <x v="1601"/>
    <x v="1606"/>
    <x v="6"/>
    <x v="0"/>
    <x v="0"/>
    <s v="Lunch Box"/>
  </r>
  <r>
    <s v="INNSA1"/>
    <s v="2019-04-09"/>
    <x v="0"/>
    <x v="2"/>
    <s v="STEEL LUNCH BOX-6527 (TOTAL 3708 PCS) (MILD STEEL) -"/>
    <x v="13"/>
    <x v="302"/>
    <x v="13"/>
    <s v="TOTAL 3708 PCS"/>
    <s v=""/>
    <e v="#VALUE!"/>
    <s v=" "/>
    <e v="#VALUE!"/>
    <n v="1291.6199999999999"/>
    <s v="KG"/>
    <n v="423.56445394156168"/>
    <x v="1605"/>
    <n v="6.0988402295401256"/>
    <n v="7877.3840172786167"/>
    <x v="1602"/>
    <x v="1607"/>
    <x v="6"/>
    <x v="0"/>
    <x v="0"/>
    <s v="Lunch Box"/>
  </r>
  <r>
    <s v="INNSA1"/>
    <s v="2019-04-09"/>
    <x v="0"/>
    <x v="2"/>
    <s v="STAINLESS STEEL SPORTS BOTTLE 650ML S115-NP-21 (TO TAL 30312 - PCS ) (NOT VACUUM BOTTLE) (MILD STEEL)"/>
    <x v="24"/>
    <x v="292"/>
    <x v="0"/>
    <s v="TO TAL 30312 - PCS "/>
    <s v=""/>
    <e v="#VALUE!"/>
    <s v=" "/>
    <e v="#VALUE!"/>
    <n v="4546.8"/>
    <s v="KG"/>
    <n v="541.31117269288291"/>
    <x v="1606"/>
    <n v="7.7942573461898181"/>
    <n v="35438.929301655873"/>
    <x v="1603"/>
    <x v="1608"/>
    <x v="6"/>
    <x v="0"/>
    <x v="0"/>
    <s v="Other"/>
  </r>
  <r>
    <s v="INNSA1"/>
    <s v="2019-04-09"/>
    <x v="0"/>
    <x v="2"/>
    <s v="STEEL ROUND CONTAINER-6857 (TOTAL 70320 PCS)(MILD STEEL) -"/>
    <x v="13"/>
    <x v="334"/>
    <x v="12"/>
    <s v="TOTAL 70320 PCS"/>
    <s v=""/>
    <e v="#VALUE!"/>
    <s v=" "/>
    <e v="#VALUE!"/>
    <n v="8965.7999999999993"/>
    <s v="KG"/>
    <n v="440.83398804345399"/>
    <x v="1607"/>
    <n v="6.3475016276955234"/>
    <n v="56910.430093592513"/>
    <x v="1604"/>
    <x v="1609"/>
    <x v="6"/>
    <x v="0"/>
    <x v="0"/>
    <s v="Other"/>
  </r>
  <r>
    <s v="INNSA1"/>
    <s v="2019-04-09"/>
    <x v="0"/>
    <x v="2"/>
    <s v="STAINLESS STEEL SPORTS BOTTLE 750ML S-308-C6-NP-20 (TOTAL 30 - 96 PCS)(NOT VACUUM BOTTLE)(MILD STEEL)-DPD CLIENT"/>
    <x v="24"/>
    <x v="286"/>
    <x v="0"/>
    <s v="TOTAL 30 - 96 PCS"/>
    <s v=""/>
    <e v="#VALUE!"/>
    <s v=" "/>
    <e v="#VALUE!"/>
    <n v="464.4"/>
    <s v="KG"/>
    <n v="486.51356589147292"/>
    <x v="1608"/>
    <n v="7.0052349300428052"/>
    <n v="3253.2311015118789"/>
    <x v="1605"/>
    <x v="1610"/>
    <x v="6"/>
    <x v="0"/>
    <x v="0"/>
    <s v="Other"/>
  </r>
  <r>
    <s v="INNSA1"/>
    <s v="2019-04-09"/>
    <x v="0"/>
    <x v="2"/>
    <s v="STEEL LUNCH BOX 2 LAYER-8504(TOTAL 22236 PCS) (MILD STEEL) -"/>
    <x v="13"/>
    <x v="314"/>
    <x v="13"/>
    <s v="TOTAL 22236 PCS"/>
    <s v=""/>
    <e v="#VALUE!"/>
    <s v=" "/>
    <e v="#VALUE!"/>
    <n v="10636.22"/>
    <s v="KG"/>
    <n v="367.20165622749442"/>
    <x v="1609"/>
    <n v="5.2872808672065421"/>
    <n v="56236.682505399564"/>
    <x v="1606"/>
    <x v="1611"/>
    <x v="6"/>
    <x v="0"/>
    <x v="0"/>
    <s v="Lunch Box"/>
  </r>
  <r>
    <s v="INNSA1"/>
    <s v="2019-04-09"/>
    <x v="0"/>
    <x v="2"/>
    <s v="STAINLESS STEEL COLA BOTTLE 750ML SK750-SL-01(TOTAL 8856 PCS - ) (NOT VACUUM BOTTLE)(MILD STEEL)"/>
    <x v="24"/>
    <x v="290"/>
    <x v="0"/>
    <s v="TOTAL 8856 PCS - "/>
    <s v=""/>
    <e v="#VALUE!"/>
    <s v=" "/>
    <e v="#VALUE!"/>
    <n v="1328.4"/>
    <s v="KG"/>
    <n v="598.01547726588376"/>
    <x v="1610"/>
    <n v="8.6107340139076136"/>
    <n v="11438.499064074869"/>
    <x v="1607"/>
    <x v="1612"/>
    <x v="6"/>
    <x v="0"/>
    <x v="0"/>
    <s v="Other"/>
  </r>
  <r>
    <s v="INNSA1"/>
    <s v="2019-04-08"/>
    <x v="0"/>
    <x v="2"/>
    <s v="KW-830 STAINLESS STEEL SPORTS BOTTLE 1000ML -"/>
    <x v="109"/>
    <x v="276"/>
    <x v="44"/>
    <e v="#N/A"/>
    <s v=""/>
    <e v="#VALUE!"/>
    <s v=" "/>
    <e v="#VALUE!"/>
    <n v="34920"/>
    <s v="PCS"/>
    <n v="73.679537514318454"/>
    <x v="1611"/>
    <n v="1.060900468168732"/>
    <n v="37046.644348452122"/>
    <x v="1608"/>
    <x v="1613"/>
    <x v="6"/>
    <x v="0"/>
    <x v="0"/>
    <s v="Other"/>
  </r>
  <r>
    <s v="INNSA1"/>
    <s v="2019-04-05"/>
    <x v="0"/>
    <x v="2"/>
    <s v="03-027I FAMILY CLOTH RACK 3LAYERS (3648 PCS) (HOUSEHOLD ARTI - CLES) (MADE UP OF MILD STEEL)"/>
    <x v="110"/>
    <x v="288"/>
    <x v="46"/>
    <s v="3648 PCS"/>
    <s v=""/>
    <e v="#VALUE!"/>
    <s v=" "/>
    <e v="#VALUE!"/>
    <n v="21687.360000000001"/>
    <s v="KG"/>
    <n v="142.8665079567084"/>
    <x v="1612"/>
    <n v="2.0571131455249589"/>
    <n v="44613.353347732183"/>
    <x v="1609"/>
    <x v="1614"/>
    <x v="6"/>
    <x v="0"/>
    <x v="0"/>
    <s v="Other"/>
  </r>
  <r>
    <s v="INNSA1"/>
    <s v="2019-04-03"/>
    <x v="0"/>
    <x v="2"/>
    <s v="STEEL TEA STRAINER-NP-55 (TOTAL 50400 PCS) (MILD STEEL) -"/>
    <x v="13"/>
    <x v="325"/>
    <x v="6"/>
    <s v="TOTAL 50400 PCS"/>
    <s v=""/>
    <e v="#VALUE!"/>
    <s v=" "/>
    <e v="#VALUE!"/>
    <n v="2114"/>
    <s v="KG"/>
    <n v="545.95758751182598"/>
    <x v="1613"/>
    <n v="7.7993941073117998"/>
    <n v="16487.919142857139"/>
    <x v="1610"/>
    <x v="1615"/>
    <x v="6"/>
    <x v="0"/>
    <x v="0"/>
    <s v="Tea Strainer"/>
  </r>
  <r>
    <s v="INNSA1"/>
    <s v="2019-04-03"/>
    <x v="0"/>
    <x v="2"/>
    <s v="STEEL SPOON HOLDER ROUND-MP-96 (TOTAL 11880 PCS) (MILD STEE - L)"/>
    <x v="13"/>
    <x v="318"/>
    <x v="25"/>
    <s v="TOTAL 11880 PCS"/>
    <s v=""/>
    <e v="#VALUE!"/>
    <s v=" "/>
    <e v="#VALUE!"/>
    <n v="2475"/>
    <s v="KG"/>
    <n v="258.9213898989899"/>
    <x v="1614"/>
    <n v="3.6988769985569991"/>
    <n v="9154.7205714285701"/>
    <x v="1611"/>
    <x v="1616"/>
    <x v="6"/>
    <x v="0"/>
    <x v="0"/>
    <s v="Holder"/>
  </r>
  <r>
    <s v="INNSA1"/>
    <s v="2019-04-03"/>
    <x v="0"/>
    <x v="2"/>
    <s v="STEEL PEELER-MP-196 (TOTAL 20400 PCS) (MILD STEEL) -"/>
    <x v="13"/>
    <x v="365"/>
    <x v="5"/>
    <s v="TOTAL 20400 PCS"/>
    <s v=""/>
    <e v="#VALUE!"/>
    <s v=" "/>
    <e v="#VALUE!"/>
    <n v="1139"/>
    <s v="KG"/>
    <n v="664.04787532923615"/>
    <x v="1615"/>
    <n v="9.4863982189890876"/>
    <n v="10805.00757142857"/>
    <x v="1612"/>
    <x v="1617"/>
    <x v="6"/>
    <x v="0"/>
    <x v="0"/>
    <s v="Other"/>
  </r>
  <r>
    <s v="INNSA1"/>
    <s v="2019-04-03"/>
    <x v="0"/>
    <x v="2"/>
    <s v="STEEL ZHARA -NP-003(TOTAL 24000 PCS) (MILD STEEL) -"/>
    <x v="13"/>
    <x v="282"/>
    <x v="40"/>
    <s v="TOTAL 24000 PCS"/>
    <s v=""/>
    <e v="#VALUE!"/>
    <s v=" "/>
    <e v="#VALUE!"/>
    <n v="2196"/>
    <s v="KG"/>
    <n v="357.53142987249538"/>
    <x v="1616"/>
    <n v="5.1075918553213633"/>
    <n v="11216.271714285709"/>
    <x v="1613"/>
    <x v="1618"/>
    <x v="6"/>
    <x v="0"/>
    <x v="0"/>
    <s v="Other"/>
  </r>
  <r>
    <s v="INNSA1"/>
    <s v="2019-04-02"/>
    <x v="0"/>
    <x v="2"/>
    <s v="STEEL LUNCH BOX -6900(TOTAL 4632 PCS) (MILD STEEL)DPD CLIENT -"/>
    <x v="13"/>
    <x v="381"/>
    <x v="13"/>
    <s v="TOTAL 4632 PCS"/>
    <s v=""/>
    <e v="#VALUE!"/>
    <s v=" "/>
    <e v="#VALUE!"/>
    <n v="542.33000000000004"/>
    <s v="KG"/>
    <n v="477.27667656224071"/>
    <x v="1617"/>
    <n v="6.8182382366034382"/>
    <n v="3697.7351428571428"/>
    <x v="1614"/>
    <x v="1619"/>
    <x v="6"/>
    <x v="0"/>
    <x v="0"/>
    <s v="Lunch Box"/>
  </r>
  <r>
    <s v="INNSA1"/>
    <s v="2019-04-02"/>
    <x v="0"/>
    <x v="2"/>
    <s v="STEEL LUNCH BOX-6527 (TOTAL 24504 PCS) (MILD STEEL) -"/>
    <x v="13"/>
    <x v="302"/>
    <x v="13"/>
    <s v="TOTAL 24504 PCS"/>
    <s v=""/>
    <e v="#VALUE!"/>
    <s v=" "/>
    <e v="#VALUE!"/>
    <n v="8535.56"/>
    <s v="KG"/>
    <n v="426.44443481154138"/>
    <x v="1618"/>
    <n v="6.0920633544505911"/>
    <n v="51999.172285714289"/>
    <x v="1615"/>
    <x v="1620"/>
    <x v="6"/>
    <x v="0"/>
    <x v="0"/>
    <s v="Lunch Box"/>
  </r>
  <r>
    <s v="INNSA1"/>
    <s v="2019-04-01"/>
    <x v="0"/>
    <x v="2"/>
    <s v="STAINLESS STEEL SPORTS BOTTLE 750ML S-308-C6-NP-20 (TOTAL 15 - 264 PCS)(NOT VACUUM BOTTLE)(MILD STEEL)"/>
    <x v="24"/>
    <x v="286"/>
    <x v="0"/>
    <s v="TOTAL 15 - 264 PCS"/>
    <s v=""/>
    <e v="#VALUE!"/>
    <s v=" "/>
    <e v="#VALUE!"/>
    <n v="2594.88"/>
    <s v="KG"/>
    <n v="433.72385620915043"/>
    <x v="1619"/>
    <n v="6.1960550887021482"/>
    <n v="16078.01942857143"/>
    <x v="1616"/>
    <x v="1621"/>
    <x v="6"/>
    <x v="0"/>
    <x v="0"/>
    <s v="Other"/>
  </r>
  <r>
    <s v="INNSA1"/>
    <s v="2019-04-01"/>
    <x v="0"/>
    <x v="2"/>
    <s v="STAINLESS STEEL SPORTS BOTTLE 650ML S115-NP-21 (TOTAL 16776 - PCS ) (NOT VACUUM BOTTLE) (MILD STEEL)"/>
    <x v="24"/>
    <x v="292"/>
    <x v="0"/>
    <s v="TOTAL 16776 - PCS "/>
    <s v=""/>
    <e v="#VALUE!"/>
    <s v=" "/>
    <e v="#VALUE!"/>
    <n v="2851.92"/>
    <s v="KG"/>
    <n v="482.10413686218402"/>
    <x v="1620"/>
    <n v="6.8872019551740573"/>
    <n v="19641.749"/>
    <x v="1617"/>
    <x v="1622"/>
    <x v="6"/>
    <x v="0"/>
    <x v="0"/>
    <s v="Other"/>
  </r>
  <r>
    <s v="INNSA1"/>
    <s v="2019-03-29"/>
    <x v="0"/>
    <x v="2"/>
    <s v="RYX-02-021A MILD STEEL MULTI FUNCTION CLOTH STAND (OTHER ART - ICLES OF HOUSEHOLD OF IRON &amp; STEEL) (3888 NOS)"/>
    <x v="20"/>
    <x v="33"/>
    <x v="10"/>
    <s v="OTHER ART - ICLES OF HOUSEHOLD OF IRON &amp; STEEL"/>
    <s v=""/>
    <e v="#VALUE!"/>
    <s v=" "/>
    <e v="#VALUE!"/>
    <n v="14256"/>
    <s v="KGS"/>
    <n v="171.2896499719416"/>
    <x v="1621"/>
    <n v="2.4469949995991662"/>
    <n v="34884.360714285707"/>
    <x v="1618"/>
    <x v="1623"/>
    <x v="6"/>
    <x v="0"/>
    <x v="0"/>
    <s v="Cloth Stand"/>
  </r>
  <r>
    <s v="INNSA1"/>
    <s v="2019-03-29"/>
    <x v="0"/>
    <x v="2"/>
    <s v="RYX-02-020 MILD STEEL MULTI FUNCTION CLOTH STAND (OTHER ARTI - CLES OF HOUSEHOLD OF IRON &amp; STEEL) (2464 NOS)"/>
    <x v="18"/>
    <x v="33"/>
    <x v="10"/>
    <s v="OTHER ARTI - CLES OF HOUSEHOLD OF IRON &amp; STEEL"/>
    <s v=""/>
    <e v="#VALUE!"/>
    <s v=" "/>
    <e v="#VALUE!"/>
    <n v="8008"/>
    <s v="KGS"/>
    <n v="310.08834790209801"/>
    <x v="1622"/>
    <n v="4.4298335414585424"/>
    <n v="35474.107000000004"/>
    <x v="1619"/>
    <x v="1624"/>
    <x v="6"/>
    <x v="0"/>
    <x v="0"/>
    <s v="Cloth Stand"/>
  </r>
  <r>
    <s v="INNSA1"/>
    <s v="2019-03-26"/>
    <x v="0"/>
    <x v="2"/>
    <s v="STAINLESS STEEL SPORTS BOTTLE 650ML S115-NP-21 (TOTAL 11736 - PCS ) (NOT VACUUM BOTTLE) (MILD STEEL)"/>
    <x v="24"/>
    <x v="292"/>
    <x v="0"/>
    <s v="TOTAL 11736 - PCS "/>
    <s v=""/>
    <e v="#VALUE!"/>
    <s v=" "/>
    <e v="#VALUE!"/>
    <n v="1995.12"/>
    <s v="KGS"/>
    <n v="481.93016961385791"/>
    <x v="1623"/>
    <n v="6.8847167087693979"/>
    <n v="13735.835999999999"/>
    <x v="1620"/>
    <x v="1625"/>
    <x v="6"/>
    <x v="0"/>
    <x v="0"/>
    <s v="Other"/>
  </r>
  <r>
    <s v="INNSA1"/>
    <s v="2019-03-26"/>
    <x v="0"/>
    <x v="2"/>
    <s v="STEEL LUNCH BOX -6527 (TOTAL 1356 PCS) (MILD STEEL) -"/>
    <x v="13"/>
    <x v="382"/>
    <x v="13"/>
    <s v="TOTAL 1356 PCS"/>
    <s v=""/>
    <e v="#VALUE!"/>
    <s v=" "/>
    <e v="#VALUE!"/>
    <n v="472.34"/>
    <s v="KGS"/>
    <n v="426.26692636660039"/>
    <x v="1624"/>
    <n v="6.0895275195228624"/>
    <n v="2876.3274285714292"/>
    <x v="1621"/>
    <x v="1626"/>
    <x v="6"/>
    <x v="0"/>
    <x v="0"/>
    <s v="Lunch Box"/>
  </r>
  <r>
    <s v="INNSA1"/>
    <s v="2019-03-26"/>
    <x v="0"/>
    <x v="2"/>
    <s v="STAINLESS STEEL COLA BOTTLE 750ML SK750-SL-01(TOTAL 10260 PC - S) (NOT VACUUM BOTTLE)"/>
    <x v="24"/>
    <x v="290"/>
    <x v="0"/>
    <s v="TOTAL 10260 PC - S"/>
    <s v=""/>
    <e v="#VALUE!"/>
    <s v=" "/>
    <e v="#VALUE!"/>
    <n v="2003.55"/>
    <s v="KGS"/>
    <n v="463.49548052207331"/>
    <x v="1625"/>
    <n v="6.6213640074581903"/>
    <n v="13266.233857142861"/>
    <x v="1622"/>
    <x v="1627"/>
    <x v="6"/>
    <x v="0"/>
    <x v="0"/>
    <s v="Other"/>
  </r>
  <r>
    <s v="INNSA1"/>
    <s v="2019-03-26"/>
    <x v="0"/>
    <x v="2"/>
    <s v="STEEL LUNCH BOX 3LAYER-8505 (TOTAL 16800 PCS) (MILDSTEEL)-DP - D CLIENT"/>
    <x v="13"/>
    <x v="378"/>
    <x v="13"/>
    <s v="TOTAL 16800 PCS"/>
    <s v=""/>
    <e v="#VALUE!"/>
    <s v=" "/>
    <e v="#VALUE!"/>
    <n v="10892"/>
    <s v="KGS"/>
    <n v="378.432559676827"/>
    <x v="1626"/>
    <n v="5.4061794239546712"/>
    <n v="58884.106285714282"/>
    <x v="1623"/>
    <x v="1628"/>
    <x v="6"/>
    <x v="0"/>
    <x v="0"/>
    <s v="Lunch Box"/>
  </r>
  <r>
    <s v="INNSA1"/>
    <s v="2019-03-26"/>
    <x v="0"/>
    <x v="2"/>
    <s v="STEEL LUNCH BOX -6561 (TOTAL 21060 PCS) (MILD STEEL) -"/>
    <x v="13"/>
    <x v="379"/>
    <x v="13"/>
    <s v="TOTAL 21060 PCS"/>
    <s v=""/>
    <e v="#VALUE!"/>
    <s v=" "/>
    <e v="#VALUE!"/>
    <n v="8026.2"/>
    <s v="KGS"/>
    <n v="469.38184819715428"/>
    <x v="1627"/>
    <n v="6.7054549742450611"/>
    <n v="53819.322714285707"/>
    <x v="1624"/>
    <x v="1629"/>
    <x v="6"/>
    <x v="0"/>
    <x v="0"/>
    <s v="Lunch Box"/>
  </r>
  <r>
    <s v="INNSA1"/>
    <s v="2019-03-26"/>
    <x v="0"/>
    <x v="2"/>
    <s v="STAINLESS STEEL SPORTS BOTTLE 750ML S-308-C6-NP-20 (TOTAL 1 - 0080 PCS)(NOT VACUUM BOTTLE)(MILD STEEL)"/>
    <x v="24"/>
    <x v="286"/>
    <x v="0"/>
    <s v="TOTAL 1 - 0080 PCS"/>
    <s v=""/>
    <e v="#VALUE!"/>
    <s v=" "/>
    <e v="#VALUE!"/>
    <n v="1713.6"/>
    <s v="KGS"/>
    <n v="433.56734360410832"/>
    <x v="1628"/>
    <n v="6.1938191943444041"/>
    <n v="10613.72857142857"/>
    <x v="1625"/>
    <x v="1630"/>
    <x v="6"/>
    <x v="0"/>
    <x v="0"/>
    <s v="Other"/>
  </r>
  <r>
    <s v="INNSA1"/>
    <s v="2019-03-26"/>
    <x v="0"/>
    <x v="2"/>
    <s v="STEEL LUNCH BOX 2 LAYER-8504(TOTAL 22260 PCS) (MILD STEEL) -"/>
    <x v="13"/>
    <x v="314"/>
    <x v="13"/>
    <s v="TOTAL 22260 PCS"/>
    <s v=""/>
    <e v="#VALUE!"/>
    <s v=" "/>
    <e v="#VALUE!"/>
    <n v="10647.7"/>
    <s v="KGS"/>
    <n v="372.31511500136179"/>
    <x v="1629"/>
    <n v="5.3187873571623117"/>
    <n v="56632.85214285714"/>
    <x v="1626"/>
    <x v="1631"/>
    <x v="6"/>
    <x v="0"/>
    <x v="0"/>
    <s v="Lunch Box"/>
  </r>
  <r>
    <s v="INNSA1"/>
    <s v="2019-03-13"/>
    <x v="0"/>
    <x v="2"/>
    <s v="03-027I FAMILY CLOTH RACK 3LAYERS (3648 PCS) (HOUSEHOLD ARTI - CLES) (MADE UP OF MILD STEEL)"/>
    <x v="110"/>
    <x v="288"/>
    <x v="46"/>
    <s v="3648 PCS"/>
    <s v=""/>
    <e v="#VALUE!"/>
    <s v=" "/>
    <e v="#VALUE!"/>
    <n v="21687.360000000001"/>
    <s v="KGS"/>
    <n v="145.6219590581795"/>
    <x v="1630"/>
    <n v="2.0510135078616831"/>
    <n v="44481.068309859147"/>
    <x v="1627"/>
    <x v="1632"/>
    <x v="6"/>
    <x v="0"/>
    <x v="0"/>
    <s v="Other"/>
  </r>
  <r>
    <s v="INNSA1"/>
    <s v="2019-02-26"/>
    <x v="0"/>
    <x v="1"/>
    <s v="STEEL SCRUBBER-SS430 (TOTAL 273456 PCS)(MILD STEEL) DPD CLIE - NT"/>
    <x v="13"/>
    <x v="383"/>
    <x v="5"/>
    <s v="TOTAL 273456 PCS"/>
    <s v=""/>
    <e v="#VALUE!"/>
    <s v=" "/>
    <e v="#VALUE!"/>
    <n v="6520"/>
    <s v="KGS"/>
    <n v="201.81367940000001"/>
    <x v="1631"/>
    <n v="2.80296777"/>
    <n v="18275.349859999998"/>
    <x v="1628"/>
    <x v="1633"/>
    <x v="6"/>
    <x v="1"/>
    <x v="0"/>
    <s v="Scrubber"/>
  </r>
  <r>
    <s v="INNSA1"/>
    <s v="2019-02-20"/>
    <x v="0"/>
    <x v="1"/>
    <s v="STEEL SCRUBBER 2 PCS SET-8001-2 -"/>
    <x v="13"/>
    <x v="276"/>
    <x v="44"/>
    <e v="#N/A"/>
    <s v=""/>
    <e v="#VALUE!"/>
    <s v=" "/>
    <e v="#VALUE!"/>
    <n v="96000"/>
    <s v="SET"/>
    <n v="12.58783938"/>
    <x v="1632"/>
    <n v="0.17326688700000001"/>
    <n v="16633.621200000001"/>
    <x v="1629"/>
    <x v="1634"/>
    <x v="6"/>
    <x v="1"/>
    <x v="0"/>
    <s v="Other"/>
  </r>
  <r>
    <s v="INNSA1"/>
    <s v="2019-02-19"/>
    <x v="0"/>
    <x v="2"/>
    <s v="STAINLESS STEEL SPORTS BOTTLE 750ML-AM-06(TOTAL NT WT.106.5 - 6 KGS) (NOT VACUUM BOTTLE) (MILD STEEL)"/>
    <x v="24"/>
    <x v="384"/>
    <x v="0"/>
    <s v="TOTAL NT WT.106.5 - 6 KGS"/>
    <s v=""/>
    <e v="#VALUE!"/>
    <s v=" "/>
    <e v="#VALUE!"/>
    <n v="720"/>
    <s v="PCS"/>
    <n v="95.157666669999998"/>
    <x v="1633"/>
    <n v="1.3098095890000001"/>
    <n v="943.06290430000001"/>
    <x v="1630"/>
    <x v="1635"/>
    <x v="6"/>
    <x v="0"/>
    <x v="0"/>
    <s v="Other"/>
  </r>
  <r>
    <s v="INNSA1"/>
    <s v="2019-02-19"/>
    <x v="0"/>
    <x v="2"/>
    <s v="STAINLESS STEEL COLA BOTTLE 750ML SK750 SL-01 (TOTAL NT WT.1 - 829.81KGS) (NOT VACUUM BOTTLE) (MILD STEEL)"/>
    <x v="24"/>
    <x v="222"/>
    <x v="0"/>
    <s v="TOTAL NT WT.1 - 829.81KGS"/>
    <s v=""/>
    <e v="#VALUE!"/>
    <s v=" "/>
    <e v="#VALUE!"/>
    <n v="9432"/>
    <s v="PCS"/>
    <n v="94.033752120000003"/>
    <x v="1634"/>
    <n v="1.2943393270000001"/>
    <n v="12208.20853"/>
    <x v="1631"/>
    <x v="1636"/>
    <x v="6"/>
    <x v="0"/>
    <x v="0"/>
    <s v="Other"/>
  </r>
  <r>
    <s v="INNSA1"/>
    <s v="2019-02-19"/>
    <x v="0"/>
    <x v="2"/>
    <s v="STAINLESS STEEL SPORTS BOTTLE 750ML S-308-C6-NP-20 (TOTAL NT - WT.2790.14KGS)(NOT VACUUM BOTTLE)(MILD STEEL)DPD CLIENT"/>
    <x v="24"/>
    <x v="286"/>
    <x v="0"/>
    <s v="TOTAL NT - WT.2790.14KGS"/>
    <s v=""/>
    <e v="#VALUE!"/>
    <s v=" "/>
    <e v="#VALUE!"/>
    <n v="16128"/>
    <s v="PCS"/>
    <n v="76.575693200000003"/>
    <x v="1635"/>
    <n v="1.054035694"/>
    <n v="16999.487679999998"/>
    <x v="1632"/>
    <x v="1637"/>
    <x v="6"/>
    <x v="0"/>
    <x v="0"/>
    <s v="Other"/>
  </r>
  <r>
    <s v="INNSA1"/>
    <s v="2019-02-19"/>
    <x v="0"/>
    <x v="2"/>
    <s v="STEEL TEA STRAINER -NP-55 (TOTAL NET WT.628.02 KGS) (MILD ST - EEL)"/>
    <x v="13"/>
    <x v="284"/>
    <x v="6"/>
    <s v="TOTAL NET WT.628.02 KGS"/>
    <s v=""/>
    <e v="#VALUE!"/>
    <s v=" "/>
    <e v="#VALUE!"/>
    <n v="21240"/>
    <s v="PCS"/>
    <n v="24.256274479999998"/>
    <x v="1636"/>
    <n v="0.33387852000000001"/>
    <n v="7091.5797659999998"/>
    <x v="1633"/>
    <x v="1638"/>
    <x v="6"/>
    <x v="0"/>
    <x v="0"/>
    <s v="Tea Strainer"/>
  </r>
  <r>
    <s v="INNSA1"/>
    <s v="2019-02-19"/>
    <x v="0"/>
    <x v="2"/>
    <s v="STEEL PEELER -MP-196 (TOTAL NET WT.167.28 KGS) (MILD STEEL)D - PD CLIENT"/>
    <x v="13"/>
    <x v="371"/>
    <x v="52"/>
    <s v="TOTAL NET WT.167.28 KGS"/>
    <s v=""/>
    <e v="#VALUE!"/>
    <s v=" "/>
    <e v="#VALUE!"/>
    <n v="1968"/>
    <s v="PCS"/>
    <n v="39.27252541"/>
    <x v="1637"/>
    <n v="0.54057158199999999"/>
    <n v="1063.844873"/>
    <x v="1634"/>
    <x v="1639"/>
    <x v="6"/>
    <x v="0"/>
    <x v="0"/>
    <s v="Other"/>
  </r>
  <r>
    <s v="INNSA1"/>
    <s v="2019-02-19"/>
    <x v="0"/>
    <x v="2"/>
    <s v="STAINLESS STEEL SPORTS BOTTLE 650ML S115-NP-21 (TOTAL NT WT. - 2696.72 KGS) (NOT VACUUM BOTTLE) (MILD STEEL)"/>
    <x v="24"/>
    <x v="292"/>
    <x v="0"/>
    <s v="TOTAL NT WT. - 2696.72 KGS"/>
    <s v=""/>
    <e v="#VALUE!"/>
    <s v=" "/>
    <e v="#VALUE!"/>
    <n v="15588"/>
    <s v="PCS"/>
    <n v="85.117404410000006"/>
    <x v="1638"/>
    <n v="1.1716091449999999"/>
    <n v="18263.04336"/>
    <x v="1635"/>
    <x v="1640"/>
    <x v="6"/>
    <x v="0"/>
    <x v="0"/>
    <s v="Other"/>
  </r>
  <r>
    <s v="INNSA1"/>
    <s v="2019-02-12"/>
    <x v="0"/>
    <x v="2"/>
    <s v="STAINLESS STEEL SPORTS BOTTLE 650ML S115-NP-21 (TOTAL NT WT. - 3286.99 KGS) (NOT VACUUM BOTTLE) (MILD STEEL)"/>
    <x v="24"/>
    <x v="292"/>
    <x v="0"/>
    <s v="TOTAL NT WT. - 3286.99 KGS"/>
    <s v=""/>
    <e v="#VALUE!"/>
    <s v=" "/>
    <e v="#VALUE!"/>
    <n v="19044"/>
    <s v="PCS"/>
    <n v="83.549800989999994"/>
    <x v="1639"/>
    <n v="1.1500316719999999"/>
    <n v="21901.203170000001"/>
    <x v="1636"/>
    <x v="1641"/>
    <x v="6"/>
    <x v="0"/>
    <x v="0"/>
    <s v="Other"/>
  </r>
  <r>
    <s v="INNSA1"/>
    <s v="2019-02-12"/>
    <x v="0"/>
    <x v="2"/>
    <s v="STAINLESS STEEL COLA BOTTLE 750ML SK750 SL-01 (TOTAL NT WT.5 - 529 KGS) (NOT VACUUM BOTTLE) (MILD STEEL)"/>
    <x v="24"/>
    <x v="222"/>
    <x v="0"/>
    <s v="TOTAL NT WT.5 - 529 KGS"/>
    <s v=""/>
    <e v="#VALUE!"/>
    <s v=" "/>
    <e v="#VALUE!"/>
    <n v="28800"/>
    <s v="PCS"/>
    <n v="92.301937150000001"/>
    <x v="1640"/>
    <n v="1.270501544"/>
    <n v="36590.444459999999"/>
    <x v="1637"/>
    <x v="1642"/>
    <x v="6"/>
    <x v="0"/>
    <x v="0"/>
    <s v="Other"/>
  </r>
  <r>
    <s v="INNSA1"/>
    <s v="2019-02-12"/>
    <x v="0"/>
    <x v="2"/>
    <s v="STAINLESS STEEL SPORTS BOTTLE 750ML S-308-C6-NP-20 (TOTAL NT - WT. 2029.49KGS)(NOT VACUUM BOTTLE)(MILD STEEL)"/>
    <x v="24"/>
    <x v="286"/>
    <x v="0"/>
    <s v="TOTAL NT - WT. 2029.49KGS"/>
    <s v=""/>
    <e v="#VALUE!"/>
    <s v=" "/>
    <e v="#VALUE!"/>
    <n v="11772"/>
    <s v="PCS"/>
    <n v="75.202175499999996"/>
    <x v="1641"/>
    <n v="1.035129738"/>
    <n v="12185.547280000001"/>
    <x v="1638"/>
    <x v="1643"/>
    <x v="6"/>
    <x v="0"/>
    <x v="0"/>
    <s v="Other"/>
  </r>
  <r>
    <s v="INNSA1"/>
    <s v="2019-02-11"/>
    <x v="0"/>
    <x v="2"/>
    <s v="STEEL LUNCH BOX 2 LAYER-8504(TOTAL NET.WT.574.00 KGS) (MILD - STEEL)"/>
    <x v="13"/>
    <x v="314"/>
    <x v="13"/>
    <s v="TOTAL NET.WT.574.00 KGS"/>
    <s v=""/>
    <e v="#VALUE!"/>
    <s v=" "/>
    <e v="#VALUE!"/>
    <n v="1200"/>
    <s v="PCS"/>
    <n v="184.46974169999999"/>
    <x v="1642"/>
    <n v="2.5391568019999999"/>
    <n v="3046.9881620000001"/>
    <x v="1639"/>
    <x v="1644"/>
    <x v="6"/>
    <x v="0"/>
    <x v="0"/>
    <s v="Lunch Box"/>
  </r>
  <r>
    <s v="INNSA1"/>
    <s v="2019-02-11"/>
    <x v="0"/>
    <x v="2"/>
    <s v="STEEL LUNCH BOX -6900(TOTAL NET.WT.4496.00KGS) (MILD STEEL) -"/>
    <x v="13"/>
    <x v="381"/>
    <x v="13"/>
    <s v="TOTAL NET.WT.4496.00KGS"/>
    <s v=""/>
    <e v="#VALUE!"/>
    <s v=" "/>
    <e v="#VALUE!"/>
    <n v="38400"/>
    <s v="PCS"/>
    <n v="58.29243906"/>
    <x v="1643"/>
    <n v="0.80237355899999996"/>
    <n v="30811.144670000001"/>
    <x v="1640"/>
    <x v="1645"/>
    <x v="6"/>
    <x v="0"/>
    <x v="0"/>
    <s v="Lunch Box"/>
  </r>
  <r>
    <s v="INNSA1"/>
    <s v="2019-02-11"/>
    <x v="0"/>
    <x v="2"/>
    <s v="STEEL LUNCH BOX 3LAYER-8505 (TOTAL NET WT.10892.00 KGS) (MIL - DSTEEL)"/>
    <x v="13"/>
    <x v="378"/>
    <x v="13"/>
    <s v="TOTAL NET WT.10892.00 KGS"/>
    <s v=""/>
    <e v="#VALUE!"/>
    <s v=" "/>
    <e v="#VALUE!"/>
    <n v="16800"/>
    <s v="PCS"/>
    <n v="256.04400479999998"/>
    <x v="1644"/>
    <n v="3.524349687"/>
    <n v="59209.074739999996"/>
    <x v="1641"/>
    <x v="1646"/>
    <x v="6"/>
    <x v="0"/>
    <x v="0"/>
    <s v="Lunch Box"/>
  </r>
  <r>
    <s v="INNSA1"/>
    <s v="2019-02-11"/>
    <x v="0"/>
    <x v="2"/>
    <s v="STEEL LUNCH BOX-6527 (TOTAL NET WT.9007.90 KGS) (MILD STEEL) -"/>
    <x v="13"/>
    <x v="302"/>
    <x v="13"/>
    <s v="TOTAL NET WT.9007.90 KGS"/>
    <s v=""/>
    <e v="#VALUE!"/>
    <s v=" "/>
    <e v="#VALUE!"/>
    <n v="25860"/>
    <s v="PCS"/>
    <n v="154.9545851"/>
    <x v="1645"/>
    <n v="2.132891742"/>
    <n v="55156.580450000001"/>
    <x v="1642"/>
    <x v="1647"/>
    <x v="6"/>
    <x v="0"/>
    <x v="0"/>
    <s v="Lunch Box"/>
  </r>
  <r>
    <s v="INNSA1"/>
    <s v="2019-02-06"/>
    <x v="0"/>
    <x v="1"/>
    <s v="STEEL SCRUBBER-DR-1 (TOTAL NET WT. 4951.80KGS) (MILD STEEL) - DPD CLIENT"/>
    <x v="13"/>
    <x v="385"/>
    <x v="5"/>
    <s v="TOTAL NET WT. 4951.80KGS"/>
    <s v=""/>
    <e v="#VALUE!"/>
    <s v=" "/>
    <e v="#VALUE!"/>
    <n v="235800"/>
    <s v="PCS"/>
    <n v="4.938705895"/>
    <x v="1646"/>
    <n v="6.8498001000000003E-2"/>
    <n v="16151.82871"/>
    <x v="1643"/>
    <x v="1648"/>
    <x v="6"/>
    <x v="1"/>
    <x v="0"/>
    <s v="Scrubber"/>
  </r>
  <r>
    <s v="INNSA1"/>
    <s v="2019-02-05"/>
    <x v="0"/>
    <x v="2"/>
    <s v="KWB-600F STAINLESS STEEL SPORTS BOTTLE -"/>
    <x v="81"/>
    <x v="276"/>
    <x v="44"/>
    <e v="#N/A"/>
    <s v=""/>
    <e v="#VALUE!"/>
    <s v=" "/>
    <e v="#VALUE!"/>
    <n v="50400"/>
    <s v="PCS"/>
    <n v="77.081099210000005"/>
    <x v="1647"/>
    <n v="1.069085981"/>
    <n v="53881.933429999997"/>
    <x v="1644"/>
    <x v="1649"/>
    <x v="6"/>
    <x v="0"/>
    <x v="0"/>
    <s v="Other"/>
  </r>
  <r>
    <s v="INNSA1"/>
    <s v="2019-02-05"/>
    <x v="0"/>
    <x v="2"/>
    <s v="STEEL ZHARA -NP-003 (TOTAL NET WT.4368 KGS) (MILD STEEL) -"/>
    <x v="13"/>
    <x v="282"/>
    <x v="40"/>
    <s v="TOTAL NET WT.4368 KGS"/>
    <s v=""/>
    <e v="#VALUE!"/>
    <s v=" "/>
    <e v="#VALUE!"/>
    <n v="48000"/>
    <s v="KGS"/>
    <n v="33.513490210000001"/>
    <x v="1648"/>
    <n v="0.46481955899999999"/>
    <n v="22311.338830000001"/>
    <x v="1645"/>
    <x v="1650"/>
    <x v="6"/>
    <x v="0"/>
    <x v="0"/>
    <s v="Other"/>
  </r>
  <r>
    <s v="INNSA1"/>
    <s v="2019-02-05"/>
    <x v="0"/>
    <x v="2"/>
    <s v="STAINLESS STEEL SPORTS BOTTLE 750ML S-308-C6-NP-20 (TOTAL NT - WT. 4671KGS)(NOT VACUUM BOTTLE)(MILD STEEL)DPD CLIENT"/>
    <x v="24"/>
    <x v="286"/>
    <x v="0"/>
    <s v="TOTAL NT - WT. 4671KGS"/>
    <s v=""/>
    <e v="#VALUE!"/>
    <s v=" "/>
    <e v="#VALUE!"/>
    <n v="27000"/>
    <s v="PCS"/>
    <n v="76.097529629999997"/>
    <x v="1649"/>
    <n v="1.0554442390000001"/>
    <n v="28496.994449999998"/>
    <x v="1646"/>
    <x v="1651"/>
    <x v="6"/>
    <x v="0"/>
    <x v="0"/>
    <s v="Other"/>
  </r>
  <r>
    <s v="INNSA1"/>
    <s v="2019-02-05"/>
    <x v="0"/>
    <x v="2"/>
    <s v="STAINLESS STEEL SPORTS BOTTLE 650ML S115-NP-21 (TOTAL NT WT. - 2559.71KGS) (NOT VACUUM BOTTLE) (MILD STEEL)"/>
    <x v="24"/>
    <x v="292"/>
    <x v="0"/>
    <s v="TOTAL NT WT. - 2559.71KGS"/>
    <s v=""/>
    <e v="#VALUE!"/>
    <s v=" "/>
    <e v="#VALUE!"/>
    <n v="14796"/>
    <s v="PCS"/>
    <n v="84.585903619999996"/>
    <x v="1650"/>
    <n v="1.173174808"/>
    <n v="17358.294450000001"/>
    <x v="1647"/>
    <x v="1652"/>
    <x v="6"/>
    <x v="0"/>
    <x v="0"/>
    <s v="Other"/>
  </r>
  <r>
    <s v="INNSA1"/>
    <s v="2019-02-05"/>
    <x v="0"/>
    <x v="2"/>
    <s v="STEEL PEELER -MP-196 (TOTAL NET WT.1566.72 KGS) (MILD STEEL) -"/>
    <x v="13"/>
    <x v="371"/>
    <x v="52"/>
    <s v="TOTAL NET WT.1566.72 KGS"/>
    <s v=""/>
    <e v="#VALUE!"/>
    <s v=" "/>
    <e v="#VALUE!"/>
    <n v="18432"/>
    <s v="PCS"/>
    <n v="38.002539059999997"/>
    <x v="1651"/>
    <n v="0.52708098599999997"/>
    <n v="9715.1567269999996"/>
    <x v="1648"/>
    <x v="1653"/>
    <x v="6"/>
    <x v="0"/>
    <x v="0"/>
    <s v="Other"/>
  </r>
  <r>
    <s v="INNSA1"/>
    <s v="2019-02-05"/>
    <x v="0"/>
    <x v="2"/>
    <s v="STEEL TEA STRAINER-NP-55 (TOTAL NET WT.1312.20 KGS) (MILD ST - EEL)"/>
    <x v="13"/>
    <x v="325"/>
    <x v="6"/>
    <s v="TOTAL NET WT.1312.20 KGS"/>
    <s v=""/>
    <e v="#VALUE!"/>
    <s v=" "/>
    <e v="#VALUE!"/>
    <n v="29160"/>
    <s v="PCS"/>
    <n v="23.474539440000001"/>
    <x v="1652"/>
    <n v="0.325583071"/>
    <n v="9494.0023579999997"/>
    <x v="1649"/>
    <x v="1654"/>
    <x v="6"/>
    <x v="0"/>
    <x v="0"/>
    <s v="Tea Strainer"/>
  </r>
  <r>
    <s v="INNSA1"/>
    <s v="2019-01-29"/>
    <x v="0"/>
    <x v="2"/>
    <s v="KWP-600B-SS OIL POT 600ML -"/>
    <x v="116"/>
    <x v="276"/>
    <x v="44"/>
    <e v="#N/A"/>
    <s v=""/>
    <e v="#VALUE!"/>
    <s v=" "/>
    <e v="#VALUE!"/>
    <n v="6800"/>
    <s v="PCS"/>
    <n v="91.549698530000001"/>
    <x v="1653"/>
    <n v="1.269760035"/>
    <n v="8634.3682389999994"/>
    <x v="1650"/>
    <x v="1655"/>
    <x v="6"/>
    <x v="0"/>
    <x v="0"/>
    <s v="Other"/>
  </r>
  <r>
    <s v="INNSA1"/>
    <s v="2019-01-29"/>
    <x v="0"/>
    <x v="2"/>
    <s v="KWP-1000B-SS OIL POT 1000ML -"/>
    <x v="117"/>
    <x v="276"/>
    <x v="44"/>
    <e v="#N/A"/>
    <s v=""/>
    <e v="#VALUE!"/>
    <s v=" "/>
    <e v="#VALUE!"/>
    <n v="11100"/>
    <s v="PCS"/>
    <n v="111.16749009999999"/>
    <x v="1654"/>
    <n v="1.541851458"/>
    <n v="17114.551179999999"/>
    <x v="1651"/>
    <x v="1656"/>
    <x v="6"/>
    <x v="0"/>
    <x v="0"/>
    <s v="Other"/>
  </r>
  <r>
    <s v="INNSA1"/>
    <s v="2019-01-28"/>
    <x v="0"/>
    <x v="1"/>
    <s v="STEEL SCRUBBER 3PCS SET-DR-2(TOTAL NET WT.630.00 KGS) (MILD - STEEL)"/>
    <x v="13"/>
    <x v="375"/>
    <x v="4"/>
    <s v="TOTAL NET WT.630.00 KGS"/>
    <s v=""/>
    <e v="#VALUE!"/>
    <s v=" "/>
    <e v="#VALUE!"/>
    <n v="10000"/>
    <s v="SET"/>
    <n v="15.529305000000001"/>
    <x v="1655"/>
    <n v="0.21538564499999999"/>
    <n v="2153.8564489999999"/>
    <x v="1652"/>
    <x v="1657"/>
    <x v="6"/>
    <x v="1"/>
    <x v="0"/>
    <s v="Scrubber"/>
  </r>
  <r>
    <s v="INNSA1"/>
    <s v="2019-01-22"/>
    <x v="0"/>
    <x v="2"/>
    <s v="SM1168 STEEL HOOK WITH HANGER -"/>
    <x v="30"/>
    <x v="276"/>
    <x v="44"/>
    <e v="#N/A"/>
    <s v=""/>
    <e v="#VALUE!"/>
    <s v=" "/>
    <e v="#VALUE!"/>
    <n v="1800"/>
    <s v="PCS"/>
    <n v="99.891361110000005"/>
    <x v="1656"/>
    <n v="1.3854557709999999"/>
    <n v="2493.8203880000001"/>
    <x v="1653"/>
    <x v="1658"/>
    <x v="6"/>
    <x v="0"/>
    <x v="0"/>
    <s v="Other"/>
  </r>
  <r>
    <s v="INNSA1"/>
    <s v="2019-01-22"/>
    <x v="0"/>
    <x v="2"/>
    <s v="KWP-1000B-SS OIL POT 1000ML -"/>
    <x v="117"/>
    <x v="276"/>
    <x v="44"/>
    <e v="#N/A"/>
    <s v=""/>
    <e v="#VALUE!"/>
    <s v=" "/>
    <e v="#VALUE!"/>
    <n v="11100"/>
    <s v="PCS"/>
    <n v="111.380709"/>
    <x v="1657"/>
    <n v="1.5448087239999999"/>
    <n v="17147.376840000001"/>
    <x v="1654"/>
    <x v="1659"/>
    <x v="6"/>
    <x v="0"/>
    <x v="0"/>
    <s v="Other"/>
  </r>
  <r>
    <s v="INNSA1"/>
    <s v="2019-01-22"/>
    <x v="0"/>
    <x v="2"/>
    <s v="KWP-600B-SS OIL POT 600ML -"/>
    <x v="116"/>
    <x v="276"/>
    <x v="44"/>
    <e v="#N/A"/>
    <s v=""/>
    <e v="#VALUE!"/>
    <s v=" "/>
    <e v="#VALUE!"/>
    <n v="6800"/>
    <s v="PCS"/>
    <n v="91.725289709999998"/>
    <x v="1658"/>
    <n v="1.272195419"/>
    <n v="8650.9288489999999"/>
    <x v="1655"/>
    <x v="1660"/>
    <x v="6"/>
    <x v="0"/>
    <x v="0"/>
    <s v="Other"/>
  </r>
  <r>
    <s v="INNSA1"/>
    <s v="2019-01-21"/>
    <x v="0"/>
    <x v="2"/>
    <s v="STEEL WALL HANGER HOOK-SL-89 (TOTAL NET WT.2709.50 KGS)(MILD - STEEL)"/>
    <x v="13"/>
    <x v="386"/>
    <x v="54"/>
    <s v="TOTAL NET WT.2709.50 KGS"/>
    <s v=""/>
    <e v="#VALUE!"/>
    <s v=" "/>
    <e v="#VALUE!"/>
    <n v="14112"/>
    <s v="PCS"/>
    <n v="80.858762760000005"/>
    <x v="1659"/>
    <n v="1.121480759"/>
    <n v="15826.33648"/>
    <x v="1656"/>
    <x v="1661"/>
    <x v="6"/>
    <x v="0"/>
    <x v="0"/>
    <s v="Hanger"/>
  </r>
  <r>
    <s v="INNSA1"/>
    <s v="2019-01-19"/>
    <x v="0"/>
    <x v="2"/>
    <s v="STAINLESS STEEL SPORTS BOTTLE 750ML S-308-C6-NP-20 (TOTAL NT - WT. 3103.20 KGS)(NOT VACUUM BOTTLE)(MILD STEEL)"/>
    <x v="24"/>
    <x v="286"/>
    <x v="0"/>
    <s v="TOTAL NT - WT. 3103.20 KGS"/>
    <s v=""/>
    <e v="#VALUE!"/>
    <s v=" "/>
    <e v="#VALUE!"/>
    <n v="18000"/>
    <s v="PCS"/>
    <n v="76.15621333"/>
    <x v="1660"/>
    <n v="1.0562581600000001"/>
    <n v="19012.64688"/>
    <x v="1657"/>
    <x v="1662"/>
    <x v="6"/>
    <x v="0"/>
    <x v="0"/>
    <s v="Other"/>
  </r>
  <r>
    <s v="INNSA1"/>
    <s v="2019-01-19"/>
    <x v="0"/>
    <x v="2"/>
    <s v="STEEL WALL HANGER HOOK-SL-89 (TOTAL NET WT.1161.22 KGS)(MILD - STEEL)"/>
    <x v="13"/>
    <x v="386"/>
    <x v="54"/>
    <s v="TOTAL NET WT.1161.22 KGS"/>
    <s v=""/>
    <e v="#VALUE!"/>
    <s v=" "/>
    <e v="#VALUE!"/>
    <n v="6048"/>
    <s v="PCS"/>
    <n v="80.964553570000007"/>
    <x v="1661"/>
    <n v="1.1229480380000001"/>
    <n v="6791.5897359999999"/>
    <x v="1658"/>
    <x v="1663"/>
    <x v="6"/>
    <x v="0"/>
    <x v="0"/>
    <s v="Hanger"/>
  </r>
  <r>
    <s v="INNSA1"/>
    <s v="2019-01-19"/>
    <x v="0"/>
    <x v="2"/>
    <s v="STAINLESS STEEL SPORTS BOTTLE 650ML S115-NP-21 (TOTAL NT WT. - 3697.09 KGS) (NOT VACUUM BOTTLE) (MILD STEEL)"/>
    <x v="24"/>
    <x v="292"/>
    <x v="0"/>
    <s v="TOTAL NT WT. - 3697.09 KGS"/>
    <s v=""/>
    <e v="#VALUE!"/>
    <s v=" "/>
    <e v="#VALUE!"/>
    <n v="21420"/>
    <s v="PCS"/>
    <n v="84.651133520000002"/>
    <x v="1662"/>
    <n v="1.174079522"/>
    <n v="25148.783360000001"/>
    <x v="1659"/>
    <x v="1664"/>
    <x v="6"/>
    <x v="0"/>
    <x v="0"/>
    <s v="Other"/>
  </r>
  <r>
    <s v="INNSA1"/>
    <s v="2019-01-15"/>
    <x v="0"/>
    <x v="2"/>
    <s v="KWS-750C - STAINLESS STEEL SPORTS BOTTLE 850ML -"/>
    <x v="118"/>
    <x v="276"/>
    <x v="44"/>
    <e v="#N/A"/>
    <s v=""/>
    <e v="#VALUE!"/>
    <s v=" "/>
    <e v="#VALUE!"/>
    <n v="19188"/>
    <s v="PCS"/>
    <n v="71.997569839999997"/>
    <x v="1663"/>
    <n v="1.0104922080000001"/>
    <n v="19389.324489999999"/>
    <x v="1660"/>
    <x v="1665"/>
    <x v="6"/>
    <x v="0"/>
    <x v="0"/>
    <s v="Other"/>
  </r>
  <r>
    <s v="INNSA1"/>
    <s v="2019-01-15"/>
    <x v="0"/>
    <x v="2"/>
    <s v="KW830- STAINLESS STEEL SPORTS BOTTLE 1000ML -"/>
    <x v="119"/>
    <x v="276"/>
    <x v="44"/>
    <e v="#N/A"/>
    <s v=""/>
    <e v="#VALUE!"/>
    <s v=" "/>
    <e v="#VALUE!"/>
    <n v="14040"/>
    <s v="PCS"/>
    <n v="75.516626070000001"/>
    <x v="1664"/>
    <n v="1.0598824710000001"/>
    <n v="14880.749889999999"/>
    <x v="1661"/>
    <x v="1666"/>
    <x v="6"/>
    <x v="0"/>
    <x v="0"/>
    <s v="Other"/>
  </r>
  <r>
    <s v="INNSA1"/>
    <s v="2019-01-15"/>
    <x v="0"/>
    <x v="2"/>
    <s v="KWS-750D- STAINLESS STEEL SPORTS BOTTLE 750ML -"/>
    <x v="120"/>
    <x v="276"/>
    <x v="44"/>
    <e v="#N/A"/>
    <s v=""/>
    <e v="#VALUE!"/>
    <s v=" "/>
    <e v="#VALUE!"/>
    <n v="19476"/>
    <s v="PCS"/>
    <n v="79.197326450000006"/>
    <x v="1665"/>
    <n v="1.1115414239999999"/>
    <n v="21648.38077"/>
    <x v="1662"/>
    <x v="1667"/>
    <x v="6"/>
    <x v="0"/>
    <x v="0"/>
    <s v="Other"/>
  </r>
  <r>
    <s v="INNSA1"/>
    <s v="2019-01-15"/>
    <x v="0"/>
    <x v="2"/>
    <s v="KW-820 - STAINLESS STEEL SPORTS BOTTLE 750ML -"/>
    <x v="121"/>
    <x v="276"/>
    <x v="44"/>
    <e v="#N/A"/>
    <s v=""/>
    <e v="#VALUE!"/>
    <s v=" "/>
    <e v="#VALUE!"/>
    <n v="14040"/>
    <s v="PCS"/>
    <n v="71.920596149999994"/>
    <x v="1666"/>
    <n v="1.0094118759999999"/>
    <n v="14172.142739999999"/>
    <x v="1663"/>
    <x v="1668"/>
    <x v="6"/>
    <x v="0"/>
    <x v="0"/>
    <s v="Other"/>
  </r>
  <r>
    <s v="INNSA1"/>
    <s v="2019-01-15"/>
    <x v="0"/>
    <x v="2"/>
    <s v="KW-868- STAINLESS STEEL SPORTS BOTTLE 650ML -"/>
    <x v="122"/>
    <x v="276"/>
    <x v="44"/>
    <e v="#N/A"/>
    <s v=""/>
    <e v="#VALUE!"/>
    <s v=" "/>
    <e v="#VALUE!"/>
    <n v="14040"/>
    <s v="PCS"/>
    <n v="84.866303419999994"/>
    <x v="1667"/>
    <n v="1.191106013"/>
    <n v="16723.128420000001"/>
    <x v="1664"/>
    <x v="1669"/>
    <x v="6"/>
    <x v="0"/>
    <x v="0"/>
    <s v="Other"/>
  </r>
  <r>
    <s v="INNSA1"/>
    <s v="2019-01-14"/>
    <x v="0"/>
    <x v="2"/>
    <s v="STEEL TEA STRAINER -NP-55 (TOTAL NET WT.2368.80 KGS) (MILD S - TEEL)"/>
    <x v="13"/>
    <x v="284"/>
    <x v="6"/>
    <s v="TOTAL NET WT.2368.80 KGS"/>
    <s v=""/>
    <e v="#VALUE!"/>
    <s v=" "/>
    <e v="#VALUE!"/>
    <n v="50400"/>
    <s v="PCS"/>
    <n v="23.07264683"/>
    <x v="1668"/>
    <n v="0.32382662200000001"/>
    <n v="16320.86175"/>
    <x v="1665"/>
    <x v="1670"/>
    <x v="6"/>
    <x v="0"/>
    <x v="0"/>
    <s v="Tea Strainer"/>
  </r>
  <r>
    <s v="INNSA1"/>
    <s v="2019-01-12"/>
    <x v="0"/>
    <x v="2"/>
    <s v="STAINLESS STEEL SPORTS BOTTLE 650ML S115-NP-21 (TOTAL NT WT. - 3286.99 KGS) (NOT VACUUM BOTTLE) (MILD STEEL)"/>
    <x v="24"/>
    <x v="292"/>
    <x v="0"/>
    <s v="TOTAL NT WT. - 3286.99 KGS"/>
    <s v=""/>
    <e v="#VALUE!"/>
    <s v=" "/>
    <e v="#VALUE!"/>
    <n v="19044"/>
    <s v="PCS"/>
    <n v="83.549800989999994"/>
    <x v="1639"/>
    <n v="1.172628786"/>
    <n v="22331.542600000001"/>
    <x v="1636"/>
    <x v="1671"/>
    <x v="6"/>
    <x v="0"/>
    <x v="0"/>
    <s v="Other"/>
  </r>
  <r>
    <s v="INNSA1"/>
    <s v="2019-01-12"/>
    <x v="0"/>
    <x v="2"/>
    <s v="STAINLESS STEEL SPORTS BOTTLE 750ML S-308-C6-NP-20 (TOTAL NT - WT. 2029.49KGS)(NOT VACUUM BOTTLE)(MILD STEEL)"/>
    <x v="24"/>
    <x v="286"/>
    <x v="0"/>
    <s v="TOTAL NT - WT. 2029.49KGS"/>
    <s v=""/>
    <e v="#VALUE!"/>
    <s v=" "/>
    <e v="#VALUE!"/>
    <n v="11772"/>
    <s v="PCS"/>
    <n v="75.202175499999996"/>
    <x v="1641"/>
    <n v="1.0554691300000001"/>
    <n v="12424.982599999999"/>
    <x v="1638"/>
    <x v="1672"/>
    <x v="6"/>
    <x v="0"/>
    <x v="0"/>
    <s v="Other"/>
  </r>
  <r>
    <s v="INNSA1"/>
    <s v="2019-01-12"/>
    <x v="0"/>
    <x v="2"/>
    <s v="STAINLESS STEEL COLA BOTTLE 750ML SK750 SL-01 (TOTAL NT WT.5 - 529 KGS) (NOT VACUUM BOTTLE) (MILD STEEL)"/>
    <x v="24"/>
    <x v="222"/>
    <x v="0"/>
    <s v="TOTAL NT WT.5 - 529 KGS"/>
    <s v=""/>
    <e v="#VALUE!"/>
    <s v=" "/>
    <e v="#VALUE!"/>
    <n v="28800"/>
    <s v="PCS"/>
    <n v="92.301937150000001"/>
    <x v="1640"/>
    <n v="1.295465785"/>
    <n v="37309.414599999996"/>
    <x v="1637"/>
    <x v="1673"/>
    <x v="6"/>
    <x v="0"/>
    <x v="0"/>
    <s v="Other"/>
  </r>
  <r>
    <s v="INNSA1"/>
    <s v="2019-01-11"/>
    <x v="0"/>
    <x v="2"/>
    <s v="RYX-02-021A MILD STEEL MULTI FUNCTION CLOTH STAND (OTHER ART - ICLES OF HOUSEHOLD OF IRON &amp; STEEL)"/>
    <x v="20"/>
    <x v="33"/>
    <x v="10"/>
    <s v="OTHER ART - ICLES OF HOUSEHOLD OF IRON &amp; STEEL"/>
    <s v=""/>
    <e v="#VALUE!"/>
    <s v=" "/>
    <e v="#VALUE!"/>
    <n v="2592"/>
    <s v="PCS"/>
    <n v="637.83584099999996"/>
    <x v="1669"/>
    <n v="8.9520819800000009"/>
    <n v="23203.796490000001"/>
    <x v="1666"/>
    <x v="1674"/>
    <x v="6"/>
    <x v="0"/>
    <x v="0"/>
    <s v="Cloth Stand"/>
  </r>
  <r>
    <s v="INNSA1"/>
    <s v="2019-01-08"/>
    <x v="0"/>
    <x v="2"/>
    <s v="STEEL CONTAINER-GN-32 (TOTAL NET WT.27.79 KGS) (MILD STEEL) -"/>
    <x v="13"/>
    <x v="387"/>
    <x v="5"/>
    <s v="TOTAL NET WT.27.79 KGS"/>
    <s v=""/>
    <e v="#VALUE!"/>
    <s v=" "/>
    <e v="#VALUE!"/>
    <n v="72"/>
    <s v="PCS"/>
    <n v="152.06222220000001"/>
    <x v="1670"/>
    <n v="2.1342066279999998"/>
    <n v="153.6628772"/>
    <x v="1667"/>
    <x v="1675"/>
    <x v="6"/>
    <x v="0"/>
    <x v="0"/>
    <s v="Other"/>
  </r>
  <r>
    <s v="INNSA1"/>
    <s v="2019-01-08"/>
    <x v="0"/>
    <x v="2"/>
    <s v="STAINLESS STEEL SPORTS BOTTLE 750ML S-308-C6-NP-20(TOTAL NT - WT.5480.64 KGS)(NOT VACUUM BOTTLE)(MILD STEEL)-DPD CLIENT"/>
    <x v="24"/>
    <x v="286"/>
    <x v="0"/>
    <s v="TOTAL NT - WT.5480.64 KGS"/>
    <s v=""/>
    <e v="#VALUE!"/>
    <s v=" "/>
    <e v="#VALUE!"/>
    <n v="31680"/>
    <s v="PCS"/>
    <n v="75.012458960000004"/>
    <x v="1671"/>
    <n v="1.0528064420000001"/>
    <n v="33352.908069999998"/>
    <x v="1668"/>
    <x v="1676"/>
    <x v="6"/>
    <x v="0"/>
    <x v="0"/>
    <s v="Other"/>
  </r>
  <r>
    <s v="INNSA1"/>
    <s v="2019-01-08"/>
    <x v="0"/>
    <x v="2"/>
    <s v="STAINLESS STEEL SPORTS BOTTLE 600ML S115-NP-21 (TOTAL NT WT. - 5119.41 KGS)(NOT VACUUM BOTTLE) (MILD STEEL)"/>
    <x v="24"/>
    <x v="388"/>
    <x v="0"/>
    <s v="TOTAL NT WT. - 5119.41 KGS"/>
    <s v=""/>
    <e v="#VALUE!"/>
    <s v=" "/>
    <e v="#VALUE!"/>
    <n v="29592"/>
    <s v="PCS"/>
    <n v="83.379797580000002"/>
    <x v="1672"/>
    <n v="1.170242773"/>
    <n v="34629.824139999997"/>
    <x v="1669"/>
    <x v="1677"/>
    <x v="6"/>
    <x v="0"/>
    <x v="0"/>
    <s v="Other"/>
  </r>
  <r>
    <s v="INNSA1"/>
    <s v="2019-01-08"/>
    <x v="0"/>
    <x v="2"/>
    <s v="STEEL PEELER -MP-196 (TOTAL NET WT.1611.60KGS)(MILD STEEL) -"/>
    <x v="13"/>
    <x v="371"/>
    <x v="52"/>
    <s v="TOTAL NET WT.1611.60KGS"/>
    <s v=""/>
    <e v="#VALUE!"/>
    <s v=" "/>
    <e v="#VALUE!"/>
    <n v="20400"/>
    <s v="PCS"/>
    <n v="36.971992649999997"/>
    <x v="1673"/>
    <n v="0.51890515999999998"/>
    <n v="10585.66526"/>
    <x v="1670"/>
    <x v="1678"/>
    <x v="6"/>
    <x v="0"/>
    <x v="0"/>
    <s v="Other"/>
  </r>
  <r>
    <s v="INNSA1"/>
    <s v="2019-01-08"/>
    <x v="0"/>
    <x v="2"/>
    <s v="STAINLESS STEEL COLA BOTTLE 750ML SK750-SL-01 (TOTAL NT WT - .4237.05 KGS)(NOT VACUUM BOTTLE) (MILD STEEL)"/>
    <x v="24"/>
    <x v="290"/>
    <x v="0"/>
    <s v="TOTAL NT WT - .4237.05 KGS"/>
    <s v=""/>
    <e v="#VALUE!"/>
    <s v=" "/>
    <e v="#VALUE!"/>
    <n v="22068"/>
    <s v="PCS"/>
    <n v="92.128804599999995"/>
    <x v="1674"/>
    <n v="1.293035854"/>
    <n v="28534.715230000002"/>
    <x v="1671"/>
    <x v="1679"/>
    <x v="6"/>
    <x v="0"/>
    <x v="0"/>
    <s v="Other"/>
  </r>
  <r>
    <s v="INNSA1"/>
    <s v="2019-01-08"/>
    <x v="0"/>
    <x v="2"/>
    <s v="STEEL CONTAINER-GN-30 (TOTAL NET WT.24.91 KGS) (MILD STEEL) -"/>
    <x v="13"/>
    <x v="389"/>
    <x v="5"/>
    <s v="TOTAL NET WT.24.91 KGS"/>
    <s v=""/>
    <e v="#VALUE!"/>
    <s v=" "/>
    <e v="#VALUE!"/>
    <n v="144"/>
    <s v="PCS"/>
    <n v="84.230555559999999"/>
    <x v="1675"/>
    <n v="1.182183236"/>
    <n v="170.234386"/>
    <x v="1672"/>
    <x v="1680"/>
    <x v="6"/>
    <x v="0"/>
    <x v="0"/>
    <s v="Other"/>
  </r>
  <r>
    <s v="INNSA1"/>
    <s v="2019-01-07"/>
    <x v="0"/>
    <x v="2"/>
    <s v="STEEL ZHARA-NP-003 (TOTAL NET WT.6925.80 KGS) (MILD TEEL) -"/>
    <x v="13"/>
    <x v="274"/>
    <x v="5"/>
    <s v="TOTAL NET WT.6925.80 KGS"/>
    <s v=""/>
    <e v="#VALUE!"/>
    <s v=" "/>
    <e v="#VALUE!"/>
    <n v="71400"/>
    <s v="PCS"/>
    <n v="32.487913450000001"/>
    <x v="1676"/>
    <n v="0.45597071500000003"/>
    <n v="32556.30905"/>
    <x v="1673"/>
    <x v="1681"/>
    <x v="6"/>
    <x v="0"/>
    <x v="0"/>
    <s v="Other"/>
  </r>
  <r>
    <s v="INNSA1"/>
    <s v="2019-01-02"/>
    <x v="0"/>
    <x v="2"/>
    <s v="RYX-02-021A MILD STEEL MULTI FUNCTION CLOTH STAND (1296 PCS) - (OTHER ARTICLES OF HOUSEHOLD OF IRON &amp; STEEL)"/>
    <x v="20"/>
    <x v="33"/>
    <x v="10"/>
    <s v="1296 PCS"/>
    <s v=""/>
    <e v="#VALUE!"/>
    <s v=" "/>
    <e v="#VALUE!"/>
    <n v="4752"/>
    <s v="KG"/>
    <n v="173.42680559999999"/>
    <x v="1677"/>
    <n v="2.4272471040000001"/>
    <n v="11534.27824"/>
    <x v="1674"/>
    <x v="1682"/>
    <x v="6"/>
    <x v="0"/>
    <x v="0"/>
    <s v="Cloth Stand"/>
  </r>
  <r>
    <s v="INNSA1"/>
    <s v="2019-01-02"/>
    <x v="0"/>
    <x v="2"/>
    <s v="RYX-02-020 MILD STEEL MULTI FUNCTION CLOTH STAND (1232 PCS) - (OTHER ARTICLES OF HOUSEHOLD OF IRON &amp; STEEL)"/>
    <x v="18"/>
    <x v="33"/>
    <x v="10"/>
    <s v="1232 PCS"/>
    <s v=""/>
    <e v="#VALUE!"/>
    <s v=" "/>
    <e v="#VALUE!"/>
    <n v="4004"/>
    <s v="KG"/>
    <n v="313.95727269999998"/>
    <x v="1678"/>
    <n v="4.3940835930000004"/>
    <n v="17593.91071"/>
    <x v="1675"/>
    <x v="1683"/>
    <x v="6"/>
    <x v="0"/>
    <x v="0"/>
    <s v="Cloth Stand"/>
  </r>
  <r>
    <s v="INNSA1"/>
    <s v="2018-12-31"/>
    <x v="0"/>
    <x v="2"/>
    <s v="STAINLESS STEEL SPORTS BOTTLE 600ML S115-NP-21 (TOTAL NT WT.5797.29 KGS)(NOT VACUUM BOTTLE) (MILD STEEL)"/>
    <x v="24"/>
    <x v="388"/>
    <x v="0"/>
    <s v="TOTAL NT WT.5797.29 KGS"/>
    <s v=""/>
    <e v="#VALUE!"/>
    <s v=" "/>
    <e v="#VALUE!"/>
    <n v="33588"/>
    <s v="PCS"/>
    <n v="83.592436879999994"/>
    <x v="1679"/>
    <n v="1.1699431330000001"/>
    <n v="39296.04997"/>
    <x v="1676"/>
    <x v="1684"/>
    <x v="7"/>
    <x v="0"/>
    <x v="0"/>
    <s v="Other"/>
  </r>
  <r>
    <s v="INNSA1"/>
    <s v="2018-12-31"/>
    <x v="0"/>
    <x v="2"/>
    <s v="STEEL HOOK 5 PCS SET-GN-08 (TOTAL NET WT.76.50 KGS) (MILD STEEL)"/>
    <x v="13"/>
    <x v="390"/>
    <x v="18"/>
    <s v="TOTAL NET WT.76.50 KGS"/>
    <s v=""/>
    <e v="#VALUE!"/>
    <s v=" "/>
    <e v="#VALUE!"/>
    <n v="450"/>
    <s v="SET"/>
    <n v="84.972688890000001"/>
    <x v="1680"/>
    <n v="1.1892608659999999"/>
    <n v="535.16738980000002"/>
    <x v="1677"/>
    <x v="1685"/>
    <x v="7"/>
    <x v="0"/>
    <x v="0"/>
    <s v="Other"/>
  </r>
  <r>
    <s v="INNSA1"/>
    <s v="2018-12-31"/>
    <x v="0"/>
    <x v="2"/>
    <s v="STAINLESS STEEL SPORTS BOTTLE 750ML -MP-201(TOTAL NT WT.651.60 KGS)(NOT VACUUM BOTTLE)(MILD STEEL)-DPD CLIENT"/>
    <x v="24"/>
    <x v="391"/>
    <x v="0"/>
    <s v="TOTAL NT WT.651.60 KGS"/>
    <s v=""/>
    <e v="#VALUE!"/>
    <s v=" "/>
    <e v="#VALUE!"/>
    <n v="3600"/>
    <s v="PCS"/>
    <n v="86.830172219999994"/>
    <x v="1681"/>
    <n v="1.215257834"/>
    <n v="4374.9282020000001"/>
    <x v="1678"/>
    <x v="1686"/>
    <x v="7"/>
    <x v="0"/>
    <x v="0"/>
    <s v="Other"/>
  </r>
  <r>
    <s v="INNSA1"/>
    <s v="2018-12-31"/>
    <x v="0"/>
    <x v="1"/>
    <s v="STEEL SCRUBBER 2PCS SET-GN-15 (TOTAL NET WT.648 KGS) (MILDSTEEL)"/>
    <x v="13"/>
    <x v="392"/>
    <x v="4"/>
    <s v="TOTAL NET WT.648 KGS"/>
    <s v=""/>
    <e v="#VALUE!"/>
    <s v=" "/>
    <e v="#VALUE!"/>
    <n v="10800"/>
    <s v="SET"/>
    <n v="17.367226850000002"/>
    <x v="1682"/>
    <n v="0.24306825500000001"/>
    <n v="2625.1371589999999"/>
    <x v="1679"/>
    <x v="1687"/>
    <x v="7"/>
    <x v="1"/>
    <x v="0"/>
    <s v="Scrubber"/>
  </r>
  <r>
    <s v="INNSA1"/>
    <s v="2018-12-31"/>
    <x v="0"/>
    <x v="2"/>
    <s v="STAINLESS STEEL COLA BOTTLE 750ML SK750-SL-01 (TOTAL NT WT.4147.20KGS)(NOT VACUUM BOTTLE) (MILD STEEL)"/>
    <x v="24"/>
    <x v="290"/>
    <x v="0"/>
    <s v="TOTAL NT WT.4147.20KGS"/>
    <s v=""/>
    <e v="#VALUE!"/>
    <s v=" "/>
    <e v="#VALUE!"/>
    <n v="21600"/>
    <s v="PCS"/>
    <n v="92.349038890000003"/>
    <x v="1683"/>
    <n v="1.292498795"/>
    <n v="27917.973969999999"/>
    <x v="1680"/>
    <x v="1688"/>
    <x v="7"/>
    <x v="0"/>
    <x v="0"/>
    <s v="Other"/>
  </r>
  <r>
    <s v="INNSA1"/>
    <s v="2018-12-31"/>
    <x v="0"/>
    <x v="2"/>
    <s v="STEEL HOOK 6 PCS SET -GN-09 (TOTAL NET WT.81 KGS) (MILD STEEL)"/>
    <x v="13"/>
    <x v="393"/>
    <x v="18"/>
    <s v="TOTAL NET WT.81 KGS"/>
    <s v=""/>
    <e v="#VALUE!"/>
    <s v=" "/>
    <e v="#VALUE!"/>
    <n v="500"/>
    <s v="SET"/>
    <n v="58.88458"/>
    <x v="1684"/>
    <n v="0.82413687899999999"/>
    <n v="412.06843950000001"/>
    <x v="1681"/>
    <x v="1689"/>
    <x v="7"/>
    <x v="0"/>
    <x v="0"/>
    <s v="Other"/>
  </r>
  <r>
    <s v="INNSA1"/>
    <s v="2018-12-31"/>
    <x v="0"/>
    <x v="1"/>
    <s v="STEEL SCRUBBER 6PCS SET-GN-16 (TOTAL NET WT.534 KGS) (MILDSTEEL)"/>
    <x v="13"/>
    <x v="394"/>
    <x v="4"/>
    <s v="TOTAL NET WT.534 KGS"/>
    <s v=""/>
    <e v="#VALUE!"/>
    <s v=" "/>
    <e v="#VALUE!"/>
    <n v="6000"/>
    <s v="SET"/>
    <n v="21.690398330000001"/>
    <x v="1685"/>
    <n v="0.30357450400000002"/>
    <n v="1821.4470260000001"/>
    <x v="1682"/>
    <x v="1690"/>
    <x v="7"/>
    <x v="1"/>
    <x v="0"/>
    <s v="Scrubber"/>
  </r>
  <r>
    <s v="INNSA1"/>
    <s v="2018-12-31"/>
    <x v="0"/>
    <x v="2"/>
    <s v="STAINLESS STEEL SPORTS BOTTLE 750ML S-308-C6-NP-20(TOTAL NTWT.3742.46KGS)(NOT VACUUM BOTTLE)(MILD STEEL)"/>
    <x v="24"/>
    <x v="286"/>
    <x v="0"/>
    <s v="TOTAL NTWT.3742.46KGS"/>
    <s v=""/>
    <e v="#VALUE!"/>
    <s v=" "/>
    <e v="#VALUE!"/>
    <n v="21708"/>
    <s v="PCS"/>
    <n v="75.203759439999999"/>
    <x v="1686"/>
    <n v="1.052536871"/>
    <n v="22848.470399999998"/>
    <x v="1683"/>
    <x v="1691"/>
    <x v="7"/>
    <x v="0"/>
    <x v="0"/>
    <s v="Other"/>
  </r>
  <r>
    <s v="INNSA1"/>
    <s v="2018-12-31"/>
    <x v="0"/>
    <x v="2"/>
    <s v="STAINLESS STEEL SPORTS BOTTLE 750ML -MP-202(TOTAL NT WT.630.00 KGS)(NOT VACUUM BOTTLE)(MILD STEEL)"/>
    <x v="24"/>
    <x v="395"/>
    <x v="0"/>
    <s v="TOTAL NT WT.630.00 KGS"/>
    <s v=""/>
    <e v="#VALUE!"/>
    <s v=" "/>
    <e v="#VALUE!"/>
    <n v="3600"/>
    <s v="PCS"/>
    <n v="85.358474999999999"/>
    <x v="1687"/>
    <n v="1.194660252"/>
    <n v="4300.7769070000004"/>
    <x v="1684"/>
    <x v="1692"/>
    <x v="7"/>
    <x v="0"/>
    <x v="0"/>
    <s v="Other"/>
  </r>
  <r>
    <s v="INNSA1"/>
    <s v="2018-12-31"/>
    <x v="0"/>
    <x v="2"/>
    <s v="STEEL WALL HANGER HOOK-SL-89 (TOTAL NET WT.4697.28 KGS) (MILD STEEL)"/>
    <x v="13"/>
    <x v="386"/>
    <x v="54"/>
    <s v="TOTAL NET WT.4697.28 KGS"/>
    <s v=""/>
    <e v="#VALUE!"/>
    <s v=" "/>
    <e v="#VALUE!"/>
    <n v="20160"/>
    <s v="PCS"/>
    <n v="79.307849700000006"/>
    <x v="1688"/>
    <n v="1.109976903"/>
    <n v="22377.13436"/>
    <x v="1685"/>
    <x v="1693"/>
    <x v="7"/>
    <x v="0"/>
    <x v="0"/>
    <s v="Hanger"/>
  </r>
  <r>
    <s v="INNSA1"/>
    <s v="2018-12-31"/>
    <x v="0"/>
    <x v="2"/>
    <s v="STEEL HOOK 5 PCS SET-GN-07 (TOTAL NET WT.121.50 KGS) (MILDSTEEL)"/>
    <x v="13"/>
    <x v="396"/>
    <x v="18"/>
    <s v="TOTAL NET WT.121.50 KGS"/>
    <s v=""/>
    <e v="#VALUE!"/>
    <s v=" "/>
    <e v="#VALUE!"/>
    <n v="450"/>
    <s v="SET"/>
    <n v="106.58855560000001"/>
    <x v="1689"/>
    <n v="1.4917922400000001"/>
    <n v="671.30650800000001"/>
    <x v="1686"/>
    <x v="1694"/>
    <x v="7"/>
    <x v="0"/>
    <x v="0"/>
    <s v="Other"/>
  </r>
  <r>
    <s v="INNSA1"/>
    <s v="2018-12-29"/>
    <x v="0"/>
    <x v="1"/>
    <s v="STEEL SCRUBBER -ANG-537 (TOTAL NET WT.6045KGS)(MILD STEEL) (DPD CLIENT)"/>
    <x v="13"/>
    <x v="397"/>
    <x v="4"/>
    <s v="TOTAL NET WT.6045KGS"/>
    <s v=""/>
    <e v="#VALUE!"/>
    <s v=" "/>
    <e v="#VALUE!"/>
    <n v="280800"/>
    <s v="PCS"/>
    <n v="4.8569876780000003"/>
    <x v="1690"/>
    <n v="6.7977434000000003E-2"/>
    <n v="19088.063539999999"/>
    <x v="1687"/>
    <x v="1695"/>
    <x v="7"/>
    <x v="1"/>
    <x v="0"/>
    <s v="Scrubber"/>
  </r>
  <r>
    <s v="INNSA1"/>
    <s v="2018-12-25"/>
    <x v="0"/>
    <x v="2"/>
    <s v="KWS-750B- STAINLESS STEEL SPORTS BOTTLE"/>
    <x v="123"/>
    <x v="276"/>
    <x v="44"/>
    <e v="#N/A"/>
    <s v=""/>
    <e v="#VALUE!"/>
    <s v=" "/>
    <e v="#VALUE!"/>
    <n v="46044"/>
    <s v="PCS"/>
    <n v="71.227149249999997"/>
    <x v="1691"/>
    <n v="0.99688102499999998"/>
    <n v="45900.389920000001"/>
    <x v="1688"/>
    <x v="1696"/>
    <x v="7"/>
    <x v="0"/>
    <x v="0"/>
    <s v="Other"/>
  </r>
  <r>
    <s v="INNSA1"/>
    <s v="2018-12-22"/>
    <x v="0"/>
    <x v="2"/>
    <s v="STAINLESS STEEL SPORTS BOTTLE 750ML S-308-C6 (TOTAL NET WT.3407.04 KGS)(NOT VACUUM BOTTLE)(MILD STEEL)"/>
    <x v="24"/>
    <x v="86"/>
    <x v="0"/>
    <s v="TOTAL NET WT.3407.04 KGS"/>
    <s v=""/>
    <e v="#VALUE!"/>
    <s v=" "/>
    <e v="#VALUE!"/>
    <n v="20160"/>
    <s v="PCS"/>
    <n v="75.413137899999995"/>
    <x v="1692"/>
    <n v="1.0554672899999999"/>
    <n v="21278.220570000001"/>
    <x v="1689"/>
    <x v="1697"/>
    <x v="7"/>
    <x v="0"/>
    <x v="0"/>
    <s v="Other"/>
  </r>
  <r>
    <s v="INNSA1"/>
    <s v="2018-12-22"/>
    <x v="0"/>
    <x v="2"/>
    <s v="STAINLESS STEEL COLA BOTTLE 750ML SK750 SL-01 (TOTAL NT WT.4147.20 KGS) (NOT VACUUM BOTTLE) (MILD STEEL)-DPD CLIENT"/>
    <x v="24"/>
    <x v="222"/>
    <x v="0"/>
    <s v="TOTAL NT WT.4147.20 KGS"/>
    <s v=""/>
    <e v="#VALUE!"/>
    <s v=" "/>
    <e v="#VALUE!"/>
    <n v="21600"/>
    <s v="PCS"/>
    <n v="92.619227309999999"/>
    <x v="1693"/>
    <n v="1.2962802980000001"/>
    <n v="27999.654439999998"/>
    <x v="1690"/>
    <x v="1698"/>
    <x v="7"/>
    <x v="0"/>
    <x v="0"/>
    <s v="Other"/>
  </r>
  <r>
    <s v="INNSA1"/>
    <s v="2018-12-15"/>
    <x v="0"/>
    <x v="2"/>
    <s v="STEEL HOOK 3 PCS SET-2628(TOTAL 68760 SET) (MILD STEEL)-DPDCLIENT"/>
    <x v="13"/>
    <x v="398"/>
    <x v="18"/>
    <s v="TOTAL 68760 SET"/>
    <s v=""/>
    <e v="#VALUE!"/>
    <s v=" "/>
    <e v="#VALUE!"/>
    <n v="2330.1999999999998"/>
    <s v="KGS"/>
    <n v="990.76640199999997"/>
    <x v="1694"/>
    <n v="13.808590969999999"/>
    <n v="32176.778679999999"/>
    <x v="1691"/>
    <x v="1699"/>
    <x v="7"/>
    <x v="0"/>
    <x v="0"/>
    <s v="Other"/>
  </r>
  <r>
    <s v="INNSA1"/>
    <s v="2018-12-15"/>
    <x v="0"/>
    <x v="2"/>
    <s v="STAINLESS STEEL SPORTS BOTTLE 600ML S115-NP-21 (TOTAL NT WT.4069.91 KGS)(NOT VACUUM BOTTLE) (MILD STEEL)"/>
    <x v="24"/>
    <x v="388"/>
    <x v="0"/>
    <s v="TOTAL NT WT.4069.91 KGS"/>
    <s v=""/>
    <e v="#VALUE!"/>
    <s v=" "/>
    <e v="#VALUE!"/>
    <n v="23580"/>
    <s v="PCS"/>
    <n v="83.975290920000006"/>
    <x v="1695"/>
    <n v="1.1703873300000001"/>
    <n v="27597.733240000001"/>
    <x v="1692"/>
    <x v="1700"/>
    <x v="7"/>
    <x v="0"/>
    <x v="0"/>
    <s v="Other"/>
  </r>
  <r>
    <s v="INNSA1"/>
    <s v="2018-12-15"/>
    <x v="0"/>
    <x v="2"/>
    <s v="STEEL ZHARA-NP-003 (TOTAL NET WT.1466.40 KGS) (MILD STEEL)"/>
    <x v="13"/>
    <x v="274"/>
    <x v="5"/>
    <s v="TOTAL NET WT.1466.40 KGS"/>
    <s v=""/>
    <e v="#VALUE!"/>
    <s v=" "/>
    <e v="#VALUE!"/>
    <n v="15600"/>
    <s v="PCS"/>
    <n v="33.151211539999998"/>
    <x v="1696"/>
    <n v="0.46203779099999998"/>
    <n v="7207.7895470000003"/>
    <x v="1693"/>
    <x v="1701"/>
    <x v="7"/>
    <x v="0"/>
    <x v="0"/>
    <s v="Other"/>
  </r>
  <r>
    <s v="INNSA1"/>
    <s v="2018-12-15"/>
    <x v="0"/>
    <x v="2"/>
    <s v="STAINLESS STEEL SPORTS BOTTLE 750ML S-308-C6-NP-20(TOTAL NTWT.3289.39 KGS)(NOT VACUUM BOTTLE)(MILD STEEL)-DPD CLIENT"/>
    <x v="24"/>
    <x v="286"/>
    <x v="0"/>
    <s v="TOTAL NTWT.3289.39 KGS"/>
    <s v=""/>
    <e v="#VALUE!"/>
    <s v=" "/>
    <e v="#VALUE!"/>
    <n v="19080"/>
    <s v="PCS"/>
    <n v="75.554843820000002"/>
    <x v="1697"/>
    <n v="1.053029182"/>
    <n v="20091.79679"/>
    <x v="1694"/>
    <x v="1702"/>
    <x v="7"/>
    <x v="0"/>
    <x v="0"/>
    <s v="Other"/>
  </r>
  <r>
    <s v="INNSA1"/>
    <s v="2018-12-11"/>
    <x v="0"/>
    <x v="2"/>
    <s v="STAINLESS STEEL SPORTS BOTTLE (ITEM NO: KWB-600F) (50400 PCS)"/>
    <x v="24"/>
    <x v="93"/>
    <x v="0"/>
    <s v="ITEM NO: KWB-600F"/>
    <s v=""/>
    <e v="#VALUE!"/>
    <s v=" "/>
    <e v="#VALUE!"/>
    <n v="7875"/>
    <s v="KGS"/>
    <n v="498.23111239999997"/>
    <x v="1698"/>
    <n v="6.9439876290000004"/>
    <n v="54683.902580000002"/>
    <x v="1695"/>
    <x v="1703"/>
    <x v="7"/>
    <x v="0"/>
    <x v="0"/>
    <s v="Other"/>
  </r>
  <r>
    <s v="INNSA1"/>
    <s v="2018-12-10"/>
    <x v="0"/>
    <x v="1"/>
    <s v="STEEL SCRUBBER -ANG-537 (TOTAL NET WT.5905.50 KGS)(MILD STEEL) (DPD CLIENT)"/>
    <x v="13"/>
    <x v="397"/>
    <x v="4"/>
    <s v="TOTAL NET WT.5905.50 KGS"/>
    <s v=""/>
    <e v="#VALUE!"/>
    <s v=" "/>
    <e v="#VALUE!"/>
    <n v="274320"/>
    <s v="PCS"/>
    <n v="4.8963239649999997"/>
    <x v="1699"/>
    <n v="6.8241448999999996E-2"/>
    <n v="18719.994289999999"/>
    <x v="1696"/>
    <x v="1704"/>
    <x v="7"/>
    <x v="1"/>
    <x v="0"/>
    <s v="Scrubber"/>
  </r>
  <r>
    <s v="INNSA1"/>
    <s v="2018-12-08"/>
    <x v="0"/>
    <x v="2"/>
    <s v="STEEL TEA STRAINER -NP-55 (TOTAL NET WT.2318.40 KGS) (MILD STEEL)"/>
    <x v="13"/>
    <x v="284"/>
    <x v="6"/>
    <s v="TOTAL NET WT.2318.40 KGS"/>
    <s v=""/>
    <e v="#VALUE!"/>
    <s v=" "/>
    <e v="#VALUE!"/>
    <n v="50400"/>
    <s v="PCS"/>
    <n v="22.76209266"/>
    <x v="1700"/>
    <n v="0.31724171000000001"/>
    <n v="15988.98216"/>
    <x v="1697"/>
    <x v="1705"/>
    <x v="7"/>
    <x v="0"/>
    <x v="0"/>
    <s v="Tea Strainer"/>
  </r>
  <r>
    <s v="INNSA1"/>
    <s v="2018-12-08"/>
    <x v="0"/>
    <x v="2"/>
    <s v="STAINLESS STEEL COLA BOTTLE 750ML SK750 SL-01 (TOTAL NT WT.5075.46 KGS) (NOT VACUUM BOTTLE) (MILD STEEL)-DPD CLIENT"/>
    <x v="24"/>
    <x v="222"/>
    <x v="0"/>
    <s v="TOTAL NT WT.5075.46 KGS"/>
    <s v=""/>
    <e v="#VALUE!"/>
    <s v=" "/>
    <e v="#VALUE!"/>
    <n v="26028"/>
    <s v="PCS"/>
    <n v="95.152162290000007"/>
    <x v="1701"/>
    <n v="1.326162541"/>
    <n v="34517.358610000003"/>
    <x v="1698"/>
    <x v="1706"/>
    <x v="7"/>
    <x v="0"/>
    <x v="0"/>
    <s v="Other"/>
  </r>
  <r>
    <s v="INNSA1"/>
    <s v="2018-12-08"/>
    <x v="0"/>
    <x v="2"/>
    <s v="STEEL ZHARA -NP-003 (TOTAL NET WT.5854.32 KGS) (MILD STEEL)"/>
    <x v="13"/>
    <x v="282"/>
    <x v="40"/>
    <s v="TOTAL NET WT.5854.32 KGS"/>
    <s v=""/>
    <e v="#VALUE!"/>
    <s v=" "/>
    <e v="#VALUE!"/>
    <n v="62280"/>
    <s v="PCS"/>
    <n v="32.49588215"/>
    <x v="1702"/>
    <n v="0.45290428100000002"/>
    <n v="28206.87861"/>
    <x v="1699"/>
    <x v="1707"/>
    <x v="7"/>
    <x v="0"/>
    <x v="0"/>
    <s v="Other"/>
  </r>
  <r>
    <s v="INNSA1"/>
    <s v="2018-12-08"/>
    <x v="0"/>
    <x v="2"/>
    <s v="STAINLESS STEEL SPORTS BOTTLE 600ML S115-NP-21 (TOTAL NT WT.2606.832 KGS)(NOT VACUUM BOTTLE) (MILD STEEL)"/>
    <x v="24"/>
    <x v="388"/>
    <x v="0"/>
    <s v="TOTAL NT WT.2606.832 KGS"/>
    <s v=""/>
    <e v="#VALUE!"/>
    <s v=" "/>
    <e v="#VALUE!"/>
    <n v="15156"/>
    <s v="PCS"/>
    <n v="85.28289126"/>
    <x v="1703"/>
    <n v="1.1886117249999999"/>
    <n v="18014.599300000002"/>
    <x v="1700"/>
    <x v="1708"/>
    <x v="7"/>
    <x v="0"/>
    <x v="0"/>
    <s v="Other"/>
  </r>
  <r>
    <s v="INNSA1"/>
    <s v="2018-12-07"/>
    <x v="0"/>
    <x v="1"/>
    <s v="8001-1PCS - STEEL SCRUBBER (MADE UP MILD STEEL) (NET WEIGHT:1245 KGS)"/>
    <x v="124"/>
    <x v="399"/>
    <x v="37"/>
    <s v="MADE UP MILD STEEL"/>
    <s v=""/>
    <e v="#VALUE!"/>
    <s v=" "/>
    <e v="#VALUE!"/>
    <n v="83000"/>
    <s v="SET"/>
    <n v="7.2763420480000001"/>
    <x v="1704"/>
    <n v="0.101412433"/>
    <n v="8417.2319160000006"/>
    <x v="1701"/>
    <x v="1709"/>
    <x v="7"/>
    <x v="1"/>
    <x v="0"/>
    <s v="Scrubber"/>
  </r>
  <r>
    <s v="INNSA1"/>
    <s v="2018-12-04"/>
    <x v="0"/>
    <x v="2"/>
    <s v="STEEL ROUND CONTAINER -6856(TOTAL NET WT.4400 KGS) (MILD STEEL) (DPD CLIENT)"/>
    <x v="13"/>
    <x v="306"/>
    <x v="12"/>
    <s v="TOTAL NET WT.4400 KGS"/>
    <s v=""/>
    <e v="#VALUE!"/>
    <s v=" "/>
    <e v="#VALUE!"/>
    <n v="52800"/>
    <s v="PCS"/>
    <n v="44.5127661"/>
    <x v="1705"/>
    <n v="0.61018185199999997"/>
    <n v="32217.601780000001"/>
    <x v="1702"/>
    <x v="1710"/>
    <x v="7"/>
    <x v="0"/>
    <x v="0"/>
    <s v="Other"/>
  </r>
  <r>
    <s v="INNSA1"/>
    <s v="2018-12-03"/>
    <x v="0"/>
    <x v="2"/>
    <s v="RYX-02-021A MILD STEEL MULTI FUNCTION CLOTH STAND (OTHER ARTICLES OF HOUSEHOLD OF IRON &amp; STEEL)"/>
    <x v="20"/>
    <x v="33"/>
    <x v="10"/>
    <s v="OTHER ARTICLES OF HOUSEHOLD OF IRON &amp; STEEL"/>
    <s v=""/>
    <e v="#VALUE!"/>
    <s v=" "/>
    <e v="#VALUE!"/>
    <n v="2592"/>
    <s v="PCS"/>
    <n v="693.18043980000004"/>
    <x v="1706"/>
    <n v="9.5021307719999992"/>
    <n v="24629.522959999998"/>
    <x v="1703"/>
    <x v="1711"/>
    <x v="7"/>
    <x v="0"/>
    <x v="0"/>
    <s v="Cloth Stand"/>
  </r>
  <r>
    <s v="INNSA1"/>
    <s v="2018-11-24"/>
    <x v="0"/>
    <x v="2"/>
    <s v="STEEL TEA STRAINER-NP-55(TOTAL 2268 KGS) (MILD STEEL)"/>
    <x v="13"/>
    <x v="325"/>
    <x v="6"/>
    <s v="TOTAL 2268 KGS"/>
    <s v=""/>
    <e v="#VALUE!"/>
    <s v=" "/>
    <e v="#VALUE!"/>
    <n v="50400"/>
    <s v="PCS"/>
    <n v="23.080388289999998"/>
    <x v="1707"/>
    <n v="0.31638640600000001"/>
    <n v="15945.87485"/>
    <x v="1704"/>
    <x v="1712"/>
    <x v="7"/>
    <x v="0"/>
    <x v="0"/>
    <s v="Tea Strainer"/>
  </r>
  <r>
    <s v="INNSA1"/>
    <s v="2018-11-24"/>
    <x v="0"/>
    <x v="2"/>
    <s v="STEEL STRAW 3PCS SET -SB-9 (TOTAL 34.00 KGS) (MILD STEEL)"/>
    <x v="13"/>
    <x v="400"/>
    <x v="55"/>
    <s v="TOTAL 34.00 KGS"/>
    <s v=""/>
    <e v="#VALUE!"/>
    <s v=" "/>
    <e v="#VALUE!"/>
    <n v="1000"/>
    <s v="SET"/>
    <n v="28.183969999999999"/>
    <x v="1708"/>
    <n v="0.38634640199999998"/>
    <n v="386.34640159999998"/>
    <x v="1705"/>
    <x v="1713"/>
    <x v="7"/>
    <x v="0"/>
    <x v="0"/>
    <s v="Other"/>
  </r>
  <r>
    <s v="INNSA1"/>
    <s v="2018-11-24"/>
    <x v="0"/>
    <x v="2"/>
    <s v="STEEL ZHARA-NP-003 (TOTAL NET WT.2823.48 KGS) (MILD STEEL)"/>
    <x v="13"/>
    <x v="274"/>
    <x v="5"/>
    <s v="TOTAL NET WT.2823.48 KGS"/>
    <s v=""/>
    <e v="#VALUE!"/>
    <s v=" "/>
    <e v="#VALUE!"/>
    <n v="30360"/>
    <s v="PCS"/>
    <n v="33.059038209999997"/>
    <x v="1709"/>
    <n v="0.45317393"/>
    <n v="13758.36052"/>
    <x v="1706"/>
    <x v="1714"/>
    <x v="7"/>
    <x v="0"/>
    <x v="0"/>
    <s v="Other"/>
  </r>
  <r>
    <s v="INNSA1"/>
    <s v="2018-11-19"/>
    <x v="0"/>
    <x v="2"/>
    <s v="STAINLESS STEEL SPORTS BOTTLE 600ML S115-NP-21 (TOTAL NT WT.294.41 KGS)(NOT VACUUM BOTTLE) (MILD STEEL)-DPD CLIENT"/>
    <x v="24"/>
    <x v="388"/>
    <x v="0"/>
    <s v="TOTAL NT WT.294.41 KGS"/>
    <s v=""/>
    <e v="#VALUE!"/>
    <s v=" "/>
    <e v="#VALUE!"/>
    <n v="1692"/>
    <s v="PCS"/>
    <n v="91.005531910000002"/>
    <x v="1710"/>
    <n v="1.2475055779999999"/>
    <n v="2110.779438"/>
    <x v="1707"/>
    <x v="1715"/>
    <x v="7"/>
    <x v="0"/>
    <x v="0"/>
    <s v="Other"/>
  </r>
  <r>
    <s v="INNSA1"/>
    <s v="2018-11-19"/>
    <x v="0"/>
    <x v="2"/>
    <s v="STAINLESS STEEL SPORTS BOTTLE 750ML S-308-C6-NP-20(TOTAL NTWT.3476.16 KGS)(NOT VACUUM BOTTLE)(MILD STEEL)"/>
    <x v="24"/>
    <x v="286"/>
    <x v="0"/>
    <s v="TOTAL NTWT.3476.16 KGS"/>
    <s v=""/>
    <e v="#VALUE!"/>
    <s v=" "/>
    <e v="#VALUE!"/>
    <n v="20448"/>
    <s v="PCS"/>
    <n v="79.648643879999995"/>
    <x v="1711"/>
    <n v="1.091825139"/>
    <n v="22325.640439999999"/>
    <x v="1708"/>
    <x v="1716"/>
    <x v="7"/>
    <x v="0"/>
    <x v="0"/>
    <s v="Other"/>
  </r>
  <r>
    <s v="INNSA1"/>
    <s v="2018-11-19"/>
    <x v="0"/>
    <x v="2"/>
    <s v="STAINLESS STEEL GAMES BOTTLE 750ML S117-750 SB-08 (TOTAL NTWT. 295.20 KGS)(NOT VACUUM BOTTLE)(MILD STEEL)"/>
    <x v="24"/>
    <x v="401"/>
    <x v="0"/>
    <s v="TOTAL NTWT. 295.20 KGS"/>
    <s v=""/>
    <e v="#VALUE!"/>
    <s v=" "/>
    <e v="#VALUE!"/>
    <n v="1800"/>
    <s v="PCS"/>
    <n v="92.509755560000002"/>
    <x v="1712"/>
    <n v="1.268125505"/>
    <n v="2282.625908"/>
    <x v="1709"/>
    <x v="1717"/>
    <x v="7"/>
    <x v="0"/>
    <x v="0"/>
    <s v="Other"/>
  </r>
  <r>
    <s v="INNSA1"/>
    <s v="2018-11-19"/>
    <x v="0"/>
    <x v="2"/>
    <s v="STAINLESS STEEL COCA BOTTLE 750ML SK750 SL-01 (TOTAL NT WT.3067.74 KGS) (NOT VACUUM BOTTLE) (MILD STEEL)"/>
    <x v="24"/>
    <x v="402"/>
    <x v="0"/>
    <s v="TOTAL NT WT.3067.74 KGS"/>
    <s v=""/>
    <e v="#VALUE!"/>
    <s v=" "/>
    <e v="#VALUE!"/>
    <n v="15732"/>
    <s v="PCS"/>
    <n v="97.022427539999995"/>
    <x v="1713"/>
    <n v="1.3299852990000001"/>
    <n v="20923.328720000001"/>
    <x v="1710"/>
    <x v="1718"/>
    <x v="7"/>
    <x v="0"/>
    <x v="0"/>
    <s v="Other"/>
  </r>
  <r>
    <s v="INNSA1"/>
    <s v="2018-11-17"/>
    <x v="0"/>
    <x v="2"/>
    <s v="STEEL LUNCH BOX-SB-13 (TOTAL NET WT.83.92 KGS) (MILD STEEL)"/>
    <x v="13"/>
    <x v="403"/>
    <x v="13"/>
    <s v="TOTAL NET WT.83.92 KGS"/>
    <s v=""/>
    <e v="#VALUE!"/>
    <s v=" "/>
    <e v="#VALUE!"/>
    <n v="252"/>
    <s v="PCS"/>
    <n v="192.85273810000001"/>
    <x v="1714"/>
    <n v="2.643629035"/>
    <n v="666.19451679999997"/>
    <x v="1711"/>
    <x v="1719"/>
    <x v="7"/>
    <x v="0"/>
    <x v="0"/>
    <s v="Lunch Box"/>
  </r>
  <r>
    <s v="INNSA1"/>
    <s v="2018-11-17"/>
    <x v="0"/>
    <x v="2"/>
    <s v="STEEL LUNCH BOX 2 LAYER-SB-14 (TOTAL NET WT.90.29 KGS) (MILDSTEEL)"/>
    <x v="13"/>
    <x v="404"/>
    <x v="13"/>
    <s v="TOTAL NET WT.90.29 KGS"/>
    <s v=""/>
    <e v="#VALUE!"/>
    <s v=" "/>
    <e v="#VALUE!"/>
    <n v="144"/>
    <s v="PCS"/>
    <n v="327.54354169999999"/>
    <x v="1715"/>
    <n v="4.4899731550000004"/>
    <n v="646.55613430000005"/>
    <x v="1712"/>
    <x v="1720"/>
    <x v="7"/>
    <x v="0"/>
    <x v="0"/>
    <s v="Lunch Box"/>
  </r>
  <r>
    <s v="INNSA1"/>
    <s v="2018-11-15"/>
    <x v="0"/>
    <x v="1"/>
    <s v="STEEL SCRUBBER -ANG-537 (TOTAL NET WT.5905.50 KGS)(MILD STEEL) (DPD CLIENT)"/>
    <x v="13"/>
    <x v="397"/>
    <x v="4"/>
    <s v="TOTAL NET WT.5905.50 KGS"/>
    <s v=""/>
    <e v="#VALUE!"/>
    <s v=" "/>
    <e v="#VALUE!"/>
    <n v="274320"/>
    <s v="PCS"/>
    <n v="5.1178780990000003"/>
    <x v="1716"/>
    <n v="6.8512424000000002E-2"/>
    <n v="18794.328249999999"/>
    <x v="1713"/>
    <x v="1721"/>
    <x v="7"/>
    <x v="1"/>
    <x v="0"/>
    <s v="Scrubber"/>
  </r>
  <r>
    <s v="INNSA1"/>
    <s v="2018-11-06"/>
    <x v="0"/>
    <x v="2"/>
    <s v="STEEL ROUND CONTAINER -6856(TOTAL NET WT.4400.00KGS) (MILD STEEL) (DPD CLIENT)"/>
    <x v="13"/>
    <x v="306"/>
    <x v="12"/>
    <s v="TOTAL NET WT.4400.00KGS"/>
    <s v=""/>
    <e v="#VALUE!"/>
    <s v=" "/>
    <e v="#VALUE!"/>
    <n v="52800"/>
    <s v="PCS"/>
    <n v="45.540462689999998"/>
    <x v="1717"/>
    <n v="0.60964474800000001"/>
    <n v="32189.242699999999"/>
    <x v="1714"/>
    <x v="1722"/>
    <x v="7"/>
    <x v="0"/>
    <x v="0"/>
    <s v="Other"/>
  </r>
  <r>
    <s v="INNSA1"/>
    <s v="2018-11-06"/>
    <x v="0"/>
    <x v="2"/>
    <s v="RYX-02-021A MILD STEEL MULTI FUNCTION CLOTH STAND (OTHER ARTICLES OF HOUSEHOLD OF IRON &amp; STEEL)"/>
    <x v="20"/>
    <x v="33"/>
    <x v="10"/>
    <s v="OTHER ARTICLES OF HOUSEHOLD OF IRON &amp; STEEL"/>
    <s v=""/>
    <e v="#VALUE!"/>
    <s v=" "/>
    <e v="#VALUE!"/>
    <n v="2592"/>
    <s v="PCS"/>
    <n v="715.28248459999998"/>
    <x v="1718"/>
    <n v="9.5754014000000005"/>
    <n v="24819.440429999999"/>
    <x v="1715"/>
    <x v="1723"/>
    <x v="7"/>
    <x v="0"/>
    <x v="0"/>
    <s v="Cloth Stand"/>
  </r>
  <r>
    <s v="INNSA1"/>
    <s v="2018-11-06"/>
    <x v="0"/>
    <x v="2"/>
    <s v="STEEL PEELER-MP-196 (TOTAL NET WT. 38.02 KGS) (MILD STEEL)"/>
    <x v="13"/>
    <x v="365"/>
    <x v="5"/>
    <s v="TOTAL NET WT. 38.02 KGS"/>
    <s v=""/>
    <e v="#VALUE!"/>
    <s v=" "/>
    <e v="#VALUE!"/>
    <n v="576"/>
    <s v="PCS"/>
    <n v="38.907065969999998"/>
    <x v="1719"/>
    <n v="0.52084425700000003"/>
    <n v="300.00629179999999"/>
    <x v="1716"/>
    <x v="1724"/>
    <x v="7"/>
    <x v="0"/>
    <x v="0"/>
    <s v="Other"/>
  </r>
  <r>
    <s v="INNSA1"/>
    <s v="2018-11-06"/>
    <x v="0"/>
    <x v="2"/>
    <s v="STEEL PIZZA CUTTER -RJ-388 (TOTAL NET WT.1915.20KGS) (MILDSTEEL)"/>
    <x v="13"/>
    <x v="405"/>
    <x v="45"/>
    <s v="TOTAL NET WT.1915.20KGS"/>
    <s v=""/>
    <e v="#VALUE!"/>
    <s v=" "/>
    <e v="#VALUE!"/>
    <n v="20160"/>
    <s v="PCS"/>
    <n v="36.875774309999997"/>
    <x v="1720"/>
    <n v="0.493651597"/>
    <n v="9952.0161979999993"/>
    <x v="1717"/>
    <x v="1725"/>
    <x v="7"/>
    <x v="0"/>
    <x v="0"/>
    <s v="Other"/>
  </r>
  <r>
    <s v="INNSA1"/>
    <s v="2018-11-06"/>
    <x v="0"/>
    <x v="2"/>
    <s v="STEEL LUNCH BOX 2 LAYERS-8504(TOTAL NET WT.189.42KGS) (MILDSTEEL)"/>
    <x v="13"/>
    <x v="406"/>
    <x v="13"/>
    <s v="TOTAL NET WT.189.42KGS"/>
    <s v=""/>
    <e v="#VALUE!"/>
    <s v=" "/>
    <e v="#VALUE!"/>
    <n v="396"/>
    <s v="PCS"/>
    <n v="189.7519192"/>
    <x v="1721"/>
    <n v="2.540186335"/>
    <n v="1005.913788"/>
    <x v="1718"/>
    <x v="1726"/>
    <x v="7"/>
    <x v="0"/>
    <x v="0"/>
    <s v="Lunch Box"/>
  </r>
  <r>
    <s v="INNSA1"/>
    <s v="2018-11-05"/>
    <x v="0"/>
    <x v="2"/>
    <s v="STEEL LUNCH BOX 2 LAYER-8504(TOTAL NET.WT.86.10 KGS) (MILD STEEL)"/>
    <x v="13"/>
    <x v="314"/>
    <x v="13"/>
    <s v="TOTAL NET.WT.86.10 KGS"/>
    <s v=""/>
    <e v="#VALUE!"/>
    <s v=" "/>
    <e v="#VALUE!"/>
    <n v="180"/>
    <s v="PCS"/>
    <n v="189.1106667"/>
    <x v="1722"/>
    <n v="2.531601963"/>
    <n v="455.68835339999998"/>
    <x v="1719"/>
    <x v="1727"/>
    <x v="7"/>
    <x v="0"/>
    <x v="0"/>
    <s v="Lunch Box"/>
  </r>
  <r>
    <s v="INNSA1"/>
    <s v="2018-11-05"/>
    <x v="0"/>
    <x v="2"/>
    <s v="STEEL LUNCH BOX -6900(TOTAL NET.WT.4625.26KGS) (MILD STEEL)DPD CLIENT"/>
    <x v="13"/>
    <x v="381"/>
    <x v="13"/>
    <s v="TOTAL NET.WT.4625.26KGS"/>
    <s v=""/>
    <e v="#VALUE!"/>
    <s v=" "/>
    <e v="#VALUE!"/>
    <n v="39504"/>
    <s v="PCS"/>
    <n v="60.28848395"/>
    <x v="1723"/>
    <n v="0.80707475200000001"/>
    <n v="31882.680990000001"/>
    <x v="1720"/>
    <x v="1728"/>
    <x v="7"/>
    <x v="0"/>
    <x v="0"/>
    <s v="Lunch Box"/>
  </r>
  <r>
    <s v="INNSA1"/>
    <s v="2018-11-05"/>
    <x v="0"/>
    <x v="2"/>
    <s v="STEEL ZHARA- NP-003 (MILD STEEL) (TOTAL NET WT.5546.52KGS)"/>
    <x v="13"/>
    <x v="407"/>
    <x v="56"/>
    <s v="MILD STEEL"/>
    <s v=""/>
    <e v="#VALUE!"/>
    <s v=" "/>
    <e v="#VALUE!"/>
    <n v="59640"/>
    <s v="PCS"/>
    <n v="34.062949869999997"/>
    <x v="1724"/>
    <n v="0.45599665099999998"/>
    <n v="27195.640289999999"/>
    <x v="1721"/>
    <x v="1729"/>
    <x v="7"/>
    <x v="0"/>
    <x v="0"/>
    <s v="Other"/>
  </r>
  <r>
    <s v="INNSA1"/>
    <s v="2018-11-03"/>
    <x v="0"/>
    <x v="2"/>
    <s v="STAINLESS STEEL SPORTS BOTTLE 600ML S115-NP-21 (TOTAL NET WT.4660.42 KGS)(NOT VACUUM BOTTLE)(MILD STEEL)"/>
    <x v="24"/>
    <x v="388"/>
    <x v="0"/>
    <s v="TOTAL NET WT.4660.42 KGS"/>
    <s v=""/>
    <e v="#VALUE!"/>
    <s v=" "/>
    <e v="#VALUE!"/>
    <n v="26784"/>
    <s v="PCS"/>
    <n v="93.161866040000007"/>
    <x v="1725"/>
    <n v="1.247146801"/>
    <n v="33403.579919999996"/>
    <x v="1722"/>
    <x v="1730"/>
    <x v="7"/>
    <x v="0"/>
    <x v="0"/>
    <s v="Other"/>
  </r>
  <r>
    <s v="INNSA1"/>
    <s v="2018-11-03"/>
    <x v="0"/>
    <x v="2"/>
    <s v="STAINLESS STEEL SPORTS BOTTLE 600ML S115-NP-21 (TOTAL NET WT.1318.18 KGS)(NOT VACUUM BOTTLE)(MILD STEEL)"/>
    <x v="24"/>
    <x v="388"/>
    <x v="0"/>
    <s v="TOTAL NET WT.1318.18 KGS"/>
    <s v=""/>
    <e v="#VALUE!"/>
    <s v=" "/>
    <e v="#VALUE!"/>
    <n v="7164"/>
    <s v="PCS"/>
    <n v="93.255475989999994"/>
    <x v="1726"/>
    <n v="1.2483999459999999"/>
    <n v="8943.5372160000006"/>
    <x v="1723"/>
    <x v="1731"/>
    <x v="7"/>
    <x v="0"/>
    <x v="0"/>
    <s v="Other"/>
  </r>
  <r>
    <s v="INNSA1"/>
    <s v="2018-11-03"/>
    <x v="0"/>
    <x v="2"/>
    <s v="STAINLESS STEEL SPORTS BOTTLE 750ML S-308-C6-NP-20(TOTAL NETWT.3674.52 KGS)(NOT VACUUM BOTTLE)(MILD STEEL)"/>
    <x v="24"/>
    <x v="286"/>
    <x v="0"/>
    <s v="TOTAL NETWT.3674.52 KGS"/>
    <s v=""/>
    <e v="#VALUE!"/>
    <s v=" "/>
    <e v="#VALUE!"/>
    <n v="21240"/>
    <s v="PCS"/>
    <n v="81.617809320000006"/>
    <x v="1727"/>
    <n v="1.0926078889999999"/>
    <n v="23206.991569999998"/>
    <x v="1724"/>
    <x v="1732"/>
    <x v="7"/>
    <x v="0"/>
    <x v="0"/>
    <s v="Other"/>
  </r>
  <r>
    <s v="INNSA1"/>
    <s v="2018-10-31"/>
    <x v="0"/>
    <x v="2"/>
    <s v="KWB-600F STAINLESS STEEL SPORTS BOTTLE -"/>
    <x v="81"/>
    <x v="276"/>
    <x v="44"/>
    <e v="#N/A"/>
    <s v=""/>
    <e v="#VALUE!"/>
    <s v=" "/>
    <e v="#VALUE!"/>
    <n v="50400"/>
    <s v="PCS"/>
    <n v="80.868873809999997"/>
    <x v="1728"/>
    <n v="1.0884101450000001"/>
    <n v="54855.871330000002"/>
    <x v="1725"/>
    <x v="1733"/>
    <x v="7"/>
    <x v="0"/>
    <x v="0"/>
    <s v="Other"/>
  </r>
  <r>
    <s v="INNSA1"/>
    <s v="2018-10-31"/>
    <x v="0"/>
    <x v="2"/>
    <s v="KWP-1000B-SS OIL POT 1000ML -"/>
    <x v="117"/>
    <x v="276"/>
    <x v="44"/>
    <e v="#N/A"/>
    <s v=""/>
    <e v="#VALUE!"/>
    <s v=" "/>
    <e v="#VALUE!"/>
    <n v="27000"/>
    <s v="PCS"/>
    <n v="116.8105956"/>
    <x v="1729"/>
    <n v="1.5721479890000001"/>
    <n v="42447.995690000003"/>
    <x v="1726"/>
    <x v="1734"/>
    <x v="7"/>
    <x v="0"/>
    <x v="0"/>
    <s v="Other"/>
  </r>
  <r>
    <s v="INNSA1"/>
    <s v="2018-10-26"/>
    <x v="0"/>
    <x v="2"/>
    <s v="STEEL ZHARA WAN-MP-263 (TOTAL NT WT.2822.40 KGS)(MILD STEEL) - -DPD CLIENT"/>
    <x v="13"/>
    <x v="336"/>
    <x v="40"/>
    <s v="TOTAL NT WT.2822.40 KGS"/>
    <s v=""/>
    <e v="#VALUE!"/>
    <s v=" "/>
    <e v="#VALUE!"/>
    <n v="29400"/>
    <s v="PCS"/>
    <n v="37.834777549999998"/>
    <x v="1730"/>
    <n v="0.50921638700000005"/>
    <n v="14970.96178"/>
    <x v="1727"/>
    <x v="1735"/>
    <x v="7"/>
    <x v="0"/>
    <x v="0"/>
    <s v="Other"/>
  </r>
  <r>
    <s v="INNSA1"/>
    <s v="2018-10-26"/>
    <x v="0"/>
    <x v="2"/>
    <s v="STEEL PEELER-MP-196 (TOTAL NET WT.1387.58 KGS) (MILD STEEL) -"/>
    <x v="13"/>
    <x v="365"/>
    <x v="5"/>
    <s v="TOTAL NET WT.1387.58 KGS"/>
    <s v=""/>
    <e v="#VALUE!"/>
    <s v=" "/>
    <e v="#VALUE!"/>
    <n v="21024"/>
    <s v="PCS"/>
    <n v="38.878294330000003"/>
    <x v="1731"/>
    <n v="0.52326102699999999"/>
    <n v="11001.039839999999"/>
    <x v="1728"/>
    <x v="1736"/>
    <x v="7"/>
    <x v="0"/>
    <x v="0"/>
    <s v="Other"/>
  </r>
  <r>
    <s v="INNSA1"/>
    <s v="2018-10-26"/>
    <x v="0"/>
    <x v="2"/>
    <s v="STEEL ZHARA WAN -MP-263 (TOTAL NET WT.2419.20 KGS) (MILD STE - EL)"/>
    <x v="13"/>
    <x v="408"/>
    <x v="40"/>
    <s v="TOTAL NET WT.2419.20 KGS"/>
    <s v=""/>
    <e v="#VALUE!"/>
    <s v=" "/>
    <e v="#VALUE!"/>
    <n v="25200"/>
    <s v="PCS"/>
    <n v="36.595965479999997"/>
    <x v="1732"/>
    <n v="0.492543277"/>
    <n v="12412.09058"/>
    <x v="1729"/>
    <x v="1737"/>
    <x v="7"/>
    <x v="0"/>
    <x v="0"/>
    <s v="Other"/>
  </r>
  <r>
    <s v="INNSA1"/>
    <s v="2018-10-26"/>
    <x v="0"/>
    <x v="2"/>
    <s v="STEEL TEA STRAINER- NP-55 (TOTAL NET WT.2368.80 KGS) (MILD S - TEEL)"/>
    <x v="13"/>
    <x v="409"/>
    <x v="6"/>
    <s v="TOTAL NET WT.2368.80 KGS"/>
    <s v=""/>
    <e v="#VALUE!"/>
    <s v=" "/>
    <e v="#VALUE!"/>
    <n v="50400"/>
    <s v="PCS"/>
    <n v="24.003805159999999"/>
    <x v="1733"/>
    <n v="0.32306601800000001"/>
    <n v="16282.527319999999"/>
    <x v="1730"/>
    <x v="1738"/>
    <x v="7"/>
    <x v="0"/>
    <x v="0"/>
    <s v="Tea Strainer"/>
  </r>
  <r>
    <s v="INNSA1"/>
    <s v="2018-10-26"/>
    <x v="0"/>
    <x v="2"/>
    <s v="STEEL LUNCH BOX 2LAYERS-8504 (TOTAL NET.WT.10601.78 KGS) (MI - LD STEEL)-DPD CLIENT"/>
    <x v="13"/>
    <x v="410"/>
    <x v="13"/>
    <s v="TOTAL NET.WT.10601.78 KGS"/>
    <s v=""/>
    <e v="#VALUE!"/>
    <s v=" "/>
    <e v="#VALUE!"/>
    <n v="22164"/>
    <s v="PCS"/>
    <n v="187.88043669999999"/>
    <x v="1734"/>
    <n v="2.5286734420000001"/>
    <n v="56045.518170000003"/>
    <x v="1731"/>
    <x v="1739"/>
    <x v="7"/>
    <x v="0"/>
    <x v="0"/>
    <s v="Lunch Box"/>
  </r>
  <r>
    <s v="INNSA1"/>
    <s v="2018-10-15"/>
    <x v="0"/>
    <x v="2"/>
    <s v="STEEL HOOK 3 PCS SET-2628(TOTAL 68760 SET) (MILD STEEL)-DPD - CLIENT"/>
    <x v="13"/>
    <x v="398"/>
    <x v="18"/>
    <s v="TOTAL 68760 SET"/>
    <s v=""/>
    <e v="#VALUE!"/>
    <s v=" "/>
    <e v="#VALUE!"/>
    <n v="2330.1999999999998"/>
    <s v="KGS"/>
    <n v="1039.764866"/>
    <x v="1735"/>
    <n v="13.937866830000001"/>
    <n v="32478.01729"/>
    <x v="1732"/>
    <x v="1740"/>
    <x v="7"/>
    <x v="0"/>
    <x v="0"/>
    <s v="Other"/>
  </r>
  <r>
    <s v="INNSA1"/>
    <s v="2018-10-13"/>
    <x v="0"/>
    <x v="2"/>
    <s v="STEEL ZHARA WAN -MP-263 (TOTAL NET WT.4645.20 KGS) (MILD STE - EL)"/>
    <x v="13"/>
    <x v="408"/>
    <x v="40"/>
    <s v="TOTAL NET WT.4645.20 KGS"/>
    <s v=""/>
    <e v="#VALUE!"/>
    <s v=" "/>
    <e v="#VALUE!"/>
    <n v="47400"/>
    <s v="PCS"/>
    <n v="36.588924679999998"/>
    <x v="1736"/>
    <n v="0.49046815900000001"/>
    <n v="23248.190750000002"/>
    <x v="1733"/>
    <x v="1741"/>
    <x v="7"/>
    <x v="0"/>
    <x v="0"/>
    <s v="Other"/>
  </r>
  <r>
    <s v="INNSA1"/>
    <s v="2018-10-10"/>
    <x v="0"/>
    <x v="2"/>
    <s v="RYX-02-021A MILD STEEL MULTI FUNCTION CLOTH STAND (OTHER ART - ICLES OF HOUSEHOLD OF IRON &amp; STEEL)"/>
    <x v="20"/>
    <x v="33"/>
    <x v="10"/>
    <s v="OTHER ART - ICLES OF HOUSEHOLD OF IRON &amp; STEEL"/>
    <s v=""/>
    <e v="#VALUE!"/>
    <s v=" "/>
    <e v="#VALUE!"/>
    <n v="2592"/>
    <s v="PCS"/>
    <n v="708.85671300000001"/>
    <x v="1737"/>
    <n v="9.5021007100000006"/>
    <n v="24629.445039999999"/>
    <x v="1734"/>
    <x v="1742"/>
    <x v="7"/>
    <x v="0"/>
    <x v="0"/>
    <s v="Cloth Stand"/>
  </r>
  <r>
    <s v="INNSA1"/>
    <s v="2018-10-08"/>
    <x v="0"/>
    <x v="2"/>
    <s v="STEEL PEELER-MP-196 (TOTAL NET WT.2414.88 KGS) (MILD STEEL) -"/>
    <x v="13"/>
    <x v="365"/>
    <x v="5"/>
    <s v="TOTAL NET WT.2414.88 KGS"/>
    <s v=""/>
    <e v="#VALUE!"/>
    <s v=" "/>
    <e v="#VALUE!"/>
    <n v="30960"/>
    <s v="PCS"/>
    <n v="39.147382110000002"/>
    <x v="1738"/>
    <n v="0.52476383500000001"/>
    <n v="16246.688340000001"/>
    <x v="1735"/>
    <x v="1743"/>
    <x v="7"/>
    <x v="0"/>
    <x v="0"/>
    <s v="Other"/>
  </r>
  <r>
    <s v="INNSA1"/>
    <s v="2018-10-08"/>
    <x v="0"/>
    <x v="2"/>
    <s v="STAINLESS STEEL SPORTS BOTTLE 600ML S115-NP-21 (TOTAL NET WT - .6326.64 KGS)(NOT VACUUM BOTTLE)(MILD STEEL)"/>
    <x v="24"/>
    <x v="388"/>
    <x v="0"/>
    <s v="TOTAL NET WT - .6326.64 KGS"/>
    <s v=""/>
    <e v="#VALUE!"/>
    <s v=" "/>
    <e v="#VALUE!"/>
    <n v="36360"/>
    <s v="PCS"/>
    <n v="92.933786299999994"/>
    <x v="1739"/>
    <n v="1.245761211"/>
    <n v="45295.877610000003"/>
    <x v="1736"/>
    <x v="1744"/>
    <x v="7"/>
    <x v="0"/>
    <x v="0"/>
    <s v="Other"/>
  </r>
  <r>
    <s v="INNSA1"/>
    <s v="2018-10-03"/>
    <x v="0"/>
    <x v="2"/>
    <s v="RYX-02-021A MILD STEEL MULTI FUNCTION CLOTH STAND (OTHER ART - ICLES OF HOUSEHOLD OF IRON &amp; STEEL)"/>
    <x v="20"/>
    <x v="33"/>
    <x v="10"/>
    <s v="OTHER ART - ICLES OF HOUSEHOLD OF IRON &amp; STEEL"/>
    <s v=""/>
    <e v="#VALUE!"/>
    <s v=" "/>
    <e v="#VALUE!"/>
    <n v="2592"/>
    <s v="PCS"/>
    <n v="699.83097989999999"/>
    <x v="1740"/>
    <n v="9.5021178539999998"/>
    <n v="24629.48948"/>
    <x v="1737"/>
    <x v="1745"/>
    <x v="7"/>
    <x v="0"/>
    <x v="0"/>
    <s v="Cloth Stand"/>
  </r>
  <r>
    <s v="INNSA1"/>
    <s v="2018-10-03"/>
    <x v="0"/>
    <x v="2"/>
    <s v="STEEL PEELER -MP-196 (TOTAL NET WT.580.32 KGS) (MILD STEEL) -"/>
    <x v="13"/>
    <x v="371"/>
    <x v="52"/>
    <s v="TOTAL NET WT.580.32 KGS"/>
    <s v=""/>
    <e v="#VALUE!"/>
    <s v=" "/>
    <e v="#VALUE!"/>
    <n v="7440"/>
    <s v="PCS"/>
    <n v="38.390108869999999"/>
    <x v="1741"/>
    <n v="0.52125063000000005"/>
    <n v="3878.1046839999999"/>
    <x v="1738"/>
    <x v="1746"/>
    <x v="7"/>
    <x v="0"/>
    <x v="0"/>
    <s v="Other"/>
  </r>
  <r>
    <s v="INNSA1"/>
    <s v="2018-10-03"/>
    <x v="0"/>
    <x v="2"/>
    <s v="RYX-02-020 MILD STEEL MULTI FUNCTION CLOTH STAND (OTHER ARTI - CLES OF HOUSEHOLD OF IRON &amp; STEEL)"/>
    <x v="18"/>
    <x v="33"/>
    <x v="10"/>
    <s v="OTHER ARTI - CLES OF HOUSEHOLD OF IRON &amp; STEEL"/>
    <s v=""/>
    <e v="#VALUE!"/>
    <s v=" "/>
    <e v="#VALUE!"/>
    <n v="1232"/>
    <s v="PCS"/>
    <n v="1113.2911770000001"/>
    <x v="1742"/>
    <n v="15.11596982"/>
    <n v="18622.874810000001"/>
    <x v="1739"/>
    <x v="1747"/>
    <x v="7"/>
    <x v="0"/>
    <x v="0"/>
    <s v="Cloth Stand"/>
  </r>
  <r>
    <s v="INNSA1"/>
    <s v="2018-10-01"/>
    <x v="0"/>
    <x v="2"/>
    <s v="STAINLESS STEEL GRATER WITH HANDLE -DS-25 (TOTAL NET WT.1734 - KGS) (MILD STEEL)"/>
    <x v="24"/>
    <x v="411"/>
    <x v="0"/>
    <s v="TOTAL NET WT.1734 - KGS"/>
    <s v=""/>
    <e v="#VALUE!"/>
    <s v=" "/>
    <e v="#VALUE!"/>
    <n v="51000"/>
    <s v="PCS"/>
    <n v="16.134915490000001"/>
    <x v="1743"/>
    <n v="0.219075567"/>
    <n v="11172.8539"/>
    <x v="1740"/>
    <x v="1748"/>
    <x v="7"/>
    <x v="0"/>
    <x v="0"/>
    <s v="Other"/>
  </r>
  <r>
    <s v="INNSA1"/>
    <s v="2018-10-01"/>
    <x v="0"/>
    <x v="2"/>
    <s v="STAINLESS STEEL SPORTS BOTTLE 600ML S115-NP-21 (TOTAL NET WT - .5537.38KGS)(NOT VACUUM BOTTLE)(MILD STEEL)"/>
    <x v="24"/>
    <x v="388"/>
    <x v="0"/>
    <s v="TOTAL NET WT - .5537.38KGS"/>
    <s v=""/>
    <e v="#VALUE!"/>
    <s v=" "/>
    <e v="#VALUE!"/>
    <n v="31824"/>
    <s v="PCS"/>
    <n v="93.201846410000002"/>
    <x v="1744"/>
    <n v="1.265469741"/>
    <n v="40272.309029999997"/>
    <x v="1741"/>
    <x v="1749"/>
    <x v="7"/>
    <x v="0"/>
    <x v="0"/>
    <s v="Other"/>
  </r>
  <r>
    <s v="INNSA1"/>
    <s v="2018-10-01"/>
    <x v="0"/>
    <x v="2"/>
    <s v="STEEL HOOK 4PCS SET-SL-172 (TOTAL NET WT.54 KGS) (MILD STEE - L)"/>
    <x v="13"/>
    <x v="412"/>
    <x v="18"/>
    <s v="TOTAL NET WT.54 KGS"/>
    <s v=""/>
    <e v="#VALUE!"/>
    <s v=" "/>
    <e v="#VALUE!"/>
    <n v="1200"/>
    <s v="SET"/>
    <n v="20.844149999999999"/>
    <x v="1745"/>
    <n v="0.28301629299999997"/>
    <n v="339.61955189999998"/>
    <x v="1742"/>
    <x v="1750"/>
    <x v="7"/>
    <x v="0"/>
    <x v="0"/>
    <s v="Other"/>
  </r>
  <r>
    <s v="INNSA1"/>
    <s v="2018-10-01"/>
    <x v="0"/>
    <x v="2"/>
    <s v="STAINLESS STEEL SPORTS BOTTLE 750ML S-308-C6-NP-20(TOTAL NET - WT.5.98 KGS)(NOT VACUUM BOTTLE)(MILD STEEL)"/>
    <x v="24"/>
    <x v="286"/>
    <x v="0"/>
    <s v="TOTAL NET - WT.5.98 KGS"/>
    <s v=""/>
    <e v="#VALUE!"/>
    <s v=" "/>
    <e v="#VALUE!"/>
    <n v="36"/>
    <s v="PCS"/>
    <n v="86.03833333"/>
    <x v="1746"/>
    <n v="1.168205476"/>
    <n v="42.055397149999997"/>
    <x v="1743"/>
    <x v="1751"/>
    <x v="7"/>
    <x v="0"/>
    <x v="0"/>
    <s v="Other"/>
  </r>
  <r>
    <s v="INNSA1"/>
    <s v="2018-10-01"/>
    <x v="0"/>
    <x v="2"/>
    <s v="STEEL ROUND CONTAINER 730ML-6858 (TOTAL NET.WT.3470.60KGS) ( - MILD STEEL)"/>
    <x v="13"/>
    <x v="364"/>
    <x v="12"/>
    <s v="TOTAL NET.WT.3470.60KGS"/>
    <s v=""/>
    <e v="#VALUE!"/>
    <s v=" "/>
    <e v="#VALUE!"/>
    <n v="17760"/>
    <s v="PCS"/>
    <n v="82.864927929999993"/>
    <x v="1747"/>
    <n v="1.125117827"/>
    <n v="19982.0926"/>
    <x v="1744"/>
    <x v="1752"/>
    <x v="7"/>
    <x v="0"/>
    <x v="0"/>
    <s v="Other"/>
  </r>
  <r>
    <s v="INNSA1"/>
    <s v="2018-09-26"/>
    <x v="0"/>
    <x v="2"/>
    <s v="STEEL ZHARA- NP-003 (MILD STEEL) (TOTAL NET WT.2566.80 KGS)"/>
    <x v="13"/>
    <x v="407"/>
    <x v="56"/>
    <s v="MILD STEEL"/>
    <s v=""/>
    <e v="#VALUE!"/>
    <s v=" "/>
    <e v="#VALUE!"/>
    <n v="27600"/>
    <s v="PCS"/>
    <n v="33.511519569999997"/>
    <x v="1748"/>
    <n v="0.45501044899999998"/>
    <n v="12558.28839"/>
    <x v="1745"/>
    <x v="1753"/>
    <x v="7"/>
    <x v="0"/>
    <x v="0"/>
    <s v="Other"/>
  </r>
  <r>
    <s v="INNSA1"/>
    <s v="2018-09-25"/>
    <x v="0"/>
    <x v="2"/>
    <s v="STEEL TEA STRAINER-NP-55 (TOTAL NET WT.2318.40 KGS) (MILD ST - EEL)"/>
    <x v="13"/>
    <x v="325"/>
    <x v="6"/>
    <s v="TOTAL NET WT.2318.40 KGS"/>
    <s v=""/>
    <e v="#VALUE!"/>
    <s v=" "/>
    <e v="#VALUE!"/>
    <n v="50400"/>
    <s v="PCS"/>
    <n v="23.591961900000001"/>
    <x v="1749"/>
    <n v="0.32032534800000001"/>
    <n v="16144.397559999999"/>
    <x v="1746"/>
    <x v="1754"/>
    <x v="7"/>
    <x v="0"/>
    <x v="0"/>
    <s v="Tea Strainer"/>
  </r>
  <r>
    <s v="INNSA1"/>
    <s v="2018-09-25"/>
    <x v="0"/>
    <x v="2"/>
    <s v="STEEL WALL HANGER HOOK-SL-89 (TOTAL NET WT.9390.60 KGS) (MIL - D STEEL)"/>
    <x v="13"/>
    <x v="386"/>
    <x v="54"/>
    <s v="TOTAL NET WT.9390.60 KGS"/>
    <s v=""/>
    <e v="#VALUE!"/>
    <s v=" "/>
    <e v="#VALUE!"/>
    <n v="39960"/>
    <s v="PCS"/>
    <n v="82.571866619999994"/>
    <x v="1750"/>
    <n v="1.1211387180000001"/>
    <n v="44800.70319"/>
    <x v="1747"/>
    <x v="1755"/>
    <x v="7"/>
    <x v="0"/>
    <x v="0"/>
    <s v="Hanger"/>
  </r>
  <r>
    <s v="INNSA1"/>
    <s v="2018-09-24"/>
    <x v="0"/>
    <x v="2"/>
    <s v="STAINLESS STEEL SPORTS BOTTLE 750ML S-308-C6-NP-20 (TOTAL NET WT.1509.01 KGS)(NOT VACUUM BOTTLE)(MILD STEEL)(DPD CLIENT)"/>
    <x v="24"/>
    <x v="286"/>
    <x v="0"/>
    <s v="TOTAL NET WT.1509.01 KGS"/>
    <s v=""/>
    <e v="#VALUE!"/>
    <s v=" "/>
    <e v="#VALUE!"/>
    <n v="9036"/>
    <s v="PCS"/>
    <n v="85.809154489999997"/>
    <x v="1751"/>
    <n v="1.165093747"/>
    <n v="10527.7871"/>
    <x v="1748"/>
    <x v="1756"/>
    <x v="7"/>
    <x v="0"/>
    <x v="0"/>
    <s v="Other"/>
  </r>
  <r>
    <s v="INNSA1"/>
    <s v="2018-09-24"/>
    <x v="0"/>
    <x v="2"/>
    <s v="STAINLESS STEEL COLA BOTTLE 750ML SK750-SL-01 (TOTAL NET WT.5844.60 KGS)(NOT VACUUM BOTTLE)(MILD STEEL)"/>
    <x v="24"/>
    <x v="290"/>
    <x v="0"/>
    <s v="TOTAL NET WT.5844.60 KGS"/>
    <s v=""/>
    <e v="#VALUE!"/>
    <s v=" "/>
    <e v="#VALUE!"/>
    <n v="30600"/>
    <s v="PCS"/>
    <n v="99.795667969999997"/>
    <x v="1752"/>
    <n v="1.354998886"/>
    <n v="41462.965920000002"/>
    <x v="1749"/>
    <x v="1757"/>
    <x v="7"/>
    <x v="0"/>
    <x v="0"/>
    <s v="Other"/>
  </r>
  <r>
    <s v="INNSA1"/>
    <s v="2018-09-24"/>
    <x v="0"/>
    <x v="2"/>
    <s v="RYX-02-021A MILD STEEL MULTI FUNCTION CLOTH STAND (OTHER ARTICLES OF HOUSEHOLD OF IRON &amp; STEEL)"/>
    <x v="20"/>
    <x v="33"/>
    <x v="10"/>
    <s v="OTHER ARTICLES OF HOUSEHOLD OF IRON &amp; STEEL"/>
    <s v=""/>
    <e v="#VALUE!"/>
    <s v=" "/>
    <e v="#VALUE!"/>
    <n v="2592"/>
    <s v="PCS"/>
    <n v="699.82133490000001"/>
    <x v="1753"/>
    <n v="9.501986896"/>
    <n v="24629.150030000001"/>
    <x v="1750"/>
    <x v="1758"/>
    <x v="7"/>
    <x v="0"/>
    <x v="0"/>
    <s v="Cloth Stand"/>
  </r>
  <r>
    <s v="INNSA1"/>
    <s v="2018-09-24"/>
    <x v="0"/>
    <x v="2"/>
    <s v="STEEL LUNCH BOX -6900(TOTAL NET.WT.1854.60KGS) (MILD STEEL) -"/>
    <x v="13"/>
    <x v="381"/>
    <x v="13"/>
    <s v="TOTAL NET.WT.1854.60KGS"/>
    <s v=""/>
    <e v="#VALUE!"/>
    <s v=" "/>
    <e v="#VALUE!"/>
    <n v="15840"/>
    <s v="PCS"/>
    <n v="59.450976009999998"/>
    <x v="1754"/>
    <n v="0.80720945"/>
    <n v="12786.197690000001"/>
    <x v="1751"/>
    <x v="1759"/>
    <x v="7"/>
    <x v="0"/>
    <x v="0"/>
    <s v="Lunch Box"/>
  </r>
  <r>
    <s v="INNSA1"/>
    <s v="2018-09-24"/>
    <x v="0"/>
    <x v="2"/>
    <s v="STAINLESS STEEL SPORTS BOTTLE 600ML S115-NP-21 (TOTAL NET WT.92.88 KGS)(NOT VACUUM BOTTLE)(MILD STEEL)"/>
    <x v="24"/>
    <x v="388"/>
    <x v="0"/>
    <s v="TOTAL NET WT.92.88 KGS"/>
    <s v=""/>
    <e v="#VALUE!"/>
    <s v=" "/>
    <e v="#VALUE!"/>
    <n v="540"/>
    <s v="PCS"/>
    <n v="94.881481480000005"/>
    <x v="1755"/>
    <n v="1.2882753769999999"/>
    <n v="695.66870329999995"/>
    <x v="1752"/>
    <x v="1760"/>
    <x v="7"/>
    <x v="0"/>
    <x v="0"/>
    <s v="Other"/>
  </r>
  <r>
    <s v="INNSA1"/>
    <s v="2018-09-18"/>
    <x v="0"/>
    <x v="2"/>
    <s v="STEEL LUNCH BOX 2LAYER-8504 (TOTAL NET.WT.10532.90KGS) (MILDSTEEL)-DPD CLIENT"/>
    <x v="13"/>
    <x v="413"/>
    <x v="13"/>
    <s v="TOTAL NET.WT.10532.90KGS"/>
    <s v=""/>
    <e v="#VALUE!"/>
    <s v=" "/>
    <e v="#VALUE!"/>
    <n v="22020"/>
    <s v="PCS"/>
    <n v="182.93979110000001"/>
    <x v="1756"/>
    <n v="2.5215684509999998"/>
    <n v="55524.937279999998"/>
    <x v="1753"/>
    <x v="1761"/>
    <x v="7"/>
    <x v="0"/>
    <x v="0"/>
    <s v="Lunch Box"/>
  </r>
  <r>
    <s v="INNSA1"/>
    <s v="2018-09-18"/>
    <x v="0"/>
    <x v="2"/>
    <s v="STEEL LUNCH BOX 3LAYER-8505 (TOTAL NET WT.9608.30 KGS) (MILDSTEEL)"/>
    <x v="13"/>
    <x v="378"/>
    <x v="13"/>
    <s v="TOTAL NET WT.9608.30 KGS"/>
    <s v=""/>
    <e v="#VALUE!"/>
    <s v=" "/>
    <e v="#VALUE!"/>
    <n v="14820"/>
    <s v="PCS"/>
    <n v="253.92042979999999"/>
    <x v="1757"/>
    <n v="3.4999370070000002"/>
    <n v="51869.066440000002"/>
    <x v="1754"/>
    <x v="1762"/>
    <x v="7"/>
    <x v="0"/>
    <x v="0"/>
    <s v="Lunch Box"/>
  </r>
  <r>
    <s v="INNSA1"/>
    <s v="2018-09-17"/>
    <x v="0"/>
    <x v="2"/>
    <s v="STEEL SPOON HOLDER ROUND -MP-96 (MILD STEEL) (TOTAL NET WT.2236.18 KGS) (DPD CLIENT)"/>
    <x v="13"/>
    <x v="283"/>
    <x v="25"/>
    <s v="MILD STEEL"/>
    <s v=""/>
    <e v="#VALUE!"/>
    <s v=" "/>
    <e v="#VALUE!"/>
    <n v="10548"/>
    <s v="PCS"/>
    <n v="53.729027299999998"/>
    <x v="1758"/>
    <n v="0.74057928699999998"/>
    <n v="7811.6303239999997"/>
    <x v="1755"/>
    <x v="1763"/>
    <x v="7"/>
    <x v="0"/>
    <x v="0"/>
    <s v="Holder"/>
  </r>
  <r>
    <s v="INNSA1"/>
    <s v="2018-09-17"/>
    <x v="0"/>
    <x v="2"/>
    <s v="STEEL ZHARA-NP-003 (MILD STEEL) (TOTAL NET WT.1692 KGS)"/>
    <x v="13"/>
    <x v="274"/>
    <x v="5"/>
    <s v="MILD STEEL"/>
    <s v=""/>
    <e v="#VALUE!"/>
    <s v=" "/>
    <e v="#VALUE!"/>
    <n v="18000"/>
    <s v="PCS"/>
    <n v="32.72447889"/>
    <x v="1759"/>
    <n v="0.45106104600000002"/>
    <n v="8119.0988280000001"/>
    <x v="1756"/>
    <x v="1764"/>
    <x v="7"/>
    <x v="0"/>
    <x v="0"/>
    <s v="Other"/>
  </r>
  <r>
    <s v="INNSA1"/>
    <s v="2018-09-17"/>
    <x v="0"/>
    <x v="1"/>
    <s v="STEEL SCRUBBER -ANG537 (TOTAL NET WT.5831.10 KGS)(MILD STEEL) (DPD CLIENT)"/>
    <x v="13"/>
    <x v="414"/>
    <x v="4"/>
    <s v="TOTAL NET WT.5831.10 KGS"/>
    <s v=""/>
    <e v="#VALUE!"/>
    <s v=" "/>
    <e v="#VALUE!"/>
    <n v="270864"/>
    <s v="PCS"/>
    <n v="4.9197371009999999"/>
    <x v="1760"/>
    <n v="6.7811676000000001E-2"/>
    <n v="18367.741829999999"/>
    <x v="1757"/>
    <x v="1765"/>
    <x v="7"/>
    <x v="1"/>
    <x v="0"/>
    <s v="Scrubber"/>
  </r>
  <r>
    <s v="INNSA1"/>
    <s v="2018-09-17"/>
    <x v="0"/>
    <x v="2"/>
    <s v="STEEL LUNCH BOX 3 LAYER -8505 (TOTAL NET.WT. 1174.78 KGS) (MILD STEEL)"/>
    <x v="13"/>
    <x v="415"/>
    <x v="13"/>
    <s v="TOTAL NET.WT. 1174.78 KGS"/>
    <s v=""/>
    <e v="#VALUE!"/>
    <s v=" "/>
    <e v="#VALUE!"/>
    <n v="1812"/>
    <s v="PCS"/>
    <n v="253.72213020000001"/>
    <x v="1761"/>
    <n v="3.4972037249999999"/>
    <n v="6336.9331499999998"/>
    <x v="1758"/>
    <x v="1766"/>
    <x v="7"/>
    <x v="0"/>
    <x v="0"/>
    <s v="Lunch Box"/>
  </r>
  <r>
    <s v="INNSA1"/>
    <s v="2018-09-17"/>
    <x v="0"/>
    <x v="2"/>
    <s v="STEEL LUNCH BOX -6561 (TOTAL NET.WT. 2469.60 KGS) (MILD STEEL)"/>
    <x v="13"/>
    <x v="379"/>
    <x v="13"/>
    <s v="TOTAL NET.WT. 2469.60 KGS"/>
    <s v=""/>
    <e v="#VALUE!"/>
    <s v=" "/>
    <e v="#VALUE!"/>
    <n v="6480"/>
    <s v="PCS"/>
    <n v="191.57117589999999"/>
    <x v="1762"/>
    <n v="2.6405399850000002"/>
    <n v="17110.699100000002"/>
    <x v="1759"/>
    <x v="1767"/>
    <x v="7"/>
    <x v="0"/>
    <x v="0"/>
    <s v="Lunch Box"/>
  </r>
  <r>
    <s v="INNSA1"/>
    <s v="2018-09-17"/>
    <x v="0"/>
    <x v="2"/>
    <s v="STEEL CONTAINER ROUND-6857(TOTAL NET WT.3029.40 KGS) (MILD STEEL)(DPD CLIENT)"/>
    <x v="13"/>
    <x v="416"/>
    <x v="53"/>
    <s v="TOTAL NET WT.3029.40 KGS"/>
    <s v=""/>
    <e v="#VALUE!"/>
    <s v=" "/>
    <e v="#VALUE!"/>
    <n v="23760"/>
    <s v="PCS"/>
    <n v="61.419765990000002"/>
    <x v="1763"/>
    <n v="0.84658533400000002"/>
    <n v="20114.867539999999"/>
    <x v="1760"/>
    <x v="1768"/>
    <x v="7"/>
    <x v="0"/>
    <x v="0"/>
    <s v="Other"/>
  </r>
  <r>
    <s v="INNSA1"/>
    <s v="2018-09-17"/>
    <x v="0"/>
    <x v="2"/>
    <s v="STEEL LUNCH BOX -6900(TOTAL NET.WT. 2686.36 KGS) (MILD STEEL)"/>
    <x v="13"/>
    <x v="381"/>
    <x v="13"/>
    <s v="TOTAL NET.WT. 2686.36 KGS"/>
    <s v=""/>
    <e v="#VALUE!"/>
    <s v=" "/>
    <e v="#VALUE!"/>
    <n v="22944"/>
    <s v="PCS"/>
    <n v="58.275658999999997"/>
    <x v="1764"/>
    <n v="0.80324822900000004"/>
    <n v="18429.727360000001"/>
    <x v="1761"/>
    <x v="1769"/>
    <x v="7"/>
    <x v="0"/>
    <x v="0"/>
    <s v="Lunch Box"/>
  </r>
  <r>
    <s v="INNSA1"/>
    <s v="2018-09-10"/>
    <x v="0"/>
    <x v="2"/>
    <s v="STAINLESS STEEL SPORTS BOTTLE 750ML S-308-C6-NP-20 (TOTAL NET WT.3585.60 KGS)(NOT VACUUM BOTTLE)(MILD STEEL)(DPD CLIENT)"/>
    <x v="24"/>
    <x v="286"/>
    <x v="0"/>
    <s v="TOTAL NET WT.3585.60 KGS"/>
    <s v=""/>
    <e v="#VALUE!"/>
    <s v=" "/>
    <e v="#VALUE!"/>
    <n v="21600"/>
    <s v="PCS"/>
    <n v="84.625753700000004"/>
    <x v="1765"/>
    <n v="1.1664473289999999"/>
    <n v="25195.262299999999"/>
    <x v="1762"/>
    <x v="1770"/>
    <x v="7"/>
    <x v="0"/>
    <x v="0"/>
    <s v="Other"/>
  </r>
  <r>
    <s v="INNSA1"/>
    <s v="2018-09-10"/>
    <x v="0"/>
    <x v="2"/>
    <s v="STAINLESS STEEL SPORTS BOTTLE 600ML S115-NP-21 (TOTAL NET WT. 3609.94KGS)(NOT VACUUM BOTTLE)(MILD STEEL)"/>
    <x v="24"/>
    <x v="388"/>
    <x v="0"/>
    <s v="TOTAL NET WT. 3609.94KGS"/>
    <s v=""/>
    <e v="#VALUE!"/>
    <s v=" "/>
    <e v="#VALUE!"/>
    <n v="20988"/>
    <s v="PCS"/>
    <n v="93.572970269999999"/>
    <x v="1766"/>
    <n v="1.2897721609999999"/>
    <n v="27069.738109999998"/>
    <x v="1763"/>
    <x v="1771"/>
    <x v="7"/>
    <x v="0"/>
    <x v="0"/>
    <s v="Other"/>
  </r>
  <r>
    <s v="INNSA1"/>
    <s v="2018-09-08"/>
    <x v="0"/>
    <x v="2"/>
    <s v="STEEL SPOON HOLDER ROUND -MP-96 (TOTAL NET WT.1034.21 KGS) (MILD STEEL)"/>
    <x v="13"/>
    <x v="283"/>
    <x v="25"/>
    <s v="TOTAL NET WT.1034.21 KGS"/>
    <s v=""/>
    <e v="#VALUE!"/>
    <s v=" "/>
    <e v="#VALUE!"/>
    <n v="4788"/>
    <s v="PCS"/>
    <n v="54.642571009999998"/>
    <x v="1767"/>
    <n v="0.75317120599999998"/>
    <n v="3606.1837350000001"/>
    <x v="1764"/>
    <x v="1772"/>
    <x v="7"/>
    <x v="0"/>
    <x v="0"/>
    <s v="Holder"/>
  </r>
  <r>
    <s v="INNSA1"/>
    <s v="2018-09-03"/>
    <x v="0"/>
    <x v="2"/>
    <s v="STAINLESS STEEL SPORTS BOTTLE 750ML SG-702-SB-01(TOTAL NET WT.2016 KGS)(NOT VACUUM BOTTLE)(MILD STEEL)-DPD CLIENT"/>
    <x v="24"/>
    <x v="287"/>
    <x v="0"/>
    <s v="TOTAL NET WT.2016 KGS"/>
    <s v=""/>
    <e v="#VALUE!"/>
    <s v=" "/>
    <e v="#VALUE!"/>
    <n v="12600"/>
    <s v="PCS"/>
    <n v="97.227065080000003"/>
    <x v="1768"/>
    <n v="1.36746927"/>
    <n v="17230.112799999999"/>
    <x v="1765"/>
    <x v="1773"/>
    <x v="7"/>
    <x v="0"/>
    <x v="0"/>
    <s v="Other"/>
  </r>
  <r>
    <s v="INNSA1"/>
    <s v="2018-09-03"/>
    <x v="0"/>
    <x v="2"/>
    <s v="STEEL ZHARA-NP-003 (TOTAL NET WT.2256 KGS) (MILD STEEL)"/>
    <x v="13"/>
    <x v="274"/>
    <x v="5"/>
    <s v="TOTAL NET WT.2256 KGS"/>
    <s v=""/>
    <e v="#VALUE!"/>
    <s v=" "/>
    <e v="#VALUE!"/>
    <n v="24000"/>
    <s v="PCS"/>
    <n v="32.170043329999999"/>
    <x v="1769"/>
    <n v="0.45246193200000001"/>
    <n v="10859.086359999999"/>
    <x v="1766"/>
    <x v="1774"/>
    <x v="7"/>
    <x v="0"/>
    <x v="0"/>
    <s v="Other"/>
  </r>
  <r>
    <s v="INNSA1"/>
    <s v="2018-09-03"/>
    <x v="0"/>
    <x v="2"/>
    <s v="STEEL TEA STRAINER-NP-55 (TOTAL NET WT.2368.80KGS) (MILD STEEL)"/>
    <x v="13"/>
    <x v="325"/>
    <x v="6"/>
    <s v="TOTAL NET WT.2368.80KGS"/>
    <s v=""/>
    <e v="#VALUE!"/>
    <s v=" "/>
    <e v="#VALUE!"/>
    <n v="50400"/>
    <s v="PCS"/>
    <n v="23.036852580000001"/>
    <x v="1770"/>
    <n v="0.32400636500000002"/>
    <n v="16329.920819999999"/>
    <x v="1767"/>
    <x v="1775"/>
    <x v="7"/>
    <x v="0"/>
    <x v="0"/>
    <s v="Tea Strainer"/>
  </r>
  <r>
    <s v="INNSA1"/>
    <s v="2018-09-03"/>
    <x v="0"/>
    <x v="2"/>
    <s v="STAINLESS STEEL SPORTS BOTTLE 600ML S115-NP-21 (TOTAL NET WT.4185.79 KGS)(NOT VACUUM BOTTLE)(MILD STEEL)"/>
    <x v="24"/>
    <x v="388"/>
    <x v="0"/>
    <s v="TOTAL NET WT.4185.79 KGS"/>
    <s v=""/>
    <e v="#VALUE!"/>
    <s v=" "/>
    <e v="#VALUE!"/>
    <n v="24336"/>
    <s v="PCS"/>
    <n v="91.744335550000002"/>
    <x v="1771"/>
    <n v="1.290356337"/>
    <n v="31402.111809999999"/>
    <x v="1768"/>
    <x v="1776"/>
    <x v="7"/>
    <x v="0"/>
    <x v="0"/>
    <s v="Other"/>
  </r>
  <r>
    <s v="INNSA1"/>
    <s v="2018-09-03"/>
    <x v="0"/>
    <x v="2"/>
    <s v="STAINLESS STEEL SPORTS BOTTLE 750ML S-308-C6-NP-20 (TOTAL NET WT.1165.32 KGS)(NOT VACUUM BOTTLE)(MILD STEEL)-"/>
    <x v="24"/>
    <x v="286"/>
    <x v="0"/>
    <s v="TOTAL NET WT.1165.32 KGS"/>
    <s v=""/>
    <e v="#VALUE!"/>
    <s v=" "/>
    <e v="#VALUE!"/>
    <n v="7020"/>
    <s v="PCS"/>
    <n v="82.971968660000002"/>
    <x v="1772"/>
    <n v="1.1669756490000001"/>
    <n v="8192.1690579999995"/>
    <x v="1769"/>
    <x v="1777"/>
    <x v="7"/>
    <x v="0"/>
    <x v="0"/>
    <s v="Other"/>
  </r>
  <r>
    <s v="INNSA1"/>
    <s v="2018-08-30"/>
    <x v="0"/>
    <x v="2"/>
    <s v="RYX-02-020 MILD STEEL MULTI FUNCTION CLOTH STAND (OTHER ARTICLES OF HOUSEHOLD OF IRON &amp; STEEL)"/>
    <x v="18"/>
    <x v="33"/>
    <x v="10"/>
    <s v="OTHER ARTICLES OF HOUSEHOLD OF IRON &amp; STEEL"/>
    <s v=""/>
    <e v="#VALUE!"/>
    <s v=" "/>
    <e v="#VALUE!"/>
    <n v="1232"/>
    <s v="PCS"/>
    <n v="1076.1783439999999"/>
    <x v="1773"/>
    <n v="15.13612298"/>
    <n v="18647.703519999999"/>
    <x v="1770"/>
    <x v="1778"/>
    <x v="7"/>
    <x v="0"/>
    <x v="0"/>
    <s v="Cloth Stand"/>
  </r>
  <r>
    <s v="INNSA1"/>
    <s v="2018-08-29"/>
    <x v="0"/>
    <x v="2"/>
    <s v="KWB-600F STAINLESS STEEL SPORTS BOTTLE"/>
    <x v="81"/>
    <x v="276"/>
    <x v="44"/>
    <e v="#N/A"/>
    <s v=""/>
    <e v="#VALUE!"/>
    <s v=" "/>
    <e v="#VALUE!"/>
    <n v="50544"/>
    <s v="PCS"/>
    <n v="82.373984250000007"/>
    <x v="1774"/>
    <n v="1.158565179"/>
    <n v="58558.51842"/>
    <x v="1771"/>
    <x v="1779"/>
    <x v="7"/>
    <x v="0"/>
    <x v="0"/>
    <s v="Other"/>
  </r>
  <r>
    <s v="INNSA1"/>
    <s v="2018-08-28"/>
    <x v="0"/>
    <x v="2"/>
    <s v="STEEL LUNCH BOX -6900(TOTAL NET.WT. 255.71KGS) (MILD STEEL)(DPD CLIENT)"/>
    <x v="13"/>
    <x v="381"/>
    <x v="13"/>
    <s v="TOTAL NET.WT. 255.71KGS"/>
    <s v=""/>
    <e v="#VALUE!"/>
    <s v=" "/>
    <e v="#VALUE!"/>
    <n v="2184"/>
    <s v="PCS"/>
    <n v="57.882202380000003"/>
    <x v="1775"/>
    <n v="0.81409567299999996"/>
    <n v="1777.9849509999999"/>
    <x v="1772"/>
    <x v="1780"/>
    <x v="7"/>
    <x v="0"/>
    <x v="0"/>
    <s v="Lunch Box"/>
  </r>
  <r>
    <s v="INNSA1"/>
    <s v="2018-08-28"/>
    <x v="0"/>
    <x v="2"/>
    <s v="STEEL LUNCH BOX -6900(TOTAL NET.WT. 3057.28KGS) (MILD STEEL)"/>
    <x v="13"/>
    <x v="381"/>
    <x v="13"/>
    <s v="TOTAL NET.WT. 3057.28KGS"/>
    <s v=""/>
    <e v="#VALUE!"/>
    <s v=" "/>
    <e v="#VALUE!"/>
    <n v="26112"/>
    <s v="PCS"/>
    <n v="57.2273809"/>
    <x v="1776"/>
    <n v="0.80488580700000001"/>
    <n v="21017.178199999998"/>
    <x v="1773"/>
    <x v="1781"/>
    <x v="7"/>
    <x v="0"/>
    <x v="0"/>
    <s v="Lunch Box"/>
  </r>
  <r>
    <s v="INNSA1"/>
    <s v="2018-08-28"/>
    <x v="0"/>
    <x v="2"/>
    <s v="STEEL LUNCH BOX -6111(TOTAL NET.WT. 1134.00KGS) (MILD STEEL)"/>
    <x v="13"/>
    <x v="417"/>
    <x v="13"/>
    <s v="TOTAL NET.WT. 1134.00KGS"/>
    <s v=""/>
    <e v="#VALUE!"/>
    <s v=" "/>
    <e v="#VALUE!"/>
    <n v="6720"/>
    <s v="PCS"/>
    <n v="85.446151790000002"/>
    <x v="1777"/>
    <n v="1.2017742870000001"/>
    <n v="8075.9232069999998"/>
    <x v="1774"/>
    <x v="1782"/>
    <x v="7"/>
    <x v="0"/>
    <x v="0"/>
    <s v="Lunch Box"/>
  </r>
  <r>
    <s v="INNSA1"/>
    <s v="2018-08-28"/>
    <x v="0"/>
    <x v="2"/>
    <s v="STEEL LUNCH BOX -6950(TOTAL NET.WT. 2095.20KGS) (MILD STEEL)"/>
    <x v="13"/>
    <x v="418"/>
    <x v="13"/>
    <s v="TOTAL NET.WT. 2095.20KGS"/>
    <s v=""/>
    <e v="#VALUE!"/>
    <s v=" "/>
    <e v="#VALUE!"/>
    <n v="6480"/>
    <s v="PCS"/>
    <n v="172.32837499999999"/>
    <x v="1778"/>
    <n v="2.423746484"/>
    <n v="15705.87722"/>
    <x v="1775"/>
    <x v="1783"/>
    <x v="7"/>
    <x v="0"/>
    <x v="0"/>
    <s v="Lunch Box"/>
  </r>
  <r>
    <s v="INNSA1"/>
    <s v="2018-08-28"/>
    <x v="0"/>
    <x v="2"/>
    <s v="STEEL CONTAINER ROUND-6857(TOTAL NET WT.3090.60KGS) (MILD STEEL)(DPD CLIENT)"/>
    <x v="13"/>
    <x v="416"/>
    <x v="53"/>
    <s v="TOTAL NET WT.3090.60KGS"/>
    <s v=""/>
    <e v="#VALUE!"/>
    <s v=" "/>
    <e v="#VALUE!"/>
    <n v="24240"/>
    <s v="PCS"/>
    <n v="60.314931110000003"/>
    <x v="1779"/>
    <n v="0.84831126700000004"/>
    <n v="20563.065119999999"/>
    <x v="1776"/>
    <x v="1784"/>
    <x v="7"/>
    <x v="0"/>
    <x v="0"/>
    <s v="Other"/>
  </r>
  <r>
    <s v="INNSA1"/>
    <s v="2018-08-28"/>
    <x v="0"/>
    <x v="2"/>
    <s v="STEEL LUNCH BOX -6900(TOTAL NET.WT. 193.89KGS) (MILD STEEL)(DPD CLIENT)"/>
    <x v="13"/>
    <x v="381"/>
    <x v="13"/>
    <s v="TOTAL NET.WT. 193.89KGS"/>
    <s v=""/>
    <e v="#VALUE!"/>
    <s v=" "/>
    <e v="#VALUE!"/>
    <n v="1656"/>
    <s v="PCS"/>
    <n v="57.861515699999998"/>
    <x v="1780"/>
    <n v="0.81380472199999998"/>
    <n v="1347.660619"/>
    <x v="1777"/>
    <x v="1785"/>
    <x v="7"/>
    <x v="0"/>
    <x v="0"/>
    <s v="Lunch Box"/>
  </r>
  <r>
    <s v="INNSA1"/>
    <s v="2018-08-28"/>
    <x v="0"/>
    <x v="2"/>
    <s v="STEEL LUNCH BOX-6527 (TOTAL NET WT.4375 KGS) (MILD STEEL)"/>
    <x v="13"/>
    <x v="302"/>
    <x v="13"/>
    <s v="TOTAL NET WT.4375 KGS"/>
    <s v=""/>
    <e v="#VALUE!"/>
    <s v=" "/>
    <e v="#VALUE!"/>
    <n v="10500"/>
    <s v="PCS"/>
    <n v="162.68022289999999"/>
    <x v="1781"/>
    <n v="2.288048141"/>
    <n v="24024.50549"/>
    <x v="1778"/>
    <x v="1786"/>
    <x v="7"/>
    <x v="0"/>
    <x v="0"/>
    <s v="Lunch Box"/>
  </r>
  <r>
    <s v="INNSA1"/>
    <s v="2018-08-27"/>
    <x v="0"/>
    <x v="2"/>
    <s v="KIDS STEEL BOWL-HLG00020-2 (MILD STEEL) (TOTAL NET WT.158.40KGS)"/>
    <x v="125"/>
    <x v="419"/>
    <x v="0"/>
    <s v="MILD STEEL"/>
    <s v=""/>
    <e v="#VALUE!"/>
    <s v=" "/>
    <e v="#VALUE!"/>
    <n v="960"/>
    <s v="PCS"/>
    <n v="104.9557188"/>
    <x v="1782"/>
    <n v="1.4761704470000001"/>
    <n v="1417.1236289999999"/>
    <x v="1779"/>
    <x v="1787"/>
    <x v="7"/>
    <x v="0"/>
    <x v="0"/>
    <s v="Other"/>
  </r>
  <r>
    <s v="INNSA1"/>
    <s v="2018-08-27"/>
    <x v="0"/>
    <x v="2"/>
    <s v="KIDS STEEL BOWL -HLG0001-2 (MILD STEEL) (TOTAL NET WT.264.96 KGS)"/>
    <x v="125"/>
    <x v="420"/>
    <x v="0"/>
    <s v="MILD STEEL"/>
    <s v=""/>
    <e v="#VALUE!"/>
    <s v=" "/>
    <e v="#VALUE!"/>
    <n v="1920"/>
    <s v="PCS"/>
    <n v="74.436677079999995"/>
    <x v="1783"/>
    <n v="1.046929354"/>
    <n v="2010.10436"/>
    <x v="1780"/>
    <x v="1788"/>
    <x v="7"/>
    <x v="0"/>
    <x v="0"/>
    <s v="Other"/>
  </r>
  <r>
    <s v="INNSA1"/>
    <s v="2018-08-20"/>
    <x v="0"/>
    <x v="2"/>
    <s v="STEEL ZHARA -NP-003 (TOTAL NET WT. 1382.40 KGS)(MILD STEEL)"/>
    <x v="13"/>
    <x v="282"/>
    <x v="40"/>
    <s v="TOTAL NET WT. 1382.40 KGS"/>
    <s v=""/>
    <e v="#VALUE!"/>
    <s v=" "/>
    <e v="#VALUE!"/>
    <n v="14400"/>
    <s v="PCS"/>
    <n v="32.259612500000003"/>
    <x v="1784"/>
    <n v="0.45372169499999998"/>
    <n v="6533.5924050000003"/>
    <x v="1781"/>
    <x v="1789"/>
    <x v="7"/>
    <x v="0"/>
    <x v="0"/>
    <s v="Other"/>
  </r>
  <r>
    <s v="INNSA1"/>
    <s v="2018-08-20"/>
    <x v="0"/>
    <x v="2"/>
    <s v="STEEL HOOK 3PCS SET-2628 (MILD STEEL) (TOTAL NET WT.2330.20KGS)"/>
    <x v="13"/>
    <x v="421"/>
    <x v="18"/>
    <s v="MILD STEEL"/>
    <s v=""/>
    <e v="#VALUE!"/>
    <s v=" "/>
    <e v="#VALUE!"/>
    <n v="68760"/>
    <s v="SET"/>
    <n v="33.332251309999997"/>
    <x v="1785"/>
    <n v="0.46880803500000001"/>
    <n v="32235.24051"/>
    <x v="1782"/>
    <x v="1790"/>
    <x v="7"/>
    <x v="0"/>
    <x v="0"/>
    <s v="Other"/>
  </r>
  <r>
    <s v="INNSA1"/>
    <s v="2018-08-20"/>
    <x v="0"/>
    <x v="2"/>
    <s v="STEEL GARLIC CRUSHER-SL-159 (MILD STEEL) (TOTAL NET WT.40.80KGS)"/>
    <x v="13"/>
    <x v="422"/>
    <x v="57"/>
    <s v="MILD STEEL"/>
    <s v=""/>
    <e v="#VALUE!"/>
    <s v=" "/>
    <e v="#VALUE!"/>
    <n v="240"/>
    <s v="PCS"/>
    <n v="106.79291670000001"/>
    <x v="1786"/>
    <n v="1.50201008"/>
    <n v="360.48241910000002"/>
    <x v="1783"/>
    <x v="1791"/>
    <x v="7"/>
    <x v="0"/>
    <x v="0"/>
    <s v="Other"/>
  </r>
  <r>
    <s v="INNSA1"/>
    <s v="2018-08-20"/>
    <x v="0"/>
    <x v="2"/>
    <s v="STEEL WALL HANGER HOOK-SL-89 (TOTAL NET WT. 1706.40 KGS)(MILD STEEL)"/>
    <x v="13"/>
    <x v="386"/>
    <x v="54"/>
    <s v="TOTAL NET WT. 1706.40 KGS"/>
    <s v=""/>
    <e v="#VALUE!"/>
    <s v=" "/>
    <e v="#VALUE!"/>
    <n v="7200"/>
    <s v="PCS"/>
    <n v="81.584634719999997"/>
    <x v="1787"/>
    <n v="1.1474632170000001"/>
    <n v="8261.7351620000009"/>
    <x v="1784"/>
    <x v="1792"/>
    <x v="7"/>
    <x v="0"/>
    <x v="0"/>
    <s v="Hanger"/>
  </r>
  <r>
    <s v="INNSA1"/>
    <s v="2018-08-20"/>
    <x v="0"/>
    <x v="2"/>
    <s v="STEEL PEELER -MP-196 (MILD STEEL)(TOTAL NET WT.4488 KGS)"/>
    <x v="13"/>
    <x v="371"/>
    <x v="52"/>
    <s v="MILD STEEL"/>
    <s v=""/>
    <e v="#VALUE!"/>
    <s v=" "/>
    <e v="#VALUE!"/>
    <n v="52800"/>
    <s v="PCS"/>
    <n v="37.414855109999998"/>
    <x v="1788"/>
    <n v="0.52622862299999995"/>
    <n v="27784.871309999999"/>
    <x v="1785"/>
    <x v="1793"/>
    <x v="7"/>
    <x v="0"/>
    <x v="0"/>
    <s v="Other"/>
  </r>
  <r>
    <s v="INNSA1"/>
    <s v="2018-08-16"/>
    <x v="0"/>
    <x v="2"/>
    <s v="RYX-02-020 MILD STEEL MULTI FUNCTION CLOTH STAND (OTHER ARTICLES OF HOUSEHOLD OF IRON &amp; STEEL)"/>
    <x v="18"/>
    <x v="33"/>
    <x v="10"/>
    <s v="OTHER ARTICLES OF HOUSEHOLD OF IRON &amp; STEEL"/>
    <s v=""/>
    <e v="#VALUE!"/>
    <s v=" "/>
    <e v="#VALUE!"/>
    <n v="2464"/>
    <s v="PCS"/>
    <n v="1057.735471"/>
    <x v="1789"/>
    <n v="15.274158419999999"/>
    <n v="37635.52635"/>
    <x v="1786"/>
    <x v="1794"/>
    <x v="7"/>
    <x v="0"/>
    <x v="0"/>
    <s v="Cloth Stand"/>
  </r>
  <r>
    <s v="INNSA1"/>
    <s v="2018-08-14"/>
    <x v="0"/>
    <x v="1"/>
    <s v="8001-1PCS - STEEL SCRUBBER (MADE UP MILD STEEL) (NET WEIGHT:4581 KGS)"/>
    <x v="124"/>
    <x v="399"/>
    <x v="37"/>
    <s v="MADE UP MILD STEEL"/>
    <s v=""/>
    <e v="#VALUE!"/>
    <s v=" "/>
    <e v="#VALUE!"/>
    <n v="305400"/>
    <s v="PCS"/>
    <n v="7.022338736"/>
    <x v="1790"/>
    <n v="0.10140561400000001"/>
    <n v="30969.274369999999"/>
    <x v="1787"/>
    <x v="1795"/>
    <x v="7"/>
    <x v="1"/>
    <x v="0"/>
    <s v="Scrubber"/>
  </r>
  <r>
    <s v="INNSA1"/>
    <s v="2018-08-13"/>
    <x v="0"/>
    <x v="2"/>
    <s v="STEEL LUNCH BOX 2LAYER-8504 (TOTAL NET.WT.10532.9KGS) (MILDSTEEL)-DPD CLIENT"/>
    <x v="13"/>
    <x v="413"/>
    <x v="13"/>
    <s v="TOTAL NET.WT.10532.9KGS"/>
    <s v=""/>
    <e v="#VALUE!"/>
    <s v=" "/>
    <e v="#VALUE!"/>
    <n v="22020"/>
    <s v="PCS"/>
    <n v="174.96968709999999"/>
    <x v="1791"/>
    <n v="2.5266380810000002"/>
    <n v="55636.570540000001"/>
    <x v="1788"/>
    <x v="1796"/>
    <x v="7"/>
    <x v="0"/>
    <x v="0"/>
    <s v="Lunch Box"/>
  </r>
  <r>
    <s v="INNSA1"/>
    <s v="2018-08-13"/>
    <x v="0"/>
    <x v="2"/>
    <s v="STAINLESS STEEL SPORTS BOTTLE 750ML S-308-C6-NP-20 (TOTAL NET WT.6890.32 KGS)(NOT VACUUM BOTTLE)(MILD STEEL)-DPD CLIENT"/>
    <x v="24"/>
    <x v="286"/>
    <x v="0"/>
    <s v="TOTAL NET WT.6890.32 KGS"/>
    <s v=""/>
    <e v="#VALUE!"/>
    <s v=" "/>
    <e v="#VALUE!"/>
    <n v="41508"/>
    <s v="PCS"/>
    <n v="81.066959139999994"/>
    <x v="1792"/>
    <n v="1.170642009"/>
    <n v="48591.008520000003"/>
    <x v="1789"/>
    <x v="1797"/>
    <x v="7"/>
    <x v="0"/>
    <x v="0"/>
    <s v="Other"/>
  </r>
  <r>
    <s v="INNSA1"/>
    <s v="2018-08-13"/>
    <x v="0"/>
    <x v="2"/>
    <s v="STEEL LUNCH BOX 3LAYER-8505 (TOTAL NET WT.10783.08 KGS) (MILD STEEL)"/>
    <x v="13"/>
    <x v="378"/>
    <x v="13"/>
    <s v="TOTAL NET WT.10783.08 KGS"/>
    <s v=""/>
    <e v="#VALUE!"/>
    <s v=" "/>
    <e v="#VALUE!"/>
    <n v="16632"/>
    <s v="PCS"/>
    <n v="242.85792509999999"/>
    <x v="1793"/>
    <n v="3.5069736470000001"/>
    <n v="58327.985699999997"/>
    <x v="1790"/>
    <x v="1798"/>
    <x v="7"/>
    <x v="0"/>
    <x v="0"/>
    <s v="Lunch Box"/>
  </r>
  <r>
    <s v="INNSA1"/>
    <s v="2018-08-07"/>
    <x v="0"/>
    <x v="2"/>
    <s v="STEEL PIZZA CUTTER-RJ-388 (TOTAL NET WT.531.36 KGS) (MILD STEEL)"/>
    <x v="13"/>
    <x v="343"/>
    <x v="45"/>
    <s v="TOTAL NET WT.531.36 KGS"/>
    <s v=""/>
    <e v="#VALUE!"/>
    <s v=" "/>
    <e v="#VALUE!"/>
    <n v="5904"/>
    <s v="PCS"/>
    <n v="35.73043191"/>
    <x v="1794"/>
    <n v="0.51596291599999999"/>
    <n v="3046.245054"/>
    <x v="1791"/>
    <x v="1799"/>
    <x v="7"/>
    <x v="0"/>
    <x v="0"/>
    <s v="Other"/>
  </r>
  <r>
    <s v="INNSA1"/>
    <s v="2018-08-07"/>
    <x v="0"/>
    <x v="2"/>
    <s v="STEEL WALL HANGER HOOK -SL-89 (TOTAL NET WT.2986.20 KGS) (MILD STEEL)"/>
    <x v="13"/>
    <x v="423"/>
    <x v="54"/>
    <s v="TOTAL NET WT.2986.20 KGS"/>
    <s v=""/>
    <e v="#VALUE!"/>
    <s v=" "/>
    <e v="#VALUE!"/>
    <n v="12600"/>
    <s v="PCS"/>
    <n v="81.20552619"/>
    <x v="1795"/>
    <n v="1.172642977"/>
    <n v="14775.301520000001"/>
    <x v="1792"/>
    <x v="1800"/>
    <x v="7"/>
    <x v="0"/>
    <x v="0"/>
    <s v="Hanger"/>
  </r>
  <r>
    <s v="INNSA1"/>
    <s v="2018-08-06"/>
    <x v="0"/>
    <x v="2"/>
    <s v="KWP-600B-SS OIL POT 600ML"/>
    <x v="116"/>
    <x v="276"/>
    <x v="44"/>
    <e v="#N/A"/>
    <s v=""/>
    <e v="#VALUE!"/>
    <s v=" "/>
    <e v="#VALUE!"/>
    <n v="16000"/>
    <s v="PCS"/>
    <n v="95.924437499999996"/>
    <x v="1796"/>
    <n v="1.385190433"/>
    <n v="22163.04693"/>
    <x v="1793"/>
    <x v="1801"/>
    <x v="7"/>
    <x v="0"/>
    <x v="0"/>
    <s v="Other"/>
  </r>
  <r>
    <s v="INNSA1"/>
    <s v="2018-08-01"/>
    <x v="0"/>
    <x v="2"/>
    <s v="STAINLESS STEEL COLA BOTTLE 750ML SK750 -SL-01 (TOTAL NET WT.3352.32 KGS) (NOT VACUUM BOTTLE) (MILD STEEL)-DPD CLIENT"/>
    <x v="24"/>
    <x v="424"/>
    <x v="0"/>
    <s v="TOTAL NET WT.3352.32 KGS"/>
    <s v=""/>
    <e v="#VALUE!"/>
    <s v=" "/>
    <e v="#VALUE!"/>
    <n v="17280"/>
    <s v="PCS"/>
    <n v="98.107152780000007"/>
    <x v="1797"/>
    <n v="1.409585528"/>
    <n v="24357.637930000001"/>
    <x v="1794"/>
    <x v="1802"/>
    <x v="7"/>
    <x v="0"/>
    <x v="0"/>
    <s v="Other"/>
  </r>
  <r>
    <s v="INNSA1"/>
    <s v="2018-08-01"/>
    <x v="0"/>
    <x v="2"/>
    <s v="STAINLESS STEEL SPORTS BOTTLE 600ML S115-NP-21 (TOTAL NET WT.3294.144 KGS)(NOT VACUUM BOTTLE)(MILD STEEL)"/>
    <x v="24"/>
    <x v="388"/>
    <x v="0"/>
    <s v="TOTAL NET WT.3294.144 KGS"/>
    <s v=""/>
    <e v="#VALUE!"/>
    <s v=" "/>
    <e v="#VALUE!"/>
    <n v="19152"/>
    <s v="PCS"/>
    <n v="89.871880739999995"/>
    <x v="1798"/>
    <n v="1.2912626540000001"/>
    <n v="24730.262360000001"/>
    <x v="1795"/>
    <x v="1803"/>
    <x v="7"/>
    <x v="0"/>
    <x v="0"/>
    <s v="Other"/>
  </r>
  <r>
    <s v="INNSA1"/>
    <s v="2018-08-01"/>
    <x v="0"/>
    <x v="1"/>
    <s v="STEEL SCRUBBER-GS21 (TOTAL NET WT.306 KGS) (MILD STEEL)"/>
    <x v="13"/>
    <x v="425"/>
    <x v="5"/>
    <s v="TOTAL NET WT.306 KGS"/>
    <s v=""/>
    <e v="#VALUE!"/>
    <s v=" "/>
    <e v="#VALUE!"/>
    <n v="6000"/>
    <s v="PCS"/>
    <n v="17.253965000000001"/>
    <x v="1799"/>
    <n v="0.24790179600000001"/>
    <n v="1487.4107759999999"/>
    <x v="1796"/>
    <x v="1804"/>
    <x v="7"/>
    <x v="1"/>
    <x v="0"/>
    <s v="Scrubber"/>
  </r>
  <r>
    <s v="INNSA1"/>
    <s v="2018-08-01"/>
    <x v="0"/>
    <x v="2"/>
    <s v="STEEL TEA STRAINER-NP-55 (TOTAL NET WT.2268 KGS) (MILD STEEL)"/>
    <x v="13"/>
    <x v="325"/>
    <x v="6"/>
    <s v="TOTAL NET WT.2268 KGS"/>
    <s v=""/>
    <e v="#VALUE!"/>
    <s v=" "/>
    <e v="#VALUE!"/>
    <n v="50400"/>
    <s v="PCS"/>
    <n v="23.126113100000001"/>
    <x v="1800"/>
    <n v="0.33227173999999998"/>
    <n v="16746.49569"/>
    <x v="1797"/>
    <x v="1805"/>
    <x v="7"/>
    <x v="0"/>
    <x v="0"/>
    <s v="Tea Strainer"/>
  </r>
  <r>
    <s v="INNSA1"/>
    <s v="2018-07-28"/>
    <x v="0"/>
    <x v="2"/>
    <s v="KWP-1000B-SS OIL POT 1000ML"/>
    <x v="117"/>
    <x v="276"/>
    <x v="44"/>
    <e v="#N/A"/>
    <s v=""/>
    <e v="#VALUE!"/>
    <s v=" "/>
    <e v="#VALUE!"/>
    <n v="27000"/>
    <s v="PCS"/>
    <n v="116.2931389"/>
    <x v="1801"/>
    <n v="1.6708784320000001"/>
    <n v="45113.717669999998"/>
    <x v="1798"/>
    <x v="1806"/>
    <x v="7"/>
    <x v="0"/>
    <x v="0"/>
    <s v="Other"/>
  </r>
  <r>
    <s v="INNSA1"/>
    <s v="2018-07-24"/>
    <x v="0"/>
    <x v="1"/>
    <s v="8001-1PCS - STEEL SCRUBBER"/>
    <x v="124"/>
    <x v="276"/>
    <x v="44"/>
    <e v="#N/A"/>
    <s v=""/>
    <e v="#VALUE!"/>
    <s v=" "/>
    <e v="#VALUE!"/>
    <n v="259800"/>
    <s v="SET"/>
    <n v="7.0452517710000002"/>
    <x v="1802"/>
    <n v="0.101224882"/>
    <n v="26298.224279999999"/>
    <x v="1799"/>
    <x v="1807"/>
    <x v="7"/>
    <x v="1"/>
    <x v="0"/>
    <s v="Other"/>
  </r>
  <r>
    <s v="INNSA1"/>
    <s v="2018-07-24"/>
    <x v="0"/>
    <x v="1"/>
    <s v="STEEL SCRUBBER -ANG537 (TOTAL NET WT.5719.50KGS)(MILD STEEL)(DPD CLIENT)"/>
    <x v="13"/>
    <x v="414"/>
    <x v="4"/>
    <s v="TOTAL NET WT.5719.50KGS"/>
    <s v=""/>
    <e v="#VALUE!"/>
    <s v=" "/>
    <e v="#VALUE!"/>
    <n v="265680"/>
    <s v="PCS"/>
    <n v="4.7569531390000002"/>
    <x v="1803"/>
    <n v="6.8347028000000004E-2"/>
    <n v="18158.43836"/>
    <x v="1800"/>
    <x v="1808"/>
    <x v="7"/>
    <x v="1"/>
    <x v="0"/>
    <s v="Scrubber"/>
  </r>
  <r>
    <s v="INNSA1"/>
    <s v="2018-07-24"/>
    <x v="0"/>
    <x v="1"/>
    <s v="8001-2 PCS - STEEL SCRUBBER 2PCS SET"/>
    <x v="1"/>
    <x v="276"/>
    <x v="44"/>
    <e v="#N/A"/>
    <s v=""/>
    <e v="#VALUE!"/>
    <s v=" "/>
    <e v="#VALUE!"/>
    <n v="30000"/>
    <s v="SET"/>
    <n v="12.681452999999999"/>
    <x v="1804"/>
    <n v="0.18220478400000001"/>
    <n v="5466.1435339999998"/>
    <x v="1801"/>
    <x v="1809"/>
    <x v="7"/>
    <x v="1"/>
    <x v="0"/>
    <s v="Other"/>
  </r>
  <r>
    <s v="INNSA1"/>
    <s v="2018-07-23"/>
    <x v="0"/>
    <x v="2"/>
    <s v="STAINLESS STEEL SPORTS BOTTLE 750ML S-308-C6-NP-20 (TOTAL NET WT. 2055.24 KGS)(NOT VACUUM BOTTLE)(MILD STEEL)-"/>
    <x v="24"/>
    <x v="286"/>
    <x v="0"/>
    <s v="TOTAL NET WT. 2055.24 KGS"/>
    <s v=""/>
    <e v="#VALUE!"/>
    <s v=" "/>
    <e v="#VALUE!"/>
    <n v="11880"/>
    <s v="PCS"/>
    <n v="81.343744110000003"/>
    <x v="1805"/>
    <n v="1.168731956"/>
    <n v="13884.53563"/>
    <x v="1802"/>
    <x v="1810"/>
    <x v="7"/>
    <x v="0"/>
    <x v="0"/>
    <s v="Other"/>
  </r>
  <r>
    <s v="INNSA1"/>
    <s v="2018-07-23"/>
    <x v="0"/>
    <x v="2"/>
    <s v="STAINLESS STEEL SPORTS BOTTLE 600ML S115-NP-21 (TOTAL NET WT.66.24 KGS)(NOT VACUUM BOTTLE)(MILD STEEL)"/>
    <x v="24"/>
    <x v="388"/>
    <x v="0"/>
    <s v="TOTAL NET WT.66.24 KGS"/>
    <s v=""/>
    <e v="#VALUE!"/>
    <s v=" "/>
    <e v="#VALUE!"/>
    <n v="360"/>
    <s v="PCS"/>
    <n v="89.943972220000006"/>
    <x v="1806"/>
    <n v="1.292298451"/>
    <n v="465.2274425"/>
    <x v="1803"/>
    <x v="1811"/>
    <x v="7"/>
    <x v="0"/>
    <x v="0"/>
    <s v="Other"/>
  </r>
  <r>
    <s v="INNSA1"/>
    <s v="2018-07-23"/>
    <x v="0"/>
    <x v="2"/>
    <s v="STEEL ZHARA-NP-003 (TOTAL NET WT.4085.64 KGS) (MILD STEEL)"/>
    <x v="13"/>
    <x v="274"/>
    <x v="5"/>
    <s v="TOTAL NET WT.4085.64 KGS"/>
    <s v=""/>
    <e v="#VALUE!"/>
    <s v=" "/>
    <e v="#VALUE!"/>
    <n v="42120"/>
    <s v="PCS"/>
    <n v="32.475715569999998"/>
    <x v="1807"/>
    <n v="0.46660510900000002"/>
    <n v="19653.407179999998"/>
    <x v="1804"/>
    <x v="1812"/>
    <x v="7"/>
    <x v="0"/>
    <x v="0"/>
    <s v="Other"/>
  </r>
  <r>
    <s v="INNSA1"/>
    <s v="2018-07-23"/>
    <x v="0"/>
    <x v="2"/>
    <s v="STAINLESS STEEL COLA BOTTLE 750ML SK750 -SL-01 (TOTAL NET WT.2857.68 KGS) (NOT VACUUM BOTTLE) (MILD STEEL)"/>
    <x v="24"/>
    <x v="424"/>
    <x v="0"/>
    <s v="TOTAL NET WT.2857.68 KGS"/>
    <s v=""/>
    <e v="#VALUE!"/>
    <s v=" "/>
    <e v="#VALUE!"/>
    <n v="15120"/>
    <s v="PCS"/>
    <n v="98.18584061"/>
    <x v="1808"/>
    <n v="1.410716101"/>
    <n v="21330.027440000002"/>
    <x v="1805"/>
    <x v="1813"/>
    <x v="7"/>
    <x v="0"/>
    <x v="0"/>
    <s v="Other"/>
  </r>
  <r>
    <s v="INNSA1"/>
    <s v="2018-07-17"/>
    <x v="0"/>
    <x v="2"/>
    <s v="STEEL LUNCH BOX 2LAYER-8504 (TOTAL NET.WT.10532.9 KGS) (MILDSTEEL)-DPD CLIENT"/>
    <x v="13"/>
    <x v="413"/>
    <x v="13"/>
    <s v="TOTAL NET.WT.10532.9 KGS"/>
    <s v=""/>
    <e v="#VALUE!"/>
    <s v=" "/>
    <e v="#VALUE!"/>
    <n v="22020"/>
    <s v="PCS"/>
    <n v="176.15718530000001"/>
    <x v="1809"/>
    <n v="2.5273627730000001"/>
    <n v="55652.528259999999"/>
    <x v="1806"/>
    <x v="1814"/>
    <x v="7"/>
    <x v="0"/>
    <x v="0"/>
    <s v="Lunch Box"/>
  </r>
  <r>
    <s v="INNSA1"/>
    <s v="2018-07-17"/>
    <x v="0"/>
    <x v="2"/>
    <s v="STEEL WALL HANGER HOOK-SL-89 (TOTAL NET WT.3855.60 KGS) (MILD STEEL)"/>
    <x v="13"/>
    <x v="386"/>
    <x v="54"/>
    <s v="TOTAL NET WT.3855.60 KGS"/>
    <s v=""/>
    <e v="#VALUE!"/>
    <s v=" "/>
    <e v="#VALUE!"/>
    <n v="16200"/>
    <s v="PCS"/>
    <n v="83.578754939999996"/>
    <x v="1810"/>
    <n v="1.199121305"/>
    <n v="19425.76514"/>
    <x v="1807"/>
    <x v="1815"/>
    <x v="7"/>
    <x v="0"/>
    <x v="0"/>
    <s v="Hanger"/>
  </r>
  <r>
    <s v="INNSA1"/>
    <s v="2018-07-17"/>
    <x v="0"/>
    <x v="2"/>
    <s v="STEEL LUNCH BOX 3LAYER-8505 (TOTAL NET WT.10783.08 KGS) (MILD STEEL)"/>
    <x v="13"/>
    <x v="378"/>
    <x v="13"/>
    <s v="TOTAL NET WT.10783.08 KGS"/>
    <s v=""/>
    <e v="#VALUE!"/>
    <s v=" "/>
    <e v="#VALUE!"/>
    <n v="16632"/>
    <s v="PCS"/>
    <n v="244.50617299999999"/>
    <x v="1811"/>
    <n v="3.5079795269999998"/>
    <n v="58344.715490000002"/>
    <x v="1808"/>
    <x v="1816"/>
    <x v="7"/>
    <x v="0"/>
    <x v="0"/>
    <s v="Lunch Box"/>
  </r>
  <r>
    <s v="INNSA1"/>
    <s v="2018-07-16"/>
    <x v="0"/>
    <x v="2"/>
    <s v="STAINLESS STEEL SPORTS BOTTLE 750ML S-308-C6-NP-20 (TOTAL NET WT. 7286.76 KGS)(NOT VACUUM BOTTLE)(MILD STEEL)-"/>
    <x v="24"/>
    <x v="286"/>
    <x v="0"/>
    <s v="TOTAL NET WT. 7286.76 KGS"/>
    <s v=""/>
    <e v="#VALUE!"/>
    <s v=" "/>
    <e v="#VALUE!"/>
    <n v="42120"/>
    <s v="PCS"/>
    <n v="81.441473169999995"/>
    <x v="1812"/>
    <n v="1.168457291"/>
    <n v="49215.421090000003"/>
    <x v="1809"/>
    <x v="1817"/>
    <x v="7"/>
    <x v="0"/>
    <x v="0"/>
    <s v="Other"/>
  </r>
  <r>
    <s v="INNSA1"/>
    <s v="2018-07-16"/>
    <x v="0"/>
    <x v="2"/>
    <s v="STAINLESS STEEL SPORTS BOTTLE 600ML S115-NP-21 (TOTAL NET WT.2848.32KGS)(NOT VACUUM BOTTLE)(MILD STEEL)"/>
    <x v="24"/>
    <x v="388"/>
    <x v="0"/>
    <s v="TOTAL NET WT.2848.32KGS"/>
    <s v=""/>
    <e v="#VALUE!"/>
    <s v=" "/>
    <e v="#VALUE!"/>
    <n v="15480"/>
    <s v="PCS"/>
    <n v="90.052025189999995"/>
    <x v="1813"/>
    <n v="1.2919946229999999"/>
    <n v="20000.07676"/>
    <x v="1810"/>
    <x v="1818"/>
    <x v="7"/>
    <x v="0"/>
    <x v="0"/>
    <s v="Other"/>
  </r>
  <r>
    <s v="INNSA1"/>
    <s v="2018-07-16"/>
    <x v="0"/>
    <x v="2"/>
    <s v="STAINLESS STEEL COLA BOTTLE 750ML SK750 -SL-01 (TOTAL NET WT.1360.80KGS) (NOT VACUUM BOTTLE) (MILD STEEL)"/>
    <x v="24"/>
    <x v="424"/>
    <x v="0"/>
    <s v="TOTAL NET WT.1360.80KGS"/>
    <s v=""/>
    <e v="#VALUE!"/>
    <s v=" "/>
    <e v="#VALUE!"/>
    <n v="7200"/>
    <s v="PCS"/>
    <n v="98.303804170000006"/>
    <x v="1814"/>
    <n v="1.410384565"/>
    <n v="10154.76887"/>
    <x v="1811"/>
    <x v="1819"/>
    <x v="7"/>
    <x v="0"/>
    <x v="0"/>
    <s v="Other"/>
  </r>
  <r>
    <s v="INNSA1"/>
    <s v="2018-07-13"/>
    <x v="0"/>
    <x v="2"/>
    <s v="RYX-02-021A MILD STEEL MULTI FUNCTION CLOTH STAND (OTHER ARTICLES OF HOUSEHOLD OF IRON &amp; STEEL)"/>
    <x v="20"/>
    <x v="33"/>
    <x v="10"/>
    <s v="OTHER ARTICLES OF HOUSEHOLD OF IRON &amp; STEEL"/>
    <s v=""/>
    <e v="#VALUE!"/>
    <s v=" "/>
    <e v="#VALUE!"/>
    <n v="5184"/>
    <s v="PCS"/>
    <n v="649.97474920000002"/>
    <x v="1815"/>
    <n v="9.3253192140000003"/>
    <n v="48342.454810000003"/>
    <x v="1812"/>
    <x v="1820"/>
    <x v="7"/>
    <x v="0"/>
    <x v="0"/>
    <s v="Cloth Stand"/>
  </r>
  <r>
    <s v="INNSA1"/>
    <s v="2018-07-05"/>
    <x v="0"/>
    <x v="2"/>
    <s v="RYX-02-021A MILD STEEL MULTI FUNCTION CLOTH STAND (OTHER ARTICLES OF HOUSEHOLD OF IRON &amp; STEEL)"/>
    <x v="20"/>
    <x v="33"/>
    <x v="10"/>
    <s v="OTHER ARTICLES OF HOUSEHOLD OF IRON &amp; STEEL"/>
    <s v=""/>
    <e v="#VALUE!"/>
    <s v=" "/>
    <e v="#VALUE!"/>
    <n v="5184"/>
    <s v="PCS"/>
    <n v="644.38031060000003"/>
    <x v="1816"/>
    <n v="9.3253301099999995"/>
    <n v="48342.511290000002"/>
    <x v="1813"/>
    <x v="1821"/>
    <x v="7"/>
    <x v="0"/>
    <x v="0"/>
    <s v="Cloth Stand"/>
  </r>
  <r>
    <s v="INNSA1"/>
    <s v="2018-07-03"/>
    <x v="0"/>
    <x v="2"/>
    <s v="STAINLESS STEEL SPORTS BOTTLE 600ML S115-NP-21 (TOTAL NET WT.4590.432 KGS)(NOT VACUUM BOTTLE)(MILD STEEL)"/>
    <x v="24"/>
    <x v="388"/>
    <x v="0"/>
    <s v="TOTAL NET WT.4590.432 KGS"/>
    <s v=""/>
    <e v="#VALUE!"/>
    <s v=" "/>
    <e v="#VALUE!"/>
    <n v="27324"/>
    <s v="PCS"/>
    <n v="89.181334359999994"/>
    <x v="1817"/>
    <n v="1.290612654"/>
    <n v="35264.700140000001"/>
    <x v="1814"/>
    <x v="1822"/>
    <x v="7"/>
    <x v="0"/>
    <x v="0"/>
    <s v="Other"/>
  </r>
  <r>
    <s v="INNSA1"/>
    <s v="2018-07-03"/>
    <x v="0"/>
    <x v="2"/>
    <s v="STEEL SPOON HOLDER ROUND-MP-96 (TOTAL NET WT.2654.57 KGS) (MILD STEEL)"/>
    <x v="13"/>
    <x v="318"/>
    <x v="25"/>
    <s v="TOTAL NET WT.2654.57 KGS"/>
    <s v=""/>
    <e v="#VALUE!"/>
    <s v=" "/>
    <e v="#VALUE!"/>
    <n v="11592"/>
    <s v="PCS"/>
    <n v="51.967748450000002"/>
    <x v="1818"/>
    <n v="0.75206582399999999"/>
    <n v="8717.9470330000004"/>
    <x v="1815"/>
    <x v="1823"/>
    <x v="7"/>
    <x v="0"/>
    <x v="0"/>
    <s v="Holder"/>
  </r>
  <r>
    <s v="INNSA1"/>
    <s v="2018-07-03"/>
    <x v="0"/>
    <x v="2"/>
    <s v="STEEL PIZZA CUTTER -RJ-388 (TOTAL NET WT.1749.60 KGS) (MILDSTEEL)"/>
    <x v="13"/>
    <x v="405"/>
    <x v="45"/>
    <s v="TOTAL NET WT.1749.60 KGS"/>
    <s v=""/>
    <e v="#VALUE!"/>
    <s v=" "/>
    <e v="#VALUE!"/>
    <n v="19440"/>
    <s v="PCS"/>
    <n v="36.84985751"/>
    <x v="1819"/>
    <n v="0.53328303200000005"/>
    <n v="10367.022139999999"/>
    <x v="1816"/>
    <x v="1824"/>
    <x v="7"/>
    <x v="0"/>
    <x v="0"/>
    <s v="Other"/>
  </r>
  <r>
    <s v="INNSA1"/>
    <s v="2018-07-03"/>
    <x v="0"/>
    <x v="2"/>
    <s v="STAINLESS STEEL SPORTS BOTTLE 750ML S-308-C6-NP-20 (TOTAL NET WT. 2529.108 KGS)(NOT VACUUM BOTTLE)(MILD STEEL)-DPD CLIEN"/>
    <x v="24"/>
    <x v="286"/>
    <x v="0"/>
    <s v="TOTAL NET WT. 2529.108 KGS"/>
    <s v=""/>
    <e v="#VALUE!"/>
    <s v=" "/>
    <e v="#VALUE!"/>
    <n v="15516"/>
    <s v="PCS"/>
    <n v="80.654035829999998"/>
    <x v="1820"/>
    <n v="1.1672074649999999"/>
    <n v="18110.391029999999"/>
    <x v="1817"/>
    <x v="1825"/>
    <x v="7"/>
    <x v="0"/>
    <x v="0"/>
    <s v="Other"/>
  </r>
  <r>
    <s v="INNSA1"/>
    <s v="2018-06-25"/>
    <x v="0"/>
    <x v="2"/>
    <s v="STEEL SPOON HOLDER ROUND-MP-96 (TOTAL NET WT. 585.32 KGS) (D - PD CLIENT)"/>
    <x v="13"/>
    <x v="318"/>
    <x v="25"/>
    <s v="TOTAL NET WT. 585.32 KGS"/>
    <s v=""/>
    <e v="#VALUE!"/>
    <s v=" "/>
    <e v="#VALUE!"/>
    <n v="2556"/>
    <s v="PCS"/>
    <n v="52.269104069999997"/>
    <x v="1821"/>
    <n v="0.75642697599999997"/>
    <n v="1933.4273519999999"/>
    <x v="1818"/>
    <x v="1826"/>
    <x v="7"/>
    <x v="0"/>
    <x v="0"/>
    <s v="Holder"/>
  </r>
  <r>
    <s v="INNSA1"/>
    <s v="2018-06-25"/>
    <x v="0"/>
    <x v="2"/>
    <s v="STEEL ZHARA-NP-003-NP-003 (TOTAL NET WT.3948 KGS) (MILD STEE - L)"/>
    <x v="13"/>
    <x v="426"/>
    <x v="5"/>
    <s v="TOTAL NET WT.3948 KGS"/>
    <s v=""/>
    <e v="#VALUE!"/>
    <s v=" "/>
    <e v="#VALUE!"/>
    <n v="42000"/>
    <s v="PCS"/>
    <n v="33.394149290000001"/>
    <x v="1822"/>
    <n v="0.48327278299999998"/>
    <n v="20297.456870000002"/>
    <x v="1819"/>
    <x v="1827"/>
    <x v="7"/>
    <x v="0"/>
    <x v="0"/>
    <s v="Other"/>
  </r>
  <r>
    <s v="INNSA1"/>
    <s v="2018-06-18"/>
    <x v="0"/>
    <x v="2"/>
    <s v="STAINLESS STEEL SPORTS BOTTLE 600ML S115-NP-21 (TOTAL NET WT - .2909.088 KGS)(NOT VACUUM BOTTLE)(MILD STEEL)-DPD CLIENT"/>
    <x v="24"/>
    <x v="388"/>
    <x v="0"/>
    <s v="TOTAL NET WT - .2909.088 KGS"/>
    <s v=""/>
    <e v="#VALUE!"/>
    <s v=" "/>
    <e v="#VALUE!"/>
    <n v="17316"/>
    <s v="PCS"/>
    <n v="87.627167360000001"/>
    <x v="1823"/>
    <n v="1.2914836750000001"/>
    <n v="22363.331320000001"/>
    <x v="1820"/>
    <x v="1828"/>
    <x v="7"/>
    <x v="0"/>
    <x v="0"/>
    <s v="Other"/>
  </r>
  <r>
    <s v="INNSA1"/>
    <s v="2018-06-18"/>
    <x v="0"/>
    <x v="2"/>
    <s v="STAINLESS STEEL SPORTS BOTTLE 750ML S-308-C6-NP-20 (TOTAL NE - T WT.3114.00 KGS)(NOT VACUUM BOTTLE)(MILD STEEL)"/>
    <x v="24"/>
    <x v="286"/>
    <x v="0"/>
    <s v="TOTAL NE - T WT.3114.00 KGS"/>
    <s v=""/>
    <e v="#VALUE!"/>
    <s v=" "/>
    <e v="#VALUE!"/>
    <n v="18000"/>
    <s v="PCS"/>
    <n v="79.24847389"/>
    <x v="1824"/>
    <n v="1.167995194"/>
    <n v="21023.913489999999"/>
    <x v="1821"/>
    <x v="1829"/>
    <x v="7"/>
    <x v="0"/>
    <x v="0"/>
    <s v="Other"/>
  </r>
  <r>
    <s v="INNSA1"/>
    <s v="2018-06-18"/>
    <x v="0"/>
    <x v="2"/>
    <s v="STAINLESS STEEL COLA BOTTLE 750ML SK750 -SL-01 (TOTAL NET WT - .1230.12 KGS) (NOT VACUUM BOTTLE) (MILD STEEL)"/>
    <x v="24"/>
    <x v="424"/>
    <x v="0"/>
    <s v="TOTAL NET WT - .1230.12 KGS"/>
    <s v=""/>
    <e v="#VALUE!"/>
    <s v=" "/>
    <e v="#VALUE!"/>
    <n v="6120"/>
    <s v="PCS"/>
    <n v="94.260299020000005"/>
    <x v="1825"/>
    <n v="1.38924538"/>
    <n v="8502.181724"/>
    <x v="1822"/>
    <x v="1830"/>
    <x v="7"/>
    <x v="0"/>
    <x v="0"/>
    <s v="Other"/>
  </r>
  <r>
    <s v="INNSA1"/>
    <s v="2018-06-13"/>
    <x v="0"/>
    <x v="2"/>
    <s v="RYX-02-020 MILD STEEL MULTI FUNCTION CLOTH STAND (OTHER ARTI - CLES OF HOUSEHOLD OF IRON &amp; STEEL)"/>
    <x v="18"/>
    <x v="33"/>
    <x v="10"/>
    <s v="OTHER ARTI - CLES OF HOUSEHOLD OF IRON &amp; STEEL"/>
    <s v=""/>
    <e v="#VALUE!"/>
    <s v=" "/>
    <e v="#VALUE!"/>
    <n v="1232"/>
    <s v="PCS"/>
    <n v="1033.244058"/>
    <x v="1826"/>
    <n v="15.22835753"/>
    <n v="18761.336480000002"/>
    <x v="1823"/>
    <x v="1831"/>
    <x v="7"/>
    <x v="0"/>
    <x v="0"/>
    <s v="Cloth Stand"/>
  </r>
  <r>
    <s v="INNSA1"/>
    <s v="2018-06-13"/>
    <x v="0"/>
    <x v="2"/>
    <s v="RYX-02-021A MILD STEEL MULTI FUNCTION CLOTH STAND (OTHER ART - ICLES OF HOUSEHOLD OF IRON &amp; STEEL)"/>
    <x v="20"/>
    <x v="33"/>
    <x v="10"/>
    <s v="OTHER ART - ICLES OF HOUSEHOLD OF IRON &amp; STEEL"/>
    <s v=""/>
    <e v="#VALUE!"/>
    <s v=" "/>
    <e v="#VALUE!"/>
    <n v="6480"/>
    <s v="PCS"/>
    <n v="629.96577309999998"/>
    <x v="1827"/>
    <n v="9.2846834660000006"/>
    <n v="60164.74886"/>
    <x v="1824"/>
    <x v="1832"/>
    <x v="7"/>
    <x v="0"/>
    <x v="0"/>
    <s v="Cloth Stand"/>
  </r>
  <r>
    <s v="INNSA1"/>
    <s v="2018-06-12"/>
    <x v="0"/>
    <x v="2"/>
    <s v="STEEL PEELER-MP-196(TOTAL NET WT.179.28 KGS) (MILD STEEL) -"/>
    <x v="13"/>
    <x v="365"/>
    <x v="5"/>
    <s v="TOTAL NET WT.179.28 KGS"/>
    <s v=""/>
    <e v="#VALUE!"/>
    <s v=" "/>
    <e v="#VALUE!"/>
    <n v="2160"/>
    <s v="PCS"/>
    <n v="38.094467590000001"/>
    <x v="1828"/>
    <n v="0.56145125399999996"/>
    <n v="1212.7347090000001"/>
    <x v="1825"/>
    <x v="1833"/>
    <x v="7"/>
    <x v="0"/>
    <x v="0"/>
    <s v="Other"/>
  </r>
  <r>
    <s v="INNSA1"/>
    <s v="2018-06-05"/>
    <x v="0"/>
    <x v="2"/>
    <s v="STEEL CONTAINER ROUND-6856(TOTAL NET WT.3964.00KGS) (MILD ST - EEL) (DPD CLIENT)"/>
    <x v="13"/>
    <x v="427"/>
    <x v="53"/>
    <s v="TOTAL NET WT.3964.00KGS"/>
    <s v=""/>
    <e v="#VALUE!"/>
    <s v=" "/>
    <e v="#VALUE!"/>
    <n v="47568"/>
    <s v="PCS"/>
    <n v="41.811767570000001"/>
    <x v="1829"/>
    <n v="0.60905706599999998"/>
    <n v="28971.626509999998"/>
    <x v="1826"/>
    <x v="1834"/>
    <x v="7"/>
    <x v="0"/>
    <x v="0"/>
    <s v="Other"/>
  </r>
  <r>
    <s v="INNSA1"/>
    <s v="2018-06-04"/>
    <x v="0"/>
    <x v="2"/>
    <s v="STEEL ROUND CONTAINER 730ML-LF-8 (TOTAL NET WT.48 KGS) (MILD - STEEL)"/>
    <x v="13"/>
    <x v="428"/>
    <x v="12"/>
    <s v="TOTAL NET WT.48 KGS"/>
    <s v=""/>
    <e v="#VALUE!"/>
    <s v=" "/>
    <e v="#VALUE!"/>
    <n v="240"/>
    <s v="PCS"/>
    <n v="88.169208330000004"/>
    <x v="1830"/>
    <n v="1.2843293280000001"/>
    <n v="308.23903860000001"/>
    <x v="1827"/>
    <x v="1835"/>
    <x v="7"/>
    <x v="0"/>
    <x v="0"/>
    <s v="Other"/>
  </r>
  <r>
    <s v="INNSA1"/>
    <s v="2018-06-04"/>
    <x v="0"/>
    <x v="2"/>
    <s v="STEEL ROUND CONTAINER 420ML-LF-9(TOTAL NET WT.42KGS) (MILD S - TEEL)"/>
    <x v="13"/>
    <x v="429"/>
    <x v="12"/>
    <s v="TOTAL NET WT.42KGS"/>
    <s v=""/>
    <e v="#VALUE!"/>
    <s v=" "/>
    <e v="#VALUE!"/>
    <n v="300"/>
    <s v="PCS"/>
    <n v="67.933633330000006"/>
    <x v="1831"/>
    <n v="0.98956494299999997"/>
    <n v="296.86948289999998"/>
    <x v="1828"/>
    <x v="1836"/>
    <x v="7"/>
    <x v="0"/>
    <x v="0"/>
    <s v="Other"/>
  </r>
  <r>
    <s v="INNSA1"/>
    <s v="2018-06-04"/>
    <x v="0"/>
    <x v="2"/>
    <s v="STEEL PEELER-MP-196 (TOTAL NET WT.4900.32 KGS) (MILD STEEL) -"/>
    <x v="13"/>
    <x v="365"/>
    <x v="5"/>
    <s v="TOTAL NET WT.4900.32 KGS"/>
    <s v=""/>
    <e v="#VALUE!"/>
    <s v=" "/>
    <e v="#VALUE!"/>
    <n v="59040"/>
    <s v="PCS"/>
    <n v="38.630162769999998"/>
    <x v="1832"/>
    <n v="0.56271176700000003"/>
    <n v="33222.502690000001"/>
    <x v="1829"/>
    <x v="1837"/>
    <x v="7"/>
    <x v="0"/>
    <x v="0"/>
    <s v="Other"/>
  </r>
  <r>
    <s v="INNSA1"/>
    <s v="2018-06-04"/>
    <x v="0"/>
    <x v="2"/>
    <s v="STAINLESS STEEL SPORTS BOTTLE 600ML S115-NP-21 (TOTAL NET WT - . 3628.80 KGS)(NOT VACCUM BOTTLE)(MILD STEEL)"/>
    <x v="24"/>
    <x v="388"/>
    <x v="0"/>
    <s v="TOTAL NET WT - . 3628.80 KGS"/>
    <s v=""/>
    <e v="#VALUE!"/>
    <s v=" "/>
    <e v="#VALUE!"/>
    <n v="21600"/>
    <s v="PCS"/>
    <n v="88.581003240000001"/>
    <x v="1833"/>
    <n v="1.290327797"/>
    <n v="27871.080409999999"/>
    <x v="1830"/>
    <x v="1838"/>
    <x v="7"/>
    <x v="0"/>
    <x v="0"/>
    <s v="Other"/>
  </r>
  <r>
    <s v="INNSA1"/>
    <s v="2018-06-04"/>
    <x v="0"/>
    <x v="2"/>
    <s v="STEEL TEA STRAINER-NP-55 (TOTAL NET WT.2419.20 KGS) (MILD ST - EEL) (DPD CLIENT)"/>
    <x v="13"/>
    <x v="325"/>
    <x v="6"/>
    <s v="TOTAL NET WT.2419.20 KGS"/>
    <s v=""/>
    <e v="#VALUE!"/>
    <s v=" "/>
    <e v="#VALUE!"/>
    <n v="50400"/>
    <s v="PCS"/>
    <n v="24.081140479999998"/>
    <x v="1834"/>
    <n v="0.35078136199999999"/>
    <n v="17679.38063"/>
    <x v="1831"/>
    <x v="1839"/>
    <x v="7"/>
    <x v="0"/>
    <x v="0"/>
    <s v="Tea Strainer"/>
  </r>
  <r>
    <s v="INNSA1"/>
    <s v="2018-06-04"/>
    <x v="0"/>
    <x v="2"/>
    <s v="STAINLESS STEEL SPORTS BOTTLE 750ML S-308-C6-NP-20 (TOTAL NE - T WT. 2491.20 KGS)(NOT VACCUM BOTTLE)(MILD STEEL) (DPD CLIEN"/>
    <x v="24"/>
    <x v="286"/>
    <x v="0"/>
    <s v="TOTAL NE - T WT. 2491.20 KGS"/>
    <s v=""/>
    <e v="#VALUE!"/>
    <s v=" "/>
    <e v="#VALUE!"/>
    <n v="14400"/>
    <s v="PCS"/>
    <n v="80.111106250000006"/>
    <x v="1835"/>
    <n v="1.1669498359999999"/>
    <n v="16804.07764"/>
    <x v="1832"/>
    <x v="1840"/>
    <x v="7"/>
    <x v="0"/>
    <x v="0"/>
    <s v="Other"/>
  </r>
  <r>
    <s v="INNSA1"/>
    <s v="2018-06-04"/>
    <x v="0"/>
    <x v="2"/>
    <s v="STAINLESS STEEL COLA BOTTLE 750ML SK750 -SL-01 (TOTAL NET WT - .1165.00 KGS) (NOT VACCUM BOTTLE) (MILD STEEL)"/>
    <x v="24"/>
    <x v="424"/>
    <x v="0"/>
    <s v="TOTAL NET WT - .1165.00 KGS"/>
    <s v=""/>
    <e v="#VALUE!"/>
    <s v=" "/>
    <e v="#VALUE!"/>
    <n v="5796"/>
    <s v="PCS"/>
    <n v="95.286338850000007"/>
    <x v="1836"/>
    <n v="1.3880020230000001"/>
    <n v="8044.8597229999996"/>
    <x v="1833"/>
    <x v="1841"/>
    <x v="7"/>
    <x v="0"/>
    <x v="0"/>
    <s v="Other"/>
  </r>
  <r>
    <s v="INNSA1"/>
    <s v="2018-05-31"/>
    <x v="0"/>
    <x v="2"/>
    <s v="KWB-600F STAINLESS STEEL SPORTS BOTTLE -"/>
    <x v="81"/>
    <x v="276"/>
    <x v="44"/>
    <e v="#N/A"/>
    <s v=""/>
    <e v="#VALUE!"/>
    <s v=" "/>
    <e v="#VALUE!"/>
    <n v="50400"/>
    <s v="PCS"/>
    <n v="79.489871030000003"/>
    <x v="1837"/>
    <n v="1.1579005250000001"/>
    <n v="58358.186450000001"/>
    <x v="1834"/>
    <x v="1842"/>
    <x v="7"/>
    <x v="0"/>
    <x v="0"/>
    <s v="Other"/>
  </r>
  <r>
    <s v="INNSA1"/>
    <s v="2018-05-29"/>
    <x v="0"/>
    <x v="1"/>
    <s v="8001- STEEL SCRUBBER 2PCS SET -"/>
    <x v="126"/>
    <x v="276"/>
    <x v="44"/>
    <e v="#N/A"/>
    <s v=""/>
    <e v="#VALUE!"/>
    <s v=" "/>
    <e v="#VALUE!"/>
    <n v="134400"/>
    <s v="SET"/>
    <n v="12.529050740000001"/>
    <x v="1838"/>
    <n v="0.18250620200000001"/>
    <n v="24528.833500000001"/>
    <x v="1835"/>
    <x v="1843"/>
    <x v="7"/>
    <x v="1"/>
    <x v="0"/>
    <s v="Other"/>
  </r>
  <r>
    <s v="INNSA1"/>
    <s v="2018-05-29"/>
    <x v="0"/>
    <x v="2"/>
    <s v="RYX-02-020 MILD STEEL MULTI FUNCTION CLOTH STAND (OTHER ARTI - CLES OF HOUSEHOLD OF IRON &amp; STEEL)"/>
    <x v="18"/>
    <x v="33"/>
    <x v="10"/>
    <s v="OTHER ARTI - CLES OF HOUSEHOLD OF IRON &amp; STEEL"/>
    <s v=""/>
    <e v="#VALUE!"/>
    <s v=" "/>
    <e v="#VALUE!"/>
    <n v="2464"/>
    <s v="PCS"/>
    <n v="1043.9425650000001"/>
    <x v="1839"/>
    <n v="15.20673802"/>
    <n v="37469.402479999997"/>
    <x v="1836"/>
    <x v="1844"/>
    <x v="7"/>
    <x v="0"/>
    <x v="0"/>
    <s v="Cloth Stand"/>
  </r>
  <r>
    <s v="INNSA1"/>
    <s v="2018-05-29"/>
    <x v="0"/>
    <x v="2"/>
    <s v="RYX-02-021A MILD STEEL MULTI FUNCTION CLOTH STAND (OTHER ART - ICLES OF HOUSEHOLD OF IRON &amp; STEEL)"/>
    <x v="20"/>
    <x v="33"/>
    <x v="10"/>
    <s v="OTHER ART - ICLES OF HOUSEHOLD OF IRON &amp; STEEL"/>
    <s v=""/>
    <e v="#VALUE!"/>
    <s v=" "/>
    <e v="#VALUE!"/>
    <n v="6480"/>
    <s v="PCS"/>
    <n v="636.48861729999999"/>
    <x v="1840"/>
    <n v="9.2715020730000006"/>
    <n v="60079.333429999999"/>
    <x v="1837"/>
    <x v="1845"/>
    <x v="7"/>
    <x v="0"/>
    <x v="0"/>
    <s v="Cloth Stand"/>
  </r>
  <r>
    <s v="INNSA1"/>
    <s v="2018-05-28"/>
    <x v="0"/>
    <x v="2"/>
    <s v="STEEL ZHARA-NP-003 (TOTAL NET WT.4608 KGS) (MILD STEEL) -"/>
    <x v="13"/>
    <x v="274"/>
    <x v="5"/>
    <s v="TOTAL NET WT.4608 KGS"/>
    <s v=""/>
    <e v="#VALUE!"/>
    <s v=" "/>
    <e v="#VALUE!"/>
    <n v="48000"/>
    <s v="PCS"/>
    <n v="33.523677499999998"/>
    <x v="1841"/>
    <n v="0.48832742200000001"/>
    <n v="23439.716240000002"/>
    <x v="1838"/>
    <x v="1846"/>
    <x v="7"/>
    <x v="0"/>
    <x v="0"/>
    <s v="Other"/>
  </r>
  <r>
    <s v="INNSA1"/>
    <s v="2018-05-28"/>
    <x v="0"/>
    <x v="2"/>
    <s v="STAINLESS STEEL COLA BOTTLE 750ML SK750 -SL-01 (TOTAL NET WT - .1932.01KGS) (NOT VACUUM BOTTLE) (MILD STEEL)"/>
    <x v="24"/>
    <x v="424"/>
    <x v="0"/>
    <s v="TOTAL NET WT - .1932.01KGS"/>
    <s v=""/>
    <e v="#VALUE!"/>
    <s v=" "/>
    <e v="#VALUE!"/>
    <n v="9612"/>
    <s v="PCS"/>
    <n v="95.296145440000004"/>
    <x v="1842"/>
    <n v="1.388144872"/>
    <n v="13342.84851"/>
    <x v="1839"/>
    <x v="1847"/>
    <x v="7"/>
    <x v="0"/>
    <x v="0"/>
    <s v="Other"/>
  </r>
  <r>
    <s v="INNSA1"/>
    <s v="2018-05-28"/>
    <x v="0"/>
    <x v="2"/>
    <s v="STAINLESS STEEL SPORTS BOTTLE 600ML S115-NP-21 (TOTAL NET WT - . 5310.14 KGS)(NOT VACUUM BOTTLE)(MILD STEEL) (DPD CLIENT)"/>
    <x v="24"/>
    <x v="388"/>
    <x v="0"/>
    <s v="TOTAL NET WT - . 5310.14 KGS"/>
    <s v=""/>
    <e v="#VALUE!"/>
    <s v=" "/>
    <e v="#VALUE!"/>
    <n v="31608"/>
    <s v="PCS"/>
    <n v="85.978300430000004"/>
    <x v="1843"/>
    <n v="1.2524151560000001"/>
    <n v="39586.338239999997"/>
    <x v="1840"/>
    <x v="1848"/>
    <x v="7"/>
    <x v="0"/>
    <x v="0"/>
    <s v="Other"/>
  </r>
  <r>
    <s v="INNSA1"/>
    <s v="2018-05-28"/>
    <x v="0"/>
    <x v="2"/>
    <s v="STEEL WALL HANGER HOOK-SL-89 (TOTAL NET WT.1670.40KGS) (MILD - STEEL)"/>
    <x v="13"/>
    <x v="386"/>
    <x v="54"/>
    <s v="TOTAL NET WT.1670.40KGS"/>
    <s v=""/>
    <e v="#VALUE!"/>
    <s v=" "/>
    <e v="#VALUE!"/>
    <n v="7200"/>
    <s v="PCS"/>
    <n v="85.308030560000006"/>
    <x v="1844"/>
    <n v="1.2426515739999999"/>
    <n v="8947.0913330000003"/>
    <x v="1841"/>
    <x v="1849"/>
    <x v="7"/>
    <x v="0"/>
    <x v="0"/>
    <s v="Hanger"/>
  </r>
  <r>
    <s v="INNSA1"/>
    <s v="2018-05-21"/>
    <x v="0"/>
    <x v="2"/>
    <s v="STEEL HOOK -LF-35 (TOTAL NET WT.45.79 KGS) (MILD STEEL) -"/>
    <x v="13"/>
    <x v="430"/>
    <x v="18"/>
    <s v="TOTAL NET WT.45.79 KGS"/>
    <s v=""/>
    <e v="#VALUE!"/>
    <s v=" "/>
    <e v="#VALUE!"/>
    <n v="864"/>
    <s v="PCS"/>
    <n v="40.533900459999998"/>
    <x v="1845"/>
    <n v="0.590442833"/>
    <n v="510.14260739999997"/>
    <x v="1842"/>
    <x v="1850"/>
    <x v="7"/>
    <x v="0"/>
    <x v="0"/>
    <s v="Other"/>
  </r>
  <r>
    <s v="INNSA1"/>
    <s v="2018-05-14"/>
    <x v="0"/>
    <x v="2"/>
    <s v="KWP-1000B-SS OIL POT 1000ML -"/>
    <x v="117"/>
    <x v="276"/>
    <x v="44"/>
    <e v="#N/A"/>
    <s v=""/>
    <e v="#VALUE!"/>
    <s v=" "/>
    <e v="#VALUE!"/>
    <n v="27000"/>
    <s v="PCS"/>
    <n v="113.44107409999999"/>
    <x v="1846"/>
    <n v="1.6806085049999999"/>
    <n v="45376.429629999999"/>
    <x v="1843"/>
    <x v="1851"/>
    <x v="7"/>
    <x v="0"/>
    <x v="0"/>
    <s v="Other"/>
  </r>
  <r>
    <s v="INNSA1"/>
    <s v="2018-05-11"/>
    <x v="0"/>
    <x v="2"/>
    <s v="RYX-02-020 MILD STEEL MULTI FUNCTION CLOTH STAND (OTHER ART - ICLES OF HOUSEHOLD OF IRON &amp; STEEL)"/>
    <x v="18"/>
    <x v="33"/>
    <x v="10"/>
    <s v="OTHER ART - ICLES OF HOUSEHOLD OF IRON &amp; STEEL"/>
    <s v=""/>
    <e v="#VALUE!"/>
    <s v=" "/>
    <e v="#VALUE!"/>
    <n v="3696"/>
    <s v="PCS"/>
    <n v="1027.720135"/>
    <x v="1847"/>
    <n v="15.22548349"/>
    <n v="56273.386960000003"/>
    <x v="1844"/>
    <x v="1852"/>
    <x v="7"/>
    <x v="0"/>
    <x v="0"/>
    <s v="Cloth Stand"/>
  </r>
  <r>
    <s v="INNSA1"/>
    <s v="2018-05-11"/>
    <x v="0"/>
    <x v="2"/>
    <s v="RYX-02-021A MILD STEEL MULTI FUNCTION CLOTH STAND (OTHER AR - TICLES OF HOUSEHOLD OF IRON &amp; STEEL)"/>
    <x v="20"/>
    <x v="33"/>
    <x v="10"/>
    <s v="OTHER AR - TICLES OF HOUSEHOLD OF IRON &amp; STEEL"/>
    <s v=""/>
    <e v="#VALUE!"/>
    <s v=" "/>
    <e v="#VALUE!"/>
    <n v="7776"/>
    <s v="PCS"/>
    <n v="626.59778419999998"/>
    <x v="1848"/>
    <n v="9.2829301359999992"/>
    <n v="72184.064740000002"/>
    <x v="1845"/>
    <x v="1853"/>
    <x v="7"/>
    <x v="0"/>
    <x v="0"/>
    <s v="Cloth Stand"/>
  </r>
  <r>
    <s v="INNSA1"/>
    <s v="2018-05-08"/>
    <x v="0"/>
    <x v="2"/>
    <s v="STAINLESS STEEL SPORTS BOTTLE 750ML S-308-C6-NP-20 (TOTAL NE - T WT. 2186.03 KGS)(NOT VACCUM BOTTLE)(MILD STEEL) (DPD CLIEN"/>
    <x v="24"/>
    <x v="286"/>
    <x v="0"/>
    <s v="TOTAL NE - T WT. 2186.03 KGS"/>
    <s v=""/>
    <e v="#VALUE!"/>
    <s v=" "/>
    <e v="#VALUE!"/>
    <n v="12636"/>
    <s v="PCS"/>
    <n v="78.629681070000004"/>
    <x v="1849"/>
    <n v="1.1648841640000001"/>
    <n v="14719.4763"/>
    <x v="1846"/>
    <x v="1854"/>
    <x v="7"/>
    <x v="0"/>
    <x v="0"/>
    <s v="Other"/>
  </r>
  <r>
    <s v="INNSA1"/>
    <s v="2018-05-08"/>
    <x v="0"/>
    <x v="2"/>
    <s v="STAINLESS STEEL COLA BOTTLE 750ML SK750 -SL-01 (TOTAL NET WT - .2981.23 KGS) (NOT VACCUM BOTTLE) (MILD STEEL)"/>
    <x v="24"/>
    <x v="424"/>
    <x v="0"/>
    <s v="TOTAL NET WT - .2981.23 KGS"/>
    <s v=""/>
    <e v="#VALUE!"/>
    <s v=" "/>
    <e v="#VALUE!"/>
    <n v="14832"/>
    <s v="PCS"/>
    <n v="93.524290050000005"/>
    <x v="1850"/>
    <n v="1.3855450380000001"/>
    <n v="20550.403999999999"/>
    <x v="1847"/>
    <x v="1855"/>
    <x v="7"/>
    <x v="0"/>
    <x v="0"/>
    <s v="Other"/>
  </r>
  <r>
    <s v="INNSA1"/>
    <s v="2018-05-08"/>
    <x v="0"/>
    <x v="2"/>
    <s v="STEEL SCRUBBER-SL-55(TOTAL NET WT. 901.80KGS) (MILD STEEL) -"/>
    <x v="13"/>
    <x v="431"/>
    <x v="5"/>
    <s v="TOTAL NET WT. 901.80KGS"/>
    <s v=""/>
    <e v="#VALUE!"/>
    <s v=" "/>
    <e v="#VALUE!"/>
    <n v="54000"/>
    <s v="PCS"/>
    <n v="13.416985560000001"/>
    <x v="1851"/>
    <n v="0.198770156"/>
    <n v="10733.58844"/>
    <x v="1848"/>
    <x v="1856"/>
    <x v="7"/>
    <x v="0"/>
    <x v="0"/>
    <s v="Scrubber"/>
  </r>
  <r>
    <s v="INNSA1"/>
    <s v="2018-05-08"/>
    <x v="0"/>
    <x v="2"/>
    <s v="STAINLESS STEEL SPORTS BOTTLE 600ML S115-NP-21 (TOTAL NET WT - . 2413.15 KGS)(NOT VACCUM BOTTLE)(MILD STEEL)"/>
    <x v="24"/>
    <x v="388"/>
    <x v="0"/>
    <s v="TOTAL NET WT - . 2413.15 KGS"/>
    <s v=""/>
    <e v="#VALUE!"/>
    <s v=" "/>
    <e v="#VALUE!"/>
    <n v="14364"/>
    <s v="PCS"/>
    <n v="84.379692980000002"/>
    <x v="1852"/>
    <n v="1.2500695260000001"/>
    <n v="17955.998670000001"/>
    <x v="1849"/>
    <x v="1857"/>
    <x v="7"/>
    <x v="0"/>
    <x v="0"/>
    <s v="Other"/>
  </r>
  <r>
    <s v="INNSA1"/>
    <s v="2018-05-01"/>
    <x v="0"/>
    <x v="2"/>
    <s v="KWP-600B-SS OIL POT 600ML -"/>
    <x v="116"/>
    <x v="276"/>
    <x v="44"/>
    <e v="#N/A"/>
    <s v=""/>
    <e v="#VALUE!"/>
    <s v=" "/>
    <e v="#VALUE!"/>
    <n v="38204"/>
    <s v="PCS"/>
    <n v="91.491598789999998"/>
    <x v="1853"/>
    <n v="1.3716881379999999"/>
    <n v="52403.973610000001"/>
    <x v="1850"/>
    <x v="1858"/>
    <x v="7"/>
    <x v="0"/>
    <x v="0"/>
    <s v="Other"/>
  </r>
  <r>
    <s v="INNSA1"/>
    <s v="2018-04-30"/>
    <x v="0"/>
    <x v="2"/>
    <s v="STEEL WALL HANGER HOOK-SL-89 (TOTAL NET WT.2088.00 KGS) (MIL - D STEEL)"/>
    <x v="13"/>
    <x v="386"/>
    <x v="54"/>
    <s v="TOTAL NET WT.2088.00 KGS"/>
    <s v=""/>
    <e v="#VALUE!"/>
    <s v=" "/>
    <e v="#VALUE!"/>
    <n v="9000"/>
    <s v="PCS"/>
    <n v="83.240530000000007"/>
    <x v="1854"/>
    <n v="1.2479839580000001"/>
    <n v="11231.85562"/>
    <x v="1851"/>
    <x v="1859"/>
    <x v="7"/>
    <x v="0"/>
    <x v="0"/>
    <s v="Hanger"/>
  </r>
  <r>
    <s v="INNSA1"/>
    <s v="2018-04-30"/>
    <x v="0"/>
    <x v="2"/>
    <s v="RYX-02-021A MILD STEEL MULTI FUNCTION CLOTH STAND (1296 PCS) - (OTHER ARTICLES OF HOUSEHOLD OF IRON &amp; STEEL)"/>
    <x v="20"/>
    <x v="33"/>
    <x v="10"/>
    <s v="1296 PCS"/>
    <s v=""/>
    <e v="#VALUE!"/>
    <s v=" "/>
    <e v="#VALUE!"/>
    <n v="4752"/>
    <s v="KGS"/>
    <n v="172.1453199"/>
    <x v="1855"/>
    <n v="2.5808893529999999"/>
    <n v="12264.386210000001"/>
    <x v="1852"/>
    <x v="1860"/>
    <x v="7"/>
    <x v="0"/>
    <x v="0"/>
    <s v="Cloth Stand"/>
  </r>
  <r>
    <s v="INNSA1"/>
    <s v="2018-04-30"/>
    <x v="0"/>
    <x v="2"/>
    <s v="RYX-02-020 MILD STEEL MULTI FUNCTION CLOTH STAND (1232 PCS) - (OTHER ARTICLES OF HOUSEHOLD OF IRON &amp; STEEL)"/>
    <x v="18"/>
    <x v="33"/>
    <x v="10"/>
    <s v="1232 PCS"/>
    <s v=""/>
    <e v="#VALUE!"/>
    <s v=" "/>
    <e v="#VALUE!"/>
    <n v="4004"/>
    <s v="KGS"/>
    <n v="311.79423329999997"/>
    <x v="1856"/>
    <n v="4.6745762109999998"/>
    <n v="18717.00315"/>
    <x v="1853"/>
    <x v="1861"/>
    <x v="7"/>
    <x v="0"/>
    <x v="0"/>
    <s v="Cloth Stand"/>
  </r>
  <r>
    <s v="INNSA1"/>
    <s v="2018-04-27"/>
    <x v="0"/>
    <x v="2"/>
    <s v="STEEL LUNCH BOX 2LAYER-8504 (TOTAL NET.WT.5912.20 KGS) (MILD - STEEL) (DPD CLIENT)"/>
    <x v="13"/>
    <x v="413"/>
    <x v="13"/>
    <s v="TOTAL NET.WT.5912.20 KGS"/>
    <s v=""/>
    <e v="#VALUE!"/>
    <s v=" "/>
    <e v="#VALUE!"/>
    <n v="12360"/>
    <s v="PCS"/>
    <n v="165.44956959999999"/>
    <x v="1857"/>
    <n v="2.4805032919999999"/>
    <n v="30659.020690000001"/>
    <x v="1854"/>
    <x v="1862"/>
    <x v="7"/>
    <x v="0"/>
    <x v="0"/>
    <s v="Lunch Box"/>
  </r>
  <r>
    <s v="INNSA1"/>
    <s v="2018-04-27"/>
    <x v="0"/>
    <x v="2"/>
    <s v="STEEL LUNCH BOX -6900(TOTAL NET.WT. 4215.00KGS) (MILD STEEL) -"/>
    <x v="13"/>
    <x v="381"/>
    <x v="13"/>
    <s v="TOTAL NET.WT. 4215.00KGS"/>
    <s v=""/>
    <e v="#VALUE!"/>
    <s v=" "/>
    <e v="#VALUE!"/>
    <n v="36000"/>
    <s v="PCS"/>
    <n v="53.602970280000001"/>
    <x v="1858"/>
    <n v="0.803642733"/>
    <n v="28931.13838"/>
    <x v="1855"/>
    <x v="1863"/>
    <x v="7"/>
    <x v="0"/>
    <x v="0"/>
    <s v="Lunch Box"/>
  </r>
  <r>
    <s v="INNSA1"/>
    <s v="2018-04-27"/>
    <x v="0"/>
    <x v="2"/>
    <s v="STEEL CONTAINER ROUND-6856 (TOTAL NET WT.116 KGS) (MILD STEE - L)"/>
    <x v="13"/>
    <x v="427"/>
    <x v="53"/>
    <s v="TOTAL NET WT.116 KGS"/>
    <s v=""/>
    <e v="#VALUE!"/>
    <s v=" "/>
    <e v="#VALUE!"/>
    <n v="1392"/>
    <s v="PCS"/>
    <n v="40.35355603"/>
    <x v="1859"/>
    <n v="0.60500083999999998"/>
    <n v="842.16116939999995"/>
    <x v="1856"/>
    <x v="1864"/>
    <x v="7"/>
    <x v="0"/>
    <x v="0"/>
    <s v="Other"/>
  </r>
  <r>
    <s v="INNSA1"/>
    <s v="2018-04-24"/>
    <x v="0"/>
    <x v="2"/>
    <s v="STAINLESS STEEL SPORTS BOTTLE 600ML S115-NP-21 (TOTAL NET WT - .991.872 KGS)(MILD STEEL)"/>
    <x v="24"/>
    <x v="388"/>
    <x v="0"/>
    <s v="TOTAL NET WT - .991.872 KGS"/>
    <s v=""/>
    <e v="#VALUE!"/>
    <s v=" "/>
    <e v="#VALUE!"/>
    <n v="5904"/>
    <s v="PCS"/>
    <n v="83.487137529999998"/>
    <x v="1860"/>
    <n v="1.251681222"/>
    <n v="7389.925937"/>
    <x v="1857"/>
    <x v="1865"/>
    <x v="7"/>
    <x v="0"/>
    <x v="0"/>
    <s v="Other"/>
  </r>
  <r>
    <s v="INNSA1"/>
    <s v="2018-04-24"/>
    <x v="0"/>
    <x v="2"/>
    <s v="STAINLESS STEEL SPORTS BOTTLE 750ML S-308-C6 -NP-20 (TOTAL N - ET WT.6053.616 KGS)(MILD STEEL)"/>
    <x v="24"/>
    <x v="315"/>
    <x v="0"/>
    <s v="TOTAL N - ET WT.6053.616 KGS"/>
    <s v=""/>
    <e v="#VALUE!"/>
    <s v=" "/>
    <e v="#VALUE!"/>
    <n v="34992"/>
    <s v="PCS"/>
    <n v="76.577856650000001"/>
    <x v="1861"/>
    <n v="1.1480938030000001"/>
    <n v="40174.09835"/>
    <x v="1858"/>
    <x v="1866"/>
    <x v="7"/>
    <x v="0"/>
    <x v="0"/>
    <s v="Other"/>
  </r>
  <r>
    <s v="INNSA1"/>
    <s v="2018-04-18"/>
    <x v="0"/>
    <x v="2"/>
    <s v="STEEL LUNCH BOX ROUND-9568(TOTAL NET WT.947.64KGS) (MILD STE - EL)"/>
    <x v="13"/>
    <x v="432"/>
    <x v="13"/>
    <s v="TOTAL NET WT.947.64KGS"/>
    <s v=""/>
    <e v="#VALUE!"/>
    <s v=" "/>
    <e v="#VALUE!"/>
    <n v="3576"/>
    <s v="PCS"/>
    <n v="87.302472039999998"/>
    <x v="1862"/>
    <n v="1.3247719579999999"/>
    <n v="4737.3845220000003"/>
    <x v="1859"/>
    <x v="1867"/>
    <x v="7"/>
    <x v="0"/>
    <x v="0"/>
    <s v="Lunch Box"/>
  </r>
  <r>
    <s v="INNSA1"/>
    <s v="2018-04-18"/>
    <x v="0"/>
    <x v="2"/>
    <s v="STEEL LUNCH BOX 2LAYER-8504 (TOTAL NET.WT.5171.74 KGS) (MILD - STEEL)"/>
    <x v="13"/>
    <x v="413"/>
    <x v="13"/>
    <s v="TOTAL NET.WT.5171.74 KGS"/>
    <s v=""/>
    <e v="#VALUE!"/>
    <s v=" "/>
    <e v="#VALUE!"/>
    <n v="10812"/>
    <s v="PCS"/>
    <n v="163.94204590000001"/>
    <x v="1863"/>
    <n v="2.4877396950000001"/>
    <n v="26897.441579999999"/>
    <x v="1860"/>
    <x v="1868"/>
    <x v="7"/>
    <x v="0"/>
    <x v="0"/>
    <s v="Lunch Box"/>
  </r>
  <r>
    <s v="INNSA1"/>
    <s v="2018-04-18"/>
    <x v="0"/>
    <x v="2"/>
    <s v="STEEL LUNCH BOX -6527(TOTAL NET.WT.5125KGS) (MILD STEEL) -"/>
    <x v="13"/>
    <x v="382"/>
    <x v="13"/>
    <s v="TOTAL NET.WT.5125KGS"/>
    <s v=""/>
    <e v="#VALUE!"/>
    <s v=" "/>
    <e v="#VALUE!"/>
    <n v="12300"/>
    <s v="PCS"/>
    <n v="149.2805626"/>
    <x v="1864"/>
    <n v="2.2652589170000001"/>
    <n v="27862.684669999999"/>
    <x v="1861"/>
    <x v="1869"/>
    <x v="7"/>
    <x v="0"/>
    <x v="0"/>
    <s v="Lunch Box"/>
  </r>
  <r>
    <s v="INNSA1"/>
    <s v="2018-04-18"/>
    <x v="0"/>
    <x v="2"/>
    <s v="STEEL LUNCH BOX 3LAYER-8505 (TOTAL NET WT.10783.08 KGS) (MIL - D STEEL)"/>
    <x v="13"/>
    <x v="378"/>
    <x v="13"/>
    <s v="TOTAL NET WT.10783.08 KGS"/>
    <s v=""/>
    <e v="#VALUE!"/>
    <s v=" "/>
    <e v="#VALUE!"/>
    <n v="16632"/>
    <s v="PCS"/>
    <n v="221.92155059999999"/>
    <x v="1865"/>
    <n v="3.367550085"/>
    <n v="56009.09302"/>
    <x v="1862"/>
    <x v="1870"/>
    <x v="7"/>
    <x v="0"/>
    <x v="0"/>
    <s v="Lunch Box"/>
  </r>
  <r>
    <s v="INNSA1"/>
    <s v="2018-04-18"/>
    <x v="0"/>
    <x v="2"/>
    <s v="STEEL LUNCH BOX -6900(TOTAL NET.WT. 4136.32KGS) (MILD STEEL) -"/>
    <x v="13"/>
    <x v="381"/>
    <x v="13"/>
    <s v="TOTAL NET.WT. 4136.32KGS"/>
    <s v=""/>
    <e v="#VALUE!"/>
    <s v=" "/>
    <e v="#VALUE!"/>
    <n v="35328"/>
    <s v="PCS"/>
    <n v="53.11455729"/>
    <x v="1866"/>
    <n v="0.80598721200000001"/>
    <n v="28473.916239999999"/>
    <x v="1863"/>
    <x v="1871"/>
    <x v="7"/>
    <x v="0"/>
    <x v="0"/>
    <s v="Lunch Box"/>
  </r>
  <r>
    <s v="INNSA1"/>
    <s v="2018-04-18"/>
    <x v="0"/>
    <x v="2"/>
    <s v="STEEL CONTAINER ROUND-6856 (TOTAL NET WT.220 KGS) (MILD STEE - L)"/>
    <x v="13"/>
    <x v="427"/>
    <x v="53"/>
    <s v="TOTAL NET WT.220 KGS"/>
    <s v=""/>
    <e v="#VALUE!"/>
    <s v=" "/>
    <e v="#VALUE!"/>
    <n v="2640"/>
    <s v="PCS"/>
    <n v="39.985863639999998"/>
    <x v="1867"/>
    <n v="0.60676576100000001"/>
    <n v="1601.8616079999999"/>
    <x v="1864"/>
    <x v="1872"/>
    <x v="7"/>
    <x v="0"/>
    <x v="0"/>
    <s v="Other"/>
  </r>
  <r>
    <s v="INNSA1"/>
    <s v="2018-04-17"/>
    <x v="0"/>
    <x v="2"/>
    <s v="03-027I FAMILY CLOTH RACK 3LAYERS (3600 PCS) (HOUSEHOLD ARTI - CLES) (MADE UP OF MILD STEEL)"/>
    <x v="110"/>
    <x v="288"/>
    <x v="46"/>
    <s v="3600 PCS"/>
    <s v=""/>
    <e v="#VALUE!"/>
    <s v=" "/>
    <e v="#VALUE!"/>
    <n v="3600"/>
    <s v="PCS"/>
    <n v="834.15800000000002"/>
    <x v="1868"/>
    <n v="12.65793627"/>
    <n v="45568.57056"/>
    <x v="1865"/>
    <x v="1873"/>
    <x v="7"/>
    <x v="0"/>
    <x v="0"/>
    <s v="Other"/>
  </r>
  <r>
    <s v="INNSA1"/>
    <s v="2018-04-10"/>
    <x v="0"/>
    <x v="2"/>
    <s v="03-027I FAMILY CLOTH RACK 3LAYERS (1800 PCS) (HOUSEHOLD ARTI - CLES) (MADE UP OF MILD STEEL)"/>
    <x v="110"/>
    <x v="288"/>
    <x v="46"/>
    <s v="1800 PCS"/>
    <s v=""/>
    <e v="#VALUE!"/>
    <s v=" "/>
    <e v="#VALUE!"/>
    <n v="1800"/>
    <s v="PCS"/>
    <n v="834.1043889"/>
    <x v="1869"/>
    <n v="12.65712274"/>
    <n v="22782.820940000001"/>
    <x v="1866"/>
    <x v="1874"/>
    <x v="7"/>
    <x v="0"/>
    <x v="0"/>
    <s v="Other"/>
  </r>
  <r>
    <s v="INNSA1"/>
    <s v="2018-04-07"/>
    <x v="0"/>
    <x v="2"/>
    <s v="STAINLESS STEEL SPORTS BOTTLE 600ML S115-NP-21 (TOTAL NET WT - .2298.24 KGS)(MILD STEEL)"/>
    <x v="24"/>
    <x v="388"/>
    <x v="0"/>
    <s v="TOTAL NET WT - .2298.24 KGS"/>
    <s v=""/>
    <e v="#VALUE!"/>
    <s v=" "/>
    <e v="#VALUE!"/>
    <n v="13680"/>
    <s v="PCS"/>
    <n v="82.658928360000004"/>
    <x v="1870"/>
    <n v="1.254308473"/>
    <n v="17158.939910000001"/>
    <x v="1867"/>
    <x v="1875"/>
    <x v="7"/>
    <x v="0"/>
    <x v="0"/>
    <s v="Other"/>
  </r>
  <r>
    <s v="INNSA1"/>
    <s v="2018-04-07"/>
    <x v="0"/>
    <x v="2"/>
    <s v="STAINLESS STEEL SPORTS BOTTLE 750ML S-308-C6 -NP-20 (TOTAL N - ET WT.2242.08 KGS)(MILD STEEL)"/>
    <x v="24"/>
    <x v="315"/>
    <x v="0"/>
    <s v="TOTAL N - ET WT.2242.08 KGS"/>
    <s v=""/>
    <e v="#VALUE!"/>
    <s v=" "/>
    <e v="#VALUE!"/>
    <n v="12960"/>
    <s v="PCS"/>
    <n v="74.990243059999997"/>
    <x v="1871"/>
    <n v="1.137939955"/>
    <n v="14747.70182"/>
    <x v="1868"/>
    <x v="1876"/>
    <x v="7"/>
    <x v="0"/>
    <x v="0"/>
    <s v="Other"/>
  </r>
  <r>
    <s v="INNSA1"/>
    <s v="2018-04-03"/>
    <x v="0"/>
    <x v="2"/>
    <s v="STEEL TEA STRAINER-NP-55 (TOTAL NET WT.1878.12 KGS) (MILD ST - EEL)"/>
    <x v="13"/>
    <x v="325"/>
    <x v="6"/>
    <s v="TOTAL NET WT.1878.12 KGS"/>
    <s v=""/>
    <e v="#VALUE!"/>
    <s v=" "/>
    <e v="#VALUE!"/>
    <n v="39960"/>
    <s v="PCS"/>
    <n v="23.569841839999999"/>
    <x v="1872"/>
    <n v="0.35820428300000001"/>
    <n v="14313.84316"/>
    <x v="1869"/>
    <x v="1877"/>
    <x v="7"/>
    <x v="0"/>
    <x v="0"/>
    <s v="Tea Strainer"/>
  </r>
  <r>
    <s v="INNSA1"/>
    <s v="2018-04-03"/>
    <x v="0"/>
    <x v="2"/>
    <s v="STEEL ZHARA-NP-003(TOTAL NET WT.2280 KGS) (MILD STEEL) -"/>
    <x v="13"/>
    <x v="274"/>
    <x v="5"/>
    <s v="TOTAL NET WT.2280 KGS"/>
    <s v=""/>
    <e v="#VALUE!"/>
    <s v=" "/>
    <e v="#VALUE!"/>
    <n v="24000"/>
    <s v="PCS"/>
    <n v="32.635165829999998"/>
    <x v="1873"/>
    <n v="0.495975165"/>
    <n v="11903.40395"/>
    <x v="1870"/>
    <x v="1878"/>
    <x v="7"/>
    <x v="0"/>
    <x v="0"/>
    <s v="Other"/>
  </r>
  <r>
    <s v="INNSA1"/>
    <s v="2018-03-22"/>
    <x v="0"/>
    <x v="2"/>
    <s v="03-0271 FAMILY CLOTH RACK 3LAYERS (1800 PCS) (HOUSEHOLD ARTI - CLES) (MADE UP OF MILD STEEL)"/>
    <x v="127"/>
    <x v="288"/>
    <x v="46"/>
    <s v="1800 PCS"/>
    <s v=""/>
    <e v="#VALUE!"/>
    <s v=" "/>
    <e v="#VALUE!"/>
    <n v="10701"/>
    <s v="KGS"/>
    <n v="140.104208"/>
    <x v="1874"/>
    <n v="2.1292432830000001"/>
    <n v="22785.032370000001"/>
    <x v="1871"/>
    <x v="1879"/>
    <x v="7"/>
    <x v="0"/>
    <x v="0"/>
    <s v="Other"/>
  </r>
  <r>
    <s v="INNSA1"/>
    <s v="2018-03-07"/>
    <x v="0"/>
    <x v="2"/>
    <s v="KWB-600F STAINLESS STEEL SPORTS BOTTLE -"/>
    <x v="81"/>
    <x v="276"/>
    <x v="44"/>
    <e v="#N/A"/>
    <s v=""/>
    <e v="#VALUE!"/>
    <s v=" "/>
    <e v="#VALUE!"/>
    <n v="50400"/>
    <s v="PCS"/>
    <n v="76.684345239999999"/>
    <x v="1875"/>
    <n v="1.160126252"/>
    <n v="58470.363089999999"/>
    <x v="1872"/>
    <x v="1880"/>
    <x v="7"/>
    <x v="0"/>
    <x v="0"/>
    <s v="Other"/>
  </r>
  <r>
    <s v="INNSA1"/>
    <s v="2018-02-21"/>
    <x v="0"/>
    <x v="2"/>
    <s v="STEEL TEA STRAINER -NP-55(TOTAL NET WT.1878.12 KGS) (MILD STEEL)"/>
    <x v="13"/>
    <x v="284"/>
    <x v="6"/>
    <s v="TOTAL NET WT.1878.12 KGS"/>
    <s v=""/>
    <e v="#VALUE!"/>
    <s v=" "/>
    <e v="#VALUE!"/>
    <n v="39960"/>
    <s v="PCS"/>
    <n v="23.187279780000001"/>
    <x v="1876"/>
    <n v="0.35755250199999999"/>
    <n v="14287.798000000001"/>
    <x v="1873"/>
    <x v="1881"/>
    <x v="7"/>
    <x v="0"/>
    <x v="0"/>
    <s v="Tea Strainer"/>
  </r>
  <r>
    <s v="INNSA1"/>
    <s v="2018-02-20"/>
    <x v="0"/>
    <x v="2"/>
    <s v="STAINLESS STEEL SPORTS BOTTLE 750ML S-308-C6 -NP-20 (TOTAL NET WT. 411.05 KGS)(MILD STEEL)"/>
    <x v="24"/>
    <x v="315"/>
    <x v="0"/>
    <s v="TOTAL NET WT. 411.05 KGS"/>
    <s v=""/>
    <e v="#VALUE!"/>
    <s v=" "/>
    <e v="#VALUE!"/>
    <n v="2376"/>
    <s v="PCS"/>
    <n v="74.222171720000006"/>
    <x v="1877"/>
    <n v="1.1445207669999999"/>
    <n v="2719.3813420000001"/>
    <x v="1874"/>
    <x v="1882"/>
    <x v="7"/>
    <x v="0"/>
    <x v="0"/>
    <s v="Other"/>
  </r>
  <r>
    <s v="INNSA1"/>
    <s v="2018-02-20"/>
    <x v="0"/>
    <x v="2"/>
    <s v="STEEL ZHARA -NP-003 (MILD STEEL) (TOTAL NET WT.3276 KGS)"/>
    <x v="13"/>
    <x v="282"/>
    <x v="40"/>
    <s v="MILD STEEL"/>
    <s v=""/>
    <e v="#VALUE!"/>
    <s v=" "/>
    <e v="#VALUE!"/>
    <n v="36000"/>
    <s v="PCS"/>
    <n v="31.214826110000001"/>
    <x v="1878"/>
    <n v="0.48133887600000003"/>
    <n v="17328.199540000001"/>
    <x v="1875"/>
    <x v="1883"/>
    <x v="7"/>
    <x v="0"/>
    <x v="0"/>
    <s v="Other"/>
  </r>
  <r>
    <s v="INNSA1"/>
    <s v="2018-02-20"/>
    <x v="0"/>
    <x v="2"/>
    <s v="STEEL PEELER -MP-196 (MILD STEEL) (TOTAL NET WT.4680 KGS)"/>
    <x v="13"/>
    <x v="371"/>
    <x v="52"/>
    <s v="MILD STEEL"/>
    <s v=""/>
    <e v="#VALUE!"/>
    <s v=" "/>
    <e v="#VALUE!"/>
    <n v="60000"/>
    <s v="PCS"/>
    <n v="36.717194829999997"/>
    <x v="1879"/>
    <n v="0.56618650500000001"/>
    <n v="33971.190289999999"/>
    <x v="1876"/>
    <x v="1884"/>
    <x v="7"/>
    <x v="0"/>
    <x v="0"/>
    <s v="Other"/>
  </r>
  <r>
    <s v="INNSA1"/>
    <s v="2018-02-20"/>
    <x v="0"/>
    <x v="2"/>
    <s v="STAINLESS STEEL COLA BOTTLE 750ML SK750 -SL-01 (TOTAL NET WT.1733.76 KGS)(MILD STEEL)"/>
    <x v="24"/>
    <x v="424"/>
    <x v="0"/>
    <s v="TOTAL NET WT.1733.76 KGS"/>
    <s v=""/>
    <e v="#VALUE!"/>
    <s v=" "/>
    <e v="#VALUE!"/>
    <n v="10080"/>
    <s v="PCS"/>
    <n v="90.678670629999999"/>
    <x v="1880"/>
    <n v="1.3982832789999999"/>
    <n v="14094.695449999999"/>
    <x v="1877"/>
    <x v="1885"/>
    <x v="7"/>
    <x v="0"/>
    <x v="0"/>
    <s v="Other"/>
  </r>
  <r>
    <s v="INNSA1"/>
    <s v="2018-02-20"/>
    <x v="0"/>
    <x v="2"/>
    <s v="STAINLESS STEEL SPORTS BOTTLE 600ML S115-NP-21 (TOTAL NET WT. 2104.70 KGS)(MILD STEEL)"/>
    <x v="24"/>
    <x v="388"/>
    <x v="0"/>
    <s v="TOTAL NET WT. 2104.70 KGS"/>
    <s v=""/>
    <e v="#VALUE!"/>
    <s v=" "/>
    <e v="#VALUE!"/>
    <n v="12528"/>
    <s v="PCS"/>
    <n v="81.812311620000003"/>
    <x v="1881"/>
    <n v="1.261562246"/>
    <n v="15804.85181"/>
    <x v="1878"/>
    <x v="1886"/>
    <x v="7"/>
    <x v="0"/>
    <x v="0"/>
    <s v="Other"/>
  </r>
  <r>
    <s v="INNSA1"/>
    <s v="2018-02-20"/>
    <x v="0"/>
    <x v="2"/>
    <s v="STAINLESS STEEL SPORTS BOTTLE 750ML S-308-C6 -NP-20 (TOTAL NET WT. 3045.49 KGS)(MILD STEEL)"/>
    <x v="24"/>
    <x v="315"/>
    <x v="0"/>
    <s v="TOTAL NET WT. 3045.49 KGS"/>
    <s v=""/>
    <e v="#VALUE!"/>
    <s v=" "/>
    <e v="#VALUE!"/>
    <n v="17604"/>
    <s v="PCS"/>
    <n v="74.219589869999993"/>
    <x v="1882"/>
    <n v="1.1444809540000001"/>
    <n v="20147.442709999999"/>
    <x v="1879"/>
    <x v="1887"/>
    <x v="7"/>
    <x v="0"/>
    <x v="0"/>
    <s v="Other"/>
  </r>
  <r>
    <s v="INNSA1"/>
    <s v="2018-02-20"/>
    <x v="0"/>
    <x v="2"/>
    <s v="STEEL MESAURING SPOON 4 PC SET -SJ-05 (MILD STEEL)(TOTAL NET WT.73 KGS)"/>
    <x v="13"/>
    <x v="433"/>
    <x v="58"/>
    <s v="MILD STEEL"/>
    <s v=""/>
    <e v="#VALUE!"/>
    <s v=" "/>
    <e v="#VALUE!"/>
    <n v="1000"/>
    <s v="SET"/>
    <n v="40.04278"/>
    <x v="1883"/>
    <n v="0.61746769499999998"/>
    <n v="617.46769470000004"/>
    <x v="1880"/>
    <x v="1888"/>
    <x v="7"/>
    <x v="0"/>
    <x v="0"/>
    <s v="Other"/>
  </r>
  <r>
    <s v="INNSA1"/>
    <s v="2018-02-20"/>
    <x v="0"/>
    <x v="2"/>
    <s v="STAINLESS STEEL SPORTS BOTTLE 600ML S115-NP-21 (TOTAL NET WT.2001.89 KGS)(MILD STEEL)"/>
    <x v="24"/>
    <x v="388"/>
    <x v="0"/>
    <s v="TOTAL NET WT.2001.89 KGS"/>
    <s v=""/>
    <e v="#VALUE!"/>
    <s v=" "/>
    <e v="#VALUE!"/>
    <n v="11916"/>
    <s v="PCS"/>
    <n v="81.809467100000006"/>
    <x v="1884"/>
    <n v="1.261518382"/>
    <n v="15032.253049999999"/>
    <x v="1881"/>
    <x v="1889"/>
    <x v="7"/>
    <x v="0"/>
    <x v="0"/>
    <s v="Other"/>
  </r>
  <r>
    <s v="INNSA1"/>
    <s v="2018-02-19"/>
    <x v="0"/>
    <x v="2"/>
    <s v="STAINLESS STEEL SPORTS BOTTLE 750ML S-308-C6 -NP-20 (TOTAL NET WT. 2837.92KGS)(MILD STEEL) (DPD CLIENT)"/>
    <x v="24"/>
    <x v="315"/>
    <x v="0"/>
    <s v="TOTAL NET WT. 2837.92KGS"/>
    <s v=""/>
    <e v="#VALUE!"/>
    <s v=" "/>
    <e v="#VALUE!"/>
    <n v="16596"/>
    <s v="PCS"/>
    <n v="74.206338270000003"/>
    <x v="1885"/>
    <n v="1.1442766120000001"/>
    <n v="18990.414649999999"/>
    <x v="1882"/>
    <x v="1890"/>
    <x v="7"/>
    <x v="0"/>
    <x v="0"/>
    <s v="Other"/>
  </r>
  <r>
    <s v="INNSA1"/>
    <s v="2018-02-14"/>
    <x v="0"/>
    <x v="1"/>
    <s v="STEEL SCRUBBER -ANG537 (TOTAL NET WT.8549.20 KGS)(MILD STEEL) (DPD CLIENT)"/>
    <x v="13"/>
    <x v="414"/>
    <x v="4"/>
    <s v="TOTAL NET WT.8549.20 KGS"/>
    <s v=""/>
    <e v="#VALUE!"/>
    <s v=" "/>
    <e v="#VALUE!"/>
    <n v="318384"/>
    <s v="PCS"/>
    <n v="4.9643845170000001"/>
    <x v="1886"/>
    <n v="7.6967201999999998E-2"/>
    <n v="24505.12558"/>
    <x v="1883"/>
    <x v="1891"/>
    <x v="7"/>
    <x v="1"/>
    <x v="0"/>
    <s v="Scrubber"/>
  </r>
  <r>
    <s v="INNSA1"/>
    <s v="2018-02-07"/>
    <x v="0"/>
    <x v="2"/>
    <s v="MILD STEEL MULTI FUNCTION CLOTH STAND-RYX-02-021A (DPD CLIENT)"/>
    <x v="2"/>
    <x v="434"/>
    <x v="0"/>
    <s v="DPD CLIENT"/>
    <s v=""/>
    <e v="#VALUE!"/>
    <s v=" "/>
    <e v="#VALUE!"/>
    <n v="1206"/>
    <s v="PCS"/>
    <n v="610.97289390000003"/>
    <x v="1887"/>
    <n v="9.4724479670000008"/>
    <n v="11423.77225"/>
    <x v="1884"/>
    <x v="1892"/>
    <x v="7"/>
    <x v="0"/>
    <x v="0"/>
    <s v="Cloth Stand"/>
  </r>
  <r>
    <s v="INNSA1"/>
    <s v="2018-02-07"/>
    <x v="0"/>
    <x v="2"/>
    <s v="STEEL LUNCH BOX ROUND-9568(TOTAL NET WT.3898.68 KGS) (MILD STEEL)"/>
    <x v="13"/>
    <x v="432"/>
    <x v="13"/>
    <s v="TOTAL NET WT.3898.68 KGS"/>
    <s v=""/>
    <e v="#VALUE!"/>
    <s v=" "/>
    <e v="#VALUE!"/>
    <n v="14712"/>
    <s v="PCS"/>
    <n v="85.581716290000003"/>
    <x v="1888"/>
    <n v="1.3268483149999999"/>
    <n v="19520.592400000001"/>
    <x v="1885"/>
    <x v="1893"/>
    <x v="7"/>
    <x v="0"/>
    <x v="0"/>
    <s v="Lunch Box"/>
  </r>
  <r>
    <s v="INNSA1"/>
    <s v="2018-02-07"/>
    <x v="0"/>
    <x v="2"/>
    <s v="STEEL LUNCH BOX RECTANGLE-9707 (TOTAL NET WT.4143.90 KGS) (MILD STEEL)-(DPD CLIENT)"/>
    <x v="13"/>
    <x v="435"/>
    <x v="13"/>
    <s v="TOTAL NET WT.4143.90 KGS"/>
    <s v=""/>
    <e v="#VALUE!"/>
    <s v=" "/>
    <e v="#VALUE!"/>
    <n v="13680"/>
    <s v="PCS"/>
    <n v="107.14046999999999"/>
    <x v="1889"/>
    <n v="1.6610925590000001"/>
    <n v="22723.746200000001"/>
    <x v="1886"/>
    <x v="1894"/>
    <x v="7"/>
    <x v="0"/>
    <x v="0"/>
    <s v="Lunch Box"/>
  </r>
  <r>
    <s v="INNSA1"/>
    <s v="2018-02-03"/>
    <x v="0"/>
    <x v="2"/>
    <s v="STEEL LUNCH BOX 3 LAYER-6505 (TOTAL NET WT.10783.08 KGS) (MILD STEEL)"/>
    <x v="13"/>
    <x v="436"/>
    <x v="13"/>
    <s v="TOTAL NET WT.10783.08 KGS"/>
    <s v=""/>
    <e v="#VALUE!"/>
    <s v=" "/>
    <e v="#VALUE!"/>
    <n v="16632"/>
    <s v="PCS"/>
    <n v="217.50612430000001"/>
    <x v="1890"/>
    <n v="3.372187974"/>
    <n v="56086.230389999997"/>
    <x v="1887"/>
    <x v="1895"/>
    <x v="7"/>
    <x v="0"/>
    <x v="0"/>
    <s v="Lunch Box"/>
  </r>
  <r>
    <s v="INNSA1"/>
    <s v="2018-02-03"/>
    <x v="0"/>
    <x v="2"/>
    <s v="STEEL LUNCH BOX ROUND- 9568 (TOTAL NT WT.241.68 KGS) (MILD STEEL)"/>
    <x v="13"/>
    <x v="437"/>
    <x v="13"/>
    <s v="TOTAL NT WT.241.68 KGS"/>
    <s v=""/>
    <e v="#VALUE!"/>
    <s v=" "/>
    <e v="#VALUE!"/>
    <n v="912"/>
    <s v="PCS"/>
    <n v="85.565471489999993"/>
    <x v="1891"/>
    <n v="1.326596457"/>
    <n v="1209.855969"/>
    <x v="1888"/>
    <x v="1896"/>
    <x v="7"/>
    <x v="0"/>
    <x v="0"/>
    <s v="Lunch Box"/>
  </r>
  <r>
    <s v="INNSA1"/>
    <s v="2018-02-03"/>
    <x v="0"/>
    <x v="2"/>
    <s v="STEEL LUNCH BOX -6527 (TOTAL NET WT.6437 KGS)(MILD STEEL)"/>
    <x v="13"/>
    <x v="382"/>
    <x v="13"/>
    <s v="TOTAL NET WT.6437 KGS"/>
    <s v=""/>
    <e v="#VALUE!"/>
    <s v=" "/>
    <e v="#VALUE!"/>
    <n v="12300"/>
    <s v="PCS"/>
    <n v="146.31042600000001"/>
    <x v="1892"/>
    <n v="2.2683786979999998"/>
    <n v="27901.057980000001"/>
    <x v="1889"/>
    <x v="1897"/>
    <x v="7"/>
    <x v="0"/>
    <x v="0"/>
    <s v="Lunch Box"/>
  </r>
  <r>
    <s v="INNSA1"/>
    <s v="2018-02-03"/>
    <x v="0"/>
    <x v="2"/>
    <s v="STEEL LUNCH BOX 2 LAYER-6504(TOTAL NET WT.5166 KGS) (MILD STEEL)"/>
    <x v="13"/>
    <x v="438"/>
    <x v="13"/>
    <s v="TOTAL NET WT.5166 KGS"/>
    <s v=""/>
    <e v="#VALUE!"/>
    <s v=" "/>
    <e v="#VALUE!"/>
    <n v="10800"/>
    <s v="PCS"/>
    <n v="160.68020000000001"/>
    <x v="1893"/>
    <n v="2.4911658910000001"/>
    <n v="26904.591629999999"/>
    <x v="1890"/>
    <x v="1898"/>
    <x v="7"/>
    <x v="0"/>
    <x v="0"/>
    <s v="Lunch Box"/>
  </r>
  <r>
    <s v="INNSA1"/>
    <s v="2018-01-23"/>
    <x v="0"/>
    <x v="2"/>
    <s v="STEEL HOOK 3PCS-RJ-409 (TOTAL 1257.984 KGS) (MILD STEEL)"/>
    <x v="13"/>
    <x v="439"/>
    <x v="18"/>
    <s v="TOTAL 1257.984 KGS"/>
    <s v=""/>
    <e v="#VALUE!"/>
    <s v=" "/>
    <e v="#VALUE!"/>
    <n v="29952"/>
    <s v="SET"/>
    <n v="39.154678819444399"/>
    <x v="1894"/>
    <n v="0.60423887067043902"/>
    <n v="18098.162654321"/>
    <x v="1891"/>
    <x v="1899"/>
    <x v="7"/>
    <x v="0"/>
    <x v="0"/>
    <s v="Other"/>
  </r>
  <r>
    <s v="INNSA1"/>
    <s v="2018-01-22"/>
    <x v="0"/>
    <x v="1"/>
    <s v="STEEL SCRUBBER -ANG537 (TOTAL NET WT.8549.20 KGS)(MILD STEEL) (DPD CLIENT)"/>
    <x v="13"/>
    <x v="414"/>
    <x v="4"/>
    <s v="TOTAL NET WT.8549.20 KGS"/>
    <s v=""/>
    <e v="#VALUE!"/>
    <s v=" "/>
    <e v="#VALUE!"/>
    <n v="318384"/>
    <s v="PCS"/>
    <n v="4.9735798281320696"/>
    <x v="1895"/>
    <n v="7.6752775125494901E-2"/>
    <n v="24436.855555555601"/>
    <x v="1892"/>
    <x v="1900"/>
    <x v="7"/>
    <x v="1"/>
    <x v="0"/>
    <s v="Scrubber"/>
  </r>
  <r>
    <s v="INNSA1"/>
    <s v="2018-01-22"/>
    <x v="0"/>
    <x v="1"/>
    <s v="STEEL SCRUBBER -ANG537 (TOTAL NET WT.8549.20 KGS)(MILD STEEL) (DPD CLIENT)"/>
    <x v="13"/>
    <x v="414"/>
    <x v="4"/>
    <s v="TOTAL NET WT.8549.20 KGS"/>
    <s v=""/>
    <e v="#VALUE!"/>
    <s v=" "/>
    <e v="#VALUE!"/>
    <n v="318384"/>
    <s v="PCS"/>
    <n v="4.9735798281320696"/>
    <x v="1895"/>
    <n v="7.6752775125494901E-2"/>
    <n v="24436.855555555601"/>
    <x v="1892"/>
    <x v="1900"/>
    <x v="7"/>
    <x v="1"/>
    <x v="0"/>
    <s v="Scrubber"/>
  </r>
  <r>
    <s v="INNSA1"/>
    <s v="2018-01-16"/>
    <x v="0"/>
    <x v="2"/>
    <s v="STEEL WALL HANGER HOOK -SL-89 (TOTAL NET WT. 1274.40KGS) (MILD STEEL)"/>
    <x v="13"/>
    <x v="423"/>
    <x v="54"/>
    <s v="TOTAL NET WT. 1274.40KGS"/>
    <s v=""/>
    <e v="#VALUE!"/>
    <s v=" "/>
    <e v="#VALUE!"/>
    <n v="5400"/>
    <s v="PCS"/>
    <n v="81.241812962962996"/>
    <x v="1896"/>
    <n v="1.25956299167384"/>
    <n v="6801.64015503876"/>
    <x v="1893"/>
    <x v="1901"/>
    <x v="7"/>
    <x v="0"/>
    <x v="0"/>
    <s v="Hanger"/>
  </r>
  <r>
    <s v="INNSA1"/>
    <s v="2018-01-08"/>
    <x v="0"/>
    <x v="2"/>
    <s v="STEEL HOOK 3PCS -RJ-409 (TOTAL NET WT.63.50 KGS) (MILD STEEL) (DPD CLIENT)"/>
    <x v="13"/>
    <x v="440"/>
    <x v="18"/>
    <s v="TOTAL NET WT.63.50 KGS"/>
    <s v=""/>
    <e v="#VALUE!"/>
    <s v=" "/>
    <e v="#VALUE!"/>
    <n v="1512"/>
    <s v="SET"/>
    <n v="38.247433862433901"/>
    <x v="1897"/>
    <n v="0.59298347073540902"/>
    <n v="896.59100775193804"/>
    <x v="1894"/>
    <x v="1902"/>
    <x v="7"/>
    <x v="0"/>
    <x v="0"/>
    <s v="Other"/>
  </r>
  <r>
    <s v="INNSA1"/>
    <s v="2018-01-08"/>
    <x v="0"/>
    <x v="2"/>
    <s v="RYX-02-021A MULTI FUNCTION CLOTH STAND"/>
    <x v="20"/>
    <x v="276"/>
    <x v="44"/>
    <e v="#N/A"/>
    <s v=""/>
    <e v="#VALUE!"/>
    <s v=" "/>
    <e v="#VALUE!"/>
    <n v="1296"/>
    <s v="PCS"/>
    <n v="611.51079475308597"/>
    <x v="1898"/>
    <n v="9.4807875155517305"/>
    <n v="12287.100620155001"/>
    <x v="1895"/>
    <x v="1903"/>
    <x v="7"/>
    <x v="0"/>
    <x v="0"/>
    <s v="Other"/>
  </r>
  <r>
    <s v="INNSA1"/>
    <s v="2018-01-08"/>
    <x v="0"/>
    <x v="2"/>
    <s v="RYX-02-020 MULTI FUNCTION CLOTH STAND"/>
    <x v="18"/>
    <x v="276"/>
    <x v="44"/>
    <e v="#N/A"/>
    <s v=""/>
    <e v="#VALUE!"/>
    <s v=" "/>
    <e v="#VALUE!"/>
    <n v="1232"/>
    <s v="PCS"/>
    <n v="981.72273538960997"/>
    <x v="1899"/>
    <n v="15.220507525420301"/>
    <n v="18751.665271317801"/>
    <x v="1896"/>
    <x v="1904"/>
    <x v="7"/>
    <x v="0"/>
    <x v="0"/>
    <s v="Other"/>
  </r>
  <r>
    <s v="INNSA1"/>
    <s v="2018-01-02"/>
    <x v="0"/>
    <x v="2"/>
    <s v="STEEL SPOON HOLDER ROUND -MP-96 (TOTAL NET WT.1822.36 KGS)(MILD STEEL)"/>
    <x v="13"/>
    <x v="283"/>
    <x v="25"/>
    <s v="TOTAL NET WT.1822.36 KGS"/>
    <s v=""/>
    <e v="#VALUE!"/>
    <s v=" "/>
    <e v="#VALUE!"/>
    <n v="8028"/>
    <s v="PCS"/>
    <n v="47.6048567513702"/>
    <x v="1900"/>
    <n v="0.73351088985162105"/>
    <n v="5888.6254237288103"/>
    <x v="1897"/>
    <x v="1905"/>
    <x v="7"/>
    <x v="0"/>
    <x v="0"/>
    <s v="Holder"/>
  </r>
  <r>
    <s v="INNSA1"/>
    <s v="2018-01-02"/>
    <x v="0"/>
    <x v="2"/>
    <s v="STEEL HOOK 3PCS -RJ-409 (TOTAL NET WT.1200.53 KGS) (MILD STEEL)"/>
    <x v="13"/>
    <x v="440"/>
    <x v="18"/>
    <s v="TOTAL NET WT.1200.53 KGS"/>
    <s v=""/>
    <e v="#VALUE!"/>
    <s v=" "/>
    <e v="#VALUE!"/>
    <n v="28584"/>
    <s v="SET"/>
    <n v="38.015878813322097"/>
    <x v="1901"/>
    <n v="0.58576084458123501"/>
    <n v="16743.387981510001"/>
    <x v="1898"/>
    <x v="1906"/>
    <x v="7"/>
    <x v="0"/>
    <x v="0"/>
    <s v="Other"/>
  </r>
  <r>
    <s v="INNSA1"/>
    <s v="2018-01-02"/>
    <x v="0"/>
    <x v="2"/>
    <s v="STEEL ZHARA-NP-003 (TOTAL NET WT.3420 KGS) (MILD STEEL)"/>
    <x v="13"/>
    <x v="274"/>
    <x v="5"/>
    <s v="TOTAL NET WT.3420 KGS"/>
    <s v=""/>
    <e v="#VALUE!"/>
    <s v=" "/>
    <e v="#VALUE!"/>
    <n v="36000"/>
    <s v="PCS"/>
    <n v="30.399101666666699"/>
    <x v="1902"/>
    <n v="0.46839910118130401"/>
    <n v="16862.367642526999"/>
    <x v="1899"/>
    <x v="1907"/>
    <x v="7"/>
    <x v="0"/>
    <x v="0"/>
    <s v="Other"/>
  </r>
  <r>
    <s v="INNSA1"/>
    <s v="2017-12-11"/>
    <x v="0"/>
    <x v="2"/>
    <s v="STEEL WALLNUT CRACKER -SL-145 (TOTAL NET WT.99.84 KGS) (MILDSTEEL)(DPD CLIENT)"/>
    <x v="13"/>
    <x v="441"/>
    <x v="59"/>
    <s v="TOTAL NET WT.99.84 KGS"/>
    <s v=""/>
    <e v="#VALUE!"/>
    <s v=" "/>
    <e v="#VALUE!"/>
    <n v="480"/>
    <s v="PCS"/>
    <n v="69.970333333333301"/>
    <x v="1903"/>
    <n v="1.0698827726809399"/>
    <n v="513.54373088684997"/>
    <x v="1900"/>
    <x v="1908"/>
    <x v="8"/>
    <x v="0"/>
    <x v="0"/>
    <s v="Other"/>
  </r>
  <r>
    <s v="INNSA1"/>
    <s v="2017-12-11"/>
    <x v="0"/>
    <x v="2"/>
    <s v="STEEL LUNCH BOX -SL-104 (TOTAL NET WT.173.16 KGS) (MILD STEEL)"/>
    <x v="13"/>
    <x v="442"/>
    <x v="13"/>
    <s v="TOTAL NET WT.173.16 KGS"/>
    <s v=""/>
    <e v="#VALUE!"/>
    <s v=" "/>
    <e v="#VALUE!"/>
    <n v="360"/>
    <s v="PCS"/>
    <n v="180.63772222222201"/>
    <x v="1904"/>
    <n v="2.7620446822969802"/>
    <n v="994.33608562691097"/>
    <x v="1901"/>
    <x v="1909"/>
    <x v="8"/>
    <x v="0"/>
    <x v="0"/>
    <s v="Lunch Box"/>
  </r>
  <r>
    <s v="INNSA1"/>
    <s v="2017-12-11"/>
    <x v="0"/>
    <x v="2"/>
    <s v="STEEL SPOON HOLDER ROUND-MP-96 (TOTAL NET WT.2180.23 KGS)(MILD STEEL)"/>
    <x v="13"/>
    <x v="318"/>
    <x v="25"/>
    <s v="TOTAL NET WT.2180.23 KGS"/>
    <s v=""/>
    <e v="#VALUE!"/>
    <s v=" "/>
    <e v="#VALUE!"/>
    <n v="10188"/>
    <s v="PCS"/>
    <n v="49.907414605418097"/>
    <x v="1905"/>
    <n v="0.763110315067556"/>
    <n v="7774.5678899082604"/>
    <x v="1902"/>
    <x v="1910"/>
    <x v="8"/>
    <x v="0"/>
    <x v="0"/>
    <s v="Holder"/>
  </r>
  <r>
    <s v="INNSA1"/>
    <s v="2017-12-07"/>
    <x v="0"/>
    <x v="2"/>
    <s v="KWB-600F STAINLESS STEEL SPORTS BOTTLE"/>
    <x v="81"/>
    <x v="276"/>
    <x v="44"/>
    <e v="#N/A"/>
    <s v=""/>
    <e v="#VALUE!"/>
    <s v=" "/>
    <e v="#VALUE!"/>
    <n v="50400"/>
    <s v="PCS"/>
    <n v="76.833174603174598"/>
    <x v="1906"/>
    <n v="1.1606219728576199"/>
    <n v="58495.347432024202"/>
    <x v="1903"/>
    <x v="1911"/>
    <x v="8"/>
    <x v="0"/>
    <x v="0"/>
    <s v="Other"/>
  </r>
  <r>
    <s v="INNSA1"/>
    <s v="2017-12-01"/>
    <x v="0"/>
    <x v="2"/>
    <s v="STAINLESS STEEL SPORTS BOTTLE 750ML S-308-C6 -NP-20 (TOTAL NET WT. 1514.38 KGS)(MILD STEEL)"/>
    <x v="24"/>
    <x v="315"/>
    <x v="0"/>
    <s v="TOTAL NET WT. 1514.38 KGS"/>
    <s v=""/>
    <e v="#VALUE!"/>
    <s v=" "/>
    <e v="#VALUE!"/>
    <n v="8856"/>
    <s v="PCS"/>
    <n v="75.800460704607005"/>
    <x v="1907"/>
    <n v="1.1450220650242799"/>
    <n v="10140.315407855"/>
    <x v="1904"/>
    <x v="1912"/>
    <x v="8"/>
    <x v="0"/>
    <x v="0"/>
    <s v="Other"/>
  </r>
  <r>
    <s v="INNSA1"/>
    <s v="2017-12-01"/>
    <x v="0"/>
    <x v="2"/>
    <s v="STAINLESS STEEL SPORTS BOTTLE 600ML S115-NP-21 (TOTAL NET WT.1388.84 KGS)(MILD STEEL) (DPD CLIENT)"/>
    <x v="24"/>
    <x v="388"/>
    <x v="0"/>
    <s v="TOTAL NET WT.1388.84 KGS"/>
    <s v=""/>
    <e v="#VALUE!"/>
    <s v=" "/>
    <e v="#VALUE!"/>
    <n v="8028"/>
    <s v="PCS"/>
    <n v="83.552001743896398"/>
    <x v="1908"/>
    <n v="1.2621148299682201"/>
    <n v="10132.2578549849"/>
    <x v="1905"/>
    <x v="1913"/>
    <x v="8"/>
    <x v="0"/>
    <x v="0"/>
    <s v="Other"/>
  </r>
  <r>
    <s v="INNSA1"/>
    <s v="2017-12-01"/>
    <x v="0"/>
    <x v="2"/>
    <s v="STEEL PEELER-MP-196 (TOTAL NET WT. 2370.00KGS) (MILD STEEL)"/>
    <x v="13"/>
    <x v="365"/>
    <x v="5"/>
    <s v="TOTAL NET WT. 2370.00KGS"/>
    <s v=""/>
    <e v="#VALUE!"/>
    <s v=" "/>
    <e v="#VALUE!"/>
    <n v="30000"/>
    <s v="PCS"/>
    <n v="36.263774333333302"/>
    <x v="1909"/>
    <n v="0.54779115307149995"/>
    <n v="16433.734592145"/>
    <x v="1906"/>
    <x v="1914"/>
    <x v="8"/>
    <x v="0"/>
    <x v="0"/>
    <s v="Other"/>
  </r>
  <r>
    <s v="INNSA1"/>
    <s v="2017-12-01"/>
    <x v="0"/>
    <x v="2"/>
    <s v="STEEL HOOK 3 PCS SET-RM2628 (TOTAL NET WT.2330.20 KGS) (MILDSTEEL) (DPD CLIENT)"/>
    <x v="13"/>
    <x v="443"/>
    <x v="18"/>
    <s v="TOTAL NET WT.2330.20 KGS"/>
    <s v=""/>
    <e v="#VALUE!"/>
    <s v=" "/>
    <e v="#VALUE!"/>
    <n v="68760"/>
    <s v="SET"/>
    <n v="31.415267888307199"/>
    <x v="1910"/>
    <n v="0.47455087444572702"/>
    <n v="32630.118126888199"/>
    <x v="1907"/>
    <x v="1915"/>
    <x v="8"/>
    <x v="0"/>
    <x v="0"/>
    <s v="Other"/>
  </r>
  <r>
    <s v="INNSA1"/>
    <s v="2017-11-27"/>
    <x v="0"/>
    <x v="2"/>
    <s v="STEEL TEA STRAINER -NP-55 (TOTAL NET WT.1192.32 KGS) (MILD S - TEEL) "/>
    <x v="13"/>
    <x v="284"/>
    <x v="6"/>
    <s v="TOTAL NET WT.1192.32 KGS"/>
    <s v=""/>
    <e v="#VALUE!"/>
    <s v=" "/>
    <e v="#VALUE!"/>
    <n v="25920"/>
    <s v="PCS"/>
    <n v="22.402829089506199"/>
    <x v="1911"/>
    <n v="0.33841131555145298"/>
    <n v="8771.6212990936492"/>
    <x v="1908"/>
    <x v="1916"/>
    <x v="8"/>
    <x v="0"/>
    <x v="0"/>
    <s v="Tea Strainer"/>
  </r>
  <r>
    <s v="INNSA1"/>
    <s v="2017-11-27"/>
    <x v="0"/>
    <x v="2"/>
    <s v="STEEL PIZZA CUTTER-RJ-388(TOTAL NET WT.1935.36 KGS) (MILD ST - EEL) "/>
    <x v="13"/>
    <x v="343"/>
    <x v="45"/>
    <s v="TOTAL NET WT.1935.36 KGS"/>
    <s v=""/>
    <e v="#VALUE!"/>
    <s v=" "/>
    <e v="#VALUE!"/>
    <n v="20160"/>
    <s v="PCS"/>
    <n v="34.299983630952397"/>
    <x v="1912"/>
    <n v="0.51812664095094196"/>
    <n v="10445.433081571"/>
    <x v="1909"/>
    <x v="1917"/>
    <x v="8"/>
    <x v="0"/>
    <x v="0"/>
    <s v="Other"/>
  </r>
  <r>
    <s v="INNSA1"/>
    <s v="2017-11-20"/>
    <x v="0"/>
    <x v="2"/>
    <s v="STEEL JAR - SALT &amp; PEPPER-MP-009 (TOTAL NET WT.1857.60KGS) ( - MILD STEEL) "/>
    <x v="13"/>
    <x v="444"/>
    <x v="60"/>
    <s v="TOTAL NET WT.1857.60KGS"/>
    <s v=""/>
    <e v="#VALUE!"/>
    <s v=" "/>
    <e v="#VALUE!"/>
    <n v="43200"/>
    <s v="PCS"/>
    <n v="16.728157407407402"/>
    <x v="1913"/>
    <n v="0.252691199507665"/>
    <n v="10916.2598187311"/>
    <x v="1910"/>
    <x v="1918"/>
    <x v="8"/>
    <x v="0"/>
    <x v="0"/>
    <s v="Other"/>
  </r>
  <r>
    <s v="INNSA1"/>
    <s v="2017-11-20"/>
    <x v="0"/>
    <x v="2"/>
    <s v="STAINLESS STEEL SPORTS BOTTLE 750ML S-308-C6 -NP-20 (TOTAL N - ET WT. 1836 KGS)(MILD STEEL) "/>
    <x v="24"/>
    <x v="315"/>
    <x v="0"/>
    <s v="TOTAL N - ET WT. 1836 KGS"/>
    <s v=""/>
    <e v="#VALUE!"/>
    <s v=" "/>
    <e v="#VALUE!"/>
    <n v="10800"/>
    <s v="PCS"/>
    <n v="75.766925925925904"/>
    <x v="1914"/>
    <n v="1.1445154973704801"/>
    <n v="12360.7673716012"/>
    <x v="1911"/>
    <x v="1919"/>
    <x v="8"/>
    <x v="0"/>
    <x v="0"/>
    <s v="Other"/>
  </r>
  <r>
    <s v="INNSA1"/>
    <s v="2017-11-20"/>
    <x v="0"/>
    <x v="2"/>
    <s v="STAINLESS STEEL SPORTS BOTTLE 600ML S115-NP-21 (TOTAL NET WT - . 2377.73 KGS)(MILD STEEL) "/>
    <x v="24"/>
    <x v="388"/>
    <x v="0"/>
    <s v="TOTAL NET WT - . 2377.73 KGS"/>
    <s v=""/>
    <e v="#VALUE!"/>
    <s v=" "/>
    <e v="#VALUE!"/>
    <n v="13824"/>
    <s v="PCS"/>
    <n v="83.515036892361096"/>
    <x v="1915"/>
    <n v="1.2615564485250901"/>
    <n v="17439.7563444109"/>
    <x v="1912"/>
    <x v="1920"/>
    <x v="8"/>
    <x v="0"/>
    <x v="0"/>
    <s v="Other"/>
  </r>
  <r>
    <s v="INNSA1"/>
    <s v="2017-11-16"/>
    <x v="0"/>
    <x v="2"/>
    <s v="KWP-1000B SS OIL POT 1000ML - "/>
    <x v="82"/>
    <x v="276"/>
    <x v="44"/>
    <e v="#N/A"/>
    <s v=""/>
    <e v="#VALUE!"/>
    <s v=" "/>
    <e v="#VALUE!"/>
    <n v="18000"/>
    <s v="PCS"/>
    <n v="109.806775"/>
    <x v="1916"/>
    <n v="1.67900267584098"/>
    <n v="30222.048165137599"/>
    <x v="1913"/>
    <x v="1921"/>
    <x v="8"/>
    <x v="0"/>
    <x v="0"/>
    <s v="Other"/>
  </r>
  <r>
    <s v="INNSA1"/>
    <s v="2017-11-16"/>
    <x v="0"/>
    <x v="2"/>
    <s v="KWP-600B SS OIL POT 600ML - "/>
    <x v="79"/>
    <x v="276"/>
    <x v="44"/>
    <e v="#N/A"/>
    <s v=""/>
    <e v="#VALUE!"/>
    <s v=" "/>
    <e v="#VALUE!"/>
    <n v="6000"/>
    <s v="PCS"/>
    <n v="89.962176666666707"/>
    <x v="1917"/>
    <n v="1.37556845056065"/>
    <n v="8253.4107033639193"/>
    <x v="1914"/>
    <x v="1922"/>
    <x v="8"/>
    <x v="0"/>
    <x v="0"/>
    <s v="Other"/>
  </r>
  <r>
    <s v="INNSA1"/>
    <s v="2017-11-14"/>
    <x v="0"/>
    <x v="2"/>
    <s v="STAINESS STEEL COLA BOTTLE -SL-07 (TOTAL NET WT.432.48 KGS) - (MILD STEEL) "/>
    <x v="128"/>
    <x v="445"/>
    <x v="0"/>
    <s v="TOTAL NET WT.432.48 KGS"/>
    <s v=""/>
    <e v="#VALUE!"/>
    <s v=" "/>
    <e v="#VALUE!"/>
    <n v="2040"/>
    <s v="PCS"/>
    <n v="120.829617647059"/>
    <x v="1918"/>
    <n v="1.8475476704443199"/>
    <n v="3768.9972477064198"/>
    <x v="1915"/>
    <x v="1923"/>
    <x v="8"/>
    <x v="0"/>
    <x v="0"/>
    <s v="Other"/>
  </r>
  <r>
    <s v="INNSA1"/>
    <s v="2017-11-14"/>
    <x v="0"/>
    <x v="2"/>
    <s v="STEEL ZHARA -NP-03 (TOTAL NET WT.6768 KGS) (MILD STEEL) - "/>
    <x v="13"/>
    <x v="446"/>
    <x v="40"/>
    <s v="TOTAL NET WT.6768 KGS"/>
    <s v=""/>
    <e v="#VALUE!"/>
    <s v=" "/>
    <e v="#VALUE!"/>
    <n v="72000"/>
    <s v="PCS"/>
    <n v="30.759983194444398"/>
    <x v="1919"/>
    <n v="0.47033613447162698"/>
    <n v="33864.201681957202"/>
    <x v="1916"/>
    <x v="1924"/>
    <x v="8"/>
    <x v="0"/>
    <x v="0"/>
    <s v="Other"/>
  </r>
  <r>
    <s v="INNSA1"/>
    <s v="2017-11-14"/>
    <x v="0"/>
    <x v="2"/>
    <s v="STAINLESS STEELSPORTS BOTTLE 750ML S-308-C6 -NP-20 (TOTAL NE - T WT. 3301.20 KGS)(MILD STEEL) "/>
    <x v="24"/>
    <x v="447"/>
    <x v="30"/>
    <s v="TOTAL NE - T WT. 3301.20 KGS"/>
    <s v=""/>
    <e v="#VALUE!"/>
    <s v=" "/>
    <e v="#VALUE!"/>
    <n v="18864"/>
    <s v="PCS"/>
    <n v="74.530314355385897"/>
    <x v="1920"/>
    <n v="1.13960725314046"/>
    <n v="21497.5512232416"/>
    <x v="1917"/>
    <x v="1925"/>
    <x v="8"/>
    <x v="0"/>
    <x v="0"/>
    <s v="Other"/>
  </r>
  <r>
    <s v="INNSA1"/>
    <s v="2017-11-14"/>
    <x v="0"/>
    <x v="2"/>
    <s v="STEEL TEA STRAINER -NP-55 (TOTAL NET WT.662.40 KGS) (MILD ST - EEL) "/>
    <x v="13"/>
    <x v="284"/>
    <x v="6"/>
    <s v="TOTAL NET WT.662.40 KGS"/>
    <s v=""/>
    <e v="#VALUE!"/>
    <s v=" "/>
    <e v="#VALUE!"/>
    <n v="14400"/>
    <s v="PCS"/>
    <n v="21.9814333333333"/>
    <x v="1921"/>
    <n v="0.33610754332314002"/>
    <n v="4839.9486238532099"/>
    <x v="1918"/>
    <x v="1926"/>
    <x v="8"/>
    <x v="0"/>
    <x v="0"/>
    <s v="Tea Strainer"/>
  </r>
  <r>
    <s v="INNSA1"/>
    <s v="2017-11-14"/>
    <x v="0"/>
    <x v="2"/>
    <s v="STAINLESS STEEL SPORTS BOTTLE 600ML S115-NP-21 (TOTAL NET WT - . 2674.72 KGS)(MILD STEEL)(DPD CLIENT) "/>
    <x v="24"/>
    <x v="388"/>
    <x v="0"/>
    <s v="TOTAL NET WT - . 2674.72 KGS"/>
    <s v=""/>
    <e v="#VALUE!"/>
    <s v=" "/>
    <e v="#VALUE!"/>
    <n v="15372"/>
    <s v="PCS"/>
    <n v="82.151966562581293"/>
    <x v="1922"/>
    <n v="1.2561462777153101"/>
    <n v="19309.480581039799"/>
    <x v="1919"/>
    <x v="1927"/>
    <x v="8"/>
    <x v="0"/>
    <x v="0"/>
    <s v="Other"/>
  </r>
  <r>
    <s v="INNSA1"/>
    <s v="2017-11-14"/>
    <x v="0"/>
    <x v="2"/>
    <s v="STEEL TEA STRAINER-NP-55 (TOTAL NET WT.1854.72 KGS) (MILD ST - EEL) "/>
    <x v="13"/>
    <x v="325"/>
    <x v="6"/>
    <s v="TOTAL NET WT.1854.72 KGS"/>
    <s v=""/>
    <e v="#VALUE!"/>
    <s v=" "/>
    <e v="#VALUE!"/>
    <n v="40320"/>
    <s v="PCS"/>
    <n v="22.0400773809524"/>
    <x v="1923"/>
    <n v="0.337004241298966"/>
    <n v="13588.011009174301"/>
    <x v="1920"/>
    <x v="1928"/>
    <x v="8"/>
    <x v="0"/>
    <x v="0"/>
    <s v="Tea Strainer"/>
  </r>
  <r>
    <s v="INNSA1"/>
    <s v="2017-11-14"/>
    <x v="0"/>
    <x v="2"/>
    <s v="STAINLESS STEEL COLA BOTTLE 750ML SK750 -SL-01 (TOTAL NET WT - .1164.24 KGS)(MILD STEEL) "/>
    <x v="24"/>
    <x v="424"/>
    <x v="0"/>
    <s v="TOTAL NET WT - .1164.24 KGS"/>
    <s v=""/>
    <e v="#VALUE!"/>
    <s v=" "/>
    <e v="#VALUE!"/>
    <n v="5940"/>
    <s v="PCS"/>
    <n v="93.078582491582495"/>
    <x v="1924"/>
    <n v="1.42321991577343"/>
    <n v="8453.9262996941907"/>
    <x v="1921"/>
    <x v="1929"/>
    <x v="8"/>
    <x v="0"/>
    <x v="0"/>
    <s v="Other"/>
  </r>
  <r>
    <s v="INNSA1"/>
    <s v="2017-11-07"/>
    <x v="0"/>
    <x v="2"/>
    <s v="STEEL GRATER -ST-4 (TOTAL 1142.04KGS) (MILD STEEL) - "/>
    <x v="13"/>
    <x v="448"/>
    <x v="61"/>
    <s v="TOTAL 1142.04KGS"/>
    <s v=""/>
    <e v="#VALUE!"/>
    <s v=" "/>
    <e v="#VALUE!"/>
    <n v="7368"/>
    <s v="PCS"/>
    <n v="52.127924809989103"/>
    <x v="1925"/>
    <n v="0.79706307048913005"/>
    <n v="5872.7607033639097"/>
    <x v="1922"/>
    <x v="1930"/>
    <x v="8"/>
    <x v="0"/>
    <x v="0"/>
    <s v="Other"/>
  </r>
  <r>
    <s v="INNSA1"/>
    <s v="2017-11-07"/>
    <x v="0"/>
    <x v="2"/>
    <s v="STEEL BBQ SKEWER 12 PCS-NP-007 (TOTAL NET WT.4032 KGS) (MILD - STEEL) "/>
    <x v="13"/>
    <x v="449"/>
    <x v="62"/>
    <s v="TOTAL NET WT.4032 KGS"/>
    <s v=""/>
    <e v="#VALUE!"/>
    <s v=" "/>
    <e v="#VALUE!"/>
    <n v="25200"/>
    <s v="SET"/>
    <n v="30.119898015873002"/>
    <x v="1926"/>
    <n v="0.46054889932527499"/>
    <n v="11605.832262996901"/>
    <x v="1923"/>
    <x v="1931"/>
    <x v="8"/>
    <x v="0"/>
    <x v="0"/>
    <s v="Other"/>
  </r>
  <r>
    <s v="INNSA1"/>
    <s v="2017-11-07"/>
    <x v="0"/>
    <x v="2"/>
    <s v="STEEL TEA STRAINER -NP-55 (TOTAL 1854.72 KGS) (MILD STEEL) - "/>
    <x v="13"/>
    <x v="284"/>
    <x v="6"/>
    <s v="TOTAL 1854.72 KGS"/>
    <s v=""/>
    <e v="#VALUE!"/>
    <s v=" "/>
    <e v="#VALUE!"/>
    <n v="40320"/>
    <s v="PCS"/>
    <n v="22.570133928571401"/>
    <x v="1927"/>
    <n v="0.345109081476627"/>
    <n v="13914.798165137599"/>
    <x v="1924"/>
    <x v="1932"/>
    <x v="8"/>
    <x v="0"/>
    <x v="0"/>
    <s v="Tea Strainer"/>
  </r>
  <r>
    <s v="INNSA1"/>
    <s v="2017-11-03"/>
    <x v="0"/>
    <x v="2"/>
    <s v="STEEL HOOK 3PCS-RJ-409 (TOTAL NET WT.1008 KGS)(MILD STEEL) - "/>
    <x v="13"/>
    <x v="439"/>
    <x v="18"/>
    <s v="TOTAL NET WT.1008 KGS"/>
    <s v=""/>
    <e v="#VALUE!"/>
    <s v=" "/>
    <e v="#VALUE!"/>
    <n v="25200"/>
    <s v="SET"/>
    <n v="38.738588888888899"/>
    <x v="1928"/>
    <n v="0.59233316343866804"/>
    <n v="14926.795718654401"/>
    <x v="1925"/>
    <x v="1933"/>
    <x v="8"/>
    <x v="0"/>
    <x v="0"/>
    <s v="Other"/>
  </r>
  <r>
    <s v="INNSA1"/>
    <s v="2017-11-03"/>
    <x v="0"/>
    <x v="2"/>
    <s v="KWB-600F STAINLESS STEEL SPORTS BOTTLE (QTY 50400 PCS/USD1.1 - 5PER PCS) "/>
    <x v="81"/>
    <x v="153"/>
    <x v="23"/>
    <s v=""/>
    <n v="50400"/>
    <s v="PCS"/>
    <s v=" "/>
    <s v="PCS"/>
    <n v="7350"/>
    <s v="KGS"/>
    <n v="520.97970884353697"/>
    <x v="1929"/>
    <n v="7.9660505939378803"/>
    <n v="58550.471865443396"/>
    <x v="1926"/>
    <x v="1934"/>
    <x v="8"/>
    <x v="0"/>
    <x v="0"/>
    <s v="Other"/>
  </r>
  <r>
    <s v="INNSA1"/>
    <s v="2017-11-03"/>
    <x v="0"/>
    <x v="2"/>
    <s v="STEEL GRATER-ST-4 (TOTAL 1647.96 KGS)(MILD STEEL) - "/>
    <x v="13"/>
    <x v="450"/>
    <x v="5"/>
    <s v="TOTAL 1647.96 KGS"/>
    <s v=""/>
    <e v="#VALUE!"/>
    <s v=" "/>
    <e v="#VALUE!"/>
    <n v="10632"/>
    <s v="KGS"/>
    <n v="51.605334838224202"/>
    <x v="1930"/>
    <n v="0.78907239813798502"/>
    <n v="8389.4177370030593"/>
    <x v="1927"/>
    <x v="1935"/>
    <x v="8"/>
    <x v="0"/>
    <x v="0"/>
    <s v="Other"/>
  </r>
  <r>
    <s v="INNSA1"/>
    <s v="2017-10-26"/>
    <x v="0"/>
    <x v="1"/>
    <s v="STEEL SCRUBBER 3PCS SET-ANGW11 (TOTAL NET WT.7146KGS)(MILD STEEL) (DPD CLIENT)"/>
    <x v="13"/>
    <x v="451"/>
    <x v="4"/>
    <s v="TOTAL NET WT.7146KGS"/>
    <s v=""/>
    <e v="#VALUE!"/>
    <s v=" "/>
    <e v="#VALUE!"/>
    <n v="114336"/>
    <s v="SET"/>
    <n v="11.15"/>
    <x v="1931"/>
    <n v="0.17"/>
    <n v="19360.72"/>
    <x v="1928"/>
    <x v="1936"/>
    <x v="8"/>
    <x v="1"/>
    <x v="0"/>
    <s v="Scrubber"/>
  </r>
  <r>
    <s v="INNSA1"/>
    <s v="2017-10-14"/>
    <x v="0"/>
    <x v="2"/>
    <s v="STEEL WALL HANGER HOOK-SL-89 (TOTAL NET WT.86.76 KGS) (MILDSTEEL)"/>
    <x v="13"/>
    <x v="386"/>
    <x v="54"/>
    <s v="TOTAL NET WT.86.76 KGS"/>
    <s v=""/>
    <e v="#VALUE!"/>
    <s v=" "/>
    <e v="#VALUE!"/>
    <n v="360"/>
    <s v="PCS"/>
    <n v="90.89"/>
    <x v="1932"/>
    <n v="1.38"/>
    <n v="496.13"/>
    <x v="1929"/>
    <x v="1937"/>
    <x v="8"/>
    <x v="0"/>
    <x v="0"/>
    <s v="Hanger"/>
  </r>
  <r>
    <s v="INNSA1"/>
    <s v="2017-10-14"/>
    <x v="0"/>
    <x v="2"/>
    <s v="STEEL WALL HANGER HOOK-SL-89 (TOTAL NET WT.86.76 KGS) (MILDSTEEL)"/>
    <x v="13"/>
    <x v="386"/>
    <x v="54"/>
    <s v="TOTAL NET WT.86.76 KGS"/>
    <s v=""/>
    <e v="#VALUE!"/>
    <s v=" "/>
    <e v="#VALUE!"/>
    <n v="360"/>
    <s v="PCS"/>
    <n v="90.89"/>
    <x v="1932"/>
    <n v="1.38"/>
    <n v="496.13"/>
    <x v="1929"/>
    <x v="1937"/>
    <x v="8"/>
    <x v="0"/>
    <x v="0"/>
    <s v="Hanger"/>
  </r>
  <r>
    <s v="INNSA1"/>
    <s v="2017-10-10"/>
    <x v="0"/>
    <x v="2"/>
    <s v="STEEL ZHARA -NP-03 (TOTAL NET WT.2256 KGS) (MILD STEEL)"/>
    <x v="13"/>
    <x v="446"/>
    <x v="40"/>
    <s v="TOTAL NET WT.2256 KGS"/>
    <s v=""/>
    <e v="#VALUE!"/>
    <s v=" "/>
    <e v="#VALUE!"/>
    <n v="24000"/>
    <s v="PCS"/>
    <n v="31.82"/>
    <x v="1933"/>
    <n v="0.48"/>
    <n v="11579.45"/>
    <x v="1930"/>
    <x v="1938"/>
    <x v="8"/>
    <x v="0"/>
    <x v="0"/>
    <s v="Other"/>
  </r>
  <r>
    <s v="INNSA1"/>
    <s v="2017-10-10"/>
    <x v="0"/>
    <x v="1"/>
    <s v="STEEL SCRUBBER -ANG537 (TOTAL NET WT.8696.60 KGS)(MILD STEEL) (DPD CLIENT)"/>
    <x v="13"/>
    <x v="414"/>
    <x v="4"/>
    <s v="TOTAL NET WT.8696.60 KGS"/>
    <s v=""/>
    <e v="#VALUE!"/>
    <s v=" "/>
    <e v="#VALUE!"/>
    <n v="318384"/>
    <s v="PCS"/>
    <n v="4.76"/>
    <x v="1934"/>
    <n v="7.0000000000000007E-2"/>
    <n v="22960.26"/>
    <x v="1931"/>
    <x v="1939"/>
    <x v="8"/>
    <x v="1"/>
    <x v="0"/>
    <s v="Scrubber"/>
  </r>
  <r>
    <s v="INNSA1"/>
    <s v="2017-10-10"/>
    <x v="0"/>
    <x v="2"/>
    <s v="STEEL ZHARA -NP-03 (TOTAL NET WT.2256 KGS) (MILD STEEL)"/>
    <x v="13"/>
    <x v="446"/>
    <x v="40"/>
    <s v="TOTAL NET WT.2256 KGS"/>
    <s v=""/>
    <e v="#VALUE!"/>
    <s v=" "/>
    <e v="#VALUE!"/>
    <n v="24000"/>
    <s v="PCS"/>
    <n v="31.82"/>
    <x v="1933"/>
    <n v="0.48"/>
    <n v="11579.45"/>
    <x v="1930"/>
    <x v="1938"/>
    <x v="8"/>
    <x v="0"/>
    <x v="0"/>
    <s v="Other"/>
  </r>
  <r>
    <s v="INNSA1"/>
    <s v="2017-10-10"/>
    <x v="0"/>
    <x v="1"/>
    <s v="STEEL SCRUBBER -ANG537 (TOTAL NET WT.8696.60 KGS)(MILD STEEL) (DPD CLIENT)"/>
    <x v="13"/>
    <x v="414"/>
    <x v="4"/>
    <s v="TOTAL NET WT.8696.60 KGS"/>
    <s v=""/>
    <e v="#VALUE!"/>
    <s v=" "/>
    <e v="#VALUE!"/>
    <n v="318384"/>
    <s v="PCS"/>
    <n v="4.76"/>
    <x v="1934"/>
    <n v="7.0000000000000007E-2"/>
    <n v="22960.26"/>
    <x v="1931"/>
    <x v="1939"/>
    <x v="8"/>
    <x v="1"/>
    <x v="0"/>
    <s v="Scrubber"/>
  </r>
  <r>
    <s v="INNSA1"/>
    <s v="2017-10-05"/>
    <x v="0"/>
    <x v="2"/>
    <s v="STAINLESS STEEL COLA BOTTLE 750ML SK750-SL-01 (TOTAL NET WT.1298.70 KGS)(MILD STEEL)"/>
    <x v="24"/>
    <x v="290"/>
    <x v="0"/>
    <s v="TOTAL NET WT.1298.70 KGS"/>
    <s v=""/>
    <e v="#VALUE!"/>
    <s v=" "/>
    <e v="#VALUE!"/>
    <n v="6660"/>
    <s v="PCS"/>
    <n v="93.62"/>
    <x v="1935"/>
    <n v="1.43"/>
    <n v="9533.82"/>
    <x v="1932"/>
    <x v="1940"/>
    <x v="8"/>
    <x v="0"/>
    <x v="0"/>
    <s v="Other"/>
  </r>
  <r>
    <s v="INNSA1"/>
    <s v="2017-10-05"/>
    <x v="0"/>
    <x v="2"/>
    <s v="STAINLESS STEEL SPORTS BOTTLE 750ML S-308-C6- NP-21 (TOTAL NET WT.857.844 KGS) (MILD STEEL)"/>
    <x v="24"/>
    <x v="452"/>
    <x v="0"/>
    <s v="TOTAL NET WT.857.844 KGS"/>
    <s v=""/>
    <e v="#VALUE!"/>
    <s v=" "/>
    <e v="#VALUE!"/>
    <n v="5076"/>
    <s v="PCS"/>
    <n v="82.63"/>
    <x v="1936"/>
    <n v="1.26"/>
    <n v="6413.31"/>
    <x v="1933"/>
    <x v="1941"/>
    <x v="8"/>
    <x v="0"/>
    <x v="0"/>
    <s v="Other"/>
  </r>
  <r>
    <s v="INNSA1"/>
    <s v="2017-09-22"/>
    <x v="0"/>
    <x v="2"/>
    <s v="KWP-600B -SS OIL POT 600ML"/>
    <x v="79"/>
    <x v="276"/>
    <x v="44"/>
    <e v="#N/A"/>
    <s v=""/>
    <e v="#VALUE!"/>
    <s v=" "/>
    <e v="#VALUE!"/>
    <n v="12000"/>
    <s v="PCS"/>
    <n v="91.751784999999998"/>
    <x v="1937"/>
    <n v="1.4029324923547399"/>
    <n v="16835.1899082569"/>
    <x v="1934"/>
    <x v="1942"/>
    <x v="8"/>
    <x v="0"/>
    <x v="0"/>
    <s v="Other"/>
  </r>
  <r>
    <s v="INNSA1"/>
    <s v="2017-09-22"/>
    <x v="0"/>
    <x v="2"/>
    <s v="KWP-1000B -SS OIL POT 1000ML"/>
    <x v="82"/>
    <x v="276"/>
    <x v="44"/>
    <e v="#N/A"/>
    <s v=""/>
    <e v="#VALUE!"/>
    <s v=" "/>
    <e v="#VALUE!"/>
    <n v="30000"/>
    <s v="PCS"/>
    <n v="111.991149333333"/>
    <x v="1938"/>
    <n v="1.7124028950051"/>
    <n v="51372.086850152897"/>
    <x v="1935"/>
    <x v="1943"/>
    <x v="8"/>
    <x v="0"/>
    <x v="0"/>
    <s v="Other"/>
  </r>
  <r>
    <s v="INNSA1"/>
    <s v="2017-09-21"/>
    <x v="0"/>
    <x v="2"/>
    <s v="STAINLESS STEEL SPORTS BOTTLE 750ML S-308-C6-NP-AB39 (TOTAL NET WT.4536 KGS) (MILD STEEL)(DPD CLIENT)"/>
    <x v="24"/>
    <x v="453"/>
    <x v="0"/>
    <s v="TOTAL NET WT.4536 KGS"/>
    <s v=""/>
    <e v="#VALUE!"/>
    <s v=" "/>
    <e v="#VALUE!"/>
    <n v="27000"/>
    <s v="PCS"/>
    <n v="94.925451111111101"/>
    <x v="1939"/>
    <n v="1.4626417736688899"/>
    <n v="39491.3278890601"/>
    <x v="1936"/>
    <x v="1944"/>
    <x v="8"/>
    <x v="0"/>
    <x v="0"/>
    <s v="Other"/>
  </r>
  <r>
    <s v="INNSA1"/>
    <s v="2017-09-21"/>
    <x v="0"/>
    <x v="2"/>
    <s v="STAINLESS STEEL SPORTS BOTTLE 600ML S115 -NP-21(TO TAL NET WT. 2518.78 KGS)(MILD STEEL)"/>
    <x v="24"/>
    <x v="454"/>
    <x v="0"/>
    <s v="TO TAL NET WT. 2518.78 KGS"/>
    <s v=""/>
    <e v="#VALUE!"/>
    <s v=" "/>
    <e v="#VALUE!"/>
    <n v="14904"/>
    <s v="PCS"/>
    <n v="80.212006172839494"/>
    <x v="1940"/>
    <n v="1.23593229850292"/>
    <n v="18420.334976887501"/>
    <x v="1937"/>
    <x v="1945"/>
    <x v="8"/>
    <x v="0"/>
    <x v="0"/>
    <s v="Other"/>
  </r>
  <r>
    <s v="INNSA1"/>
    <s v="2017-09-21"/>
    <x v="0"/>
    <x v="2"/>
    <s v="STEEL JAR - SALT &amp; PEPPER -MP-009 (TOTAL NET WT.1296 KGS) (M ILD STEEL)"/>
    <x v="13"/>
    <x v="455"/>
    <x v="60"/>
    <s v="TOTAL NET WT.1296 KGS"/>
    <s v=""/>
    <e v="#VALUE!"/>
    <s v=" "/>
    <e v="#VALUE!"/>
    <n v="36000"/>
    <s v="PCS"/>
    <n v="16.870242777777801"/>
    <x v="1941"/>
    <n v="0.25994210751583602"/>
    <n v="9357.9158705701102"/>
    <x v="1938"/>
    <x v="1946"/>
    <x v="8"/>
    <x v="0"/>
    <x v="0"/>
    <s v="Other"/>
  </r>
  <r>
    <s v="INNSA1"/>
    <s v="2017-09-20"/>
    <x v="0"/>
    <x v="2"/>
    <s v="STEEL ZHARA-NP-03(TOTAL NET WT.5640 KGS) (MILD STEEL)"/>
    <x v="13"/>
    <x v="456"/>
    <x v="5"/>
    <s v="TOTAL NET WT.5640 KGS"/>
    <s v=""/>
    <e v="#VALUE!"/>
    <s v=" "/>
    <e v="#VALUE!"/>
    <n v="60000"/>
    <s v="PCS"/>
    <n v="30.9939571666667"/>
    <x v="1942"/>
    <n v="0.477564825372368"/>
    <n v="28653.889522342099"/>
    <x v="1939"/>
    <x v="1947"/>
    <x v="8"/>
    <x v="0"/>
    <x v="0"/>
    <s v="Other"/>
  </r>
  <r>
    <s v="INNSA1"/>
    <s v="2017-09-14"/>
    <x v="0"/>
    <x v="2"/>
    <s v="STEEL GRATER -ST-4 (TOTAL NET WT.372 KGS) (MILD STEEL)"/>
    <x v="13"/>
    <x v="448"/>
    <x v="61"/>
    <s v="TOTAL NET WT.372 KGS"/>
    <s v=""/>
    <e v="#VALUE!"/>
    <s v=" "/>
    <e v="#VALUE!"/>
    <n v="2400"/>
    <s v="PCS"/>
    <n v="51.473762499999999"/>
    <x v="1943"/>
    <n v="0.79312422958397499"/>
    <n v="1903.49815100154"/>
    <x v="1940"/>
    <x v="1948"/>
    <x v="8"/>
    <x v="0"/>
    <x v="0"/>
    <s v="Other"/>
  </r>
  <r>
    <s v="INNSA1"/>
    <s v="2017-09-14"/>
    <x v="0"/>
    <x v="2"/>
    <s v="STEEL SCRUBBER -SL-55 (TOTAL NET WT.61.20 KGS) (MILD STEEL)"/>
    <x v="13"/>
    <x v="457"/>
    <x v="4"/>
    <s v="TOTAL NET WT.61.20 KGS"/>
    <s v=""/>
    <e v="#VALUE!"/>
    <s v=" "/>
    <e v="#VALUE!"/>
    <n v="3600"/>
    <s v="PCS"/>
    <n v="12.451086111111101"/>
    <x v="1944"/>
    <n v="0.19185032528676599"/>
    <n v="690.66117103235695"/>
    <x v="1941"/>
    <x v="1949"/>
    <x v="8"/>
    <x v="0"/>
    <x v="0"/>
    <s v="Scrubber"/>
  </r>
  <r>
    <s v="INNSA1"/>
    <s v="2017-09-14"/>
    <x v="0"/>
    <x v="2"/>
    <s v="TEA LIGHT CANDLE HOLDER ROUND-SL-51 (MADE OF IRON)(TOTAL NET WT. 185.86 KGS)"/>
    <x v="129"/>
    <x v="458"/>
    <x v="63"/>
    <s v="MADE OF IRON"/>
    <s v=""/>
    <e v="#VALUE!"/>
    <s v=" "/>
    <e v="#VALUE!"/>
    <n v="768"/>
    <s v="PCS"/>
    <n v="82.079778645833301"/>
    <x v="1945"/>
    <n v="1.2647115353749401"/>
    <n v="971.29845916795102"/>
    <x v="1942"/>
    <x v="1950"/>
    <x v="8"/>
    <x v="0"/>
    <x v="0"/>
    <s v="Holder"/>
  </r>
  <r>
    <s v="INNSA1"/>
    <s v="2017-09-14"/>
    <x v="0"/>
    <x v="2"/>
    <s v="TEA LIGHT CANDLE HOLDER -MP-289 (MADE OF IRON) (TOTAL NET WT .1918.80KGS)"/>
    <x v="129"/>
    <x v="459"/>
    <x v="63"/>
    <s v="MADE OF IRON"/>
    <s v=""/>
    <e v="#VALUE!"/>
    <s v=" "/>
    <e v="#VALUE!"/>
    <n v="15600"/>
    <s v="PCS"/>
    <n v="45.213440384615403"/>
    <x v="1946"/>
    <n v="0.69666318004029903"/>
    <n v="10867.945608628699"/>
    <x v="1943"/>
    <x v="1951"/>
    <x v="8"/>
    <x v="0"/>
    <x v="0"/>
    <s v="Holder"/>
  </r>
  <r>
    <s v="INNSA1"/>
    <s v="2017-09-08"/>
    <x v="0"/>
    <x v="2"/>
    <s v="MULTI FUNCTION CLOTH STAND-RYX-02-021A(MADE OF MI LD STEEL) (DPD CLIENT)"/>
    <x v="130"/>
    <x v="460"/>
    <x v="64"/>
    <s v="MADE OF MI LD STEEL"/>
    <s v=""/>
    <e v="#VALUE!"/>
    <s v=" "/>
    <e v="#VALUE!"/>
    <n v="2592"/>
    <s v="PCS"/>
    <n v="593.81814429012297"/>
    <x v="1947"/>
    <n v="9.1497402818200797"/>
    <n v="23716.126810477701"/>
    <x v="1944"/>
    <x v="1952"/>
    <x v="8"/>
    <x v="0"/>
    <x v="0"/>
    <s v="Cloth Stand"/>
  </r>
  <r>
    <s v="INNSA1"/>
    <s v="2017-08-31"/>
    <x v="0"/>
    <x v="2"/>
    <s v="STEEL ZHARA-NP-03 (TOTAL NET WT.3269.88 KGS) (MILD STEEL)"/>
    <x v="13"/>
    <x v="456"/>
    <x v="5"/>
    <s v="TOTAL NET WT.3269.88 KGS"/>
    <s v=""/>
    <e v="#VALUE!"/>
    <s v=" "/>
    <e v="#VALUE!"/>
    <n v="35160"/>
    <s v="PCS"/>
    <n v="31.372668659999999"/>
    <x v="1948"/>
    <n v="0.48154518299999999"/>
    <n v="16931.128629999999"/>
    <x v="1258"/>
    <x v="1953"/>
    <x v="8"/>
    <x v="0"/>
    <x v="0"/>
    <s v="Other"/>
  </r>
  <r>
    <s v="INNSA1"/>
    <s v="2017-08-31"/>
    <x v="0"/>
    <x v="2"/>
    <s v="STAINLESS STEEL COLA BOTTLE 750ML SK750-SL-01(TOTAL NET WT. 905.58 KGS)(MILD STEEL)"/>
    <x v="24"/>
    <x v="290"/>
    <x v="0"/>
    <s v="TOTAL NET WT. 905.58 KGS"/>
    <s v=""/>
    <e v="#VALUE!"/>
    <s v=" "/>
    <e v="#VALUE!"/>
    <n v="4644"/>
    <s v="PCS"/>
    <n v="92.973318259999999"/>
    <x v="1949"/>
    <n v="1.4270655139999999"/>
    <n v="6627.2922490000001"/>
    <x v="1258"/>
    <x v="1954"/>
    <x v="8"/>
    <x v="0"/>
    <x v="0"/>
    <s v="Other"/>
  </r>
  <r>
    <s v="INNSA1"/>
    <s v="2017-08-31"/>
    <x v="0"/>
    <x v="2"/>
    <s v="STAINLESS STEEL SPORTS BOTTLE 750ML S-308-C6-NP-20(TOTAL NET WT.72.14 KGS) (MILD STEEL)"/>
    <x v="24"/>
    <x v="286"/>
    <x v="0"/>
    <s v="TOTAL NET WT.72.14 KGS"/>
    <s v=""/>
    <e v="#VALUE!"/>
    <s v=" "/>
    <e v="#VALUE!"/>
    <n v="432"/>
    <s v="PCS"/>
    <n v="73.35321759"/>
    <x v="1950"/>
    <n v="1.1259127799999999"/>
    <n v="486.3943208"/>
    <x v="1258"/>
    <x v="1955"/>
    <x v="8"/>
    <x v="0"/>
    <x v="0"/>
    <s v="Other"/>
  </r>
  <r>
    <s v="INNSA1"/>
    <s v="2017-08-31"/>
    <x v="0"/>
    <x v="2"/>
    <s v="STAINLESS STEEL SPORTS BOTTLE 600ML S115 -NP-21(TOTAL NET WT. 4782.02 KGS)(MILD STEEL)"/>
    <x v="24"/>
    <x v="454"/>
    <x v="0"/>
    <s v="TOTAL NET WT. 4782.02 KGS"/>
    <s v=""/>
    <e v="#VALUE!"/>
    <s v=" "/>
    <e v="#VALUE!"/>
    <n v="28296"/>
    <s v="PCS"/>
    <n v="80.873114220000005"/>
    <x v="1951"/>
    <n v="1.241337133"/>
    <n v="35124.875520000001"/>
    <x v="1258"/>
    <x v="1956"/>
    <x v="8"/>
    <x v="0"/>
    <x v="0"/>
    <s v="Other"/>
  </r>
  <r>
    <s v="INNSA1"/>
    <s v="2017-08-25"/>
    <x v="0"/>
    <x v="2"/>
    <s v="STEEL HOOK 3PCS-RJ-409 (TOTAL NET WT.619.92KGS) (MILD STEEL)"/>
    <x v="13"/>
    <x v="439"/>
    <x v="18"/>
    <s v="TOTAL NET WT.619.92KGS"/>
    <s v=""/>
    <e v="#VALUE!"/>
    <s v=" "/>
    <e v="#VALUE!"/>
    <n v="15120"/>
    <s v="SET"/>
    <n v="38.275032410000001"/>
    <x v="1952"/>
    <n v="0.58749090400000004"/>
    <n v="8882.8624710000004"/>
    <x v="1945"/>
    <x v="1957"/>
    <x v="8"/>
    <x v="0"/>
    <x v="0"/>
    <s v="Other"/>
  </r>
  <r>
    <s v="INNSA1"/>
    <s v="2017-08-22"/>
    <x v="0"/>
    <x v="2"/>
    <s v="STEEL JAR - SALT &amp; PEPPER -MP-009 (TOTAL NET WT.1296 KGS) (MILD STEEL)"/>
    <x v="13"/>
    <x v="455"/>
    <x v="60"/>
    <s v="TOTAL NET WT.1296 KGS"/>
    <s v=""/>
    <e v="#VALUE!"/>
    <s v=" "/>
    <e v="#VALUE!"/>
    <n v="36000"/>
    <s v="PCS"/>
    <n v="16.37458694"/>
    <x v="1953"/>
    <n v="0.25133671400000002"/>
    <n v="9048.1217190000007"/>
    <x v="1946"/>
    <x v="1958"/>
    <x v="8"/>
    <x v="0"/>
    <x v="0"/>
    <s v="Other"/>
  </r>
  <r>
    <s v="INNSA1"/>
    <s v="2017-08-21"/>
    <x v="0"/>
    <x v="1"/>
    <s v="STEEL SCRUBBER 3PCS SET-ANGW11 (TOTAL NET WT.7152 KGS)(MILDSTEEL) (DPD CLIENT)"/>
    <x v="13"/>
    <x v="451"/>
    <x v="4"/>
    <s v="TOTAL NET WT.7152 KGS"/>
    <s v=""/>
    <e v="#VALUE!"/>
    <s v=" "/>
    <e v="#VALUE!"/>
    <n v="114432"/>
    <s v="SET"/>
    <n v="11.24517451"/>
    <x v="1954"/>
    <n v="0.17260436700000001"/>
    <n v="19751.462930000002"/>
    <x v="1947"/>
    <x v="1959"/>
    <x v="8"/>
    <x v="1"/>
    <x v="0"/>
    <s v="Scrubber"/>
  </r>
  <r>
    <s v="INNSA1"/>
    <s v="2017-08-19"/>
    <x v="0"/>
    <x v="2"/>
    <s v="KWB-600F STAINLESS STEEL SPORTS BOTTLE"/>
    <x v="81"/>
    <x v="276"/>
    <x v="44"/>
    <e v="#N/A"/>
    <s v=""/>
    <e v="#VALUE!"/>
    <s v=" "/>
    <e v="#VALUE!"/>
    <n v="49776"/>
    <s v="PCS"/>
    <n v="76.941316700000002"/>
    <x v="1955"/>
    <n v="1.180987209"/>
    <n v="58784.819340000002"/>
    <x v="1948"/>
    <x v="1960"/>
    <x v="8"/>
    <x v="0"/>
    <x v="0"/>
    <s v="Other"/>
  </r>
  <r>
    <s v="INNSA1"/>
    <s v="2017-08-14"/>
    <x v="0"/>
    <x v="2"/>
    <s v="STEEL CORNER STAND -MP-103 (TOTAL NET WT.2764.20 KGS) (MILD - STEEL)"/>
    <x v="13"/>
    <x v="461"/>
    <x v="26"/>
    <s v="TOTAL NET WT.2764.20 KGS"/>
    <s v=""/>
    <e v="#VALUE!"/>
    <s v=" "/>
    <e v="#VALUE!"/>
    <n v="10200"/>
    <s v="PCS"/>
    <n v="48.841818629999999"/>
    <x v="1956"/>
    <n v="0.75665094700000002"/>
    <n v="7717.8396590000002"/>
    <x v="1949"/>
    <x v="1961"/>
    <x v="8"/>
    <x v="0"/>
    <x v="0"/>
    <s v="Cloth Stand"/>
  </r>
  <r>
    <s v="INNSA1"/>
    <s v="2017-08-03"/>
    <x v="0"/>
    <x v="2"/>
    <s v="STAINLESS STEEL SPORTS BOTTLE 750ML S-308-C6 -NP-20 (TOTAL 3150.29 KGS)(MILD STEEL) (DPD CLIENT)"/>
    <x v="24"/>
    <x v="315"/>
    <x v="0"/>
    <s v="TOTAL 3150.29 KGS"/>
    <s v=""/>
    <e v="#VALUE!"/>
    <s v=" "/>
    <e v="#VALUE!"/>
    <n v="18864"/>
    <s v="PCS"/>
    <n v="74.114113660000001"/>
    <x v="1957"/>
    <n v="1.1367195349999999"/>
    <n v="21443.077300000001"/>
    <x v="1950"/>
    <x v="1962"/>
    <x v="8"/>
    <x v="0"/>
    <x v="0"/>
    <s v="Other"/>
  </r>
  <r>
    <s v="INNSA1"/>
    <s v="2017-08-03"/>
    <x v="0"/>
    <x v="2"/>
    <s v="STAINLESS STEEL SPORTS BOTTLE 600ML S115-NP-21 (TOTAL 3985.92 KGS)(MILD STEEL)"/>
    <x v="24"/>
    <x v="388"/>
    <x v="0"/>
    <s v="TOTAL 3985.92 KGS"/>
    <s v=""/>
    <e v="#VALUE!"/>
    <s v=" "/>
    <e v="#VALUE!"/>
    <n v="23040"/>
    <s v="PCS"/>
    <n v="81.712019100000006"/>
    <x v="1958"/>
    <n v="1.2532518269999999"/>
    <n v="28874.92209"/>
    <x v="1951"/>
    <x v="1963"/>
    <x v="8"/>
    <x v="0"/>
    <x v="0"/>
    <s v="Other"/>
  </r>
  <r>
    <s v="INNSA1"/>
    <s v="2017-08-02"/>
    <x v="0"/>
    <x v="2"/>
    <s v="MULTI FUNCTION CLOTH STAND-RYX-02-021A(MADE OF MI LD STEEL)(DPD CLIENT)"/>
    <x v="130"/>
    <x v="460"/>
    <x v="64"/>
    <s v="MADE OF MI LD STEEL"/>
    <s v=""/>
    <e v="#VALUE!"/>
    <s v=" "/>
    <e v="#VALUE!"/>
    <n v="2592"/>
    <s v="PCS"/>
    <n v="618.78448300000002"/>
    <x v="1959"/>
    <n v="9.4905595559999991"/>
    <n v="24599.53037"/>
    <x v="1952"/>
    <x v="1964"/>
    <x v="8"/>
    <x v="0"/>
    <x v="0"/>
    <s v="Cloth Stand"/>
  </r>
  <r>
    <s v="INNSA1"/>
    <s v="2017-08-02"/>
    <x v="0"/>
    <x v="2"/>
    <s v="STEEL ZHARA -NP-03 (TOTAL NET WT.5022 KGS) (MILD STEEL)"/>
    <x v="13"/>
    <x v="446"/>
    <x v="40"/>
    <s v="TOTAL NET WT.5022 KGS"/>
    <s v=""/>
    <e v="#VALUE!"/>
    <s v=" "/>
    <e v="#VALUE!"/>
    <n v="54000"/>
    <s v="PCS"/>
    <n v="31.03236278"/>
    <x v="1960"/>
    <n v="0.47595648400000001"/>
    <n v="25701.650150000001"/>
    <x v="1953"/>
    <x v="1965"/>
    <x v="8"/>
    <x v="0"/>
    <x v="0"/>
    <s v="Other"/>
  </r>
  <r>
    <s v="INNSA1"/>
    <s v="2017-08-02"/>
    <x v="0"/>
    <x v="2"/>
    <s v="STEEL HOOK 3PCS-RJ-409 (TOTAL NET WT.628.99 KGS) (MILD STEEL)"/>
    <x v="13"/>
    <x v="439"/>
    <x v="18"/>
    <s v="TOTAL NET WT.628.99 KGS"/>
    <s v=""/>
    <e v="#VALUE!"/>
    <s v=" "/>
    <e v="#VALUE!"/>
    <n v="14976"/>
    <s v="SET"/>
    <n v="38.68251068"/>
    <x v="1961"/>
    <n v="0.59329004100000005"/>
    <n v="8885.1116559999991"/>
    <x v="1954"/>
    <x v="1966"/>
    <x v="8"/>
    <x v="0"/>
    <x v="0"/>
    <s v="Other"/>
  </r>
  <r>
    <s v="INNSA1"/>
    <s v="2017-08-02"/>
    <x v="0"/>
    <x v="2"/>
    <s v="STAINLESS STEEL SPORTS BOTTLE 750ML S-308-C6-NP-20(TOTAL NET WT.2146.28 KGS) (MILD STEEL)"/>
    <x v="24"/>
    <x v="286"/>
    <x v="0"/>
    <s v="TOTAL NET WT.2146.28 KGS"/>
    <s v=""/>
    <e v="#VALUE!"/>
    <s v=" "/>
    <e v="#VALUE!"/>
    <n v="12852"/>
    <s v="PCS"/>
    <n v="73.89808979"/>
    <x v="1962"/>
    <n v="1.133406285"/>
    <n v="14566.53758"/>
    <x v="1955"/>
    <x v="1967"/>
    <x v="8"/>
    <x v="0"/>
    <x v="0"/>
    <s v="Other"/>
  </r>
  <r>
    <s v="INNSA1"/>
    <s v="2017-08-02"/>
    <x v="0"/>
    <x v="2"/>
    <s v="STAINLESS STEEL SPORTS BOTTLE 600ML S115 -NP-21(TOTAL NET WT. 311.40 KGS)(MILD STEEL)"/>
    <x v="24"/>
    <x v="454"/>
    <x v="0"/>
    <s v="TOTAL NET WT. 311.40 KGS"/>
    <s v=""/>
    <e v="#VALUE!"/>
    <s v=" "/>
    <e v="#VALUE!"/>
    <n v="18000"/>
    <s v="PCS"/>
    <n v="81.473848889999999"/>
    <x v="1963"/>
    <n v="1.2495989089999999"/>
    <n v="22492.78037"/>
    <x v="1956"/>
    <x v="1968"/>
    <x v="8"/>
    <x v="0"/>
    <x v="0"/>
    <s v="Other"/>
  </r>
  <r>
    <s v="INNSA1"/>
    <s v="2017-07-29"/>
    <x v="0"/>
    <x v="1"/>
    <s v="STEEL WOOL SCRUBBER -PR-12 (TOTAL NET WT.153 KGS) (MILD STEEL)"/>
    <x v="13"/>
    <x v="462"/>
    <x v="65"/>
    <s v="TOTAL NET WT.153 KGS"/>
    <s v=""/>
    <e v="#VALUE!"/>
    <s v=" "/>
    <e v="#VALUE!"/>
    <n v="3000"/>
    <s v="PCS"/>
    <n v="13.4332433333333"/>
    <x v="1964"/>
    <n v="0.20603133900000001"/>
    <n v="618.09401839999998"/>
    <x v="1957"/>
    <x v="1969"/>
    <x v="8"/>
    <x v="1"/>
    <x v="0"/>
    <s v="Scrubber"/>
  </r>
  <r>
    <s v="INNSA1"/>
    <s v="2017-07-28"/>
    <x v="0"/>
    <x v="2"/>
    <s v="STEEL JAR - SALT &amp; PEPPER -MP-009 (TOTAL NET WT.1296 KGS) (MILD STEEL)"/>
    <x v="13"/>
    <x v="455"/>
    <x v="60"/>
    <s v="TOTAL NET WT.1296 KGS"/>
    <s v=""/>
    <e v="#VALUE!"/>
    <s v=" "/>
    <e v="#VALUE!"/>
    <n v="36000"/>
    <s v="PCS"/>
    <n v="16.274913055555601"/>
    <x v="1965"/>
    <n v="0.24961523099999999"/>
    <n v="8986.1483129999997"/>
    <x v="1958"/>
    <x v="1970"/>
    <x v="8"/>
    <x v="0"/>
    <x v="0"/>
    <s v="Other"/>
  </r>
  <r>
    <s v="INNSA1"/>
    <s v="2017-07-27"/>
    <x v="0"/>
    <x v="2"/>
    <s v="FAMILY CLOTH RACK-HW 03-026 (STANDING CLOTH RACK ) (MADE UPOF MILD STEEL) (TOTAL NET WT.121 KGS )"/>
    <x v="107"/>
    <x v="463"/>
    <x v="43"/>
    <s v="STANDING CLOTH RACK "/>
    <s v=""/>
    <e v="#VALUE!"/>
    <s v=" "/>
    <e v="#VALUE!"/>
    <n v="12"/>
    <s v="PCS"/>
    <n v="1728.2816666666699"/>
    <x v="1966"/>
    <n v="26.507387529999999"/>
    <n v="318.08865029999998"/>
    <x v="1959"/>
    <x v="1971"/>
    <x v="8"/>
    <x v="0"/>
    <x v="0"/>
    <s v="Other"/>
  </r>
  <r>
    <s v="INNSA1"/>
    <s v="2017-07-27"/>
    <x v="0"/>
    <x v="2"/>
    <s v="FAMILY CLOTH RACK 3LAYERS -03-027I (STANDING CLOTHRACK ) (MADE UP OF MILD STEEL) (TOTAL NET WT.10170 KGS ) (DPD CLIENT)"/>
    <x v="107"/>
    <x v="464"/>
    <x v="43"/>
    <s v="STANDING CLOTHRACK "/>
    <s v=""/>
    <e v="#VALUE!"/>
    <s v=" "/>
    <e v="#VALUE!"/>
    <n v="1800"/>
    <s v="PCS"/>
    <n v="819.896994444445"/>
    <x v="1967"/>
    <n v="12.575107279999999"/>
    <n v="22635.1931"/>
    <x v="1960"/>
    <x v="1972"/>
    <x v="8"/>
    <x v="0"/>
    <x v="0"/>
    <s v="Other"/>
  </r>
  <r>
    <s v="INNSA1"/>
    <s v="2017-07-20"/>
    <x v="0"/>
    <x v="2"/>
    <s v="MULTI FUNCTION CLOTH STAND-RYX-02-021A(MADE OF MI LD STEEL)(DPD CLIENT)"/>
    <x v="130"/>
    <x v="460"/>
    <x v="64"/>
    <s v="MADE OF MI LD STEEL"/>
    <s v=""/>
    <e v="#VALUE!"/>
    <s v=" "/>
    <e v="#VALUE!"/>
    <n v="3888"/>
    <s v="PCS"/>
    <n v="641.29038323045302"/>
    <x v="1968"/>
    <n v="9.7683226689999998"/>
    <n v="37979.238539999998"/>
    <x v="1961"/>
    <x v="1973"/>
    <x v="8"/>
    <x v="0"/>
    <x v="0"/>
    <s v="Cloth Stand"/>
  </r>
  <r>
    <s v="INNSA1"/>
    <s v="2017-07-20"/>
    <x v="0"/>
    <x v="2"/>
    <s v="STAINLESS STEEL SPORTS BOTTLE 600ML S115 -NP-21(TOTAL NET WT. 2354.18 KGS)(MILD STEEL)"/>
    <x v="24"/>
    <x v="454"/>
    <x v="0"/>
    <s v="TOTAL NET WT. 2354.18 KGS"/>
    <s v=""/>
    <e v="#VALUE!"/>
    <s v=" "/>
    <e v="#VALUE!"/>
    <n v="13608"/>
    <s v="PCS"/>
    <n v="82.383692680775994"/>
    <x v="1969"/>
    <n v="1.254892501"/>
    <n v="17076.577150000001"/>
    <x v="1962"/>
    <x v="1974"/>
    <x v="8"/>
    <x v="0"/>
    <x v="0"/>
    <s v="Other"/>
  </r>
  <r>
    <s v="INNSA1"/>
    <s v="2017-07-20"/>
    <x v="0"/>
    <x v="2"/>
    <s v="STAINESS STEEL COLA BOTTLE 750ML SK750-SL-01 (TOTAL NET WT.1284.19 KGS)(MILD STEEL)"/>
    <x v="128"/>
    <x v="290"/>
    <x v="0"/>
    <s v="TOTAL NET WT.1284.19 KGS"/>
    <s v=""/>
    <e v="#VALUE!"/>
    <s v=" "/>
    <e v="#VALUE!"/>
    <n v="7056"/>
    <s v="PCS"/>
    <n v="94.709909297052107"/>
    <x v="1970"/>
    <n v="1.442649037"/>
    <n v="10179.331609999999"/>
    <x v="1963"/>
    <x v="1975"/>
    <x v="8"/>
    <x v="0"/>
    <x v="0"/>
    <s v="Other"/>
  </r>
  <r>
    <s v="INNSA1"/>
    <s v="2017-07-20"/>
    <x v="0"/>
    <x v="2"/>
    <s v="STAINLESS STEEL SPORTS BOTTLE 750ML S-308-C6-NP-20(TOTAL NET WT.1875.74 KGS) (MILD STEEL)"/>
    <x v="24"/>
    <x v="286"/>
    <x v="0"/>
    <s v="TOTAL NET WT.1875.74 KGS"/>
    <s v=""/>
    <e v="#VALUE!"/>
    <s v=" "/>
    <e v="#VALUE!"/>
    <n v="11232"/>
    <s v="PCS"/>
    <n v="74.723332443019899"/>
    <x v="1971"/>
    <n v="1.138207653"/>
    <n v="12784.34836"/>
    <x v="1964"/>
    <x v="1976"/>
    <x v="8"/>
    <x v="0"/>
    <x v="0"/>
    <s v="Other"/>
  </r>
  <r>
    <s v="INNSA1"/>
    <s v="2017-07-20"/>
    <x v="0"/>
    <x v="2"/>
    <s v="STEEL PEELER-MP-196 (TOTAL NET WT.2979.84KGS) (MILD STEEL)"/>
    <x v="13"/>
    <x v="365"/>
    <x v="5"/>
    <s v="TOTAL NET WT.2979.84KGS"/>
    <s v=""/>
    <e v="#VALUE!"/>
    <s v=" "/>
    <e v="#VALUE!"/>
    <n v="37248"/>
    <s v="PCS"/>
    <n v="35.549626557130601"/>
    <x v="1972"/>
    <n v="0.54150230899999996"/>
    <n v="20169.877990000001"/>
    <x v="1965"/>
    <x v="1977"/>
    <x v="8"/>
    <x v="0"/>
    <x v="0"/>
    <s v="Other"/>
  </r>
  <r>
    <s v="INNSA1"/>
    <s v="2017-07-20"/>
    <x v="0"/>
    <x v="2"/>
    <s v="STEEL HOOK 3PCS-RJ-409 (TOTAL NET WT.635.04 KGS) (MILD STEEL)"/>
    <x v="13"/>
    <x v="439"/>
    <x v="18"/>
    <s v="TOTAL NET WT.635.04 KGS"/>
    <s v=""/>
    <e v="#VALUE!"/>
    <s v=" "/>
    <e v="#VALUE!"/>
    <n v="15120"/>
    <s v="SET"/>
    <n v="38.791417989418001"/>
    <x v="1973"/>
    <n v="0.59088222400000001"/>
    <n v="8934.1392230000001"/>
    <x v="1966"/>
    <x v="1978"/>
    <x v="8"/>
    <x v="0"/>
    <x v="0"/>
    <s v="Other"/>
  </r>
  <r>
    <s v="INNSA1"/>
    <s v="2017-07-20"/>
    <x v="0"/>
    <x v="2"/>
    <s v="STAINLESS STEEL GRATER WITH HANDLE -DS-25(TOTAL NET WT.1887KGS)(MILD STEEL)"/>
    <x v="24"/>
    <x v="411"/>
    <x v="0"/>
    <s v="TOTAL NET WT.1887KGS"/>
    <s v=""/>
    <e v="#VALUE!"/>
    <s v=" "/>
    <e v="#VALUE!"/>
    <n v="51000"/>
    <s v="PCS"/>
    <n v="15.1172437254902"/>
    <x v="1974"/>
    <n v="0.23027027799999999"/>
    <n v="11743.784159999999"/>
    <x v="1967"/>
    <x v="1979"/>
    <x v="8"/>
    <x v="0"/>
    <x v="0"/>
    <s v="Other"/>
  </r>
  <r>
    <s v="INNSA1"/>
    <s v="2017-07-13"/>
    <x v="0"/>
    <x v="2"/>
    <s v="STEEL LUNCH BOX 2 LAYER-6504(TOTAL NET WT.6227.90 KGS)(MILD STEEL)"/>
    <x v="13"/>
    <x v="438"/>
    <x v="13"/>
    <s v="TOTAL NET WT.6227.90 KGS"/>
    <s v=""/>
    <e v="#VALUE!"/>
    <s v=" "/>
    <e v="#VALUE!"/>
    <n v="13020"/>
    <s v="PCS"/>
    <n v="174.86491705069099"/>
    <x v="1975"/>
    <n v="2.6635935580000001"/>
    <n v="34679.988120000002"/>
    <x v="1968"/>
    <x v="1980"/>
    <x v="8"/>
    <x v="0"/>
    <x v="0"/>
    <s v="Lunch Box"/>
  </r>
  <r>
    <s v="INNSA1"/>
    <s v="2017-07-13"/>
    <x v="0"/>
    <x v="2"/>
    <s v="STEEL LUNCH BOX (TOTAL NET WT.2346.35 KGS)(MILD STEEL)"/>
    <x v="13"/>
    <x v="38"/>
    <x v="13"/>
    <s v="TOTAL NET WT.2346.35 KGS"/>
    <s v=""/>
    <e v="#VALUE!"/>
    <s v=" "/>
    <e v="#VALUE!"/>
    <n v="20040"/>
    <s v="PCS"/>
    <n v="54.376644211576803"/>
    <x v="1976"/>
    <n v="0.82828094799999996"/>
    <n v="16598.750189999999"/>
    <x v="1969"/>
    <x v="1981"/>
    <x v="8"/>
    <x v="0"/>
    <x v="0"/>
    <s v="Lunch Box"/>
  </r>
  <r>
    <s v="INNSA1"/>
    <s v="2017-07-13"/>
    <x v="0"/>
    <x v="2"/>
    <s v="STEEL LUNCH BOX 3 LAYER-6505 (TOTAL NET WT.2271.76 KGS)(MILD STEEL)"/>
    <x v="13"/>
    <x v="436"/>
    <x v="13"/>
    <s v="TOTAL NET WT.2271.76 KGS"/>
    <s v=""/>
    <e v="#VALUE!"/>
    <s v=" "/>
    <e v="#VALUE!"/>
    <n v="3504"/>
    <s v="PCS"/>
    <n v="241.65888127853901"/>
    <x v="1977"/>
    <n v="3.6810187550000002"/>
    <n v="12898.289720000001"/>
    <x v="1970"/>
    <x v="1982"/>
    <x v="8"/>
    <x v="0"/>
    <x v="0"/>
    <s v="Lunch Box"/>
  </r>
  <r>
    <s v="INNSA1"/>
    <s v="2017-07-12"/>
    <x v="0"/>
    <x v="2"/>
    <s v="STEEL PILLER-MP-196 (TOTAL NET WT.1052.16 KGS)(MILD STEEL)"/>
    <x v="13"/>
    <x v="465"/>
    <x v="5"/>
    <s v="TOTAL NET WT.1052.16 KGS"/>
    <s v=""/>
    <e v="#VALUE!"/>
    <s v=" "/>
    <e v="#VALUE!"/>
    <n v="13152"/>
    <s v="PCS"/>
    <n v="35.354967305352801"/>
    <x v="1978"/>
    <n v="0.53853720199999999"/>
    <n v="7082.8412799999996"/>
    <x v="1971"/>
    <x v="1983"/>
    <x v="8"/>
    <x v="0"/>
    <x v="0"/>
    <s v="Other"/>
  </r>
  <r>
    <s v="INNSA1"/>
    <s v="2017-07-06"/>
    <x v="0"/>
    <x v="2"/>
    <s v="STAINLESS STEEL SPORTS BOTTLE 750ML S-308-C6-NP-20(TOTAL NET WT.6883.74 KGS)"/>
    <x v="24"/>
    <x v="286"/>
    <x v="0"/>
    <s v="TOTAL NET WT.6883.74 KGS"/>
    <s v=""/>
    <e v="#VALUE!"/>
    <s v=" "/>
    <e v="#VALUE!"/>
    <n v="41220"/>
    <s v="PCS"/>
    <n v="74.016881368267804"/>
    <x v="1979"/>
    <n v="1.136099484"/>
    <n v="46830.02072"/>
    <x v="1972"/>
    <x v="1984"/>
    <x v="8"/>
    <x v="0"/>
    <x v="0"/>
    <s v="Other"/>
  </r>
  <r>
    <s v="INNSA1"/>
    <s v="2017-07-06"/>
    <x v="0"/>
    <x v="2"/>
    <s v="STAINLESS STEEL SPORTS BOTTLE 600ML S115 -NP-21(TOTAL NET WT.7448.68 KGS)(DPD CLIENT)"/>
    <x v="24"/>
    <x v="454"/>
    <x v="0"/>
    <s v="TOTAL NET WT.7448.68 KGS"/>
    <s v=""/>
    <e v="#VALUE!"/>
    <s v=" "/>
    <e v="#VALUE!"/>
    <n v="43056"/>
    <s v="PCS"/>
    <n v="81.604818840579696"/>
    <x v="1980"/>
    <n v="1.2525682090000001"/>
    <n v="53930.576820000002"/>
    <x v="1973"/>
    <x v="1985"/>
    <x v="8"/>
    <x v="0"/>
    <x v="0"/>
    <s v="Other"/>
  </r>
  <r>
    <s v="INNSA1"/>
    <s v="2017-07-05"/>
    <x v="0"/>
    <x v="1"/>
    <s v="STEEL SCRUBBER 3PCS SET-ANGW11 (TOTAL NET WT.7152 KGS)(MILD STEEL) (DPD CLIENT)"/>
    <x v="13"/>
    <x v="451"/>
    <x v="4"/>
    <s v="TOTAL NET WT.7152 KGS"/>
    <s v=""/>
    <e v="#VALUE!"/>
    <s v=" "/>
    <e v="#VALUE!"/>
    <n v="114432"/>
    <s v="SET"/>
    <n v="10.590749528104"/>
    <x v="1981"/>
    <n v="0.16255947100000001"/>
    <n v="18602.005369999999"/>
    <x v="1974"/>
    <x v="1986"/>
    <x v="8"/>
    <x v="1"/>
    <x v="0"/>
    <s v="Scrubber"/>
  </r>
  <r>
    <s v="INNSA1"/>
    <s v="2017-07-03"/>
    <x v="0"/>
    <x v="2"/>
    <s v="STAINESS STEEL COLA BOTTLE -SL-07 (TOTAL NET WT.104 KGS)(MILD STEEL)"/>
    <x v="128"/>
    <x v="445"/>
    <x v="0"/>
    <s v="TOTAL NET WT.104 KGS"/>
    <s v=""/>
    <e v="#VALUE!"/>
    <s v=" "/>
    <e v="#VALUE!"/>
    <n v="500"/>
    <s v="PCS"/>
    <n v="119.48090000000001"/>
    <x v="1982"/>
    <n v="1.833935533"/>
    <n v="916.96776669999997"/>
    <x v="1975"/>
    <x v="1987"/>
    <x v="8"/>
    <x v="0"/>
    <x v="0"/>
    <s v="Other"/>
  </r>
  <r>
    <s v="INNSA1"/>
    <s v="2017-07-03"/>
    <x v="0"/>
    <x v="2"/>
    <s v="STEEL HOOK 3PCS-RJ-409 (TOTAL NET WT.429.41 KGS)(MILD STEEL)"/>
    <x v="13"/>
    <x v="439"/>
    <x v="18"/>
    <s v="TOTAL NET WT.429.41 KGS"/>
    <s v=""/>
    <e v="#VALUE!"/>
    <s v=" "/>
    <e v="#VALUE!"/>
    <n v="10224"/>
    <s v="SET"/>
    <n v="37.952755281690102"/>
    <x v="1983"/>
    <n v="0.58254421000000001"/>
    <n v="5955.9320029999999"/>
    <x v="1976"/>
    <x v="1988"/>
    <x v="8"/>
    <x v="0"/>
    <x v="0"/>
    <s v="Other"/>
  </r>
  <r>
    <s v="INNSA1"/>
    <s v="2017-07-03"/>
    <x v="0"/>
    <x v="2"/>
    <s v="STEEL JAR - SALT &amp; PEPPER-MP-009 (TOTAL NET WT.1260 KGS)(MILD STEEL)"/>
    <x v="13"/>
    <x v="444"/>
    <x v="60"/>
    <s v="TOTAL NET WT.1260 KGS"/>
    <s v=""/>
    <e v="#VALUE!"/>
    <s v=" "/>
    <e v="#VALUE!"/>
    <n v="36000"/>
    <s v="PCS"/>
    <n v="16.305628333333299"/>
    <x v="1984"/>
    <n v="0.25027825500000001"/>
    <n v="9010.0171910000008"/>
    <x v="1977"/>
    <x v="1989"/>
    <x v="8"/>
    <x v="0"/>
    <x v="0"/>
    <s v="Other"/>
  </r>
  <r>
    <s v="INNSA1"/>
    <s v="2017-07-03"/>
    <x v="0"/>
    <x v="2"/>
    <s v="STEEL ZHARA-NP-003 (TOTAL NET WT.4752 KGS)(MILD STEEL)"/>
    <x v="13"/>
    <x v="274"/>
    <x v="5"/>
    <s v="TOTAL NET WT.4752 KGS"/>
    <s v=""/>
    <e v="#VALUE!"/>
    <s v=" "/>
    <e v="#VALUE!"/>
    <n v="48000"/>
    <s v="PCS"/>
    <n v="31.6272960416667"/>
    <x v="1985"/>
    <n v="0.48545350799999998"/>
    <n v="23301.768380000001"/>
    <x v="1978"/>
    <x v="1990"/>
    <x v="8"/>
    <x v="0"/>
    <x v="0"/>
    <s v="Other"/>
  </r>
  <r>
    <s v="INNSA1"/>
    <s v="2017-06-23"/>
    <x v="0"/>
    <x v="1"/>
    <s v="STEEL SCRUBBER -ANG-537(TOTAL NET WT.8720KGS)(MILD STEEL) (D - PD CLIENT) "/>
    <x v="13"/>
    <x v="397"/>
    <x v="4"/>
    <s v="TOTAL NET WT.8720KGS"/>
    <s v=""/>
    <e v="#VALUE!"/>
    <s v=" "/>
    <e v="#VALUE!"/>
    <n v="319248"/>
    <s v="PCS"/>
    <n v="4.7575711045958"/>
    <x v="1986"/>
    <n v="7.3024882649206396E-2"/>
    <n v="23313.0477359939"/>
    <x v="1979"/>
    <x v="1991"/>
    <x v="8"/>
    <x v="1"/>
    <x v="0"/>
    <s v="Scrubber"/>
  </r>
  <r>
    <s v="INNSA1"/>
    <s v="2017-06-15"/>
    <x v="0"/>
    <x v="2"/>
    <s v="STEEL TEA STAINER-NP-54 (TOTAL NET WT.1438.20 KGS) (MILD STE EL)"/>
    <x v="13"/>
    <x v="466"/>
    <x v="6"/>
    <s v="TOTAL NET WT.1438.20 KGS"/>
    <s v=""/>
    <e v="#VALUE!"/>
    <s v=" "/>
    <e v="#VALUE!"/>
    <n v="30600"/>
    <s v="PCS"/>
    <n v="21.868582679999999"/>
    <x v="1987"/>
    <n v="0.33463783699999999"/>
    <n v="10239.91783"/>
    <x v="1980"/>
    <x v="1992"/>
    <x v="8"/>
    <x v="0"/>
    <x v="0"/>
    <s v="Other"/>
  </r>
  <r>
    <s v="INNSA1"/>
    <s v="2017-06-14"/>
    <x v="0"/>
    <x v="2"/>
    <s v="STAINLESS STEEL SPORTS BOTTLE 600ML S115 -NP-21(TOTAL NET WT . 7311.67 KGS)"/>
    <x v="24"/>
    <x v="454"/>
    <x v="0"/>
    <s v="TOTAL NET WT . 7311.67 KGS"/>
    <s v=""/>
    <e v="#VALUE!"/>
    <s v=" "/>
    <e v="#VALUE!"/>
    <n v="42264"/>
    <s v="PCS"/>
    <n v="81.239738070000001"/>
    <x v="1988"/>
    <n v="1.2431482490000001"/>
    <n v="52540.417600000001"/>
    <x v="1981"/>
    <x v="1993"/>
    <x v="8"/>
    <x v="0"/>
    <x v="0"/>
    <s v="Other"/>
  </r>
  <r>
    <s v="INNSA1"/>
    <s v="2017-06-12"/>
    <x v="0"/>
    <x v="2"/>
    <s v="STEEL TEA STAINER 304 -MP-290(TOTAL NET WT.987.84 KGS) (MILD STEEL)"/>
    <x v="13"/>
    <x v="467"/>
    <x v="6"/>
    <s v="TOTAL NET WT.987.84 KGS"/>
    <s v=""/>
    <e v="#VALUE!"/>
    <s v=" "/>
    <e v="#VALUE!"/>
    <n v="20160"/>
    <s v="PCS"/>
    <n v="32.426964290000001"/>
    <x v="1989"/>
    <n v="0.49620450300000002"/>
    <n v="10003.48279"/>
    <x v="1982"/>
    <x v="1994"/>
    <x v="8"/>
    <x v="0"/>
    <x v="0"/>
    <s v="Other"/>
  </r>
  <r>
    <s v="INNSA1"/>
    <s v="2017-06-12"/>
    <x v="0"/>
    <x v="2"/>
    <s v="STEEL TEA STAINER -NP-55 (TOTAL NET WT.3836.16 KGS) (MILD ST EEL)"/>
    <x v="13"/>
    <x v="468"/>
    <x v="6"/>
    <s v="TOTAL NET WT.3836.16 KGS"/>
    <s v=""/>
    <e v="#VALUE!"/>
    <s v=" "/>
    <e v="#VALUE!"/>
    <n v="79920"/>
    <s v="PCS"/>
    <n v="21.59483058"/>
    <x v="1990"/>
    <n v="0.330448823"/>
    <n v="26409.469929999999"/>
    <x v="1983"/>
    <x v="1995"/>
    <x v="8"/>
    <x v="0"/>
    <x v="0"/>
    <s v="Other"/>
  </r>
  <r>
    <s v="INNSA1"/>
    <s v="2017-06-06"/>
    <x v="0"/>
    <x v="2"/>
    <s v="STEEL ZHARA-NP-003 (TOTAL NET WT.407.40 PCS) (MILD STEEL)"/>
    <x v="13"/>
    <x v="274"/>
    <x v="5"/>
    <s v="TOTAL NET WT.407.40 PCS"/>
    <s v=""/>
    <e v="#VALUE!"/>
    <s v=" "/>
    <e v="#VALUE!"/>
    <n v="4200"/>
    <s v="PCS"/>
    <n v="28.756083329999999"/>
    <x v="1991"/>
    <n v="0.44003187999999999"/>
    <n v="1848.1338940000001"/>
    <x v="1984"/>
    <x v="1996"/>
    <x v="8"/>
    <x v="0"/>
    <x v="0"/>
    <s v="Other"/>
  </r>
  <r>
    <s v="INNSA1"/>
    <s v="2017-06-06"/>
    <x v="0"/>
    <x v="2"/>
    <s v="STEEL ZHARA -NP-003 (TOTAL NET WT.3148.20 KGS) (MILD STEEL)"/>
    <x v="13"/>
    <x v="282"/>
    <x v="40"/>
    <s v="TOTAL NET WT.3148.20 KGS"/>
    <s v=""/>
    <e v="#VALUE!"/>
    <s v=" "/>
    <e v="#VALUE!"/>
    <n v="31800"/>
    <s v="PCS"/>
    <n v="27.58596447"/>
    <x v="1992"/>
    <n v="0.42212646500000001"/>
    <n v="13423.621580000001"/>
    <x v="1985"/>
    <x v="1997"/>
    <x v="8"/>
    <x v="0"/>
    <x v="0"/>
    <s v="Other"/>
  </r>
  <r>
    <s v="INNSA1"/>
    <s v="2017-06-06"/>
    <x v="0"/>
    <x v="2"/>
    <s v="STAINLESS STEEL GRATER WITH HANDLE -DS-25 (TOTAL NET WT.1344KGS) (MILD STEEL)"/>
    <x v="24"/>
    <x v="411"/>
    <x v="0"/>
    <s v="TOTAL NET WT.1344KGS"/>
    <s v=""/>
    <e v="#VALUE!"/>
    <s v=" "/>
    <e v="#VALUE!"/>
    <n v="38400"/>
    <s v="PCS"/>
    <n v="14.59611797"/>
    <x v="1993"/>
    <n v="0.223352991"/>
    <n v="8576.7548580000002"/>
    <x v="1986"/>
    <x v="1998"/>
    <x v="8"/>
    <x v="0"/>
    <x v="0"/>
    <s v="Other"/>
  </r>
  <r>
    <s v="INNSA1"/>
    <s v="2017-06-06"/>
    <x v="0"/>
    <x v="2"/>
    <s v="STEEL ZHARA WAN-MP-263 (TOTAL NET WT.2970 KGS) (MILD STEEL)"/>
    <x v="13"/>
    <x v="336"/>
    <x v="40"/>
    <s v="TOTAL NET WT.2970 KGS"/>
    <s v=""/>
    <e v="#VALUE!"/>
    <s v=" "/>
    <e v="#VALUE!"/>
    <n v="30000"/>
    <s v="PCS"/>
    <n v="30.588993670000001"/>
    <x v="1994"/>
    <n v="0.46807947500000002"/>
    <n v="14042.384239999999"/>
    <x v="1987"/>
    <x v="1999"/>
    <x v="8"/>
    <x v="0"/>
    <x v="0"/>
    <s v="Other"/>
  </r>
  <r>
    <s v="INNSA1"/>
    <s v="2017-06-06"/>
    <x v="0"/>
    <x v="2"/>
    <s v="STEEL GRATER 4 SIDE-GR40275 (TOTAL NET WT.5953.30 KGS) (MILD STEEL) (DPD CLIENT)"/>
    <x v="13"/>
    <x v="469"/>
    <x v="61"/>
    <s v="TOTAL NET WT.5953.30 KGS"/>
    <s v=""/>
    <e v="#VALUE!"/>
    <s v=" "/>
    <e v="#VALUE!"/>
    <n v="115848"/>
    <s v="PCS"/>
    <n v="24.255824180000001"/>
    <x v="1995"/>
    <n v="0.37116792900000001"/>
    <n v="42999.062279999998"/>
    <x v="1988"/>
    <x v="2000"/>
    <x v="8"/>
    <x v="0"/>
    <x v="0"/>
    <s v="Other"/>
  </r>
  <r>
    <s v="INNSA1"/>
    <s v="2017-05-30"/>
    <x v="0"/>
    <x v="2"/>
    <s v="STEEL CAKE MOULD CH302322-MP-10 (TOTAL NET WT.2475 KGS) (MILD STEEL)"/>
    <x v="13"/>
    <x v="470"/>
    <x v="66"/>
    <s v="TOTAL NET WT.2475 KGS"/>
    <s v=""/>
    <e v="#VALUE!"/>
    <s v=" "/>
    <e v="#VALUE!"/>
    <n v="9900"/>
    <s v="PCS"/>
    <n v="39.047874749999998"/>
    <x v="1996"/>
    <n v="0.597976642"/>
    <n v="5919.9687599999997"/>
    <x v="1989"/>
    <x v="2001"/>
    <x v="8"/>
    <x v="0"/>
    <x v="0"/>
    <s v="Other"/>
  </r>
  <r>
    <s v="INNSA1"/>
    <s v="2017-05-30"/>
    <x v="0"/>
    <x v="2"/>
    <s v="STAINLESS STEEL CAKE MOULD -MK-145 (TOTAL NET WT.68.16 KGS) (MILD STEEL)"/>
    <x v="24"/>
    <x v="471"/>
    <x v="0"/>
    <s v="TOTAL NET WT.68.16 KGS"/>
    <s v=""/>
    <e v="#VALUE!"/>
    <s v=" "/>
    <e v="#VALUE!"/>
    <n v="480"/>
    <s v="PCS"/>
    <n v="112.36797919999999"/>
    <x v="1997"/>
    <n v="1.720796006"/>
    <n v="825.98208269999998"/>
    <x v="1990"/>
    <x v="2002"/>
    <x v="8"/>
    <x v="0"/>
    <x v="0"/>
    <s v="Other"/>
  </r>
  <r>
    <s v="INNSA1"/>
    <s v="2017-05-30"/>
    <x v="0"/>
    <x v="2"/>
    <s v="STAINLESS STEEL GRATER WITH HANDLE -DS-25 (TOTAL NET WT.1470 KGS) (MILD STEEL)"/>
    <x v="24"/>
    <x v="411"/>
    <x v="0"/>
    <s v="TOTAL NET WT.1470 KGS"/>
    <s v=""/>
    <e v="#VALUE!"/>
    <s v=" "/>
    <e v="#VALUE!"/>
    <n v="42000"/>
    <s v="PCS"/>
    <n v="14.6078381"/>
    <x v="1998"/>
    <n v="0.223703493"/>
    <n v="9395.5467079999999"/>
    <x v="1991"/>
    <x v="2003"/>
    <x v="8"/>
    <x v="0"/>
    <x v="0"/>
    <s v="Other"/>
  </r>
  <r>
    <s v="INNSA1"/>
    <s v="2017-05-30"/>
    <x v="0"/>
    <x v="2"/>
    <s v="STEEL HOOK 3PCS -RJ-409 (TOTAL NET 429.41 KGS) (MILD STEEL)"/>
    <x v="13"/>
    <x v="440"/>
    <x v="18"/>
    <s v="TOTAL NET 429.41 KGS"/>
    <s v=""/>
    <e v="#VALUE!"/>
    <s v=" "/>
    <e v="#VALUE!"/>
    <n v="10224"/>
    <s v="SET"/>
    <n v="37.573044799999998"/>
    <x v="1999"/>
    <n v="0.57539119100000002"/>
    <n v="5882.7995410000003"/>
    <x v="1992"/>
    <x v="2004"/>
    <x v="8"/>
    <x v="0"/>
    <x v="0"/>
    <s v="Other"/>
  </r>
  <r>
    <s v="INNSA1"/>
    <s v="2017-05-29"/>
    <x v="0"/>
    <x v="2"/>
    <s v="STAINLESS STEEL SPORTS BOTTLE 750ML S-308-C6-NP-20(TOTAL NET WT.2945.88KGS) (DPD CLIENT)"/>
    <x v="24"/>
    <x v="286"/>
    <x v="0"/>
    <s v="TOTAL NET WT.2945.88KGS"/>
    <s v=""/>
    <e v="#VALUE!"/>
    <s v=" "/>
    <e v="#VALUE!"/>
    <n v="17640"/>
    <s v="PCS"/>
    <n v="73.678521540000006"/>
    <x v="2000"/>
    <n v="1.1283081399999999"/>
    <n v="19903.355589999999"/>
    <x v="1993"/>
    <x v="2005"/>
    <x v="8"/>
    <x v="0"/>
    <x v="0"/>
    <s v="Other"/>
  </r>
  <r>
    <s v="INNSA1"/>
    <s v="2017-05-29"/>
    <x v="0"/>
    <x v="2"/>
    <s v="STAINLESS STEEL SPORTS BOTTLE 600ML S115 -NP-21(TOTAL NET WT. 2883.56KGS)"/>
    <x v="24"/>
    <x v="454"/>
    <x v="0"/>
    <s v="TOTAL NET WT. 2883.56KGS"/>
    <s v=""/>
    <e v="#VALUE!"/>
    <s v=" "/>
    <e v="#VALUE!"/>
    <n v="16668"/>
    <s v="PCS"/>
    <n v="81.231771660000007"/>
    <x v="2001"/>
    <n v="1.243978126"/>
    <n v="20734.627410000001"/>
    <x v="1994"/>
    <x v="2006"/>
    <x v="8"/>
    <x v="0"/>
    <x v="0"/>
    <s v="Other"/>
  </r>
  <r>
    <s v="INNSA1"/>
    <s v="2017-05-29"/>
    <x v="0"/>
    <x v="2"/>
    <s v="STAINLESS STEEL SPORTS BOTTLE 750ML S308-C6 -AB39 (TOTAL NET WT. 1180.30 KGS)"/>
    <x v="24"/>
    <x v="472"/>
    <x v="0"/>
    <s v="TOTAL NET WT. 1180.30 KGS"/>
    <s v=""/>
    <e v="#VALUE!"/>
    <s v=" "/>
    <e v="#VALUE!"/>
    <n v="6984"/>
    <s v="PCS"/>
    <n v="97.505592780000001"/>
    <x v="2002"/>
    <n v="1.4931943759999999"/>
    <n v="10428.46953"/>
    <x v="1995"/>
    <x v="2007"/>
    <x v="8"/>
    <x v="0"/>
    <x v="0"/>
    <s v="Other"/>
  </r>
  <r>
    <s v="INNSA1"/>
    <s v="2017-05-24"/>
    <x v="0"/>
    <x v="1"/>
    <s v="AISI430 STEEL SCRUBBER 2 PCS SET"/>
    <x v="131"/>
    <x v="276"/>
    <x v="44"/>
    <e v="#N/A"/>
    <s v=""/>
    <e v="#VALUE!"/>
    <s v=" "/>
    <e v="#VALUE!"/>
    <n v="100080"/>
    <s v="PCS"/>
    <n v="10.52077888"/>
    <x v="2003"/>
    <n v="0.16111453100000001"/>
    <n v="16124.342269999999"/>
    <x v="1996"/>
    <x v="2008"/>
    <x v="8"/>
    <x v="1"/>
    <x v="0"/>
    <s v="Other"/>
  </r>
  <r>
    <s v="INNSA1"/>
    <s v="2017-05-24"/>
    <x v="0"/>
    <x v="2"/>
    <s v="STEEL ZHARA -NP-003(TOTAL NET WT.2328 KGS) (MILD STEEL)"/>
    <x v="13"/>
    <x v="282"/>
    <x v="40"/>
    <s v="TOTAL NET WT.2328 KGS"/>
    <s v=""/>
    <e v="#VALUE!"/>
    <s v=" "/>
    <e v="#VALUE!"/>
    <n v="24000"/>
    <s v="PCS"/>
    <n v="27.740379170000001"/>
    <x v="2004"/>
    <n v="0.42481438199999999"/>
    <n v="10195.545179999999"/>
    <x v="1997"/>
    <x v="2009"/>
    <x v="8"/>
    <x v="0"/>
    <x v="0"/>
    <s v="Other"/>
  </r>
  <r>
    <s v="INNSA1"/>
    <s v="2017-05-24"/>
    <x v="0"/>
    <x v="1"/>
    <s v="STEEL SCRUBBER -ANG-537(TOTAL NET WT.8720KGS)(MILD STEEL) (DPD CLIENT)"/>
    <x v="13"/>
    <x v="397"/>
    <x v="4"/>
    <s v="TOTAL NET WT.8720KGS"/>
    <s v=""/>
    <e v="#VALUE!"/>
    <s v=" "/>
    <e v="#VALUE!"/>
    <n v="319248"/>
    <s v="PCS"/>
    <n v="4.7275640880000003"/>
    <x v="2005"/>
    <n v="7.2397612E-2"/>
    <n v="23112.792959999999"/>
    <x v="1998"/>
    <x v="2010"/>
    <x v="8"/>
    <x v="1"/>
    <x v="0"/>
    <s v="Scrubber"/>
  </r>
  <r>
    <s v="INNSA1"/>
    <s v="2017-05-20"/>
    <x v="0"/>
    <x v="2"/>
    <s v="STAINLESS STEEL SPORTS BOTTLE 600ML S115 -NP-21(TOTAL NET WT - . 1494.72 KGS)"/>
    <x v="24"/>
    <x v="454"/>
    <x v="0"/>
    <s v="TOTAL NET WT - . 1494.72 KGS"/>
    <s v=""/>
    <e v="#VALUE!"/>
    <s v=" "/>
    <e v="#VALUE!"/>
    <n v="8640"/>
    <s v="PCS"/>
    <n v="81.442568287037005"/>
    <x v="2006"/>
    <n v="1.24720625248142"/>
    <n v="10775.8620214395"/>
    <x v="1999"/>
    <x v="2011"/>
    <x v="8"/>
    <x v="0"/>
    <x v="0"/>
    <s v="Other"/>
  </r>
  <r>
    <s v="INNSA1"/>
    <s v="2017-05-20"/>
    <x v="0"/>
    <x v="2"/>
    <s v="STAINLESS STEEL SPORTS BOTTLE 750ML S308-C6 -AB39 (TOTAL NET - WT. 1831.28 KGS)"/>
    <x v="24"/>
    <x v="472"/>
    <x v="0"/>
    <s v="TOTAL NET - WT. 1831.28 KGS"/>
    <s v=""/>
    <e v="#VALUE!"/>
    <s v=" "/>
    <e v="#VALUE!"/>
    <n v="10836"/>
    <s v="PCS"/>
    <n v="97.758619416758904"/>
    <x v="2007"/>
    <n v="1.49706921005756"/>
    <n v="16222.241960183799"/>
    <x v="2000"/>
    <x v="2012"/>
    <x v="8"/>
    <x v="0"/>
    <x v="0"/>
    <s v="Other"/>
  </r>
  <r>
    <s v="INNSA1"/>
    <s v="2017-05-20"/>
    <x v="0"/>
    <x v="2"/>
    <s v="STAINLESS STEEL SPORTS BOTTLE 750ML S-308-C6-NP-20(TOTAL NET - WT.1442.88 KGS)"/>
    <x v="24"/>
    <x v="286"/>
    <x v="0"/>
    <s v="TOTAL NET - WT.1442.88 KGS"/>
    <s v=""/>
    <e v="#VALUE!"/>
    <s v=" "/>
    <e v="#VALUE!"/>
    <n v="8640"/>
    <s v="PCS"/>
    <n v="73.869717592592593"/>
    <x v="2008"/>
    <n v="1.1312361040213299"/>
    <n v="9773.8799387442596"/>
    <x v="2001"/>
    <x v="2013"/>
    <x v="8"/>
    <x v="0"/>
    <x v="0"/>
    <s v="Other"/>
  </r>
  <r>
    <s v="INNSA1"/>
    <s v="2017-05-19"/>
    <x v="0"/>
    <x v="1"/>
    <s v="STEEL SCRUBBER 3PCS SET-ANGW11 (TOTAL NET WT.7320 KGS)(MILD - STEEL) (DPD CLIENT)"/>
    <x v="13"/>
    <x v="451"/>
    <x v="4"/>
    <s v="TOTAL NET WT.7320 KGS"/>
    <s v=""/>
    <e v="#VALUE!"/>
    <s v=" "/>
    <e v="#VALUE!"/>
    <n v="117120"/>
    <s v="SET"/>
    <n v="10.4798297472678"/>
    <x v="2009"/>
    <n v="0.160487438702416"/>
    <n v="18796.288820827001"/>
    <x v="2002"/>
    <x v="2014"/>
    <x v="8"/>
    <x v="1"/>
    <x v="0"/>
    <s v="Scrubber"/>
  </r>
  <r>
    <s v="INNSA1"/>
    <s v="2017-05-17"/>
    <x v="0"/>
    <x v="3"/>
    <s v="KWB-600F STAINLESS STEEL SPORTS BOTTLE"/>
    <x v="81"/>
    <x v="276"/>
    <x v="44"/>
    <e v="#N/A"/>
    <s v=""/>
    <e v="#VALUE!"/>
    <s v=" "/>
    <e v="#VALUE!"/>
    <n v="45600"/>
    <s v="PCS"/>
    <n v="77.004670390000001"/>
    <x v="2010"/>
    <n v="1.182867441"/>
    <n v="53938.755299999997"/>
    <x v="2003"/>
    <x v="2015"/>
    <x v="8"/>
    <x v="2"/>
    <x v="0"/>
    <s v="Other"/>
  </r>
  <r>
    <s v="INNSA1"/>
    <s v="2017-05-12"/>
    <x v="0"/>
    <x v="2"/>
    <s v="STEEL BBQ SKEWER 12PCS-NP- 007 (TOTAL NET WT.3662.18 KGS) (MILD STEEL)"/>
    <x v="13"/>
    <x v="473"/>
    <x v="62"/>
    <s v="TOTAL NET WT.3662.18 KGS"/>
    <s v=""/>
    <e v="#VALUE!"/>
    <s v=" "/>
    <e v="#VALUE!"/>
    <n v="22195"/>
    <s v="SET"/>
    <n v="29.20170083"/>
    <x v="2011"/>
    <n v="0.448566833"/>
    <n v="9955.9408600000006"/>
    <x v="2004"/>
    <x v="2016"/>
    <x v="8"/>
    <x v="0"/>
    <x v="0"/>
    <s v="Other"/>
  </r>
  <r>
    <s v="INNSA1"/>
    <s v="2017-05-08"/>
    <x v="0"/>
    <x v="2"/>
    <s v="STEEL LUNCH BOX 3 LAYER-6505(TOTAL NET WT.3165.75 KGS)(MILD STEEL)"/>
    <x v="13"/>
    <x v="436"/>
    <x v="13"/>
    <s v="TOTAL NET WT.3165.75 KGS"/>
    <s v=""/>
    <e v="#VALUE!"/>
    <s v=" "/>
    <e v="#VALUE!"/>
    <n v="4020"/>
    <s v="PCS"/>
    <n v="239.30477110000001"/>
    <x v="2012"/>
    <n v="3.6759565460000001"/>
    <n v="14777.345310000001"/>
    <x v="2005"/>
    <x v="2017"/>
    <x v="8"/>
    <x v="0"/>
    <x v="0"/>
    <s v="Lunch Box"/>
  </r>
  <r>
    <s v="INNSA1"/>
    <s v="2017-05-04"/>
    <x v="0"/>
    <x v="2"/>
    <s v="STAINLESS STEEL SPORTS BOTTLE 750ML S-308-C6-AB-39(TOTAL NET WT. 1877.58 KGS)"/>
    <x v="24"/>
    <x v="474"/>
    <x v="0"/>
    <s v="TOTAL NET WT. 1877.58 KGS"/>
    <s v=""/>
    <e v="#VALUE!"/>
    <s v=" "/>
    <e v="#VALUE!"/>
    <n v="10980"/>
    <s v="PCS"/>
    <n v="97.63753552"/>
    <x v="2013"/>
    <n v="1.4895123649999999"/>
    <n v="16354.84577"/>
    <x v="2006"/>
    <x v="2018"/>
    <x v="8"/>
    <x v="0"/>
    <x v="0"/>
    <s v="Other"/>
  </r>
  <r>
    <s v="INNSA1"/>
    <s v="2017-05-04"/>
    <x v="0"/>
    <x v="2"/>
    <s v="STAINLESS STEEL SPORTS BOTTLE 750ML S-308-C6-NP-20(TOTAL NET WT. 786.24 KGS)"/>
    <x v="24"/>
    <x v="286"/>
    <x v="0"/>
    <s v="TOTAL NET WT. 786.24 KGS"/>
    <s v=""/>
    <e v="#VALUE!"/>
    <s v=" "/>
    <e v="#VALUE!"/>
    <n v="4680"/>
    <s v="PCS"/>
    <n v="73.778222220000004"/>
    <x v="2014"/>
    <n v="1.125525892"/>
    <n v="5267.4611750000004"/>
    <x v="2007"/>
    <x v="2019"/>
    <x v="8"/>
    <x v="0"/>
    <x v="0"/>
    <s v="Other"/>
  </r>
  <r>
    <s v="INNSA1"/>
    <s v="2017-04-29"/>
    <x v="0"/>
    <x v="2"/>
    <s v="STEEL JAR - SALT &amp; PEPPER-MP-009 (TOTAL NET WT.547.20 KGS ) (MILD STEEL)"/>
    <x v="13"/>
    <x v="444"/>
    <x v="60"/>
    <s v="TOTAL NET WT.547.20 KGS "/>
    <s v=""/>
    <e v="#VALUE!"/>
    <s v=" "/>
    <e v="#VALUE!"/>
    <n v="13680"/>
    <s v="PCS"/>
    <n v="15.76768787"/>
    <x v="2015"/>
    <n v="0.240544437"/>
    <n v="3290.6479020000002"/>
    <x v="2008"/>
    <x v="2020"/>
    <x v="8"/>
    <x v="0"/>
    <x v="0"/>
    <s v="Other"/>
  </r>
  <r>
    <s v="INNSA1"/>
    <s v="2017-04-29"/>
    <x v="0"/>
    <x v="2"/>
    <s v="STEEL JAR - SALT &amp; PEPPER -MP-009 (TOTAL NET WT.388.80 KGS)( MILD STEEL)"/>
    <x v="13"/>
    <x v="455"/>
    <x v="60"/>
    <s v="TOTAL NET WT.388.80 KGS"/>
    <s v=""/>
    <e v="#VALUE!"/>
    <s v=" "/>
    <e v="#VALUE!"/>
    <n v="9720"/>
    <s v="PCS"/>
    <n v="15.446222219999999"/>
    <x v="2016"/>
    <n v="0.23564030899999999"/>
    <n v="2290.4237990000001"/>
    <x v="2009"/>
    <x v="2021"/>
    <x v="8"/>
    <x v="0"/>
    <x v="0"/>
    <s v="Other"/>
  </r>
  <r>
    <s v="INNSA1"/>
    <s v="2017-04-29"/>
    <x v="0"/>
    <x v="2"/>
    <s v="STEEL PIZZA CUTTER-RJ-388 (TOTAL NET WT.987.84 KGS) (MILD ST EEL)"/>
    <x v="13"/>
    <x v="343"/>
    <x v="45"/>
    <s v="TOTAL NET WT.987.84 KGS"/>
    <s v=""/>
    <e v="#VALUE!"/>
    <s v=" "/>
    <e v="#VALUE!"/>
    <n v="10080"/>
    <s v="PCS"/>
    <n v="32.208491070000001"/>
    <x v="2017"/>
    <n v="0.491357606"/>
    <n v="4952.8846679999997"/>
    <x v="2010"/>
    <x v="2022"/>
    <x v="8"/>
    <x v="0"/>
    <x v="0"/>
    <s v="Other"/>
  </r>
  <r>
    <s v="INNSA1"/>
    <s v="2017-04-26"/>
    <x v="0"/>
    <x v="2"/>
    <s v="STEEL PEELER-MP-196(TOTAL NET WT.2340 KGS) (MILD STEEL)"/>
    <x v="13"/>
    <x v="365"/>
    <x v="5"/>
    <s v="TOTAL NET WT.2340 KGS"/>
    <s v=""/>
    <e v="#VALUE!"/>
    <s v=" "/>
    <e v="#VALUE!"/>
    <n v="30000"/>
    <s v="PCS"/>
    <n v="35.529775999999998"/>
    <x v="2018"/>
    <n v="0.54202556800000001"/>
    <n v="16260.76705"/>
    <x v="2011"/>
    <x v="2023"/>
    <x v="8"/>
    <x v="0"/>
    <x v="0"/>
    <s v="Other"/>
  </r>
  <r>
    <s v="INNSA1"/>
    <s v="2017-04-26"/>
    <x v="0"/>
    <x v="3"/>
    <s v="KWP-600B-SS OIL POT 600ML"/>
    <x v="116"/>
    <x v="276"/>
    <x v="44"/>
    <e v="#N/A"/>
    <s v=""/>
    <e v="#VALUE!"/>
    <s v=" "/>
    <e v="#VALUE!"/>
    <n v="2000"/>
    <s v="PCS"/>
    <n v="91.169439999999994"/>
    <x v="2019"/>
    <n v="1.390838139"/>
    <n v="2781.6762779999999"/>
    <x v="2012"/>
    <x v="2024"/>
    <x v="8"/>
    <x v="2"/>
    <x v="0"/>
    <s v="Other"/>
  </r>
  <r>
    <s v="INNSA1"/>
    <s v="2017-04-26"/>
    <x v="0"/>
    <x v="2"/>
    <s v="STAINLESS STEEL SPORTS BOTTLE 750ML S-308-C6-NP-20(TOTAL NET WT.1825 KGS)"/>
    <x v="24"/>
    <x v="286"/>
    <x v="0"/>
    <s v="TOTAL NET WT.1825 KGS"/>
    <s v=""/>
    <e v="#VALUE!"/>
    <s v=" "/>
    <e v="#VALUE!"/>
    <n v="10800"/>
    <s v="PCS"/>
    <n v="73.750582410000007"/>
    <x v="2020"/>
    <n v="1.125104232"/>
    <n v="12151.12571"/>
    <x v="2013"/>
    <x v="2025"/>
    <x v="8"/>
    <x v="0"/>
    <x v="0"/>
    <s v="Other"/>
  </r>
  <r>
    <s v="INNSA1"/>
    <s v="2017-04-26"/>
    <x v="0"/>
    <x v="3"/>
    <s v="KWP-1000B-SS OIL POT 1000ML"/>
    <x v="117"/>
    <x v="276"/>
    <x v="44"/>
    <e v="#N/A"/>
    <s v=""/>
    <e v="#VALUE!"/>
    <s v=" "/>
    <e v="#VALUE!"/>
    <n v="6000"/>
    <s v="PCS"/>
    <n v="111.2803433"/>
    <x v="2021"/>
    <n v="1.6976406310000001"/>
    <n v="10185.843779999999"/>
    <x v="2014"/>
    <x v="2026"/>
    <x v="8"/>
    <x v="2"/>
    <x v="0"/>
    <s v="Other"/>
  </r>
  <r>
    <s v="INNSA1"/>
    <s v="2017-04-26"/>
    <x v="0"/>
    <x v="2"/>
    <s v="STAINLESS STEEL SPORTS BOTTLE 600ML S115 -NP-21(TOTAL NET WT . 1933.2KGS)"/>
    <x v="24"/>
    <x v="454"/>
    <x v="0"/>
    <s v="TOTAL NET WT . 1933.2KGS"/>
    <s v=""/>
    <e v="#VALUE!"/>
    <s v=" "/>
    <e v="#VALUE!"/>
    <n v="10800"/>
    <s v="PCS"/>
    <n v="81.311220370000001"/>
    <x v="2022"/>
    <n v="1.2404457719999999"/>
    <n v="13396.814340000001"/>
    <x v="2015"/>
    <x v="2027"/>
    <x v="8"/>
    <x v="0"/>
    <x v="0"/>
    <s v="Other"/>
  </r>
  <r>
    <s v="INNSA1"/>
    <s v="2017-04-20"/>
    <x v="0"/>
    <x v="2"/>
    <s v="STAINLESS STEEL SPORTS BOTTLE 750ML S-308-C6-NP-20(TOTAL NET WT.1857.60 KGS)"/>
    <x v="24"/>
    <x v="286"/>
    <x v="0"/>
    <s v="TOTAL NET WT.1857.60 KGS"/>
    <s v=""/>
    <e v="#VALUE!"/>
    <s v=" "/>
    <e v="#VALUE!"/>
    <n v="10800"/>
    <s v="PCS"/>
    <n v="73.907169440000004"/>
    <x v="2023"/>
    <n v="1.121504847"/>
    <n v="12112.252350000001"/>
    <x v="2016"/>
    <x v="2028"/>
    <x v="8"/>
    <x v="0"/>
    <x v="0"/>
    <s v="Other"/>
  </r>
  <r>
    <s v="INNSA1"/>
    <s v="2017-04-20"/>
    <x v="0"/>
    <x v="2"/>
    <s v="STAINLESS STEEL SPORTS BOTTLE 750ML S308-C6-AB-39(TOTAL NET WT.1846.80 KGS)"/>
    <x v="24"/>
    <x v="475"/>
    <x v="0"/>
    <s v="TOTAL NET WT.1846.80 KGS"/>
    <s v=""/>
    <e v="#VALUE!"/>
    <s v=" "/>
    <e v="#VALUE!"/>
    <n v="10800"/>
    <s v="PCS"/>
    <n v="97.808183330000006"/>
    <x v="2024"/>
    <n v="1.484190946"/>
    <n v="16029.262220000001"/>
    <x v="2017"/>
    <x v="2029"/>
    <x v="8"/>
    <x v="0"/>
    <x v="0"/>
    <s v="Other"/>
  </r>
  <r>
    <s v="INNSA1"/>
    <s v="2017-04-20"/>
    <x v="0"/>
    <x v="2"/>
    <s v="STAINLESS STEEL SPORTS BOTTLE 600ML S115 -NP-21(TOTAL NET WT .1772.71 KGS)"/>
    <x v="24"/>
    <x v="454"/>
    <x v="0"/>
    <s v="TOTAL NET WT .1772.71 KGS"/>
    <s v=""/>
    <e v="#VALUE!"/>
    <s v=" "/>
    <e v="#VALUE!"/>
    <n v="10188"/>
    <s v="PCS"/>
    <n v="81.483859440000003"/>
    <x v="2025"/>
    <n v="1.2364773819999999"/>
    <n v="12597.23156"/>
    <x v="2018"/>
    <x v="2030"/>
    <x v="8"/>
    <x v="0"/>
    <x v="0"/>
    <s v="Other"/>
  </r>
  <r>
    <s v="INNSA1"/>
    <s v="2017-04-07"/>
    <x v="0"/>
    <x v="2"/>
    <s v="STEEL EGG BEATER -MP-217 (TOTAL NET WT.530.35 KGS) (MILD STE EL)"/>
    <x v="13"/>
    <x v="476"/>
    <x v="67"/>
    <s v="TOTAL NET WT.530.35 KGS"/>
    <s v=""/>
    <e v="#VALUE!"/>
    <s v=" "/>
    <e v="#VALUE!"/>
    <n v="10199"/>
    <s v="PCS"/>
    <n v="18.208921459999999"/>
    <x v="2026"/>
    <n v="0.27631140300000001"/>
    <n v="2818.1"/>
    <x v="2019"/>
    <x v="2031"/>
    <x v="8"/>
    <x v="0"/>
    <x v="0"/>
    <s v="Other"/>
  </r>
  <r>
    <s v="INNSA1"/>
    <s v="2017-04-07"/>
    <x v="0"/>
    <x v="2"/>
    <s v="STEEL CORNER STAND-MP-103 (TOTAL 1634.52 KGS) (MILD STEEL)"/>
    <x v="13"/>
    <x v="477"/>
    <x v="26"/>
    <s v="TOTAL 1634.52 KGS"/>
    <s v=""/>
    <e v="#VALUE!"/>
    <s v=" "/>
    <e v="#VALUE!"/>
    <n v="6168"/>
    <s v="PCS"/>
    <n v="50.351536959999997"/>
    <x v="2027"/>
    <n v="0.76405974200000004"/>
    <n v="4712.7204860000002"/>
    <x v="2020"/>
    <x v="2032"/>
    <x v="8"/>
    <x v="0"/>
    <x v="0"/>
    <s v="Cloth Stand"/>
  </r>
  <r>
    <s v="INNSA1"/>
    <s v="2017-04-07"/>
    <x v="0"/>
    <x v="2"/>
    <s v="STEEL CORNER STAND- MP-103 (TOTAL NET WT.1545.48 KGS) (MILD STEEL)"/>
    <x v="13"/>
    <x v="478"/>
    <x v="26"/>
    <s v="TOTAL NET WT.1545.48 KGS"/>
    <s v=""/>
    <e v="#VALUE!"/>
    <s v=" "/>
    <e v="#VALUE!"/>
    <n v="5832"/>
    <s v="PCS"/>
    <n v="50.704988"/>
    <x v="2028"/>
    <n v="0.76942318700000001"/>
    <n v="4487.2760239999998"/>
    <x v="2021"/>
    <x v="2033"/>
    <x v="8"/>
    <x v="0"/>
    <x v="0"/>
    <s v="Cloth Stand"/>
  </r>
  <r>
    <s v="INNSA1"/>
    <s v="2017-04-07"/>
    <x v="0"/>
    <x v="2"/>
    <s v="STEEL SPOON HOLDER ROUND-MP-96 (TOTAL 3426.98 KGS) (MILD STE EL)"/>
    <x v="13"/>
    <x v="318"/>
    <x v="25"/>
    <s v="TOTAL 3426.98 KGS"/>
    <s v=""/>
    <e v="#VALUE!"/>
    <s v=" "/>
    <e v="#VALUE!"/>
    <n v="15299"/>
    <s v="PCS"/>
    <n v="45.382234130000001"/>
    <x v="2029"/>
    <n v="0.688653022"/>
    <n v="10535.702579999999"/>
    <x v="2022"/>
    <x v="2034"/>
    <x v="8"/>
    <x v="0"/>
    <x v="0"/>
    <s v="Holder"/>
  </r>
  <r>
    <s v="INNSA1"/>
    <s v="2017-03-24"/>
    <x v="0"/>
    <x v="2"/>
    <s v="STAINLESS STEEL SPORTS BOTTLE 600ML S115 -NP-21(TOTAL NET WT . 1922.40KGS)"/>
    <x v="24"/>
    <x v="454"/>
    <x v="0"/>
    <s v="TOTAL NET WT . 1922.40KGS"/>
    <s v=""/>
    <e v="#VALUE!"/>
    <s v=" "/>
    <e v="#VALUE!"/>
    <n v="10800"/>
    <s v="PCS"/>
    <n v="81.690548149999998"/>
    <x v="2030"/>
    <n v="1.2339961960000001"/>
    <n v="13327.15891"/>
    <x v="2023"/>
    <x v="2035"/>
    <x v="8"/>
    <x v="0"/>
    <x v="0"/>
    <s v="Other"/>
  </r>
  <r>
    <s v="INNSA1"/>
    <s v="2017-03-24"/>
    <x v="0"/>
    <x v="2"/>
    <s v="STAINLESS STEEL SPORTS BOTTLE 750ML S-308-C6-NP-20(TOTAL NET WT. 1245.60KGS)"/>
    <x v="24"/>
    <x v="286"/>
    <x v="0"/>
    <s v="TOTAL NET WT. 1245.60KGS"/>
    <s v=""/>
    <e v="#VALUE!"/>
    <s v=" "/>
    <e v="#VALUE!"/>
    <n v="7200"/>
    <s v="PCS"/>
    <n v="74.094638889999999"/>
    <x v="2031"/>
    <n v="1.1192543639999999"/>
    <n v="8058.6314199999997"/>
    <x v="2024"/>
    <x v="2036"/>
    <x v="8"/>
    <x v="0"/>
    <x v="0"/>
    <s v="Other"/>
  </r>
  <r>
    <s v="INNSA1"/>
    <s v="2017-03-15"/>
    <x v="0"/>
    <x v="1"/>
    <s v="STEEL SCRUBBER 3PCS SET-ANGW11 (TOTAL NET WT.7344 KGS)(MILD STEEL)"/>
    <x v="13"/>
    <x v="451"/>
    <x v="4"/>
    <s v="TOTAL NET WT.7344 KGS"/>
    <s v=""/>
    <e v="#VALUE!"/>
    <s v=" "/>
    <e v="#VALUE!"/>
    <n v="117504"/>
    <s v="SET"/>
    <n v="10.685008849999999"/>
    <x v="2032"/>
    <n v="0.15794543799999999"/>
    <n v="18559.220689999998"/>
    <x v="2025"/>
    <x v="2037"/>
    <x v="8"/>
    <x v="1"/>
    <x v="0"/>
    <s v="Scrubber"/>
  </r>
  <r>
    <s v="INNSA1"/>
    <s v="2017-02-10"/>
    <x v="0"/>
    <x v="3"/>
    <s v="SS OIL POT 1000ML-KWP-1000B (TOTAL NET WT.2080 KGS) "/>
    <x v="15"/>
    <x v="479"/>
    <x v="31"/>
    <s v="TOTAL NET WT.2080 KGS"/>
    <s v=""/>
    <e v="#VALUE!"/>
    <s v=" "/>
    <e v="#VALUE!"/>
    <n v="8952"/>
    <s v="PCS"/>
    <n v="115.4871146"/>
    <x v="2033"/>
    <n v="1.688408108"/>
    <n v="15114.62939"/>
    <x v="2026"/>
    <x v="2038"/>
    <x v="8"/>
    <x v="2"/>
    <x v="0"/>
    <s v="Other"/>
  </r>
  <r>
    <s v="INNSA1"/>
    <s v="2017-02-10"/>
    <x v="0"/>
    <x v="3"/>
    <s v="SS OIL POT 600ML-KWP-600B (TOTAL NET WT.927.60 KGS) "/>
    <x v="15"/>
    <x v="480"/>
    <x v="31"/>
    <s v="TOTAL NET WT.927.60 KGS"/>
    <s v=""/>
    <e v="#VALUE!"/>
    <s v=" "/>
    <e v="#VALUE!"/>
    <n v="5000"/>
    <s v="PCS"/>
    <n v="94.615397999999999"/>
    <x v="2034"/>
    <n v="1.3832660530000001"/>
    <n v="6916.3302629999998"/>
    <x v="2027"/>
    <x v="2039"/>
    <x v="8"/>
    <x v="2"/>
    <x v="0"/>
    <s v="Other"/>
  </r>
  <r>
    <s v="INNSA1"/>
    <s v="2017-02-10"/>
    <x v="0"/>
    <x v="3"/>
    <s v="SS OIL POT 1000ML-KWP-1000B (TOTAL NET WT.2105 KGS) "/>
    <x v="15"/>
    <x v="479"/>
    <x v="31"/>
    <s v="TOTAL NET WT.2105 KGS"/>
    <s v=""/>
    <e v="#VALUE!"/>
    <s v=" "/>
    <e v="#VALUE!"/>
    <n v="9000"/>
    <s v="PCS"/>
    <n v="115.4864422"/>
    <x v="2035"/>
    <n v="1.688398278"/>
    <n v="15195.584500000001"/>
    <x v="2028"/>
    <x v="2040"/>
    <x v="8"/>
    <x v="2"/>
    <x v="0"/>
    <s v="Other"/>
  </r>
  <r>
    <s v="INNSA1"/>
    <s v="2017-02-10"/>
    <x v="0"/>
    <x v="3"/>
    <s v="SS OIL POT 600ML-KWP-600B (TOTAL NET WT.930.50 KGS) "/>
    <x v="15"/>
    <x v="480"/>
    <x v="31"/>
    <s v="TOTAL NET WT.930.50 KGS"/>
    <s v=""/>
    <e v="#VALUE!"/>
    <s v=" "/>
    <e v="#VALUE!"/>
    <n v="5020"/>
    <s v="PCS"/>
    <n v="94.6159502"/>
    <x v="2036"/>
    <n v="1.3832741260000001"/>
    <n v="6944.0361110000003"/>
    <x v="2029"/>
    <x v="2041"/>
    <x v="8"/>
    <x v="2"/>
    <x v="0"/>
    <s v="Other"/>
  </r>
  <r>
    <s v="INNSA1"/>
    <s v="2017-02-04"/>
    <x v="0"/>
    <x v="2"/>
    <s v="STEEL LUNCH BOX 2 LAYER-6504(TOTAL NET WT.5740 KGS)(MILD ST EEL)"/>
    <x v="13"/>
    <x v="438"/>
    <x v="13"/>
    <s v="TOTAL NET WT.5740 KGS"/>
    <s v=""/>
    <e v="#VALUE!"/>
    <s v=" "/>
    <e v="#VALUE!"/>
    <n v="12000"/>
    <s v="PCS"/>
    <n v="180.00056670000001"/>
    <x v="2037"/>
    <n v="2.6315872320000002"/>
    <n v="31579.046780000001"/>
    <x v="2030"/>
    <x v="2042"/>
    <x v="8"/>
    <x v="0"/>
    <x v="0"/>
    <s v="Lunch Box"/>
  </r>
  <r>
    <s v="INNSA1"/>
    <s v="2017-02-04"/>
    <x v="0"/>
    <x v="2"/>
    <s v="STAINLESS STEEL GRATER WITH HANDLE -DS-25 (TOTAL NET WT. 17 51.40 KGS) (MILD STEEL)"/>
    <x v="24"/>
    <x v="411"/>
    <x v="0"/>
    <s v="TOTAL NET WT. 17 51.40 KGS"/>
    <s v=""/>
    <e v="#VALUE!"/>
    <s v=" "/>
    <e v="#VALUE!"/>
    <n v="50040"/>
    <s v="PCS"/>
    <n v="15.18215008"/>
    <x v="2038"/>
    <n v="0.22196125799999999"/>
    <n v="11106.94137"/>
    <x v="2031"/>
    <x v="2043"/>
    <x v="8"/>
    <x v="0"/>
    <x v="0"/>
    <s v="Other"/>
  </r>
  <r>
    <s v="INNSA1"/>
    <s v="2017-02-04"/>
    <x v="0"/>
    <x v="2"/>
    <s v="STEEL LUNCH BOX-6531(TOTAL NET WT.596.40KGS)(MILD STEEL) "/>
    <x v="13"/>
    <x v="481"/>
    <x v="13"/>
    <s v="TOTAL NET WT.596.40KGS"/>
    <s v=""/>
    <e v="#VALUE!"/>
    <s v=" "/>
    <e v="#VALUE!"/>
    <n v="2016"/>
    <s v="PCS"/>
    <n v="112.5794345"/>
    <x v="2039"/>
    <n v="1.6458981660000001"/>
    <n v="3318.1307019999999"/>
    <x v="2032"/>
    <x v="2044"/>
    <x v="8"/>
    <x v="0"/>
    <x v="0"/>
    <s v="Lunch Box"/>
  </r>
  <r>
    <s v="INNSA1"/>
    <s v="2017-02-04"/>
    <x v="0"/>
    <x v="2"/>
    <s v="STEEL JAR - SALT &amp; PEPPER-MP-009 (TOTAL NET WT.302.40 KGS ) (MILD STEEL)"/>
    <x v="13"/>
    <x v="444"/>
    <x v="60"/>
    <s v="TOTAL NET WT.302.40 KGS "/>
    <s v=""/>
    <e v="#VALUE!"/>
    <s v=" "/>
    <e v="#VALUE!"/>
    <n v="7200"/>
    <s v="PCS"/>
    <n v="16.277016669999998"/>
    <x v="2040"/>
    <n v="0.23796808"/>
    <n v="1713.370175"/>
    <x v="2033"/>
    <x v="2045"/>
    <x v="8"/>
    <x v="0"/>
    <x v="0"/>
    <s v="Other"/>
  </r>
  <r>
    <s v="INNSA1"/>
    <s v="2017-02-04"/>
    <x v="0"/>
    <x v="2"/>
    <s v="STEEL LUNCH BOX 3 LAYER-6505(TOTAL NET WT.2271.76 KGS)(MILD STEEL)"/>
    <x v="13"/>
    <x v="436"/>
    <x v="13"/>
    <s v="TOTAL NET WT.2271.76 KGS"/>
    <s v=""/>
    <e v="#VALUE!"/>
    <s v=" "/>
    <e v="#VALUE!"/>
    <n v="3504"/>
    <s v="PCS"/>
    <n v="248.82630710000001"/>
    <x v="2041"/>
    <n v="3.6378115069999999"/>
    <n v="12746.891519999999"/>
    <x v="2034"/>
    <x v="2046"/>
    <x v="8"/>
    <x v="0"/>
    <x v="0"/>
    <s v="Lunch Box"/>
  </r>
  <r>
    <s v="INNSA1"/>
    <s v="2017-02-04"/>
    <x v="0"/>
    <x v="2"/>
    <s v="STEEL LUNCH BOX -6900(TOTAL NET WT.1756.25 KGS)(MILD STEEL) "/>
    <x v="13"/>
    <x v="381"/>
    <x v="13"/>
    <s v="TOTAL NET WT.1756.25 KGS"/>
    <s v=""/>
    <e v="#VALUE!"/>
    <s v=" "/>
    <e v="#VALUE!"/>
    <n v="15000"/>
    <s v="PCS"/>
    <n v="55.973644669999999"/>
    <x v="2042"/>
    <n v="0.81832813800000004"/>
    <n v="12274.92208"/>
    <x v="2035"/>
    <x v="2047"/>
    <x v="8"/>
    <x v="0"/>
    <x v="0"/>
    <s v="Lunch Box"/>
  </r>
  <r>
    <s v="INNSA1"/>
    <s v="2017-02-03"/>
    <x v="0"/>
    <x v="2"/>
    <s v="STAINLESS STEEL SPORTS BOTTLE 750ML S-308-C6-NP-20(TOTAL NET WT.3568.32 KGS)"/>
    <x v="24"/>
    <x v="286"/>
    <x v="0"/>
    <s v="TOTAL NET WT.3568.32 KGS"/>
    <s v=""/>
    <e v="#VALUE!"/>
    <s v=" "/>
    <e v="#VALUE!"/>
    <n v="21240"/>
    <s v="PCS"/>
    <n v="76.297635589999999"/>
    <x v="2043"/>
    <n v="1.1154625090000001"/>
    <n v="23692.42368"/>
    <x v="2036"/>
    <x v="2048"/>
    <x v="8"/>
    <x v="0"/>
    <x v="0"/>
    <s v="Other"/>
  </r>
  <r>
    <s v="INNSA1"/>
    <s v="2017-02-03"/>
    <x v="0"/>
    <x v="2"/>
    <s v="STAINLESS STEEL SPORTS BOTTLE 600ML S115 -NP-21(TOTAL NET WT . 3653.28 KGS)"/>
    <x v="24"/>
    <x v="454"/>
    <x v="0"/>
    <s v="TOTAL NET WT . 3653.28 KGS"/>
    <m/>
    <e v="#VALUE!"/>
    <s v=" "/>
    <e v="#VALUE!"/>
    <n v="21240"/>
    <s v="PCS"/>
    <n v="84.119387950000004"/>
    <x v="2044"/>
    <n v="1.229815613"/>
    <n v="26121.283630000002"/>
    <x v="2037"/>
    <x v="2049"/>
    <x v="8"/>
    <x v="0"/>
    <x v="0"/>
    <s v="Other"/>
  </r>
  <r>
    <s v="INNSA1"/>
    <s v="2017-01-27"/>
    <x v="0"/>
    <x v="2"/>
    <s v="STEEL HOOK 3PCS-RJ-409 (TOTAL NET WT985.97. KGS) (MILD STEEL)"/>
    <x v="13"/>
    <x v="439"/>
    <x v="18"/>
    <s v="TOTAL NET WT985.97. KGS"/>
    <s v=" "/>
    <e v="#VALUE!"/>
    <s v=" "/>
    <e v="#VALUE!"/>
    <n v="24048"/>
    <s v="SET"/>
    <n v="37.031334409999999"/>
    <x v="2045"/>
    <n v="0.53590932599999996"/>
    <n v="12887.54747"/>
    <x v="2038"/>
    <x v="2050"/>
    <x v="8"/>
    <x v="0"/>
    <x v="0"/>
    <s v="Other"/>
  </r>
  <r>
    <s v="INNSA1"/>
    <s v="2017-01-27"/>
    <x v="0"/>
    <x v="1"/>
    <s v="STEEL SCRUBBER 3 PCS SET-ANGW11 (TOTAL NET WT.7392 KGS)(MILD STEEL)"/>
    <x v="13"/>
    <x v="482"/>
    <x v="4"/>
    <s v="TOTAL NET WT.7392 KGS"/>
    <s v=" "/>
    <e v="#VALUE!"/>
    <s v=" "/>
    <e v="#VALUE!"/>
    <n v="118272"/>
    <s v="SET"/>
    <n v="10.88972064"/>
    <x v="2046"/>
    <n v="0.15759364200000001"/>
    <n v="18638.915199999999"/>
    <x v="2039"/>
    <x v="2051"/>
    <x v="8"/>
    <x v="1"/>
    <x v="0"/>
    <s v="Scrubber"/>
  </r>
  <r>
    <s v="INNSA1"/>
    <s v="2017-01-27"/>
    <x v="0"/>
    <x v="2"/>
    <s v="STEEL PEELER -MP-196 (TOTAL NET WT.34.128 KGS) (MILD STEEL)"/>
    <x v="13"/>
    <x v="371"/>
    <x v="52"/>
    <s v="TOTAL NET WT.34.128 KGS"/>
    <s v=" "/>
    <e v="#VALUE!"/>
    <s v=" "/>
    <e v="#VALUE!"/>
    <n v="432"/>
    <s v="PCS"/>
    <n v="36.920856479999998"/>
    <x v="2047"/>
    <n v="0.53431051299999999"/>
    <n v="230.8221418"/>
    <x v="2040"/>
    <x v="2052"/>
    <x v="8"/>
    <x v="0"/>
    <x v="0"/>
    <s v="Other"/>
  </r>
  <r>
    <s v="INNSA1"/>
    <s v="2017-01-25"/>
    <x v="0"/>
    <x v="2"/>
    <s v="STEEL PEELER-MP-196 (TOTAL NET WT.1672.27 KGS) (MILD STEEL)"/>
    <x v="13"/>
    <x v="365"/>
    <x v="5"/>
    <s v="TOTAL NET WT.1672.27 KGS"/>
    <s v=" "/>
    <e v="#VALUE!"/>
    <s v=" "/>
    <e v="#VALUE!"/>
    <n v="21168"/>
    <s v="PCS"/>
    <n v="36.834676399999999"/>
    <x v="2048"/>
    <n v="0.53306333400000006"/>
    <n v="11283.88466"/>
    <x v="2041"/>
    <x v="2053"/>
    <x v="8"/>
    <x v="0"/>
    <x v="0"/>
    <s v="Other"/>
  </r>
  <r>
    <s v="INNSA1"/>
    <s v="2017-01-21"/>
    <x v="0"/>
    <x v="1"/>
    <s v="STEEL SCRUBBER-AISI430 (TOTAL NET WT.5472 KGS)(MILD STEEL)"/>
    <x v="13"/>
    <x v="483"/>
    <x v="5"/>
    <s v="TOTAL NET WT.5472 KGS"/>
    <s v=" "/>
    <e v="#VALUE!"/>
    <s v=" "/>
    <e v="#VALUE!"/>
    <n v="273600"/>
    <s v="PCS"/>
    <n v="4.7127486479999998"/>
    <x v="2049"/>
    <n v="6.8201862000000002E-2"/>
    <n v="18660.02938"/>
    <x v="2042"/>
    <x v="2054"/>
    <x v="8"/>
    <x v="1"/>
    <x v="0"/>
    <s v="Scrubber"/>
  </r>
  <r>
    <s v="INNSA1"/>
    <s v="2017-01-14"/>
    <x v="0"/>
    <x v="2"/>
    <s v="STEEL GRATER-ST-4 (TOTAL NET WT.3223.20KGS) (MILD STEEL)"/>
    <x v="13"/>
    <x v="450"/>
    <x v="5"/>
    <s v="TOTAL NET WT.3223.20KGS"/>
    <s v=" "/>
    <e v="#VALUE!"/>
    <s v=" "/>
    <e v="#VALUE!"/>
    <n v="20400"/>
    <s v="PCS"/>
    <n v="51.854725979999998"/>
    <x v="2050"/>
    <n v="0.75370241299999996"/>
    <n v="15375.52922"/>
    <x v="2043"/>
    <x v="2055"/>
    <x v="8"/>
    <x v="0"/>
    <x v="0"/>
    <s v="Other"/>
  </r>
  <r>
    <s v="INNSA1"/>
    <s v="2017-01-14"/>
    <x v="0"/>
    <x v="2"/>
    <s v="STEEL PIZZA CUTTER- RJ-388 (TOTAL 1015.2 KGS) (MILD STEEL)"/>
    <x v="13"/>
    <x v="484"/>
    <x v="45"/>
    <s v="TOTAL 1015.2 KGS"/>
    <s v=" "/>
    <e v="#VALUE!"/>
    <s v=" "/>
    <e v="#VALUE!"/>
    <n v="10800"/>
    <s v="PCS"/>
    <n v="33.751993519999999"/>
    <x v="2051"/>
    <n v="0.49058130100000003"/>
    <n v="5298.2780519999997"/>
    <x v="2044"/>
    <x v="2056"/>
    <x v="8"/>
    <x v="0"/>
    <x v="0"/>
    <s v="Other"/>
  </r>
  <r>
    <s v="INNSA1"/>
    <s v="2017-01-14"/>
    <x v="0"/>
    <x v="2"/>
    <s v="STEEL TEA STAINER-NP-55 (TOTAL NET WT.1861.20 KGS) (MILD STEEL)"/>
    <x v="13"/>
    <x v="485"/>
    <x v="6"/>
    <s v="TOTAL NET WT.1861.20 KGS"/>
    <s v=" "/>
    <e v="#VALUE!"/>
    <s v=" "/>
    <e v="#VALUE!"/>
    <n v="39600"/>
    <s v="PCS"/>
    <n v="20.351402019999998"/>
    <x v="2052"/>
    <n v="0.29580526200000001"/>
    <n v="11713.888370000001"/>
    <x v="2045"/>
    <x v="2057"/>
    <x v="8"/>
    <x v="0"/>
    <x v="0"/>
    <s v="Other"/>
  </r>
  <r>
    <s v="INNSA1"/>
    <s v="2017-01-14"/>
    <x v="0"/>
    <x v="2"/>
    <s v="STEEL TEA STAINER-NP-54 (TOTAL NET WT.1468.80 KGS) (MILD STEEL)"/>
    <x v="13"/>
    <x v="466"/>
    <x v="6"/>
    <s v="TOTAL NET WT.1468.80 KGS"/>
    <s v=" "/>
    <e v="#VALUE!"/>
    <s v=" "/>
    <e v="#VALUE!"/>
    <n v="30600"/>
    <s v="PCS"/>
    <n v="20.35140196"/>
    <x v="2053"/>
    <n v="0.29580526099999999"/>
    <n v="9051.6409879999992"/>
    <x v="2046"/>
    <x v="2058"/>
    <x v="8"/>
    <x v="0"/>
    <x v="0"/>
    <s v="Other"/>
  </r>
  <r>
    <s v="INNSA1"/>
    <s v="2017-01-13"/>
    <x v="0"/>
    <x v="2"/>
    <s v="STAINLESS STEEL SPORTS BOTTLE 600ML S-115 -NP-21(TOTAL NET WT. 3909.06KGS)"/>
    <x v="24"/>
    <x v="486"/>
    <x v="0"/>
    <s v="TOTAL NET WT. 3909.06KGS"/>
    <s v=" "/>
    <e v="#VALUE!"/>
    <s v=" "/>
    <e v="#VALUE!"/>
    <n v="22860"/>
    <s v="PCS"/>
    <n v="84.736239280000007"/>
    <x v="2054"/>
    <n v="1.231631385"/>
    <n v="28155.09346"/>
    <x v="2047"/>
    <x v="2059"/>
    <x v="8"/>
    <x v="0"/>
    <x v="0"/>
    <s v="Other"/>
  </r>
  <r>
    <s v="INNSA1"/>
    <s v="2017-01-13"/>
    <x v="0"/>
    <x v="2"/>
    <s v="STAINLESS STEEL SPORTS BOTTLE 750ML S-308-C6-NP-20(TOTAL NET WT.284.83 KGS)"/>
    <x v="24"/>
    <x v="286"/>
    <x v="0"/>
    <s v="TOTAL NET WT.284.83 KGS"/>
    <s v=" "/>
    <e v="#VALUE!"/>
    <s v=" "/>
    <e v="#VALUE!"/>
    <n v="1656"/>
    <s v="PCS"/>
    <n v="79.149233089999996"/>
    <x v="2055"/>
    <n v="1.1504249"/>
    <n v="1905.1036340000001"/>
    <x v="2048"/>
    <x v="2060"/>
    <x v="8"/>
    <x v="0"/>
    <x v="0"/>
    <s v="Oth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D9415-E1B5-4656-8B26-244BABF84F8F}" name="PivotTable1" cacheId="30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13" firstHeaderRow="0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axis="axisRow" compact="0" outline="0" showAll="0">
      <items count="11">
        <item x="8"/>
        <item x="7"/>
        <item x="6"/>
        <item x="5"/>
        <item x="4"/>
        <item x="3"/>
        <item x="2"/>
        <item x="1"/>
        <item x="0"/>
        <item h="1" x="9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Value INR" fld="16" baseField="0" baseItem="0"/>
    <dataField name="Duty Paid INR" fld="19" baseField="0" baseItem="0"/>
    <dataField name="Grand Total INR" fld="20" baseField="0" baseItem="0"/>
  </dataFields>
  <formats count="12"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21" type="button" dataOnly="0" labelOnly="1" outline="0" axis="axisRow" fieldPosition="0"/>
    </format>
    <format dxfId="58">
      <pivotArea dataOnly="0" labelOnly="1" outline="0" fieldPosition="0">
        <references count="1">
          <reference field="21" count="0"/>
        </references>
      </pivotArea>
    </format>
    <format dxfId="59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">
      <pivotArea type="all" dataOnly="0" outline="0" fieldPosition="0"/>
    </format>
    <format dxfId="62">
      <pivotArea outline="0" collapsedLevelsAreSubtotals="1" fieldPosition="0"/>
    </format>
    <format dxfId="63">
      <pivotArea field="21" type="button" dataOnly="0" labelOnly="1" outline="0" axis="axisRow" fieldPosition="0"/>
    </format>
    <format dxfId="64">
      <pivotArea dataOnly="0" labelOnly="1" outline="0" fieldPosition="0">
        <references count="1">
          <reference field="21" count="0"/>
        </references>
      </pivotArea>
    </format>
    <format dxfId="65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CA6AA-8389-4065-9D85-FA16B322E089}" name="PivotTable1" cacheId="30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0" firstDataRow="1" firstDataCol="1"/>
  <pivotFields count="25"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057">
        <item x="1488"/>
        <item x="1746"/>
        <item x="1534"/>
        <item x="993"/>
        <item x="1444"/>
        <item x="1670"/>
        <item x="1291"/>
        <item x="1675"/>
        <item x="47"/>
        <item x="18"/>
        <item x="2047"/>
        <item x="45"/>
        <item x="1566"/>
        <item x="332"/>
        <item x="1424"/>
        <item x="365"/>
        <item x="356"/>
        <item x="1831"/>
        <item x="291"/>
        <item x="1966"/>
        <item x="174"/>
        <item x="1830"/>
        <item x="1498"/>
        <item x="359"/>
        <item x="1281"/>
        <item x="206"/>
        <item x="1719"/>
        <item x="358"/>
        <item x="1436"/>
        <item x="705"/>
        <item x="367"/>
        <item x="793"/>
        <item x="492"/>
        <item x="1745"/>
        <item x="523"/>
        <item x="49"/>
        <item x="1786"/>
        <item x="132"/>
        <item x="364"/>
        <item x="1485"/>
        <item x="1437"/>
        <item x="1379"/>
        <item x="33"/>
        <item x="1708"/>
        <item x="1684"/>
        <item x="1435"/>
        <item x="55"/>
        <item x="1525"/>
        <item x="539"/>
        <item x="1950"/>
        <item x="354"/>
        <item x="1496"/>
        <item x="1806"/>
        <item x="1932"/>
        <item x="329"/>
        <item x="511"/>
        <item x="318"/>
        <item x="9"/>
        <item x="1903"/>
        <item x="230"/>
        <item x="1722"/>
        <item x="619"/>
        <item x="1845"/>
        <item x="626"/>
        <item x="498"/>
        <item x="537"/>
        <item x="207"/>
        <item x="343"/>
        <item x="623"/>
        <item x="6"/>
        <item x="1499"/>
        <item x="280"/>
        <item x="1680"/>
        <item x="1533"/>
        <item x="1381"/>
        <item x="342"/>
        <item x="8"/>
        <item x="229"/>
        <item x="7"/>
        <item x="622"/>
        <item x="319"/>
        <item x="1883"/>
        <item x="1964"/>
        <item x="226"/>
        <item x="320"/>
        <item x="361"/>
        <item x="1487"/>
        <item x="1432"/>
        <item x="1346"/>
        <item x="397"/>
        <item x="1497"/>
        <item x="1527"/>
        <item x="708"/>
        <item x="62"/>
        <item x="1944"/>
        <item x="1433"/>
        <item x="1500"/>
        <item x="1511"/>
        <item x="1715"/>
        <item x="483"/>
        <item x="1689"/>
        <item x="1501"/>
        <item x="324"/>
        <item x="1714"/>
        <item x="355"/>
        <item x="1098"/>
        <item x="309"/>
        <item x="317"/>
        <item x="363"/>
        <item x="494"/>
        <item x="1755"/>
        <item x="664"/>
        <item x="270"/>
        <item x="360"/>
        <item x="1997"/>
        <item x="687"/>
        <item x="714"/>
        <item x="168"/>
        <item x="805"/>
        <item x="921"/>
        <item x="1859"/>
        <item x="779"/>
        <item x="646"/>
        <item x="1512"/>
        <item x="1583"/>
        <item x="1897"/>
        <item x="1065"/>
        <item x="577"/>
        <item x="1982"/>
        <item x="806"/>
        <item x="684"/>
        <item x="644"/>
        <item x="1945"/>
        <item x="591"/>
        <item x="442"/>
        <item x="688"/>
        <item x="1904"/>
        <item x="283"/>
        <item x="518"/>
        <item x="685"/>
        <item x="690"/>
        <item x="1434"/>
        <item x="722"/>
        <item x="1493"/>
        <item x="628"/>
        <item x="315"/>
        <item x="1633"/>
        <item x="624"/>
        <item x="415"/>
        <item x="416"/>
        <item x="235"/>
        <item x="1508"/>
        <item x="281"/>
        <item x="24"/>
        <item x="1721"/>
        <item x="1264"/>
        <item x="621"/>
        <item x="1637"/>
        <item x="1891"/>
        <item x="187"/>
        <item x="472"/>
        <item x="285"/>
        <item x="627"/>
        <item x="689"/>
        <item x="721"/>
        <item x="282"/>
        <item x="351"/>
        <item x="1828"/>
        <item x="711"/>
        <item x="321"/>
        <item x="957"/>
        <item x="480"/>
        <item x="527"/>
        <item x="287"/>
        <item x="1470"/>
        <item x="1019"/>
        <item x="208"/>
        <item x="314"/>
        <item x="1377"/>
        <item x="1780"/>
        <item x="17"/>
        <item x="277"/>
        <item x="1782"/>
        <item x="854"/>
        <item x="288"/>
        <item x="1799"/>
        <item x="278"/>
        <item x="1867"/>
        <item x="1544"/>
        <item x="0"/>
        <item x="2040"/>
        <item x="279"/>
        <item x="1389"/>
        <item x="1541"/>
        <item x="284"/>
        <item x="156"/>
        <item x="137"/>
        <item x="536"/>
        <item x="1991"/>
        <item x="39"/>
        <item x="521"/>
        <item x="1943"/>
        <item x="532"/>
        <item x="1050"/>
        <item x="1775"/>
        <item x="538"/>
        <item x="1685"/>
        <item x="671"/>
        <item x="1476"/>
        <item x="2055"/>
        <item x="1821"/>
        <item x="1472"/>
        <item x="1783"/>
        <item x="1471"/>
        <item x="85"/>
        <item x="2016"/>
        <item x="1710"/>
        <item x="1655"/>
        <item x="44"/>
        <item x="1712"/>
        <item x="1386"/>
        <item x="1061"/>
        <item x="1877"/>
        <item x="1431"/>
        <item x="402"/>
        <item x="188"/>
        <item x="1656"/>
        <item x="455"/>
        <item x="2019"/>
        <item x="2026"/>
        <item x="294"/>
        <item x="1682"/>
        <item x="311"/>
        <item x="148"/>
        <item x="1475"/>
        <item x="866"/>
        <item x="645"/>
        <item x="907"/>
        <item x="1624"/>
        <item x="1201"/>
        <item x="1279"/>
        <item x="1559"/>
        <item x="404"/>
        <item x="1794"/>
        <item x="2015"/>
        <item x="771"/>
        <item x="1516"/>
        <item x="1642"/>
        <item x="1483"/>
        <item x="1608"/>
        <item x="877"/>
        <item x="2039"/>
        <item x="869"/>
        <item x="636"/>
        <item x="1545"/>
        <item x="1585"/>
        <item x="940"/>
        <item x="1340"/>
        <item x="249"/>
        <item x="1918"/>
        <item x="1339"/>
        <item x="780"/>
        <item x="631"/>
        <item x="559"/>
        <item x="1401"/>
        <item x="1617"/>
        <item x="1563"/>
        <item x="1767"/>
        <item x="1383"/>
        <item x="383"/>
        <item x="1532"/>
        <item x="46"/>
        <item x="558"/>
        <item x="1514"/>
        <item x="1741"/>
        <item x="514"/>
        <item x="37"/>
        <item x="1473"/>
        <item x="1515"/>
        <item x="153"/>
        <item x="658"/>
        <item x="2028"/>
        <item x="660"/>
        <item x="458"/>
        <item x="1480"/>
        <item x="1687"/>
        <item x="2027"/>
        <item x="1862"/>
        <item x="1681"/>
        <item x="1350"/>
        <item x="1921"/>
        <item x="761"/>
        <item x="731"/>
        <item x="2017"/>
        <item x="1452"/>
        <item x="517"/>
        <item x="1414"/>
        <item x="554"/>
        <item x="1494"/>
        <item x="1490"/>
        <item x="556"/>
        <item x="576"/>
        <item x="1393"/>
        <item x="2014"/>
        <item x="1363"/>
        <item x="804"/>
        <item x="1520"/>
        <item x="1161"/>
        <item x="1468"/>
        <item x="1446"/>
        <item x="1453"/>
        <item x="2051"/>
        <item x="1382"/>
        <item x="560"/>
        <item x="1236"/>
        <item x="557"/>
        <item x="1804"/>
        <item x="1900"/>
        <item x="271"/>
        <item x="867"/>
        <item x="1925"/>
        <item x="1999"/>
        <item x="1123"/>
        <item x="1996"/>
        <item x="1395"/>
        <item x="1983"/>
        <item x="1034"/>
        <item x="1199"/>
        <item x="353"/>
        <item x="1194"/>
        <item x="650"/>
        <item x="1146"/>
        <item x="561"/>
        <item x="1489"/>
        <item x="1936"/>
        <item x="429"/>
        <item x="380"/>
        <item x="374"/>
        <item x="1506"/>
        <item x="1113"/>
        <item x="1949"/>
        <item x="1466"/>
        <item x="920"/>
        <item x="237"/>
        <item x="1896"/>
        <item x="1572"/>
        <item x="1222"/>
        <item x="411"/>
        <item x="26"/>
        <item x="1761"/>
        <item x="555"/>
        <item x="502"/>
        <item x="1784"/>
        <item x="1978"/>
        <item x="597"/>
        <item x="487"/>
        <item x="2034"/>
        <item x="2036"/>
        <item x="80"/>
        <item x="1041"/>
        <item x="610"/>
        <item x="1202"/>
        <item x="762"/>
        <item x="1029"/>
        <item x="215"/>
        <item x="1661"/>
        <item x="1469"/>
        <item x="1860"/>
        <item x="224"/>
        <item x="1956"/>
        <item x="1905"/>
        <item x="794"/>
        <item x="1540"/>
        <item x="1636"/>
        <item x="501"/>
        <item x="1696"/>
        <item x="546"/>
        <item x="873"/>
        <item x="425"/>
        <item x="1589"/>
        <item x="422"/>
        <item x="2031"/>
        <item x="1160"/>
        <item x="178"/>
        <item x="1917"/>
        <item x="901"/>
        <item x="843"/>
        <item x="1163"/>
        <item x="969"/>
        <item x="1605"/>
        <item x="1586"/>
        <item x="1930"/>
        <item x="890"/>
        <item x="468"/>
        <item x="1836"/>
        <item x="1924"/>
        <item x="467"/>
        <item x="540"/>
        <item x="655"/>
        <item x="1031"/>
        <item x="698"/>
        <item x="1993"/>
        <item x="348"/>
        <item x="1758"/>
        <item x="268"/>
        <item x="1152"/>
        <item x="1777"/>
        <item x="1426"/>
        <item x="1825"/>
        <item x="1952"/>
        <item x="841"/>
        <item x="1961"/>
        <item x="1911"/>
        <item x="575"/>
        <item x="1772"/>
        <item x="579"/>
        <item x="1965"/>
        <item x="3"/>
        <item x="1973"/>
        <item x="1984"/>
        <item x="1787"/>
        <item x="1759"/>
        <item x="1953"/>
        <item x="1325"/>
        <item x="548"/>
        <item x="1599"/>
        <item x="739"/>
        <item x="1818"/>
        <item x="1704"/>
        <item x="1371"/>
        <item x="562"/>
        <item x="205"/>
        <item x="1941"/>
        <item x="255"/>
        <item x="1998"/>
        <item x="1844"/>
        <item x="572"/>
        <item x="1332"/>
        <item x="1539"/>
        <item x="1653"/>
        <item x="2053"/>
        <item x="1935"/>
        <item x="1658"/>
        <item x="440"/>
        <item x="2008"/>
        <item x="947"/>
        <item x="1614"/>
        <item x="240"/>
        <item x="2011"/>
        <item x="1989"/>
        <item x="617"/>
        <item x="2004"/>
        <item x="2021"/>
        <item x="1726"/>
        <item x="1970"/>
        <item x="1987"/>
        <item x="232"/>
        <item x="1908"/>
        <item x="1907"/>
        <item x="347"/>
        <item x="1108"/>
        <item x="507"/>
        <item x="596"/>
        <item x="164"/>
        <item x="1521"/>
        <item x="1206"/>
        <item x="1157"/>
        <item x="2002"/>
        <item x="87"/>
        <item x="1167"/>
        <item x="1652"/>
        <item x="1081"/>
        <item x="534"/>
        <item x="747"/>
        <item x="500"/>
        <item x="1912"/>
        <item x="632"/>
        <item x="1422"/>
        <item x="2029"/>
        <item x="344"/>
        <item x="1189"/>
        <item x="1299"/>
        <item x="1651"/>
        <item x="2006"/>
        <item x="1946"/>
        <item x="1198"/>
        <item x="1405"/>
        <item x="1814"/>
        <item x="1078"/>
        <item x="686"/>
        <item x="1077"/>
        <item x="463"/>
        <item x="1819"/>
        <item x="390"/>
        <item x="1913"/>
        <item x="454"/>
        <item x="1851"/>
        <item x="1331"/>
        <item x="231"/>
        <item x="1887"/>
        <item x="1628"/>
        <item x="1720"/>
        <item x="1548"/>
        <item x="1854"/>
        <item x="394"/>
        <item x="1523"/>
        <item x="1673"/>
        <item x="1615"/>
        <item x="1926"/>
        <item x="2038"/>
        <item x="1561"/>
        <item x="1933"/>
        <item x="1974"/>
        <item x="615"/>
        <item x="1769"/>
        <item x="1751"/>
        <item x="2048"/>
        <item x="1597"/>
        <item x="1427"/>
        <item x="608"/>
        <item x="1873"/>
        <item x="1443"/>
        <item x="1419"/>
        <item x="1616"/>
        <item x="552"/>
        <item x="1327"/>
        <item x="1898"/>
        <item x="1175"/>
        <item x="1610"/>
        <item x="2020"/>
        <item x="1509"/>
        <item x="2023"/>
        <item x="1600"/>
        <item x="2052"/>
        <item x="470"/>
        <item x="352"/>
        <item x="1072"/>
        <item x="1274"/>
        <item x="1731"/>
        <item x="1855"/>
        <item x="1914"/>
        <item x="1743"/>
        <item x="1677"/>
        <item x="400"/>
        <item x="982"/>
        <item x="1250"/>
        <item x="2025"/>
        <item x="589"/>
        <item x="612"/>
        <item x="811"/>
        <item x="1971"/>
        <item x="2042"/>
        <item x="1086"/>
        <item x="1171"/>
        <item x="1593"/>
        <item x="1122"/>
        <item x="528"/>
        <item x="1977"/>
        <item x="1391"/>
        <item x="1513"/>
        <item x="943"/>
        <item x="209"/>
        <item x="299"/>
        <item x="434"/>
        <item x="233"/>
        <item x="1418"/>
        <item x="733"/>
        <item x="551"/>
        <item x="1410"/>
        <item x="1409"/>
        <item x="709"/>
        <item x="225"/>
        <item x="460"/>
        <item x="1254"/>
        <item x="730"/>
        <item x="1530"/>
        <item x="2041"/>
        <item x="508"/>
        <item x="1217"/>
        <item x="1992"/>
        <item x="259"/>
        <item x="1542"/>
        <item x="2022"/>
        <item x="1227"/>
        <item x="2030"/>
        <item x="991"/>
        <item x="236"/>
        <item x="298"/>
        <item x="1641"/>
        <item x="716"/>
        <item x="376"/>
        <item x="1634"/>
        <item x="67"/>
        <item x="1923"/>
        <item x="1420"/>
        <item x="2045"/>
        <item x="1590"/>
        <item x="155"/>
        <item x="83"/>
        <item x="373"/>
        <item x="290"/>
        <item x="1927"/>
        <item x="1301"/>
        <item x="1200"/>
        <item x="1880"/>
        <item x="445"/>
        <item x="1842"/>
        <item x="1392"/>
        <item x="1994"/>
        <item x="842"/>
        <item x="340"/>
        <item x="1260"/>
        <item x="1732"/>
        <item x="1748"/>
        <item x="522"/>
        <item x="1876"/>
        <item x="1625"/>
        <item x="1296"/>
        <item x="659"/>
        <item x="331"/>
        <item x="234"/>
        <item x="1174"/>
        <item x="1188"/>
        <item x="171"/>
        <item x="276"/>
        <item x="1139"/>
        <item x="66"/>
        <item x="1240"/>
        <item x="1754"/>
        <item x="1872"/>
        <item x="469"/>
        <item x="727"/>
        <item x="1040"/>
        <item x="693"/>
        <item x="489"/>
        <item x="1962"/>
        <item x="729"/>
        <item x="1183"/>
        <item x="1623"/>
        <item x="1429"/>
        <item x="2012"/>
        <item x="928"/>
        <item x="1805"/>
        <item x="1421"/>
        <item x="1871"/>
        <item x="1884"/>
        <item x="1560"/>
        <item x="1928"/>
        <item x="1106"/>
        <item x="239"/>
        <item x="1415"/>
        <item x="515"/>
        <item x="241"/>
        <item x="90"/>
        <item x="1584"/>
        <item x="704"/>
        <item x="703"/>
        <item x="326"/>
        <item x="1849"/>
        <item x="1275"/>
        <item x="117"/>
        <item x="1207"/>
        <item x="131"/>
        <item x="76"/>
        <item x="547"/>
        <item x="248"/>
        <item x="1709"/>
        <item x="1666"/>
        <item x="813"/>
        <item x="649"/>
        <item x="824"/>
        <item x="1467"/>
        <item x="1795"/>
        <item x="479"/>
        <item x="1285"/>
        <item x="1881"/>
        <item x="1394"/>
        <item x="1338"/>
        <item x="1168"/>
        <item x="2033"/>
        <item x="541"/>
        <item x="382"/>
        <item x="2035"/>
        <item x="1158"/>
        <item x="1399"/>
        <item x="1102"/>
        <item x="244"/>
        <item x="1103"/>
        <item x="2003"/>
        <item x="441"/>
        <item x="2024"/>
        <item x="846"/>
        <item x="2050"/>
        <item x="2007"/>
        <item x="1664"/>
        <item x="1413"/>
        <item x="573"/>
        <item x="2018"/>
        <item x="1298"/>
        <item x="2013"/>
        <item x="449"/>
        <item x="701"/>
        <item x="1901"/>
        <item x="1909"/>
        <item x="1976"/>
        <item x="939"/>
        <item x="1902"/>
        <item x="1233"/>
        <item x="1937"/>
        <item x="1948"/>
        <item x="265"/>
        <item x="1417"/>
        <item x="1730"/>
        <item x="625"/>
        <item x="68"/>
        <item x="1778"/>
        <item x="1495"/>
        <item x="1969"/>
        <item x="1481"/>
        <item x="1507"/>
        <item x="1878"/>
        <item x="1619"/>
        <item x="78"/>
        <item x="1870"/>
        <item x="73"/>
        <item x="1558"/>
        <item x="1555"/>
        <item x="1268"/>
        <item x="1229"/>
        <item x="1659"/>
        <item x="1592"/>
        <item x="1556"/>
        <item x="1700"/>
        <item x="60"/>
        <item x="1562"/>
        <item x="1454"/>
        <item x="590"/>
        <item x="1835"/>
        <item x="1613"/>
        <item x="1915"/>
        <item x="1373"/>
        <item x="848"/>
        <item x="1397"/>
        <item x="1770"/>
        <item x="533"/>
        <item x="1668"/>
        <item x="1707"/>
        <item x="1646"/>
        <item x="1800"/>
        <item x="1249"/>
        <item x="116"/>
        <item x="1894"/>
        <item x="201"/>
        <item x="1749"/>
        <item x="1598"/>
        <item x="1667"/>
        <item x="1428"/>
        <item x="1940"/>
        <item x="1076"/>
        <item x="1294"/>
        <item x="1292"/>
        <item x="986"/>
        <item x="776"/>
        <item x="152"/>
        <item x="820"/>
        <item x="1632"/>
        <item x="1899"/>
        <item x="1733"/>
        <item x="1287"/>
        <item x="412"/>
        <item x="1981"/>
        <item x="1738"/>
        <item x="1852"/>
        <item x="1580"/>
        <item x="1834"/>
        <item x="193"/>
        <item x="743"/>
        <item x="393"/>
        <item x="1768"/>
        <item x="1329"/>
        <item x="2009"/>
        <item x="493"/>
        <item x="1885"/>
        <item x="1269"/>
        <item x="333"/>
        <item x="1654"/>
        <item x="1635"/>
        <item x="1237"/>
        <item x="1455"/>
        <item x="1657"/>
        <item x="1762"/>
        <item x="228"/>
        <item x="349"/>
        <item x="1856"/>
        <item x="267"/>
        <item x="1820"/>
        <item x="1650"/>
        <item x="1570"/>
        <item x="70"/>
        <item x="2032"/>
        <item x="1678"/>
        <item x="1888"/>
        <item x="787"/>
        <item x="1922"/>
        <item x="1803"/>
        <item x="1107"/>
        <item x="1010"/>
        <item x="744"/>
        <item x="251"/>
        <item x="246"/>
        <item x="1564"/>
        <item x="16"/>
        <item x="1826"/>
        <item x="95"/>
        <item x="1931"/>
        <item x="1306"/>
        <item x="1412"/>
        <item x="1954"/>
        <item x="2046"/>
        <item x="692"/>
        <item x="2049"/>
        <item x="63"/>
        <item x="700"/>
        <item x="1703"/>
        <item x="594"/>
        <item x="28"/>
        <item x="1231"/>
        <item x="2000"/>
        <item x="1289"/>
        <item x="1012"/>
        <item x="1129"/>
        <item x="325"/>
        <item x="1882"/>
        <item x="1184"/>
        <item x="15"/>
        <item x="1079"/>
        <item x="151"/>
        <item x="1631"/>
        <item x="1085"/>
        <item x="1972"/>
        <item x="1773"/>
        <item x="1638"/>
        <item x="1180"/>
        <item x="1760"/>
        <item x="942"/>
        <item x="1046"/>
        <item x="696"/>
        <item x="1764"/>
        <item x="1220"/>
        <item x="950"/>
        <item x="526"/>
        <item x="1699"/>
        <item x="1303"/>
        <item x="1280"/>
        <item x="428"/>
        <item x="1309"/>
        <item x="2001"/>
        <item x="1810"/>
        <item x="1307"/>
        <item x="1425"/>
        <item x="962"/>
        <item x="875"/>
        <item x="1690"/>
        <item x="1007"/>
        <item x="919"/>
        <item x="1807"/>
        <item x="91"/>
        <item x="1660"/>
        <item x="384"/>
        <item x="1742"/>
        <item x="82"/>
        <item x="1620"/>
        <item x="1016"/>
        <item x="1663"/>
        <item x="638"/>
        <item x="1244"/>
        <item x="792"/>
        <item x="1850"/>
        <item x="1126"/>
        <item x="1390"/>
        <item x="884"/>
        <item x="1813"/>
        <item x="613"/>
        <item x="663"/>
        <item x="529"/>
        <item x="774"/>
        <item x="1957"/>
        <item x="1406"/>
        <item x="1822"/>
        <item x="657"/>
        <item x="1716"/>
        <item x="564"/>
        <item x="1920"/>
        <item x="96"/>
        <item x="1125"/>
        <item x="1282"/>
        <item x="1305"/>
        <item x="519"/>
        <item x="1824"/>
        <item x="398"/>
        <item x="503"/>
        <item x="135"/>
        <item x="1276"/>
        <item x="1697"/>
        <item x="243"/>
        <item x="973"/>
        <item x="29"/>
        <item x="481"/>
        <item x="439"/>
        <item x="1763"/>
        <item x="1779"/>
        <item x="1889"/>
        <item x="1283"/>
        <item x="1963"/>
        <item x="1243"/>
        <item x="1326"/>
        <item x="1747"/>
        <item x="456"/>
        <item x="1365"/>
        <item x="1967"/>
        <item x="446"/>
        <item x="1341"/>
        <item x="1352"/>
        <item x="988"/>
        <item x="1808"/>
        <item x="724"/>
        <item x="1554"/>
        <item x="482"/>
        <item x="1776"/>
        <item x="488"/>
        <item x="1172"/>
        <item x="1874"/>
        <item x="1869"/>
        <item x="1353"/>
        <item x="595"/>
        <item x="900"/>
        <item x="35"/>
        <item x="516"/>
        <item x="2005"/>
        <item x="245"/>
        <item x="457"/>
        <item x="1262"/>
        <item x="1144"/>
        <item x="506"/>
        <item x="1934"/>
        <item x="261"/>
        <item x="994"/>
        <item x="1823"/>
        <item x="1985"/>
        <item x="629"/>
        <item x="1986"/>
        <item x="1692"/>
        <item x="1204"/>
        <item x="1082"/>
        <item x="1407"/>
        <item x="306"/>
        <item x="30"/>
        <item x="1713"/>
        <item x="341"/>
        <item x="362"/>
        <item x="656"/>
        <item x="1295"/>
        <item x="1796"/>
        <item x="1947"/>
        <item x="1027"/>
        <item x="286"/>
        <item x="737"/>
        <item x="1665"/>
        <item x="1374"/>
        <item x="99"/>
        <item x="740"/>
        <item x="1567"/>
        <item x="260"/>
        <item x="1477"/>
        <item x="1223"/>
        <item x="216"/>
        <item x="1258"/>
        <item x="1211"/>
        <item x="891"/>
        <item x="1011"/>
        <item x="293"/>
        <item x="88"/>
        <item x="391"/>
        <item x="169"/>
        <item x="1886"/>
        <item x="1142"/>
        <item x="203"/>
        <item x="1573"/>
        <item x="1895"/>
        <item x="305"/>
        <item x="1639"/>
        <item x="955"/>
        <item x="238"/>
        <item x="1479"/>
        <item x="173"/>
        <item x="1688"/>
        <item x="1130"/>
        <item x="1502"/>
        <item x="167"/>
        <item x="1959"/>
        <item x="1404"/>
        <item x="1317"/>
        <item x="1648"/>
        <item x="1841"/>
        <item x="945"/>
        <item x="1286"/>
        <item x="1474"/>
        <item x="1364"/>
        <item x="1205"/>
        <item x="1288"/>
        <item x="2043"/>
        <item x="1602"/>
        <item x="1147"/>
        <item x="1711"/>
        <item x="150"/>
        <item x="1686"/>
        <item x="392"/>
        <item x="1221"/>
        <item x="34"/>
        <item x="2"/>
        <item x="1297"/>
        <item x="1228"/>
        <item x="1186"/>
        <item x="258"/>
        <item x="868"/>
        <item x="381"/>
        <item x="192"/>
        <item x="1347"/>
        <item x="154"/>
        <item x="1263"/>
        <item x="1234"/>
        <item x="1669"/>
        <item x="497"/>
        <item x="742"/>
        <item x="162"/>
        <item x="371"/>
        <item x="430"/>
        <item x="775"/>
        <item x="1526"/>
        <item x="1178"/>
        <item x="222"/>
        <item x="1960"/>
        <item x="535"/>
        <item x="184"/>
        <item x="179"/>
        <item x="1170"/>
        <item x="1838"/>
        <item x="1117"/>
        <item x="1362"/>
        <item x="694"/>
        <item x="505"/>
        <item x="1028"/>
        <item x="1797"/>
        <item x="1049"/>
        <item x="823"/>
        <item x="50"/>
        <item x="303"/>
        <item x="1781"/>
        <item x="938"/>
        <item x="958"/>
        <item x="544"/>
        <item x="23"/>
        <item x="937"/>
        <item x="1400"/>
        <item x="757"/>
        <item x="1798"/>
        <item x="550"/>
        <item x="1990"/>
        <item x="54"/>
        <item x="926"/>
        <item x="1251"/>
        <item x="818"/>
        <item x="1727"/>
        <item x="1736"/>
        <item x="1372"/>
        <item x="1893"/>
        <item x="176"/>
        <item x="19"/>
        <item x="726"/>
        <item x="654"/>
        <item x="603"/>
        <item x="746"/>
        <item x="691"/>
        <item x="702"/>
        <item x="782"/>
        <item x="436"/>
        <item x="795"/>
        <item x="94"/>
        <item x="220"/>
        <item x="1239"/>
        <item x="1252"/>
        <item x="1084"/>
        <item x="1265"/>
        <item x="1271"/>
        <item x="1398"/>
        <item x="1166"/>
        <item x="1411"/>
        <item x="1863"/>
        <item x="212"/>
        <item x="75"/>
        <item x="194"/>
        <item x="836"/>
        <item x="512"/>
        <item x="864"/>
        <item x="2044"/>
        <item x="1272"/>
        <item x="108"/>
        <item x="852"/>
        <item x="825"/>
        <item x="1248"/>
        <item x="1314"/>
        <item x="1706"/>
        <item x="1892"/>
        <item x="451"/>
        <item x="834"/>
        <item x="932"/>
        <item x="738"/>
        <item x="1164"/>
        <item x="450"/>
        <item x="1575"/>
        <item x="1145"/>
        <item x="1662"/>
        <item x="1753"/>
        <item x="1740"/>
        <item x="578"/>
        <item x="102"/>
        <item x="1100"/>
        <item x="1226"/>
        <item x="1765"/>
        <item x="1802"/>
        <item x="1267"/>
        <item x="922"/>
        <item x="1864"/>
        <item x="1737"/>
        <item x="157"/>
        <item x="651"/>
        <item x="1380"/>
        <item x="874"/>
        <item x="510"/>
        <item x="1256"/>
        <item x="674"/>
        <item x="588"/>
        <item x="58"/>
        <item x="1574"/>
        <item x="847"/>
        <item x="1718"/>
        <item x="202"/>
        <item x="1056"/>
        <item x="1321"/>
        <item x="661"/>
        <item x="1942"/>
        <item x="307"/>
        <item x="735"/>
        <item x="170"/>
        <item x="1358"/>
        <item x="1066"/>
        <item x="1013"/>
        <item x="1866"/>
        <item x="1192"/>
        <item x="781"/>
        <item x="983"/>
        <item x="1137"/>
        <item x="1958"/>
        <item x="855"/>
        <item x="1208"/>
        <item x="210"/>
        <item x="796"/>
        <item x="1023"/>
        <item x="1312"/>
        <item x="883"/>
        <item x="32"/>
        <item x="1833"/>
        <item x="89"/>
        <item x="1245"/>
        <item x="448"/>
        <item x="437"/>
        <item x="1456"/>
        <item x="1447"/>
        <item x="1396"/>
        <item x="791"/>
        <item x="1445"/>
        <item x="1416"/>
        <item x="1177"/>
        <item x="725"/>
        <item x="1858"/>
        <item x="1148"/>
        <item x="1182"/>
        <item x="1162"/>
        <item x="1531"/>
        <item x="1465"/>
        <item x="496"/>
        <item x="2054"/>
        <item x="1195"/>
        <item x="74"/>
        <item x="1549"/>
        <item x="211"/>
        <item x="889"/>
        <item x="1557"/>
        <item x="13"/>
        <item x="1351"/>
        <item x="1238"/>
        <item x="927"/>
        <item x="583"/>
        <item x="1505"/>
        <item x="1018"/>
        <item x="1140"/>
        <item x="1766"/>
        <item x="574"/>
        <item x="1403"/>
        <item x="1257"/>
        <item x="1273"/>
        <item x="923"/>
        <item x="1181"/>
        <item x="1112"/>
        <item x="865"/>
        <item x="1026"/>
        <item x="1788"/>
        <item x="11"/>
        <item x="1916"/>
        <item x="840"/>
        <item x="71"/>
        <item x="1695"/>
        <item x="1266"/>
        <item x="1324"/>
        <item x="601"/>
        <item x="1829"/>
        <item x="217"/>
        <item x="935"/>
        <item x="980"/>
        <item x="1055"/>
        <item x="1683"/>
        <item x="1491"/>
        <item x="435"/>
        <item x="637"/>
        <item x="971"/>
        <item x="1693"/>
        <item x="1057"/>
        <item x="1187"/>
        <item x="1060"/>
        <item x="1255"/>
        <item x="1450"/>
        <item x="1300"/>
        <item x="1212"/>
        <item x="929"/>
        <item x="1486"/>
        <item x="1169"/>
        <item x="1241"/>
        <item x="1528"/>
        <item x="1075"/>
        <item x="122"/>
        <item x="1702"/>
        <item x="1037"/>
        <item x="1141"/>
        <item x="1210"/>
        <item x="520"/>
        <item x="1724"/>
        <item x="1674"/>
        <item x="166"/>
        <item x="25"/>
        <item x="580"/>
        <item x="1857"/>
        <item x="1014"/>
        <item x="789"/>
        <item x="1649"/>
        <item x="264"/>
        <item x="322"/>
        <item x="475"/>
        <item x="1136"/>
        <item x="183"/>
        <item x="1261"/>
        <item x="618"/>
        <item x="366"/>
        <item x="678"/>
        <item x="1330"/>
        <item x="604"/>
        <item x="36"/>
        <item x="1385"/>
        <item x="1159"/>
        <item x="954"/>
        <item x="93"/>
        <item x="161"/>
        <item x="64"/>
        <item x="177"/>
        <item x="1242"/>
        <item x="1375"/>
        <item x="300"/>
        <item x="936"/>
        <item x="719"/>
        <item x="77"/>
        <item x="1320"/>
        <item x="1015"/>
        <item x="531"/>
        <item x="1253"/>
        <item x="1105"/>
        <item x="72"/>
        <item x="728"/>
        <item x="876"/>
        <item x="86"/>
        <item x="31"/>
        <item x="1790"/>
        <item x="699"/>
        <item x="377"/>
        <item x="665"/>
        <item x="98"/>
        <item x="582"/>
        <item x="165"/>
        <item x="2037"/>
        <item x="1910"/>
        <item x="158"/>
        <item x="491"/>
        <item x="1451"/>
        <item x="12"/>
        <item x="213"/>
        <item x="918"/>
        <item x="100"/>
        <item x="52"/>
        <item x="944"/>
        <item x="1522"/>
        <item x="1384"/>
        <item x="1216"/>
        <item x="1591"/>
        <item x="1110"/>
        <item x="1143"/>
        <item x="1442"/>
        <item x="1068"/>
        <item x="328"/>
        <item x="186"/>
        <item x="797"/>
        <item x="715"/>
        <item x="330"/>
        <item x="870"/>
        <item x="1333"/>
        <item x="43"/>
        <item x="112"/>
        <item x="1879"/>
        <item x="370"/>
        <item x="959"/>
        <item x="652"/>
        <item x="139"/>
        <item x="1038"/>
        <item x="697"/>
        <item x="263"/>
        <item x="1919"/>
        <item x="838"/>
        <item x="433"/>
        <item x="1173"/>
        <item x="1547"/>
        <item x="1448"/>
        <item x="1091"/>
        <item x="495"/>
        <item x="790"/>
        <item x="1459"/>
        <item x="1176"/>
        <item x="1771"/>
        <item x="930"/>
        <item x="1124"/>
        <item x="1643"/>
        <item x="1316"/>
        <item x="1131"/>
        <item x="853"/>
        <item x="606"/>
        <item x="485"/>
        <item x="59"/>
        <item x="247"/>
        <item x="138"/>
        <item x="257"/>
        <item x="816"/>
        <item x="1092"/>
        <item x="542"/>
        <item x="196"/>
        <item x="114"/>
        <item x="182"/>
        <item x="118"/>
        <item x="227"/>
        <item x="581"/>
        <item x="1975"/>
        <item x="1832"/>
        <item x="159"/>
        <item x="250"/>
        <item x="707"/>
        <item x="478"/>
        <item x="1951"/>
        <item x="653"/>
        <item x="1785"/>
        <item x="443"/>
        <item x="1218"/>
        <item x="1064"/>
        <item x="53"/>
        <item x="881"/>
        <item x="741"/>
        <item x="676"/>
        <item x="1048"/>
        <item x="1115"/>
        <item x="1694"/>
        <item x="1387"/>
        <item x="833"/>
        <item x="327"/>
        <item x="1676"/>
        <item x="190"/>
        <item x="214"/>
        <item x="1043"/>
        <item x="1039"/>
        <item x="1504"/>
        <item x="1030"/>
        <item x="1047"/>
        <item x="1290"/>
        <item x="951"/>
        <item x="1083"/>
        <item x="499"/>
        <item x="1225"/>
        <item x="844"/>
        <item x="1259"/>
        <item x="438"/>
        <item x="1705"/>
        <item x="1156"/>
        <item x="509"/>
        <item x="1071"/>
        <item x="1278"/>
        <item x="1671"/>
        <item x="902"/>
        <item x="1723"/>
        <item x="431"/>
        <item x="1318"/>
        <item x="1319"/>
        <item x="1067"/>
        <item x="1717"/>
        <item x="807"/>
        <item x="134"/>
        <item x="924"/>
        <item x="860"/>
        <item x="828"/>
        <item x="1735"/>
        <item x="1127"/>
        <item x="984"/>
        <item x="565"/>
        <item x="1543"/>
        <item x="670"/>
        <item x="827"/>
        <item x="1817"/>
        <item x="662"/>
        <item x="1621"/>
        <item x="1080"/>
        <item x="424"/>
        <item x="819"/>
        <item x="1349"/>
        <item x="1606"/>
        <item x="894"/>
        <item x="1672"/>
        <item x="933"/>
        <item x="197"/>
        <item x="931"/>
        <item x="946"/>
        <item x="1701"/>
        <item x="1550"/>
        <item x="198"/>
        <item x="1370"/>
        <item x="1622"/>
        <item x="888"/>
        <item x="1120"/>
        <item x="204"/>
        <item x="934"/>
        <item x="1968"/>
        <item x="1725"/>
        <item x="1581"/>
        <item x="1197"/>
        <item x="879"/>
        <item x="978"/>
        <item x="81"/>
        <item x="563"/>
        <item x="1430"/>
        <item x="387"/>
        <item x="599"/>
        <item x="490"/>
        <item x="323"/>
        <item x="1032"/>
        <item x="1053"/>
        <item x="1088"/>
        <item x="40"/>
        <item x="895"/>
        <item x="1402"/>
        <item x="821"/>
        <item x="1535"/>
        <item x="917"/>
        <item x="970"/>
        <item x="1073"/>
        <item x="101"/>
        <item x="817"/>
        <item x="346"/>
        <item x="1939"/>
        <item x="1089"/>
        <item x="427"/>
        <item x="777"/>
        <item x="634"/>
        <item x="1839"/>
        <item x="1611"/>
        <item x="1304"/>
        <item x="904"/>
        <item x="723"/>
        <item x="801"/>
        <item x="1552"/>
        <item x="1789"/>
        <item x="1579"/>
        <item x="672"/>
        <item x="985"/>
        <item x="995"/>
        <item x="749"/>
        <item x="1099"/>
        <item x="447"/>
        <item x="695"/>
        <item x="992"/>
        <item x="961"/>
        <item x="851"/>
        <item x="620"/>
        <item x="1640"/>
        <item x="1518"/>
        <item x="1861"/>
        <item x="1461"/>
        <item x="837"/>
        <item x="987"/>
        <item x="133"/>
        <item x="1311"/>
        <item x="1310"/>
        <item x="1235"/>
        <item x="1843"/>
        <item x="1022"/>
        <item x="990"/>
        <item x="718"/>
        <item x="906"/>
        <item x="1458"/>
        <item x="1517"/>
        <item x="1270"/>
        <item x="614"/>
        <item x="1004"/>
        <item x="972"/>
        <item x="1679"/>
        <item x="1995"/>
        <item x="1017"/>
        <item x="1356"/>
        <item x="648"/>
        <item x="1230"/>
        <item x="949"/>
        <item x="1335"/>
        <item x="407"/>
        <item x="956"/>
        <item x="1357"/>
        <item x="1190"/>
        <item x="345"/>
        <item x="1408"/>
        <item x="893"/>
        <item x="914"/>
        <item x="252"/>
        <item x="420"/>
        <item x="1538"/>
        <item x="545"/>
        <item x="1529"/>
        <item x="1070"/>
        <item x="129"/>
        <item x="504"/>
        <item x="803"/>
        <item x="301"/>
        <item x="1744"/>
        <item x="486"/>
        <item x="786"/>
        <item x="633"/>
        <item x="1478"/>
        <item x="1215"/>
        <item x="1009"/>
        <item x="641"/>
        <item x="1868"/>
        <item x="885"/>
        <item x="1293"/>
        <item x="385"/>
        <item x="1277"/>
        <item x="755"/>
        <item x="643"/>
        <item x="965"/>
        <item x="1979"/>
        <item x="1752"/>
        <item x="163"/>
        <item x="1846"/>
        <item x="609"/>
        <item x="1219"/>
        <item x="1213"/>
        <item x="1224"/>
        <item x="1134"/>
        <item x="1423"/>
        <item x="1596"/>
        <item x="1612"/>
        <item x="1135"/>
        <item x="981"/>
        <item x="832"/>
        <item x="677"/>
        <item x="1571"/>
        <item x="378"/>
        <item x="1090"/>
        <item x="1342"/>
        <item x="1336"/>
        <item x="1165"/>
        <item x="1051"/>
        <item x="1801"/>
        <item x="1114"/>
        <item x="375"/>
        <item x="104"/>
        <item x="1729"/>
        <item x="1630"/>
        <item x="1247"/>
        <item x="410"/>
        <item x="1109"/>
        <item x="453"/>
        <item x="172"/>
        <item x="406"/>
        <item x="69"/>
        <item x="566"/>
        <item x="1203"/>
        <item x="600"/>
        <item x="473"/>
        <item x="84"/>
        <item x="452"/>
        <item x="65"/>
        <item x="219"/>
        <item x="814"/>
        <item x="732"/>
        <item x="1246"/>
        <item x="640"/>
        <item x="759"/>
        <item x="598"/>
        <item x="1322"/>
        <item x="175"/>
        <item x="266"/>
        <item x="754"/>
        <item x="461"/>
        <item x="1196"/>
        <item x="1578"/>
        <item x="810"/>
        <item x="734"/>
        <item x="1691"/>
        <item x="756"/>
        <item x="1568"/>
        <item x="1359"/>
        <item x="635"/>
        <item x="421"/>
        <item x="1355"/>
        <item x="966"/>
        <item x="1750"/>
        <item x="1587"/>
        <item x="760"/>
        <item x="189"/>
        <item x="968"/>
        <item x="1524"/>
        <item x="466"/>
        <item x="763"/>
        <item x="1816"/>
        <item x="908"/>
        <item x="61"/>
        <item x="530"/>
        <item x="1938"/>
        <item x="1792"/>
        <item x="1815"/>
        <item x="1739"/>
        <item x="22"/>
        <item x="736"/>
        <item x="642"/>
        <item x="592"/>
        <item x="1348"/>
        <item x="21"/>
        <item x="20"/>
        <item x="185"/>
        <item x="432"/>
        <item x="1812"/>
        <item x="1988"/>
        <item x="180"/>
        <item x="815"/>
        <item x="1537"/>
        <item x="1042"/>
        <item x="1853"/>
        <item x="798"/>
        <item x="2010"/>
        <item x="1980"/>
        <item x="607"/>
        <item x="42"/>
        <item x="27"/>
        <item x="1441"/>
        <item x="859"/>
        <item x="886"/>
        <item x="1000"/>
        <item x="56"/>
        <item x="909"/>
        <item x="1378"/>
        <item x="143"/>
        <item x="812"/>
        <item x="1890"/>
        <item x="849"/>
        <item x="1618"/>
        <item x="399"/>
        <item x="903"/>
        <item x="1368"/>
        <item x="1601"/>
        <item x="310"/>
        <item x="1865"/>
        <item x="417"/>
        <item x="1337"/>
        <item x="1059"/>
        <item x="1503"/>
        <item x="405"/>
        <item x="1757"/>
        <item x="1627"/>
        <item x="1302"/>
        <item x="414"/>
        <item x="242"/>
        <item x="1594"/>
        <item x="1553"/>
        <item x="413"/>
        <item x="1847"/>
        <item x="1463"/>
        <item x="630"/>
        <item x="1492"/>
        <item x="426"/>
        <item x="1388"/>
        <item x="925"/>
        <item x="788"/>
        <item x="1366"/>
        <item x="1929"/>
        <item x="1955"/>
        <item x="1149"/>
        <item x="1021"/>
        <item x="1058"/>
        <item x="1791"/>
        <item x="297"/>
        <item x="1875"/>
        <item x="845"/>
        <item x="1104"/>
        <item x="1906"/>
        <item x="1345"/>
        <item x="1809"/>
        <item x="1284"/>
        <item x="1647"/>
        <item x="941"/>
        <item x="1576"/>
        <item x="831"/>
        <item x="1609"/>
        <item x="464"/>
        <item x="669"/>
        <item x="1133"/>
        <item x="1698"/>
        <item x="887"/>
        <item x="1464"/>
        <item x="717"/>
        <item x="770"/>
        <item x="395"/>
        <item x="465"/>
        <item x="110"/>
        <item x="1607"/>
        <item x="758"/>
        <item x="1629"/>
        <item x="587"/>
        <item x="1063"/>
        <item x="1449"/>
        <item x="899"/>
        <item x="549"/>
        <item x="745"/>
        <item x="1328"/>
        <item x="1439"/>
        <item x="200"/>
        <item x="1519"/>
        <item x="275"/>
        <item x="1837"/>
        <item x="1645"/>
        <item x="269"/>
        <item x="1354"/>
        <item x="1097"/>
        <item x="339"/>
        <item x="4"/>
        <item x="386"/>
        <item x="308"/>
        <item x="525"/>
        <item x="1462"/>
        <item x="748"/>
        <item x="647"/>
        <item x="1756"/>
        <item x="1793"/>
        <item x="616"/>
        <item x="1595"/>
        <item x="1811"/>
        <item x="1367"/>
        <item x="1044"/>
        <item x="1728"/>
        <item x="720"/>
        <item x="1827"/>
        <item x="768"/>
        <item x="1603"/>
        <item x="679"/>
        <item x="1510"/>
        <item x="1361"/>
        <item x="778"/>
        <item x="773"/>
        <item x="389"/>
        <item x="1588"/>
        <item x="1626"/>
        <item x="999"/>
        <item x="1840"/>
        <item x="1315"/>
        <item x="160"/>
        <item x="408"/>
        <item x="144"/>
        <item x="1154"/>
        <item x="125"/>
        <item x="126"/>
        <item x="1546"/>
        <item x="568"/>
        <item x="639"/>
        <item x="119"/>
        <item x="1565"/>
        <item x="878"/>
        <item x="1577"/>
        <item x="1774"/>
        <item x="809"/>
        <item x="1734"/>
        <item x="350"/>
        <item x="1536"/>
        <item x="979"/>
        <item x="611"/>
        <item x="872"/>
        <item x="585"/>
        <item x="145"/>
        <item x="1369"/>
        <item x="57"/>
        <item x="1045"/>
        <item x="1020"/>
        <item x="1343"/>
        <item x="802"/>
        <item x="1460"/>
        <item x="120"/>
        <item x="1551"/>
        <item x="1482"/>
        <item x="401"/>
        <item x="989"/>
        <item x="1116"/>
        <item x="1118"/>
        <item x="830"/>
        <item x="51"/>
        <item x="1360"/>
        <item x="1025"/>
        <item x="338"/>
        <item x="444"/>
        <item x="856"/>
        <item x="977"/>
        <item x="38"/>
        <item x="403"/>
        <item x="858"/>
        <item x="1644"/>
        <item x="1094"/>
        <item x="1121"/>
        <item x="1"/>
        <item x="127"/>
        <item x="1062"/>
        <item x="477"/>
        <item x="123"/>
        <item x="975"/>
        <item x="880"/>
        <item x="602"/>
        <item x="682"/>
        <item x="1008"/>
        <item x="667"/>
        <item x="1035"/>
        <item x="967"/>
        <item x="829"/>
        <item x="513"/>
        <item x="584"/>
        <item x="567"/>
        <item x="570"/>
        <item x="388"/>
        <item x="839"/>
        <item x="712"/>
        <item x="419"/>
        <item x="892"/>
        <item x="835"/>
        <item x="905"/>
        <item x="10"/>
        <item x="681"/>
        <item x="586"/>
        <item x="766"/>
        <item x="1191"/>
        <item x="767"/>
        <item x="147"/>
        <item x="1153"/>
        <item x="1308"/>
        <item x="1193"/>
        <item x="913"/>
        <item x="476"/>
        <item x="800"/>
        <item x="1604"/>
        <item x="668"/>
        <item x="783"/>
        <item x="1209"/>
        <item x="750"/>
        <item x="808"/>
        <item x="1095"/>
        <item x="130"/>
        <item x="784"/>
        <item x="822"/>
        <item x="772"/>
        <item x="952"/>
        <item x="1484"/>
        <item x="1438"/>
        <item x="223"/>
        <item x="769"/>
        <item x="896"/>
        <item x="1848"/>
        <item x="996"/>
        <item x="109"/>
        <item x="1582"/>
        <item x="752"/>
        <item x="423"/>
        <item x="1569"/>
        <item x="1155"/>
        <item x="1151"/>
        <item x="128"/>
        <item x="826"/>
        <item x="141"/>
        <item x="256"/>
        <item x="964"/>
        <item x="124"/>
        <item x="785"/>
        <item x="953"/>
        <item x="1132"/>
        <item x="336"/>
        <item x="372"/>
        <item x="1344"/>
        <item x="357"/>
        <item x="149"/>
        <item x="1002"/>
        <item x="292"/>
        <item x="396"/>
        <item x="1376"/>
        <item x="1005"/>
        <item x="272"/>
        <item x="316"/>
        <item x="111"/>
        <item x="304"/>
        <item x="289"/>
        <item x="911"/>
        <item x="912"/>
        <item x="254"/>
        <item x="262"/>
        <item x="1457"/>
        <item x="335"/>
        <item x="296"/>
        <item x="274"/>
        <item x="334"/>
        <item x="471"/>
        <item x="337"/>
        <item x="997"/>
        <item x="974"/>
        <item x="1003"/>
        <item x="1138"/>
        <item x="998"/>
        <item x="680"/>
        <item x="474"/>
        <item x="41"/>
        <item x="79"/>
        <item x="1440"/>
        <item x="369"/>
        <item x="751"/>
        <item x="459"/>
        <item x="221"/>
        <item x="103"/>
        <item x="113"/>
        <item x="1128"/>
        <item x="915"/>
        <item x="14"/>
        <item x="181"/>
        <item x="313"/>
        <item x="861"/>
        <item x="195"/>
        <item x="1111"/>
        <item x="1101"/>
        <item x="553"/>
        <item x="295"/>
        <item x="1232"/>
        <item x="764"/>
        <item x="1214"/>
        <item x="976"/>
        <item x="1006"/>
        <item x="524"/>
        <item x="484"/>
        <item x="960"/>
        <item x="571"/>
        <item x="605"/>
        <item x="1087"/>
        <item x="910"/>
        <item x="683"/>
        <item x="706"/>
        <item x="799"/>
        <item x="850"/>
        <item x="140"/>
        <item x="302"/>
        <item x="1033"/>
        <item x="1054"/>
        <item x="543"/>
        <item x="462"/>
        <item x="97"/>
        <item x="593"/>
        <item x="1119"/>
        <item x="1036"/>
        <item x="871"/>
        <item x="191"/>
        <item x="1069"/>
        <item x="218"/>
        <item x="368"/>
        <item x="882"/>
        <item x="92"/>
        <item x="273"/>
        <item x="115"/>
        <item x="199"/>
        <item x="379"/>
        <item x="753"/>
        <item x="136"/>
        <item x="948"/>
        <item x="409"/>
        <item x="48"/>
        <item x="710"/>
        <item x="253"/>
        <item x="1001"/>
        <item x="1334"/>
        <item x="142"/>
        <item x="1096"/>
        <item x="312"/>
        <item x="863"/>
        <item x="713"/>
        <item x="898"/>
        <item x="146"/>
        <item x="5"/>
        <item x="569"/>
        <item x="121"/>
        <item x="765"/>
        <item x="916"/>
        <item x="862"/>
        <item x="963"/>
        <item x="1323"/>
        <item x="1185"/>
        <item x="1313"/>
        <item x="1024"/>
        <item x="1052"/>
        <item x="105"/>
        <item x="673"/>
        <item x="418"/>
        <item x="1150"/>
        <item x="106"/>
        <item x="1179"/>
        <item x="1074"/>
        <item x="1093"/>
        <item x="107"/>
        <item x="897"/>
        <item x="857"/>
        <item x="675"/>
        <item x="666"/>
        <item t="default"/>
      </items>
    </pivotField>
    <pivotField compact="0" outline="0" showAll="0"/>
    <pivotField compact="0" outline="0" showAll="0"/>
    <pivotField dataField="1" compact="0" outline="0" showAll="0">
      <items count="2050">
        <item x="1258"/>
        <item x="1485"/>
        <item x="1743"/>
        <item x="1531"/>
        <item x="1441"/>
        <item x="1667"/>
        <item x="2040"/>
        <item x="993"/>
        <item x="1672"/>
        <item x="18"/>
        <item x="1563"/>
        <item x="1288"/>
        <item x="1421"/>
        <item x="47"/>
        <item x="1959"/>
        <item x="1828"/>
        <item x="1827"/>
        <item x="1495"/>
        <item x="1291"/>
        <item x="1716"/>
        <item x="1433"/>
        <item x="1742"/>
        <item x="1783"/>
        <item x="45"/>
        <item x="1482"/>
        <item x="332"/>
        <item x="1434"/>
        <item x="1377"/>
        <item x="1705"/>
        <item x="365"/>
        <item x="356"/>
        <item x="1681"/>
        <item x="1432"/>
        <item x="1522"/>
        <item x="291"/>
        <item x="1929"/>
        <item x="1493"/>
        <item x="1803"/>
        <item x="1900"/>
        <item x="359"/>
        <item x="1278"/>
        <item x="206"/>
        <item x="1719"/>
        <item x="358"/>
        <item x="705"/>
        <item x="1842"/>
        <item x="367"/>
        <item x="793"/>
        <item x="492"/>
        <item x="523"/>
        <item x="1990"/>
        <item x="49"/>
        <item x="174"/>
        <item x="1496"/>
        <item x="1677"/>
        <item x="1530"/>
        <item x="1379"/>
        <item x="132"/>
        <item x="9"/>
        <item x="364"/>
        <item x="1880"/>
        <item x="1484"/>
        <item x="1429"/>
        <item x="1494"/>
        <item x="1524"/>
        <item x="6"/>
        <item x="8"/>
        <item x="1430"/>
        <item x="1497"/>
        <item x="7"/>
        <item x="1508"/>
        <item x="55"/>
        <item x="1712"/>
        <item x="539"/>
        <item x="354"/>
        <item x="1686"/>
        <item x="1498"/>
        <item x="1711"/>
        <item x="329"/>
        <item x="511"/>
        <item x="1957"/>
        <item x="33"/>
        <item x="318"/>
        <item x="230"/>
        <item x="1752"/>
        <item x="619"/>
        <item x="626"/>
        <item x="498"/>
        <item x="537"/>
        <item x="1941"/>
        <item x="207"/>
        <item x="1894"/>
        <item x="1856"/>
        <item x="343"/>
        <item x="1509"/>
        <item x="623"/>
        <item x="280"/>
        <item x="1580"/>
        <item x="1975"/>
        <item x="342"/>
        <item x="229"/>
        <item x="622"/>
        <item x="319"/>
        <item x="1942"/>
        <item x="226"/>
        <item x="320"/>
        <item x="1901"/>
        <item x="361"/>
        <item x="1344"/>
        <item x="397"/>
        <item x="708"/>
        <item x="1431"/>
        <item x="62"/>
        <item x="1490"/>
        <item x="1630"/>
        <item x="483"/>
        <item x="324"/>
        <item x="355"/>
        <item x="1097"/>
        <item x="309"/>
        <item x="1505"/>
        <item x="317"/>
        <item x="1718"/>
        <item x="363"/>
        <item x="494"/>
        <item x="1634"/>
        <item x="1888"/>
        <item x="664"/>
        <item x="270"/>
        <item x="360"/>
        <item x="687"/>
        <item x="714"/>
        <item x="1825"/>
        <item x="2033"/>
        <item x="168"/>
        <item x="805"/>
        <item x="921"/>
        <item x="646"/>
        <item x="1984"/>
        <item x="1064"/>
        <item x="1467"/>
        <item x="577"/>
        <item x="806"/>
        <item x="684"/>
        <item x="644"/>
        <item x="2048"/>
        <item x="1375"/>
        <item x="591"/>
        <item x="1777"/>
        <item x="442"/>
        <item x="688"/>
        <item x="283"/>
        <item x="518"/>
        <item x="685"/>
        <item x="690"/>
        <item x="1779"/>
        <item x="722"/>
        <item x="779"/>
        <item x="628"/>
        <item x="315"/>
        <item x="624"/>
        <item x="2009"/>
        <item x="1864"/>
        <item x="415"/>
        <item x="1541"/>
        <item x="416"/>
        <item x="17"/>
        <item x="235"/>
        <item x="281"/>
        <item x="24"/>
        <item x="1261"/>
        <item x="621"/>
        <item x="187"/>
        <item x="472"/>
        <item x="285"/>
        <item x="627"/>
        <item x="1387"/>
        <item x="689"/>
        <item x="1538"/>
        <item x="1940"/>
        <item x="721"/>
        <item x="282"/>
        <item x="351"/>
        <item x="1772"/>
        <item x="711"/>
        <item x="2012"/>
        <item x="321"/>
        <item x="957"/>
        <item x="1473"/>
        <item x="2019"/>
        <item x="480"/>
        <item x="1796"/>
        <item x="527"/>
        <item x="287"/>
        <item x="1818"/>
        <item x="0"/>
        <item x="1469"/>
        <item x="1019"/>
        <item x="208"/>
        <item x="314"/>
        <item x="1780"/>
        <item x="1468"/>
        <item x="277"/>
        <item x="2008"/>
        <item x="854"/>
        <item x="288"/>
        <item x="1707"/>
        <item x="278"/>
        <item x="2032"/>
        <item x="1682"/>
        <item x="1709"/>
        <item x="1384"/>
        <item x="1874"/>
        <item x="1428"/>
        <item x="279"/>
        <item x="1653"/>
        <item x="284"/>
        <item x="156"/>
        <item x="137"/>
        <item x="536"/>
        <item x="39"/>
        <item x="521"/>
        <item x="532"/>
        <item x="1049"/>
        <item x="538"/>
        <item x="1472"/>
        <item x="671"/>
        <item x="1652"/>
        <item x="1621"/>
        <item x="2021"/>
        <item x="1556"/>
        <item x="1791"/>
        <item x="1513"/>
        <item x="2020"/>
        <item x="1639"/>
        <item x="85"/>
        <item x="1480"/>
        <item x="1605"/>
        <item x="1542"/>
        <item x="1582"/>
        <item x="44"/>
        <item x="1915"/>
        <item x="1679"/>
        <item x="2007"/>
        <item x="1399"/>
        <item x="2044"/>
        <item x="1614"/>
        <item x="1060"/>
        <item x="1560"/>
        <item x="1764"/>
        <item x="402"/>
        <item x="1992"/>
        <item x="188"/>
        <item x="1381"/>
        <item x="1989"/>
        <item x="455"/>
        <item x="1529"/>
        <item x="294"/>
        <item x="311"/>
        <item x="148"/>
        <item x="1511"/>
        <item x="1738"/>
        <item x="1470"/>
        <item x="1512"/>
        <item x="866"/>
        <item x="645"/>
        <item x="907"/>
        <item x="1477"/>
        <item x="1918"/>
        <item x="1684"/>
        <item x="1200"/>
        <item x="1859"/>
        <item x="1678"/>
        <item x="1276"/>
        <item x="404"/>
        <item x="771"/>
        <item x="2010"/>
        <item x="1449"/>
        <item x="2027"/>
        <item x="1411"/>
        <item x="2029"/>
        <item x="1491"/>
        <item x="1487"/>
        <item x="877"/>
        <item x="869"/>
        <item x="636"/>
        <item x="1391"/>
        <item x="1517"/>
        <item x="1465"/>
        <item x="940"/>
        <item x="1443"/>
        <item x="1338"/>
        <item x="1450"/>
        <item x="249"/>
        <item x="1380"/>
        <item x="1897"/>
        <item x="1922"/>
        <item x="1337"/>
        <item x="2024"/>
        <item x="1976"/>
        <item x="780"/>
        <item x="631"/>
        <item x="559"/>
        <item x="1393"/>
        <item x="1986"/>
        <item x="1933"/>
        <item x="1486"/>
        <item x="383"/>
        <item x="46"/>
        <item x="558"/>
        <item x="1893"/>
        <item x="1503"/>
        <item x="514"/>
        <item x="1991"/>
        <item x="37"/>
        <item x="1463"/>
        <item x="2046"/>
        <item x="1569"/>
        <item x="153"/>
        <item x="658"/>
        <item x="660"/>
        <item x="2001"/>
        <item x="1971"/>
        <item x="458"/>
        <item x="2004"/>
        <item x="1982"/>
        <item x="1758"/>
        <item x="1781"/>
        <item x="1997"/>
        <item x="2014"/>
        <item x="1980"/>
        <item x="1348"/>
        <item x="1995"/>
        <item x="761"/>
        <item x="1949"/>
        <item x="1801"/>
        <item x="2022"/>
        <item x="731"/>
        <item x="1658"/>
        <item x="1466"/>
        <item x="1902"/>
        <item x="1857"/>
        <item x="1999"/>
        <item x="517"/>
        <item x="554"/>
        <item x="1537"/>
        <item x="1633"/>
        <item x="1693"/>
        <item x="556"/>
        <item x="576"/>
        <item x="1361"/>
        <item x="804"/>
        <item x="1914"/>
        <item x="1160"/>
        <item x="1927"/>
        <item x="1586"/>
        <item x="2031"/>
        <item x="1921"/>
        <item x="1602"/>
        <item x="1583"/>
        <item x="2041"/>
        <item x="1833"/>
        <item x="2013"/>
        <item x="1945"/>
        <item x="1954"/>
        <item x="2016"/>
        <item x="1908"/>
        <item x="560"/>
        <item x="2045"/>
        <item x="1755"/>
        <item x="1958"/>
        <item x="1966"/>
        <item x="1977"/>
        <item x="1235"/>
        <item x="557"/>
        <item x="1946"/>
        <item x="1774"/>
        <item x="1423"/>
        <item x="271"/>
        <item x="1822"/>
        <item x="867"/>
        <item x="1122"/>
        <item x="1769"/>
        <item x="2018"/>
        <item x="1034"/>
        <item x="1784"/>
        <item x="1938"/>
        <item x="1756"/>
        <item x="2035"/>
        <item x="1198"/>
        <item x="353"/>
        <item x="1193"/>
        <item x="1596"/>
        <item x="1815"/>
        <item x="1932"/>
        <item x="2034"/>
        <item x="1841"/>
        <item x="1985"/>
        <item x="650"/>
        <item x="2015"/>
        <item x="2023"/>
        <item x="1536"/>
        <item x="1145"/>
        <item x="1650"/>
        <item x="561"/>
        <item x="1655"/>
        <item x="2038"/>
        <item x="429"/>
        <item x="380"/>
        <item x="374"/>
        <item x="1611"/>
        <item x="1987"/>
        <item x="1963"/>
        <item x="1112"/>
        <item x="1905"/>
        <item x="1904"/>
        <item x="920"/>
        <item x="237"/>
        <item x="1723"/>
        <item x="1221"/>
        <item x="1909"/>
        <item x="411"/>
        <item x="2005"/>
        <item x="3"/>
        <item x="1518"/>
        <item x="26"/>
        <item x="1943"/>
        <item x="1649"/>
        <item x="1419"/>
        <item x="555"/>
        <item x="502"/>
        <item x="1910"/>
        <item x="1648"/>
        <item x="597"/>
        <item x="1403"/>
        <item x="1811"/>
        <item x="487"/>
        <item x="1816"/>
        <item x="80"/>
        <item x="1041"/>
        <item x="610"/>
        <item x="2026"/>
        <item x="1201"/>
        <item x="762"/>
        <item x="1029"/>
        <item x="2028"/>
        <item x="1923"/>
        <item x="215"/>
        <item x="1884"/>
        <item x="1930"/>
        <item x="1996"/>
        <item x="2017"/>
        <item x="1625"/>
        <item x="1717"/>
        <item x="2043"/>
        <item x="2000"/>
        <item x="1967"/>
        <item x="1545"/>
        <item x="224"/>
        <item x="1851"/>
        <item x="2011"/>
        <item x="1520"/>
        <item x="2006"/>
        <item x="1670"/>
        <item x="1612"/>
        <item x="1558"/>
        <item x="1895"/>
        <item x="794"/>
        <item x="1701"/>
        <item x="1766"/>
        <item x="1748"/>
        <item x="501"/>
        <item x="1424"/>
        <item x="1870"/>
        <item x="1440"/>
        <item x="1416"/>
        <item x="1613"/>
        <item x="546"/>
        <item x="1911"/>
        <item x="873"/>
        <item x="1607"/>
        <item x="1506"/>
        <item x="425"/>
        <item x="422"/>
        <item x="1597"/>
        <item x="1159"/>
        <item x="178"/>
        <item x="1964"/>
        <item x="901"/>
        <item x="843"/>
        <item x="1162"/>
        <item x="1728"/>
        <item x="1852"/>
        <item x="1970"/>
        <item x="969"/>
        <item x="1740"/>
        <item x="1674"/>
        <item x="890"/>
        <item x="468"/>
        <item x="467"/>
        <item x="540"/>
        <item x="655"/>
        <item x="1031"/>
        <item x="698"/>
        <item x="1590"/>
        <item x="1389"/>
        <item x="1510"/>
        <item x="348"/>
        <item x="1920"/>
        <item x="268"/>
        <item x="1151"/>
        <item x="1415"/>
        <item x="2002"/>
        <item x="1407"/>
        <item x="1527"/>
        <item x="841"/>
        <item x="575"/>
        <item x="1539"/>
        <item x="1924"/>
        <item x="579"/>
        <item x="2025"/>
        <item x="1638"/>
        <item x="1631"/>
        <item x="1417"/>
        <item x="1587"/>
        <item x="1323"/>
        <item x="548"/>
        <item x="2039"/>
        <item x="2042"/>
        <item x="739"/>
        <item x="1369"/>
        <item x="1993"/>
        <item x="1877"/>
        <item x="562"/>
        <item x="205"/>
        <item x="1839"/>
        <item x="1390"/>
        <item x="1955"/>
        <item x="255"/>
        <item x="1729"/>
        <item x="1848"/>
        <item x="1745"/>
        <item x="1873"/>
        <item x="1622"/>
        <item x="572"/>
        <item x="1330"/>
        <item x="1751"/>
        <item x="1869"/>
        <item x="1925"/>
        <item x="440"/>
        <item x="1994"/>
        <item x="1620"/>
        <item x="1426"/>
        <item x="947"/>
        <item x="1802"/>
        <item x="240"/>
        <item x="1418"/>
        <item x="1868"/>
        <item x="1881"/>
        <item x="1557"/>
        <item x="1412"/>
        <item x="1581"/>
        <item x="617"/>
        <item x="1594"/>
        <item x="1846"/>
        <item x="1706"/>
        <item x="1663"/>
        <item x="232"/>
        <item x="347"/>
        <item x="1107"/>
        <item x="507"/>
        <item x="596"/>
        <item x="1464"/>
        <item x="1792"/>
        <item x="164"/>
        <item x="1878"/>
        <item x="1205"/>
        <item x="1156"/>
        <item x="1392"/>
        <item x="87"/>
        <item x="1166"/>
        <item x="1080"/>
        <item x="534"/>
        <item x="747"/>
        <item x="500"/>
        <item x="632"/>
        <item x="1397"/>
        <item x="344"/>
        <item x="1898"/>
        <item x="1188"/>
        <item x="1906"/>
        <item x="1297"/>
        <item x="1969"/>
        <item x="1899"/>
        <item x="1661"/>
        <item x="1998"/>
        <item x="1410"/>
        <item x="1197"/>
        <item x="1934"/>
        <item x="1979"/>
        <item x="1077"/>
        <item x="686"/>
        <item x="1076"/>
        <item x="463"/>
        <item x="390"/>
        <item x="1962"/>
        <item x="454"/>
        <item x="1329"/>
        <item x="231"/>
        <item x="1414"/>
        <item x="1727"/>
        <item x="1775"/>
        <item x="1912"/>
        <item x="1492"/>
        <item x="1478"/>
        <item x="1504"/>
        <item x="1875"/>
        <item x="1616"/>
        <item x="1867"/>
        <item x="394"/>
        <item x="1891"/>
        <item x="1555"/>
        <item x="1552"/>
        <item x="2036"/>
        <item x="1656"/>
        <item x="1589"/>
        <item x="1553"/>
        <item x="1697"/>
        <item x="1559"/>
        <item x="1451"/>
        <item x="1832"/>
        <item x="1610"/>
        <item x="1937"/>
        <item x="1395"/>
        <item x="1767"/>
        <item x="615"/>
        <item x="1665"/>
        <item x="1704"/>
        <item x="1797"/>
        <item x="1896"/>
        <item x="608"/>
        <item x="552"/>
        <item x="1746"/>
        <item x="1595"/>
        <item x="1325"/>
        <item x="1664"/>
        <item x="1425"/>
        <item x="1174"/>
        <item x="1730"/>
        <item x="1735"/>
        <item x="1849"/>
        <item x="1983"/>
        <item x="1577"/>
        <item x="1831"/>
        <item x="470"/>
        <item x="352"/>
        <item x="1071"/>
        <item x="1919"/>
        <item x="1765"/>
        <item x="1271"/>
        <item x="1882"/>
        <item x="1651"/>
        <item x="1632"/>
        <item x="1452"/>
        <item x="1654"/>
        <item x="1759"/>
        <item x="400"/>
        <item x="982"/>
        <item x="1853"/>
        <item x="1249"/>
        <item x="1817"/>
        <item x="1647"/>
        <item x="1567"/>
        <item x="589"/>
        <item x="2037"/>
        <item x="1675"/>
        <item x="1885"/>
        <item x="612"/>
        <item x="811"/>
        <item x="1085"/>
        <item x="1561"/>
        <item x="1170"/>
        <item x="1823"/>
        <item x="1121"/>
        <item x="528"/>
        <item x="1965"/>
        <item x="1409"/>
        <item x="943"/>
        <item x="209"/>
        <item x="1700"/>
        <item x="299"/>
        <item x="434"/>
        <item x="233"/>
        <item x="733"/>
        <item x="551"/>
        <item x="709"/>
        <item x="1879"/>
        <item x="225"/>
        <item x="460"/>
        <item x="1253"/>
        <item x="730"/>
        <item x="508"/>
        <item x="1216"/>
        <item x="259"/>
        <item x="1770"/>
        <item x="1635"/>
        <item x="1226"/>
        <item x="991"/>
        <item x="236"/>
        <item x="298"/>
        <item x="716"/>
        <item x="376"/>
        <item x="1761"/>
        <item x="67"/>
        <item x="1950"/>
        <item x="1807"/>
        <item x="155"/>
        <item x="83"/>
        <item x="373"/>
        <item x="1917"/>
        <item x="1422"/>
        <item x="2047"/>
        <item x="290"/>
        <item x="1804"/>
        <item x="1657"/>
        <item x="1739"/>
        <item x="1299"/>
        <item x="1199"/>
        <item x="1617"/>
        <item x="445"/>
        <item x="1660"/>
        <item x="842"/>
        <item x="340"/>
        <item x="1847"/>
        <item x="1388"/>
        <item x="1810"/>
        <item x="522"/>
        <item x="1404"/>
        <item x="1294"/>
        <item x="659"/>
        <item x="1819"/>
        <item x="331"/>
        <item x="234"/>
        <item x="1173"/>
        <item x="1187"/>
        <item x="171"/>
        <item x="276"/>
        <item x="1138"/>
        <item x="66"/>
        <item x="1239"/>
        <item x="1956"/>
        <item x="469"/>
        <item x="727"/>
        <item x="1040"/>
        <item x="1821"/>
        <item x="1960"/>
        <item x="693"/>
        <item x="489"/>
        <item x="729"/>
        <item x="1694"/>
        <item x="1182"/>
        <item x="928"/>
        <item x="1760"/>
        <item x="1776"/>
        <item x="1886"/>
        <item x="1978"/>
        <item x="16"/>
        <item x="1744"/>
        <item x="1105"/>
        <item x="239"/>
        <item x="515"/>
        <item x="241"/>
        <item x="90"/>
        <item x="704"/>
        <item x="703"/>
        <item x="326"/>
        <item x="1643"/>
        <item x="1805"/>
        <item x="1551"/>
        <item x="1944"/>
        <item x="1773"/>
        <item x="1272"/>
        <item x="117"/>
        <item x="1871"/>
        <item x="1206"/>
        <item x="1866"/>
        <item x="131"/>
        <item x="1974"/>
        <item x="76"/>
        <item x="547"/>
        <item x="248"/>
        <item x="15"/>
        <item x="1820"/>
        <item x="2030"/>
        <item x="1689"/>
        <item x="1710"/>
        <item x="1793"/>
        <item x="813"/>
        <item x="649"/>
        <item x="824"/>
        <item x="1629"/>
        <item x="479"/>
        <item x="1662"/>
        <item x="1282"/>
        <item x="1336"/>
        <item x="1564"/>
        <item x="1952"/>
        <item x="1474"/>
        <item x="1167"/>
        <item x="541"/>
        <item x="382"/>
        <item x="1157"/>
        <item x="1101"/>
        <item x="1928"/>
        <item x="1570"/>
        <item x="244"/>
        <item x="1102"/>
        <item x="441"/>
        <item x="1636"/>
        <item x="846"/>
        <item x="1947"/>
        <item x="1476"/>
        <item x="1685"/>
        <item x="1402"/>
        <item x="573"/>
        <item x="1296"/>
        <item x="1645"/>
        <item x="1838"/>
        <item x="1800"/>
        <item x="449"/>
        <item x="701"/>
        <item x="1953"/>
        <item x="1599"/>
        <item x="1708"/>
        <item x="1683"/>
        <item x="939"/>
        <item x="1232"/>
        <item x="1666"/>
        <item x="265"/>
        <item x="1523"/>
        <item x="1628"/>
        <item x="625"/>
        <item x="68"/>
        <item x="1794"/>
        <item x="78"/>
        <item x="1757"/>
        <item x="73"/>
        <item x="1778"/>
        <item x="1696"/>
        <item x="1265"/>
        <item x="1398"/>
        <item x="1228"/>
        <item x="1795"/>
        <item x="60"/>
        <item x="1724"/>
        <item x="1733"/>
        <item x="1890"/>
        <item x="590"/>
        <item x="1687"/>
        <item x="1371"/>
        <item x="848"/>
        <item x="533"/>
        <item x="1248"/>
        <item x="116"/>
        <item x="1396"/>
        <item x="1408"/>
        <item x="1860"/>
        <item x="201"/>
        <item x="1713"/>
        <item x="1703"/>
        <item x="1889"/>
        <item x="1939"/>
        <item x="1075"/>
        <item x="1289"/>
        <item x="986"/>
        <item x="776"/>
        <item x="152"/>
        <item x="820"/>
        <item x="1659"/>
        <item x="1750"/>
        <item x="1737"/>
        <item x="1951"/>
        <item x="1284"/>
        <item x="412"/>
        <item x="1762"/>
        <item x="193"/>
        <item x="1861"/>
        <item x="1734"/>
        <item x="743"/>
        <item x="1378"/>
        <item x="393"/>
        <item x="1327"/>
        <item x="1571"/>
        <item x="493"/>
        <item x="1715"/>
        <item x="1266"/>
        <item x="333"/>
        <item x="1236"/>
        <item x="1863"/>
        <item x="1931"/>
        <item x="228"/>
        <item x="349"/>
        <item x="267"/>
        <item x="70"/>
        <item x="2"/>
        <item x="787"/>
        <item x="1106"/>
        <item x="1010"/>
        <item x="744"/>
        <item x="251"/>
        <item x="246"/>
        <item x="1913"/>
        <item x="1830"/>
        <item x="95"/>
        <item x="1453"/>
        <item x="1444"/>
        <item x="1394"/>
        <item x="1442"/>
        <item x="1413"/>
        <item x="1304"/>
        <item x="1855"/>
        <item x="1528"/>
        <item x="1462"/>
        <item x="1405"/>
        <item x="692"/>
        <item x="1546"/>
        <item x="63"/>
        <item x="700"/>
        <item x="594"/>
        <item x="28"/>
        <item x="1230"/>
        <item x="1286"/>
        <item x="1012"/>
        <item x="1128"/>
        <item x="1892"/>
        <item x="1763"/>
        <item x="325"/>
        <item x="1183"/>
        <item x="1785"/>
        <item x="1988"/>
        <item x="1078"/>
        <item x="1692"/>
        <item x="151"/>
        <item x="1084"/>
        <item x="1826"/>
        <item x="1680"/>
        <item x="1690"/>
        <item x="1179"/>
        <item x="19"/>
        <item x="942"/>
        <item x="1045"/>
        <item x="696"/>
        <item x="1883"/>
        <item x="1219"/>
        <item x="950"/>
        <item x="1525"/>
        <item x="526"/>
        <item x="1699"/>
        <item x="1721"/>
        <item x="1301"/>
        <item x="1671"/>
        <item x="1277"/>
        <item x="428"/>
        <item x="1499"/>
        <item x="1307"/>
        <item x="1854"/>
        <item x="1305"/>
        <item x="962"/>
        <item x="875"/>
        <item x="1646"/>
        <item x="1471"/>
        <item x="1007"/>
        <item x="919"/>
        <item x="91"/>
        <item x="384"/>
        <item x="82"/>
        <item x="1016"/>
        <item x="638"/>
        <item x="1243"/>
        <item x="792"/>
        <item x="1907"/>
        <item x="1383"/>
        <item x="1125"/>
        <item x="884"/>
        <item x="613"/>
        <item x="663"/>
        <item x="529"/>
        <item x="774"/>
        <item x="657"/>
        <item x="564"/>
        <item x="96"/>
        <item x="1124"/>
        <item x="1279"/>
        <item x="1303"/>
        <item x="1916"/>
        <item x="1835"/>
        <item x="519"/>
        <item x="398"/>
        <item x="503"/>
        <item x="135"/>
        <item x="1448"/>
        <item x="1292"/>
        <item x="1273"/>
        <item x="1519"/>
        <item x="1382"/>
        <item x="1588"/>
        <item x="243"/>
        <item x="973"/>
        <item x="1439"/>
        <item x="29"/>
        <item x="481"/>
        <item x="439"/>
        <item x="1876"/>
        <item x="1968"/>
        <item x="1280"/>
        <item x="1242"/>
        <item x="1324"/>
        <item x="456"/>
        <item x="1544"/>
        <item x="1445"/>
        <item x="1363"/>
        <item x="446"/>
        <item x="1339"/>
        <item x="1350"/>
        <item x="1456"/>
        <item x="1768"/>
        <item x="988"/>
        <item x="724"/>
        <item x="1640"/>
        <item x="482"/>
        <item x="13"/>
        <item x="488"/>
        <item x="1171"/>
        <item x="1351"/>
        <item x="595"/>
        <item x="900"/>
        <item x="35"/>
        <item x="516"/>
        <item x="245"/>
        <item x="457"/>
        <item x="1259"/>
        <item x="1143"/>
        <item x="1829"/>
        <item x="506"/>
        <item x="261"/>
        <item x="994"/>
        <item x="629"/>
        <item x="1782"/>
        <item x="1203"/>
        <item x="1081"/>
        <item x="306"/>
        <item x="30"/>
        <item x="341"/>
        <item x="362"/>
        <item x="656"/>
        <item x="1572"/>
        <item x="1293"/>
        <item x="1691"/>
        <item x="1385"/>
        <item x="1673"/>
        <item x="1027"/>
        <item x="286"/>
        <item x="737"/>
        <item x="1372"/>
        <item x="1501"/>
        <item x="1799"/>
        <item x="99"/>
        <item x="740"/>
        <item x="260"/>
        <item x="1702"/>
        <item x="1222"/>
        <item x="216"/>
        <item x="1257"/>
        <item x="1210"/>
        <item x="891"/>
        <item x="1011"/>
        <item x="293"/>
        <item x="88"/>
        <item x="391"/>
        <item x="1668"/>
        <item x="169"/>
        <item x="1720"/>
        <item x="1141"/>
        <item x="203"/>
        <item x="305"/>
        <item x="955"/>
        <item x="238"/>
        <item x="1714"/>
        <item x="173"/>
        <item x="1129"/>
        <item x="167"/>
        <item x="1961"/>
        <item x="1981"/>
        <item x="1315"/>
        <item x="1732"/>
        <item x="1540"/>
        <item x="945"/>
        <item x="1283"/>
        <item x="1204"/>
        <item x="1814"/>
        <item x="1285"/>
        <item x="1618"/>
        <item x="1146"/>
        <item x="150"/>
        <item x="392"/>
        <item x="1220"/>
        <item x="1603"/>
        <item x="34"/>
        <item x="1669"/>
        <item x="2003"/>
        <item x="1295"/>
        <item x="1227"/>
        <item x="1185"/>
        <item x="258"/>
        <item x="1698"/>
        <item x="1547"/>
        <item x="1554"/>
        <item x="1936"/>
        <item x="868"/>
        <item x="381"/>
        <item x="192"/>
        <item x="1619"/>
        <item x="1345"/>
        <item x="154"/>
        <item x="1260"/>
        <item x="497"/>
        <item x="1502"/>
        <item x="742"/>
        <item x="1722"/>
        <item x="162"/>
        <item x="1578"/>
        <item x="371"/>
        <item x="430"/>
        <item x="1427"/>
        <item x="1401"/>
        <item x="1177"/>
        <item x="222"/>
        <item x="535"/>
        <item x="184"/>
        <item x="179"/>
        <item x="1169"/>
        <item x="1400"/>
        <item x="1116"/>
        <item x="1488"/>
        <item x="1532"/>
        <item x="1360"/>
        <item x="694"/>
        <item x="505"/>
        <item x="1028"/>
        <item x="1447"/>
        <item x="1048"/>
        <item x="823"/>
        <item x="50"/>
        <item x="1483"/>
        <item x="1836"/>
        <item x="1608"/>
        <item x="938"/>
        <item x="958"/>
        <item x="544"/>
        <item x="23"/>
        <item x="937"/>
        <item x="550"/>
        <item x="54"/>
        <item x="1549"/>
        <item x="1786"/>
        <item x="926"/>
        <item x="818"/>
        <item x="1576"/>
        <item x="1370"/>
        <item x="654"/>
        <item x="746"/>
        <item x="691"/>
        <item x="702"/>
        <item x="782"/>
        <item x="436"/>
        <item x="795"/>
        <item x="94"/>
        <item x="1238"/>
        <item x="1251"/>
        <item x="1083"/>
        <item x="1637"/>
        <item x="1262"/>
        <item x="1268"/>
        <item x="1165"/>
        <item x="1515"/>
        <item x="212"/>
        <item x="1858"/>
        <item x="194"/>
        <item x="836"/>
        <item x="1458"/>
        <item x="864"/>
        <item x="1269"/>
        <item x="108"/>
        <item x="852"/>
        <item x="825"/>
        <item x="1247"/>
        <item x="1312"/>
        <item x="451"/>
        <item x="834"/>
        <item x="1840"/>
        <item x="932"/>
        <item x="738"/>
        <item x="1163"/>
        <item x="450"/>
        <item x="1144"/>
        <item x="1787"/>
        <item x="578"/>
        <item x="1099"/>
        <item x="1225"/>
        <item x="1455"/>
        <item x="1264"/>
        <item x="1514"/>
        <item x="922"/>
        <item x="651"/>
        <item x="874"/>
        <item x="510"/>
        <item x="1255"/>
        <item x="674"/>
        <item x="588"/>
        <item x="58"/>
        <item x="847"/>
        <item x="202"/>
        <item x="1055"/>
        <item x="1319"/>
        <item x="661"/>
        <item x="1676"/>
        <item x="735"/>
        <item x="1356"/>
        <item x="1065"/>
        <item x="1013"/>
        <item x="1191"/>
        <item x="781"/>
        <item x="983"/>
        <item x="1136"/>
        <item x="855"/>
        <item x="1207"/>
        <item x="210"/>
        <item x="1023"/>
        <item x="1310"/>
        <item x="883"/>
        <item x="1406"/>
        <item x="89"/>
        <item x="1244"/>
        <item x="448"/>
        <item x="437"/>
        <item x="791"/>
        <item x="1176"/>
        <item x="725"/>
        <item x="1147"/>
        <item x="1181"/>
        <item x="1161"/>
        <item x="1362"/>
        <item x="496"/>
        <item x="1535"/>
        <item x="1194"/>
        <item x="1526"/>
        <item x="889"/>
        <item x="1349"/>
        <item x="927"/>
        <item x="583"/>
        <item x="1018"/>
        <item x="1972"/>
        <item x="1139"/>
        <item x="574"/>
        <item x="1741"/>
        <item x="923"/>
        <item x="1111"/>
        <item x="865"/>
        <item x="1026"/>
        <item x="840"/>
        <item x="1233"/>
        <item x="601"/>
        <item x="1475"/>
        <item x="217"/>
        <item x="935"/>
        <item x="1865"/>
        <item x="1054"/>
        <item x="435"/>
        <item x="637"/>
        <item x="971"/>
        <item x="1056"/>
        <item x="1186"/>
        <item x="775"/>
        <item x="1059"/>
        <item x="1298"/>
        <item x="929"/>
        <item x="1168"/>
        <item x="1240"/>
        <item x="1037"/>
        <item x="1749"/>
        <item x="520"/>
        <item x="1843"/>
        <item x="25"/>
        <item x="303"/>
        <item x="1014"/>
        <item x="789"/>
        <item x="1420"/>
        <item x="1593"/>
        <item x="1609"/>
        <item x="757"/>
        <item x="475"/>
        <item x="183"/>
        <item x="1568"/>
        <item x="1250"/>
        <item x="176"/>
        <item x="1798"/>
        <item x="678"/>
        <item x="604"/>
        <item x="726"/>
        <item x="603"/>
        <item x="1726"/>
        <item x="1158"/>
        <item x="954"/>
        <item x="1627"/>
        <item x="220"/>
        <item x="1241"/>
        <item x="1373"/>
        <item x="300"/>
        <item x="936"/>
        <item x="719"/>
        <item x="1318"/>
        <item x="1015"/>
        <item x="1252"/>
        <item x="1104"/>
        <item x="75"/>
        <item x="876"/>
        <item x="512"/>
        <item x="699"/>
        <item x="377"/>
        <item x="582"/>
        <item x="1935"/>
        <item x="918"/>
        <item x="1575"/>
        <item x="944"/>
        <item x="1215"/>
        <item x="1688"/>
        <item x="1109"/>
        <item x="1565"/>
        <item x="1142"/>
        <item x="102"/>
        <item x="1747"/>
        <item x="715"/>
        <item x="1584"/>
        <item x="870"/>
        <item x="1331"/>
        <item x="652"/>
        <item x="157"/>
        <item x="1521"/>
        <item x="1038"/>
        <item x="697"/>
        <item x="1813"/>
        <item x="433"/>
        <item x="1172"/>
        <item x="495"/>
        <item x="790"/>
        <item x="307"/>
        <item x="1789"/>
        <item x="930"/>
        <item x="1812"/>
        <item x="170"/>
        <item x="1314"/>
        <item x="853"/>
        <item x="1736"/>
        <item x="247"/>
        <item x="1973"/>
        <item x="257"/>
        <item x="114"/>
        <item x="796"/>
        <item x="1809"/>
        <item x="32"/>
        <item x="478"/>
        <item x="443"/>
        <item x="1217"/>
        <item x="676"/>
        <item x="1114"/>
        <item x="1534"/>
        <item x="833"/>
        <item x="327"/>
        <item x="1850"/>
        <item x="74"/>
        <item x="1030"/>
        <item x="211"/>
        <item x="1287"/>
        <item x="951"/>
        <item x="1082"/>
        <item x="499"/>
        <item x="1224"/>
        <item x="1237"/>
        <item x="1438"/>
        <item x="438"/>
        <item x="1256"/>
        <item x="1270"/>
        <item x="1155"/>
        <item x="1180"/>
        <item x="509"/>
        <item x="1070"/>
        <item x="11"/>
        <item x="71"/>
        <item x="1275"/>
        <item x="1263"/>
        <item x="1322"/>
        <item x="902"/>
        <item x="431"/>
        <item x="1316"/>
        <item x="980"/>
        <item x="1376"/>
        <item x="1317"/>
        <item x="1887"/>
        <item x="1066"/>
        <item x="1254"/>
        <item x="134"/>
        <item x="1211"/>
        <item x="1615"/>
        <item x="924"/>
        <item x="860"/>
        <item x="1126"/>
        <item x="1074"/>
        <item x="565"/>
        <item x="670"/>
        <item x="122"/>
        <item x="1140"/>
        <item x="1209"/>
        <item x="827"/>
        <item x="662"/>
        <item x="1598"/>
        <item x="166"/>
        <item x="1079"/>
        <item x="1862"/>
        <item x="580"/>
        <item x="424"/>
        <item x="1347"/>
        <item x="1926"/>
        <item x="1948"/>
        <item x="894"/>
        <item x="264"/>
        <item x="933"/>
        <item x="1500"/>
        <item x="322"/>
        <item x="1135"/>
        <item x="1368"/>
        <item x="888"/>
        <item x="1119"/>
        <item x="934"/>
        <item x="1903"/>
        <item x="618"/>
        <item x="366"/>
        <item x="1754"/>
        <item x="1196"/>
        <item x="1624"/>
        <item x="1328"/>
        <item x="81"/>
        <item x="563"/>
        <item x="36"/>
        <item x="387"/>
        <item x="599"/>
        <item x="1591"/>
        <item x="93"/>
        <item x="1844"/>
        <item x="161"/>
        <item x="490"/>
        <item x="1460"/>
        <item x="64"/>
        <item x="177"/>
        <item x="1489"/>
        <item x="323"/>
        <item x="1087"/>
        <item x="40"/>
        <item x="1386"/>
        <item x="895"/>
        <item x="821"/>
        <item x="77"/>
        <item x="917"/>
        <item x="531"/>
        <item x="970"/>
        <item x="1072"/>
        <item x="101"/>
        <item x="1788"/>
        <item x="72"/>
        <item x="817"/>
        <item x="728"/>
        <item x="346"/>
        <item x="1088"/>
        <item x="427"/>
        <item x="777"/>
        <item x="1872"/>
        <item x="86"/>
        <item x="634"/>
        <item x="31"/>
        <item x="1806"/>
        <item x="1302"/>
        <item x="1644"/>
        <item x="665"/>
        <item x="1573"/>
        <item x="98"/>
        <item x="165"/>
        <item x="723"/>
        <item x="158"/>
        <item x="491"/>
        <item x="1606"/>
        <item x="12"/>
        <item x="213"/>
        <item x="801"/>
        <item x="1695"/>
        <item x="100"/>
        <item x="21"/>
        <item x="20"/>
        <item x="52"/>
        <item x="1461"/>
        <item x="672"/>
        <item x="985"/>
        <item x="749"/>
        <item x="1098"/>
        <item x="447"/>
        <item x="695"/>
        <item x="1604"/>
        <item x="992"/>
        <item x="961"/>
        <item x="851"/>
        <item x="1067"/>
        <item x="328"/>
        <item x="186"/>
        <item x="1626"/>
        <item x="797"/>
        <item x="330"/>
        <item x="43"/>
        <item x="112"/>
        <item x="1446"/>
        <item x="370"/>
        <item x="959"/>
        <item x="139"/>
        <item x="1436"/>
        <item x="620"/>
        <item x="263"/>
        <item x="1516"/>
        <item x="838"/>
        <item x="1834"/>
        <item x="1642"/>
        <item x="1090"/>
        <item x="1459"/>
        <item x="1753"/>
        <item x="1175"/>
        <item x="1790"/>
        <item x="1123"/>
        <item x="837"/>
        <item x="1130"/>
        <item x="987"/>
        <item x="1592"/>
        <item x="606"/>
        <item x="1808"/>
        <item x="133"/>
        <item x="485"/>
        <item x="59"/>
        <item x="1309"/>
        <item x="1725"/>
        <item x="138"/>
        <item x="1824"/>
        <item x="1308"/>
        <item x="816"/>
        <item x="1091"/>
        <item x="542"/>
        <item x="1234"/>
        <item x="196"/>
        <item x="1600"/>
        <item x="1507"/>
        <item x="182"/>
        <item x="118"/>
        <item x="227"/>
        <item x="581"/>
        <item x="1022"/>
        <item x="990"/>
        <item x="1585"/>
        <item x="1623"/>
        <item x="718"/>
        <item x="1837"/>
        <item x="159"/>
        <item x="250"/>
        <item x="707"/>
        <item x="653"/>
        <item x="1543"/>
        <item x="1063"/>
        <item x="53"/>
        <item x="881"/>
        <item x="741"/>
        <item x="1562"/>
        <item x="1047"/>
        <item x="1574"/>
        <item x="1771"/>
        <item x="1731"/>
        <item x="1533"/>
        <item x="190"/>
        <item x="214"/>
        <item x="1039"/>
        <item x="1267"/>
        <item x="1046"/>
        <item x="614"/>
        <item x="1004"/>
        <item x="972"/>
        <item x="844"/>
        <item x="1457"/>
        <item x="1017"/>
        <item x="1548"/>
        <item x="1479"/>
        <item x="1354"/>
        <item x="648"/>
        <item x="1229"/>
        <item x="949"/>
        <item x="1333"/>
        <item x="407"/>
        <item x="956"/>
        <item x="1641"/>
        <item x="1355"/>
        <item x="1189"/>
        <item x="345"/>
        <item x="893"/>
        <item x="914"/>
        <item x="252"/>
        <item x="807"/>
        <item x="828"/>
        <item x="984"/>
        <item x="420"/>
        <item x="545"/>
        <item x="1069"/>
        <item x="129"/>
        <item x="819"/>
        <item x="504"/>
        <item x="803"/>
        <item x="301"/>
        <item x="197"/>
        <item x="931"/>
        <item x="946"/>
        <item x="486"/>
        <item x="198"/>
        <item x="786"/>
        <item x="204"/>
        <item x="633"/>
        <item x="1214"/>
        <item x="1009"/>
        <item x="641"/>
        <item x="879"/>
        <item x="978"/>
        <item x="885"/>
        <item x="1290"/>
        <item x="385"/>
        <item x="1274"/>
        <item x="755"/>
        <item x="643"/>
        <item x="1032"/>
        <item x="1052"/>
        <item x="1601"/>
        <item x="965"/>
        <item x="163"/>
        <item x="609"/>
        <item x="1218"/>
        <item x="1212"/>
        <item x="4"/>
        <item x="1223"/>
        <item x="1133"/>
        <item x="904"/>
        <item x="1134"/>
        <item x="981"/>
        <item x="832"/>
        <item x="677"/>
        <item x="378"/>
        <item x="1089"/>
        <item x="1340"/>
        <item x="1334"/>
        <item x="1164"/>
        <item x="1050"/>
        <item x="995"/>
        <item x="1113"/>
        <item x="375"/>
        <item x="104"/>
        <item x="1550"/>
        <item x="1246"/>
        <item x="410"/>
        <item x="1108"/>
        <item x="453"/>
        <item x="172"/>
        <item x="406"/>
        <item x="1481"/>
        <item x="1435"/>
        <item x="69"/>
        <item x="566"/>
        <item x="1202"/>
        <item x="600"/>
        <item x="473"/>
        <item x="84"/>
        <item x="452"/>
        <item x="65"/>
        <item x="219"/>
        <item x="814"/>
        <item x="732"/>
        <item x="1245"/>
        <item x="640"/>
        <item x="1845"/>
        <item x="759"/>
        <item x="598"/>
        <item x="1320"/>
        <item x="175"/>
        <item x="266"/>
        <item x="754"/>
        <item x="1579"/>
        <item x="461"/>
        <item x="1195"/>
        <item x="1566"/>
        <item x="810"/>
        <item x="734"/>
        <item x="756"/>
        <item x="1357"/>
        <item x="635"/>
        <item x="421"/>
        <item x="1353"/>
        <item x="966"/>
        <item x="906"/>
        <item x="760"/>
        <item x="189"/>
        <item x="968"/>
        <item x="466"/>
        <item x="763"/>
        <item x="908"/>
        <item x="61"/>
        <item x="530"/>
        <item x="22"/>
        <item x="736"/>
        <item x="642"/>
        <item x="592"/>
        <item x="1374"/>
        <item x="1346"/>
        <item x="185"/>
        <item x="432"/>
        <item x="180"/>
        <item x="1454"/>
        <item x="815"/>
        <item x="1042"/>
        <item x="798"/>
        <item x="607"/>
        <item x="42"/>
        <item x="27"/>
        <item x="859"/>
        <item x="886"/>
        <item x="1437"/>
        <item x="1000"/>
        <item x="56"/>
        <item x="909"/>
        <item x="143"/>
        <item x="812"/>
        <item x="849"/>
        <item x="399"/>
        <item x="1366"/>
        <item x="310"/>
        <item x="417"/>
        <item x="1335"/>
        <item x="1058"/>
        <item x="405"/>
        <item x="1300"/>
        <item x="414"/>
        <item x="242"/>
        <item x="413"/>
        <item x="630"/>
        <item x="426"/>
        <item x="925"/>
        <item x="788"/>
        <item x="1364"/>
        <item x="1148"/>
        <item x="1021"/>
        <item x="1057"/>
        <item x="297"/>
        <item x="845"/>
        <item x="1103"/>
        <item x="1343"/>
        <item x="1281"/>
        <item x="941"/>
        <item x="831"/>
        <item x="464"/>
        <item x="669"/>
        <item x="1132"/>
        <item x="887"/>
        <item x="717"/>
        <item x="770"/>
        <item x="395"/>
        <item x="465"/>
        <item x="110"/>
        <item x="758"/>
        <item x="587"/>
        <item x="1062"/>
        <item x="899"/>
        <item x="549"/>
        <item x="745"/>
        <item x="1326"/>
        <item x="200"/>
        <item x="275"/>
        <item x="269"/>
        <item x="1352"/>
        <item x="1096"/>
        <item x="339"/>
        <item x="386"/>
        <item x="308"/>
        <item x="525"/>
        <item x="748"/>
        <item x="647"/>
        <item x="616"/>
        <item x="1365"/>
        <item x="1043"/>
        <item x="720"/>
        <item x="768"/>
        <item x="679"/>
        <item x="1359"/>
        <item x="778"/>
        <item x="773"/>
        <item x="389"/>
        <item x="999"/>
        <item x="1313"/>
        <item x="160"/>
        <item x="408"/>
        <item x="144"/>
        <item x="1153"/>
        <item x="125"/>
        <item x="126"/>
        <item x="568"/>
        <item x="639"/>
        <item x="119"/>
        <item x="878"/>
        <item x="809"/>
        <item x="350"/>
        <item x="979"/>
        <item x="611"/>
        <item x="872"/>
        <item x="585"/>
        <item x="145"/>
        <item x="1367"/>
        <item x="57"/>
        <item x="1044"/>
        <item x="1020"/>
        <item x="14"/>
        <item x="1341"/>
        <item x="802"/>
        <item x="120"/>
        <item x="401"/>
        <item x="989"/>
        <item x="1115"/>
        <item x="1117"/>
        <item x="830"/>
        <item x="51"/>
        <item x="1358"/>
        <item x="1025"/>
        <item x="338"/>
        <item x="444"/>
        <item x="856"/>
        <item x="977"/>
        <item x="403"/>
        <item x="858"/>
        <item x="1093"/>
        <item x="1120"/>
        <item x="127"/>
        <item x="1061"/>
        <item x="477"/>
        <item x="123"/>
        <item x="975"/>
        <item x="880"/>
        <item x="602"/>
        <item x="682"/>
        <item x="1008"/>
        <item x="667"/>
        <item x="1035"/>
        <item x="967"/>
        <item x="903"/>
        <item x="829"/>
        <item x="513"/>
        <item x="584"/>
        <item x="567"/>
        <item x="570"/>
        <item x="388"/>
        <item x="839"/>
        <item x="712"/>
        <item x="419"/>
        <item x="892"/>
        <item x="835"/>
        <item x="905"/>
        <item x="681"/>
        <item x="586"/>
        <item x="766"/>
        <item x="1190"/>
        <item x="767"/>
        <item x="147"/>
        <item x="1152"/>
        <item x="1306"/>
        <item x="1192"/>
        <item x="913"/>
        <item x="476"/>
        <item x="800"/>
        <item x="668"/>
        <item x="783"/>
        <item x="1208"/>
        <item x="750"/>
        <item x="808"/>
        <item x="1094"/>
        <item x="130"/>
        <item x="784"/>
        <item x="822"/>
        <item x="772"/>
        <item x="952"/>
        <item x="223"/>
        <item x="769"/>
        <item x="896"/>
        <item x="996"/>
        <item x="109"/>
        <item x="752"/>
        <item x="423"/>
        <item x="1154"/>
        <item x="1150"/>
        <item x="128"/>
        <item x="826"/>
        <item x="141"/>
        <item x="256"/>
        <item x="964"/>
        <item x="124"/>
        <item x="785"/>
        <item x="953"/>
        <item x="1131"/>
        <item x="336"/>
        <item x="372"/>
        <item x="1342"/>
        <item x="357"/>
        <item x="149"/>
        <item x="1002"/>
        <item x="292"/>
        <item x="396"/>
        <item x="1005"/>
        <item x="272"/>
        <item x="316"/>
        <item x="111"/>
        <item x="304"/>
        <item x="289"/>
        <item x="38"/>
        <item x="911"/>
        <item x="5"/>
        <item x="912"/>
        <item x="254"/>
        <item x="262"/>
        <item x="1"/>
        <item x="335"/>
        <item x="296"/>
        <item x="274"/>
        <item x="334"/>
        <item x="471"/>
        <item x="337"/>
        <item x="997"/>
        <item x="974"/>
        <item x="1003"/>
        <item x="1137"/>
        <item x="998"/>
        <item x="680"/>
        <item x="10"/>
        <item x="474"/>
        <item x="41"/>
        <item x="79"/>
        <item x="369"/>
        <item x="751"/>
        <item x="459"/>
        <item x="221"/>
        <item x="103"/>
        <item x="113"/>
        <item x="1127"/>
        <item x="915"/>
        <item x="181"/>
        <item x="313"/>
        <item x="861"/>
        <item x="195"/>
        <item x="1110"/>
        <item x="1100"/>
        <item x="553"/>
        <item x="295"/>
        <item x="1231"/>
        <item x="764"/>
        <item x="1213"/>
        <item x="976"/>
        <item x="1006"/>
        <item x="524"/>
        <item x="484"/>
        <item x="960"/>
        <item x="571"/>
        <item x="605"/>
        <item x="1086"/>
        <item x="910"/>
        <item x="683"/>
        <item x="706"/>
        <item x="799"/>
        <item x="850"/>
        <item x="140"/>
        <item x="302"/>
        <item x="1033"/>
        <item x="1053"/>
        <item x="543"/>
        <item x="462"/>
        <item x="97"/>
        <item x="593"/>
        <item x="1118"/>
        <item x="1036"/>
        <item x="871"/>
        <item x="191"/>
        <item x="1068"/>
        <item x="218"/>
        <item x="368"/>
        <item x="882"/>
        <item x="92"/>
        <item x="273"/>
        <item x="115"/>
        <item x="199"/>
        <item x="379"/>
        <item x="753"/>
        <item x="136"/>
        <item x="948"/>
        <item x="409"/>
        <item x="48"/>
        <item x="710"/>
        <item x="253"/>
        <item x="1001"/>
        <item x="1332"/>
        <item x="142"/>
        <item x="1095"/>
        <item x="312"/>
        <item x="863"/>
        <item x="713"/>
        <item x="898"/>
        <item x="146"/>
        <item x="569"/>
        <item x="121"/>
        <item x="765"/>
        <item x="916"/>
        <item x="862"/>
        <item x="963"/>
        <item x="1321"/>
        <item x="1184"/>
        <item x="1311"/>
        <item x="1024"/>
        <item x="1051"/>
        <item x="105"/>
        <item x="673"/>
        <item x="418"/>
        <item x="1149"/>
        <item x="106"/>
        <item x="1178"/>
        <item x="1073"/>
        <item x="1092"/>
        <item x="107"/>
        <item x="897"/>
        <item x="857"/>
        <item x="675"/>
        <item x="666"/>
        <item t="default"/>
      </items>
    </pivotField>
    <pivotField dataField="1" compact="0" outline="0" showAll="0">
      <items count="2062">
        <item x="2054"/>
        <item x="2010"/>
        <item x="1808"/>
        <item x="1939"/>
        <item x="1991"/>
        <item x="1695"/>
        <item x="1704"/>
        <item x="1765"/>
        <item x="1648"/>
        <item x="1891"/>
        <item x="1900"/>
        <item x="1721"/>
        <item x="1795"/>
        <item x="1807"/>
        <item x="1709"/>
        <item x="2014"/>
        <item x="2008"/>
        <item x="1986"/>
        <item x="2037"/>
        <item x="2051"/>
        <item x="1936"/>
        <item x="1959"/>
        <item x="1949"/>
        <item x="1843"/>
        <item x="1634"/>
        <item x="1809"/>
        <item x="1856"/>
        <item x="1969"/>
        <item x="1998"/>
        <item x="2003"/>
        <item x="1979"/>
        <item x="2043"/>
        <item x="2021"/>
        <item x="1657"/>
        <item x="2020"/>
        <item x="1748"/>
        <item x="2045"/>
        <item x="1970"/>
        <item x="1989"/>
        <item x="1958"/>
        <item x="1918"/>
        <item x="1946"/>
        <item x="1804"/>
        <item x="1687"/>
        <item x="2031"/>
        <item x="2058"/>
        <item x="2057"/>
        <item x="1750"/>
        <item x="1995"/>
        <item x="1690"/>
        <item x="1992"/>
        <item x="1926"/>
        <item x="1928"/>
        <item x="1916"/>
        <item x="1932"/>
        <item x="1705"/>
        <item x="1775"/>
        <item x="1670"/>
        <item x="1712"/>
        <item x="1805"/>
        <item x="1881"/>
        <item x="1654"/>
        <item x="1754"/>
        <item x="1877"/>
        <item x="1738"/>
        <item x="1839"/>
        <item x="1638"/>
        <item x="2000"/>
        <item x="1997"/>
        <item x="2009"/>
        <item x="1713"/>
        <item x="1996"/>
        <item x="2016"/>
        <item x="1931"/>
        <item x="1907"/>
        <item x="1999"/>
        <item x="1924"/>
        <item x="1947"/>
        <item x="1965"/>
        <item x="1883"/>
        <item x="1953"/>
        <item x="1915"/>
        <item x="1990"/>
        <item x="1938"/>
        <item x="1774"/>
        <item x="2022"/>
        <item x="1789"/>
        <item x="1994"/>
        <item x="1812"/>
        <item x="1681"/>
        <item x="1707"/>
        <item x="1878"/>
        <item x="1764"/>
        <item x="1714"/>
        <item x="1701"/>
        <item x="1296"/>
        <item x="1790"/>
        <item x="1827"/>
        <item x="1753"/>
        <item x="1650"/>
        <item x="1846"/>
        <item x="2056"/>
        <item x="1729"/>
        <item x="1917"/>
        <item x="1983"/>
        <item x="2023"/>
        <item x="1977"/>
        <item x="1799"/>
        <item x="1914"/>
        <item x="1741"/>
        <item x="1737"/>
        <item x="1884"/>
        <item x="2053"/>
        <item x="1725"/>
        <item x="1824"/>
        <item x="2052"/>
        <item x="1678"/>
        <item x="2050"/>
        <item x="1793"/>
        <item x="2004"/>
        <item x="1735"/>
        <item x="1653"/>
        <item x="1988"/>
        <item x="1906"/>
        <item x="1833"/>
        <item x="1902"/>
        <item x="1957"/>
        <item x="1746"/>
        <item x="1837"/>
        <item x="1966"/>
        <item x="1933"/>
        <item x="1978"/>
        <item x="1736"/>
        <item x="1724"/>
        <item x="2001"/>
        <item x="1743"/>
        <item x="1899"/>
        <item x="1639"/>
        <item x="1872"/>
        <item x="1888"/>
        <item x="1864"/>
        <item x="1850"/>
        <item x="1834"/>
        <item x="1710"/>
        <item x="1951"/>
        <item x="2034"/>
        <item x="1722"/>
        <item x="1905"/>
        <item x="1961"/>
        <item x="1910"/>
        <item x="2032"/>
        <item x="2033"/>
        <item x="1948"/>
        <item x="1935"/>
        <item x="2055"/>
        <item x="1823"/>
        <item x="1930"/>
        <item x="1826"/>
        <item x="1871"/>
        <item x="1863"/>
        <item x="1763"/>
        <item x="1981"/>
        <item x="1772"/>
        <item x="1295"/>
        <item x="2047"/>
        <item x="1781"/>
        <item x="1785"/>
        <item x="1780"/>
        <item x="1769"/>
        <item x="1645"/>
        <item x="1689"/>
        <item x="1759"/>
        <item x="1728"/>
        <item x="1784"/>
        <item x="1768"/>
        <item x="768"/>
        <item x="1836"/>
        <item x="1908"/>
        <item x="1696"/>
        <item x="1668"/>
        <item x="1665"/>
        <item x="1955"/>
        <item x="1613"/>
        <item x="2005"/>
        <item x="2025"/>
        <item x="2019"/>
        <item x="2013"/>
        <item x="2028"/>
        <item x="1967"/>
        <item x="1984"/>
        <item x="2036"/>
        <item x="1962"/>
        <item x="1890"/>
        <item x="1887"/>
        <item x="1882"/>
        <item x="1788"/>
        <item x="1925"/>
        <item x="1976"/>
        <item x="1676"/>
        <item x="1876"/>
        <item x="1643"/>
        <item x="1691"/>
        <item x="1672"/>
        <item x="1697"/>
        <item x="1666"/>
        <item x="1702"/>
        <item x="1919"/>
        <item x="1912"/>
        <item x="1651"/>
        <item x="1662"/>
        <item x="2048"/>
        <item x="1637"/>
        <item x="1866"/>
        <item x="1880"/>
        <item x="766"/>
        <item x="1911"/>
        <item x="1960"/>
        <item x="1649"/>
        <item x="2015"/>
        <item x="1854"/>
        <item x="2060"/>
        <item x="1667"/>
        <item x="1829"/>
        <item x="1693"/>
        <item x="1842"/>
        <item x="1716"/>
        <item x="1840"/>
        <item x="1945"/>
        <item x="1825"/>
        <item x="1733"/>
        <item x="1661"/>
        <item x="1663"/>
        <item x="1956"/>
        <item x="767"/>
        <item x="1797"/>
        <item x="1800"/>
        <item x="2006"/>
        <item x="1993"/>
        <item x="1901"/>
        <item x="1810"/>
        <item x="2027"/>
        <item x="1817"/>
        <item x="2011"/>
        <item x="1732"/>
        <item x="2030"/>
        <item x="1968"/>
        <item x="1792"/>
        <item x="1985"/>
        <item x="2035"/>
        <item x="1963"/>
        <item x="1889"/>
        <item x="1886"/>
        <item x="1950"/>
        <item x="1927"/>
        <item x="1779"/>
        <item x="1974"/>
        <item x="1755"/>
        <item x="1941"/>
        <item x="1875"/>
        <item x="1752"/>
        <item x="1777"/>
        <item x="1859"/>
        <item x="1677"/>
        <item x="1641"/>
        <item x="1671"/>
        <item x="1865"/>
        <item x="1684"/>
        <item x="1920"/>
        <item x="1815"/>
        <item x="1913"/>
        <item x="1700"/>
        <item x="2049"/>
        <item x="1680"/>
        <item x="1857"/>
        <item x="1652"/>
        <item x="1770"/>
        <item x="1664"/>
        <item x="2059"/>
        <item x="1669"/>
        <item x="1685"/>
        <item x="1640"/>
        <item x="7"/>
        <item x="1708"/>
        <item x="1849"/>
        <item x="1692"/>
        <item x="1782"/>
        <item x="1896"/>
        <item x="1893"/>
        <item x="1756"/>
        <item x="1751"/>
        <item x="1848"/>
        <item x="1686"/>
        <item x="1867"/>
        <item x="1828"/>
        <item x="1835"/>
        <item x="1838"/>
        <item x="1822"/>
        <item x="1803"/>
        <item x="1811"/>
        <item x="1922"/>
        <item x="1818"/>
        <item x="1885"/>
        <item x="1715"/>
        <item x="1937"/>
        <item x="2024"/>
        <item x="1655"/>
        <item x="1858"/>
        <item x="1660"/>
        <item x="721"/>
        <item x="1776"/>
        <item x="1942"/>
        <item x="1679"/>
        <item x="1642"/>
        <item x="1673"/>
        <item x="1688"/>
        <item x="1717"/>
        <item x="1698"/>
        <item x="1744"/>
        <item x="723"/>
        <item x="1954"/>
        <item x="1730"/>
        <item x="1749"/>
        <item x="1929"/>
        <item x="1731"/>
        <item x="1771"/>
        <item x="1855"/>
        <item x="1940"/>
        <item x="1636"/>
        <item x="1830"/>
        <item x="2039"/>
        <item x="2041"/>
        <item x="1975"/>
        <item x="1760"/>
        <item x="1944"/>
        <item x="1635"/>
        <item x="1706"/>
        <item x="1841"/>
        <item x="1847"/>
        <item x="1801"/>
        <item x="1718"/>
        <item x="1773"/>
        <item x="2007"/>
        <item x="2018"/>
        <item x="2012"/>
        <item x="2029"/>
        <item x="1802"/>
        <item x="1813"/>
        <item x="1819"/>
        <item x="1757"/>
        <item x="1658"/>
        <item x="6"/>
        <item x="1787"/>
        <item x="1694"/>
        <item x="1791"/>
        <item x="1894"/>
        <item x="1921"/>
        <item x="722"/>
        <item x="1656"/>
        <item x="1659"/>
        <item x="2026"/>
        <item x="1943"/>
        <item x="2002"/>
        <item x="2044"/>
        <item x="1851"/>
        <item x="2040"/>
        <item x="2038"/>
        <item x="1806"/>
        <item x="1734"/>
        <item x="1987"/>
        <item x="1923"/>
        <item x="8"/>
        <item x="765"/>
        <item x="1433"/>
        <item x="1536"/>
        <item x="1879"/>
        <item x="1598"/>
        <item x="1614"/>
        <item x="1569"/>
        <item x="1573"/>
        <item x="1632"/>
        <item x="1897"/>
        <item x="1869"/>
        <item x="1675"/>
        <item x="33"/>
        <item x="1324"/>
        <item x="1647"/>
        <item x="1361"/>
        <item x="1357"/>
        <item x="1349"/>
        <item x="769"/>
        <item x="1898"/>
        <item x="1786"/>
        <item x="1868"/>
        <item x="1862"/>
        <item x="1602"/>
        <item x="1604"/>
        <item x="1597"/>
        <item x="1623"/>
        <item x="1860"/>
        <item x="1584"/>
        <item x="1783"/>
        <item x="1571"/>
        <item x="1682"/>
        <item x="1548"/>
        <item x="1567"/>
        <item x="1796"/>
        <item x="1980"/>
        <item x="1526"/>
        <item x="1538"/>
        <item x="1814"/>
        <item x="1193"/>
        <item x="2042"/>
        <item x="1909"/>
        <item x="1761"/>
        <item x="1178"/>
        <item x="1183"/>
        <item x="381"/>
        <item x="1163"/>
        <item x="383"/>
        <item x="1644"/>
        <item x="375"/>
        <item x="377"/>
        <item x="1141"/>
        <item x="1134"/>
        <item x="1739"/>
        <item x="1727"/>
        <item x="1726"/>
        <item x="1310"/>
        <item x="1767"/>
        <item x="1268"/>
        <item x="1719"/>
        <item x="1370"/>
        <item x="1394"/>
        <item x="232"/>
        <item x="1336"/>
        <item x="1360"/>
        <item x="1358"/>
        <item x="1325"/>
        <item x="1393"/>
        <item x="1409"/>
        <item x="235"/>
        <item x="9"/>
        <item x="241"/>
        <item x="540"/>
        <item x="1633"/>
        <item x="538"/>
        <item x="516"/>
        <item x="505"/>
        <item x="487"/>
        <item x="1476"/>
        <item x="227"/>
        <item x="353"/>
        <item x="248"/>
        <item x="1366"/>
        <item x="247"/>
        <item x="373"/>
        <item x="358"/>
        <item x="293"/>
        <item x="1405"/>
        <item x="785"/>
        <item x="164"/>
        <item x="305"/>
        <item x="290"/>
        <item x="476"/>
        <item x="542"/>
        <item x="263"/>
        <item x="1895"/>
        <item x="1470"/>
        <item x="336"/>
        <item x="1235"/>
        <item x="167"/>
        <item x="1870"/>
        <item x="1267"/>
        <item x="173"/>
        <item x="1488"/>
        <item x="202"/>
        <item x="727"/>
        <item x="758"/>
        <item x="1559"/>
        <item x="1239"/>
        <item x="1247"/>
        <item x="1415"/>
        <item x="1186"/>
        <item x="1151"/>
        <item x="304"/>
        <item x="222"/>
        <item x="1252"/>
        <item x="1217"/>
        <item x="1332"/>
        <item x="1197"/>
        <item x="93"/>
        <item x="162"/>
        <item x="178"/>
        <item x="206"/>
        <item x="1180"/>
        <item x="776"/>
        <item x="1258"/>
        <item x="747"/>
        <item x="492"/>
        <item x="532"/>
        <item x="581"/>
        <item x="177"/>
        <item x="265"/>
        <item x="323"/>
        <item x="513"/>
        <item x="367"/>
        <item x="75"/>
        <item x="36"/>
        <item x="1112"/>
        <item x="709"/>
        <item x="1300"/>
        <item x="221"/>
        <item x="1102"/>
        <item x="52"/>
        <item x="1211"/>
        <item x="619"/>
        <item x="64"/>
        <item x="186"/>
        <item x="2017"/>
        <item x="112"/>
        <item x="1329"/>
        <item x="181"/>
        <item x="604"/>
        <item x="139"/>
        <item x="31"/>
        <item x="102"/>
        <item x="1982"/>
        <item x="1269"/>
        <item x="1798"/>
        <item x="1490"/>
        <item x="1816"/>
        <item x="214"/>
        <item x="158"/>
        <item x="797"/>
        <item x="729"/>
        <item x="1508"/>
        <item x="187"/>
        <item x="611"/>
        <item x="1250"/>
        <item x="666"/>
        <item x="316"/>
        <item x="1535"/>
        <item x="2046"/>
        <item x="819"/>
        <item x="1504"/>
        <item x="814"/>
        <item x="74"/>
        <item x="780"/>
        <item x="563"/>
        <item x="1523"/>
        <item x="1195"/>
        <item x="295"/>
        <item x="798"/>
        <item x="630"/>
        <item x="1182"/>
        <item x="1497"/>
        <item x="1232"/>
        <item x="1396"/>
        <item x="1766"/>
        <item x="1762"/>
        <item x="1199"/>
        <item x="301"/>
        <item x="1131"/>
        <item x="1184"/>
        <item x="839"/>
        <item x="197"/>
        <item x="1108"/>
        <item x="1103"/>
        <item x="1452"/>
        <item x="1646"/>
        <item x="334"/>
        <item x="1082"/>
        <item x="78"/>
        <item x="1069"/>
        <item x="171"/>
        <item x="663"/>
        <item x="147"/>
        <item x="1203"/>
        <item x="725"/>
        <item x="1077"/>
        <item x="212"/>
        <item x="1574"/>
        <item x="1175"/>
        <item x="1568"/>
        <item x="732"/>
        <item x="1616"/>
        <item x="1221"/>
        <item x="699"/>
        <item x="579"/>
        <item x="1092"/>
        <item x="1113"/>
        <item x="817"/>
        <item x="790"/>
        <item x="1292"/>
        <item x="1177"/>
        <item x="552"/>
        <item x="153"/>
        <item x="242"/>
        <item x="1142"/>
        <item x="1303"/>
        <item x="11"/>
        <item x="269"/>
        <item x="1307"/>
        <item x="1190"/>
        <item x="1208"/>
        <item x="67"/>
        <item x="94"/>
        <item x="262"/>
        <item x="1093"/>
        <item x="137"/>
        <item x="354"/>
        <item x="299"/>
        <item x="152"/>
        <item x="1513"/>
        <item x="35"/>
        <item x="937"/>
        <item x="132"/>
        <item x="1076"/>
        <item x="46"/>
        <item x="58"/>
        <item x="30"/>
        <item x="83"/>
        <item x="280"/>
        <item x="374"/>
        <item x="497"/>
        <item x="1050"/>
        <item x="291"/>
        <item x="1446"/>
        <item x="919"/>
        <item x="511"/>
        <item x="970"/>
        <item x="292"/>
        <item x="694"/>
        <item x="341"/>
        <item x="1577"/>
        <item x="302"/>
        <item x="960"/>
        <item x="201"/>
        <item x="999"/>
        <item x="886"/>
        <item x="231"/>
        <item x="372"/>
        <item x="1042"/>
        <item x="157"/>
        <item x="345"/>
        <item x="346"/>
        <item x="217"/>
        <item x="172"/>
        <item x="66"/>
        <item x="985"/>
        <item x="932"/>
        <item x="73"/>
        <item x="1045"/>
        <item x="981"/>
        <item x="243"/>
        <item x="665"/>
        <item x="880"/>
        <item x="770"/>
        <item x="995"/>
        <item x="896"/>
        <item x="95"/>
        <item x="190"/>
        <item x="282"/>
        <item x="156"/>
        <item x="184"/>
        <item x="1048"/>
        <item x="987"/>
        <item x="1382"/>
        <item x="1033"/>
        <item x="1054"/>
        <item x="278"/>
        <item x="44"/>
        <item x="57"/>
        <item x="905"/>
        <item x="786"/>
        <item x="882"/>
        <item x="1065"/>
        <item x="117"/>
        <item x="131"/>
        <item x="1414"/>
        <item x="1603"/>
        <item x="179"/>
        <item x="25"/>
        <item x="1500"/>
        <item x="1527"/>
        <item x="1419"/>
        <item x="1498"/>
        <item x="553"/>
        <item x="230"/>
        <item x="1624"/>
        <item x="76"/>
        <item x="1583"/>
        <item x="1861"/>
        <item x="1572"/>
        <item x="541"/>
        <item x="1683"/>
        <item x="1566"/>
        <item x="55"/>
        <item x="1537"/>
        <item x="1272"/>
        <item x="1166"/>
        <item x="1588"/>
        <item x="1115"/>
        <item x="1248"/>
        <item x="34"/>
        <item x="1720"/>
        <item x="1378"/>
        <item x="376"/>
        <item x="1191"/>
        <item x="220"/>
        <item x="285"/>
        <item x="512"/>
        <item x="760"/>
        <item x="1448"/>
        <item x="133"/>
        <item x="1459"/>
        <item x="601"/>
        <item x="1305"/>
        <item x="96"/>
        <item x="1281"/>
        <item x="1311"/>
        <item x="735"/>
        <item x="1312"/>
        <item x="1236"/>
        <item x="757"/>
        <item x="641"/>
        <item x="1309"/>
        <item x="1420"/>
        <item x="1482"/>
        <item x="234"/>
        <item x="1485"/>
        <item x="1456"/>
        <item x="288"/>
        <item x="208"/>
        <item x="1398"/>
        <item x="1447"/>
        <item x="1418"/>
        <item x="1551"/>
        <item x="1533"/>
        <item x="1397"/>
        <item x="1479"/>
        <item x="1534"/>
        <item x="21"/>
        <item x="20"/>
        <item x="1506"/>
        <item x="1271"/>
        <item x="1371"/>
        <item x="1458"/>
        <item x="1549"/>
        <item x="1445"/>
        <item x="756"/>
        <item x="1587"/>
        <item x="1279"/>
        <item x="1273"/>
        <item x="1421"/>
        <item x="1472"/>
        <item x="1276"/>
        <item x="1337"/>
        <item x="1575"/>
        <item x="1362"/>
        <item x="1293"/>
        <item x="1359"/>
        <item x="1618"/>
        <item x="333"/>
        <item x="1302"/>
        <item x="1306"/>
        <item x="1198"/>
        <item x="1287"/>
        <item x="1288"/>
        <item x="42"/>
        <item x="1473"/>
        <item x="68"/>
        <item x="1283"/>
        <item x="1417"/>
        <item x="284"/>
        <item x="1331"/>
        <item x="816"/>
        <item x="1233"/>
        <item x="207"/>
        <item x="1270"/>
        <item x="56"/>
        <item x="1340"/>
        <item x="1521"/>
        <item x="1611"/>
        <item x="1443"/>
        <item x="642"/>
        <item x="1467"/>
        <item x="1282"/>
        <item x="1432"/>
        <item x="1264"/>
        <item x="1391"/>
        <item x="1262"/>
        <item x="39"/>
        <item x="444"/>
        <item x="148"/>
        <item x="60"/>
        <item x="1585"/>
        <item x="289"/>
        <item x="614"/>
        <item x="910"/>
        <item x="1631"/>
        <item x="1237"/>
        <item x="1578"/>
        <item x="489"/>
        <item x="1216"/>
        <item x="1404"/>
        <item x="279"/>
        <item x="565"/>
        <item x="266"/>
        <item x="517"/>
        <item x="1605"/>
        <item x="1512"/>
        <item x="599"/>
        <item x="507"/>
        <item x="3"/>
        <item x="1060"/>
        <item x="904"/>
        <item x="1243"/>
        <item x="644"/>
        <item x="258"/>
        <item x="1628"/>
        <item x="1254"/>
        <item x="1474"/>
        <item x="500"/>
        <item x="1464"/>
        <item x="1486"/>
        <item x="326"/>
        <item x="1194"/>
        <item x="307"/>
        <item x="815"/>
        <item x="342"/>
        <item x="26"/>
        <item x="363"/>
        <item x="1249"/>
        <item x="993"/>
        <item x="1579"/>
        <item x="636"/>
        <item x="130"/>
        <item x="281"/>
        <item x="17"/>
        <item x="351"/>
        <item x="1001"/>
        <item x="1554"/>
        <item x="287"/>
        <item x="349"/>
        <item x="250"/>
        <item x="1372"/>
        <item x="1581"/>
        <item x="1261"/>
        <item x="97"/>
        <item x="261"/>
        <item x="1416"/>
        <item x="1136"/>
        <item x="909"/>
        <item x="1234"/>
        <item x="1111"/>
        <item x="1462"/>
        <item x="1202"/>
        <item x="678"/>
        <item x="1484"/>
        <item x="1144"/>
        <item x="189"/>
        <item x="1185"/>
        <item x="1520"/>
        <item x="1129"/>
        <item x="1468"/>
        <item x="1317"/>
        <item x="1599"/>
        <item x="134"/>
        <item x="1075"/>
        <item x="1348"/>
        <item x="1097"/>
        <item x="294"/>
        <item x="544"/>
        <item x="1225"/>
        <item x="1241"/>
        <item x="1084"/>
        <item x="170"/>
        <item x="51"/>
        <item x="1313"/>
        <item x="150"/>
        <item x="204"/>
        <item x="99"/>
        <item x="1204"/>
        <item x="1463"/>
        <item x="1110"/>
        <item x="286"/>
        <item x="1326"/>
        <item x="306"/>
        <item x="1174"/>
        <item x="145"/>
        <item x="823"/>
        <item x="1072"/>
        <item x="726"/>
        <item x="174"/>
        <item x="245"/>
        <item x="4"/>
        <item x="32"/>
        <item x="168"/>
        <item x="1345"/>
        <item x="1383"/>
        <item x="992"/>
        <item x="84"/>
        <item x="119"/>
        <item x="319"/>
        <item x="1070"/>
        <item x="0"/>
        <item x="1507"/>
        <item x="65"/>
        <item x="1196"/>
        <item x="88"/>
        <item x="369"/>
        <item x="733"/>
        <item x="1582"/>
        <item x="772"/>
        <item x="123"/>
        <item x="670"/>
        <item x="1274"/>
        <item x="1200"/>
        <item x="1316"/>
        <item x="1043"/>
        <item x="1207"/>
        <item x="176"/>
        <item x="283"/>
        <item x="1380"/>
        <item x="1088"/>
        <item x="92"/>
        <item x="755"/>
        <item x="1073"/>
        <item x="1155"/>
        <item x="2"/>
        <item x="200"/>
        <item x="942"/>
        <item x="1090"/>
        <item x="1066"/>
        <item x="1505"/>
        <item x="1477"/>
        <item x="1471"/>
        <item x="1187"/>
        <item x="1152"/>
        <item x="1205"/>
        <item x="1083"/>
        <item x="193"/>
        <item x="136"/>
        <item x="357"/>
        <item x="154"/>
        <item x="155"/>
        <item x="1493"/>
        <item x="239"/>
        <item x="1025"/>
        <item x="1256"/>
        <item x="71"/>
        <item x="1192"/>
        <item x="328"/>
        <item x="244"/>
        <item x="163"/>
        <item x="194"/>
        <item x="1068"/>
        <item x="935"/>
        <item x="1298"/>
        <item x="1096"/>
        <item x="1387"/>
        <item x="1425"/>
        <item x="48"/>
        <item x="773"/>
        <item x="1154"/>
        <item x="711"/>
        <item x="1179"/>
        <item x="122"/>
        <item x="389"/>
        <item x="223"/>
        <item x="420"/>
        <item x="501"/>
        <item x="1570"/>
        <item x="1213"/>
        <item x="1002"/>
        <item x="185"/>
        <item x="180"/>
        <item x="1465"/>
        <item x="1304"/>
        <item x="216"/>
        <item x="1489"/>
        <item x="175"/>
        <item x="1188"/>
        <item x="874"/>
        <item x="1436"/>
        <item x="1315"/>
        <item x="1600"/>
        <item x="50"/>
        <item x="1607"/>
        <item x="877"/>
        <item x="1094"/>
        <item x="918"/>
        <item x="81"/>
        <item x="1368"/>
        <item x="647"/>
        <item x="971"/>
        <item x="864"/>
        <item x="1626"/>
        <item x="1620"/>
        <item x="23"/>
        <item x="1137"/>
        <item x="91"/>
        <item x="1528"/>
        <item x="1532"/>
        <item x="1381"/>
        <item x="1053"/>
        <item x="107"/>
        <item x="1589"/>
        <item x="321"/>
        <item x="1431"/>
        <item x="1544"/>
        <item x="54"/>
        <item x="5"/>
        <item x="1373"/>
        <item x="77"/>
        <item x="1347"/>
        <item x="477"/>
        <item x="1525"/>
        <item x="1540"/>
        <item x="1388"/>
        <item x="379"/>
        <item x="1402"/>
        <item x="1016"/>
        <item x="895"/>
        <item x="19"/>
        <item x="1051"/>
        <item x="1630"/>
        <item x="1621"/>
        <item x="72"/>
        <item x="1009"/>
        <item x="1245"/>
        <item x="37"/>
        <item x="1450"/>
        <item x="1441"/>
        <item x="86"/>
        <item x="1422"/>
        <item x="38"/>
        <item x="1259"/>
        <item x="411"/>
        <item x="1400"/>
        <item x="166"/>
        <item x="453"/>
        <item x="308"/>
        <item x="98"/>
        <item x="751"/>
        <item x="1"/>
        <item x="1156"/>
        <item x="314"/>
        <item x="114"/>
        <item x="917"/>
        <item x="1052"/>
        <item x="12"/>
        <item x="1609"/>
        <item x="1135"/>
        <item x="809"/>
        <item x="1021"/>
        <item x="100"/>
        <item x="318"/>
        <item x="213"/>
        <item x="1480"/>
        <item x="249"/>
        <item x="1460"/>
        <item x="474"/>
        <item x="195"/>
        <item x="1230"/>
        <item x="159"/>
        <item x="462"/>
        <item x="329"/>
        <item x="1278"/>
        <item x="41"/>
        <item x="1518"/>
        <item x="434"/>
        <item x="331"/>
        <item x="1294"/>
        <item x="43"/>
        <item x="1091"/>
        <item x="371"/>
        <item x="1429"/>
        <item x="933"/>
        <item x="1565"/>
        <item x="1424"/>
        <item x="753"/>
        <item x="125"/>
        <item x="264"/>
        <item x="1553"/>
        <item x="110"/>
        <item x="1412"/>
        <item x="459"/>
        <item x="1375"/>
        <item x="1403"/>
        <item x="1451"/>
        <item x="1453"/>
        <item x="1220"/>
        <item x="1552"/>
        <item x="1214"/>
        <item x="10"/>
        <item x="1319"/>
        <item x="991"/>
        <item x="1212"/>
        <item x="1218"/>
        <item x="1363"/>
        <item x="680"/>
        <item x="923"/>
        <item x="674"/>
        <item x="607"/>
        <item x="1444"/>
        <item x="1014"/>
        <item x="59"/>
        <item x="486"/>
        <item x="1297"/>
        <item x="138"/>
        <item x="390"/>
        <item x="419"/>
        <item x="1522"/>
        <item x="1594"/>
        <item x="1367"/>
        <item x="875"/>
        <item x="409"/>
        <item x="183"/>
        <item x="141"/>
        <item x="1327"/>
        <item x="643"/>
        <item x="118"/>
        <item x="593"/>
        <item x="143"/>
        <item x="203"/>
        <item x="251"/>
        <item x="228"/>
        <item x="1557"/>
        <item x="582"/>
        <item x="1157"/>
        <item x="1132"/>
        <item x="1125"/>
        <item x="298"/>
        <item x="543"/>
        <item x="352"/>
        <item x="1627"/>
        <item x="569"/>
        <item x="273"/>
        <item x="531"/>
        <item x="317"/>
        <item x="810"/>
        <item x="708"/>
        <item x="1543"/>
        <item x="160"/>
        <item x="1478"/>
        <item x="654"/>
        <item x="827"/>
        <item x="1228"/>
        <item x="1229"/>
        <item x="1246"/>
        <item x="466"/>
        <item x="612"/>
        <item x="1491"/>
        <item x="340"/>
        <item x="53"/>
        <item x="586"/>
        <item x="1320"/>
        <item x="858"/>
        <item x="252"/>
        <item x="742"/>
        <item x="312"/>
        <item x="1481"/>
        <item x="124"/>
        <item x="1244"/>
        <item x="111"/>
        <item x="267"/>
        <item x="1511"/>
        <item x="1576"/>
        <item x="128"/>
        <item x="1629"/>
        <item x="413"/>
        <item x="108"/>
        <item x="1323"/>
        <item x="1386"/>
        <item x="1063"/>
        <item x="965"/>
        <item x="1410"/>
        <item x="681"/>
        <item x="191"/>
        <item x="676"/>
        <item x="1390"/>
        <item x="1406"/>
        <item x="378"/>
        <item x="793"/>
        <item x="762"/>
        <item x="1591"/>
        <item x="1291"/>
        <item x="1354"/>
        <item x="259"/>
        <item x="215"/>
        <item x="884"/>
        <item x="660"/>
        <item x="337"/>
        <item x="954"/>
        <item x="1580"/>
        <item x="1440"/>
        <item x="1606"/>
        <item x="382"/>
        <item x="315"/>
        <item x="327"/>
        <item x="464"/>
        <item x="1423"/>
        <item x="1519"/>
        <item x="752"/>
        <item x="151"/>
        <item x="1413"/>
        <item x="498"/>
        <item x="1049"/>
        <item x="1377"/>
        <item x="472"/>
        <item x="1147"/>
        <item x="1619"/>
        <item x="297"/>
        <item x="1210"/>
        <item x="338"/>
        <item x="1219"/>
        <item x="412"/>
        <item x="275"/>
        <item x="255"/>
        <item x="750"/>
        <item x="859"/>
        <item x="1596"/>
        <item x="1223"/>
        <item x="1122"/>
        <item x="1555"/>
        <item x="127"/>
        <item x="898"/>
        <item x="348"/>
        <item x="1590"/>
        <item x="1364"/>
        <item x="1044"/>
        <item x="1625"/>
        <item x="998"/>
        <item x="845"/>
        <item x="384"/>
        <item x="1622"/>
        <item x="796"/>
        <item x="1334"/>
        <item x="144"/>
        <item x="80"/>
        <item x="1006"/>
        <item x="311"/>
        <item x="968"/>
        <item x="1454"/>
        <item x="1040"/>
        <item x="683"/>
        <item x="1275"/>
        <item x="557"/>
        <item x="1427"/>
        <item x="764"/>
        <item x="668"/>
        <item x="272"/>
        <item x="1483"/>
        <item x="713"/>
        <item x="1160"/>
        <item x="29"/>
        <item x="1509"/>
        <item x="975"/>
        <item x="1457"/>
        <item x="1610"/>
        <item x="1449"/>
        <item x="386"/>
        <item x="645"/>
        <item x="1257"/>
        <item x="1516"/>
        <item x="253"/>
        <item x="1561"/>
        <item x="1355"/>
        <item x="1344"/>
        <item x="1541"/>
        <item x="821"/>
        <item x="749"/>
        <item x="1226"/>
        <item x="830"/>
        <item x="1260"/>
        <item x="1285"/>
        <item x="808"/>
        <item x="1469"/>
        <item x="1542"/>
        <item x="783"/>
        <item x="106"/>
        <item x="13"/>
        <item x="1560"/>
        <item x="129"/>
        <item x="1318"/>
        <item x="1487"/>
        <item x="1128"/>
        <item x="789"/>
        <item x="1169"/>
        <item x="475"/>
        <item x="782"/>
        <item x="632"/>
        <item x="414"/>
        <item x="792"/>
        <item x="1550"/>
        <item x="422"/>
        <item x="1139"/>
        <item x="1280"/>
        <item x="1126"/>
        <item x="401"/>
        <item x="82"/>
        <item x="427"/>
        <item x="120"/>
        <item x="399"/>
        <item x="415"/>
        <item x="697"/>
        <item x="820"/>
        <item x="478"/>
        <item x="529"/>
        <item x="1392"/>
        <item x="719"/>
        <item x="1539"/>
        <item x="1466"/>
        <item x="976"/>
        <item x="658"/>
        <item x="587"/>
        <item x="426"/>
        <item x="530"/>
        <item x="24"/>
        <item x="1346"/>
        <item x="1601"/>
        <item x="1703"/>
        <item x="126"/>
        <item x="105"/>
        <item x="502"/>
        <item x="447"/>
        <item x="407"/>
        <item x="488"/>
        <item x="1408"/>
        <item x="1150"/>
        <item x="675"/>
        <item x="554"/>
        <item x="1499"/>
        <item x="1081"/>
        <item x="759"/>
        <item x="799"/>
        <item x="135"/>
        <item x="916"/>
        <item x="1595"/>
        <item x="716"/>
        <item x="1165"/>
        <item x="236"/>
        <item x="1004"/>
        <item x="745"/>
        <item x="1104"/>
        <item x="739"/>
        <item x="734"/>
        <item x="1369"/>
        <item x="1078"/>
        <item x="1116"/>
        <item x="829"/>
        <item x="684"/>
        <item x="233"/>
        <item x="717"/>
        <item x="672"/>
        <item x="218"/>
        <item x="1558"/>
        <item x="1105"/>
        <item x="715"/>
        <item x="778"/>
        <item x="700"/>
        <item x="496"/>
        <item x="843"/>
        <item x="27"/>
        <item x="561"/>
        <item x="662"/>
        <item x="703"/>
        <item x="520"/>
        <item x="701"/>
        <item x="1430"/>
        <item x="521"/>
        <item x="1149"/>
        <item x="718"/>
        <item x="1411"/>
        <item x="205"/>
        <item x="1061"/>
        <item x="437"/>
        <item x="1374"/>
        <item x="1356"/>
        <item x="439"/>
        <item x="199"/>
        <item x="1515"/>
        <item x="198"/>
        <item x="652"/>
        <item x="1138"/>
        <item x="1376"/>
        <item x="741"/>
        <item x="1442"/>
        <item x="738"/>
        <item x="1399"/>
        <item x="1365"/>
        <item x="1158"/>
        <item x="1495"/>
        <item x="89"/>
        <item x="687"/>
        <item x="638"/>
        <item x="431"/>
        <item x="1401"/>
        <item x="442"/>
        <item x="1546"/>
        <item x="835"/>
        <item x="1330"/>
        <item x="1384"/>
        <item x="69"/>
        <item x="320"/>
        <item x="395"/>
        <item x="947"/>
        <item x="804"/>
        <item x="862"/>
        <item x="455"/>
        <item x="1592"/>
        <item x="977"/>
        <item x="914"/>
        <item x="429"/>
        <item x="1007"/>
        <item x="423"/>
        <item x="1277"/>
        <item x="657"/>
        <item x="650"/>
        <item x="116"/>
        <item x="546"/>
        <item x="391"/>
        <item x="849"/>
        <item x="450"/>
        <item x="1338"/>
        <item x="1492"/>
        <item x="580"/>
        <item x="689"/>
        <item x="826"/>
        <item x="577"/>
        <item x="1000"/>
        <item x="841"/>
        <item x="300"/>
        <item x="1379"/>
        <item x="441"/>
        <item x="339"/>
        <item x="648"/>
        <item x="515"/>
        <item x="276"/>
        <item x="360"/>
        <item x="921"/>
        <item x="737"/>
        <item x="1168"/>
        <item x="309"/>
        <item x="1308"/>
        <item x="1351"/>
        <item x="803"/>
        <item x="1289"/>
        <item x="813"/>
        <item x="451"/>
        <item x="1255"/>
        <item x="979"/>
        <item x="45"/>
        <item x="406"/>
        <item x="811"/>
        <item x="366"/>
        <item x="394"/>
        <item x="393"/>
        <item x="617"/>
        <item x="387"/>
        <item x="461"/>
        <item x="448"/>
        <item x="576"/>
        <item x="424"/>
        <item x="551"/>
        <item x="596"/>
        <item x="418"/>
        <item x="468"/>
        <item x="779"/>
        <item x="547"/>
        <item x="774"/>
        <item x="588"/>
        <item x="824"/>
        <item x="1934"/>
        <item x="388"/>
        <item x="528"/>
        <item x="574"/>
        <item x="568"/>
        <item x="1284"/>
        <item x="598"/>
        <item x="1170"/>
        <item x="589"/>
        <item x="430"/>
        <item x="550"/>
        <item x="470"/>
        <item x="270"/>
        <item x="605"/>
        <item x="510"/>
        <item x="848"/>
        <item x="1328"/>
        <item x="1140"/>
        <item x="403"/>
        <item x="1046"/>
        <item x="456"/>
        <item x="482"/>
        <item x="696"/>
        <item x="844"/>
        <item x="686"/>
        <item x="1286"/>
        <item x="61"/>
        <item x="1064"/>
        <item x="1119"/>
        <item x="865"/>
        <item x="892"/>
        <item x="1343"/>
        <item x="471"/>
        <item x="1242"/>
        <item x="526"/>
        <item x="211"/>
        <item x="850"/>
        <item x="911"/>
        <item x="1563"/>
        <item x="495"/>
        <item x="834"/>
        <item x="400"/>
        <item x="837"/>
        <item x="1098"/>
        <item x="1231"/>
        <item x="1395"/>
        <item x="1517"/>
        <item x="618"/>
        <item x="982"/>
        <item x="628"/>
        <item x="856"/>
        <item x="1013"/>
        <item x="871"/>
        <item x="1095"/>
        <item x="571"/>
        <item x="188"/>
        <item x="583"/>
        <item x="508"/>
        <item x="1428"/>
        <item x="504"/>
        <item x="1407"/>
        <item x="481"/>
        <item x="1301"/>
        <item x="608"/>
        <item x="941"/>
        <item x="626"/>
        <item x="609"/>
        <item x="966"/>
        <item x="1299"/>
        <item x="616"/>
        <item x="595"/>
        <item x="603"/>
        <item x="590"/>
        <item x="878"/>
        <item x="567"/>
        <item x="936"/>
        <item x="988"/>
        <item x="1314"/>
        <item x="585"/>
        <item x="633"/>
        <item x="446"/>
        <item x="861"/>
        <item x="1035"/>
        <item x="953"/>
        <item x="246"/>
        <item x="656"/>
        <item x="651"/>
        <item x="229"/>
        <item x="1263"/>
        <item x="891"/>
        <item x="894"/>
        <item x="927"/>
        <item x="467"/>
        <item x="956"/>
        <item x="639"/>
        <item x="268"/>
        <item x="833"/>
        <item x="655"/>
        <item x="70"/>
        <item x="869"/>
        <item x="1099"/>
        <item x="564"/>
        <item x="653"/>
        <item x="1608"/>
        <item x="854"/>
        <item x="1562"/>
        <item x="866"/>
        <item x="922"/>
        <item x="640"/>
        <item x="1335"/>
        <item x="1020"/>
        <item x="432"/>
        <item x="857"/>
        <item x="974"/>
        <item x="1222"/>
        <item x="600"/>
        <item x="996"/>
        <item x="634"/>
        <item x="1047"/>
        <item x="980"/>
        <item x="983"/>
        <item x="1124"/>
        <item x="984"/>
        <item x="404"/>
        <item x="402"/>
        <item x="1615"/>
        <item x="959"/>
        <item x="1339"/>
        <item x="324"/>
        <item x="522"/>
        <item x="1027"/>
        <item x="40"/>
        <item x="1012"/>
        <item x="392"/>
        <item x="1322"/>
        <item x="952"/>
        <item x="897"/>
        <item x="454"/>
        <item x="646"/>
        <item x="989"/>
        <item x="1005"/>
        <item x="535"/>
        <item x="1352"/>
        <item x="955"/>
        <item x="682"/>
        <item x="1353"/>
        <item x="1022"/>
        <item x="1290"/>
        <item x="669"/>
        <item x="87"/>
        <item x="1059"/>
        <item x="881"/>
        <item x="562"/>
        <item x="621"/>
        <item x="556"/>
        <item x="1074"/>
        <item x="928"/>
        <item x="818"/>
        <item x="962"/>
        <item x="566"/>
        <item x="1564"/>
        <item x="620"/>
        <item x="347"/>
        <item x="688"/>
        <item x="610"/>
        <item x="801"/>
        <item x="691"/>
        <item x="635"/>
        <item x="1031"/>
        <item x="924"/>
        <item x="303"/>
        <item x="990"/>
        <item x="90"/>
        <item x="445"/>
        <item x="939"/>
        <item x="405"/>
        <item x="664"/>
        <item x="1385"/>
        <item x="558"/>
        <item x="63"/>
        <item x="846"/>
        <item x="1143"/>
        <item x="945"/>
        <item x="240"/>
        <item x="775"/>
        <item x="1153"/>
        <item x="491"/>
        <item x="484"/>
        <item x="1333"/>
        <item x="425"/>
        <item x="724"/>
        <item x="930"/>
        <item x="1030"/>
        <item x="615"/>
        <item x="1008"/>
        <item x="728"/>
        <item x="730"/>
        <item x="1067"/>
        <item x="534"/>
        <item x="28"/>
        <item x="784"/>
        <item x="613"/>
        <item x="1145"/>
        <item x="539"/>
        <item x="802"/>
        <item x="421"/>
        <item x="1130"/>
        <item x="1017"/>
        <item x="901"/>
        <item x="889"/>
        <item x="649"/>
        <item x="926"/>
        <item x="915"/>
        <item x="913"/>
        <item x="1342"/>
        <item x="494"/>
        <item x="978"/>
        <item x="1100"/>
        <item x="15"/>
        <item x="771"/>
        <item x="907"/>
        <item x="1224"/>
        <item x="1029"/>
        <item x="1011"/>
        <item x="1080"/>
        <item x="852"/>
        <item x="671"/>
        <item x="1003"/>
        <item x="623"/>
        <item x="438"/>
        <item x="1086"/>
        <item x="1148"/>
        <item x="594"/>
        <item x="795"/>
        <item x="794"/>
        <item x="523"/>
        <item x="1176"/>
        <item x="761"/>
        <item x="763"/>
        <item x="436"/>
        <item x="1037"/>
        <item x="192"/>
        <item x="537"/>
        <item x="1556"/>
        <item x="396"/>
        <item x="879"/>
        <item x="398"/>
        <item x="1167"/>
        <item x="332"/>
        <item x="1181"/>
        <item x="906"/>
        <item x="943"/>
        <item x="1058"/>
        <item x="428"/>
        <item x="1121"/>
        <item x="1161"/>
        <item x="226"/>
        <item x="903"/>
        <item x="893"/>
        <item x="963"/>
        <item x="277"/>
        <item x="1494"/>
        <item x="900"/>
        <item x="748"/>
        <item x="1530"/>
        <item x="1531"/>
        <item x="890"/>
        <item x="1159"/>
        <item x="788"/>
        <item x="787"/>
        <item x="781"/>
        <item x="777"/>
        <item x="746"/>
        <item x="791"/>
        <item x="883"/>
        <item x="260"/>
        <item x="545"/>
        <item x="1087"/>
        <item x="731"/>
        <item x="1117"/>
        <item x="490"/>
        <item x="483"/>
        <item x="296"/>
        <item x="368"/>
        <item x="1545"/>
        <item x="1206"/>
        <item x="115"/>
        <item x="465"/>
        <item x="1106"/>
        <item x="1240"/>
        <item x="1120"/>
        <item x="1502"/>
        <item x="944"/>
        <item x="1253"/>
        <item x="440"/>
        <item x="237"/>
        <item x="1266"/>
        <item x="710"/>
        <item x="627"/>
        <item x="695"/>
        <item x="876"/>
        <item x="385"/>
        <item x="1171"/>
        <item x="140"/>
        <item x="920"/>
        <item x="1023"/>
        <item x="101"/>
        <item x="493"/>
        <item x="704"/>
        <item x="949"/>
        <item x="969"/>
        <item x="631"/>
        <item x="499"/>
        <item x="350"/>
        <item x="573"/>
        <item x="693"/>
        <item x="506"/>
        <item x="1952"/>
        <item x="972"/>
        <item x="743"/>
        <item x="744"/>
        <item x="740"/>
        <item x="736"/>
        <item x="698"/>
        <item x="1118"/>
        <item x="705"/>
        <item x="1164"/>
        <item x="1056"/>
        <item x="1107"/>
        <item x="1496"/>
        <item x="659"/>
        <item x="533"/>
        <item x="1612"/>
        <item x="104"/>
        <item x="825"/>
        <item x="679"/>
        <item x="853"/>
        <item x="149"/>
        <item x="997"/>
        <item x="463"/>
        <item x="885"/>
        <item x="1201"/>
        <item x="1434"/>
        <item x="146"/>
        <item x="1146"/>
        <item x="673"/>
        <item x="1127"/>
        <item x="712"/>
        <item x="661"/>
        <item x="690"/>
        <item x="602"/>
        <item x="1071"/>
        <item x="805"/>
        <item x="480"/>
        <item x="836"/>
        <item x="1101"/>
        <item x="806"/>
        <item x="702"/>
        <item x="1227"/>
        <item x="1018"/>
        <item x="1085"/>
        <item x="549"/>
        <item x="1089"/>
        <item x="831"/>
        <item x="1123"/>
        <item x="121"/>
        <item x="754"/>
        <item x="873"/>
        <item x="828"/>
        <item x="597"/>
        <item x="1341"/>
        <item x="591"/>
        <item x="1172"/>
        <item x="1892"/>
        <item x="822"/>
        <item x="1903"/>
        <item x="1079"/>
        <item x="1426"/>
        <item x="103"/>
        <item x="1173"/>
        <item x="142"/>
        <item x="812"/>
        <item x="527"/>
        <item x="842"/>
        <item x="380"/>
        <item x="1114"/>
        <item x="503"/>
        <item x="1057"/>
        <item x="1964"/>
        <item x="637"/>
        <item x="1162"/>
        <item x="720"/>
        <item x="1039"/>
        <item x="313"/>
        <item x="514"/>
        <item x="365"/>
        <item x="410"/>
        <item x="912"/>
        <item x="847"/>
        <item x="838"/>
        <item x="1853"/>
        <item x="256"/>
        <item x="254"/>
        <item x="1209"/>
        <item x="1189"/>
        <item x="1026"/>
        <item x="840"/>
        <item x="1529"/>
        <item x="1832"/>
        <item x="408"/>
        <item x="624"/>
        <item x="807"/>
        <item x="868"/>
        <item x="570"/>
        <item x="1024"/>
        <item x="855"/>
        <item x="443"/>
        <item x="1845"/>
        <item x="1674"/>
        <item x="677"/>
        <item x="692"/>
        <item x="870"/>
        <item x="210"/>
        <item x="958"/>
        <item x="957"/>
        <item x="629"/>
        <item x="867"/>
        <item x="667"/>
        <item x="714"/>
        <item x="473"/>
        <item x="860"/>
        <item x="1973"/>
        <item x="899"/>
        <item x="452"/>
        <item x="973"/>
        <item x="1821"/>
        <item x="986"/>
        <item x="1439"/>
        <item x="469"/>
        <item x="219"/>
        <item x="359"/>
        <item x="967"/>
        <item x="458"/>
        <item x="940"/>
        <item x="536"/>
        <item x="1820"/>
        <item x="938"/>
        <item x="946"/>
        <item x="509"/>
        <item x="934"/>
        <item x="948"/>
        <item x="1438"/>
        <item x="951"/>
        <item x="1036"/>
        <item x="929"/>
        <item x="1586"/>
        <item x="1547"/>
        <item x="931"/>
        <item x="433"/>
        <item x="449"/>
        <item x="435"/>
        <item x="1028"/>
        <item x="925"/>
        <item x="888"/>
        <item x="22"/>
        <item x="1032"/>
        <item x="1010"/>
        <item x="460"/>
        <item x="887"/>
        <item x="479"/>
        <item x="1501"/>
        <item x="274"/>
        <item x="1617"/>
        <item x="1503"/>
        <item x="1019"/>
        <item x="165"/>
        <item x="1062"/>
        <item x="1041"/>
        <item x="271"/>
        <item x="908"/>
        <item x="584"/>
        <item x="575"/>
        <item x="548"/>
        <item x="161"/>
        <item x="1015"/>
        <item x="902"/>
        <item x="257"/>
        <item x="994"/>
        <item x="16"/>
        <item x="1435"/>
        <item x="224"/>
        <item x="964"/>
        <item x="863"/>
        <item x="109"/>
        <item x="85"/>
        <item x="1711"/>
        <item x="1038"/>
        <item x="1758"/>
        <item x="1745"/>
        <item x="832"/>
        <item x="310"/>
        <item x="950"/>
        <item x="685"/>
        <item x="1742"/>
        <item x="622"/>
        <item x="1723"/>
        <item x="457"/>
        <item x="518"/>
        <item x="209"/>
        <item x="560"/>
        <item x="397"/>
        <item x="559"/>
        <item x="625"/>
        <item x="1514"/>
        <item x="416"/>
        <item x="417"/>
        <item x="592"/>
        <item x="1475"/>
        <item x="1437"/>
        <item x="356"/>
        <item x="361"/>
        <item x="555"/>
        <item x="1972"/>
        <item x="330"/>
        <item x="1265"/>
        <item x="1455"/>
        <item x="1874"/>
        <item x="1873"/>
        <item x="519"/>
        <item x="169"/>
        <item x="225"/>
        <item x="1524"/>
        <item x="1593"/>
        <item x="79"/>
        <item x="370"/>
        <item x="335"/>
        <item x="1461"/>
        <item x="322"/>
        <item x="355"/>
        <item x="325"/>
        <item x="182"/>
        <item x="14"/>
        <item x="1389"/>
        <item x="113"/>
        <item x="196"/>
        <item x="1904"/>
        <item x="62"/>
        <item x="18"/>
        <item x="1699"/>
        <item x="364"/>
        <item x="1133"/>
        <item x="1238"/>
        <item x="1215"/>
        <item x="1109"/>
        <item x="1251"/>
        <item x="525"/>
        <item x="485"/>
        <item x="524"/>
        <item x="1321"/>
        <item x="1852"/>
        <item x="1350"/>
        <item x="606"/>
        <item x="1831"/>
        <item x="578"/>
        <item x="572"/>
        <item x="1740"/>
        <item x="800"/>
        <item x="707"/>
        <item x="706"/>
        <item x="1844"/>
        <item x="1794"/>
        <item x="851"/>
        <item x="961"/>
        <item x="1034"/>
        <item x="362"/>
        <item x="1055"/>
        <item x="872"/>
        <item x="1778"/>
        <item x="47"/>
        <item x="1747"/>
        <item x="238"/>
        <item x="343"/>
        <item x="49"/>
        <item x="1971"/>
        <item x="344"/>
        <item x="15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rand Total_INR" fld="20" baseField="0" baseItem="0"/>
    <dataField name="Sum of TOTAL VALUE_INR" fld="16" baseField="0" baseItem="0"/>
    <dataField name="Sum of DUTY PAID_INR" fld="19" baseField="0" baseItem="0"/>
  </dataFields>
  <formats count="12"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3" type="button" dataOnly="0" labelOnly="1" outline="0" axis="axisRow" fieldPosition="0"/>
    </format>
    <format dxfId="46">
      <pivotArea dataOnly="0" labelOnly="1" outline="0" fieldPosition="0">
        <references count="1">
          <reference field="3" count="0"/>
        </references>
      </pivotArea>
    </format>
    <format dxfId="47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3" type="button" dataOnly="0" labelOnly="1" outline="0" axis="axisRow" fieldPosition="0"/>
    </format>
    <format dxfId="52">
      <pivotArea dataOnly="0" labelOnly="1" outline="0" fieldPosition="0">
        <references count="1">
          <reference field="3" count="0"/>
        </references>
      </pivotArea>
    </format>
    <format dxfId="53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AED83-FE24-4038-9837-1390FB1D232E}" name="PivotTable3" cacheId="30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and Total_INR" fld="20" baseField="0" baseItem="0"/>
  </dataFields>
  <formats count="6"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22" type="button" dataOnly="0" labelOnly="1" outline="0" axis="axisRow" fieldPosition="0"/>
    </format>
    <format dxfId="40">
      <pivotArea dataOnly="0" labelOnly="1" outline="0" fieldPosition="0">
        <references count="1">
          <reference field="22" count="0"/>
        </references>
      </pivotArea>
    </format>
    <format dxfId="41">
      <pivotArea dataOnly="0" labelOnly="1" grandRow="1" outline="0" fieldPosition="0"/>
    </format>
    <format dxfId="4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1083B-42FF-4866-8180-987541C4536F}" name="PivotTable2" cacheId="302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2:K4" firstHeaderRow="1" firstDataRow="2" firstDataCol="1"/>
  <pivotFields count="25">
    <pivotField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name="Year " axis="axisCol" compact="0" outline="0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1">
    <i>
      <x/>
    </i>
  </rowItems>
  <colFields count="1">
    <field x="2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Grand Total_INR" fld="20" baseField="0" baseItem="0"/>
  </dataFields>
  <formats count="10">
    <format dxfId="27">
      <pivotArea grandCol="1" outline="0" collapsedLevelsAreSubtotals="1" fieldPosition="0"/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21" type="button" dataOnly="0" labelOnly="1" outline="0" axis="axisCol" fieldPosition="0"/>
    </format>
    <format dxfId="32">
      <pivotArea type="topRight" dataOnly="0" labelOnly="1" outline="0" fieldPosition="0"/>
    </format>
    <format dxfId="33">
      <pivotArea field="2" type="button" dataOnly="0" labelOnly="1" outline="0" axis="axisRow" fieldPosition="0"/>
    </format>
    <format dxfId="34">
      <pivotArea dataOnly="0" labelOnly="1" outline="0" fieldPosition="0">
        <references count="1">
          <reference field="2" count="0"/>
        </references>
      </pivotArea>
    </format>
    <format dxfId="35">
      <pivotArea dataOnly="0" labelOnly="1" outline="0" fieldPosition="0">
        <references count="1">
          <reference field="21" count="0"/>
        </references>
      </pivotArea>
    </format>
    <format dxfId="36">
      <pivotArea dataOnly="0" labelOnly="1" grandCol="1" outline="0" fieldPosition="0"/>
    </format>
  </formats>
  <chartFormats count="9"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765F0-42CA-4636-83C1-96F27F6D8A6E}" name="Table1" displayName="Table1" ref="A1:X2080" totalsRowShown="0" headerRowDxfId="26" dataDxfId="25" tableBorderDxfId="24">
  <autoFilter ref="A1:X2080" xr:uid="{4E4765F0-42CA-4636-83C1-96F27F6D8A6E}">
    <filterColumn colId="1">
      <filters>
        <filter val="2017-01-13"/>
        <filter val="2017-01-14"/>
        <filter val="2017-01-21"/>
        <filter val="2017-01-25"/>
        <filter val="2017-01-27"/>
        <filter val="2017-02-03"/>
        <filter val="2017-02-04"/>
        <filter val="2017-02-10"/>
        <filter val="2017-03-15"/>
        <filter val="2017-03-24"/>
        <filter val="2017-04-07"/>
        <filter val="2017-04-20"/>
        <filter val="2017-04-26"/>
        <filter val="2017-04-29"/>
        <filter val="2017-05-04"/>
        <filter val="2017-05-08"/>
        <filter val="2017-05-12"/>
        <filter val="2017-05-17"/>
        <filter val="2017-05-19"/>
        <filter val="2017-05-20"/>
        <filter val="2017-05-24"/>
        <filter val="2017-05-29"/>
        <filter val="2017-05-30"/>
        <filter val="2017-06-06"/>
        <filter val="2017-06-12"/>
        <filter val="2017-06-14"/>
        <filter val="2017-06-15"/>
        <filter val="2017-06-23"/>
        <filter val="2017-07-03"/>
        <filter val="2017-07-05"/>
        <filter val="2017-07-06"/>
        <filter val="2017-07-12"/>
        <filter val="2017-07-13"/>
        <filter val="2017-07-20"/>
        <filter val="2017-07-27"/>
        <filter val="2017-07-28"/>
        <filter val="2017-07-29"/>
        <filter val="2017-08-02"/>
        <filter val="2017-08-03"/>
        <filter val="2017-08-14"/>
        <filter val="2017-08-19"/>
        <filter val="2017-08-21"/>
        <filter val="2017-08-22"/>
        <filter val="2017-08-25"/>
        <filter val="2017-08-31"/>
        <filter val="2017-09-08"/>
        <filter val="2017-09-14"/>
        <filter val="2017-09-20"/>
        <filter val="2017-09-21"/>
        <filter val="2017-09-22"/>
        <filter val="2017-10-05"/>
        <filter val="2017-10-10"/>
        <filter val="2017-10-14"/>
        <filter val="2017-10-26"/>
        <filter val="2017-11-03"/>
        <filter val="2017-11-07"/>
        <filter val="2017-11-14"/>
        <filter val="2017-11-16"/>
        <filter val="2017-11-20"/>
        <filter val="2017-11-27"/>
        <filter val="2017-12-01"/>
        <filter val="2017-12-07"/>
        <filter val="2017-12-11"/>
        <filter val="2018-01-02"/>
        <filter val="2018-01-08"/>
        <filter val="2018-01-16"/>
        <filter val="2018-01-22"/>
        <filter val="2018-01-23"/>
        <filter val="2018-02-03"/>
        <filter val="2018-02-07"/>
        <filter val="2018-02-14"/>
        <filter val="2018-02-19"/>
        <filter val="2018-02-20"/>
        <filter val="2018-02-21"/>
        <filter val="2018-03-07"/>
        <filter val="2018-03-22"/>
        <filter val="2018-04-03"/>
        <filter val="2018-04-07"/>
        <filter val="2018-04-10"/>
        <filter val="2018-04-17"/>
        <filter val="2018-04-18"/>
        <filter val="2018-04-24"/>
        <filter val="2018-04-27"/>
        <filter val="2018-04-30"/>
        <filter val="2018-05-01"/>
        <filter val="2018-05-08"/>
        <filter val="2018-05-11"/>
        <filter val="2018-05-14"/>
        <filter val="2018-05-21"/>
        <filter val="2018-05-28"/>
        <filter val="2018-05-29"/>
        <filter val="2018-05-31"/>
        <filter val="2018-06-04"/>
        <filter val="2018-06-05"/>
        <filter val="2018-06-12"/>
        <filter val="2018-06-13"/>
        <filter val="2018-06-18"/>
        <filter val="2018-06-25"/>
        <filter val="2018-07-03"/>
        <filter val="2018-07-05"/>
        <filter val="2018-07-13"/>
        <filter val="2018-07-16"/>
        <filter val="2018-07-17"/>
        <filter val="2018-07-23"/>
        <filter val="2018-07-24"/>
        <filter val="2018-07-28"/>
        <filter val="2018-08-01"/>
        <filter val="2018-08-06"/>
        <filter val="2018-08-07"/>
        <filter val="2018-08-13"/>
        <filter val="2018-08-14"/>
        <filter val="2018-08-16"/>
        <filter val="2018-08-20"/>
        <filter val="2018-08-27"/>
        <filter val="2018-08-28"/>
        <filter val="2018-08-29"/>
        <filter val="2018-08-30"/>
        <filter val="2018-09-03"/>
        <filter val="2018-09-08"/>
        <filter val="2018-09-10"/>
        <filter val="2018-09-17"/>
        <filter val="2018-09-18"/>
        <filter val="2018-09-24"/>
        <filter val="2018-09-25"/>
        <filter val="2018-09-26"/>
        <filter val="2018-10-01"/>
        <filter val="2018-10-03"/>
        <filter val="2018-10-08"/>
        <filter val="2018-10-10"/>
        <filter val="2018-10-13"/>
        <filter val="2018-10-15"/>
        <filter val="2018-10-26"/>
        <filter val="2018-10-31"/>
        <filter val="2018-11-03"/>
        <filter val="2018-11-05"/>
        <filter val="2018-11-06"/>
        <filter val="2018-11-15"/>
        <filter val="2018-11-17"/>
        <filter val="2018-11-19"/>
        <filter val="2018-11-24"/>
        <filter val="2018-12-03"/>
        <filter val="2018-12-04"/>
        <filter val="2018-12-07"/>
        <filter val="2018-12-08"/>
        <filter val="2018-12-10"/>
        <filter val="2018-12-11"/>
        <filter val="2018-12-15"/>
        <filter val="2018-12-22"/>
        <filter val="2018-12-25"/>
        <filter val="2018-12-29"/>
        <filter val="2018-12-31"/>
        <filter val="2019-01-02"/>
        <filter val="2019-01-07"/>
        <filter val="2019-01-08"/>
        <filter val="2019-01-11"/>
        <filter val="2019-01-12"/>
        <filter val="2019-01-14"/>
        <filter val="2019-01-15"/>
        <filter val="2019-01-19"/>
        <filter val="2019-01-21"/>
        <filter val="2019-01-22"/>
        <filter val="2019-01-28"/>
        <filter val="2019-01-29"/>
        <filter val="2019-02-05"/>
        <filter val="2019-02-06"/>
        <filter val="2019-02-11"/>
        <filter val="2019-02-12"/>
        <filter val="2019-02-19"/>
        <filter val="2019-02-20"/>
        <filter val="2019-02-26"/>
        <filter val="2019-03-13"/>
        <filter val="2019-03-26"/>
        <filter val="2019-03-29"/>
        <filter val="2019-04-01"/>
        <filter val="2019-04-02"/>
        <filter val="2019-04-03"/>
        <filter val="2019-04-05"/>
        <filter val="2019-04-08"/>
        <filter val="2019-04-09"/>
        <filter val="2019-04-10"/>
        <filter val="2019-04-11"/>
        <filter val="2019-04-15"/>
        <filter val="2019-04-20"/>
        <filter val="2019-04-23"/>
        <filter val="2019-04-24"/>
        <filter val="2019-04-30"/>
        <filter val="2019-05-02"/>
        <filter val="2019-05-04"/>
        <filter val="2019-05-14"/>
        <filter val="2019-05-15"/>
        <filter val="2019-05-21"/>
        <filter val="2019-05-22"/>
        <filter val="2019-05-28"/>
        <filter val="2019-06-01"/>
        <filter val="2019-06-03"/>
        <filter val="2019-06-10"/>
        <filter val="2019-06-11"/>
        <filter val="2019-06-12"/>
        <filter val="2019-06-14"/>
        <filter val="2019-06-18"/>
        <filter val="2019-06-19"/>
        <filter val="2019-06-24"/>
        <filter val="2019-06-25"/>
        <filter val="2019-07-03"/>
        <filter val="2019-07-04"/>
        <filter val="2019-07-05"/>
        <filter val="2019-07-10"/>
        <filter val="2019-07-15"/>
        <filter val="2019-07-18"/>
        <filter val="2019-07-23"/>
        <filter val="2019-07-24"/>
        <filter val="2019-07-30"/>
        <filter val="2019-08-03"/>
        <filter val="2019-08-05"/>
        <filter val="2019-08-10"/>
        <filter val="2019-08-12"/>
        <filter val="2019-08-13"/>
        <filter val="2019-08-19"/>
        <filter val="2019-08-24"/>
        <filter val="2019-08-29"/>
        <filter val="2019-08-31"/>
        <filter val="2019-09-10"/>
        <filter val="2019-09-17"/>
        <filter val="2019-09-18"/>
        <filter val="2019-09-23"/>
        <filter val="2019-09-24"/>
        <filter val="2019-10-07"/>
        <filter val="2019-10-09"/>
        <filter val="2019-10-15"/>
        <filter val="2019-11-05"/>
        <filter val="2019-11-13"/>
        <filter val="2019-11-26"/>
        <filter val="2019-12-09"/>
        <filter val="2019-12-18"/>
        <filter val="2019-12-21"/>
        <filter val="2019-12-23"/>
        <filter val="2019-12-24"/>
        <filter val="2019-12-26"/>
        <filter val="2019-12-30"/>
        <filter val="2020-01-06"/>
        <filter val="2020-01-07"/>
        <filter val="2020-01-09"/>
        <filter val="2020-01-15"/>
        <filter val="2020-01-16"/>
        <filter val="2020-01-17"/>
        <filter val="2020-01-21"/>
        <filter val="2020-01-22"/>
        <filter val="2020-01-29"/>
        <filter val="2020-01-30"/>
        <filter val="2020-01-31"/>
        <filter val="2020-02-05"/>
        <filter val="2020-03-20"/>
        <filter val="2020-03-31"/>
        <filter val="2020-04-04"/>
        <filter val="2020-04-11"/>
        <filter val="2020-04-17"/>
        <filter val="2020-04-24"/>
        <filter val="2020-04-25"/>
        <filter val="2020-04-27"/>
        <filter val="2020-05-01"/>
        <filter val="2020-05-03"/>
        <filter val="2020-05-06"/>
        <filter val="2020-05-07"/>
        <filter val="2020-05-09"/>
        <filter val="2020-05-14"/>
        <filter val="2020-05-15"/>
        <filter val="2020-05-23"/>
        <filter val="2020-05-29"/>
        <filter val="2020-06-03"/>
        <filter val="2020-06-05"/>
        <filter val="2020-06-18"/>
        <filter val="2020-06-24"/>
        <filter val="2020-06-29"/>
        <filter val="2020-07-04"/>
        <filter val="2020-07-06"/>
        <filter val="2020-07-10"/>
        <filter val="2020-07-20"/>
        <filter val="2020-07-21"/>
        <filter val="2020-07-22"/>
        <filter val="2020-07-27"/>
        <filter val="2020-07-29"/>
        <filter val="2020-08-15"/>
        <filter val="2020-08-27"/>
        <filter val="2020-08-28"/>
        <filter val="2020-08-29"/>
        <filter val="2020-09-10"/>
        <filter val="2020-09-12"/>
        <filter val="2020-09-23"/>
        <filter val="2020-10-03"/>
        <filter val="2020-10-07"/>
        <filter val="2020-10-15"/>
        <filter val="2020-10-16"/>
        <filter val="2020-10-17"/>
        <filter val="2020-11-02"/>
        <filter val="2020-11-03"/>
        <filter val="2020-11-11"/>
        <filter val="2020-11-12"/>
        <filter val="2020-11-21"/>
        <filter val="2020-11-27"/>
        <filter val="2020-11-30"/>
        <filter val="2020-12-08"/>
        <filter val="2020-12-11"/>
        <filter val="2020-12-17"/>
        <filter val="2020-12-28"/>
        <filter val="2020-12-31"/>
        <filter val="2021-01-08"/>
        <filter val="2021-01-12"/>
        <filter val="2021-01-13"/>
        <filter val="2021-01-14"/>
        <filter val="2021-01-29"/>
        <filter val="2021-02-04"/>
        <filter val="2021-02-06"/>
        <filter val="2021-02-08"/>
        <filter val="2021-02-10"/>
        <filter val="2021-02-16"/>
        <filter val="2021-02-17"/>
        <filter val="2021-02-20"/>
        <filter val="2021-03-03"/>
        <filter val="2021-03-16"/>
        <filter val="2021-03-23"/>
        <filter val="2021-03-25"/>
        <filter val="2021-03-26"/>
        <filter val="2021-03-27"/>
        <filter val="2021-04-01"/>
        <filter val="2021-04-09"/>
        <filter val="2021-04-10"/>
        <filter val="2021-04-21"/>
        <filter val="2021-04-22"/>
        <filter val="2021-04-25"/>
        <filter val="2021-04-27"/>
        <filter val="2021-04-28"/>
        <filter val="2021-05-01"/>
        <filter val="2021-05-04"/>
        <filter val="2021-05-06"/>
        <filter val="2021-05-07"/>
        <filter val="2021-05-12"/>
        <filter val="2021-05-14"/>
        <filter val="2021-05-15"/>
        <filter val="2021-05-22"/>
        <filter val="2021-05-25"/>
        <filter val="2021-05-27"/>
        <filter val="2021-05-28"/>
        <filter val="2021-05-31"/>
        <filter val="2021-06-02"/>
        <filter val="2021-06-05"/>
        <filter val="2021-06-09"/>
        <filter val="2021-06-10"/>
        <filter val="2021-06-12"/>
        <filter val="2021-06-14"/>
        <filter val="2021-06-15"/>
        <filter val="2021-06-16"/>
        <filter val="2021-06-18"/>
        <filter val="2021-06-23"/>
        <filter val="2021-06-28"/>
        <filter val="2021-06-29"/>
        <filter val="2021-07-07"/>
        <filter val="2021-07-09"/>
        <filter val="2021-07-12"/>
        <filter val="2021-07-19"/>
        <filter val="2021-07-21"/>
        <filter val="2021-07-22"/>
        <filter val="2021-07-26"/>
        <filter val="2021-08-03"/>
        <filter val="2021-08-23"/>
        <filter val="2021-08-27"/>
        <filter val="2021-09-10"/>
        <filter val="2021-09-11"/>
        <filter val="2021-09-16"/>
        <filter val="2021-09-21"/>
        <filter val="2021-10-19"/>
        <filter val="2021-10-20"/>
        <filter val="2021-10-26"/>
        <filter val="2021-10-28"/>
        <filter val="2021-11-01"/>
        <filter val="2021-11-08"/>
        <filter val="2021-11-20"/>
        <filter val="2021-11-23"/>
        <filter val="2021-11-27"/>
        <filter val="2021-11-28"/>
        <filter val="2021-12-04"/>
        <filter val="2021-12-07"/>
        <filter val="2021-12-08"/>
        <filter val="2021-12-14"/>
        <filter val="2021-12-23"/>
        <filter val="2021-12-28"/>
        <filter val="2021-12-29"/>
        <filter val="2022-01-07"/>
        <filter val="2022-01-18"/>
        <filter val="2022-01-19"/>
        <filter val="2022-01-22"/>
        <filter val="2022-02-03"/>
        <filter val="2022-02-04"/>
        <filter val="2022-02-08"/>
        <filter val="2022-02-09"/>
        <filter val="2022-02-11"/>
        <filter val="2022-02-26"/>
        <filter val="2022-03-09"/>
        <filter val="2022-03-22"/>
        <filter val="2022-03-28"/>
        <filter val="2022-03-29"/>
        <filter val="2022-03-31"/>
        <filter val="2022-04-06"/>
        <filter val="2022-04-20"/>
        <filter val="2022-04-21"/>
        <filter val="2022-04-22"/>
        <filter val="2022-04-25"/>
        <filter val="2022-05-02"/>
        <filter val="2022-05-04"/>
        <filter val="2022-05-05"/>
        <filter val="2022-05-07"/>
        <filter val="2022-05-11"/>
        <filter val="2022-05-13"/>
        <filter val="2022-05-14"/>
        <filter val="2022-05-18"/>
        <filter val="2022-05-26"/>
        <filter val="2022-05-27"/>
        <filter val="2022-05-30"/>
        <filter val="2022-06-01"/>
        <filter val="2022-06-06"/>
        <filter val="2022-06-14"/>
        <filter val="2022-06-16"/>
        <filter val="2022-06-19"/>
        <filter val="2022-06-24"/>
        <filter val="2022-06-29"/>
        <filter val="2022-07-04"/>
        <filter val="2022-07-12"/>
        <filter val="2022-07-18"/>
        <filter val="2022-07-19"/>
        <filter val="2022-07-23"/>
        <filter val="2022-07-25"/>
        <filter val="2022-07-28"/>
        <filter val="2022-07-30"/>
        <filter val="2022-08-02"/>
        <filter val="2022-08-06"/>
        <filter val="2022-08-08"/>
        <filter val="2022-08-10"/>
        <filter val="2022-08-12"/>
        <filter val="2022-08-16"/>
        <filter val="2022-08-18"/>
        <filter val="2022-08-20"/>
        <filter val="2022-08-22"/>
        <filter val="2022-08-23"/>
        <filter val="2022-08-30"/>
        <filter val="2022-09-03"/>
        <filter val="2022-09-08"/>
        <filter val="2022-09-12"/>
        <filter val="2022-09-17"/>
        <filter val="2022-09-19"/>
        <filter val="2022-09-22"/>
        <filter val="2022-09-24"/>
        <filter val="2022-10-06"/>
        <filter val="2022-10-07"/>
        <filter val="2022-10-11"/>
        <filter val="2022-10-12"/>
        <filter val="2022-10-18"/>
        <filter val="2022-10-29"/>
        <filter val="2022-11-01"/>
        <filter val="2022-11-03"/>
        <filter val="2022-11-04"/>
        <filter val="2022-11-05"/>
        <filter val="2022-11-10"/>
        <filter val="2022-11-15"/>
        <filter val="2022-11-16"/>
        <filter val="2022-11-18"/>
        <filter val="2022-11-25"/>
        <filter val="2022-11-26"/>
        <filter val="2022-12-01"/>
        <filter val="2022-12-08"/>
        <filter val="2022-12-09"/>
        <filter val="2022-12-15"/>
        <filter val="2022-12-19"/>
        <filter val="2022-12-20"/>
        <filter val="2022-12-21"/>
        <filter val="2022-12-22"/>
        <filter val="2022-12-27"/>
        <filter val="2022-12-31"/>
        <filter val="2023-01-07"/>
        <filter val="2023-01-09"/>
        <filter val="2023-01-18"/>
        <filter val="2023-01-20"/>
        <filter val="2023-01-24"/>
        <filter val="2023-01-31"/>
        <filter val="2023-02-02"/>
        <filter val="2023-02-10"/>
        <filter val="2023-03-01"/>
        <filter val="2023-03-04"/>
        <filter val="2023-03-11"/>
        <filter val="2023-03-14"/>
        <filter val="2023-03-15"/>
        <filter val="2023-03-17"/>
        <filter val="2023-03-21"/>
        <filter val="2023-04-03"/>
        <filter val="2023-04-06"/>
        <filter val="2023-04-07"/>
        <filter val="2023-04-08"/>
        <filter val="2023-04-11"/>
        <filter val="2023-04-14"/>
        <filter val="2023-04-15"/>
        <filter val="2023-04-19"/>
        <filter val="2023-04-21"/>
        <filter val="2023-04-22"/>
        <filter val="2023-04-24"/>
        <filter val="2023-04-26"/>
        <filter val="2023-04-27"/>
        <filter val="2023-04-28"/>
        <filter val="2023-05-04"/>
        <filter val="2023-05-10"/>
        <filter val="2023-05-15"/>
        <filter val="2023-05-19"/>
        <filter val="2023-05-20"/>
        <filter val="2023-05-29"/>
        <filter val="2023-06-01"/>
        <filter val="2023-06-02"/>
        <filter val="2023-06-06"/>
        <filter val="2023-06-09"/>
        <filter val="2023-06-12"/>
        <filter val="2023-06-13"/>
        <filter val="2023-06-14"/>
        <filter val="2023-06-17"/>
        <filter val="2023-06-20"/>
        <filter val="2023-06-21"/>
        <filter val="2023-06-27"/>
        <filter val="2023-06-29"/>
        <filter val="2023-06-30"/>
        <filter val="2023-07-03"/>
        <filter val="2023-07-04"/>
        <filter val="2023-07-06"/>
        <filter val="2023-07-07"/>
        <filter val="2023-07-13"/>
        <filter val="2023-07-17"/>
        <filter val="2023-07-18"/>
        <filter val="2023-07-19"/>
        <filter val="2023-07-20"/>
        <filter val="2023-07-24"/>
        <filter val="2023-07-29"/>
        <filter val="2023-07-31"/>
        <filter val="2023-08-02"/>
        <filter val="2023-08-05"/>
        <filter val="2023-08-07"/>
        <filter val="2023-08-08"/>
        <filter val="2023-08-11"/>
        <filter val="2023-08-16"/>
        <filter val="2023-08-17"/>
        <filter val="2023-08-21"/>
        <filter val="2023-08-23"/>
        <filter val="2023-08-24"/>
        <filter val="2023-08-25"/>
        <filter val="2023-08-28"/>
        <filter val="2023-08-29"/>
        <filter val="2023-08-30"/>
        <filter val="2023-08-31"/>
        <filter val="2023-09-02"/>
        <filter val="2023-09-04"/>
        <filter val="2023-09-07"/>
        <filter val="2023-09-08"/>
        <filter val="2023-09-11"/>
        <filter val="2023-09-12"/>
        <filter val="2023-09-13"/>
        <filter val="2023-09-16"/>
        <filter val="2023-09-18"/>
        <filter val="2023-09-20"/>
        <filter val="2023-09-23"/>
        <filter val="2023-09-25"/>
        <filter val="2023-09-26"/>
        <filter val="2023-09-27"/>
        <filter val="2023-09-29"/>
        <filter val="2023-10-03"/>
        <filter val="2023-10-05"/>
        <filter val="2023-10-06"/>
        <filter val="2023-10-08"/>
        <filter val="2023-10-13"/>
        <filter val="2023-10-14"/>
        <filter val="2023-10-16"/>
        <filter val="2023-10-17"/>
        <filter val="2023-10-24"/>
        <filter val="2023-10-26"/>
        <filter val="2023-10-28"/>
        <filter val="2023-11-07"/>
        <filter val="2023-11-11"/>
        <filter val="2023-11-13"/>
        <filter val="2023-11-17"/>
        <filter val="2023-11-21"/>
        <filter val="2023-11-22"/>
        <filter val="2023-11-23"/>
        <filter val="2023-11-29"/>
        <filter val="2023-11-30"/>
        <filter val="2023-12-01"/>
        <filter val="2023-12-05"/>
        <filter val="2023-12-06"/>
        <filter val="2023-12-07"/>
        <filter val="2023-12-09"/>
        <filter val="2023-12-11"/>
        <filter val="2023-12-12"/>
        <filter val="2023-12-21"/>
        <filter val="2023-12-23"/>
        <filter val="2023-12-27"/>
        <filter val="2023-12-30"/>
        <filter val="2024-01-02"/>
        <filter val="2024-01-04"/>
        <filter val="2024-01-08"/>
        <filter val="2024-01-09"/>
        <filter val="2024-01-12"/>
        <filter val="2024-01-17"/>
        <filter val="2024-01-18"/>
        <filter val="2024-01-19"/>
        <filter val="2024-01-20"/>
        <filter val="2024-01-27"/>
        <filter val="2024-01-29"/>
        <filter val="2024-02-02"/>
        <filter val="2024-02-03"/>
        <filter val="2024-02-04"/>
        <filter val="2024-02-06"/>
        <filter val="2024-02-07"/>
        <filter val="2024-02-08"/>
        <filter val="2024-02-10"/>
        <filter val="2024-02-12"/>
        <filter val="2024-02-15"/>
        <filter val="2024-02-17"/>
        <filter val="2024-02-20"/>
        <filter val="2024-02-23"/>
        <filter val="2024-02-26"/>
        <filter val="2024-02-27"/>
        <filter val="2024-03-20"/>
        <filter val="2024-03-21"/>
        <filter val="2024-03-23"/>
        <filter val="2024-04-03"/>
        <filter val="2024-04-06"/>
        <filter val="2024-04-11"/>
        <filter val="2024-04-12"/>
        <filter val="2024-04-13"/>
        <filter val="2024-04-17"/>
        <filter val="2024-04-20"/>
        <filter val="2024-04-27"/>
        <filter val="2024-04-30"/>
        <filter val="2024-05-04"/>
        <filter val="2024-05-06"/>
        <filter val="2024-05-07"/>
        <filter val="2024-05-15"/>
        <filter val="2024-05-17"/>
        <filter val="2024-05-19"/>
        <filter val="2024-05-22"/>
        <filter val="2024-05-23"/>
        <filter val="2024-05-24"/>
        <filter val="2024-05-28"/>
        <filter val="2024-05-31"/>
        <filter val="2024-06-01"/>
        <filter val="2024-06-04"/>
        <filter val="2024-06-06"/>
        <filter val="2024-06-11"/>
        <filter val="2024-06-15"/>
        <filter val="2024-06-17"/>
        <filter val="2024-06-20"/>
        <filter val="2024-06-21"/>
        <filter val="2024-06-22"/>
        <filter val="2024-06-24"/>
        <filter val="2024-06-27"/>
        <filter val="2024-06-29"/>
        <filter val="2024-07-02"/>
        <filter val="2024-07-07"/>
        <filter val="2024-07-15"/>
        <filter val="2024-07-18"/>
        <filter val="2024-07-19"/>
        <filter val="2024-07-26"/>
        <filter val="2024-07-30"/>
        <filter val="2024-08-02"/>
        <filter val="2024-08-05"/>
        <filter val="2024-08-10"/>
        <filter val="2024-08-12"/>
        <filter val="2024-08-13"/>
        <filter val="2024-08-16"/>
        <filter val="2024-08-20"/>
        <filter val="2024-08-24"/>
        <filter val="2024-08-26"/>
        <filter val="2024-08-29"/>
        <filter val="2024-09-03"/>
        <filter val="2024-09-05"/>
        <filter val="2024-09-06"/>
        <filter val="2024-09-11"/>
        <filter val="2024-09-25"/>
        <filter val="2024-09-28"/>
        <filter val="2024-10-01"/>
        <filter val="2024-10-05"/>
        <filter val="2024-10-08"/>
        <filter val="2024-10-13"/>
        <filter val="2024-10-14"/>
        <filter val="2024-10-16"/>
        <filter val="2024-10-18"/>
        <filter val="2024-10-22"/>
        <filter val="2024-10-30"/>
        <filter val="2024-11-05"/>
        <filter val="2024-11-12"/>
        <filter val="2024-11-19"/>
        <filter val="2024-11-27"/>
        <filter val="2024-11-30"/>
        <filter val="2024-12-04"/>
        <filter val="2024-12-20"/>
        <filter val="2025-01-02"/>
        <filter val="2025-01-03"/>
        <filter val="2025-01-04"/>
        <filter val="2025-01-08"/>
        <filter val="2025-01-09"/>
        <filter val="2025-01-13"/>
        <filter val="2025-01-14"/>
        <filter val="2025-01-15"/>
        <filter val="2025-01-17"/>
        <filter val="2025-01-18"/>
        <filter val="2025-01-25"/>
        <filter val="2025-01-27"/>
        <filter val="2025-01-28"/>
        <filter val="2025-01-29"/>
        <filter val="2025-02-03"/>
        <filter val="2025-02-06"/>
        <filter val="2025-02-10"/>
        <filter val="2025-02-12"/>
        <filter val="2025-03-07"/>
        <filter val="2025-03-10"/>
        <filter val="2025-03-12"/>
        <filter val="2025-03-27"/>
        <filter val="2025-03-28"/>
        <filter val="2025-03-29"/>
        <filter val="2025-04-04"/>
        <filter val="2025-04-05"/>
        <filter val="2025-04-15"/>
        <filter val="2025-04-18"/>
        <filter val="2025-04-21"/>
        <filter val="2025-04-22"/>
        <filter val="2025-04-26"/>
        <filter val="2025-05-01"/>
        <filter val="2025-05-04"/>
        <filter val="2025-05-05"/>
        <filter val="2025-05-06"/>
        <filter val="2025-05-09"/>
        <filter val="2025-05-12"/>
        <filter val="2025-05-20"/>
        <filter val="2025-05-23"/>
        <filter val="2025-05-26"/>
        <filter val="2025-05-27"/>
        <filter val="2025-06-03"/>
        <filter val="2025-06-05"/>
        <filter val="2025-06-10"/>
        <filter val="2025-06-23"/>
        <filter val="2025-06-25"/>
        <filter val="2025-06-27"/>
        <filter val="2025-06-28"/>
        <filter val="2025-07-02"/>
        <filter val="2025-07-10"/>
        <filter val="2025-07-15"/>
        <filter val="2025-07-16"/>
        <filter val="2025-07-17"/>
        <filter val="2025-07-22"/>
        <filter val="2025-07-23"/>
        <filter val="2025-07-28"/>
        <filter val="2025-07-29"/>
        <filter val="2025-08-01"/>
        <filter val="2025-08-07"/>
        <filter val="2025-08-16"/>
        <filter val="2025-08-20"/>
        <filter val="2025-08-23"/>
        <filter val="2025-08-29"/>
        <filter val="2025-08-30"/>
        <filter val="2025-09-02"/>
        <filter val="2025-09-05"/>
        <filter val="2025-09-09"/>
        <filter val="2025-09-10"/>
        <filter val="2025-09-20"/>
        <filter val="2025-09-23"/>
        <filter val="2025-09-24"/>
        <filter val="2025-09-27"/>
        <filter val="2025-10-01"/>
        <filter val="2025-10-06"/>
        <filter val="2025-10-08"/>
        <filter val="2025-10-13"/>
        <filter val="2025-10-23"/>
        <filter val="2025-10-28"/>
      </filters>
    </filterColumn>
  </autoFilter>
  <tableColumns count="24">
    <tableColumn id="1" xr3:uid="{ACDE7CE3-1913-4FF8-9B7F-489157633B0E}" name="PORT CODE" dataDxfId="23"/>
    <tableColumn id="2" xr3:uid="{7B3BBEC5-07BC-4324-A06D-7BCB404AFA09}" name="DATE" dataDxfId="22"/>
    <tableColumn id="3" xr3:uid="{F78FDE66-6318-4924-B1F8-8C3B1D8A955A}" name="IEC" dataDxfId="21"/>
    <tableColumn id="4" xr3:uid="{2BCC2406-A5A2-4007-BA33-743389710958}" name="HS CODE" dataDxfId="20"/>
    <tableColumn id="5" xr3:uid="{89966E9B-C8D0-446B-8578-A27D1A60EB7C}" name="GOODS DESCRIPTION" dataDxfId="19"/>
    <tableColumn id="6" xr3:uid="{25DD2E36-6480-4AB8-AC9A-3951DCC28BAA}" name="Master category" dataDxfId="18">
      <calculatedColumnFormula>LEFT(E2, FIND(" ", E2)-1)</calculatedColumnFormula>
    </tableColumn>
    <tableColumn id="7" xr3:uid="{D5F25DFA-B603-4DE8-BDF4-DD33057F63AF}" name="Model Name" dataDxfId="17">
      <calculatedColumnFormula array="1">_xlfn.LET(
    _xlpm.txt, E2,
    _xlpm.modelNum, IFERROR(_xlfn.TEXTBEFORE(_xlfn.TEXTAFTER(_xlpm.txt,"("),")"), _xlfn.TEXTBEFORE(_xlpm.txt," ")),
    _xlpm.afterModel, TRIM(_xlfn.TEXTAFTER(_xlpm.txt, _xlpm.modelNum)),
    _xlpm.mainCat, _xlfn.TEXTBEFORE(_xlpm.afterModel, " "),
    _xlpm.rest, TRIM(_xlfn.TEXTAFTER(_xlpm.afterModel, _xlpm.mainCat)),
    _xlpm.modelName, IF(_xlpm.rest="", _xlpm.mainCat, _xlpm.mainCat &amp; " " &amp; _xlpm.rest),
    _xlfn.TEXTBEFORE(_xlpm.modelName," (")
)</calculatedColumnFormula>
    </tableColumn>
    <tableColumn id="8" xr3:uid="{9909E1B0-37C0-41EA-97EE-AB84D95572BD}" name="Model Number" dataDxfId="16">
      <calculatedColumnFormula>IFERROR(
    IF(
       AND(ISNUMBER(FIND("(",E2)),
           NOT(ISNUMBER(SEARCH("QTY", _xlfn.TEXTBEFORE(_xlfn.TEXTAFTER(E2,"("), ")"))))
       ),
       _xlfn.TEXTBEFORE(_xlfn.TEXTAFTER(E2,"("), ")"),
       LEFT(E2, FIND(" ", E2 &amp; " ") - 1)
    ),
"")</calculatedColumnFormula>
    </tableColumn>
    <tableColumn id="9" xr3:uid="{0C486979-CB53-4465-A339-B8CFE5133B3A}" name="Capacity" dataDxfId="15">
      <calculatedColumnFormula array="1">_xlfn.LET(
 _xlpm.text, E2,
 _xlpm.firstBlock, _xlfn.TEXTBEFORE(_xlfn.TEXTAFTER(_xlpm.text, "("), ")"),
 IF(ISNUMBER(SEARCH("QTY", _xlpm.firstBlock)), "", _xlpm.firstBlock)
)</calculatedColumnFormula>
    </tableColumn>
    <tableColumn id="10" xr3:uid="{9754D71D-59F9-440C-937E-A7617CE507B1}" name="Qty" dataDxfId="14">
      <calculatedColumnFormula>IFERROR(_xlfn.TEXTAFTER(_xlfn.TEXTBEFORE(E2," PCS"),"QTY:")," ")</calculatedColumnFormula>
    </tableColumn>
    <tableColumn id="11" xr3:uid="{148654FD-CE04-44DD-9A2E-B1D1FD3F119C}" name="Unit of measure" dataDxfId="13">
      <calculatedColumnFormula array="1">IFERROR(TRIM(_xlfn.TEXTBEFORE(_xlfn.TEXTAFTER(E2,"QTY:"),"/"))," ")=_xlfn.LET(
 _xlpm.txt, E2,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calculatedColumnFormula>
    </tableColumn>
    <tableColumn id="12" xr3:uid="{7C19A9C7-A36C-404F-86CE-BD27A8093C0B}" name="Price" dataDxfId="12">
      <calculatedColumnFormula>IFERROR(_xlfn.TEXTAFTER(_xlfn.TEXTBEFORE(E2," PER"),"USD ")," ")</calculatedColumnFormula>
    </tableColumn>
    <tableColumn id="13" xr3:uid="{FD1286F5-7770-4A62-BFAB-2347503955D5}" name="Unit of measure2" dataDxfId="11">
      <calculatedColumnFormula>IF(OR(K2="PCS",K2="PC",K2="NOS"),"PCS",
IF(OR(K2="SET",K2="SETS"),"SET",
IF(K2="PKT","PACK","OTHER")))</calculatedColumnFormula>
    </tableColumn>
    <tableColumn id="14" xr3:uid="{96CD93FD-D695-4578-BA55-445F1B40B059}" name="QUANTITY" dataDxfId="10"/>
    <tableColumn id="15" xr3:uid="{F8DC9B57-F991-4490-A413-4E090B280CC4}" name="UNIT" dataDxfId="9"/>
    <tableColumn id="16" xr3:uid="{44F1D83F-83C2-45C0-92F5-E934FB013DF3}" name="UNIT PRICE_INR" dataDxfId="8"/>
    <tableColumn id="17" xr3:uid="{B95F2ED6-0BE0-4A56-AA15-C293C8F9A03C}" name="TOTAL VALUE_INR" dataDxfId="7"/>
    <tableColumn id="18" xr3:uid="{EC986F06-FAD3-421C-8994-70E6E623AB51}" name="UNIT PRICE_USD" dataDxfId="6"/>
    <tableColumn id="19" xr3:uid="{56A176E3-90AC-4383-9996-5DA67CCB6A77}" name="TOTAL VALUE_USD" dataDxfId="5"/>
    <tableColumn id="20" xr3:uid="{060751CF-D1F7-4953-AFCB-EADC11C47EC6}" name="DUTY PAID_INR" dataDxfId="4"/>
    <tableColumn id="21" xr3:uid="{569E3EE7-677F-4983-A898-A8E597E5964B}" name="Grand Total_INR" dataDxfId="3">
      <calculatedColumnFormula>P2+R2</calculatedColumnFormula>
    </tableColumn>
    <tableColumn id="22" xr3:uid="{7E142DDE-2F1C-4835-851F-D014AB26D701}" name="Year" dataDxfId="2">
      <calculatedColumnFormula>YEAR(B2)</calculatedColumnFormula>
    </tableColumn>
    <tableColumn id="23" xr3:uid="{EF374E9A-541E-49F0-BB6E-2C19744731F5}" name="Main Category" dataDxfId="1">
      <calculatedColumnFormula>IFERROR(VLOOKUP(VALUE(D2),'HSN Lookup'!$A:$B,2,0),"Unknown")</calculatedColumnFormula>
    </tableColumn>
    <tableColumn id="25" xr3:uid="{BD7A45AA-C4F4-43D4-9DC7-BBEF1EC3AA6E}" name="Sub Category" dataDxfId="0">
      <calculatedColumnFormula>IF(ISNUMBER(SEARCH("SCRUBBER",G2)),"Scrubber",
 IF(ISNUMBER(SEARCH("STRAINER",G2)),"Tea Strainer",
 IF(ISNUMBER(SEARCH("BASKET",G2)),"Basket",
 IF(ISNUMBER(SEARCH("HANGER",G2)),"Hanger",
 IF(ISNUMBER(SEARCH("STAND",G2)),"Cloth Stand",
 IF(ISNUMBER(SEARCH("SPRINKLER",G2)),"Sprinkler",
 IF(ISNUMBER(SEARCH("HOLDER",G2)),"Holder",
 IF(ISNUMBER(SEARCH("LUNCH BOX",G2)),"Lunch Box",
 "Other"))))))))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6EA5-A5DD-4841-94D6-ADC3AF0C2F7A}">
  <dimension ref="A1:X2080"/>
  <sheetViews>
    <sheetView showGridLines="0" tabSelected="1" topLeftCell="C1" workbookViewId="0">
      <selection activeCell="F17" sqref="F17"/>
    </sheetView>
  </sheetViews>
  <sheetFormatPr defaultRowHeight="15" customHeight="1"/>
  <cols>
    <col min="1" max="1" width="16.7109375" bestFit="1" customWidth="1"/>
    <col min="2" max="2" width="10.85546875" bestFit="1" customWidth="1"/>
    <col min="3" max="3" width="11.7109375" bestFit="1" customWidth="1"/>
    <col min="4" max="4" width="14" bestFit="1" customWidth="1"/>
    <col min="5" max="5" width="141.85546875" customWidth="1"/>
    <col min="6" max="6" width="18.7109375" bestFit="1" customWidth="1"/>
    <col min="7" max="7" width="31" customWidth="1"/>
    <col min="8" max="8" width="18.42578125" customWidth="1"/>
    <col min="9" max="9" width="18" customWidth="1"/>
    <col min="10" max="10" width="25.7109375" style="7" bestFit="1" customWidth="1"/>
    <col min="11" max="11" width="19.28515625" style="7" bestFit="1" customWidth="1"/>
    <col min="12" max="12" width="13.140625" style="7" customWidth="1"/>
    <col min="13" max="13" width="43.28515625" style="7" customWidth="1"/>
    <col min="14" max="14" width="15.5703125" bestFit="1" customWidth="1"/>
    <col min="15" max="15" width="10.28515625" bestFit="1" customWidth="1"/>
    <col min="16" max="16" width="21" bestFit="1" customWidth="1"/>
    <col min="17" max="17" width="23.5703125" bestFit="1" customWidth="1"/>
    <col min="18" max="18" width="21.5703125" bestFit="1" customWidth="1"/>
    <col min="19" max="19" width="24.140625" bestFit="1" customWidth="1"/>
    <col min="20" max="20" width="20.7109375" bestFit="1" customWidth="1"/>
    <col min="21" max="21" width="35" bestFit="1" customWidth="1"/>
    <col min="23" max="23" width="20.5703125" customWidth="1"/>
    <col min="24" max="24" width="15.7109375" bestFit="1" customWidth="1"/>
  </cols>
  <sheetData>
    <row r="1" spans="1:24" ht="15.7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>
      <c r="A2" s="25" t="s">
        <v>24</v>
      </c>
      <c r="B2" s="6" t="s">
        <v>25</v>
      </c>
      <c r="C2" s="6" t="s">
        <v>26</v>
      </c>
      <c r="D2" s="26">
        <v>73239990</v>
      </c>
      <c r="E2" s="6" t="s">
        <v>27</v>
      </c>
      <c r="F2" s="6" t="str" cm="1">
        <f t="array" ref="F2">_xlfn.LET(
 _xlpm.txt, E2,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" s="6" t="str" cm="1">
        <f t="array" ref="G2">_xlfn.LET(
 _xlpm.txt, TRIM(E2),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CUTLERY HOLDER</v>
      </c>
      <c r="H2" s="6" t="str">
        <f>IFERROR(
    IF(
       AND(ISNUMBER(FIND("(",E2)),
           NOT(ISNUMBER(SEARCH("QTY", _xlfn.TEXTBEFORE(_xlfn.TEXTAFTER(E2,"("), ")"))))
       ),
       _xlfn.TEXTBEFORE(_xlfn.TEXTAFTER(E2,"("), ")"),
       LEFT(E2, FIND(" ", E2 &amp; " ") - 1)
    ),
"")</f>
        <v>TH5170</v>
      </c>
      <c r="I2" s="6" cm="1">
        <f t="array" ref="I2">_xlfn.LET(
 _xlpm.txt, E2,
 _xlpm.afterQty, IFERROR(_xlfn.TEXTAFTER(_xlpm.txt, "QTY:"), ""),
 _xlpm.numberText, TRIM(_xlfn.TEXTBEFORE(_xlpm.afterQty, " ")),
 _xlpm.cleanNum, SUBSTITUTE(_xlpm.numberText, ",", ""),
 IF(ISNUMBER(--_xlpm.cleanNum), --_xlpm.cleanNum, "")
)</f>
        <v>600</v>
      </c>
      <c r="J2" s="6" cm="1">
        <f t="array" ref="J2">_xlfn.LET(
 _xlpm.txt, E2,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600</v>
      </c>
      <c r="K2" s="6" t="str" cm="1">
        <f t="array" ref="K2">_xlfn.LET(
 _xlpm.txt, E2,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" s="6" cm="1">
        <f t="array" aca="1" ref="L2" ca="1">IFERROR(
    _xlfn.LET(
        _xlpm.txt, E2,
        _xlpm.usdPart, TRIM(_xlfn.TEXTAFTER(_xlpm.txt, "USD")),
        _xlpm.chars, MID(_xlpm.usdPart, ROW(INDIRECT("1:" &amp; LEN(_xlpm.usdPart))), 1),
        _xlpm.keep, "0123456789.",
        _xlpm.filtered, _xlfn.TEXTJOIN("", TRUE, IF(ISNUMBER(FIND(_xlpm.chars, _xlpm.keep)), _xlpm.chars, " ")),
        _xlpm.firstNum, TRIM(INDEX(_xlfn.TEXTSPLIT(_xlpm.filtered," "),1)),
        IF(_xlpm.firstNum="", "", VALUE(_xlpm.firstNum))
    ),
"")</f>
        <v>2.0299999999999998</v>
      </c>
      <c r="M2" s="6" t="str">
        <f>IF(OR(K2="PCS",K2="PC",K2="NOS"),"PCS",
IF(OR(K2="SET",K2="SETS"),"SET",
IF(K2="PKT","PACK","OTHER")))</f>
        <v>PCS</v>
      </c>
      <c r="N2" s="6">
        <v>290</v>
      </c>
      <c r="O2" s="6" t="s">
        <v>28</v>
      </c>
      <c r="P2" s="6">
        <v>401.72531029999999</v>
      </c>
      <c r="Q2" s="6">
        <v>116500.34</v>
      </c>
      <c r="R2" s="6">
        <v>4.5290339380000004</v>
      </c>
      <c r="S2" s="6">
        <v>1313.419842</v>
      </c>
      <c r="T2" s="27">
        <v>32736.6</v>
      </c>
      <c r="U2" s="10">
        <f t="shared" ref="U2:U65" si="0">P2+R2</f>
        <v>406.25434423799999</v>
      </c>
      <c r="V2" s="10">
        <f t="shared" ref="V2:V65" si="1">YEAR(B2)</f>
        <v>2025</v>
      </c>
      <c r="W2" s="10" t="str">
        <f>IFERROR(VLOOKUP(VALUE(D2),'HSN Lookup'!$A:$B,2,0),"Unknown")</f>
        <v>Household Steel Items</v>
      </c>
      <c r="X2" s="10" t="str">
        <f t="shared" ref="X2:X65" si="2">IF(ISNUMBER(SEARCH("SCRUBBER",G2)),"Scrubber",
 IF(ISNUMBER(SEARCH("STRAINER",G2)),"Tea Strainer",
 IF(ISNUMBER(SEARCH("BASKET",G2)),"Basket",
 IF(ISNUMBER(SEARCH("HANGER",G2)),"Hanger",
 IF(ISNUMBER(SEARCH("STAND",G2)),"Cloth Stand",
 IF(ISNUMBER(SEARCH("SPRINKLER",G2)),"Sprinkler",
 IF(ISNUMBER(SEARCH("HOLDER",G2)),"Holder",
 IF(ISNUMBER(SEARCH("LUNCH BOX",G2)),"Lunch Box",
 "Other"))))))))</f>
        <v>Holder</v>
      </c>
    </row>
    <row r="3" spans="1:24">
      <c r="A3" s="25" t="s">
        <v>24</v>
      </c>
      <c r="B3" s="6" t="s">
        <v>25</v>
      </c>
      <c r="C3" s="6" t="s">
        <v>26</v>
      </c>
      <c r="D3" s="26" t="s">
        <v>29</v>
      </c>
      <c r="E3" s="6" t="s">
        <v>30</v>
      </c>
      <c r="F3" s="6" t="str" cm="1">
        <f t="array" ref="F3">_xlfn.LET(
 _xlpm.txt, E3,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" s="6" t="str" cm="1">
        <f t="array" ref="G3">_xlfn.LET(
 _xlpm.txt, TRIM(E3),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2PCS SET</v>
      </c>
      <c r="H3" s="6" t="str">
        <f t="shared" ref="H2:H65" si="3">IFERROR(
    IF(
       AND(ISNUMBER(FIND("(",E3)),
           NOT(ISNUMBER(SEARCH("QTY", _xlfn.TEXTBEFORE(_xlfn.TEXTAFTER(E3,"("), ")"))))
       ),
       _xlfn.TEXTBEFORE(_xlfn.TEXTAFTER(E3,"("), ")"),
       LEFT(E3, FIND(" ", E3 &amp; " ") - 1)
    ),
"")</f>
        <v>8001-2</v>
      </c>
      <c r="I3" s="6" t="str" cm="1">
        <f t="array" ref="I3">_xlfn.LET(
 _xlpm.txt, E3,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" s="6" cm="1">
        <f t="array" ref="J3">_xlfn.LET(
 _xlpm.txt, E3,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336000</v>
      </c>
      <c r="K3" s="6" t="str" cm="1">
        <f t="array" ref="K3">_xlfn.LET(
 _xlpm.txt, E3,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3" s="6" cm="1">
        <f t="array" aca="1" ref="L3" ca="1">IFERROR(
    _xlfn.LET(
        _xlpm.txt, E3,
        _xlpm.usdPart, TRIM(_xlfn.TEXTAFTER(_xlpm.txt, "USD")),
        _xlpm.chars, MID(_xlpm.usdPart, ROW(INDIRECT("1:" &amp; LEN(_xlpm.usdPart))), 1),
        _xlpm.keep, "0123456789.",
        _xlpm.filtered, _xlfn.TEXTJOIN("", TRUE, IF(ISNUMBER(FIND(_xlpm.chars, _xlpm.keep)), _xlpm.chars, " ")),
        _xlpm.firstNum, TRIM(INDEX(_xlfn.TEXTSPLIT(_xlpm.filtered," "),1)),
        IF(_xlpm.firstNum="", "", VALUE(_xlpm.firstNum))
    ),
"")</f>
        <v>0.13900000000000001</v>
      </c>
      <c r="M3" s="6" t="str">
        <f t="shared" ref="M3:M65" si="4">IF(OR(K3="PCS",K3="PC",K3="NOS"),"PCS",
IF(OR(K3="SET",K3="SETS"),"SET",
IF(K3="PKT","PACK","OTHER")))</f>
        <v>SET</v>
      </c>
      <c r="N3" s="6">
        <v>9800</v>
      </c>
      <c r="O3" s="6" t="s">
        <v>28</v>
      </c>
      <c r="P3" s="6">
        <v>440.60221840000003</v>
      </c>
      <c r="Q3" s="6">
        <v>4317901.74</v>
      </c>
      <c r="R3" s="6">
        <v>4.9673305340000002</v>
      </c>
      <c r="S3" s="6">
        <v>48679.839229999998</v>
      </c>
      <c r="T3" s="27">
        <v>1898149.5</v>
      </c>
      <c r="U3" s="6">
        <f t="shared" si="0"/>
        <v>445.56954893400001</v>
      </c>
      <c r="V3" s="6">
        <f t="shared" si="1"/>
        <v>2025</v>
      </c>
      <c r="W3" s="10" t="str">
        <f>IFERROR(VLOOKUP(VALUE(D3),'HSN Lookup'!$A:$B,2,0),"Unknown")</f>
        <v>Steel Scrubbers</v>
      </c>
      <c r="X3" s="6" t="str">
        <f t="shared" si="2"/>
        <v>Scrubber</v>
      </c>
    </row>
    <row r="4" spans="1:24">
      <c r="A4" s="25" t="s">
        <v>24</v>
      </c>
      <c r="B4" s="6" t="s">
        <v>31</v>
      </c>
      <c r="C4" s="6" t="s">
        <v>26</v>
      </c>
      <c r="D4" s="26" t="s">
        <v>32</v>
      </c>
      <c r="E4" s="6" t="s">
        <v>33</v>
      </c>
      <c r="F4" s="6" t="str" cm="1">
        <f t="array" ref="F4">_xlfn.LET(
 _xlpm.txt, E4,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" s="6" t="str" cm="1">
        <f t="array" ref="G4">_xlfn.LET(
 _xlpm.txt, TRIM(E4),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4" s="6" t="str">
        <f t="shared" si="3"/>
        <v>RYX-02-020</v>
      </c>
      <c r="I4" s="6" t="str" cm="1">
        <f t="array" ref="I4">_xlfn.LET(
 _xlpm.txt, E4,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" s="6" cm="1">
        <f t="array" ref="J4">_xlfn.LET(
 _xlpm.txt, E4,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4" s="6" t="str" cm="1">
        <f t="array" ref="K4">_xlfn.LET(
 _xlpm.txt, E4,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" s="6" t="str">
        <f>IFERROR(_xlfn.TEXTAFTER(_xlfn.TEXTBEFORE(E4," PER"),"USD ")," ")</f>
        <v xml:space="preserve"> </v>
      </c>
      <c r="M4" s="6" t="str">
        <f t="shared" si="4"/>
        <v>PCS</v>
      </c>
      <c r="N4" s="6">
        <v>4004</v>
      </c>
      <c r="O4" s="6" t="s">
        <v>28</v>
      </c>
      <c r="P4" s="6">
        <v>408.89366383616402</v>
      </c>
      <c r="Q4" s="6">
        <v>1637210.23</v>
      </c>
      <c r="R4" s="6">
        <v>4.609849648660246</v>
      </c>
      <c r="S4" s="6">
        <v>18457.837993235629</v>
      </c>
      <c r="T4" s="27">
        <v>460056</v>
      </c>
      <c r="U4" s="6">
        <f t="shared" si="0"/>
        <v>413.50351348482428</v>
      </c>
      <c r="V4" s="6">
        <f t="shared" si="1"/>
        <v>2025</v>
      </c>
      <c r="W4" s="10" t="str">
        <f>IFERROR(VLOOKUP(VALUE(D4),'HSN Lookup'!$A:$B,2,0),"Unknown")</f>
        <v>Household Steel Items</v>
      </c>
      <c r="X4" s="6" t="str">
        <f t="shared" si="2"/>
        <v>Cloth Stand</v>
      </c>
    </row>
    <row r="5" spans="1:24">
      <c r="A5" s="25" t="s">
        <v>24</v>
      </c>
      <c r="B5" s="6" t="s">
        <v>34</v>
      </c>
      <c r="C5" s="6" t="s">
        <v>26</v>
      </c>
      <c r="D5" s="26" t="s">
        <v>32</v>
      </c>
      <c r="E5" s="6" t="s">
        <v>35</v>
      </c>
      <c r="F5" s="6" t="str" cm="1">
        <f t="array" ref="F5">_xlfn.LET(
 _xlpm.txt, E5,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" s="6" t="str" cm="1">
        <f t="array" ref="G5">_xlfn.LET(
 _xlpm.txt, TRIM(E5),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5" s="6" t="str">
        <f t="shared" si="3"/>
        <v>SB-12</v>
      </c>
      <c r="I5" s="6" t="str" cm="1">
        <f t="array" ref="I5">_xlfn.LET(
 _xlpm.txt, E5,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" s="6" cm="1">
        <f t="array" ref="J5">_xlfn.LET(
 _xlpm.txt, E5,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6336</v>
      </c>
      <c r="K5" s="6" t="str" cm="1">
        <f t="array" ref="K5">_xlfn.LET(
 _xlpm.txt, E5,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" s="6" t="str">
        <f>IFERROR(_xlfn.TEXTAFTER(_xlfn.TEXTBEFORE(E5," PER"),"USD ")," ")</f>
        <v>0.973</v>
      </c>
      <c r="M5" s="6" t="str">
        <f t="shared" si="4"/>
        <v>PCS</v>
      </c>
      <c r="N5" s="6">
        <v>1548.8</v>
      </c>
      <c r="O5" s="6" t="s">
        <v>28</v>
      </c>
      <c r="P5" s="6">
        <v>378.45784478305779</v>
      </c>
      <c r="Q5" s="6">
        <v>586155.51</v>
      </c>
      <c r="R5" s="6">
        <v>4.219151000925951</v>
      </c>
      <c r="S5" s="6">
        <v>6534.6210702341123</v>
      </c>
      <c r="T5" s="27">
        <v>164709.70000000001</v>
      </c>
      <c r="U5" s="6">
        <f t="shared" si="0"/>
        <v>382.67699578398373</v>
      </c>
      <c r="V5" s="6">
        <f t="shared" si="1"/>
        <v>2025</v>
      </c>
      <c r="W5" s="10" t="str">
        <f>IFERROR(VLOOKUP(VALUE(D5),'HSN Lookup'!$A:$B,2,0),"Unknown")</f>
        <v>Household Steel Items</v>
      </c>
      <c r="X5" s="6" t="str">
        <f t="shared" si="2"/>
        <v>Tea Strainer</v>
      </c>
    </row>
    <row r="6" spans="1:24">
      <c r="A6" s="25" t="s">
        <v>24</v>
      </c>
      <c r="B6" s="6" t="s">
        <v>34</v>
      </c>
      <c r="C6" s="6" t="s">
        <v>26</v>
      </c>
      <c r="D6" s="26" t="s">
        <v>32</v>
      </c>
      <c r="E6" s="6" t="s">
        <v>36</v>
      </c>
      <c r="F6" s="6" t="str" cm="1">
        <f t="array" ref="F6">_xlfn.LET(
 _xlpm.txt, E6,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" s="6" t="str" cm="1">
        <f t="array" ref="G6">_xlfn.LET(
 _xlpm.txt, TRIM(E6),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6" s="6" t="str">
        <f t="shared" si="3"/>
        <v>SB-12</v>
      </c>
      <c r="I6" s="6" t="str" cm="1">
        <f t="array" ref="I6">_xlfn.LET(
 _xlpm.txt, E6,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" s="6" cm="1">
        <f t="array" ref="J6">_xlfn.LET(
 _xlpm.txt, E6,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43038</v>
      </c>
      <c r="K6" s="6" t="str" cm="1">
        <f t="array" ref="K6">_xlfn.LET(
 _xlpm.txt, E6,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" s="6" t="str">
        <f>IFERROR(_xlfn.TEXTAFTER(_xlfn.TEXTBEFORE(E6," PER"),"USD ")," ")</f>
        <v>0.9718</v>
      </c>
      <c r="M6" s="6" t="str">
        <f t="shared" si="4"/>
        <v>PCS</v>
      </c>
      <c r="N6" s="6">
        <v>10042.200000000001</v>
      </c>
      <c r="O6" s="6" t="s">
        <v>28</v>
      </c>
      <c r="P6" s="6">
        <v>399.73967457330082</v>
      </c>
      <c r="Q6" s="6">
        <v>4014265.76</v>
      </c>
      <c r="R6" s="6">
        <v>4.4564066284648893</v>
      </c>
      <c r="S6" s="6">
        <v>44752.126644370117</v>
      </c>
      <c r="T6" s="27">
        <v>1128008.7</v>
      </c>
      <c r="U6" s="6">
        <f t="shared" si="0"/>
        <v>404.19608120176571</v>
      </c>
      <c r="V6" s="6">
        <f t="shared" si="1"/>
        <v>2025</v>
      </c>
      <c r="W6" s="10" t="str">
        <f>IFERROR(VLOOKUP(VALUE(D6),'HSN Lookup'!$A:$B,2,0),"Unknown")</f>
        <v>Household Steel Items</v>
      </c>
      <c r="X6" s="6" t="str">
        <f t="shared" si="2"/>
        <v>Tea Strainer</v>
      </c>
    </row>
    <row r="7" spans="1:24">
      <c r="A7" s="25" t="s">
        <v>24</v>
      </c>
      <c r="B7" s="6" t="s">
        <v>37</v>
      </c>
      <c r="C7" s="6" t="s">
        <v>26</v>
      </c>
      <c r="D7" s="26" t="s">
        <v>32</v>
      </c>
      <c r="E7" s="6" t="s">
        <v>38</v>
      </c>
      <c r="F7" s="6" t="str" cm="1">
        <f t="array" ref="F7">_xlfn.LET(
 _xlpm.txt, E7,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7" s="6" t="str" cm="1">
        <f t="array" ref="G7">_xlfn.LET(
 _xlpm.txt, TRIM(E7),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(SL-89)</v>
      </c>
      <c r="H7" s="6" t="str">
        <f t="shared" si="3"/>
        <v>SL-89</v>
      </c>
      <c r="I7" s="6" cm="1">
        <f t="array" ref="I7">_xlfn.LET(
 _xlpm.txt, E7,
 _xlpm.afterQty, IFERROR(_xlfn.TEXTAFTER(_xlpm.txt, "QTY:"), ""),
 _xlpm.numberText, TRIM(_xlfn.TEXTBEFORE(_xlpm.afterQty, " ")),
 _xlpm.cleanNum, SUBSTITUTE(_xlpm.numberText, ",", ""),
 IF(ISNUMBER(--_xlpm.cleanNum), --_xlpm.cleanNum, "")
)</f>
        <v>70056</v>
      </c>
      <c r="J7" s="6" cm="1">
        <f t="array" ref="J7">_xlfn.LET(
 _xlpm.txt, E7,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7" s="6" t="str" cm="1">
        <f t="array" ref="K7">_xlfn.LET(
 _xlpm.txt, E7,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" s="6" t="str">
        <f>IFERROR(_xlfn.TEXTAFTER(_xlfn.TEXTBEFORE(E7," PER"),"USD ")," ")</f>
        <v xml:space="preserve"> </v>
      </c>
      <c r="M7" s="6" t="str">
        <f t="shared" si="4"/>
        <v>PCS</v>
      </c>
      <c r="N7" s="6">
        <v>15568</v>
      </c>
      <c r="O7" s="6" t="s">
        <v>28</v>
      </c>
      <c r="P7" s="6">
        <v>432.15817638746148</v>
      </c>
      <c r="Q7" s="6">
        <v>6727838.4900000002</v>
      </c>
      <c r="R7" s="6">
        <v>4.8178169050999049</v>
      </c>
      <c r="S7" s="6">
        <v>75003.773578595312</v>
      </c>
      <c r="T7" s="27">
        <v>1890522.7</v>
      </c>
      <c r="U7" s="6">
        <f t="shared" si="0"/>
        <v>436.97599329256138</v>
      </c>
      <c r="V7" s="6">
        <f t="shared" si="1"/>
        <v>2025</v>
      </c>
      <c r="W7" s="10" t="str">
        <f>IFERROR(VLOOKUP(VALUE(D7),'HSN Lookup'!$A:$B,2,0),"Unknown")</f>
        <v>Household Steel Items</v>
      </c>
      <c r="X7" s="6" t="str">
        <f t="shared" si="2"/>
        <v>Hanger</v>
      </c>
    </row>
    <row r="8" spans="1:24">
      <c r="A8" s="25" t="s">
        <v>24</v>
      </c>
      <c r="B8" s="6" t="s">
        <v>39</v>
      </c>
      <c r="C8" s="6" t="s">
        <v>26</v>
      </c>
      <c r="D8" s="26" t="s">
        <v>32</v>
      </c>
      <c r="E8" s="6" t="s">
        <v>40</v>
      </c>
      <c r="F8" s="6" t="str" cm="1">
        <f t="array" ref="F8">_xlfn.LET(
 _xlpm.txt, E8,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8" s="6" t="str" cm="1">
        <f t="array" ref="G8">_xlfn.LET(
 _xlpm.txt, TRIM(E8),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10PCS SET (AM-969)</v>
      </c>
      <c r="H8" s="6" t="str">
        <f t="shared" si="3"/>
        <v>AM-969</v>
      </c>
      <c r="I8" s="6" t="str" cm="1">
        <f t="array" ref="I8">_xlfn.LET(
 _xlpm.txt, E8,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" s="6" cm="1">
        <f t="array" ref="J8">_xlfn.LET(
 _xlpm.txt, E8,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480</v>
      </c>
      <c r="K8" s="6" t="str" cm="1">
        <f t="array" ref="K8">_xlfn.LET(
 _xlpm.txt, E8,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" s="6" t="str">
        <f>IFERROR(_xlfn.TEXTAFTER(_xlfn.TEXTBEFORE(E8," PER"),"USD ")," ")</f>
        <v>0.819</v>
      </c>
      <c r="M8" s="6" t="str">
        <f t="shared" si="4"/>
        <v>SET</v>
      </c>
      <c r="N8" s="6">
        <v>380</v>
      </c>
      <c r="O8" s="6" t="s">
        <v>28</v>
      </c>
      <c r="P8" s="6">
        <v>100.4420789473684</v>
      </c>
      <c r="Q8" s="6">
        <v>38167.99</v>
      </c>
      <c r="R8" s="6">
        <v>1.119755618142346</v>
      </c>
      <c r="S8" s="6">
        <v>425.50713489409128</v>
      </c>
      <c r="T8" s="27">
        <v>10725.3</v>
      </c>
      <c r="U8" s="6">
        <f t="shared" si="0"/>
        <v>101.56183456551075</v>
      </c>
      <c r="V8" s="6">
        <f t="shared" si="1"/>
        <v>2025</v>
      </c>
      <c r="W8" s="10" t="str">
        <f>IFERROR(VLOOKUP(VALUE(D8),'HSN Lookup'!$A:$B,2,0),"Unknown")</f>
        <v>Household Steel Items</v>
      </c>
      <c r="X8" s="6" t="str">
        <f t="shared" si="2"/>
        <v>Hanger</v>
      </c>
    </row>
    <row r="9" spans="1:24">
      <c r="A9" s="25" t="s">
        <v>24</v>
      </c>
      <c r="B9" s="6" t="s">
        <v>41</v>
      </c>
      <c r="C9" s="6" t="s">
        <v>26</v>
      </c>
      <c r="D9" s="26" t="s">
        <v>32</v>
      </c>
      <c r="E9" s="6" t="s">
        <v>42</v>
      </c>
      <c r="F9" s="6" t="str" cm="1">
        <f t="array" ref="F9">_xlfn.LET(
 _xlpm.txt, E9,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9" s="6" t="str" cm="1">
        <f t="array" ref="G9">_xlfn.LET(
 _xlpm.txt, TRIM(E9),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FRUIT BASKET</v>
      </c>
      <c r="H9" s="6" t="str">
        <f t="shared" si="3"/>
        <v>AM-967</v>
      </c>
      <c r="I9" s="6" t="str" cm="1">
        <f t="array" ref="I9">_xlfn.LET(
 _xlpm.txt, E9,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" s="6" cm="1">
        <f t="array" ref="J9">_xlfn.LET(
 _xlpm.txt, E9,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400</v>
      </c>
      <c r="K9" s="6" t="str" cm="1">
        <f t="array" ref="K9">_xlfn.LET(
 _xlpm.txt, E9,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" s="6" t="str">
        <f>IFERROR(_xlfn.TEXTAFTER(_xlfn.TEXTBEFORE(E9," PER"),"USD ")," ")</f>
        <v>1.031</v>
      </c>
      <c r="M9" s="6" t="str">
        <f t="shared" si="4"/>
        <v>PCS</v>
      </c>
      <c r="N9" s="6">
        <v>460</v>
      </c>
      <c r="O9" s="6" t="s">
        <v>28</v>
      </c>
      <c r="P9" s="6">
        <v>85.377826086956532</v>
      </c>
      <c r="Q9" s="6">
        <v>39273.800000000003</v>
      </c>
      <c r="R9" s="6">
        <v>0.96092094639230763</v>
      </c>
      <c r="S9" s="6">
        <v>442.02363534046151</v>
      </c>
      <c r="T9" s="27">
        <v>11036</v>
      </c>
      <c r="U9" s="6">
        <f t="shared" si="0"/>
        <v>86.338747033348838</v>
      </c>
      <c r="V9" s="6">
        <f t="shared" si="1"/>
        <v>2025</v>
      </c>
      <c r="W9" s="10" t="str">
        <f>IFERROR(VLOOKUP(VALUE(D9),'HSN Lookup'!$A:$B,2,0),"Unknown")</f>
        <v>Household Steel Items</v>
      </c>
      <c r="X9" s="6" t="str">
        <f t="shared" si="2"/>
        <v>Basket</v>
      </c>
    </row>
    <row r="10" spans="1:24">
      <c r="A10" s="25" t="s">
        <v>24</v>
      </c>
      <c r="B10" s="6" t="s">
        <v>41</v>
      </c>
      <c r="C10" s="6" t="s">
        <v>26</v>
      </c>
      <c r="D10" s="26" t="s">
        <v>32</v>
      </c>
      <c r="E10" s="6" t="s">
        <v>43</v>
      </c>
      <c r="F10" s="6" t="str" cm="1">
        <f t="array" ref="F10">_xlfn.LET(
 _xlpm.txt, E10,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0" s="6" t="str" cm="1">
        <f t="array" ref="G10">_xlfn.LET(
 _xlpm.txt, TRIM(E10),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FRUIT BASKET</v>
      </c>
      <c r="H10" s="6" t="str">
        <f t="shared" si="3"/>
        <v>AM-966</v>
      </c>
      <c r="I10" s="6" t="str" cm="1">
        <f t="array" ref="I10">_xlfn.LET(
 _xlpm.txt, E10,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" s="6" cm="1">
        <f t="array" ref="J10">_xlfn.LET(
 _xlpm.txt, E10,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400</v>
      </c>
      <c r="K10" s="6" t="str" cm="1">
        <f t="array" ref="K10">_xlfn.LET(
 _xlpm.txt, E10,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" s="6" t="str">
        <f>IFERROR(_xlfn.TEXTAFTER(_xlfn.TEXTBEFORE(E10," PER"),"USD ")," ")</f>
        <v>1.017</v>
      </c>
      <c r="M10" s="6" t="str">
        <f t="shared" si="4"/>
        <v>PCS</v>
      </c>
      <c r="N10" s="6">
        <v>310</v>
      </c>
      <c r="O10" s="6" t="s">
        <v>28</v>
      </c>
      <c r="P10" s="6">
        <v>124.9693225806452</v>
      </c>
      <c r="Q10" s="6">
        <v>38740.49</v>
      </c>
      <c r="R10" s="6">
        <v>1.4065202316335981</v>
      </c>
      <c r="S10" s="6">
        <v>436.02127180641531</v>
      </c>
      <c r="T10" s="27">
        <v>10886.1</v>
      </c>
      <c r="U10" s="6">
        <f t="shared" si="0"/>
        <v>126.37584281227879</v>
      </c>
      <c r="V10" s="6">
        <f t="shared" si="1"/>
        <v>2025</v>
      </c>
      <c r="W10" s="10" t="str">
        <f>IFERROR(VLOOKUP(VALUE(D10),'HSN Lookup'!$A:$B,2,0),"Unknown")</f>
        <v>Household Steel Items</v>
      </c>
      <c r="X10" s="6" t="str">
        <f t="shared" si="2"/>
        <v>Basket</v>
      </c>
    </row>
    <row r="11" spans="1:24">
      <c r="A11" s="25" t="s">
        <v>24</v>
      </c>
      <c r="B11" s="6" t="s">
        <v>41</v>
      </c>
      <c r="C11" s="6" t="s">
        <v>26</v>
      </c>
      <c r="D11" s="26" t="s">
        <v>32</v>
      </c>
      <c r="E11" s="6" t="s">
        <v>44</v>
      </c>
      <c r="F11" s="6" t="str" cm="1">
        <f t="array" ref="F11">_xlfn.LET(
 _xlpm.txt, E11,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1" s="6" t="str" cm="1">
        <f t="array" ref="G11">_xlfn.LET(
 _xlpm.txt, TRIM(E11),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SPOON &amp; FORK HOLDER</v>
      </c>
      <c r="H11" s="6" t="str">
        <f t="shared" si="3"/>
        <v>AM-965</v>
      </c>
      <c r="I11" s="6" t="str" cm="1">
        <f t="array" ref="I11">_xlfn.LET(
 _xlpm.txt, E11,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" s="6" cm="1">
        <f t="array" ref="J11">_xlfn.LET(
 _xlpm.txt, E11,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480</v>
      </c>
      <c r="K11" s="6" t="str" cm="1">
        <f t="array" ref="K11">_xlfn.LET(
 _xlpm.txt, E11,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" s="6" t="str">
        <f>IFERROR(_xlfn.TEXTAFTER(_xlfn.TEXTBEFORE(E11," PER"),"USD ")," ")</f>
        <v>0.734</v>
      </c>
      <c r="M11" s="6" t="str">
        <f t="shared" si="4"/>
        <v>PCS</v>
      </c>
      <c r="N11" s="6">
        <v>168</v>
      </c>
      <c r="O11" s="6" t="s">
        <v>28</v>
      </c>
      <c r="P11" s="6">
        <v>199.71571428571431</v>
      </c>
      <c r="Q11" s="6">
        <v>33552.239999999998</v>
      </c>
      <c r="R11" s="6">
        <v>2.2477851917356699</v>
      </c>
      <c r="S11" s="6">
        <v>377.62791221159262</v>
      </c>
      <c r="T11" s="27">
        <v>9428.1</v>
      </c>
      <c r="U11" s="6">
        <f t="shared" si="0"/>
        <v>201.96349947744997</v>
      </c>
      <c r="V11" s="6">
        <f t="shared" si="1"/>
        <v>2025</v>
      </c>
      <c r="W11" s="10" t="str">
        <f>IFERROR(VLOOKUP(VALUE(D11),'HSN Lookup'!$A:$B,2,0),"Unknown")</f>
        <v>Household Steel Items</v>
      </c>
      <c r="X11" s="6" t="str">
        <f t="shared" si="2"/>
        <v>Holder</v>
      </c>
    </row>
    <row r="12" spans="1:24">
      <c r="A12" s="25" t="s">
        <v>24</v>
      </c>
      <c r="B12" s="6" t="s">
        <v>41</v>
      </c>
      <c r="C12" s="6" t="s">
        <v>26</v>
      </c>
      <c r="D12" s="26" t="s">
        <v>29</v>
      </c>
      <c r="E12" s="6" t="s">
        <v>45</v>
      </c>
      <c r="F12" s="6" t="str" cm="1">
        <f t="array" ref="F12">_xlfn.LET(
 _xlpm.txt, E12,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2" s="6" t="str" cm="1">
        <f t="array" ref="G12">_xlfn.LET(
 _xlpm.txt, TRIM(E12),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12" s="6" t="str">
        <f t="shared" si="3"/>
        <v>8001-2</v>
      </c>
      <c r="I12" s="6" t="str" cm="1">
        <f t="array" ref="I12">_xlfn.LET(
 _xlpm.txt, E12,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" s="6" cm="1">
        <f t="array" ref="J12">_xlfn.LET(
 _xlpm.txt, E12,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336000</v>
      </c>
      <c r="K12" s="6" t="str" cm="1">
        <f t="array" ref="K12">_xlfn.LET(
 _xlpm.txt, E12,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12" s="6" t="str">
        <f>IFERROR(_xlfn.TEXTAFTER(_xlfn.TEXTBEFORE(E12," PER"),"USD ")," ")</f>
        <v>0.139</v>
      </c>
      <c r="M12" s="6" t="str">
        <f t="shared" si="4"/>
        <v>SET</v>
      </c>
      <c r="N12" s="6">
        <v>9800</v>
      </c>
      <c r="O12" s="6" t="s">
        <v>28</v>
      </c>
      <c r="P12" s="6">
        <v>456.12538979591841</v>
      </c>
      <c r="Q12" s="6">
        <v>4470028.82</v>
      </c>
      <c r="R12" s="6">
        <v>5.1336566099709451</v>
      </c>
      <c r="S12" s="6">
        <v>50309.834777715267</v>
      </c>
      <c r="T12" s="27">
        <v>1965024.7</v>
      </c>
      <c r="U12" s="6">
        <f t="shared" si="0"/>
        <v>461.25904640588936</v>
      </c>
      <c r="V12" s="6">
        <f t="shared" si="1"/>
        <v>2025</v>
      </c>
      <c r="W12" s="10" t="str">
        <f>IFERROR(VLOOKUP(VALUE(D12),'HSN Lookup'!$A:$B,2,0),"Unknown")</f>
        <v>Steel Scrubbers</v>
      </c>
      <c r="X12" s="6" t="str">
        <f t="shared" si="2"/>
        <v>Scrubber</v>
      </c>
    </row>
    <row r="13" spans="1:24">
      <c r="A13" s="25" t="s">
        <v>24</v>
      </c>
      <c r="B13" s="6" t="s">
        <v>46</v>
      </c>
      <c r="C13" s="6" t="s">
        <v>26</v>
      </c>
      <c r="D13" s="26" t="s">
        <v>29</v>
      </c>
      <c r="E13" s="6" t="s">
        <v>47</v>
      </c>
      <c r="F13" s="6" t="str" cm="1">
        <f t="array" ref="F13">_xlfn.LET(
 _xlpm.txt, E13,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3" s="6" t="str" cm="1">
        <f t="array" ref="G13">_xlfn.LET(
 _xlpm.txt, TRIM(E13),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6PCS SET</v>
      </c>
      <c r="H13" s="6" t="str">
        <f t="shared" si="3"/>
        <v>OKS-4156</v>
      </c>
      <c r="I13" s="6" t="str" cm="1">
        <f t="array" ref="I13">_xlfn.LET(
 _xlpm.txt, E13,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" s="6" cm="1">
        <f t="array" ref="J13">_xlfn.LET(
 _xlpm.txt, E13,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93360</v>
      </c>
      <c r="K13" s="6" t="str" cm="1">
        <f t="array" ref="K13">_xlfn.LET(
 _xlpm.txt, E13,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" s="6" t="str">
        <f>IFERROR(_xlfn.TEXTAFTER(_xlfn.TEXTBEFORE(E13," PER"),"USD ")," ")</f>
        <v xml:space="preserve"> </v>
      </c>
      <c r="M13" s="6" t="str">
        <f t="shared" si="4"/>
        <v>PCS</v>
      </c>
      <c r="N13" s="6">
        <v>7496.03</v>
      </c>
      <c r="O13" s="6" t="s">
        <v>28</v>
      </c>
      <c r="P13" s="6">
        <v>263.57137844965928</v>
      </c>
      <c r="Q13" s="6">
        <v>1975738.96</v>
      </c>
      <c r="R13" s="6">
        <v>2.9664758407389908</v>
      </c>
      <c r="S13" s="6">
        <v>22236.791896454699</v>
      </c>
      <c r="T13" s="27">
        <v>868534.9</v>
      </c>
      <c r="U13" s="6">
        <f t="shared" si="0"/>
        <v>266.53785429039829</v>
      </c>
      <c r="V13" s="6">
        <f t="shared" si="1"/>
        <v>2025</v>
      </c>
      <c r="W13" s="10" t="str">
        <f>IFERROR(VLOOKUP(VALUE(D13),'HSN Lookup'!$A:$B,2,0),"Unknown")</f>
        <v>Steel Scrubbers</v>
      </c>
      <c r="X13" s="6" t="str">
        <f t="shared" si="2"/>
        <v>Scrubber</v>
      </c>
    </row>
    <row r="14" spans="1:24">
      <c r="A14" s="25" t="s">
        <v>24</v>
      </c>
      <c r="B14" s="6" t="s">
        <v>46</v>
      </c>
      <c r="C14" s="6" t="s">
        <v>26</v>
      </c>
      <c r="D14" s="26" t="s">
        <v>29</v>
      </c>
      <c r="E14" s="6" t="s">
        <v>48</v>
      </c>
      <c r="F14" s="6" t="str" cm="1">
        <f t="array" ref="F14">_xlfn.LET(
 _xlpm.txt, E14,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4" s="6" t="str" cm="1">
        <f t="array" ref="G14">_xlfn.LET(
 _xlpm.txt, TRIM(E14),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2PCS SET</v>
      </c>
      <c r="H14" s="6" t="str">
        <f t="shared" si="3"/>
        <v>8001-2</v>
      </c>
      <c r="I14" s="6" t="str" cm="1">
        <f t="array" ref="I14">_xlfn.LET(
 _xlpm.txt, E14,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" s="6" cm="1">
        <f t="array" ref="J14">_xlfn.LET(
 _xlpm.txt, E14,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14" s="6" t="str" cm="1">
        <f t="array" ref="K14">_xlfn.LET(
 _xlpm.txt, E14,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14" s="6" t="str">
        <f>IFERROR(_xlfn.TEXTAFTER(_xlfn.TEXTBEFORE(E14," PER"),"USD ")," ")</f>
        <v>0.139</v>
      </c>
      <c r="M14" s="6" t="str">
        <f t="shared" si="4"/>
        <v>SET</v>
      </c>
      <c r="N14" s="6">
        <v>4900</v>
      </c>
      <c r="O14" s="6" t="s">
        <v>28</v>
      </c>
      <c r="P14" s="6">
        <v>442.07293673469388</v>
      </c>
      <c r="Q14" s="6">
        <v>2166157.39</v>
      </c>
      <c r="R14" s="6">
        <v>4.9754973183420814</v>
      </c>
      <c r="S14" s="6">
        <v>24379.936859876201</v>
      </c>
      <c r="T14" s="27">
        <v>952242.8</v>
      </c>
      <c r="U14" s="6">
        <f t="shared" si="0"/>
        <v>447.04843405303598</v>
      </c>
      <c r="V14" s="6">
        <f t="shared" si="1"/>
        <v>2025</v>
      </c>
      <c r="W14" s="10" t="str">
        <f>IFERROR(VLOOKUP(VALUE(D14),'HSN Lookup'!$A:$B,2,0),"Unknown")</f>
        <v>Steel Scrubbers</v>
      </c>
      <c r="X14" s="6" t="str">
        <f t="shared" si="2"/>
        <v>Scrubber</v>
      </c>
    </row>
    <row r="15" spans="1:24">
      <c r="A15" s="25" t="s">
        <v>24</v>
      </c>
      <c r="B15" s="6" t="s">
        <v>49</v>
      </c>
      <c r="C15" s="6" t="s">
        <v>26</v>
      </c>
      <c r="D15" s="26" t="s">
        <v>32</v>
      </c>
      <c r="E15" s="6" t="s">
        <v>50</v>
      </c>
      <c r="F15" s="6" t="str" cm="1">
        <f t="array" ref="F15">_xlfn.LET(
 _xlpm.txt, E15,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5" s="6" t="str" cm="1">
        <f t="array" ref="G15">_xlfn.LET(
 _xlpm.txt, TRIM(E15),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DRAINER</v>
      </c>
      <c r="H15" s="6" t="str">
        <f t="shared" si="3"/>
        <v>AM-321</v>
      </c>
      <c r="I15" s="6" cm="1">
        <f t="array" ref="I15">_xlfn.LET(
 _xlpm.txt, E15,
 _xlpm.afterQty, IFERROR(_xlfn.TEXTAFTER(_xlpm.txt, "QTY:"), ""),
 _xlpm.numberText, TRIM(_xlfn.TEXTBEFORE(_xlpm.afterQty, " ")),
 _xlpm.cleanNum, SUBSTITUTE(_xlpm.numberText, ",", ""),
 IF(ISNUMBER(--_xlpm.cleanNum), --_xlpm.cleanNum, "")
)</f>
        <v>28752</v>
      </c>
      <c r="J15" s="6" cm="1">
        <f t="array" ref="J15">_xlfn.LET(
 _xlpm.txt, E15,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28752</v>
      </c>
      <c r="K15" s="6" t="str" cm="1">
        <f t="array" ref="K15">_xlfn.LET(
 _xlpm.txt, E15,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" s="6" t="str">
        <f>IFERROR(_xlfn.TEXTAFTER(_xlfn.TEXTBEFORE(E15," PER"),"USD ")," ")</f>
        <v>0.7050</v>
      </c>
      <c r="M15" s="6" t="str">
        <f t="shared" si="4"/>
        <v>PCS</v>
      </c>
      <c r="N15" s="6">
        <v>3953.4</v>
      </c>
      <c r="O15" s="6" t="s">
        <v>28</v>
      </c>
      <c r="P15" s="6">
        <v>492.73196994991662</v>
      </c>
      <c r="Q15" s="6">
        <v>1947966.57</v>
      </c>
      <c r="R15" s="6">
        <v>5.5456608885753127</v>
      </c>
      <c r="S15" s="6">
        <v>21924.215756893642</v>
      </c>
      <c r="T15" s="27">
        <v>547378.6</v>
      </c>
      <c r="U15" s="6">
        <f t="shared" si="0"/>
        <v>498.27763083849192</v>
      </c>
      <c r="V15" s="6">
        <f t="shared" si="1"/>
        <v>2025</v>
      </c>
      <c r="W15" s="10" t="str">
        <f>IFERROR(VLOOKUP(VALUE(D15),'HSN Lookup'!$A:$B,2,0),"Unknown")</f>
        <v>Household Steel Items</v>
      </c>
      <c r="X15" s="6" t="str">
        <f t="shared" si="2"/>
        <v>Other</v>
      </c>
    </row>
    <row r="16" spans="1:24">
      <c r="A16" s="25" t="s">
        <v>24</v>
      </c>
      <c r="B16" s="6" t="s">
        <v>49</v>
      </c>
      <c r="C16" s="6" t="s">
        <v>26</v>
      </c>
      <c r="D16" s="26" t="s">
        <v>32</v>
      </c>
      <c r="E16" s="6" t="s">
        <v>51</v>
      </c>
      <c r="F16" s="6" t="str" cm="1">
        <f t="array" ref="F16">_xlfn.LET(
 _xlpm.txt, E16,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6" s="6" t="str" cm="1">
        <f t="array" ref="G16">_xlfn.LET(
 _xlpm.txt, TRIM(E16),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16" s="6" t="str">
        <f t="shared" si="3"/>
        <v>2628</v>
      </c>
      <c r="I16" s="6" t="str" cm="1">
        <f t="array" ref="I16">_xlfn.LET(
 _xlpm.txt, E16,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" s="6" cm="1">
        <f t="array" ref="J16">_xlfn.LET(
 _xlpm.txt, E16,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166608</v>
      </c>
      <c r="K16" s="6" t="str" cm="1">
        <f t="array" ref="K16">_xlfn.LET(
 _xlpm.txt, E16,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6" s="6" t="str">
        <f>IFERROR(_xlfn.TEXTAFTER(_xlfn.TEXTBEFORE(E16," PER"),"USD ")," ")</f>
        <v>0.36</v>
      </c>
      <c r="M16" s="6" t="str">
        <f t="shared" si="4"/>
        <v>SET</v>
      </c>
      <c r="N16" s="6">
        <v>5646.16</v>
      </c>
      <c r="O16" s="6" t="s">
        <v>28</v>
      </c>
      <c r="P16" s="6">
        <v>971.50580040239731</v>
      </c>
      <c r="Q16" s="6">
        <v>5485277.1900000004</v>
      </c>
      <c r="R16" s="6">
        <v>10.93422397751714</v>
      </c>
      <c r="S16" s="6">
        <v>61736.378052898152</v>
      </c>
      <c r="T16" s="27">
        <v>1541362.8</v>
      </c>
      <c r="U16" s="6">
        <f t="shared" si="0"/>
        <v>982.44002437991446</v>
      </c>
      <c r="V16" s="6">
        <f t="shared" si="1"/>
        <v>2025</v>
      </c>
      <c r="W16" s="10" t="str">
        <f>IFERROR(VLOOKUP(VALUE(D16),'HSN Lookup'!$A:$B,2,0),"Unknown")</f>
        <v>Household Steel Items</v>
      </c>
      <c r="X16" s="6" t="str">
        <f t="shared" si="2"/>
        <v>Other</v>
      </c>
    </row>
    <row r="17" spans="1:24">
      <c r="A17" s="25" t="s">
        <v>24</v>
      </c>
      <c r="B17" s="6" t="s">
        <v>49</v>
      </c>
      <c r="C17" s="6" t="s">
        <v>26</v>
      </c>
      <c r="D17" s="26" t="s">
        <v>32</v>
      </c>
      <c r="E17" s="6" t="s">
        <v>52</v>
      </c>
      <c r="F17" s="6" t="str" cm="1">
        <f t="array" ref="F17">_xlfn.LET(
 _xlpm.txt, E17,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7" s="6" t="str" cm="1">
        <f t="array" ref="G17">_xlfn.LET(
 _xlpm.txt, TRIM(E17),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17" s="6" t="str">
        <f t="shared" si="3"/>
        <v>NP-55</v>
      </c>
      <c r="I17" s="6" cm="1">
        <f t="array" ref="I17">_xlfn.LET(
 _xlpm.txt, E17,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17" s="6" cm="1">
        <f t="array" ref="J17">_xlfn.LET(
 _xlpm.txt, E17,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17" s="6" t="str" cm="1">
        <f t="array" ref="K17">_xlfn.LET(
 _xlpm.txt, E17,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7" s="6" t="str">
        <f>IFERROR(_xlfn.TEXTAFTER(_xlfn.TEXTBEFORE(E17," PER"),"USD ")," ")</f>
        <v>0.2710</v>
      </c>
      <c r="M17" s="6" t="str">
        <f t="shared" si="4"/>
        <v>PCS</v>
      </c>
      <c r="N17" s="6">
        <v>2310</v>
      </c>
      <c r="O17" s="6" t="s">
        <v>28</v>
      </c>
      <c r="P17" s="6">
        <v>568.21425541125529</v>
      </c>
      <c r="Q17" s="6">
        <v>1312574.93</v>
      </c>
      <c r="R17" s="6">
        <v>6.3952082769978116</v>
      </c>
      <c r="S17" s="6">
        <v>14772.931119864939</v>
      </c>
      <c r="T17" s="27">
        <v>368833.6</v>
      </c>
      <c r="U17" s="6">
        <f t="shared" si="0"/>
        <v>574.60946368825307</v>
      </c>
      <c r="V17" s="6">
        <f t="shared" si="1"/>
        <v>2025</v>
      </c>
      <c r="W17" s="10" t="str">
        <f>IFERROR(VLOOKUP(VALUE(D17),'HSN Lookup'!$A:$B,2,0),"Unknown")</f>
        <v>Household Steel Items</v>
      </c>
      <c r="X17" s="6" t="str">
        <f t="shared" si="2"/>
        <v>Tea Strainer</v>
      </c>
    </row>
    <row r="18" spans="1:24">
      <c r="A18" s="25" t="s">
        <v>24</v>
      </c>
      <c r="B18" s="6" t="s">
        <v>49</v>
      </c>
      <c r="C18" s="6" t="s">
        <v>26</v>
      </c>
      <c r="D18" s="26" t="s">
        <v>32</v>
      </c>
      <c r="E18" s="6" t="s">
        <v>53</v>
      </c>
      <c r="F18" s="6" t="str" cm="1">
        <f t="array" ref="F18">_xlfn.LET(
 _xlpm.txt, E18,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8" s="6" t="str" cm="1">
        <f t="array" ref="G18">_xlfn.LET(
 _xlpm.txt, TRIM(E18),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(3888)</v>
      </c>
      <c r="H18" s="6" t="str">
        <f t="shared" si="3"/>
        <v>3888</v>
      </c>
      <c r="I18" s="6" cm="1">
        <f t="array" ref="I18">_xlfn.LET(
 _xlpm.txt, E18,
 _xlpm.afterQty, IFERROR(_xlfn.TEXTAFTER(_xlpm.txt, "QTY:"), ""),
 _xlpm.numberText, TRIM(_xlfn.TEXTBEFORE(_xlpm.afterQty, " ")),
 _xlpm.cleanNum, SUBSTITUTE(_xlpm.numberText, ",", ""),
 IF(ISNUMBER(--_xlpm.cleanNum), --_xlpm.cleanNum, "")
)</f>
        <v>55296</v>
      </c>
      <c r="J18" s="6" cm="1">
        <f t="array" ref="J18">_xlfn.LET(
 _xlpm.txt, E18,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55296</v>
      </c>
      <c r="K18" s="6" t="str" cm="1">
        <f t="array" ref="K18">_xlfn.LET(
 _xlpm.txt, E18,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8" s="6" t="str">
        <f>IFERROR(_xlfn.TEXTAFTER(_xlfn.TEXTBEFORE(E18," PER"),"USD ")," ")</f>
        <v xml:space="preserve"> </v>
      </c>
      <c r="M18" s="6" t="str">
        <f t="shared" si="4"/>
        <v>SET</v>
      </c>
      <c r="N18" s="6">
        <v>1843.2</v>
      </c>
      <c r="O18" s="6" t="s">
        <v>28</v>
      </c>
      <c r="P18" s="6">
        <v>689.90430230034724</v>
      </c>
      <c r="Q18" s="6">
        <v>1271631.6100000001</v>
      </c>
      <c r="R18" s="6">
        <v>7.764820509851968</v>
      </c>
      <c r="S18" s="6">
        <v>14312.117163759151</v>
      </c>
      <c r="T18" s="27">
        <v>357328.4</v>
      </c>
      <c r="U18" s="6">
        <f t="shared" si="0"/>
        <v>697.66912281019916</v>
      </c>
      <c r="V18" s="6">
        <f t="shared" si="1"/>
        <v>2025</v>
      </c>
      <c r="W18" s="10" t="str">
        <f>IFERROR(VLOOKUP(VALUE(D18),'HSN Lookup'!$A:$B,2,0),"Unknown")</f>
        <v>Household Steel Items</v>
      </c>
      <c r="X18" s="6" t="str">
        <f t="shared" si="2"/>
        <v>Other</v>
      </c>
    </row>
    <row r="19" spans="1:24">
      <c r="A19" s="25" t="s">
        <v>24</v>
      </c>
      <c r="B19" s="6" t="s">
        <v>49</v>
      </c>
      <c r="C19" s="6" t="s">
        <v>26</v>
      </c>
      <c r="D19" s="26" t="s">
        <v>32</v>
      </c>
      <c r="E19" s="6" t="s">
        <v>54</v>
      </c>
      <c r="F19" s="6" t="str" cm="1">
        <f t="array" ref="F19">_xlfn.LET(
 _xlpm.txt, E19,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9" s="6" t="str" cm="1">
        <f t="array" ref="G19">_xlfn.LET(
 _xlpm.txt, TRIM(E19),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19" s="6" t="str">
        <f t="shared" si="3"/>
        <v>SB-12</v>
      </c>
      <c r="I19" s="6" cm="1">
        <f t="array" ref="I19">_xlfn.LET(
 _xlpm.txt, E19,
 _xlpm.afterQty, IFERROR(_xlfn.TEXTAFTER(_xlpm.txt, "QTY:"), ""),
 _xlpm.numberText, TRIM(_xlfn.TEXTBEFORE(_xlpm.afterQty, " ")),
 _xlpm.cleanNum, SUBSTITUTE(_xlpm.numberText, ",", ""),
 IF(ISNUMBER(--_xlpm.cleanNum), --_xlpm.cleanNum, "")
)</f>
        <v>1026</v>
      </c>
      <c r="J19" s="6" cm="1">
        <f t="array" ref="J19">_xlfn.LET(
 _xlpm.txt, E19,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1026</v>
      </c>
      <c r="K19" s="6" t="str" cm="1">
        <f t="array" ref="K19">_xlfn.LET(
 _xlpm.txt, E19,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9" s="6" t="str">
        <f>IFERROR(_xlfn.TEXTAFTER(_xlfn.TEXTBEFORE(E19," PER"),"USD ")," ")</f>
        <v>0.9770</v>
      </c>
      <c r="M19" s="6" t="str">
        <f t="shared" si="4"/>
        <v>PCS</v>
      </c>
      <c r="N19" s="6">
        <v>250.8</v>
      </c>
      <c r="O19" s="6" t="s">
        <v>28</v>
      </c>
      <c r="P19" s="6">
        <v>384.09425837320572</v>
      </c>
      <c r="Q19" s="6">
        <v>96330.84</v>
      </c>
      <c r="R19" s="6">
        <v>4.3229516980664684</v>
      </c>
      <c r="S19" s="6">
        <v>1084.1962858750701</v>
      </c>
      <c r="T19" s="27">
        <v>27069</v>
      </c>
      <c r="U19" s="6">
        <f t="shared" si="0"/>
        <v>388.41721007127217</v>
      </c>
      <c r="V19" s="6">
        <f t="shared" si="1"/>
        <v>2025</v>
      </c>
      <c r="W19" s="10" t="str">
        <f>IFERROR(VLOOKUP(VALUE(D19),'HSN Lookup'!$A:$B,2,0),"Unknown")</f>
        <v>Household Steel Items</v>
      </c>
      <c r="X19" s="6" t="str">
        <f t="shared" si="2"/>
        <v>Tea Strainer</v>
      </c>
    </row>
    <row r="20" spans="1:24">
      <c r="A20" s="25" t="s">
        <v>24</v>
      </c>
      <c r="B20" s="6" t="s">
        <v>49</v>
      </c>
      <c r="C20" s="6" t="s">
        <v>26</v>
      </c>
      <c r="D20" s="26" t="s">
        <v>32</v>
      </c>
      <c r="E20" s="6" t="s">
        <v>55</v>
      </c>
      <c r="F20" s="6" t="str" cm="1">
        <f t="array" ref="F20">_xlfn.LET(
 _xlpm.txt, E20,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0" s="6" t="str" cm="1">
        <f t="array" ref="G20">_xlfn.LET(
 _xlpm.txt, TRIM(E20),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 (2628)</v>
      </c>
      <c r="H20" s="6" t="str">
        <f t="shared" si="3"/>
        <v>2628</v>
      </c>
      <c r="I20" s="6" cm="1">
        <f t="array" ref="I20">_xlfn.LET(
 _xlpm.txt, E20,
 _xlpm.afterQty, IFERROR(_xlfn.TEXTAFTER(_xlpm.txt, "QTY:"), ""),
 _xlpm.numberText, TRIM(_xlfn.TEXTBEFORE(_xlpm.afterQty, " ")),
 _xlpm.cleanNum, SUBSTITUTE(_xlpm.numberText, ",", ""),
 IF(ISNUMBER(--_xlpm.cleanNum), --_xlpm.cleanNum, "")
)</f>
        <v>432</v>
      </c>
      <c r="J20" s="6" cm="1">
        <f t="array" ref="J20">_xlfn.LET(
 _xlpm.txt, E20,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432</v>
      </c>
      <c r="K20" s="6" t="str" cm="1">
        <f t="array" ref="K20">_xlfn.LET(
 _xlpm.txt, E20,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0" s="6" t="str">
        <f>IFERROR(_xlfn.TEXTAFTER(_xlfn.TEXTBEFORE(E20," PER"),"USD ")," ")</f>
        <v xml:space="preserve"> </v>
      </c>
      <c r="M20" s="6" t="str">
        <f t="shared" si="4"/>
        <v>SET</v>
      </c>
      <c r="N20" s="6">
        <v>14.64</v>
      </c>
      <c r="O20" s="6" t="s">
        <v>28</v>
      </c>
      <c r="P20" s="6">
        <v>987.67759562841525</v>
      </c>
      <c r="Q20" s="6">
        <v>14459.6</v>
      </c>
      <c r="R20" s="6">
        <v>11.11623630420276</v>
      </c>
      <c r="S20" s="6">
        <v>162.74169949352839</v>
      </c>
      <c r="T20" s="27">
        <v>4063.1</v>
      </c>
      <c r="U20" s="6">
        <f t="shared" si="0"/>
        <v>998.79383193261799</v>
      </c>
      <c r="V20" s="6">
        <f t="shared" si="1"/>
        <v>2025</v>
      </c>
      <c r="W20" s="10" t="str">
        <f>IFERROR(VLOOKUP(VALUE(D20),'HSN Lookup'!$A:$B,2,0),"Unknown")</f>
        <v>Household Steel Items</v>
      </c>
      <c r="X20" s="6" t="str">
        <f t="shared" si="2"/>
        <v>Other</v>
      </c>
    </row>
    <row r="21" spans="1:24">
      <c r="A21" s="25" t="s">
        <v>24</v>
      </c>
      <c r="B21" s="6" t="s">
        <v>56</v>
      </c>
      <c r="C21" s="6" t="s">
        <v>26</v>
      </c>
      <c r="D21" s="26" t="s">
        <v>32</v>
      </c>
      <c r="E21" s="6" t="s">
        <v>57</v>
      </c>
      <c r="F21" s="6" t="str" cm="1">
        <f t="array" ref="F21">_xlfn.LET(
 _xlpm.txt, E21,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1" s="6" t="str" cm="1">
        <f t="array" ref="G21">_xlfn.LET(
 _xlpm.txt, TRIM(E21),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21" s="6" t="str">
        <f t="shared" si="3"/>
        <v>RYX-02-020</v>
      </c>
      <c r="I21" s="6" t="str" cm="1">
        <f t="array" ref="I21">_xlfn.LET(
 _xlpm.txt, E21,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1" s="6" cm="1">
        <f t="array" ref="J21">_xlfn.LET(
 _xlpm.txt, E21,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21" s="6" t="str" cm="1">
        <f t="array" ref="K21">_xlfn.LET(
 _xlpm.txt, E21,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1" s="6" t="str">
        <f>IFERROR(_xlfn.TEXTAFTER(_xlfn.TEXTBEFORE(E21," PER"),"USD ")," ")</f>
        <v xml:space="preserve"> </v>
      </c>
      <c r="M21" s="6" t="str">
        <f t="shared" si="4"/>
        <v>PCS</v>
      </c>
      <c r="N21" s="6">
        <v>4004</v>
      </c>
      <c r="O21" s="6" t="s">
        <v>28</v>
      </c>
      <c r="P21" s="6">
        <v>434.33413336663341</v>
      </c>
      <c r="Q21" s="6">
        <v>1739073.87</v>
      </c>
      <c r="R21" s="6">
        <v>4.8883976743571571</v>
      </c>
      <c r="S21" s="6">
        <v>19573.144288126059</v>
      </c>
      <c r="T21" s="27">
        <v>488679.8</v>
      </c>
      <c r="U21" s="6">
        <f t="shared" si="0"/>
        <v>439.22253104099059</v>
      </c>
      <c r="V21" s="6">
        <f t="shared" si="1"/>
        <v>2025</v>
      </c>
      <c r="W21" s="10" t="str">
        <f>IFERROR(VLOOKUP(VALUE(D21),'HSN Lookup'!$A:$B,2,0),"Unknown")</f>
        <v>Household Steel Items</v>
      </c>
      <c r="X21" s="6" t="str">
        <f t="shared" si="2"/>
        <v>Cloth Stand</v>
      </c>
    </row>
    <row r="22" spans="1:24">
      <c r="A22" s="25" t="s">
        <v>24</v>
      </c>
      <c r="B22" s="6" t="s">
        <v>56</v>
      </c>
      <c r="C22" s="6" t="s">
        <v>26</v>
      </c>
      <c r="D22" s="26" t="s">
        <v>32</v>
      </c>
      <c r="E22" s="6" t="s">
        <v>58</v>
      </c>
      <c r="F22" s="6" t="str" cm="1">
        <f t="array" ref="F22">_xlfn.LET(
 _xlpm.txt, E22,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2" s="6" t="str" cm="1">
        <f t="array" ref="G22">_xlfn.LET(
 _xlpm.txt, TRIM(E22),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CUTLERY HOLDER</v>
      </c>
      <c r="H22" s="6" t="str">
        <f t="shared" si="3"/>
        <v>H2740</v>
      </c>
      <c r="I22" s="6" cm="1">
        <f t="array" ref="I22">_xlfn.LET(
 _xlpm.txt, E22,
 _xlpm.afterQty, IFERROR(_xlfn.TEXTAFTER(_xlpm.txt, "QTY:"), ""),
 _xlpm.numberText, TRIM(_xlfn.TEXTBEFORE(_xlpm.afterQty, " ")),
 _xlpm.cleanNum, SUBSTITUTE(_xlpm.numberText, ",", ""),
 IF(ISNUMBER(--_xlpm.cleanNum), --_xlpm.cleanNum, "")
)</f>
        <v>24960</v>
      </c>
      <c r="J22" s="6" cm="1">
        <f t="array" ref="J22">_xlfn.LET(
 _xlpm.txt, E22,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24960</v>
      </c>
      <c r="K22" s="6" t="str" cm="1">
        <f t="array" ref="K22">_xlfn.LET(
 _xlpm.txt, E22,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2" s="6" t="str">
        <f>IFERROR(_xlfn.TEXTAFTER(_xlfn.TEXTBEFORE(E22," PER"),"USD ")," ")</f>
        <v>1.46</v>
      </c>
      <c r="M22" s="6" t="str">
        <f t="shared" si="4"/>
        <v>PCS</v>
      </c>
      <c r="N22" s="6">
        <v>9776</v>
      </c>
      <c r="O22" s="6" t="s">
        <v>28</v>
      </c>
      <c r="P22" s="6">
        <v>347.60346665302779</v>
      </c>
      <c r="Q22" s="6">
        <v>3398171.49</v>
      </c>
      <c r="R22" s="6">
        <v>3.9122506094882148</v>
      </c>
      <c r="S22" s="6">
        <v>38246.161958356788</v>
      </c>
      <c r="T22" s="27">
        <v>954886.2</v>
      </c>
      <c r="U22" s="6">
        <f t="shared" si="0"/>
        <v>351.51571726251603</v>
      </c>
      <c r="V22" s="6">
        <f t="shared" si="1"/>
        <v>2025</v>
      </c>
      <c r="W22" s="10" t="str">
        <f>IFERROR(VLOOKUP(VALUE(D22),'HSN Lookup'!$A:$B,2,0),"Unknown")</f>
        <v>Household Steel Items</v>
      </c>
      <c r="X22" s="6" t="str">
        <f t="shared" si="2"/>
        <v>Holder</v>
      </c>
    </row>
    <row r="23" spans="1:24">
      <c r="A23" s="25" t="s">
        <v>24</v>
      </c>
      <c r="B23" s="6" t="s">
        <v>56</v>
      </c>
      <c r="C23" s="6" t="s">
        <v>26</v>
      </c>
      <c r="D23" s="26" t="s">
        <v>32</v>
      </c>
      <c r="E23" s="6" t="s">
        <v>59</v>
      </c>
      <c r="F23" s="6" t="str" cm="1">
        <f t="array" ref="F23">_xlfn.LET(
 _xlpm.txt, E23,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3" s="6" t="str" cm="1">
        <f t="array" ref="G23">_xlfn.LET(
 _xlpm.txt, TRIM(E23),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CUTLERY HOLDER</v>
      </c>
      <c r="H23" s="6" t="str">
        <f t="shared" si="3"/>
        <v>H2740</v>
      </c>
      <c r="I23" s="6" cm="1">
        <f t="array" ref="I23">_xlfn.LET(
 _xlpm.txt, E23,
 _xlpm.afterQty, IFERROR(_xlfn.TEXTAFTER(_xlpm.txt, "QTY:"), ""),
 _xlpm.numberText, TRIM(_xlfn.TEXTBEFORE(_xlpm.afterQty, " ")),
 _xlpm.cleanNum, SUBSTITUTE(_xlpm.numberText, ",", ""),
 IF(ISNUMBER(--_xlpm.cleanNum), --_xlpm.cleanNum, "")
)</f>
        <v>24960</v>
      </c>
      <c r="J23" s="6" cm="1">
        <f t="array" ref="J23">_xlfn.LET(
 _xlpm.txt, E23,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24960</v>
      </c>
      <c r="K23" s="6" t="str" cm="1">
        <f t="array" ref="K23">_xlfn.LET(
 _xlpm.txt, E23,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3" s="6" t="str">
        <f>IFERROR(_xlfn.TEXTAFTER(_xlfn.TEXTBEFORE(E23," PER"),"USD ")," ")</f>
        <v>1.46</v>
      </c>
      <c r="M23" s="6" t="str">
        <f t="shared" si="4"/>
        <v>PCS</v>
      </c>
      <c r="N23" s="6">
        <v>9776</v>
      </c>
      <c r="O23" s="6" t="s">
        <v>28</v>
      </c>
      <c r="P23" s="6">
        <v>347.60341857610467</v>
      </c>
      <c r="Q23" s="6">
        <v>3398171.02</v>
      </c>
      <c r="R23" s="6">
        <v>3.912250068386097</v>
      </c>
      <c r="S23" s="6">
        <v>38246.156668542477</v>
      </c>
      <c r="T23" s="27">
        <v>954886</v>
      </c>
      <c r="U23" s="6">
        <f t="shared" si="0"/>
        <v>351.51566864449075</v>
      </c>
      <c r="V23" s="6">
        <f t="shared" si="1"/>
        <v>2025</v>
      </c>
      <c r="W23" s="10" t="str">
        <f>IFERROR(VLOOKUP(VALUE(D23),'HSN Lookup'!$A:$B,2,0),"Unknown")</f>
        <v>Household Steel Items</v>
      </c>
      <c r="X23" s="6" t="str">
        <f t="shared" si="2"/>
        <v>Holder</v>
      </c>
    </row>
    <row r="24" spans="1:24">
      <c r="A24" s="25" t="s">
        <v>24</v>
      </c>
      <c r="B24" s="6" t="s">
        <v>60</v>
      </c>
      <c r="C24" s="6" t="s">
        <v>26</v>
      </c>
      <c r="D24" s="26" t="s">
        <v>32</v>
      </c>
      <c r="E24" s="6" t="s">
        <v>61</v>
      </c>
      <c r="F24" s="6" t="str" cm="1">
        <f t="array" ref="F24">_xlfn.LET(
 _xlpm.txt, E24,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4" s="6" t="str" cm="1">
        <f t="array" ref="G24">_xlfn.LET(
 _xlpm.txt, TRIM(E24),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(3888)</v>
      </c>
      <c r="H24" s="6" t="str">
        <f t="shared" si="3"/>
        <v>3888</v>
      </c>
      <c r="I24" s="6" cm="1">
        <f t="array" ref="I24">_xlfn.LET(
 _xlpm.txt, E24,
 _xlpm.afterQty, IFERROR(_xlfn.TEXTAFTER(_xlpm.txt, "QTY:"), ""),
 _xlpm.numberText, TRIM(_xlfn.TEXTBEFORE(_xlpm.afterQty, " ")),
 _xlpm.cleanNum, SUBSTITUTE(_xlpm.numberText, ",", ""),
 IF(ISNUMBER(--_xlpm.cleanNum), --_xlpm.cleanNum, "")
)</f>
        <v>153600</v>
      </c>
      <c r="J24" s="6" cm="1">
        <f t="array" ref="J24">_xlfn.LET(
 _xlpm.txt, E24,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153600</v>
      </c>
      <c r="K24" s="6" t="str" cm="1">
        <f t="array" ref="K24">_xlfn.LET(
 _xlpm.txt, E24,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4" s="6" t="str">
        <f>IFERROR(_xlfn.TEXTAFTER(_xlfn.TEXTBEFORE(E24," PER"),"USD ")," ")</f>
        <v xml:space="preserve"> </v>
      </c>
      <c r="M24" s="6" t="str">
        <f t="shared" si="4"/>
        <v>SET</v>
      </c>
      <c r="N24" s="6">
        <v>5120</v>
      </c>
      <c r="O24" s="6" t="s">
        <v>28</v>
      </c>
      <c r="P24" s="6">
        <v>660.84275390624998</v>
      </c>
      <c r="Q24" s="6">
        <v>3383514.9</v>
      </c>
      <c r="R24" s="6">
        <v>7.4377349905036576</v>
      </c>
      <c r="S24" s="6">
        <v>38081.20315137873</v>
      </c>
      <c r="T24" s="27">
        <v>1239719.8999999999</v>
      </c>
      <c r="U24" s="6">
        <f t="shared" si="0"/>
        <v>668.2804888967537</v>
      </c>
      <c r="V24" s="6">
        <f t="shared" si="1"/>
        <v>2025</v>
      </c>
      <c r="W24" s="10" t="str">
        <f>IFERROR(VLOOKUP(VALUE(D24),'HSN Lookup'!$A:$B,2,0),"Unknown")</f>
        <v>Household Steel Items</v>
      </c>
      <c r="X24" s="6" t="str">
        <f t="shared" si="2"/>
        <v>Other</v>
      </c>
    </row>
    <row r="25" spans="1:24">
      <c r="A25" s="25" t="s">
        <v>24</v>
      </c>
      <c r="B25" s="6" t="s">
        <v>62</v>
      </c>
      <c r="C25" s="6" t="s">
        <v>26</v>
      </c>
      <c r="D25" s="26" t="s">
        <v>32</v>
      </c>
      <c r="E25" s="6" t="s">
        <v>63</v>
      </c>
      <c r="F25" s="6" t="str" cm="1">
        <f t="array" ref="F25">_xlfn.LET(
 _xlpm.txt, E25,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5" s="6" t="str" cm="1">
        <f t="array" ref="G25">_xlfn.LET(
 _xlpm.txt, TRIM(E25),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25" s="6" t="str">
        <f t="shared" si="3"/>
        <v>RYX-02-020</v>
      </c>
      <c r="I25" s="6" cm="1">
        <f t="array" ref="I25">_xlfn.LET(
 _xlpm.txt, E25,
 _xlpm.afterQty, IFERROR(_xlfn.TEXTAFTER(_xlpm.txt, "QTY:"), ""),
 _xlpm.numberText, TRIM(_xlfn.TEXTBEFORE(_xlpm.afterQty, " ")),
 _xlpm.cleanNum, SUBSTITUTE(_xlpm.numberText, ",", ""),
 IF(ISNUMBER(--_xlpm.cleanNum), --_xlpm.cleanNum, "")
)</f>
        <v>1232</v>
      </c>
      <c r="J25" s="6" cm="1">
        <f t="array" ref="J25">_xlfn.LET(
 _xlpm.txt, E25,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25" s="6" t="str" cm="1">
        <f t="array" ref="K25">_xlfn.LET(
 _xlpm.txt, E25,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5" s="6" t="str">
        <f>IFERROR(_xlfn.TEXTAFTER(_xlfn.TEXTBEFORE(E25," PER"),"USD ")," ")</f>
        <v xml:space="preserve"> </v>
      </c>
      <c r="M25" s="6" t="str">
        <f t="shared" si="4"/>
        <v>PCS</v>
      </c>
      <c r="N25" s="6">
        <v>4004</v>
      </c>
      <c r="O25" s="6" t="s">
        <v>28</v>
      </c>
      <c r="P25" s="6">
        <v>427.8509965034965</v>
      </c>
      <c r="Q25" s="6">
        <v>1713115.39</v>
      </c>
      <c r="R25" s="6">
        <v>4.8073145674550162</v>
      </c>
      <c r="S25" s="6">
        <v>19248.487528089881</v>
      </c>
      <c r="T25" s="27">
        <v>627685.5</v>
      </c>
      <c r="U25" s="6">
        <f t="shared" si="0"/>
        <v>432.65831107095153</v>
      </c>
      <c r="V25" s="6">
        <f t="shared" si="1"/>
        <v>2025</v>
      </c>
      <c r="W25" s="10" t="str">
        <f>IFERROR(VLOOKUP(VALUE(D25),'HSN Lookup'!$A:$B,2,0),"Unknown")</f>
        <v>Household Steel Items</v>
      </c>
      <c r="X25" s="6" t="str">
        <f t="shared" si="2"/>
        <v>Cloth Stand</v>
      </c>
    </row>
    <row r="26" spans="1:24">
      <c r="A26" s="25" t="s">
        <v>24</v>
      </c>
      <c r="B26" s="6" t="s">
        <v>64</v>
      </c>
      <c r="C26" s="6" t="s">
        <v>26</v>
      </c>
      <c r="D26" s="26" t="s">
        <v>32</v>
      </c>
      <c r="E26" s="6" t="s">
        <v>65</v>
      </c>
      <c r="F26" s="6" t="str" cm="1">
        <f t="array" ref="F26">_xlfn.LET(
 _xlpm.txt, E26,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26" s="6" t="str" cm="1">
        <f t="array" ref="G26">_xlfn.LET(
 _xlpm.txt, TRIM(E26),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BIG (SY-845-4)</v>
      </c>
      <c r="H26" s="6" t="str">
        <f t="shared" si="3"/>
        <v>SY-845-4</v>
      </c>
      <c r="I26" s="6" cm="1">
        <f t="array" ref="I26">_xlfn.LET(
 _xlpm.txt, E26,
 _xlpm.afterQty, IFERROR(_xlfn.TEXTAFTER(_xlpm.txt, "QTY:"), ""),
 _xlpm.numberText, TRIM(_xlfn.TEXTBEFORE(_xlpm.afterQty, " ")),
 _xlpm.cleanNum, SUBSTITUTE(_xlpm.numberText, ",", ""),
 IF(ISNUMBER(--_xlpm.cleanNum), --_xlpm.cleanNum, "")
)</f>
        <v>800</v>
      </c>
      <c r="J26" s="6" cm="1">
        <f t="array" ref="J26">_xlfn.LET(
 _xlpm.txt, E26,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800</v>
      </c>
      <c r="K26" s="6" t="str" cm="1">
        <f t="array" ref="K26">_xlfn.LET(
 _xlpm.txt, E26,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6" s="6" t="str">
        <f>IFERROR(_xlfn.TEXTAFTER(_xlfn.TEXTBEFORE(E26," PER"),"USD ")," ")</f>
        <v xml:space="preserve"> </v>
      </c>
      <c r="M26" s="6" t="str">
        <f t="shared" si="4"/>
        <v>PCS</v>
      </c>
      <c r="N26" s="6">
        <v>150</v>
      </c>
      <c r="O26" s="6" t="s">
        <v>28</v>
      </c>
      <c r="P26" s="6">
        <v>499.2998</v>
      </c>
      <c r="Q26" s="6">
        <v>74894.97</v>
      </c>
      <c r="R26" s="6">
        <v>5.6101101123595516</v>
      </c>
      <c r="S26" s="6">
        <v>841.51651685393267</v>
      </c>
      <c r="T26" s="27">
        <v>27441.5</v>
      </c>
      <c r="U26" s="6">
        <f t="shared" si="0"/>
        <v>504.90991011235957</v>
      </c>
      <c r="V26" s="6">
        <f t="shared" si="1"/>
        <v>2025</v>
      </c>
      <c r="W26" s="10" t="str">
        <f>IFERROR(VLOOKUP(VALUE(D26),'HSN Lookup'!$A:$B,2,0),"Unknown")</f>
        <v>Household Steel Items</v>
      </c>
      <c r="X26" s="6" t="str">
        <f t="shared" si="2"/>
        <v>Basket</v>
      </c>
    </row>
    <row r="27" spans="1:24">
      <c r="A27" s="25" t="s">
        <v>24</v>
      </c>
      <c r="B27" s="6" t="s">
        <v>66</v>
      </c>
      <c r="C27" s="6" t="s">
        <v>26</v>
      </c>
      <c r="D27" s="26" t="s">
        <v>32</v>
      </c>
      <c r="E27" s="6" t="s">
        <v>67</v>
      </c>
      <c r="F27" s="6" t="str" cm="1">
        <f t="array" ref="F27">_xlfn.LET(
 _xlpm.txt, E27,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7" s="6" t="str" cm="1">
        <f t="array" ref="G27">_xlfn.LET(
 _xlpm.txt, TRIM(E27),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(RYX-02-026-3S)</v>
      </c>
      <c r="H27" s="6" t="str">
        <f t="shared" si="3"/>
        <v>RYX-02-026-3S</v>
      </c>
      <c r="I27" s="6" cm="1">
        <f t="array" ref="I27">_xlfn.LET(
 _xlpm.txt, E27,
 _xlpm.afterQty, IFERROR(_xlfn.TEXTAFTER(_xlpm.txt, "QTY:"), ""),
 _xlpm.numberText, TRIM(_xlfn.TEXTBEFORE(_xlpm.afterQty, " ")),
 _xlpm.cleanNum, SUBSTITUTE(_xlpm.numberText, ",", ""),
 IF(ISNUMBER(--_xlpm.cleanNum), --_xlpm.cleanNum, "")
)</f>
        <v>1696</v>
      </c>
      <c r="J27" s="6" cm="1">
        <f t="array" ref="J27">_xlfn.LET(
 _xlpm.txt, E27,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1696</v>
      </c>
      <c r="K27" s="6" t="str" cm="1">
        <f t="array" ref="K27">_xlfn.LET(
 _xlpm.txt, E27,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7" s="6" t="str">
        <f>IFERROR(_xlfn.TEXTAFTER(_xlfn.TEXTBEFORE(E27," PER"),"USD ")," ")</f>
        <v xml:space="preserve"> </v>
      </c>
      <c r="M27" s="6" t="str">
        <f t="shared" si="4"/>
        <v>PCS</v>
      </c>
      <c r="N27" s="6">
        <v>6614.4</v>
      </c>
      <c r="O27" s="6" t="s">
        <v>28</v>
      </c>
      <c r="P27" s="6">
        <v>308.04406295355591</v>
      </c>
      <c r="Q27" s="6">
        <v>2037526.65</v>
      </c>
      <c r="R27" s="6">
        <v>3.4611692466691681</v>
      </c>
      <c r="S27" s="6">
        <v>22893.557865168539</v>
      </c>
      <c r="T27" s="27">
        <v>746549.7</v>
      </c>
      <c r="U27" s="6">
        <f t="shared" si="0"/>
        <v>311.50523220022507</v>
      </c>
      <c r="V27" s="6">
        <f t="shared" si="1"/>
        <v>2025</v>
      </c>
      <c r="W27" s="10" t="str">
        <f>IFERROR(VLOOKUP(VALUE(D27),'HSN Lookup'!$A:$B,2,0),"Unknown")</f>
        <v>Household Steel Items</v>
      </c>
      <c r="X27" s="6" t="str">
        <f t="shared" si="2"/>
        <v>Cloth Stand</v>
      </c>
    </row>
    <row r="28" spans="1:24">
      <c r="A28" s="25" t="s">
        <v>24</v>
      </c>
      <c r="B28" s="6" t="s">
        <v>68</v>
      </c>
      <c r="C28" s="6" t="s">
        <v>26</v>
      </c>
      <c r="D28" s="26" t="s">
        <v>32</v>
      </c>
      <c r="E28" s="6" t="s">
        <v>69</v>
      </c>
      <c r="F28" s="6" t="str" cm="1">
        <f t="array" ref="F28">_xlfn.LET(
 _xlpm.txt, E28,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8" s="6" t="str" cm="1">
        <f t="array" ref="G28">_xlfn.LET(
 _xlpm.txt, TRIM(E28),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28" s="6" t="str">
        <f t="shared" si="3"/>
        <v>SB-12</v>
      </c>
      <c r="I28" s="6" cm="1">
        <f t="array" ref="I28">_xlfn.LET(
 _xlpm.txt, E28,
 _xlpm.afterQty, IFERROR(_xlfn.TEXTAFTER(_xlpm.txt, "QTY:"), ""),
 _xlpm.numberText, TRIM(_xlfn.TEXTBEFORE(_xlpm.afterQty, " ")),
 _xlpm.cleanNum, SUBSTITUTE(_xlpm.numberText, ",", ""),
 IF(ISNUMBER(--_xlpm.cleanNum), --_xlpm.cleanNum, "")
)</f>
        <v>4842</v>
      </c>
      <c r="J28" s="6" cm="1">
        <f t="array" ref="J28">_xlfn.LET(
 _xlpm.txt, E28,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4842</v>
      </c>
      <c r="K28" s="6" t="str" cm="1">
        <f t="array" ref="K28">_xlfn.LET(
 _xlpm.txt, E28,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8" s="6" t="str">
        <f>IFERROR(_xlfn.TEXTAFTER(_xlfn.TEXTBEFORE(E28," PER"),"USD ")," ")</f>
        <v>0.977</v>
      </c>
      <c r="M28" s="6" t="str">
        <f t="shared" si="4"/>
        <v>PCS</v>
      </c>
      <c r="N28" s="6">
        <v>1183.5999999999999</v>
      </c>
      <c r="O28" s="6" t="s">
        <v>28</v>
      </c>
      <c r="P28" s="6">
        <v>381.68436971949978</v>
      </c>
      <c r="Q28" s="6">
        <v>451761.62</v>
      </c>
      <c r="R28" s="6">
        <v>4.342256765864617</v>
      </c>
      <c r="S28" s="6">
        <v>5139.4951080773599</v>
      </c>
      <c r="T28" s="27">
        <v>165525.4</v>
      </c>
      <c r="U28" s="6">
        <f t="shared" si="0"/>
        <v>386.02662648536437</v>
      </c>
      <c r="V28" s="6">
        <f t="shared" si="1"/>
        <v>2025</v>
      </c>
      <c r="W28" s="10" t="str">
        <f>IFERROR(VLOOKUP(VALUE(D28),'HSN Lookup'!$A:$B,2,0),"Unknown")</f>
        <v>Household Steel Items</v>
      </c>
      <c r="X28" s="6" t="str">
        <f t="shared" si="2"/>
        <v>Tea Strainer</v>
      </c>
    </row>
    <row r="29" spans="1:24">
      <c r="A29" s="25" t="s">
        <v>24</v>
      </c>
      <c r="B29" s="6" t="s">
        <v>68</v>
      </c>
      <c r="C29" s="6" t="s">
        <v>26</v>
      </c>
      <c r="D29" s="26" t="s">
        <v>32</v>
      </c>
      <c r="E29" s="6" t="s">
        <v>70</v>
      </c>
      <c r="F29" s="6" t="str" cm="1">
        <f t="array" ref="F29">_xlfn.LET(
 _xlpm.txt, E29,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9" s="6" t="str" cm="1">
        <f t="array" ref="G29">_xlfn.LET(
 _xlpm.txt, TRIM(E29),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BASKET BIG</v>
      </c>
      <c r="H29" s="6" t="str">
        <f t="shared" si="3"/>
        <v>SY-845-4</v>
      </c>
      <c r="I29" s="6" t="str" cm="1">
        <f t="array" ref="I29">_xlfn.LET(
 _xlpm.txt, E29,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9" s="6" cm="1">
        <f t="array" ref="J29">_xlfn.LET(
 _xlpm.txt, E29,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37200</v>
      </c>
      <c r="K29" s="6" t="str" cm="1">
        <f t="array" ref="K29">_xlfn.LET(
 _xlpm.txt, E29,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9" s="6" t="str">
        <f>IFERROR(_xlfn.TEXTAFTER(_xlfn.TEXTBEFORE(E29," PER"),"USD ")," ")</f>
        <v>0.9691</v>
      </c>
      <c r="M29" s="6" t="str">
        <f t="shared" si="4"/>
        <v>PCS</v>
      </c>
      <c r="N29" s="6">
        <v>6975</v>
      </c>
      <c r="O29" s="6" t="s">
        <v>28</v>
      </c>
      <c r="P29" s="6">
        <v>506.19001720430123</v>
      </c>
      <c r="Q29" s="6">
        <v>3530675.37</v>
      </c>
      <c r="R29" s="6">
        <v>5.758703267398193</v>
      </c>
      <c r="S29" s="6">
        <v>40166.955290102393</v>
      </c>
      <c r="T29" s="27">
        <v>1293639.5</v>
      </c>
      <c r="U29" s="6">
        <f t="shared" si="0"/>
        <v>511.9487204716994</v>
      </c>
      <c r="V29" s="6">
        <f t="shared" si="1"/>
        <v>2025</v>
      </c>
      <c r="W29" s="10" t="str">
        <f>IFERROR(VLOOKUP(VALUE(D29),'HSN Lookup'!$A:$B,2,0),"Unknown")</f>
        <v>Household Steel Items</v>
      </c>
      <c r="X29" s="6" t="str">
        <f t="shared" si="2"/>
        <v>Basket</v>
      </c>
    </row>
    <row r="30" spans="1:24">
      <c r="A30" s="25" t="s">
        <v>24</v>
      </c>
      <c r="B30" s="6" t="s">
        <v>68</v>
      </c>
      <c r="C30" s="6" t="s">
        <v>26</v>
      </c>
      <c r="D30" s="26" t="s">
        <v>32</v>
      </c>
      <c r="E30" s="6" t="s">
        <v>71</v>
      </c>
      <c r="F30" s="6" t="str" cm="1">
        <f t="array" ref="F30">_xlfn.LET(
 _xlpm.txt, E30,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0" s="6" t="str" cm="1">
        <f t="array" ref="G30">_xlfn.LET(
 _xlpm.txt, TRIM(E30),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30" s="6" t="str">
        <f t="shared" si="3"/>
        <v>NP-55</v>
      </c>
      <c r="I30" s="6" cm="1">
        <f t="array" ref="I30">_xlfn.LET(
 _xlpm.txt, E30,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30" s="6" cm="1">
        <f t="array" ref="J30">_xlfn.LET(
 _xlpm.txt, E30,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30" s="6" t="str" cm="1">
        <f t="array" ref="K30">_xlfn.LET(
 _xlpm.txt, E30,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0" s="6" t="str">
        <f>IFERROR(_xlfn.TEXTAFTER(_xlfn.TEXTBEFORE(E30," PER"),"USD ")," ")</f>
        <v>0.270</v>
      </c>
      <c r="M30" s="6" t="str">
        <f t="shared" si="4"/>
        <v>PCS</v>
      </c>
      <c r="N30" s="6">
        <v>2310</v>
      </c>
      <c r="O30" s="6" t="s">
        <v>28</v>
      </c>
      <c r="P30" s="6">
        <v>562.56491341991341</v>
      </c>
      <c r="Q30" s="6">
        <v>1299524.95</v>
      </c>
      <c r="R30" s="6">
        <v>6.4000558978374684</v>
      </c>
      <c r="S30" s="6">
        <v>14784.12912400455</v>
      </c>
      <c r="T30" s="27">
        <v>476146</v>
      </c>
      <c r="U30" s="6">
        <f t="shared" si="0"/>
        <v>568.96496931775084</v>
      </c>
      <c r="V30" s="6">
        <f t="shared" si="1"/>
        <v>2025</v>
      </c>
      <c r="W30" s="10" t="str">
        <f>IFERROR(VLOOKUP(VALUE(D30),'HSN Lookup'!$A:$B,2,0),"Unknown")</f>
        <v>Household Steel Items</v>
      </c>
      <c r="X30" s="6" t="str">
        <f t="shared" si="2"/>
        <v>Tea Strainer</v>
      </c>
    </row>
    <row r="31" spans="1:24">
      <c r="A31" s="25" t="s">
        <v>24</v>
      </c>
      <c r="B31" s="6" t="s">
        <v>68</v>
      </c>
      <c r="C31" s="6" t="s">
        <v>26</v>
      </c>
      <c r="D31" s="26" t="s">
        <v>32</v>
      </c>
      <c r="E31" s="6" t="s">
        <v>72</v>
      </c>
      <c r="F31" s="6" t="str" cm="1">
        <f t="array" ref="F31">_xlfn.LET(
 _xlpm.txt, E31,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1" s="6" t="str" cm="1">
        <f t="array" ref="G31">_xlfn.LET(
 _xlpm.txt, TRIM(E31),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DRAINER</v>
      </c>
      <c r="H31" s="6" t="str">
        <f t="shared" si="3"/>
        <v>AM-321</v>
      </c>
      <c r="I31" s="6" cm="1">
        <f t="array" ref="I31">_xlfn.LET(
 _xlpm.txt, E31,
 _xlpm.afterQty, IFERROR(_xlfn.TEXTAFTER(_xlpm.txt, "QTY:"), ""),
 _xlpm.numberText, TRIM(_xlfn.TEXTBEFORE(_xlpm.afterQty, " ")),
 _xlpm.cleanNum, SUBSTITUTE(_xlpm.numberText, ",", ""),
 IF(ISNUMBER(--_xlpm.cleanNum), --_xlpm.cleanNum, "")
)</f>
        <v>21648</v>
      </c>
      <c r="J31" s="6" cm="1">
        <f t="array" ref="J31">_xlfn.LET(
 _xlpm.txt, E31,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21648</v>
      </c>
      <c r="K31" s="6" t="str" cm="1">
        <f t="array" ref="K31">_xlfn.LET(
 _xlpm.txt, E31,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1" s="6" t="str">
        <f>IFERROR(_xlfn.TEXTAFTER(_xlfn.TEXTBEFORE(E31," PER"),"USD ")," ")</f>
        <v>0.702</v>
      </c>
      <c r="M31" s="6" t="str">
        <f t="shared" si="4"/>
        <v>PCS</v>
      </c>
      <c r="N31" s="6">
        <v>2976.6</v>
      </c>
      <c r="O31" s="6" t="s">
        <v>28</v>
      </c>
      <c r="P31" s="6">
        <v>487.55640663844662</v>
      </c>
      <c r="Q31" s="6">
        <v>1451260.4</v>
      </c>
      <c r="R31" s="6">
        <v>5.5467167990722013</v>
      </c>
      <c r="S31" s="6">
        <v>16510.35722411831</v>
      </c>
      <c r="T31" s="27">
        <v>531741.80000000005</v>
      </c>
      <c r="U31" s="6">
        <f t="shared" si="0"/>
        <v>493.10312343751883</v>
      </c>
      <c r="V31" s="6">
        <f t="shared" si="1"/>
        <v>2025</v>
      </c>
      <c r="W31" s="10" t="str">
        <f>IFERROR(VLOOKUP(VALUE(D31),'HSN Lookup'!$A:$B,2,0),"Unknown")</f>
        <v>Household Steel Items</v>
      </c>
      <c r="X31" s="6" t="str">
        <f t="shared" si="2"/>
        <v>Other</v>
      </c>
    </row>
    <row r="32" spans="1:24">
      <c r="A32" s="25" t="s">
        <v>24</v>
      </c>
      <c r="B32" s="6" t="s">
        <v>73</v>
      </c>
      <c r="C32" s="6" t="s">
        <v>26</v>
      </c>
      <c r="D32" s="26" t="s">
        <v>32</v>
      </c>
      <c r="E32" s="6" t="s">
        <v>74</v>
      </c>
      <c r="F32" s="6" t="str" cm="1">
        <f t="array" ref="F32">_xlfn.LET(
 _xlpm.txt, E32,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32" s="6" t="str" cm="1">
        <f t="array" ref="G32">_xlfn.LET(
 _xlpm.txt, TRIM(E32),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32" s="6" t="str">
        <f t="shared" si="3"/>
        <v>NP-19</v>
      </c>
      <c r="I32" s="6" t="str" cm="1">
        <f t="array" ref="I32">_xlfn.LET(
 _xlpm.txt, E32,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2" s="6" cm="1">
        <f t="array" ref="J32">_xlfn.LET(
 _xlpm.txt, E32,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36180</v>
      </c>
      <c r="K32" s="6" t="str" cm="1">
        <f t="array" ref="K32">_xlfn.LET(
 _xlpm.txt, E32,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</v>
      </c>
      <c r="L32" s="6" t="str">
        <f>IFERROR(_xlfn.TEXTAFTER(_xlfn.TEXTBEFORE(E32," PER"),"USD ")," ")</f>
        <v>0.446</v>
      </c>
      <c r="M32" s="6" t="str">
        <f t="shared" si="4"/>
        <v>PCS</v>
      </c>
      <c r="N32" s="6">
        <v>5628</v>
      </c>
      <c r="O32" s="6" t="s">
        <v>28</v>
      </c>
      <c r="P32" s="6">
        <v>271.19431058990762</v>
      </c>
      <c r="Q32" s="6">
        <v>1526281.58</v>
      </c>
      <c r="R32" s="6">
        <v>3.0852595061422941</v>
      </c>
      <c r="S32" s="6">
        <v>17363.840500568829</v>
      </c>
      <c r="T32" s="27">
        <v>559229.5</v>
      </c>
      <c r="U32" s="6">
        <f t="shared" si="0"/>
        <v>274.27957009604989</v>
      </c>
      <c r="V32" s="6">
        <f t="shared" si="1"/>
        <v>2025</v>
      </c>
      <c r="W32" s="10" t="str">
        <f>IFERROR(VLOOKUP(VALUE(D32),'HSN Lookup'!$A:$B,2,0),"Unknown")</f>
        <v>Household Steel Items</v>
      </c>
      <c r="X32" s="6" t="str">
        <f t="shared" si="2"/>
        <v>Other</v>
      </c>
    </row>
    <row r="33" spans="1:24">
      <c r="A33" s="25" t="s">
        <v>24</v>
      </c>
      <c r="B33" s="6" t="s">
        <v>75</v>
      </c>
      <c r="C33" s="6" t="s">
        <v>26</v>
      </c>
      <c r="D33" s="26" t="s">
        <v>29</v>
      </c>
      <c r="E33" s="6" t="s">
        <v>76</v>
      </c>
      <c r="F33" s="6" t="str" cm="1">
        <f t="array" ref="F33">_xlfn.LET(
 _xlpm.txt, E33,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33" s="6" t="str" cm="1">
        <f t="array" ref="G33">_xlfn.LET(
 _xlpm.txt, TRIM(E33),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33" s="6" t="str">
        <f t="shared" si="3"/>
        <v>OKS-4156</v>
      </c>
      <c r="I33" s="6" cm="1">
        <f t="array" ref="I33">_xlfn.LET(
 _xlpm.txt, E33,
 _xlpm.afterQty, IFERROR(_xlfn.TEXTAFTER(_xlpm.txt, "QTY:"), ""),
 _xlpm.numberText, TRIM(_xlfn.TEXTBEFORE(_xlpm.afterQty, " ")),
 _xlpm.cleanNum, SUBSTITUTE(_xlpm.numberText, ",", ""),
 IF(ISNUMBER(--_xlpm.cleanNum), --_xlpm.cleanNum, "")
)</f>
        <v>98400</v>
      </c>
      <c r="J33" s="6" cm="1">
        <f t="array" ref="J33">_xlfn.LET(
 _xlpm.txt, E33,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33" s="6" t="str" cm="1">
        <f t="array" ref="K33">_xlfn.LET(
 _xlpm.txt, E33,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33" s="6" t="str">
        <f>IFERROR(_xlfn.TEXTAFTER(_xlfn.TEXTBEFORE(E33," PER"),"USD ")," ")</f>
        <v xml:space="preserve"> </v>
      </c>
      <c r="M33" s="6" t="str">
        <f t="shared" si="4"/>
        <v>SET</v>
      </c>
      <c r="N33" s="6">
        <v>8856</v>
      </c>
      <c r="O33" s="6" t="s">
        <v>28</v>
      </c>
      <c r="P33" s="6">
        <v>242.0626456639566</v>
      </c>
      <c r="Q33" s="6">
        <v>2143706.79</v>
      </c>
      <c r="R33" s="6">
        <v>2.753841247599051</v>
      </c>
      <c r="S33" s="6">
        <v>24388.018088737201</v>
      </c>
      <c r="T33" s="27">
        <v>942373.5</v>
      </c>
      <c r="U33" s="6">
        <f t="shared" si="0"/>
        <v>244.81648691155564</v>
      </c>
      <c r="V33" s="6">
        <f t="shared" si="1"/>
        <v>2025</v>
      </c>
      <c r="W33" s="10" t="str">
        <f>IFERROR(VLOOKUP(VALUE(D33),'HSN Lookup'!$A:$B,2,0),"Unknown")</f>
        <v>Steel Scrubbers</v>
      </c>
      <c r="X33" s="6" t="str">
        <f t="shared" si="2"/>
        <v>Scrubber</v>
      </c>
    </row>
    <row r="34" spans="1:24">
      <c r="A34" s="25" t="s">
        <v>24</v>
      </c>
      <c r="B34" s="6" t="s">
        <v>77</v>
      </c>
      <c r="C34" s="6" t="s">
        <v>26</v>
      </c>
      <c r="D34" s="26" t="s">
        <v>29</v>
      </c>
      <c r="E34" s="6" t="s">
        <v>78</v>
      </c>
      <c r="F34" s="6" t="str" cm="1">
        <f t="array" ref="F34">_xlfn.LET(
 _xlpm.txt, E34,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34" s="6" t="str" cm="1">
        <f t="array" ref="G34">_xlfn.LET(
 _xlpm.txt, TRIM(E34),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(8001-12)</v>
      </c>
      <c r="H34" s="6" t="str">
        <f t="shared" si="3"/>
        <v>8001-12</v>
      </c>
      <c r="I34" s="6" cm="1">
        <f t="array" ref="I34">_xlfn.LET(
 _xlpm.txt, E34,
 _xlpm.afterQty, IFERROR(_xlfn.TEXTAFTER(_xlpm.txt, "QTY:"), ""),
 _xlpm.numberText, TRIM(_xlfn.TEXTBEFORE(_xlpm.afterQty, " ")),
 _xlpm.cleanNum, SUBSTITUTE(_xlpm.numberText, ",", ""),
 IF(ISNUMBER(--_xlpm.cleanNum), --_xlpm.cleanNum, "")
)</f>
        <v>263520</v>
      </c>
      <c r="J34" s="6" cm="1">
        <f t="array" ref="J34">_xlfn.LET(
 _xlpm.txt, E34,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263520</v>
      </c>
      <c r="K34" s="6" t="str" cm="1">
        <f t="array" ref="K34">_xlfn.LET(
 _xlpm.txt, E34,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4" s="6" t="str">
        <f>IFERROR(_xlfn.TEXTAFTER(_xlfn.TEXTBEFORE(E34," PER"),"USD ")," ")</f>
        <v xml:space="preserve"> </v>
      </c>
      <c r="M34" s="6" t="str">
        <f t="shared" si="4"/>
        <v>PCS</v>
      </c>
      <c r="N34" s="6">
        <v>4758</v>
      </c>
      <c r="O34" s="6" t="s">
        <v>28</v>
      </c>
      <c r="P34" s="6">
        <v>399.76610970996222</v>
      </c>
      <c r="Q34" s="6">
        <v>1902087.15</v>
      </c>
      <c r="R34" s="6">
        <v>4.5479648431167483</v>
      </c>
      <c r="S34" s="6">
        <v>21639.216723549489</v>
      </c>
      <c r="T34" s="27">
        <v>836157.4</v>
      </c>
      <c r="U34" s="6">
        <f t="shared" si="0"/>
        <v>404.31407455307897</v>
      </c>
      <c r="V34" s="6">
        <f t="shared" si="1"/>
        <v>2025</v>
      </c>
      <c r="W34" s="10" t="str">
        <f>IFERROR(VLOOKUP(VALUE(D34),'HSN Lookup'!$A:$B,2,0),"Unknown")</f>
        <v>Steel Scrubbers</v>
      </c>
      <c r="X34" s="6" t="str">
        <f t="shared" si="2"/>
        <v>Scrubber</v>
      </c>
    </row>
    <row r="35" spans="1:24">
      <c r="A35" s="25" t="s">
        <v>24</v>
      </c>
      <c r="B35" s="6" t="s">
        <v>77</v>
      </c>
      <c r="C35" s="6" t="s">
        <v>26</v>
      </c>
      <c r="D35" s="26" t="s">
        <v>29</v>
      </c>
      <c r="E35" s="6" t="s">
        <v>79</v>
      </c>
      <c r="F35" s="6" t="str" cm="1">
        <f t="array" ref="F35">_xlfn.LET(
 _xlpm.txt, E35,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35" s="6" t="str" cm="1">
        <f t="array" ref="G35">_xlfn.LET(
 _xlpm.txt, TRIM(E35),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 PCS SET (GT001)</v>
      </c>
      <c r="H35" s="6" t="str">
        <f t="shared" si="3"/>
        <v>GT001</v>
      </c>
      <c r="I35" s="6" cm="1">
        <f t="array" ref="I35">_xlfn.LET(
 _xlpm.txt, E35,
 _xlpm.afterQty, IFERROR(_xlfn.TEXTAFTER(_xlpm.txt, "QTY:"), ""),
 _xlpm.numberText, TRIM(_xlfn.TEXTBEFORE(_xlpm.afterQty, " ")),
 _xlpm.cleanNum, SUBSTITUTE(_xlpm.numberText, ",", ""),
 IF(ISNUMBER(--_xlpm.cleanNum), --_xlpm.cleanNum, "")
)</f>
        <v>1260</v>
      </c>
      <c r="J35" s="6" cm="1">
        <f t="array" ref="J35">_xlfn.LET(
 _xlpm.txt, E35,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1260</v>
      </c>
      <c r="K35" s="6" t="str" cm="1">
        <f t="array" ref="K35">_xlfn.LET(
 _xlpm.txt, E35,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5" s="6" t="str">
        <f>IFERROR(_xlfn.TEXTAFTER(_xlfn.TEXTBEFORE(E35," PER"),"USD ")," ")</f>
        <v xml:space="preserve"> </v>
      </c>
      <c r="M35" s="6" t="str">
        <f t="shared" si="4"/>
        <v>PCS</v>
      </c>
      <c r="N35" s="6">
        <v>180</v>
      </c>
      <c r="O35" s="6" t="s">
        <v>28</v>
      </c>
      <c r="P35" s="6">
        <v>154.16905555555559</v>
      </c>
      <c r="Q35" s="6">
        <v>27750.43</v>
      </c>
      <c r="R35" s="6">
        <v>1.7539141701428389</v>
      </c>
      <c r="S35" s="6">
        <v>315.70455062571102</v>
      </c>
      <c r="T35" s="27">
        <v>12199.1</v>
      </c>
      <c r="U35" s="6">
        <f t="shared" si="0"/>
        <v>155.92296972569844</v>
      </c>
      <c r="V35" s="6">
        <f t="shared" si="1"/>
        <v>2025</v>
      </c>
      <c r="W35" s="10" t="str">
        <f>IFERROR(VLOOKUP(VALUE(D35),'HSN Lookup'!$A:$B,2,0),"Unknown")</f>
        <v>Steel Scrubbers</v>
      </c>
      <c r="X35" s="6" t="str">
        <f t="shared" si="2"/>
        <v>Scrubber</v>
      </c>
    </row>
    <row r="36" spans="1:24">
      <c r="A36" s="25" t="s">
        <v>24</v>
      </c>
      <c r="B36" s="6" t="s">
        <v>80</v>
      </c>
      <c r="C36" s="6" t="s">
        <v>26</v>
      </c>
      <c r="D36" s="26" t="s">
        <v>32</v>
      </c>
      <c r="E36" s="6" t="s">
        <v>81</v>
      </c>
      <c r="F36" s="6" t="str" cm="1">
        <f t="array" ref="F36">_xlfn.LET(
 _xlpm.txt, E36,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36" s="6" t="str" cm="1">
        <f t="array" ref="G36">_xlfn.LET(
 _xlpm.txt, TRIM(E36),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36" s="6" t="str">
        <f t="shared" si="3"/>
        <v>AM-430</v>
      </c>
      <c r="I36" s="6" t="str" cm="1">
        <f t="array" ref="I36">_xlfn.LET(
 _xlpm.txt, E36,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6" s="6" cm="1">
        <f t="array" ref="J36">_xlfn.LET(
 _xlpm.txt, E36,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30072</v>
      </c>
      <c r="K36" s="6" t="str" cm="1">
        <f t="array" ref="K36">_xlfn.LET(
 _xlpm.txt, E36,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6" s="6" t="str">
        <f>IFERROR(_xlfn.TEXTAFTER(_xlfn.TEXTBEFORE(E36," PER"),"USD ")," ")</f>
        <v>0.578</v>
      </c>
      <c r="M36" s="6" t="str">
        <f t="shared" si="4"/>
        <v>PCS</v>
      </c>
      <c r="N36" s="6">
        <v>5012</v>
      </c>
      <c r="O36" s="6" t="s">
        <v>28</v>
      </c>
      <c r="P36" s="6">
        <v>326.07507382282517</v>
      </c>
      <c r="Q36" s="6">
        <v>1634288.27</v>
      </c>
      <c r="R36" s="6">
        <v>3.680305573621053</v>
      </c>
      <c r="S36" s="6">
        <v>18445.69153498872</v>
      </c>
      <c r="T36" s="27">
        <v>598803.30000000005</v>
      </c>
      <c r="U36" s="6">
        <f t="shared" si="0"/>
        <v>329.75537939644624</v>
      </c>
      <c r="V36" s="6">
        <f t="shared" si="1"/>
        <v>2025</v>
      </c>
      <c r="W36" s="10" t="str">
        <f>IFERROR(VLOOKUP(VALUE(D36),'HSN Lookup'!$A:$B,2,0),"Unknown")</f>
        <v>Household Steel Items</v>
      </c>
      <c r="X36" s="6" t="str">
        <f t="shared" si="2"/>
        <v>Sprinkler</v>
      </c>
    </row>
    <row r="37" spans="1:24">
      <c r="A37" s="25" t="s">
        <v>24</v>
      </c>
      <c r="B37" s="6" t="s">
        <v>80</v>
      </c>
      <c r="C37" s="6" t="s">
        <v>26</v>
      </c>
      <c r="D37" s="26" t="s">
        <v>32</v>
      </c>
      <c r="E37" s="6" t="s">
        <v>82</v>
      </c>
      <c r="F37" s="6" t="str" cm="1">
        <f t="array" ref="F37">_xlfn.LET(
 _xlpm.txt, E37,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37" s="6" t="str" cm="1">
        <f t="array" ref="G37">_xlfn.LET(
 _xlpm.txt, TRIM(E37),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37" s="6" t="str">
        <f t="shared" si="3"/>
        <v>NP-19</v>
      </c>
      <c r="I37" s="6" t="str" cm="1">
        <f t="array" ref="I37">_xlfn.LET(
 _xlpm.txt, E37,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7" s="6" cm="1">
        <f t="array" ref="J37">_xlfn.LET(
 _xlpm.txt, E37,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36000</v>
      </c>
      <c r="K37" s="6" t="str" cm="1">
        <f t="array" ref="K37">_xlfn.LET(
 _xlpm.txt, E37,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7" s="6" t="str">
        <f>IFERROR(_xlfn.TEXTAFTER(_xlfn.TEXTBEFORE(E37," PER"),"USD ")," ")</f>
        <v>0.445</v>
      </c>
      <c r="M37" s="6" t="str">
        <f t="shared" si="4"/>
        <v>PCS</v>
      </c>
      <c r="N37" s="6">
        <v>5600</v>
      </c>
      <c r="O37" s="6" t="s">
        <v>28</v>
      </c>
      <c r="P37" s="6">
        <v>268.97564285714287</v>
      </c>
      <c r="Q37" s="6">
        <v>1506263.6</v>
      </c>
      <c r="R37" s="6">
        <v>3.035842470170913</v>
      </c>
      <c r="S37" s="6">
        <v>17000.717832957111</v>
      </c>
      <c r="T37" s="27">
        <v>551895</v>
      </c>
      <c r="U37" s="6">
        <f t="shared" si="0"/>
        <v>272.01148532731378</v>
      </c>
      <c r="V37" s="6">
        <f t="shared" si="1"/>
        <v>2025</v>
      </c>
      <c r="W37" s="10" t="str">
        <f>IFERROR(VLOOKUP(VALUE(D37),'HSN Lookup'!$A:$B,2,0),"Unknown")</f>
        <v>Household Steel Items</v>
      </c>
      <c r="X37" s="6" t="str">
        <f t="shared" si="2"/>
        <v>Other</v>
      </c>
    </row>
    <row r="38" spans="1:24">
      <c r="A38" s="25" t="s">
        <v>24</v>
      </c>
      <c r="B38" s="6" t="s">
        <v>83</v>
      </c>
      <c r="C38" s="6" t="s">
        <v>26</v>
      </c>
      <c r="D38" s="26" t="s">
        <v>29</v>
      </c>
      <c r="E38" s="6" t="s">
        <v>76</v>
      </c>
      <c r="F38" s="6" t="str" cm="1">
        <f t="array" ref="F38">_xlfn.LET(
 _xlpm.txt, E38,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38" s="6" t="str" cm="1">
        <f t="array" ref="G38">_xlfn.LET(
 _xlpm.txt, TRIM(E38),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38" s="6" t="str">
        <f t="shared" si="3"/>
        <v>OKS-4156</v>
      </c>
      <c r="I38" s="6" cm="1">
        <f t="array" ref="I38">_xlfn.LET(
 _xlpm.txt, E38,
 _xlpm.afterQty, IFERROR(_xlfn.TEXTAFTER(_xlpm.txt, "QTY:"), ""),
 _xlpm.numberText, TRIM(_xlfn.TEXTBEFORE(_xlpm.afterQty, " ")),
 _xlpm.cleanNum, SUBSTITUTE(_xlpm.numberText, ",", ""),
 IF(ISNUMBER(--_xlpm.cleanNum), --_xlpm.cleanNum, "")
)</f>
        <v>98400</v>
      </c>
      <c r="J38" s="6" cm="1">
        <f t="array" ref="J38">_xlfn.LET(
 _xlpm.txt, E38,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38" s="6" t="str" cm="1">
        <f t="array" ref="K38">_xlfn.LET(
 _xlpm.txt, E38,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38" s="6" t="str">
        <f>IFERROR(_xlfn.TEXTAFTER(_xlfn.TEXTBEFORE(E38," PER"),"USD ")," ")</f>
        <v xml:space="preserve"> </v>
      </c>
      <c r="M38" s="6" t="str">
        <f t="shared" si="4"/>
        <v>SET</v>
      </c>
      <c r="N38" s="6">
        <v>8856</v>
      </c>
      <c r="O38" s="6" t="s">
        <v>28</v>
      </c>
      <c r="P38" s="6">
        <v>235.98643631436309</v>
      </c>
      <c r="Q38" s="6">
        <v>2089895.88</v>
      </c>
      <c r="R38" s="6">
        <v>2.663503795873174</v>
      </c>
      <c r="S38" s="6">
        <v>23587.98961625282</v>
      </c>
      <c r="T38" s="27">
        <v>918718.2</v>
      </c>
      <c r="U38" s="6">
        <f t="shared" si="0"/>
        <v>238.64994011023626</v>
      </c>
      <c r="V38" s="6">
        <f t="shared" si="1"/>
        <v>2025</v>
      </c>
      <c r="W38" s="10" t="str">
        <f>IFERROR(VLOOKUP(VALUE(D38),'HSN Lookup'!$A:$B,2,0),"Unknown")</f>
        <v>Steel Scrubbers</v>
      </c>
      <c r="X38" s="6" t="str">
        <f t="shared" si="2"/>
        <v>Scrubber</v>
      </c>
    </row>
    <row r="39" spans="1:24">
      <c r="A39" s="25" t="s">
        <v>24</v>
      </c>
      <c r="B39" s="6" t="s">
        <v>84</v>
      </c>
      <c r="C39" s="6" t="s">
        <v>26</v>
      </c>
      <c r="D39" s="26" t="s">
        <v>32</v>
      </c>
      <c r="E39" s="6" t="s">
        <v>85</v>
      </c>
      <c r="F39" s="6" t="str" cm="1">
        <f t="array" ref="F39">_xlfn.LET(
 _xlpm.txt, E39,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39" s="6" t="str" cm="1">
        <f t="array" ref="G39">_xlfn.LET(
 _xlpm.txt, TRIM(E39),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SQUARE (SY-845-6)</v>
      </c>
      <c r="H39" s="6" t="str">
        <f t="shared" si="3"/>
        <v>SY-845-6</v>
      </c>
      <c r="I39" s="6" t="str" cm="1">
        <f t="array" ref="I39">_xlfn.LET(
 _xlpm.txt, E39,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9" s="6" cm="1">
        <f t="array" ref="J39">_xlfn.LET(
 _xlpm.txt, E39,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4400</v>
      </c>
      <c r="K39" s="6" t="str" cm="1">
        <f t="array" ref="K39">_xlfn.LET(
 _xlpm.txt, E39,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9" s="6" t="str">
        <f>IFERROR(_xlfn.TEXTAFTER(_xlfn.TEXTBEFORE(E39," PER"),"USD ")," ")</f>
        <v>0.702</v>
      </c>
      <c r="M39" s="6" t="str">
        <f t="shared" si="4"/>
        <v>PCS</v>
      </c>
      <c r="N39" s="6">
        <v>660</v>
      </c>
      <c r="O39" s="6" t="s">
        <v>28</v>
      </c>
      <c r="P39" s="6">
        <v>436.13304549999998</v>
      </c>
      <c r="Q39" s="6">
        <v>287847.81</v>
      </c>
      <c r="R39" s="6">
        <v>5.0245742560000002</v>
      </c>
      <c r="S39" s="6">
        <v>3316.2190089999999</v>
      </c>
      <c r="T39" s="27">
        <v>105467.5</v>
      </c>
      <c r="U39" s="6">
        <f t="shared" si="0"/>
        <v>441.15761975599997</v>
      </c>
      <c r="V39" s="6">
        <f t="shared" si="1"/>
        <v>2025</v>
      </c>
      <c r="W39" s="10" t="str">
        <f>IFERROR(VLOOKUP(VALUE(D39),'HSN Lookup'!$A:$B,2,0),"Unknown")</f>
        <v>Household Steel Items</v>
      </c>
      <c r="X39" s="6" t="str">
        <f t="shared" si="2"/>
        <v>Basket</v>
      </c>
    </row>
    <row r="40" spans="1:24">
      <c r="A40" s="25" t="s">
        <v>24</v>
      </c>
      <c r="B40" s="6" t="s">
        <v>86</v>
      </c>
      <c r="C40" s="6" t="s">
        <v>26</v>
      </c>
      <c r="D40" s="26" t="s">
        <v>29</v>
      </c>
      <c r="E40" s="6" t="s">
        <v>87</v>
      </c>
      <c r="F40" s="6" t="str" cm="1">
        <f t="array" ref="F40">_xlfn.LET(
 _xlpm.txt, E40,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40" s="6" t="str" cm="1">
        <f t="array" ref="G40">_xlfn.LET(
 _xlpm.txt, TRIM(E40),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 (8001-2)</v>
      </c>
      <c r="H40" s="6" t="str">
        <f t="shared" si="3"/>
        <v>8001-2</v>
      </c>
      <c r="I40" s="6" cm="1">
        <f t="array" ref="I40">_xlfn.LET(
 _xlpm.txt, E40,
 _xlpm.afterQty, IFERROR(_xlfn.TEXTAFTER(_xlpm.txt, "QTY:"), ""),
 _xlpm.numberText, TRIM(_xlfn.TEXTBEFORE(_xlpm.afterQty, " ")),
 _xlpm.cleanNum, SUBSTITUTE(_xlpm.numberText, ",", ""),
 IF(ISNUMBER(--_xlpm.cleanNum), --_xlpm.cleanNum, "")
)</f>
        <v>336000</v>
      </c>
      <c r="J40" s="6" cm="1">
        <f t="array" ref="J40">_xlfn.LET(
 _xlpm.txt, E40,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336000</v>
      </c>
      <c r="K40" s="6" t="str" cm="1">
        <f t="array" ref="K40">_xlfn.LET(
 _xlpm.txt, E40,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40" s="6" t="str">
        <f>IFERROR(_xlfn.TEXTAFTER(_xlfn.TEXTBEFORE(E40," PER"),"USD ")," ")</f>
        <v xml:space="preserve"> </v>
      </c>
      <c r="M40" s="6" t="str">
        <f t="shared" si="4"/>
        <v>SET</v>
      </c>
      <c r="N40" s="6">
        <v>9800</v>
      </c>
      <c r="O40" s="6" t="s">
        <v>28</v>
      </c>
      <c r="P40" s="6">
        <v>438.0730643</v>
      </c>
      <c r="Q40" s="6">
        <v>4293116.03</v>
      </c>
      <c r="R40" s="6">
        <v>5.0469247040000003</v>
      </c>
      <c r="S40" s="6">
        <v>49459.862099999998</v>
      </c>
      <c r="T40" s="27">
        <v>1887253.8</v>
      </c>
      <c r="U40" s="6">
        <f t="shared" si="0"/>
        <v>443.11998900399999</v>
      </c>
      <c r="V40" s="6">
        <f t="shared" si="1"/>
        <v>2025</v>
      </c>
      <c r="W40" s="10" t="str">
        <f>IFERROR(VLOOKUP(VALUE(D40),'HSN Lookup'!$A:$B,2,0),"Unknown")</f>
        <v>Steel Scrubbers</v>
      </c>
      <c r="X40" s="6" t="str">
        <f t="shared" si="2"/>
        <v>Scrubber</v>
      </c>
    </row>
    <row r="41" spans="1:24">
      <c r="A41" s="25" t="s">
        <v>24</v>
      </c>
      <c r="B41" s="6" t="s">
        <v>88</v>
      </c>
      <c r="C41" s="6" t="s">
        <v>26</v>
      </c>
      <c r="D41" s="26" t="s">
        <v>32</v>
      </c>
      <c r="E41" s="6" t="s">
        <v>89</v>
      </c>
      <c r="F41" s="6" t="str" cm="1">
        <f t="array" ref="F41">_xlfn.LET(
 _xlpm.txt, E41,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41" s="6" t="str" cm="1">
        <f t="array" ref="G41">_xlfn.LET(
 _xlpm.txt, TRIM(E41),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41" s="6" t="str">
        <f t="shared" si="3"/>
        <v>SB-12</v>
      </c>
      <c r="I41" s="6" cm="1">
        <f t="array" ref="I41">_xlfn.LET(
 _xlpm.txt, E41,
 _xlpm.afterQty, IFERROR(_xlfn.TEXTAFTER(_xlpm.txt, "QTY:"), ""),
 _xlpm.numberText, TRIM(_xlfn.TEXTBEFORE(_xlpm.afterQty, " ")),
 _xlpm.cleanNum, SUBSTITUTE(_xlpm.numberText, ",", ""),
 IF(ISNUMBER(--_xlpm.cleanNum), --_xlpm.cleanNum, "")
)</f>
        <v>1332</v>
      </c>
      <c r="J41" s="6" cm="1">
        <f t="array" ref="J41">_xlfn.LET(
 _xlpm.txt, E41,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1332</v>
      </c>
      <c r="K41" s="6" t="str" cm="1">
        <f t="array" ref="K41">_xlfn.LET(
 _xlpm.txt, E41,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1" s="6" t="str">
        <f>IFERROR(_xlfn.TEXTAFTER(_xlfn.TEXTBEFORE(E41," PER"),"USD ")," ")</f>
        <v xml:space="preserve"> </v>
      </c>
      <c r="M41" s="6" t="str">
        <f t="shared" si="4"/>
        <v>PCS</v>
      </c>
      <c r="N41" s="6">
        <v>325.60000000000002</v>
      </c>
      <c r="O41" s="6" t="s">
        <v>28</v>
      </c>
      <c r="P41" s="6">
        <v>371.794041769042</v>
      </c>
      <c r="Q41" s="6">
        <v>121056.14</v>
      </c>
      <c r="R41" s="6">
        <v>4.2833414950350397</v>
      </c>
      <c r="S41" s="6">
        <v>1394.6559907834101</v>
      </c>
      <c r="T41" s="27">
        <v>44354.9</v>
      </c>
      <c r="U41" s="6">
        <f t="shared" si="0"/>
        <v>376.07738326407701</v>
      </c>
      <c r="V41" s="6">
        <f t="shared" si="1"/>
        <v>2025</v>
      </c>
      <c r="W41" s="10" t="str">
        <f>IFERROR(VLOOKUP(VALUE(D41),'HSN Lookup'!$A:$B,2,0),"Unknown")</f>
        <v>Household Steel Items</v>
      </c>
      <c r="X41" s="6" t="str">
        <f t="shared" si="2"/>
        <v>Tea Strainer</v>
      </c>
    </row>
    <row r="42" spans="1:24">
      <c r="A42" s="25" t="s">
        <v>24</v>
      </c>
      <c r="B42" s="6" t="s">
        <v>88</v>
      </c>
      <c r="C42" s="6" t="s">
        <v>26</v>
      </c>
      <c r="D42" s="26" t="s">
        <v>32</v>
      </c>
      <c r="E42" s="6" t="s">
        <v>90</v>
      </c>
      <c r="F42" s="6" t="str" cm="1">
        <f t="array" ref="F42">_xlfn.LET(
 _xlpm.txt, E42,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42" s="6" t="str" cm="1">
        <f t="array" ref="G42">_xlfn.LET(
 _xlpm.txt, TRIM(E42),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42" s="6" t="str">
        <f t="shared" si="3"/>
        <v>NP-55</v>
      </c>
      <c r="I42" s="6" cm="1">
        <f t="array" ref="I42">_xlfn.LET(
 _xlpm.txt, E42,
 _xlpm.afterQty, IFERROR(_xlfn.TEXTAFTER(_xlpm.txt, "QTY:"), ""),
 _xlpm.numberText, TRIM(_xlfn.TEXTBEFORE(_xlpm.afterQty, " ")),
 _xlpm.cleanNum, SUBSTITUTE(_xlpm.numberText, ",", ""),
 IF(ISNUMBER(--_xlpm.cleanNum), --_xlpm.cleanNum, "")
)</f>
        <v>100800</v>
      </c>
      <c r="J42" s="6" cm="1">
        <f t="array" ref="J42">_xlfn.LET(
 _xlpm.txt, E42,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42" s="6" t="str" cm="1">
        <f t="array" ref="K42">_xlfn.LET(
 _xlpm.txt, E42,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2" s="6" t="str">
        <f>IFERROR(_xlfn.TEXTAFTER(_xlfn.TEXTBEFORE(E42," PER"),"USD ")," ")</f>
        <v xml:space="preserve"> </v>
      </c>
      <c r="M42" s="6" t="str">
        <f t="shared" si="4"/>
        <v>PCS</v>
      </c>
      <c r="N42" s="6">
        <v>4620</v>
      </c>
      <c r="O42" s="6" t="s">
        <v>28</v>
      </c>
      <c r="P42" s="6">
        <v>548.200285714286</v>
      </c>
      <c r="Q42" s="6">
        <v>2532685.3199999998</v>
      </c>
      <c r="R42" s="6">
        <v>6.3156714944042101</v>
      </c>
      <c r="S42" s="6">
        <v>29178.402304147501</v>
      </c>
      <c r="T42" s="27">
        <v>927975.9</v>
      </c>
      <c r="U42" s="6">
        <f t="shared" si="0"/>
        <v>554.51595720869022</v>
      </c>
      <c r="V42" s="6">
        <f t="shared" si="1"/>
        <v>2025</v>
      </c>
      <c r="W42" s="10" t="str">
        <f>IFERROR(VLOOKUP(VALUE(D42),'HSN Lookup'!$A:$B,2,0),"Unknown")</f>
        <v>Household Steel Items</v>
      </c>
      <c r="X42" s="6" t="str">
        <f t="shared" si="2"/>
        <v>Tea Strainer</v>
      </c>
    </row>
    <row r="43" spans="1:24">
      <c r="A43" s="25" t="s">
        <v>24</v>
      </c>
      <c r="B43" s="6" t="s">
        <v>91</v>
      </c>
      <c r="C43" s="6" t="s">
        <v>26</v>
      </c>
      <c r="D43" s="26" t="s">
        <v>32</v>
      </c>
      <c r="E43" s="6" t="s">
        <v>92</v>
      </c>
      <c r="F43" s="6" t="str" cm="1">
        <f t="array" ref="F43">_xlfn.LET(
 _xlpm.txt, E43,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43" s="6" t="str" cm="1">
        <f t="array" ref="G43">_xlfn.LET(
 _xlpm.txt, TRIM(E43),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SQUARE (SY-845-6)</v>
      </c>
      <c r="H43" s="6" t="str">
        <f t="shared" si="3"/>
        <v>SY-845-6</v>
      </c>
      <c r="I43" s="6" t="str" cm="1">
        <f t="array" ref="I43">_xlfn.LET(
 _xlpm.txt, E43,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3" s="6" cm="1">
        <f t="array" ref="J43">_xlfn.LET(
 _xlpm.txt, E43,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82800</v>
      </c>
      <c r="K43" s="6" t="str" cm="1">
        <f t="array" ref="K43">_xlfn.LET(
 _xlpm.txt, E43,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3" s="6" t="str">
        <f>IFERROR(_xlfn.TEXTAFTER(_xlfn.TEXTBEFORE(E43," PER"),"USD ")," ")</f>
        <v xml:space="preserve"> </v>
      </c>
      <c r="M43" s="6" t="str">
        <f t="shared" si="4"/>
        <v>PCS</v>
      </c>
      <c r="N43" s="6">
        <v>12006</v>
      </c>
      <c r="O43" s="6" t="s">
        <v>28</v>
      </c>
      <c r="P43" s="6">
        <v>448.12217891054502</v>
      </c>
      <c r="Q43" s="6">
        <v>5380154.8799999999</v>
      </c>
      <c r="R43" s="6">
        <v>5.1626979137159497</v>
      </c>
      <c r="S43" s="6">
        <v>61983.351152073701</v>
      </c>
      <c r="T43" s="27">
        <v>1971288.8</v>
      </c>
      <c r="U43" s="6">
        <f t="shared" si="0"/>
        <v>453.28487682426095</v>
      </c>
      <c r="V43" s="6">
        <f t="shared" si="1"/>
        <v>2025</v>
      </c>
      <c r="W43" s="10" t="str">
        <f>IFERROR(VLOOKUP(VALUE(D43),'HSN Lookup'!$A:$B,2,0),"Unknown")</f>
        <v>Household Steel Items</v>
      </c>
      <c r="X43" s="6" t="str">
        <f t="shared" si="2"/>
        <v>Basket</v>
      </c>
    </row>
    <row r="44" spans="1:24">
      <c r="A44" s="25" t="s">
        <v>24</v>
      </c>
      <c r="B44" s="6" t="s">
        <v>93</v>
      </c>
      <c r="C44" s="6" t="s">
        <v>26</v>
      </c>
      <c r="D44" s="26" t="s">
        <v>32</v>
      </c>
      <c r="E44" s="6" t="s">
        <v>94</v>
      </c>
      <c r="F44" s="6" t="str" cm="1">
        <f t="array" ref="F44">_xlfn.LET(
 _xlpm.txt, E44,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CUTLERY</v>
      </c>
      <c r="G44" s="6" t="str" cm="1">
        <f t="array" ref="G44">_xlfn.LET(
 _xlpm.txt, TRIM(E44),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CUTLERY HOLDER (H2740)</v>
      </c>
      <c r="H44" s="6" t="str">
        <f t="shared" si="3"/>
        <v>H2740</v>
      </c>
      <c r="I44" s="6" t="str" cm="1">
        <f t="array" ref="I44">_xlfn.LET(
 _xlpm.txt, E44,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4" s="6" cm="1">
        <f t="array" ref="J44">_xlfn.LET(
 _xlpm.txt, E44,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24960</v>
      </c>
      <c r="K44" s="6" t="str" cm="1">
        <f t="array" ref="K44">_xlfn.LET(
 _xlpm.txt, E44,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4" s="6" t="str">
        <f>IFERROR(_xlfn.TEXTAFTER(_xlfn.TEXTBEFORE(E44," PER"),"USD ")," ")</f>
        <v>1.55</v>
      </c>
      <c r="M44" s="6" t="str">
        <f t="shared" si="4"/>
        <v>PCS</v>
      </c>
      <c r="N44" s="6">
        <v>9776</v>
      </c>
      <c r="O44" s="6" t="s">
        <v>28</v>
      </c>
      <c r="P44" s="6">
        <v>361.08518003273298</v>
      </c>
      <c r="Q44" s="6">
        <v>3529968.72</v>
      </c>
      <c r="R44" s="6">
        <v>4.1599675118978503</v>
      </c>
      <c r="S44" s="6">
        <v>40667.842396313397</v>
      </c>
      <c r="T44" s="27">
        <v>1293380.5</v>
      </c>
      <c r="U44" s="6">
        <f t="shared" si="0"/>
        <v>365.24514754463081</v>
      </c>
      <c r="V44" s="6">
        <f t="shared" si="1"/>
        <v>2025</v>
      </c>
      <c r="W44" s="10" t="str">
        <f>IFERROR(VLOOKUP(VALUE(D44),'HSN Lookup'!$A:$B,2,0),"Unknown")</f>
        <v>Household Steel Items</v>
      </c>
      <c r="X44" s="6" t="str">
        <f t="shared" si="2"/>
        <v>Holder</v>
      </c>
    </row>
    <row r="45" spans="1:24">
      <c r="A45" s="25" t="s">
        <v>24</v>
      </c>
      <c r="B45" s="6" t="s">
        <v>95</v>
      </c>
      <c r="C45" s="6" t="s">
        <v>26</v>
      </c>
      <c r="D45" s="26" t="s">
        <v>29</v>
      </c>
      <c r="E45" s="6" t="s">
        <v>96</v>
      </c>
      <c r="F45" s="6" t="str" cm="1">
        <f t="array" ref="F45">_xlfn.LET(
 _xlpm.txt, E45,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45" s="6" t="str" cm="1">
        <f t="array" ref="G45">_xlfn.LET(
 _xlpm.txt, TRIM(E45),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 (8001-2)</v>
      </c>
      <c r="H45" s="6" t="str">
        <f t="shared" si="3"/>
        <v>8001-2</v>
      </c>
      <c r="I45" s="6" cm="1">
        <f t="array" ref="I45">_xlfn.LET(
 _xlpm.txt, E45,
 _xlpm.afterQty, IFERROR(_xlfn.TEXTAFTER(_xlpm.txt, "QTY:"), ""),
 _xlpm.numberText, TRIM(_xlfn.TEXTBEFORE(_xlpm.afterQty, " ")),
 _xlpm.cleanNum, SUBSTITUTE(_xlpm.numberText, ",", ""),
 IF(ISNUMBER(--_xlpm.cleanNum), --_xlpm.cleanNum, "")
)</f>
        <v>168000</v>
      </c>
      <c r="J45" s="6" cm="1">
        <f t="array" ref="J45">_xlfn.LET(
 _xlpm.txt, E45,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45" s="6" t="str" cm="1">
        <f t="array" ref="K45">_xlfn.LET(
 _xlpm.txt, E45,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45" s="6" t="str">
        <f>IFERROR(_xlfn.TEXTAFTER(_xlfn.TEXTBEFORE(E45," PER"),"USD ")," ")</f>
        <v xml:space="preserve"> </v>
      </c>
      <c r="M45" s="6" t="str">
        <f t="shared" si="4"/>
        <v>SET</v>
      </c>
      <c r="N45" s="6">
        <v>4900</v>
      </c>
      <c r="O45" s="6" t="s">
        <v>28</v>
      </c>
      <c r="P45" s="6">
        <v>448.69948775510198</v>
      </c>
      <c r="Q45" s="6">
        <v>2198627.4900000002</v>
      </c>
      <c r="R45" s="6">
        <v>5.1693489372707599</v>
      </c>
      <c r="S45" s="6">
        <v>25329.8097926267</v>
      </c>
      <c r="T45" s="27">
        <v>966516.6</v>
      </c>
      <c r="U45" s="6">
        <f t="shared" si="0"/>
        <v>453.86883669237272</v>
      </c>
      <c r="V45" s="6">
        <f t="shared" si="1"/>
        <v>2025</v>
      </c>
      <c r="W45" s="10" t="str">
        <f>IFERROR(VLOOKUP(VALUE(D45),'HSN Lookup'!$A:$B,2,0),"Unknown")</f>
        <v>Steel Scrubbers</v>
      </c>
      <c r="X45" s="6" t="str">
        <f t="shared" si="2"/>
        <v>Scrubber</v>
      </c>
    </row>
    <row r="46" spans="1:24">
      <c r="A46" s="25" t="s">
        <v>24</v>
      </c>
      <c r="B46" s="6" t="s">
        <v>97</v>
      </c>
      <c r="C46" s="6" t="s">
        <v>26</v>
      </c>
      <c r="D46" s="26" t="s">
        <v>32</v>
      </c>
      <c r="E46" s="6" t="s">
        <v>98</v>
      </c>
      <c r="F46" s="6" t="str" cm="1">
        <f t="array" ref="F46">_xlfn.LET(
 _xlpm.txt, E46,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46" s="6" t="str" cm="1">
        <f t="array" ref="G46">_xlfn.LET(
 _xlpm.txt, TRIM(E46),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46" s="6" t="str">
        <f t="shared" si="3"/>
        <v>AM-430</v>
      </c>
      <c r="I46" s="6" t="str" cm="1">
        <f t="array" ref="I46">_xlfn.LET(
 _xlpm.txt, E46,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6" s="6" cm="1">
        <f t="array" ref="J46">_xlfn.LET(
 _xlpm.txt, E46,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2880</v>
      </c>
      <c r="K46" s="6" t="str" cm="1">
        <f t="array" ref="K46">_xlfn.LET(
 _xlpm.txt, E46,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6" s="6" t="str">
        <f>IFERROR(_xlfn.TEXTAFTER(_xlfn.TEXTBEFORE(E46," PER"),"USD ")," ")</f>
        <v>0.579</v>
      </c>
      <c r="M46" s="6" t="str">
        <f t="shared" si="4"/>
        <v>PCS</v>
      </c>
      <c r="N46" s="6">
        <v>528</v>
      </c>
      <c r="O46" s="6" t="s">
        <v>28</v>
      </c>
      <c r="P46" s="6">
        <v>297.14039772727301</v>
      </c>
      <c r="Q46" s="6">
        <v>156890.13</v>
      </c>
      <c r="R46" s="6">
        <v>3.4471043819869198</v>
      </c>
      <c r="S46" s="6">
        <v>1820.0711136891</v>
      </c>
      <c r="T46" s="27">
        <v>57484.5</v>
      </c>
      <c r="U46" s="6">
        <f t="shared" si="0"/>
        <v>300.58750210925996</v>
      </c>
      <c r="V46" s="6">
        <f t="shared" si="1"/>
        <v>2025</v>
      </c>
      <c r="W46" s="10" t="str">
        <f>IFERROR(VLOOKUP(VALUE(D46),'HSN Lookup'!$A:$B,2,0),"Unknown")</f>
        <v>Household Steel Items</v>
      </c>
      <c r="X46" s="6" t="str">
        <f t="shared" si="2"/>
        <v>Sprinkler</v>
      </c>
    </row>
    <row r="47" spans="1:24">
      <c r="A47" s="25" t="s">
        <v>24</v>
      </c>
      <c r="B47" s="6" t="s">
        <v>97</v>
      </c>
      <c r="C47" s="6" t="s">
        <v>26</v>
      </c>
      <c r="D47" s="26" t="s">
        <v>32</v>
      </c>
      <c r="E47" s="6" t="s">
        <v>99</v>
      </c>
      <c r="F47" s="6" t="str" cm="1">
        <f t="array" ref="F47">_xlfn.LET(
 _xlpm.txt, E47,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HAND</v>
      </c>
      <c r="G47" s="6" t="str" cm="1">
        <f t="array" ref="G47">_xlfn.LET(
 _xlpm.txt, TRIM(E47),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(SR-13)</v>
      </c>
      <c r="H47" s="6" t="str">
        <f t="shared" si="3"/>
        <v>SR-13</v>
      </c>
      <c r="I47" s="6" t="str" cm="1">
        <f t="array" ref="I47">_xlfn.LET(
 _xlpm.txt, E47,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7" s="6" cm="1">
        <f t="array" ref="J47">_xlfn.LET(
 _xlpm.txt, E47,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540</v>
      </c>
      <c r="K47" s="6" t="str" cm="1">
        <f t="array" ref="K47">_xlfn.LET(
 _xlpm.txt, E47,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7" s="6" t="str">
        <f>IFERROR(_xlfn.TEXTAFTER(_xlfn.TEXTBEFORE(E47," PER"),"USD ")," ")</f>
        <v>0.337</v>
      </c>
      <c r="M47" s="6" t="str">
        <f t="shared" si="4"/>
        <v>PCS</v>
      </c>
      <c r="N47" s="6">
        <v>33</v>
      </c>
      <c r="O47" s="6" t="s">
        <v>28</v>
      </c>
      <c r="P47" s="6">
        <v>518.84090909090901</v>
      </c>
      <c r="Q47" s="6">
        <v>17121.75</v>
      </c>
      <c r="R47" s="6">
        <v>6.0190360683400099</v>
      </c>
      <c r="S47" s="6">
        <v>198.62819025522001</v>
      </c>
      <c r="T47" s="27">
        <v>6273.4</v>
      </c>
      <c r="U47" s="6">
        <f t="shared" si="0"/>
        <v>524.85994515924904</v>
      </c>
      <c r="V47" s="6">
        <f t="shared" si="1"/>
        <v>2025</v>
      </c>
      <c r="W47" s="10" t="str">
        <f>IFERROR(VLOOKUP(VALUE(D47),'HSN Lookup'!$A:$B,2,0),"Unknown")</f>
        <v>Household Steel Items</v>
      </c>
      <c r="X47" s="6" t="str">
        <f t="shared" si="2"/>
        <v>Other</v>
      </c>
    </row>
    <row r="48" spans="1:24">
      <c r="A48" s="25" t="s">
        <v>24</v>
      </c>
      <c r="B48" s="6" t="s">
        <v>97</v>
      </c>
      <c r="C48" s="6" t="s">
        <v>26</v>
      </c>
      <c r="D48" s="26" t="s">
        <v>32</v>
      </c>
      <c r="E48" s="6" t="s">
        <v>100</v>
      </c>
      <c r="F48" s="6" t="str" cm="1">
        <f t="array" ref="F48">_xlfn.LET(
 _xlpm.txt, E48,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48" s="6" t="str" cm="1">
        <f t="array" ref="G48">_xlfn.LET(
 _xlpm.txt, TRIM(E48),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48" s="6" t="str">
        <f t="shared" si="3"/>
        <v>NP-19</v>
      </c>
      <c r="I48" s="6" t="str" cm="1">
        <f t="array" ref="I48">_xlfn.LET(
 _xlpm.txt, E48,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8" s="6" cm="1">
        <f t="array" ref="J48">_xlfn.LET(
 _xlpm.txt, E48,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6624</v>
      </c>
      <c r="K48" s="6" t="str" cm="1">
        <f t="array" ref="K48">_xlfn.LET(
 _xlpm.txt, E48,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8" s="6" t="str">
        <f>IFERROR(_xlfn.TEXTAFTER(_xlfn.TEXTBEFORE(E48," PER"),"USD ")," ")</f>
        <v>0.446</v>
      </c>
      <c r="M48" s="6" t="str">
        <f t="shared" si="4"/>
        <v>PCS</v>
      </c>
      <c r="N48" s="6">
        <v>1030.4000000000001</v>
      </c>
      <c r="O48" s="6" t="s">
        <v>28</v>
      </c>
      <c r="P48" s="6">
        <v>269.75735636645999</v>
      </c>
      <c r="Q48" s="6">
        <v>277957.98</v>
      </c>
      <c r="R48" s="6">
        <v>3.1294356887060299</v>
      </c>
      <c r="S48" s="6">
        <v>3224.57053364269</v>
      </c>
      <c r="T48" s="27">
        <v>101843.9</v>
      </c>
      <c r="U48" s="6">
        <f t="shared" si="0"/>
        <v>272.88679205516604</v>
      </c>
      <c r="V48" s="6">
        <f t="shared" si="1"/>
        <v>2025</v>
      </c>
      <c r="W48" s="10" t="str">
        <f>IFERROR(VLOOKUP(VALUE(D48),'HSN Lookup'!$A:$B,2,0),"Unknown")</f>
        <v>Household Steel Items</v>
      </c>
      <c r="X48" s="6" t="str">
        <f t="shared" si="2"/>
        <v>Other</v>
      </c>
    </row>
    <row r="49" spans="1:24">
      <c r="A49" s="25" t="s">
        <v>24</v>
      </c>
      <c r="B49" s="6" t="s">
        <v>97</v>
      </c>
      <c r="C49" s="6" t="s">
        <v>26</v>
      </c>
      <c r="D49" s="26" t="s">
        <v>101</v>
      </c>
      <c r="E49" s="6" t="s">
        <v>102</v>
      </c>
      <c r="F49" s="6" t="str" cm="1">
        <f t="array" ref="F49">_xlfn.LET(
 _xlpm.txt, E49,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FILTER</v>
      </c>
      <c r="G49" s="6" t="str" cm="1">
        <f t="array" ref="G49">_xlfn.LET(
 _xlpm.txt, TRIM(E49),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FILTER BALL WITH CHAIN (SR-10)</v>
      </c>
      <c r="H49" s="6" t="str">
        <f t="shared" si="3"/>
        <v>SR-10</v>
      </c>
      <c r="I49" s="6" t="str" cm="1">
        <f t="array" ref="I49">_xlfn.LET(
 _xlpm.txt, E49,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9" s="6" cm="1">
        <f t="array" ref="J49">_xlfn.LET(
 _xlpm.txt, E49,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540</v>
      </c>
      <c r="K49" s="6" t="str" cm="1">
        <f t="array" ref="K49">_xlfn.LET(
 _xlpm.txt, E49,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9" s="6" t="str">
        <f>IFERROR(_xlfn.TEXTAFTER(_xlfn.TEXTBEFORE(E49," PER"),"USD ")," ")</f>
        <v xml:space="preserve"> </v>
      </c>
      <c r="M49" s="6" t="str">
        <f t="shared" si="4"/>
        <v>PCS</v>
      </c>
      <c r="N49" s="6">
        <v>12</v>
      </c>
      <c r="O49" s="6" t="s">
        <v>28</v>
      </c>
      <c r="P49" s="6">
        <v>1087.74416666667</v>
      </c>
      <c r="Q49" s="6">
        <v>13052.93</v>
      </c>
      <c r="R49" s="6">
        <v>12.6188418406806</v>
      </c>
      <c r="S49" s="6">
        <v>151.426102088167</v>
      </c>
      <c r="T49" s="27">
        <v>4782.7</v>
      </c>
      <c r="U49" s="6">
        <f t="shared" si="0"/>
        <v>1100.3630085073505</v>
      </c>
      <c r="V49" s="6">
        <f t="shared" si="1"/>
        <v>2025</v>
      </c>
      <c r="W49" s="10" t="str">
        <f>IFERROR(VLOOKUP(VALUE(D49),'HSN Lookup'!$A:$B,2,0),"Unknown")</f>
        <v>Kitchen Filters</v>
      </c>
      <c r="X49" s="6" t="str">
        <f t="shared" si="2"/>
        <v>Other</v>
      </c>
    </row>
    <row r="50" spans="1:24">
      <c r="A50" s="25" t="s">
        <v>24</v>
      </c>
      <c r="B50" s="6" t="s">
        <v>103</v>
      </c>
      <c r="C50" s="6" t="s">
        <v>26</v>
      </c>
      <c r="D50" s="26" t="s">
        <v>32</v>
      </c>
      <c r="E50" s="6" t="s">
        <v>104</v>
      </c>
      <c r="F50" s="6" t="str" cm="1">
        <f t="array" ref="F50">_xlfn.LET(
 _xlpm.txt, E50,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50" s="6" t="str" cm="1">
        <f t="array" ref="G50">_xlfn.LET(
 _xlpm.txt, TRIM(E50),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(SL-89)</v>
      </c>
      <c r="H50" s="6" t="str">
        <f t="shared" si="3"/>
        <v>SL-89</v>
      </c>
      <c r="I50" s="6" t="str" cm="1">
        <f t="array" ref="I50">_xlfn.LET(
 _xlpm.txt, E50,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0" s="6" cm="1">
        <f t="array" ref="J50">_xlfn.LET(
 _xlpm.txt, E50,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50" s="6" t="str" cm="1">
        <f t="array" ref="K50">_xlfn.LET(
 _xlpm.txt, E50,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0" s="6" t="str">
        <f>IFERROR(_xlfn.TEXTAFTER(_xlfn.TEXTBEFORE(E50," PER"),"USD ")," ")</f>
        <v xml:space="preserve"> </v>
      </c>
      <c r="M50" s="6" t="str">
        <f t="shared" si="4"/>
        <v>PCS</v>
      </c>
      <c r="N50" s="6">
        <v>15568</v>
      </c>
      <c r="O50" s="6" t="s">
        <v>28</v>
      </c>
      <c r="P50" s="6">
        <v>416.91548561151097</v>
      </c>
      <c r="Q50" s="6">
        <v>6490540.2800000003</v>
      </c>
      <c r="R50" s="6">
        <v>4.8366065616184599</v>
      </c>
      <c r="S50" s="6">
        <v>75296.290951276096</v>
      </c>
      <c r="T50" s="27">
        <v>2378134</v>
      </c>
      <c r="U50" s="6">
        <f t="shared" si="0"/>
        <v>421.75209217312943</v>
      </c>
      <c r="V50" s="6">
        <f t="shared" si="1"/>
        <v>2025</v>
      </c>
      <c r="W50" s="10" t="str">
        <f>IFERROR(VLOOKUP(VALUE(D50),'HSN Lookup'!$A:$B,2,0),"Unknown")</f>
        <v>Household Steel Items</v>
      </c>
      <c r="X50" s="6" t="str">
        <f t="shared" si="2"/>
        <v>Hanger</v>
      </c>
    </row>
    <row r="51" spans="1:24">
      <c r="A51" s="25" t="s">
        <v>24</v>
      </c>
      <c r="B51" s="6" t="s">
        <v>105</v>
      </c>
      <c r="C51" s="6" t="s">
        <v>26</v>
      </c>
      <c r="D51" s="26" t="s">
        <v>101</v>
      </c>
      <c r="E51" s="6" t="s">
        <v>106</v>
      </c>
      <c r="F51" s="6" t="str" cm="1">
        <f t="array" ref="F51">_xlfn.LET(
 _xlpm.txt, E51,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INFUSER</v>
      </c>
      <c r="G51" s="6" t="str" cm="1">
        <f t="array" ref="G51">_xlfn.LET(
 _xlpm.txt, TRIM(E51),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INFUSER (SR-20)</v>
      </c>
      <c r="H51" s="6" t="str">
        <f t="shared" si="3"/>
        <v>SR-20</v>
      </c>
      <c r="I51" s="6" t="str" cm="1">
        <f t="array" ref="I51">_xlfn.LET(
 _xlpm.txt, E51,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1" s="6" cm="1">
        <f t="array" ref="J51">_xlfn.LET(
 _xlpm.txt, E51,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</v>
      </c>
      <c r="K51" s="6" t="str" cm="1">
        <f t="array" ref="K51">_xlfn.LET(
 _xlpm.txt, E51,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1" s="6" t="str">
        <f>IFERROR(_xlfn.TEXTAFTER(_xlfn.TEXTBEFORE(E51," PER"),"USD ")," ")</f>
        <v>0.743</v>
      </c>
      <c r="M51" s="6" t="str">
        <f t="shared" si="4"/>
        <v>PCS</v>
      </c>
      <c r="N51" s="6">
        <v>15</v>
      </c>
      <c r="O51" s="6" t="s">
        <v>28</v>
      </c>
      <c r="P51" s="6">
        <v>1678.8246666666701</v>
      </c>
      <c r="Q51" s="6">
        <v>25182.37</v>
      </c>
      <c r="R51" s="6">
        <v>19.475924207269902</v>
      </c>
      <c r="S51" s="6">
        <v>292.138863109049</v>
      </c>
      <c r="T51" s="27">
        <v>9226.7999999999993</v>
      </c>
      <c r="U51" s="6">
        <f t="shared" si="0"/>
        <v>1698.3005908739399</v>
      </c>
      <c r="V51" s="6">
        <f t="shared" si="1"/>
        <v>2025</v>
      </c>
      <c r="W51" s="10" t="str">
        <f>IFERROR(VLOOKUP(VALUE(D51),'HSN Lookup'!$A:$B,2,0),"Unknown")</f>
        <v>Kitchen Filters</v>
      </c>
      <c r="X51" s="6" t="str">
        <f t="shared" si="2"/>
        <v>Other</v>
      </c>
    </row>
    <row r="52" spans="1:24">
      <c r="A52" s="25" t="s">
        <v>24</v>
      </c>
      <c r="B52" s="6" t="s">
        <v>105</v>
      </c>
      <c r="C52" s="6" t="s">
        <v>26</v>
      </c>
      <c r="D52" s="26" t="s">
        <v>32</v>
      </c>
      <c r="E52" s="6" t="s">
        <v>107</v>
      </c>
      <c r="F52" s="6" t="str" cm="1">
        <f t="array" ref="F52">_xlfn.LET(
 _xlpm.txt, E52,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2" s="6" t="str" cm="1">
        <f t="array" ref="G52">_xlfn.LET(
 _xlpm.txt, TRIM(E52),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52" s="6" t="str">
        <f t="shared" si="3"/>
        <v>RYX-02-020</v>
      </c>
      <c r="I52" s="6" cm="1">
        <f t="array" ref="I52">_xlfn.LET(
 _xlpm.txt, E52,
 _xlpm.afterQty, IFERROR(_xlfn.TEXTAFTER(_xlpm.txt, "QTY:"), ""),
 _xlpm.numberText, TRIM(_xlfn.TEXTBEFORE(_xlpm.afterQty, " ")),
 _xlpm.cleanNum, SUBSTITUTE(_xlpm.numberText, ",", ""),
 IF(ISNUMBER(--_xlpm.cleanNum), --_xlpm.cleanNum, "")
)</f>
        <v>1232</v>
      </c>
      <c r="J52" s="6" cm="1">
        <f t="array" ref="J52">_xlfn.LET(
 _xlpm.txt, E52,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52" s="6" t="str" cm="1">
        <f t="array" ref="K52">_xlfn.LET(
 _xlpm.txt, E52,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2" s="6" t="str">
        <f>IFERROR(_xlfn.TEXTAFTER(_xlfn.TEXTBEFORE(E52," PER"),"USD ")," ")</f>
        <v xml:space="preserve"> </v>
      </c>
      <c r="M52" s="6" t="str">
        <f t="shared" si="4"/>
        <v>PCS</v>
      </c>
      <c r="N52" s="6">
        <v>4004</v>
      </c>
      <c r="O52" s="6" t="s">
        <v>28</v>
      </c>
      <c r="P52" s="6">
        <v>424.51678071928097</v>
      </c>
      <c r="Q52" s="6">
        <v>1699765.19</v>
      </c>
      <c r="R52" s="6">
        <v>4.9247886394348104</v>
      </c>
      <c r="S52" s="6">
        <v>19718.853712297001</v>
      </c>
      <c r="T52" s="27">
        <v>622793.9</v>
      </c>
      <c r="U52" s="6">
        <f t="shared" si="0"/>
        <v>429.44156935871581</v>
      </c>
      <c r="V52" s="6">
        <f t="shared" si="1"/>
        <v>2025</v>
      </c>
      <c r="W52" s="10" t="str">
        <f>IFERROR(VLOOKUP(VALUE(D52),'HSN Lookup'!$A:$B,2,0),"Unknown")</f>
        <v>Household Steel Items</v>
      </c>
      <c r="X52" s="6" t="str">
        <f t="shared" si="2"/>
        <v>Cloth Stand</v>
      </c>
    </row>
    <row r="53" spans="1:24">
      <c r="A53" s="25" t="s">
        <v>24</v>
      </c>
      <c r="B53" s="6" t="s">
        <v>108</v>
      </c>
      <c r="C53" s="6" t="s">
        <v>26</v>
      </c>
      <c r="D53" s="26" t="s">
        <v>32</v>
      </c>
      <c r="E53" s="6" t="s">
        <v>109</v>
      </c>
      <c r="F53" s="6" t="str" cm="1">
        <f t="array" ref="F53">_xlfn.LET(
 _xlpm.txt, E53,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3" s="6" t="str" cm="1">
        <f t="array" ref="G53">_xlfn.LET(
 _xlpm.txt, TRIM(E53),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53" s="6" t="str">
        <f t="shared" si="3"/>
        <v>SB-12</v>
      </c>
      <c r="I53" s="6" cm="1">
        <f t="array" ref="I53">_xlfn.LET(
 _xlpm.txt, E53,
 _xlpm.afterQty, IFERROR(_xlfn.TEXTAFTER(_xlpm.txt, "QTY:"), ""),
 _xlpm.numberText, TRIM(_xlfn.TEXTBEFORE(_xlpm.afterQty, " ")),
 _xlpm.cleanNum, SUBSTITUTE(_xlpm.numberText, ",", ""),
 IF(ISNUMBER(--_xlpm.cleanNum), --_xlpm.cleanNum, "")
)</f>
        <v>44226</v>
      </c>
      <c r="J53" s="6" cm="1">
        <f t="array" ref="J53">_xlfn.LET(
 _xlpm.txt, E53,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44226</v>
      </c>
      <c r="K53" s="6" t="str" cm="1">
        <f t="array" ref="K53">_xlfn.LET(
 _xlpm.txt, E53,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3" s="6" t="str">
        <f>IFERROR(_xlfn.TEXTAFTER(_xlfn.TEXTBEFORE(E53," PER"),"USD ")," ")</f>
        <v>0.975</v>
      </c>
      <c r="M53" s="6" t="str">
        <f t="shared" si="4"/>
        <v>PCS</v>
      </c>
      <c r="N53" s="6">
        <v>10810.8</v>
      </c>
      <c r="O53" s="6" t="s">
        <v>28</v>
      </c>
      <c r="P53" s="6">
        <v>394.95271210271198</v>
      </c>
      <c r="Q53" s="6">
        <v>4269754.78</v>
      </c>
      <c r="R53" s="6">
        <v>4.5818180058319298</v>
      </c>
      <c r="S53" s="6">
        <v>49533.118097447797</v>
      </c>
      <c r="T53" s="27">
        <v>1564438.2</v>
      </c>
      <c r="U53" s="6">
        <f t="shared" si="0"/>
        <v>399.53453010854389</v>
      </c>
      <c r="V53" s="6">
        <f t="shared" si="1"/>
        <v>2025</v>
      </c>
      <c r="W53" s="10" t="str">
        <f>IFERROR(VLOOKUP(VALUE(D53),'HSN Lookup'!$A:$B,2,0),"Unknown")</f>
        <v>Household Steel Items</v>
      </c>
      <c r="X53" s="6" t="str">
        <f t="shared" si="2"/>
        <v>Tea Strainer</v>
      </c>
    </row>
    <row r="54" spans="1:24">
      <c r="A54" s="25" t="s">
        <v>24</v>
      </c>
      <c r="B54" s="6" t="s">
        <v>110</v>
      </c>
      <c r="C54" s="6" t="s">
        <v>26</v>
      </c>
      <c r="D54" s="26" t="s">
        <v>29</v>
      </c>
      <c r="E54" s="6" t="s">
        <v>111</v>
      </c>
      <c r="F54" s="6" t="str" cm="1">
        <f t="array" ref="F54">_xlfn.LET(
 _xlpm.txt, E54,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54" s="6" t="str" cm="1">
        <f t="array" ref="G54">_xlfn.LET(
 _xlpm.txt, TRIM(E54),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54" s="6" t="str">
        <f t="shared" si="3"/>
        <v>OKS-4156</v>
      </c>
      <c r="I54" s="6" cm="1">
        <f t="array" ref="I54">_xlfn.LET(
 _xlpm.txt, E54,
 _xlpm.afterQty, IFERROR(_xlfn.TEXTAFTER(_xlpm.txt, "QTY:"), ""),
 _xlpm.numberText, TRIM(_xlfn.TEXTBEFORE(_xlpm.afterQty, " ")),
 _xlpm.cleanNum, SUBSTITUTE(_xlpm.numberText, ",", ""),
 IF(ISNUMBER(--_xlpm.cleanNum), --_xlpm.cleanNum, "")
)</f>
        <v>98400</v>
      </c>
      <c r="J54" s="6" cm="1">
        <f t="array" ref="J54">_xlfn.LET(
 _xlpm.txt, E54,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54" s="6" t="str" cm="1">
        <f t="array" ref="K54">_xlfn.LET(
 _xlpm.txt, E54,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4" s="6" t="str">
        <f>IFERROR(_xlfn.TEXTAFTER(_xlfn.TEXTBEFORE(E54," PER"),"USD ")," ")</f>
        <v xml:space="preserve"> </v>
      </c>
      <c r="M54" s="6" t="str">
        <f t="shared" si="4"/>
        <v>PCS</v>
      </c>
      <c r="N54" s="6">
        <v>9151</v>
      </c>
      <c r="O54" s="6" t="s">
        <v>28</v>
      </c>
      <c r="P54" s="6">
        <v>237.42367828652601</v>
      </c>
      <c r="Q54" s="6">
        <v>2172664.08</v>
      </c>
      <c r="R54" s="6">
        <v>2.7087698606563202</v>
      </c>
      <c r="S54" s="6">
        <v>24787.9529948659</v>
      </c>
      <c r="T54" s="27">
        <v>955103.1</v>
      </c>
      <c r="U54" s="6">
        <f t="shared" si="0"/>
        <v>240.13244814718234</v>
      </c>
      <c r="V54" s="6">
        <f t="shared" si="1"/>
        <v>2025</v>
      </c>
      <c r="W54" s="10" t="str">
        <f>IFERROR(VLOOKUP(VALUE(D54),'HSN Lookup'!$A:$B,2,0),"Unknown")</f>
        <v>Steel Scrubbers</v>
      </c>
      <c r="X54" s="6" t="str">
        <f t="shared" si="2"/>
        <v>Scrubber</v>
      </c>
    </row>
    <row r="55" spans="1:24">
      <c r="A55" s="25" t="s">
        <v>24</v>
      </c>
      <c r="B55" s="6" t="s">
        <v>112</v>
      </c>
      <c r="C55" s="6" t="s">
        <v>26</v>
      </c>
      <c r="D55" s="26" t="s">
        <v>29</v>
      </c>
      <c r="E55" s="6" t="s">
        <v>113</v>
      </c>
      <c r="F55" s="6" t="str" cm="1">
        <f t="array" ref="F55">_xlfn.LET(
 _xlpm.txt, E55,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55" s="6" t="str" cm="1">
        <f t="array" ref="G55">_xlfn.LET(
 _xlpm.txt, TRIM(E55),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55" s="6" t="str">
        <f t="shared" si="3"/>
        <v>8001-2</v>
      </c>
      <c r="I55" s="6" t="str" cm="1">
        <f t="array" ref="I55">_xlfn.LET(
 _xlpm.txt, E55,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5" s="6" cm="1">
        <f t="array" ref="J55">_xlfn.LET(
 _xlpm.txt, E55,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55" s="6" t="str" cm="1">
        <f t="array" ref="K55">_xlfn.LET(
 _xlpm.txt, E55,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55" s="6" t="str">
        <f>IFERROR(_xlfn.TEXTAFTER(_xlfn.TEXTBEFORE(E55," PER"),"USD ")," ")</f>
        <v xml:space="preserve"> </v>
      </c>
      <c r="M55" s="6" t="str">
        <f t="shared" si="4"/>
        <v>SET</v>
      </c>
      <c r="N55" s="6">
        <v>4900</v>
      </c>
      <c r="O55" s="6" t="s">
        <v>28</v>
      </c>
      <c r="P55" s="6">
        <v>468.81910199999999</v>
      </c>
      <c r="Q55" s="6">
        <v>2297213.6</v>
      </c>
      <c r="R55" s="6">
        <v>5.3487632859999996</v>
      </c>
      <c r="S55" s="6">
        <v>26208.9401</v>
      </c>
      <c r="T55" s="27">
        <v>1009855.1</v>
      </c>
      <c r="U55" s="6">
        <f t="shared" si="0"/>
        <v>474.16786528599999</v>
      </c>
      <c r="V55" s="6">
        <f t="shared" si="1"/>
        <v>2025</v>
      </c>
      <c r="W55" s="10" t="str">
        <f>IFERROR(VLOOKUP(VALUE(D55),'HSN Lookup'!$A:$B,2,0),"Unknown")</f>
        <v>Steel Scrubbers</v>
      </c>
      <c r="X55" s="6" t="str">
        <f t="shared" si="2"/>
        <v>Scrubber</v>
      </c>
    </row>
    <row r="56" spans="1:24">
      <c r="A56" s="25" t="s">
        <v>24</v>
      </c>
      <c r="B56" s="6" t="s">
        <v>114</v>
      </c>
      <c r="C56" s="6" t="s">
        <v>26</v>
      </c>
      <c r="D56" s="26" t="s">
        <v>32</v>
      </c>
      <c r="E56" s="6" t="s">
        <v>57</v>
      </c>
      <c r="F56" s="6" t="str" cm="1">
        <f t="array" ref="F56">_xlfn.LET(
 _xlpm.txt, E56,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6" s="6" t="str" cm="1">
        <f t="array" ref="G56">_xlfn.LET(
 _xlpm.txt, TRIM(E56),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56" s="6" t="str">
        <f t="shared" si="3"/>
        <v>RYX-02-020</v>
      </c>
      <c r="I56" s="6" t="str" cm="1">
        <f t="array" ref="I56">_xlfn.LET(
 _xlpm.txt, E56,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6" s="6" cm="1">
        <f t="array" ref="J56">_xlfn.LET(
 _xlpm.txt, E56,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56" s="6" t="str" cm="1">
        <f t="array" ref="K56">_xlfn.LET(
 _xlpm.txt, E56,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6" s="6" t="str">
        <f>IFERROR(_xlfn.TEXTAFTER(_xlfn.TEXTBEFORE(E56," PER"),"USD ")," ")</f>
        <v xml:space="preserve"> </v>
      </c>
      <c r="M56" s="6" t="str">
        <f t="shared" si="4"/>
        <v>PCS</v>
      </c>
      <c r="N56" s="6">
        <v>4004</v>
      </c>
      <c r="O56" s="6" t="s">
        <v>28</v>
      </c>
      <c r="P56" s="6">
        <v>431.54728519999998</v>
      </c>
      <c r="Q56" s="6">
        <v>1727915.33</v>
      </c>
      <c r="R56" s="6">
        <v>4.9235286389999997</v>
      </c>
      <c r="S56" s="6">
        <v>19713.808669999999</v>
      </c>
      <c r="T56" s="27">
        <v>633108.19999999995</v>
      </c>
      <c r="U56" s="6">
        <f t="shared" si="0"/>
        <v>436.47081383899996</v>
      </c>
      <c r="V56" s="6">
        <f t="shared" si="1"/>
        <v>2025</v>
      </c>
      <c r="W56" s="10" t="str">
        <f>IFERROR(VLOOKUP(VALUE(D56),'HSN Lookup'!$A:$B,2,0),"Unknown")</f>
        <v>Household Steel Items</v>
      </c>
      <c r="X56" s="6" t="str">
        <f t="shared" si="2"/>
        <v>Cloth Stand</v>
      </c>
    </row>
    <row r="57" spans="1:24">
      <c r="A57" s="25" t="s">
        <v>24</v>
      </c>
      <c r="B57" s="6" t="s">
        <v>115</v>
      </c>
      <c r="C57" s="6" t="s">
        <v>26</v>
      </c>
      <c r="D57" s="26" t="s">
        <v>32</v>
      </c>
      <c r="E57" s="6" t="s">
        <v>116</v>
      </c>
      <c r="F57" s="6" t="str" cm="1">
        <f t="array" ref="F57">_xlfn.LET(
 _xlpm.txt, E57,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57" s="6" t="str" cm="1">
        <f t="array" ref="G57">_xlfn.LET(
 _xlpm.txt, TRIM(E57),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57" s="6" t="str">
        <f t="shared" si="3"/>
        <v>AM-430</v>
      </c>
      <c r="I57" s="6" cm="1">
        <f t="array" ref="I57">_xlfn.LET(
 _xlpm.txt, E57,
 _xlpm.afterQty, IFERROR(_xlfn.TEXTAFTER(_xlpm.txt, "QTY:"), ""),
 _xlpm.numberText, TRIM(_xlfn.TEXTBEFORE(_xlpm.afterQty, " ")),
 _xlpm.cleanNum, SUBSTITUTE(_xlpm.numberText, ",", ""),
 IF(ISNUMBER(--_xlpm.cleanNum), --_xlpm.cleanNum, "")
)</f>
        <v>528</v>
      </c>
      <c r="J57" s="6" cm="1">
        <f t="array" ref="J57">_xlfn.LET(
 _xlpm.txt, E57,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528</v>
      </c>
      <c r="K57" s="6" t="str" cm="1">
        <f t="array" ref="K57">_xlfn.LET(
 _xlpm.txt, E57,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7" s="6" t="str">
        <f>IFERROR(_xlfn.TEXTAFTER(_xlfn.TEXTBEFORE(E57," PER"),"USD ")," ")</f>
        <v xml:space="preserve"> </v>
      </c>
      <c r="M57" s="6" t="str">
        <f t="shared" si="4"/>
        <v>PCS</v>
      </c>
      <c r="N57" s="6">
        <v>96.8</v>
      </c>
      <c r="O57" s="6" t="s">
        <v>28</v>
      </c>
      <c r="P57" s="6">
        <v>317.7392562</v>
      </c>
      <c r="Q57" s="6">
        <v>30757.16</v>
      </c>
      <c r="R57" s="6">
        <v>3.6250913429999998</v>
      </c>
      <c r="S57" s="6">
        <v>350.90884199999999</v>
      </c>
      <c r="T57" s="27">
        <v>11269.4</v>
      </c>
      <c r="U57" s="6">
        <f t="shared" si="0"/>
        <v>321.36434754300001</v>
      </c>
      <c r="V57" s="6">
        <f t="shared" si="1"/>
        <v>2025</v>
      </c>
      <c r="W57" s="10" t="str">
        <f>IFERROR(VLOOKUP(VALUE(D57),'HSN Lookup'!$A:$B,2,0),"Unknown")</f>
        <v>Household Steel Items</v>
      </c>
      <c r="X57" s="6" t="str">
        <f t="shared" si="2"/>
        <v>Sprinkler</v>
      </c>
    </row>
    <row r="58" spans="1:24">
      <c r="A58" s="25" t="s">
        <v>24</v>
      </c>
      <c r="B58" s="6" t="s">
        <v>115</v>
      </c>
      <c r="C58" s="6" t="s">
        <v>26</v>
      </c>
      <c r="D58" s="26" t="s">
        <v>32</v>
      </c>
      <c r="E58" s="6" t="s">
        <v>117</v>
      </c>
      <c r="F58" s="6" t="str" cm="1">
        <f t="array" ref="F58">_xlfn.LET(
 _xlpm.txt, E58,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CUTLERY</v>
      </c>
      <c r="G58" s="6" t="str" cm="1">
        <f t="array" ref="G58">_xlfn.LET(
 _xlpm.txt, TRIM(E58),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CUTLERY HOLDER (H2740)</v>
      </c>
      <c r="H58" s="6" t="str">
        <f t="shared" si="3"/>
        <v>H2740</v>
      </c>
      <c r="I58" s="6" cm="1">
        <f t="array" ref="I58">_xlfn.LET(
 _xlpm.txt, E58,
 _xlpm.afterQty, IFERROR(_xlfn.TEXTAFTER(_xlpm.txt, "QTY:"), ""),
 _xlpm.numberText, TRIM(_xlfn.TEXTBEFORE(_xlpm.afterQty, " ")),
 _xlpm.cleanNum, SUBSTITUTE(_xlpm.numberText, ",", ""),
 IF(ISNUMBER(--_xlpm.cleanNum), --_xlpm.cleanNum, "")
)</f>
        <v>24960</v>
      </c>
      <c r="J58" s="6" cm="1">
        <f t="array" ref="J58">_xlfn.LET(
 _xlpm.txt, E58,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24960</v>
      </c>
      <c r="K58" s="6" t="str" cm="1">
        <f t="array" ref="K58">_xlfn.LET(
 _xlpm.txt, E58,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8" s="6" t="str">
        <f>IFERROR(_xlfn.TEXTAFTER(_xlfn.TEXTBEFORE(E58," PER"),"USD ")," ")</f>
        <v xml:space="preserve"> </v>
      </c>
      <c r="M58" s="6" t="str">
        <f t="shared" si="4"/>
        <v>PCS</v>
      </c>
      <c r="N58" s="6">
        <v>9776</v>
      </c>
      <c r="O58" s="6" t="s">
        <v>28</v>
      </c>
      <c r="P58" s="6">
        <v>367.98287440000001</v>
      </c>
      <c r="Q58" s="6">
        <v>3597400.58</v>
      </c>
      <c r="R58" s="6">
        <v>4.1983214420000001</v>
      </c>
      <c r="S58" s="6">
        <v>41042.790419999998</v>
      </c>
      <c r="T58" s="27">
        <v>1318087.6000000001</v>
      </c>
      <c r="U58" s="6">
        <f t="shared" si="0"/>
        <v>372.18119584200002</v>
      </c>
      <c r="V58" s="6">
        <f t="shared" si="1"/>
        <v>2025</v>
      </c>
      <c r="W58" s="10" t="str">
        <f>IFERROR(VLOOKUP(VALUE(D58),'HSN Lookup'!$A:$B,2,0),"Unknown")</f>
        <v>Household Steel Items</v>
      </c>
      <c r="X58" s="6" t="str">
        <f t="shared" si="2"/>
        <v>Holder</v>
      </c>
    </row>
    <row r="59" spans="1:24">
      <c r="A59" s="25" t="s">
        <v>24</v>
      </c>
      <c r="B59" s="6" t="s">
        <v>118</v>
      </c>
      <c r="C59" s="6" t="s">
        <v>26</v>
      </c>
      <c r="D59" s="26" t="s">
        <v>32</v>
      </c>
      <c r="E59" s="6" t="s">
        <v>119</v>
      </c>
      <c r="F59" s="6" t="str" cm="1">
        <f t="array" ref="F59">_xlfn.LET(
 _xlpm.txt, E59,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59" s="6" t="str" cm="1">
        <f t="array" ref="G59">_xlfn.LET(
 _xlpm.txt, TRIM(E59),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59" s="6" t="str">
        <f t="shared" si="3"/>
        <v>AM-430</v>
      </c>
      <c r="I59" s="6" t="str" cm="1">
        <f t="array" ref="I59">_xlfn.LET(
 _xlpm.txt, E59,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9" s="6" cm="1">
        <f t="array" ref="J59">_xlfn.LET(
 _xlpm.txt, E59,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76968</v>
      </c>
      <c r="K59" s="6" t="str" cm="1">
        <f t="array" ref="K59">_xlfn.LET(
 _xlpm.txt, E59,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9" s="6" t="str">
        <f>IFERROR(_xlfn.TEXTAFTER(_xlfn.TEXTBEFORE(E59," PER"),"USD ")," ")</f>
        <v>0.578</v>
      </c>
      <c r="M59" s="6" t="str">
        <f t="shared" si="4"/>
        <v>PCS</v>
      </c>
      <c r="N59" s="6">
        <v>14110.8</v>
      </c>
      <c r="O59" s="6" t="s">
        <v>28</v>
      </c>
      <c r="P59" s="6">
        <v>297.68057800000003</v>
      </c>
      <c r="Q59" s="6">
        <v>4200511.0999999996</v>
      </c>
      <c r="R59" s="6">
        <v>3.3962416200000001</v>
      </c>
      <c r="S59" s="6">
        <v>47923.686249999999</v>
      </c>
      <c r="T59" s="27">
        <v>1539067.2</v>
      </c>
      <c r="U59" s="6">
        <f t="shared" si="0"/>
        <v>301.07681962000004</v>
      </c>
      <c r="V59" s="6">
        <f t="shared" si="1"/>
        <v>2025</v>
      </c>
      <c r="W59" s="10" t="str">
        <f>IFERROR(VLOOKUP(VALUE(D59),'HSN Lookup'!$A:$B,2,0),"Unknown")</f>
        <v>Household Steel Items</v>
      </c>
      <c r="X59" s="6" t="str">
        <f t="shared" si="2"/>
        <v>Sprinkler</v>
      </c>
    </row>
    <row r="60" spans="1:24">
      <c r="A60" s="25" t="s">
        <v>24</v>
      </c>
      <c r="B60" s="6" t="s">
        <v>118</v>
      </c>
      <c r="C60" s="6" t="s">
        <v>26</v>
      </c>
      <c r="D60" s="26" t="s">
        <v>32</v>
      </c>
      <c r="E60" s="6" t="s">
        <v>120</v>
      </c>
      <c r="F60" s="6" t="str" cm="1">
        <f t="array" ref="F60">_xlfn.LET(
 _xlpm.txt, E60,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60" s="6" t="str" cm="1">
        <f t="array" ref="G60">_xlfn.LET(
 _xlpm.txt, TRIM(E60),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60" s="6" t="str">
        <f t="shared" si="3"/>
        <v>NP-19</v>
      </c>
      <c r="I60" s="6" t="str" cm="1">
        <f t="array" ref="I60">_xlfn.LET(
 _xlpm.txt, E60,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0" s="6" cm="1">
        <f t="array" ref="J60">_xlfn.LET(
 _xlpm.txt, E60,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44100</v>
      </c>
      <c r="K60" s="6" t="str" cm="1">
        <f t="array" ref="K60">_xlfn.LET(
 _xlpm.txt, E60,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0" s="6" t="str">
        <f>IFERROR(_xlfn.TEXTAFTER(_xlfn.TEXTBEFORE(E60," PER"),"USD ")," ")</f>
        <v>0.445</v>
      </c>
      <c r="M60" s="6" t="str">
        <f t="shared" si="4"/>
        <v>PCS</v>
      </c>
      <c r="N60" s="6">
        <v>6860</v>
      </c>
      <c r="O60" s="6" t="s">
        <v>28</v>
      </c>
      <c r="P60" s="6">
        <v>270.10870260000002</v>
      </c>
      <c r="Q60" s="6">
        <v>1852945.7</v>
      </c>
      <c r="R60" s="6">
        <v>3.0816737320000001</v>
      </c>
      <c r="S60" s="6">
        <v>21140.281800000001</v>
      </c>
      <c r="T60" s="27">
        <v>678919.3</v>
      </c>
      <c r="U60" s="6">
        <f t="shared" si="0"/>
        <v>273.19037633200003</v>
      </c>
      <c r="V60" s="6">
        <f t="shared" si="1"/>
        <v>2025</v>
      </c>
      <c r="W60" s="10" t="str">
        <f>IFERROR(VLOOKUP(VALUE(D60),'HSN Lookup'!$A:$B,2,0),"Unknown")</f>
        <v>Household Steel Items</v>
      </c>
      <c r="X60" s="6" t="str">
        <f t="shared" si="2"/>
        <v>Other</v>
      </c>
    </row>
    <row r="61" spans="1:24">
      <c r="A61" s="25" t="s">
        <v>24</v>
      </c>
      <c r="B61" s="6" t="s">
        <v>121</v>
      </c>
      <c r="C61" s="6" t="s">
        <v>26</v>
      </c>
      <c r="D61" s="26" t="s">
        <v>29</v>
      </c>
      <c r="E61" s="6" t="s">
        <v>113</v>
      </c>
      <c r="F61" s="6" t="str" cm="1">
        <f t="array" ref="F61">_xlfn.LET(
 _xlpm.txt, E61,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61" s="6" t="str" cm="1">
        <f t="array" ref="G61">_xlfn.LET(
 _xlpm.txt, TRIM(E61),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61" s="6" t="str">
        <f t="shared" si="3"/>
        <v>8001-2</v>
      </c>
      <c r="I61" s="6" t="str" cm="1">
        <f t="array" ref="I61">_xlfn.LET(
 _xlpm.txt, E61,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1" s="6" cm="1">
        <f t="array" ref="J61">_xlfn.LET(
 _xlpm.txt, E61,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61" s="6" t="str" cm="1">
        <f t="array" ref="K61">_xlfn.LET(
 _xlpm.txt, E61,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61" s="6" t="str">
        <f>IFERROR(_xlfn.TEXTAFTER(_xlfn.TEXTBEFORE(E61," PER"),"USD ")," ")</f>
        <v xml:space="preserve"> </v>
      </c>
      <c r="M61" s="6" t="str">
        <f t="shared" si="4"/>
        <v>SET</v>
      </c>
      <c r="N61" s="6">
        <v>4900</v>
      </c>
      <c r="O61" s="6" t="s">
        <v>28</v>
      </c>
      <c r="P61" s="6">
        <v>459.57666734693902</v>
      </c>
      <c r="Q61" s="6">
        <v>2251925.67</v>
      </c>
      <c r="R61" s="6">
        <v>5.2977137446332998</v>
      </c>
      <c r="S61" s="6">
        <v>25958.7973487032</v>
      </c>
      <c r="T61" s="27">
        <v>989946.5</v>
      </c>
      <c r="U61" s="6">
        <f t="shared" si="0"/>
        <v>464.87438109157233</v>
      </c>
      <c r="V61" s="6">
        <f t="shared" si="1"/>
        <v>2025</v>
      </c>
      <c r="W61" s="10" t="str">
        <f>IFERROR(VLOOKUP(VALUE(D61),'HSN Lookup'!$A:$B,2,0),"Unknown")</f>
        <v>Steel Scrubbers</v>
      </c>
      <c r="X61" s="6" t="str">
        <f t="shared" si="2"/>
        <v>Scrubber</v>
      </c>
    </row>
    <row r="62" spans="1:24">
      <c r="A62" s="25" t="s">
        <v>24</v>
      </c>
      <c r="B62" s="6" t="s">
        <v>122</v>
      </c>
      <c r="C62" s="6" t="s">
        <v>26</v>
      </c>
      <c r="D62" s="26" t="s">
        <v>32</v>
      </c>
      <c r="E62" s="6" t="s">
        <v>123</v>
      </c>
      <c r="F62" s="6" t="str" cm="1">
        <f t="array" ref="F62">_xlfn.LET(
 _xlpm.txt, E62,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62" s="6" t="str" cm="1">
        <f t="array" ref="G62">_xlfn.LET(
 _xlpm.txt, TRIM(E62),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62" s="6" t="str">
        <f t="shared" si="3"/>
        <v>SB-12</v>
      </c>
      <c r="I62" s="6" cm="1">
        <f t="array" ref="I62">_xlfn.LET(
 _xlpm.txt, E62,
 _xlpm.afterQty, IFERROR(_xlfn.TEXTAFTER(_xlpm.txt, "QTY:"), ""),
 _xlpm.numberText, TRIM(_xlfn.TEXTBEFORE(_xlpm.afterQty, " ")),
 _xlpm.cleanNum, SUBSTITUTE(_xlpm.numberText, ",", ""),
 IF(ISNUMBER(--_xlpm.cleanNum), --_xlpm.cleanNum, "")
)</f>
        <v>12600</v>
      </c>
      <c r="J62" s="6" cm="1">
        <f t="array" ref="J62">_xlfn.LET(
 _xlpm.txt, E62,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12600</v>
      </c>
      <c r="K62" s="6" t="str" cm="1">
        <f t="array" ref="K62">_xlfn.LET(
 _xlpm.txt, E62,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2" s="6" t="str">
        <f>IFERROR(_xlfn.TEXTAFTER(_xlfn.TEXTBEFORE(E62," PER"),"USD ")," ")</f>
        <v xml:space="preserve"> </v>
      </c>
      <c r="M62" s="6" t="str">
        <f t="shared" si="4"/>
        <v>PCS</v>
      </c>
      <c r="N62" s="6">
        <v>3080</v>
      </c>
      <c r="O62" s="6" t="s">
        <v>28</v>
      </c>
      <c r="P62" s="6">
        <v>372.736003246753</v>
      </c>
      <c r="Q62" s="6">
        <v>1148026.8899999999</v>
      </c>
      <c r="R62" s="6">
        <v>4.3140741116522401</v>
      </c>
      <c r="S62" s="6">
        <v>13287.3482638889</v>
      </c>
      <c r="T62" s="27">
        <v>420637</v>
      </c>
      <c r="U62" s="6">
        <f t="shared" si="0"/>
        <v>377.05007735840525</v>
      </c>
      <c r="V62" s="6">
        <f t="shared" si="1"/>
        <v>2025</v>
      </c>
      <c r="W62" s="10" t="str">
        <f>IFERROR(VLOOKUP(VALUE(D62),'HSN Lookup'!$A:$B,2,0),"Unknown")</f>
        <v>Household Steel Items</v>
      </c>
      <c r="X62" s="6" t="str">
        <f t="shared" si="2"/>
        <v>Tea Strainer</v>
      </c>
    </row>
    <row r="63" spans="1:24">
      <c r="A63" s="25" t="s">
        <v>24</v>
      </c>
      <c r="B63" s="6" t="s">
        <v>122</v>
      </c>
      <c r="C63" s="6" t="s">
        <v>26</v>
      </c>
      <c r="D63" s="26" t="s">
        <v>32</v>
      </c>
      <c r="E63" s="6" t="s">
        <v>124</v>
      </c>
      <c r="F63" s="6" t="str" cm="1">
        <f t="array" ref="F63">_xlfn.LET(
 _xlpm.txt, E63,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DRAINER</v>
      </c>
      <c r="G63" s="6" t="str" cm="1">
        <f t="array" ref="G63">_xlfn.LET(
 _xlpm.txt, TRIM(E63),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DRAINER (AM-321)</v>
      </c>
      <c r="H63" s="6" t="str">
        <f t="shared" si="3"/>
        <v>AM-321</v>
      </c>
      <c r="I63" s="6" cm="1">
        <f t="array" ref="I63">_xlfn.LET(
 _xlpm.txt, E63,
 _xlpm.afterQty, IFERROR(_xlfn.TEXTAFTER(_xlpm.txt, "QTY:"), ""),
 _xlpm.numberText, TRIM(_xlfn.TEXTBEFORE(_xlpm.afterQty, " ")),
 _xlpm.cleanNum, SUBSTITUTE(_xlpm.numberText, ",", ""),
 IF(ISNUMBER(--_xlpm.cleanNum), --_xlpm.cleanNum, "")
)</f>
        <v>50856</v>
      </c>
      <c r="J63" s="6" cm="1">
        <f t="array" ref="J63">_xlfn.LET(
 _xlpm.txt, E63,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50856</v>
      </c>
      <c r="K63" s="6" t="str" cm="1">
        <f t="array" ref="K63">_xlfn.LET(
 _xlpm.txt, E63,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3" s="6" t="str">
        <f>IFERROR(_xlfn.TEXTAFTER(_xlfn.TEXTBEFORE(E63," PER"),"USD ")," ")</f>
        <v xml:space="preserve"> </v>
      </c>
      <c r="M63" s="6" t="str">
        <f t="shared" si="4"/>
        <v>PCS</v>
      </c>
      <c r="N63" s="6">
        <v>6357</v>
      </c>
      <c r="O63" s="6" t="s">
        <v>28</v>
      </c>
      <c r="P63" s="6">
        <v>526.34999056158597</v>
      </c>
      <c r="Q63" s="6">
        <v>3346006.89</v>
      </c>
      <c r="R63" s="6">
        <v>6.0920137796479796</v>
      </c>
      <c r="S63" s="6">
        <v>38726.931597222203</v>
      </c>
      <c r="T63" s="27">
        <v>1225976.8999999999</v>
      </c>
      <c r="U63" s="6">
        <f t="shared" si="0"/>
        <v>532.442004341234</v>
      </c>
      <c r="V63" s="6">
        <f t="shared" si="1"/>
        <v>2025</v>
      </c>
      <c r="W63" s="10" t="str">
        <f>IFERROR(VLOOKUP(VALUE(D63),'HSN Lookup'!$A:$B,2,0),"Unknown")</f>
        <v>Household Steel Items</v>
      </c>
      <c r="X63" s="6" t="str">
        <f t="shared" si="2"/>
        <v>Other</v>
      </c>
    </row>
    <row r="64" spans="1:24">
      <c r="A64" s="25" t="s">
        <v>24</v>
      </c>
      <c r="B64" s="6" t="s">
        <v>122</v>
      </c>
      <c r="C64" s="6" t="s">
        <v>26</v>
      </c>
      <c r="D64" s="26" t="s">
        <v>32</v>
      </c>
      <c r="E64" s="6" t="s">
        <v>125</v>
      </c>
      <c r="F64" s="6" t="str" cm="1">
        <f t="array" ref="F64">_xlfn.LET(
 _xlpm.txt, E64,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4" s="6" t="str" cm="1">
        <f t="array" ref="G64">_xlfn.LET(
 _xlpm.txt, TRIM(E64),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64" s="6" t="str">
        <f t="shared" si="3"/>
        <v>2628</v>
      </c>
      <c r="I64" s="6" cm="1">
        <f t="array" ref="I64">_xlfn.LET(
 _xlpm.txt, E64,
 _xlpm.afterQty, IFERROR(_xlfn.TEXTAFTER(_xlpm.txt, "QTY:"), ""),
 _xlpm.numberText, TRIM(_xlfn.TEXTBEFORE(_xlpm.afterQty, " ")),
 _xlpm.cleanNum, SUBSTITUTE(_xlpm.numberText, ",", ""),
 IF(ISNUMBER(--_xlpm.cleanNum), --_xlpm.cleanNum, "")
)</f>
        <v>1332</v>
      </c>
      <c r="J64" s="6" cm="1">
        <f t="array" ref="J64">_xlfn.LET(
 _xlpm.txt, E64,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1332</v>
      </c>
      <c r="K64" s="6" t="str" cm="1">
        <f t="array" ref="K64">_xlfn.LET(
 _xlpm.txt, E64,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PKT</v>
      </c>
      <c r="L64" s="6" t="str">
        <f>IFERROR(_xlfn.TEXTAFTER(_xlfn.TEXTBEFORE(E64," PER"),"USD ")," ")</f>
        <v xml:space="preserve"> </v>
      </c>
      <c r="M64" s="6" t="str">
        <f t="shared" si="4"/>
        <v>PACK</v>
      </c>
      <c r="N64" s="6">
        <v>45.14</v>
      </c>
      <c r="O64" s="6" t="s">
        <v>28</v>
      </c>
      <c r="P64" s="6">
        <v>985.65950376606099</v>
      </c>
      <c r="Q64" s="6">
        <v>44492.67</v>
      </c>
      <c r="R64" s="6">
        <v>11.4080961084035</v>
      </c>
      <c r="S64" s="6">
        <v>514.96145833333298</v>
      </c>
      <c r="T64" s="27">
        <v>16302.1</v>
      </c>
      <c r="U64" s="6">
        <f t="shared" si="0"/>
        <v>997.06759987446446</v>
      </c>
      <c r="V64" s="6">
        <f t="shared" si="1"/>
        <v>2025</v>
      </c>
      <c r="W64" s="10" t="str">
        <f>IFERROR(VLOOKUP(VALUE(D64),'HSN Lookup'!$A:$B,2,0),"Unknown")</f>
        <v>Household Steel Items</v>
      </c>
      <c r="X64" s="6" t="str">
        <f t="shared" si="2"/>
        <v>Other</v>
      </c>
    </row>
    <row r="65" spans="1:24">
      <c r="A65" s="25" t="s">
        <v>24</v>
      </c>
      <c r="B65" s="6" t="s">
        <v>122</v>
      </c>
      <c r="C65" s="6" t="s">
        <v>26</v>
      </c>
      <c r="D65" s="26" t="s">
        <v>32</v>
      </c>
      <c r="E65" s="6" t="s">
        <v>126</v>
      </c>
      <c r="F65" s="6" t="str" cm="1">
        <f t="array" ref="F65">_xlfn.LET(
 _xlpm.txt, E65,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65" s="6" t="str" cm="1">
        <f t="array" ref="G65">_xlfn.LET(
 _xlpm.txt, TRIM(E65),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65" s="6" t="str">
        <f t="shared" si="3"/>
        <v>NP-55</v>
      </c>
      <c r="I65" s="6" cm="1">
        <f t="array" ref="I65">_xlfn.LET(
 _xlpm.txt, E65,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65" s="6" cm="1">
        <f t="array" ref="J65">_xlfn.LET(
 _xlpm.txt, E65,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65" s="6" t="str" cm="1">
        <f t="array" ref="K65">_xlfn.LET(
 _xlpm.txt, E65,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5" s="6" t="str">
        <f>IFERROR(_xlfn.TEXTAFTER(_xlfn.TEXTBEFORE(E65," PER"),"USD ")," ")</f>
        <v xml:space="preserve"> </v>
      </c>
      <c r="M65" s="6" t="str">
        <f t="shared" si="4"/>
        <v>PCS</v>
      </c>
      <c r="N65" s="6">
        <v>2310</v>
      </c>
      <c r="O65" s="6" t="s">
        <v>28</v>
      </c>
      <c r="P65" s="6">
        <v>558.47397402597403</v>
      </c>
      <c r="Q65" s="6">
        <v>1290074.8799999999</v>
      </c>
      <c r="R65" s="6">
        <v>6.4638191438191397</v>
      </c>
      <c r="S65" s="6">
        <v>14931.4222222222</v>
      </c>
      <c r="T65" s="27">
        <v>472683.5</v>
      </c>
      <c r="U65" s="6">
        <f t="shared" si="0"/>
        <v>564.93779316979317</v>
      </c>
      <c r="V65" s="6">
        <f t="shared" si="1"/>
        <v>2025</v>
      </c>
      <c r="W65" s="10" t="str">
        <f>IFERROR(VLOOKUP(VALUE(D65),'HSN Lookup'!$A:$B,2,0),"Unknown")</f>
        <v>Household Steel Items</v>
      </c>
      <c r="X65" s="6" t="str">
        <f t="shared" si="2"/>
        <v>Tea Strainer</v>
      </c>
    </row>
    <row r="66" spans="1:24">
      <c r="A66" s="25" t="s">
        <v>24</v>
      </c>
      <c r="B66" s="6" t="s">
        <v>127</v>
      </c>
      <c r="C66" s="6" t="s">
        <v>26</v>
      </c>
      <c r="D66" s="26" t="s">
        <v>29</v>
      </c>
      <c r="E66" s="6" t="s">
        <v>128</v>
      </c>
      <c r="F66" s="6" t="str" cm="1">
        <f t="array" ref="F66">_xlfn.LET(
 _xlpm.txt, E66,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66" s="6" t="str" cm="1">
        <f t="array" ref="G66">_xlfn.LET(
 _xlpm.txt, TRIM(E66),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66" s="6" t="str">
        <f t="shared" ref="H66:H129" si="5">IFERROR(
    IF(
       AND(ISNUMBER(FIND("(",E66)),
           NOT(ISNUMBER(SEARCH("QTY", _xlfn.TEXTBEFORE(_xlfn.TEXTAFTER(E66,"("), ")"))))
       ),
       _xlfn.TEXTBEFORE(_xlfn.TEXTAFTER(E66,"("), ")"),
       LEFT(E66, FIND(" ", E66 &amp; " ") - 1)
    ),
"")</f>
        <v>OKS-4156</v>
      </c>
      <c r="I66" s="6" cm="1">
        <f t="array" ref="I66">_xlfn.LET(
 _xlpm.txt, E66,
 _xlpm.afterQty, IFERROR(_xlfn.TEXTAFTER(_xlpm.txt, "QTY:"), ""),
 _xlpm.numberText, TRIM(_xlfn.TEXTBEFORE(_xlpm.afterQty, " ")),
 _xlpm.cleanNum, SUBSTITUTE(_xlpm.numberText, ",", ""),
 IF(ISNUMBER(--_xlpm.cleanNum), --_xlpm.cleanNum, "")
)</f>
        <v>98400</v>
      </c>
      <c r="J66" s="6" cm="1">
        <f t="array" ref="J66">_xlfn.LET(
 _xlpm.txt, E66,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66" s="6" t="str" cm="1">
        <f t="array" ref="K66">_xlfn.LET(
 _xlpm.txt, E66,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6" s="6" t="str">
        <f>IFERROR(_xlfn.TEXTAFTER(_xlfn.TEXTBEFORE(E66," PER"),"USD ")," ")</f>
        <v xml:space="preserve"> </v>
      </c>
      <c r="M66" s="6" t="str">
        <f t="shared" ref="M66:M129" si="6">IF(OR(K66="PCS",K66="PC",K66="NOS"),"PCS",
IF(OR(K66="SET",K66="SETS"),"SET",
IF(K66="PKT","PACK","OTHER")))</f>
        <v>PCS</v>
      </c>
      <c r="N66" s="6">
        <v>8856</v>
      </c>
      <c r="O66" s="6" t="s">
        <v>28</v>
      </c>
      <c r="P66" s="6">
        <v>238.02062782294499</v>
      </c>
      <c r="Q66" s="6">
        <v>2107910.6800000002</v>
      </c>
      <c r="R66" s="6">
        <v>2.7548683775803799</v>
      </c>
      <c r="S66" s="6">
        <v>24397.114351851898</v>
      </c>
      <c r="T66" s="27">
        <v>926637.5</v>
      </c>
      <c r="U66" s="6">
        <f t="shared" ref="U66:U129" si="7">P66+R66</f>
        <v>240.77549620052537</v>
      </c>
      <c r="V66" s="6">
        <f t="shared" ref="V66:V129" si="8">YEAR(B66)</f>
        <v>2025</v>
      </c>
      <c r="W66" s="10" t="str">
        <f>IFERROR(VLOOKUP(VALUE(D66),'HSN Lookup'!$A:$B,2,0),"Unknown")</f>
        <v>Steel Scrubbers</v>
      </c>
      <c r="X66" s="6" t="str">
        <f t="shared" ref="X66:X129" si="9">IF(ISNUMBER(SEARCH("SCRUBBER",G66)),"Scrubber",
 IF(ISNUMBER(SEARCH("STRAINER",G66)),"Tea Strainer",
 IF(ISNUMBER(SEARCH("BASKET",G66)),"Basket",
 IF(ISNUMBER(SEARCH("HANGER",G66)),"Hanger",
 IF(ISNUMBER(SEARCH("STAND",G66)),"Cloth Stand",
 IF(ISNUMBER(SEARCH("SPRINKLER",G66)),"Sprinkler",
 IF(ISNUMBER(SEARCH("HOLDER",G66)),"Holder",
 IF(ISNUMBER(SEARCH("LUNCH BOX",G66)),"Lunch Box",
 "Other"))))))))</f>
        <v>Scrubber</v>
      </c>
    </row>
    <row r="67" spans="1:24">
      <c r="A67" s="25" t="s">
        <v>24</v>
      </c>
      <c r="B67" s="6" t="s">
        <v>129</v>
      </c>
      <c r="C67" s="6" t="s">
        <v>26</v>
      </c>
      <c r="D67" s="26" t="s">
        <v>32</v>
      </c>
      <c r="E67" s="6" t="s">
        <v>130</v>
      </c>
      <c r="F67" s="6" t="str" cm="1">
        <f t="array" ref="F67">_xlfn.LET(
 _xlpm.txt, E67,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7" s="6" t="str" cm="1">
        <f t="array" ref="G67">_xlfn.LET(
 _xlpm.txt, TRIM(E67),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67" s="6" t="str">
        <f t="shared" si="5"/>
        <v>RYX-02-020</v>
      </c>
      <c r="I67" s="6" t="str" cm="1">
        <f t="array" ref="I67">_xlfn.LET(
 _xlpm.txt, E67,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7" s="6" cm="1">
        <f t="array" ref="J67">_xlfn.LET(
 _xlpm.txt, E67,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2464</v>
      </c>
      <c r="K67" s="6" t="str" cm="1">
        <f t="array" ref="K67">_xlfn.LET(
 _xlpm.txt, E67,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7" s="6" t="str">
        <f>IFERROR(_xlfn.TEXTAFTER(_xlfn.TEXTBEFORE(E67," PER"),"USD ")," ")</f>
        <v>101</v>
      </c>
      <c r="M67" s="6" t="str">
        <f t="shared" si="6"/>
        <v>PCS</v>
      </c>
      <c r="N67" s="6">
        <v>8008</v>
      </c>
      <c r="O67" s="6" t="s">
        <v>28</v>
      </c>
      <c r="P67" s="6">
        <v>401.97127499999999</v>
      </c>
      <c r="Q67" s="6">
        <v>3218985.97</v>
      </c>
      <c r="R67" s="6">
        <v>4.6524453120000002</v>
      </c>
      <c r="S67" s="6">
        <v>37256.782059999998</v>
      </c>
      <c r="T67" s="27">
        <v>1179436.5</v>
      </c>
      <c r="U67" s="6">
        <f t="shared" si="7"/>
        <v>406.62372031199999</v>
      </c>
      <c r="V67" s="6">
        <f t="shared" si="8"/>
        <v>2025</v>
      </c>
      <c r="W67" s="10" t="str">
        <f>IFERROR(VLOOKUP(VALUE(D67),'HSN Lookup'!$A:$B,2,0),"Unknown")</f>
        <v>Household Steel Items</v>
      </c>
      <c r="X67" s="6" t="str">
        <f t="shared" si="9"/>
        <v>Cloth Stand</v>
      </c>
    </row>
    <row r="68" spans="1:24">
      <c r="A68" s="25" t="s">
        <v>24</v>
      </c>
      <c r="B68" s="6" t="s">
        <v>131</v>
      </c>
      <c r="C68" s="6" t="s">
        <v>26</v>
      </c>
      <c r="D68" s="26" t="s">
        <v>32</v>
      </c>
      <c r="E68" s="6" t="s">
        <v>132</v>
      </c>
      <c r="F68" s="6" t="str" cm="1">
        <f t="array" ref="F68">_xlfn.LET(
 _xlpm.txt, E68,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8" s="6" t="str" cm="1">
        <f t="array" ref="G68">_xlfn.LET(
 _xlpm.txt, TRIM(E68),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(RYX-02-026-3S)</v>
      </c>
      <c r="H68" s="6" t="str">
        <f t="shared" si="5"/>
        <v>RYX-02-026-3S</v>
      </c>
      <c r="I68" s="6" cm="1">
        <f t="array" ref="I68">_xlfn.LET(
 _xlpm.txt, E68,
 _xlpm.afterQty, IFERROR(_xlfn.TEXTAFTER(_xlpm.txt, "QTY:"), ""),
 _xlpm.numberText, TRIM(_xlfn.TEXTBEFORE(_xlpm.afterQty, " ")),
 _xlpm.cleanNum, SUBSTITUTE(_xlpm.numberText, ",", ""),
 IF(ISNUMBER(--_xlpm.cleanNum), --_xlpm.cleanNum, "")
)</f>
        <v>848</v>
      </c>
      <c r="J68" s="6" cm="1">
        <f t="array" ref="J68">_xlfn.LET(
 _xlpm.txt, E68,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848</v>
      </c>
      <c r="K68" s="6" t="str" cm="1">
        <f t="array" ref="K68">_xlfn.LET(
 _xlpm.txt, E68,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8" s="6" t="str">
        <f>IFERROR(_xlfn.TEXTAFTER(_xlfn.TEXTBEFORE(E68," PER"),"USD ")," ")</f>
        <v xml:space="preserve"> </v>
      </c>
      <c r="M68" s="6" t="str">
        <f t="shared" si="6"/>
        <v>PCS</v>
      </c>
      <c r="N68" s="6">
        <v>3307.2</v>
      </c>
      <c r="O68" s="6" t="s">
        <v>28</v>
      </c>
      <c r="P68" s="6">
        <v>284.2399552</v>
      </c>
      <c r="Q68" s="6">
        <v>940038.38</v>
      </c>
      <c r="R68" s="6">
        <v>3.2898142969999999</v>
      </c>
      <c r="S68" s="6">
        <v>10880.073839999999</v>
      </c>
      <c r="T68" s="27">
        <v>344430.1</v>
      </c>
      <c r="U68" s="6">
        <f t="shared" si="7"/>
        <v>287.52976949700002</v>
      </c>
      <c r="V68" s="6">
        <f t="shared" si="8"/>
        <v>2025</v>
      </c>
      <c r="W68" s="10" t="str">
        <f>IFERROR(VLOOKUP(VALUE(D68),'HSN Lookup'!$A:$B,2,0),"Unknown")</f>
        <v>Household Steel Items</v>
      </c>
      <c r="X68" s="6" t="str">
        <f t="shared" si="9"/>
        <v>Cloth Stand</v>
      </c>
    </row>
    <row r="69" spans="1:24">
      <c r="A69" s="25" t="s">
        <v>24</v>
      </c>
      <c r="B69" s="6" t="s">
        <v>133</v>
      </c>
      <c r="C69" s="6" t="s">
        <v>26</v>
      </c>
      <c r="D69" s="26" t="s">
        <v>32</v>
      </c>
      <c r="E69" s="6" t="s">
        <v>134</v>
      </c>
      <c r="F69" s="6" t="str" cm="1">
        <f t="array" ref="F69">_xlfn.LET(
 _xlpm.txt, E69,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69" s="6" t="str" cm="1">
        <f t="array" ref="G69">_xlfn.LET(
 _xlpm.txt, TRIM(E69),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69" s="6" t="str">
        <f t="shared" si="5"/>
        <v>NP-19</v>
      </c>
      <c r="I69" s="6" t="str" cm="1">
        <f t="array" ref="I69">_xlfn.LET(
 _xlpm.txt, E69,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9" s="6" cm="1">
        <f t="array" ref="J69">_xlfn.LET(
 _xlpm.txt, E69,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21924</v>
      </c>
      <c r="K69" s="6" t="str" cm="1">
        <f t="array" ref="K69">_xlfn.LET(
 _xlpm.txt, E69,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9" s="6" t="str">
        <f>IFERROR(_xlfn.TEXTAFTER(_xlfn.TEXTBEFORE(E69," PER"),"USD ")," ")</f>
        <v>0.442</v>
      </c>
      <c r="M69" s="6" t="str">
        <f t="shared" si="6"/>
        <v>PCS</v>
      </c>
      <c r="N69" s="6">
        <v>3349.5</v>
      </c>
      <c r="O69" s="6" t="s">
        <v>28</v>
      </c>
      <c r="P69" s="6">
        <v>265.27494250000001</v>
      </c>
      <c r="Q69" s="6">
        <v>888538.42</v>
      </c>
      <c r="R69" s="6">
        <v>3.070311835</v>
      </c>
      <c r="S69" s="6">
        <v>10284.00949</v>
      </c>
      <c r="T69" s="27">
        <v>325560.5</v>
      </c>
      <c r="U69" s="6">
        <f t="shared" si="7"/>
        <v>268.34525433499999</v>
      </c>
      <c r="V69" s="6">
        <f t="shared" si="8"/>
        <v>2025</v>
      </c>
      <c r="W69" s="10" t="str">
        <f>IFERROR(VLOOKUP(VALUE(D69),'HSN Lookup'!$A:$B,2,0),"Unknown")</f>
        <v>Household Steel Items</v>
      </c>
      <c r="X69" s="6" t="str">
        <f t="shared" si="9"/>
        <v>Other</v>
      </c>
    </row>
    <row r="70" spans="1:24">
      <c r="A70" s="25" t="s">
        <v>24</v>
      </c>
      <c r="B70" s="6" t="s">
        <v>133</v>
      </c>
      <c r="C70" s="6" t="s">
        <v>26</v>
      </c>
      <c r="D70" s="26" t="s">
        <v>32</v>
      </c>
      <c r="E70" s="6" t="s">
        <v>135</v>
      </c>
      <c r="F70" s="6" t="str" cm="1">
        <f t="array" ref="F70">_xlfn.LET(
 _xlpm.txt, E70,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70" s="6" t="str" cm="1">
        <f t="array" ref="G70">_xlfn.LET(
 _xlpm.txt, TRIM(E70),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70" s="6" t="str">
        <f t="shared" si="5"/>
        <v>SB-12</v>
      </c>
      <c r="I70" s="6" cm="1">
        <f t="array" ref="I70">_xlfn.LET(
 _xlpm.txt, E70,
 _xlpm.afterQty, IFERROR(_xlfn.TEXTAFTER(_xlpm.txt, "QTY:"), ""),
 _xlpm.numberText, TRIM(_xlfn.TEXTBEFORE(_xlpm.afterQty, " ")),
 _xlpm.cleanNum, SUBSTITUTE(_xlpm.numberText, ",", ""),
 IF(ISNUMBER(--_xlpm.cleanNum), --_xlpm.cleanNum, "")
)</f>
        <v>12600</v>
      </c>
      <c r="J70" s="6" cm="1">
        <f t="array" ref="J70">_xlfn.LET(
 _xlpm.txt, E70,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12600</v>
      </c>
      <c r="K70" s="6" t="str" cm="1">
        <f t="array" ref="K70">_xlfn.LET(
 _xlpm.txt, E70,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0" s="6" t="str">
        <f>IFERROR(_xlfn.TEXTAFTER(_xlfn.TEXTBEFORE(E70," PER"),"USD ")," ")</f>
        <v xml:space="preserve"> </v>
      </c>
      <c r="M70" s="6" t="str">
        <f t="shared" si="6"/>
        <v>PCS</v>
      </c>
      <c r="N70" s="6">
        <v>3080</v>
      </c>
      <c r="O70" s="6" t="s">
        <v>28</v>
      </c>
      <c r="P70" s="6">
        <v>362.21344479999999</v>
      </c>
      <c r="Q70" s="6">
        <v>1115617.4099999999</v>
      </c>
      <c r="R70" s="6">
        <v>4.1922852410000004</v>
      </c>
      <c r="S70" s="6">
        <v>12912.23854</v>
      </c>
      <c r="T70" s="27">
        <v>408762.2</v>
      </c>
      <c r="U70" s="6">
        <f t="shared" si="7"/>
        <v>366.40573004099997</v>
      </c>
      <c r="V70" s="6">
        <f t="shared" si="8"/>
        <v>2025</v>
      </c>
      <c r="W70" s="10" t="str">
        <f>IFERROR(VLOOKUP(VALUE(D70),'HSN Lookup'!$A:$B,2,0),"Unknown")</f>
        <v>Household Steel Items</v>
      </c>
      <c r="X70" s="6" t="str">
        <f t="shared" si="9"/>
        <v>Tea Strainer</v>
      </c>
    </row>
    <row r="71" spans="1:24">
      <c r="A71" s="25" t="s">
        <v>24</v>
      </c>
      <c r="B71" s="6" t="s">
        <v>133</v>
      </c>
      <c r="C71" s="6" t="s">
        <v>26</v>
      </c>
      <c r="D71" s="26" t="s">
        <v>32</v>
      </c>
      <c r="E71" s="6" t="s">
        <v>136</v>
      </c>
      <c r="F71" s="6" t="str" cm="1">
        <f t="array" ref="F71">_xlfn.LET(
 _xlpm.txt, E71,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DRAINER</v>
      </c>
      <c r="G71" s="6" t="str" cm="1">
        <f t="array" ref="G71">_xlfn.LET(
 _xlpm.txt, TRIM(E71),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DRAINER (AM-321)</v>
      </c>
      <c r="H71" s="6" t="str">
        <f t="shared" si="5"/>
        <v>AM-321</v>
      </c>
      <c r="I71" s="6" cm="1">
        <f t="array" ref="I71">_xlfn.LET(
 _xlpm.txt, E71,
 _xlpm.afterQty, IFERROR(_xlfn.TEXTAFTER(_xlpm.txt, "QTY:"), ""),
 _xlpm.numberText, TRIM(_xlfn.TEXTBEFORE(_xlpm.afterQty, " ")),
 _xlpm.cleanNum, SUBSTITUTE(_xlpm.numberText, ",", ""),
 IF(ISNUMBER(--_xlpm.cleanNum), --_xlpm.cleanNum, "")
)</f>
        <v>49944</v>
      </c>
      <c r="J71" s="6" cm="1">
        <f t="array" ref="J71">_xlfn.LET(
 _xlpm.txt, E71,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49944</v>
      </c>
      <c r="K71" s="6" t="str" cm="1">
        <f t="array" ref="K71">_xlfn.LET(
 _xlpm.txt, E71,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1" s="6" t="str">
        <f>IFERROR(_xlfn.TEXTAFTER(_xlfn.TEXTBEFORE(E71," PER"),"USD ")," ")</f>
        <v xml:space="preserve"> </v>
      </c>
      <c r="M71" s="6" t="str">
        <f t="shared" si="6"/>
        <v>PCS</v>
      </c>
      <c r="N71" s="6">
        <v>6243</v>
      </c>
      <c r="O71" s="6" t="s">
        <v>28</v>
      </c>
      <c r="P71" s="6">
        <v>511.73119969999999</v>
      </c>
      <c r="Q71" s="6">
        <v>3194737.88</v>
      </c>
      <c r="R71" s="6">
        <v>5.9228148120000004</v>
      </c>
      <c r="S71" s="6">
        <v>36976.132870000001</v>
      </c>
      <c r="T71" s="27">
        <v>1170552</v>
      </c>
      <c r="U71" s="6">
        <f t="shared" si="7"/>
        <v>517.654014512</v>
      </c>
      <c r="V71" s="6">
        <f t="shared" si="8"/>
        <v>2025</v>
      </c>
      <c r="W71" s="10" t="str">
        <f>IFERROR(VLOOKUP(VALUE(D71),'HSN Lookup'!$A:$B,2,0),"Unknown")</f>
        <v>Household Steel Items</v>
      </c>
      <c r="X71" s="6" t="str">
        <f t="shared" si="9"/>
        <v>Other</v>
      </c>
    </row>
    <row r="72" spans="1:24">
      <c r="A72" s="25" t="s">
        <v>24</v>
      </c>
      <c r="B72" s="6" t="s">
        <v>133</v>
      </c>
      <c r="C72" s="6" t="s">
        <v>26</v>
      </c>
      <c r="D72" s="26" t="s">
        <v>32</v>
      </c>
      <c r="E72" s="6" t="s">
        <v>137</v>
      </c>
      <c r="F72" s="6" t="str" cm="1">
        <f t="array" ref="F72">_xlfn.LET(
 _xlpm.txt, E72,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72" s="6" t="str" cm="1">
        <f t="array" ref="G72">_xlfn.LET(
 _xlpm.txt, TRIM(E72),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72" s="6" t="str">
        <f t="shared" si="5"/>
        <v>NP-55</v>
      </c>
      <c r="I72" s="6" cm="1">
        <f t="array" ref="I72">_xlfn.LET(
 _xlpm.txt, E72,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72" s="6" cm="1">
        <f t="array" ref="J72">_xlfn.LET(
 _xlpm.txt, E72,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72" s="6" t="str" cm="1">
        <f t="array" ref="K72">_xlfn.LET(
 _xlpm.txt, E72,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2" s="6" t="str">
        <f>IFERROR(_xlfn.TEXTAFTER(_xlfn.TEXTBEFORE(E72," PER"),"USD ")," ")</f>
        <v xml:space="preserve"> </v>
      </c>
      <c r="M72" s="6" t="str">
        <f t="shared" si="6"/>
        <v>PCS</v>
      </c>
      <c r="N72" s="6">
        <v>2310</v>
      </c>
      <c r="O72" s="6" t="s">
        <v>28</v>
      </c>
      <c r="P72" s="6">
        <v>542.08813420000001</v>
      </c>
      <c r="Q72" s="6">
        <v>1252223.5900000001</v>
      </c>
      <c r="R72" s="6">
        <v>6.27416822</v>
      </c>
      <c r="S72" s="6">
        <v>14493.328589999999</v>
      </c>
      <c r="T72" s="27">
        <v>458814.7</v>
      </c>
      <c r="U72" s="6">
        <f t="shared" si="7"/>
        <v>548.36230241999999</v>
      </c>
      <c r="V72" s="6">
        <f t="shared" si="8"/>
        <v>2025</v>
      </c>
      <c r="W72" s="10" t="str">
        <f>IFERROR(VLOOKUP(VALUE(D72),'HSN Lookup'!$A:$B,2,0),"Unknown")</f>
        <v>Household Steel Items</v>
      </c>
      <c r="X72" s="6" t="str">
        <f t="shared" si="9"/>
        <v>Tea Strainer</v>
      </c>
    </row>
    <row r="73" spans="1:24">
      <c r="A73" s="25" t="s">
        <v>24</v>
      </c>
      <c r="B73" s="6" t="s">
        <v>138</v>
      </c>
      <c r="C73" s="6" t="s">
        <v>26</v>
      </c>
      <c r="D73" s="26" t="s">
        <v>29</v>
      </c>
      <c r="E73" s="6" t="s">
        <v>139</v>
      </c>
      <c r="F73" s="6" t="str" cm="1">
        <f t="array" ref="F73">_xlfn.LET(
 _xlpm.txt, E73,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73" s="6" t="str" cm="1">
        <f t="array" ref="G73">_xlfn.LET(
 _xlpm.txt, TRIM(E73),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(8001-12)</v>
      </c>
      <c r="H73" s="6" t="str">
        <f t="shared" si="5"/>
        <v>8001-12</v>
      </c>
      <c r="I73" s="6" cm="1">
        <f t="array" ref="I73">_xlfn.LET(
 _xlpm.txt, E73,
 _xlpm.afterQty, IFERROR(_xlfn.TEXTAFTER(_xlpm.txt, "QTY:"), ""),
 _xlpm.numberText, TRIM(_xlfn.TEXTBEFORE(_xlpm.afterQty, " ")),
 _xlpm.cleanNum, SUBSTITUTE(_xlpm.numberText, ",", ""),
 IF(ISNUMBER(--_xlpm.cleanNum), --_xlpm.cleanNum, "")
)</f>
        <v>276048</v>
      </c>
      <c r="J73" s="6" cm="1">
        <f t="array" ref="J73">_xlfn.LET(
 _xlpm.txt, E73,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276048</v>
      </c>
      <c r="K73" s="6" t="str" cm="1">
        <f t="array" ref="K73">_xlfn.LET(
 _xlpm.txt, E73,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3" s="6" t="str">
        <f>IFERROR(_xlfn.TEXTAFTER(_xlfn.TEXTBEFORE(E73," PER"),"USD ")," ")</f>
        <v xml:space="preserve"> </v>
      </c>
      <c r="M73" s="6" t="str">
        <f t="shared" si="6"/>
        <v>PCS</v>
      </c>
      <c r="N73" s="6">
        <v>4795</v>
      </c>
      <c r="O73" s="6" t="s">
        <v>28</v>
      </c>
      <c r="P73" s="6">
        <v>412.83817729999998</v>
      </c>
      <c r="Q73" s="6">
        <v>1979559.06</v>
      </c>
      <c r="R73" s="6">
        <v>4.778219644</v>
      </c>
      <c r="S73" s="6">
        <v>22911.563190000001</v>
      </c>
      <c r="T73" s="27">
        <v>870214.2</v>
      </c>
      <c r="U73" s="6">
        <f t="shared" si="7"/>
        <v>417.61639694399997</v>
      </c>
      <c r="V73" s="6">
        <f t="shared" si="8"/>
        <v>2025</v>
      </c>
      <c r="W73" s="10" t="str">
        <f>IFERROR(VLOOKUP(VALUE(D73),'HSN Lookup'!$A:$B,2,0),"Unknown")</f>
        <v>Steel Scrubbers</v>
      </c>
      <c r="X73" s="6" t="str">
        <f t="shared" si="9"/>
        <v>Scrubber</v>
      </c>
    </row>
    <row r="74" spans="1:24">
      <c r="A74" s="25" t="s">
        <v>24</v>
      </c>
      <c r="B74" s="6" t="s">
        <v>138</v>
      </c>
      <c r="C74" s="6" t="s">
        <v>26</v>
      </c>
      <c r="D74" s="26" t="s">
        <v>29</v>
      </c>
      <c r="E74" s="6" t="s">
        <v>113</v>
      </c>
      <c r="F74" s="6" t="str" cm="1">
        <f t="array" ref="F74">_xlfn.LET(
 _xlpm.txt, E74,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74" s="6" t="str" cm="1">
        <f t="array" ref="G74">_xlfn.LET(
 _xlpm.txt, TRIM(E74),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74" s="6" t="str">
        <f t="shared" si="5"/>
        <v>8001-2</v>
      </c>
      <c r="I74" s="6" t="str" cm="1">
        <f t="array" ref="I74">_xlfn.LET(
 _xlpm.txt, E74,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4" s="6" cm="1">
        <f t="array" ref="J74">_xlfn.LET(
 _xlpm.txt, E74,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74" s="6" t="str" cm="1">
        <f t="array" ref="K74">_xlfn.LET(
 _xlpm.txt, E74,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74" s="6" t="str">
        <f>IFERROR(_xlfn.TEXTAFTER(_xlfn.TEXTBEFORE(E74," PER"),"USD ")," ")</f>
        <v xml:space="preserve"> </v>
      </c>
      <c r="M74" s="6" t="str">
        <f t="shared" si="6"/>
        <v>SET</v>
      </c>
      <c r="N74" s="6">
        <v>4900</v>
      </c>
      <c r="O74" s="6" t="s">
        <v>28</v>
      </c>
      <c r="P74" s="6">
        <v>435.24338569999998</v>
      </c>
      <c r="Q74" s="6">
        <v>2132692.59</v>
      </c>
      <c r="R74" s="6">
        <v>5.0375391870000001</v>
      </c>
      <c r="S74" s="6">
        <v>24683.942009999999</v>
      </c>
      <c r="T74" s="27">
        <v>937531.7</v>
      </c>
      <c r="U74" s="6">
        <f t="shared" si="7"/>
        <v>440.28092488699997</v>
      </c>
      <c r="V74" s="6">
        <f t="shared" si="8"/>
        <v>2025</v>
      </c>
      <c r="W74" s="10" t="str">
        <f>IFERROR(VLOOKUP(VALUE(D74),'HSN Lookup'!$A:$B,2,0),"Unknown")</f>
        <v>Steel Scrubbers</v>
      </c>
      <c r="X74" s="6" t="str">
        <f t="shared" si="9"/>
        <v>Scrubber</v>
      </c>
    </row>
    <row r="75" spans="1:24">
      <c r="A75" s="25" t="s">
        <v>24</v>
      </c>
      <c r="B75" s="6" t="s">
        <v>140</v>
      </c>
      <c r="C75" s="6" t="s">
        <v>26</v>
      </c>
      <c r="D75" s="26" t="s">
        <v>32</v>
      </c>
      <c r="E75" s="6" t="s">
        <v>141</v>
      </c>
      <c r="F75" s="6" t="str" cm="1">
        <f t="array" ref="F75">_xlfn.LET(
 _xlpm.txt, E75,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75" s="6" t="str" cm="1">
        <f t="array" ref="G75">_xlfn.LET(
 _xlpm.txt, TRIM(E75),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75" s="6" t="str">
        <f t="shared" si="5"/>
        <v>AM-430</v>
      </c>
      <c r="I75" s="6" t="str" cm="1">
        <f t="array" ref="I75">_xlfn.LET(
 _xlpm.txt, E75,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5" s="6" cm="1">
        <f t="array" ref="J75">_xlfn.LET(
 _xlpm.txt, E75,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21600</v>
      </c>
      <c r="K75" s="6" t="str" cm="1">
        <f t="array" ref="K75">_xlfn.LET(
 _xlpm.txt, E75,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</v>
      </c>
      <c r="L75" s="6" t="str">
        <f>IFERROR(_xlfn.TEXTAFTER(_xlfn.TEXTBEFORE(E75," PER"),"USD ")," ")</f>
        <v>0.571</v>
      </c>
      <c r="M75" s="6" t="str">
        <f t="shared" si="6"/>
        <v>PCS</v>
      </c>
      <c r="N75" s="6">
        <v>3960</v>
      </c>
      <c r="O75" s="6" t="s">
        <v>28</v>
      </c>
      <c r="P75" s="6">
        <v>285.98875509999999</v>
      </c>
      <c r="Q75" s="6">
        <v>1132515.47</v>
      </c>
      <c r="R75" s="6">
        <v>3.3429427829999998</v>
      </c>
      <c r="S75" s="6">
        <v>13238.05342</v>
      </c>
      <c r="T75" s="27">
        <v>414953.7</v>
      </c>
      <c r="U75" s="6">
        <f t="shared" si="7"/>
        <v>289.331697883</v>
      </c>
      <c r="V75" s="6">
        <f t="shared" si="8"/>
        <v>2025</v>
      </c>
      <c r="W75" s="10" t="str">
        <f>IFERROR(VLOOKUP(VALUE(D75),'HSN Lookup'!$A:$B,2,0),"Unknown")</f>
        <v>Household Steel Items</v>
      </c>
      <c r="X75" s="6" t="str">
        <f t="shared" si="9"/>
        <v>Sprinkler</v>
      </c>
    </row>
    <row r="76" spans="1:24">
      <c r="A76" s="25" t="s">
        <v>24</v>
      </c>
      <c r="B76" s="6" t="s">
        <v>140</v>
      </c>
      <c r="C76" s="6" t="s">
        <v>26</v>
      </c>
      <c r="D76" s="26" t="s">
        <v>29</v>
      </c>
      <c r="E76" s="6" t="s">
        <v>142</v>
      </c>
      <c r="F76" s="6" t="str" cm="1">
        <f t="array" ref="F76">_xlfn.LET(
 _xlpm.txt, E76,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76" s="6" t="str" cm="1">
        <f t="array" ref="G76">_xlfn.LET(
 _xlpm.txt, TRIM(E76),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76" s="6" t="str">
        <f t="shared" si="5"/>
        <v>OKS-4156</v>
      </c>
      <c r="I76" s="6" t="str" cm="1">
        <f t="array" ref="I76">_xlfn.LET(
 _xlpm.txt, E76,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6" s="6" cm="1">
        <f t="array" ref="J76">_xlfn.LET(
 _xlpm.txt, E76,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94800</v>
      </c>
      <c r="K76" s="6" t="str" cm="1">
        <f t="array" ref="K76">_xlfn.LET(
 _xlpm.txt, E76,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76" s="6" t="str">
        <f>IFERROR(_xlfn.TEXTAFTER(_xlfn.TEXTBEFORE(E76," PER"),"USD ")," ")</f>
        <v xml:space="preserve"> </v>
      </c>
      <c r="M76" s="6" t="str">
        <f t="shared" si="6"/>
        <v>SET</v>
      </c>
      <c r="N76" s="6">
        <v>7708.8</v>
      </c>
      <c r="O76" s="6" t="s">
        <v>28</v>
      </c>
      <c r="P76" s="6">
        <v>251.86330430000001</v>
      </c>
      <c r="Q76" s="6">
        <v>1941563.84</v>
      </c>
      <c r="R76" s="6">
        <v>2.9440479750000002</v>
      </c>
      <c r="S76" s="6">
        <v>22695.07703</v>
      </c>
      <c r="T76" s="27">
        <v>853511.5</v>
      </c>
      <c r="U76" s="6">
        <f t="shared" si="7"/>
        <v>254.807352275</v>
      </c>
      <c r="V76" s="6">
        <f t="shared" si="8"/>
        <v>2025</v>
      </c>
      <c r="W76" s="10" t="str">
        <f>IFERROR(VLOOKUP(VALUE(D76),'HSN Lookup'!$A:$B,2,0),"Unknown")</f>
        <v>Steel Scrubbers</v>
      </c>
      <c r="X76" s="6" t="str">
        <f t="shared" si="9"/>
        <v>Scrubber</v>
      </c>
    </row>
    <row r="77" spans="1:24">
      <c r="A77" s="25" t="s">
        <v>24</v>
      </c>
      <c r="B77" s="6" t="s">
        <v>143</v>
      </c>
      <c r="C77" s="6" t="s">
        <v>26</v>
      </c>
      <c r="D77" s="26" t="s">
        <v>29</v>
      </c>
      <c r="E77" s="6" t="s">
        <v>144</v>
      </c>
      <c r="F77" s="6" t="str" cm="1">
        <f t="array" ref="F77">_xlfn.LET(
 _xlpm.txt, E77,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77" s="6" t="str" cm="1">
        <f t="array" ref="G77">_xlfn.LET(
 _xlpm.txt, TRIM(E77),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 (SS410)</v>
      </c>
      <c r="H77" s="6" t="str">
        <f t="shared" si="5"/>
        <v>SS410</v>
      </c>
      <c r="I77" s="6" cm="1">
        <f t="array" ref="I77">_xlfn.LET(
 _xlpm.txt, E77,
 _xlpm.afterQty, IFERROR(_xlfn.TEXTAFTER(_xlpm.txt, "QTY:"), ""),
 _xlpm.numberText, TRIM(_xlfn.TEXTBEFORE(_xlpm.afterQty, " ")),
 _xlpm.cleanNum, SUBSTITUTE(_xlpm.numberText, ",", ""),
 IF(ISNUMBER(--_xlpm.cleanNum), --_xlpm.cleanNum, "")
)</f>
        <v>120720</v>
      </c>
      <c r="J77" s="6" cm="1">
        <f t="array" ref="J77">_xlfn.LET(
 _xlpm.txt, E77,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120720</v>
      </c>
      <c r="K77" s="6" t="str" cm="1">
        <f t="array" ref="K77">_xlfn.LET(
 _xlpm.txt, E77,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77" s="6" t="str">
        <f>IFERROR(_xlfn.TEXTAFTER(_xlfn.TEXTBEFORE(E77," PER"),"USD ")," ")</f>
        <v xml:space="preserve"> </v>
      </c>
      <c r="M77" s="6" t="str">
        <f t="shared" si="6"/>
        <v>SET</v>
      </c>
      <c r="N77" s="6">
        <v>7545</v>
      </c>
      <c r="O77" s="6" t="s">
        <v>28</v>
      </c>
      <c r="P77" s="6">
        <v>235.76000132538101</v>
      </c>
      <c r="Q77" s="6">
        <v>1778809.21</v>
      </c>
      <c r="R77" s="6">
        <v>2.7558153281751099</v>
      </c>
      <c r="S77" s="6">
        <v>20792.626651081198</v>
      </c>
      <c r="T77" s="27">
        <v>781964.5</v>
      </c>
      <c r="U77" s="6">
        <f t="shared" si="7"/>
        <v>238.51581665355613</v>
      </c>
      <c r="V77" s="6">
        <f t="shared" si="8"/>
        <v>2025</v>
      </c>
      <c r="W77" s="10" t="str">
        <f>IFERROR(VLOOKUP(VALUE(D77),'HSN Lookup'!$A:$B,2,0),"Unknown")</f>
        <v>Steel Scrubbers</v>
      </c>
      <c r="X77" s="6" t="str">
        <f t="shared" si="9"/>
        <v>Scrubber</v>
      </c>
    </row>
    <row r="78" spans="1:24">
      <c r="A78" s="25" t="s">
        <v>24</v>
      </c>
      <c r="B78" s="6" t="s">
        <v>145</v>
      </c>
      <c r="C78" s="6" t="s">
        <v>26</v>
      </c>
      <c r="D78" s="26" t="s">
        <v>32</v>
      </c>
      <c r="E78" s="6" t="s">
        <v>146</v>
      </c>
      <c r="F78" s="6" t="str" cm="1">
        <f t="array" ref="F78">_xlfn.LET(
 _xlpm.txt, E78,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78" s="6" t="str" cm="1">
        <f t="array" ref="G78">_xlfn.LET(
 _xlpm.txt, TRIM(E78),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78" s="6" t="str">
        <f t="shared" si="5"/>
        <v>AM-430</v>
      </c>
      <c r="I78" s="6" t="str" cm="1">
        <f t="array" ref="I78">_xlfn.LET(
 _xlpm.txt, E78,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8" s="6" cm="1">
        <f t="array" ref="J78">_xlfn.LET(
 _xlpm.txt, E78,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19200</v>
      </c>
      <c r="K78" s="6" t="str" cm="1">
        <f t="array" ref="K78">_xlfn.LET(
 _xlpm.txt, E78,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8" s="6" t="str">
        <f>IFERROR(_xlfn.TEXTAFTER(_xlfn.TEXTBEFORE(E78," PER"),"USD ")," ")</f>
        <v>0.5680</v>
      </c>
      <c r="M78" s="6" t="str">
        <f t="shared" si="6"/>
        <v>PCS</v>
      </c>
      <c r="N78" s="6">
        <v>3200</v>
      </c>
      <c r="O78" s="6" t="s">
        <v>28</v>
      </c>
      <c r="P78" s="6">
        <v>311.87053437499998</v>
      </c>
      <c r="Q78" s="6">
        <v>997985.71</v>
      </c>
      <c r="R78" s="6">
        <v>3.6454767314435998</v>
      </c>
      <c r="S78" s="6">
        <v>11665.525540619499</v>
      </c>
      <c r="T78" s="27">
        <v>365661.9</v>
      </c>
      <c r="U78" s="6">
        <f t="shared" si="7"/>
        <v>315.51601110644356</v>
      </c>
      <c r="V78" s="6">
        <f t="shared" si="8"/>
        <v>2025</v>
      </c>
      <c r="W78" s="10" t="str">
        <f>IFERROR(VLOOKUP(VALUE(D78),'HSN Lookup'!$A:$B,2,0),"Unknown")</f>
        <v>Household Steel Items</v>
      </c>
      <c r="X78" s="6" t="str">
        <f t="shared" si="9"/>
        <v>Sprinkler</v>
      </c>
    </row>
    <row r="79" spans="1:24">
      <c r="A79" s="25" t="s">
        <v>24</v>
      </c>
      <c r="B79" s="6" t="s">
        <v>145</v>
      </c>
      <c r="C79" s="6" t="s">
        <v>26</v>
      </c>
      <c r="D79" s="26" t="s">
        <v>29</v>
      </c>
      <c r="E79" s="6" t="s">
        <v>113</v>
      </c>
      <c r="F79" s="6" t="str" cm="1">
        <f t="array" ref="F79">_xlfn.LET(
 _xlpm.txt, E79,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79" s="6" t="str" cm="1">
        <f t="array" ref="G79">_xlfn.LET(
 _xlpm.txt, TRIM(E79),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79" s="6" t="str">
        <f t="shared" si="5"/>
        <v>8001-2</v>
      </c>
      <c r="I79" s="6" t="str" cm="1">
        <f t="array" ref="I79">_xlfn.LET(
 _xlpm.txt, E79,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9" s="6" cm="1">
        <f t="array" ref="J79">_xlfn.LET(
 _xlpm.txt, E79,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79" s="6" t="str" cm="1">
        <f t="array" ref="K79">_xlfn.LET(
 _xlpm.txt, E79,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79" s="6" t="str">
        <f>IFERROR(_xlfn.TEXTAFTER(_xlfn.TEXTBEFORE(E79," PER"),"USD ")," ")</f>
        <v xml:space="preserve"> </v>
      </c>
      <c r="M79" s="6" t="str">
        <f t="shared" si="6"/>
        <v>SET</v>
      </c>
      <c r="N79" s="6">
        <v>4900</v>
      </c>
      <c r="O79" s="6" t="s">
        <v>28</v>
      </c>
      <c r="P79" s="6">
        <v>432.70831632653102</v>
      </c>
      <c r="Q79" s="6">
        <v>2120270.75</v>
      </c>
      <c r="R79" s="6">
        <v>5.0579581101873803</v>
      </c>
      <c r="S79" s="6">
        <v>24783.994739918198</v>
      </c>
      <c r="T79" s="27">
        <v>932071.1</v>
      </c>
      <c r="U79" s="6">
        <f t="shared" si="7"/>
        <v>437.76627443671839</v>
      </c>
      <c r="V79" s="6">
        <f t="shared" si="8"/>
        <v>2025</v>
      </c>
      <c r="W79" s="10" t="str">
        <f>IFERROR(VLOOKUP(VALUE(D79),'HSN Lookup'!$A:$B,2,0),"Unknown")</f>
        <v>Steel Scrubbers</v>
      </c>
      <c r="X79" s="6" t="str">
        <f t="shared" si="9"/>
        <v>Scrubber</v>
      </c>
    </row>
    <row r="80" spans="1:24">
      <c r="A80" s="25" t="s">
        <v>24</v>
      </c>
      <c r="B80" s="6" t="s">
        <v>145</v>
      </c>
      <c r="C80" s="6" t="s">
        <v>26</v>
      </c>
      <c r="D80" s="26" t="s">
        <v>32</v>
      </c>
      <c r="E80" s="6" t="s">
        <v>147</v>
      </c>
      <c r="F80" s="6" t="str" cm="1">
        <f t="array" ref="F80">_xlfn.LET(
 _xlpm.txt, E80,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80" s="6" t="str" cm="1">
        <f t="array" ref="G80">_xlfn.LET(
 _xlpm.txt, TRIM(E80),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80" s="6" t="str">
        <f t="shared" si="5"/>
        <v>NP-19</v>
      </c>
      <c r="I80" s="6" cm="1">
        <f t="array" ref="I80">_xlfn.LET(
 _xlpm.txt, E80,
 _xlpm.afterQty, IFERROR(_xlfn.TEXTAFTER(_xlpm.txt, "QTY:"), ""),
 _xlpm.numberText, TRIM(_xlfn.TEXTBEFORE(_xlpm.afterQty, " ")),
 _xlpm.cleanNum, SUBSTITUTE(_xlpm.numberText, ",", ""),
 IF(ISNUMBER(--_xlpm.cleanNum), --_xlpm.cleanNum, "")
)</f>
        <v>28152</v>
      </c>
      <c r="J80" s="6" cm="1">
        <f t="array" ref="J80">_xlfn.LET(
 _xlpm.txt, E80,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28152</v>
      </c>
      <c r="K80" s="6" t="str" cm="1">
        <f t="array" ref="K80">_xlfn.LET(
 _xlpm.txt, E80,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0" s="6" t="str">
        <f>IFERROR(_xlfn.TEXTAFTER(_xlfn.TEXTBEFORE(E80," PER"),"USD ")," ")</f>
        <v>0.4370</v>
      </c>
      <c r="M80" s="6" t="str">
        <f t="shared" si="6"/>
        <v>PCS</v>
      </c>
      <c r="N80" s="6">
        <v>4379.2</v>
      </c>
      <c r="O80" s="6" t="s">
        <v>28</v>
      </c>
      <c r="P80" s="6">
        <v>257.08125000000001</v>
      </c>
      <c r="Q80" s="6">
        <v>1125810.21</v>
      </c>
      <c r="R80" s="6">
        <v>3.0050409117475199</v>
      </c>
      <c r="S80" s="6">
        <v>13159.675160724701</v>
      </c>
      <c r="T80" s="27">
        <v>412496.8</v>
      </c>
      <c r="U80" s="6">
        <f t="shared" si="7"/>
        <v>260.08629091174754</v>
      </c>
      <c r="V80" s="6">
        <f t="shared" si="8"/>
        <v>2025</v>
      </c>
      <c r="W80" s="10" t="str">
        <f>IFERROR(VLOOKUP(VALUE(D80),'HSN Lookup'!$A:$B,2,0),"Unknown")</f>
        <v>Household Steel Items</v>
      </c>
      <c r="X80" s="6" t="str">
        <f t="shared" si="9"/>
        <v>Other</v>
      </c>
    </row>
    <row r="81" spans="1:24">
      <c r="A81" s="25" t="s">
        <v>24</v>
      </c>
      <c r="B81" s="6" t="s">
        <v>148</v>
      </c>
      <c r="C81" s="6" t="s">
        <v>26</v>
      </c>
      <c r="D81" s="26" t="s">
        <v>32</v>
      </c>
      <c r="E81" s="6" t="s">
        <v>149</v>
      </c>
      <c r="F81" s="6" t="str" cm="1">
        <f t="array" ref="F81">_xlfn.LET(
 _xlpm.txt, E81,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81" s="6" t="str" cm="1">
        <f t="array" ref="G81">_xlfn.LET(
 _xlpm.txt, TRIM(E81),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81" s="6" t="str">
        <f t="shared" si="5"/>
        <v>2628</v>
      </c>
      <c r="I81" s="6" t="str" cm="1">
        <f t="array" ref="I81">_xlfn.LET(
 _xlpm.txt, E81,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1" s="6" cm="1">
        <f t="array" ref="J81">_xlfn.LET(
 _xlpm.txt, E81,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167940</v>
      </c>
      <c r="K81" s="6" t="str" cm="1">
        <f t="array" ref="K81">_xlfn.LET(
 _xlpm.txt, E81,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1" s="6" t="str">
        <f>IFERROR(_xlfn.TEXTAFTER(_xlfn.TEXTBEFORE(E81," PER"),"USD ")," ")</f>
        <v>0.37</v>
      </c>
      <c r="M81" s="6" t="str">
        <f t="shared" si="6"/>
        <v>SET</v>
      </c>
      <c r="N81" s="6">
        <v>5691.3</v>
      </c>
      <c r="O81" s="6" t="s">
        <v>28</v>
      </c>
      <c r="P81" s="6">
        <v>947.90805791295497</v>
      </c>
      <c r="Q81" s="6">
        <v>5394829.1299999999</v>
      </c>
      <c r="R81" s="6">
        <v>11.0801643239387</v>
      </c>
      <c r="S81" s="6">
        <v>63060.539216832301</v>
      </c>
      <c r="T81" s="27">
        <v>1976665.4</v>
      </c>
      <c r="U81" s="6">
        <f t="shared" si="7"/>
        <v>958.98822223689365</v>
      </c>
      <c r="V81" s="6">
        <f t="shared" si="8"/>
        <v>2025</v>
      </c>
      <c r="W81" s="10" t="str">
        <f>IFERROR(VLOOKUP(VALUE(D81),'HSN Lookup'!$A:$B,2,0),"Unknown")</f>
        <v>Household Steel Items</v>
      </c>
      <c r="X81" s="6" t="str">
        <f t="shared" si="9"/>
        <v>Other</v>
      </c>
    </row>
    <row r="82" spans="1:24">
      <c r="A82" s="25" t="s">
        <v>24</v>
      </c>
      <c r="B82" s="6" t="s">
        <v>150</v>
      </c>
      <c r="C82" s="6" t="s">
        <v>26</v>
      </c>
      <c r="D82" s="26" t="s">
        <v>32</v>
      </c>
      <c r="E82" s="6" t="s">
        <v>151</v>
      </c>
      <c r="F82" s="6" t="str" cm="1">
        <f t="array" ref="F82">_xlfn.LET(
 _xlpm.txt, E82,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82" s="6" t="str" cm="1">
        <f t="array" ref="G82">_xlfn.LET(
 _xlpm.txt, TRIM(E82),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BIG (SY-845-4)</v>
      </c>
      <c r="H82" s="6" t="str">
        <f t="shared" si="5"/>
        <v>SY-845-4</v>
      </c>
      <c r="I82" s="6" t="str" cm="1">
        <f t="array" ref="I82">_xlfn.LET(
 _xlpm.txt, E82,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2" s="6" cm="1">
        <f t="array" ref="J82">_xlfn.LET(
 _xlpm.txt, E82,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5232</v>
      </c>
      <c r="K82" s="6" t="str" cm="1">
        <f t="array" ref="K82">_xlfn.LET(
 _xlpm.txt, E82,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</v>
      </c>
      <c r="L82" s="6" t="str">
        <f>IFERROR(_xlfn.TEXTAFTER(_xlfn.TEXTBEFORE(E82," PER"),"USD ")," ")</f>
        <v>1.004</v>
      </c>
      <c r="M82" s="6" t="str">
        <f t="shared" si="6"/>
        <v>PCS</v>
      </c>
      <c r="N82" s="6">
        <v>981</v>
      </c>
      <c r="O82" s="6" t="s">
        <v>28</v>
      </c>
      <c r="P82" s="6">
        <v>485.03127420998999</v>
      </c>
      <c r="Q82" s="6">
        <v>475815.67999999999</v>
      </c>
      <c r="R82" s="6">
        <v>5.6695648651080104</v>
      </c>
      <c r="S82" s="6">
        <v>5561.8431326709497</v>
      </c>
      <c r="T82" s="27">
        <v>174338.8</v>
      </c>
      <c r="U82" s="6">
        <f t="shared" si="7"/>
        <v>490.70083907509797</v>
      </c>
      <c r="V82" s="6">
        <f t="shared" si="8"/>
        <v>2025</v>
      </c>
      <c r="W82" s="10" t="str">
        <f>IFERROR(VLOOKUP(VALUE(D82),'HSN Lookup'!$A:$B,2,0),"Unknown")</f>
        <v>Household Steel Items</v>
      </c>
      <c r="X82" s="6" t="str">
        <f t="shared" si="9"/>
        <v>Basket</v>
      </c>
    </row>
    <row r="83" spans="1:24">
      <c r="A83" s="25" t="s">
        <v>24</v>
      </c>
      <c r="B83" s="6" t="s">
        <v>152</v>
      </c>
      <c r="C83" s="6" t="s">
        <v>26</v>
      </c>
      <c r="D83" s="26" t="s">
        <v>32</v>
      </c>
      <c r="E83" s="6" t="s">
        <v>153</v>
      </c>
      <c r="F83" s="6" t="str" cm="1">
        <f t="array" ref="F83">_xlfn.LET(
 _xlpm.txt, E83,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83" s="6" t="str" cm="1">
        <f t="array" ref="G83">_xlfn.LET(
 _xlpm.txt, TRIM(E83),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BASKET ROUND</v>
      </c>
      <c r="H83" s="6" t="str">
        <f t="shared" si="5"/>
        <v>SY-845-7</v>
      </c>
      <c r="I83" s="6" t="str" cm="1">
        <f t="array" ref="I83">_xlfn.LET(
 _xlpm.txt, E83,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3" s="6" cm="1">
        <f t="array" ref="J83">_xlfn.LET(
 _xlpm.txt, E83,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83" s="6" t="str" cm="1">
        <f t="array" ref="K83">_xlfn.LET(
 _xlpm.txt, E83,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3" s="6" t="str">
        <f>IFERROR(_xlfn.TEXTAFTER(_xlfn.TEXTBEFORE(E83," PER"),"USD ")," ")</f>
        <v>0.5371</v>
      </c>
      <c r="M83" s="6" t="str">
        <f t="shared" si="6"/>
        <v>PCS</v>
      </c>
      <c r="N83" s="6">
        <v>5880</v>
      </c>
      <c r="O83" s="6" t="s">
        <v>28</v>
      </c>
      <c r="P83" s="6">
        <v>426.13333163265298</v>
      </c>
      <c r="Q83" s="6">
        <v>2505663.9900000002</v>
      </c>
      <c r="R83" s="6">
        <v>4.9320987457483003</v>
      </c>
      <c r="S83" s="6">
        <v>29000.740624999999</v>
      </c>
      <c r="T83" s="27">
        <v>918075.3</v>
      </c>
      <c r="U83" s="6">
        <f t="shared" si="7"/>
        <v>431.06543037840129</v>
      </c>
      <c r="V83" s="6">
        <f t="shared" si="8"/>
        <v>2025</v>
      </c>
      <c r="W83" s="10" t="str">
        <f>IFERROR(VLOOKUP(VALUE(D83),'HSN Lookup'!$A:$B,2,0),"Unknown")</f>
        <v>Household Steel Items</v>
      </c>
      <c r="X83" s="6" t="str">
        <f t="shared" si="9"/>
        <v>Basket</v>
      </c>
    </row>
    <row r="84" spans="1:24">
      <c r="A84" s="25" t="s">
        <v>24</v>
      </c>
      <c r="B84" s="6" t="s">
        <v>152</v>
      </c>
      <c r="C84" s="6" t="s">
        <v>26</v>
      </c>
      <c r="D84" s="26" t="s">
        <v>32</v>
      </c>
      <c r="E84" s="6" t="s">
        <v>154</v>
      </c>
      <c r="F84" s="6" t="str" cm="1">
        <f t="array" ref="F84">_xlfn.LET(
 _xlpm.txt, E84,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84" s="6" t="str" cm="1">
        <f t="array" ref="G84">_xlfn.LET(
 _xlpm.txt, TRIM(E84),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BASKET BIG</v>
      </c>
      <c r="H84" s="6" t="str">
        <f t="shared" si="5"/>
        <v>SY-845-4</v>
      </c>
      <c r="I84" s="6" t="str" cm="1">
        <f t="array" ref="I84">_xlfn.LET(
 _xlpm.txt, E84,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4" s="6" cm="1">
        <f t="array" ref="J84">_xlfn.LET(
 _xlpm.txt, E84,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14768</v>
      </c>
      <c r="K84" s="6" t="str" cm="1">
        <f t="array" ref="K84">_xlfn.LET(
 _xlpm.txt, E84,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4" s="6" t="str">
        <f>IFERROR(_xlfn.TEXTAFTER(_xlfn.TEXTBEFORE(E84," PER"),"USD ")," ")</f>
        <v>1.0055</v>
      </c>
      <c r="M84" s="6" t="str">
        <f t="shared" si="6"/>
        <v>PCS</v>
      </c>
      <c r="N84" s="6">
        <v>2769</v>
      </c>
      <c r="O84" s="6" t="s">
        <v>28</v>
      </c>
      <c r="P84" s="6">
        <v>496.38407367280598</v>
      </c>
      <c r="Q84" s="6">
        <v>1374487.5</v>
      </c>
      <c r="R84" s="6">
        <v>5.7451860378796997</v>
      </c>
      <c r="S84" s="6">
        <v>15908.4201388889</v>
      </c>
      <c r="T84" s="27">
        <v>503612.2</v>
      </c>
      <c r="U84" s="6">
        <f t="shared" si="7"/>
        <v>502.12925971068569</v>
      </c>
      <c r="V84" s="6">
        <f t="shared" si="8"/>
        <v>2025</v>
      </c>
      <c r="W84" s="10" t="str">
        <f>IFERROR(VLOOKUP(VALUE(D84),'HSN Lookup'!$A:$B,2,0),"Unknown")</f>
        <v>Household Steel Items</v>
      </c>
      <c r="X84" s="6" t="str">
        <f t="shared" si="9"/>
        <v>Basket</v>
      </c>
    </row>
    <row r="85" spans="1:24">
      <c r="A85" s="25" t="s">
        <v>24</v>
      </c>
      <c r="B85" s="6" t="s">
        <v>155</v>
      </c>
      <c r="C85" s="6" t="s">
        <v>26</v>
      </c>
      <c r="D85" s="26" t="s">
        <v>32</v>
      </c>
      <c r="E85" s="6" t="s">
        <v>156</v>
      </c>
      <c r="F85" s="6" t="str" cm="1">
        <f t="array" ref="F85">_xlfn.LET(
 _xlpm.txt, E85,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85" s="6" t="str" cm="1">
        <f t="array" ref="G85">_xlfn.LET(
 _xlpm.txt, TRIM(E85),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85" s="6" t="str">
        <f t="shared" si="5"/>
        <v>RYX-02-026-3S</v>
      </c>
      <c r="I85" s="6" t="str" cm="1">
        <f t="array" ref="I85">_xlfn.LET(
 _xlpm.txt, E85,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5" s="6" t="e" cm="1">
        <f t="array" ref="J85">_xlfn.LET(
 _xlpm.txt, E85,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5" s="6" t="str" cm="1">
        <f t="array" ref="K85">_xlfn.LET(
 _xlpm.txt, E85,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85" s="6" t="str">
        <f>IFERROR(_xlfn.TEXTAFTER(_xlfn.TEXTBEFORE(E85," PER"),"USD ")," ")</f>
        <v xml:space="preserve"> </v>
      </c>
      <c r="M85" s="6" t="str">
        <f t="shared" si="6"/>
        <v>OTHER</v>
      </c>
      <c r="N85" s="6">
        <v>3307.2</v>
      </c>
      <c r="O85" s="6" t="s">
        <v>28</v>
      </c>
      <c r="P85" s="6">
        <v>272.327679003387</v>
      </c>
      <c r="Q85" s="6">
        <v>900642.1</v>
      </c>
      <c r="R85" s="6">
        <v>3.1519407292058599</v>
      </c>
      <c r="S85" s="6">
        <v>10424.0983796296</v>
      </c>
      <c r="T85" s="27">
        <v>329995.2</v>
      </c>
      <c r="U85" s="6">
        <f t="shared" si="7"/>
        <v>275.47961973259288</v>
      </c>
      <c r="V85" s="6">
        <f t="shared" si="8"/>
        <v>2025</v>
      </c>
      <c r="W85" s="10" t="str">
        <f>IFERROR(VLOOKUP(VALUE(D85),'HSN Lookup'!$A:$B,2,0),"Unknown")</f>
        <v>Household Steel Items</v>
      </c>
      <c r="X85" s="6" t="str">
        <f t="shared" si="9"/>
        <v>Cloth Stand</v>
      </c>
    </row>
    <row r="86" spans="1:24">
      <c r="A86" s="25" t="s">
        <v>24</v>
      </c>
      <c r="B86" s="6" t="s">
        <v>157</v>
      </c>
      <c r="C86" s="6" t="s">
        <v>26</v>
      </c>
      <c r="D86" s="26" t="s">
        <v>32</v>
      </c>
      <c r="E86" s="6" t="s">
        <v>158</v>
      </c>
      <c r="F86" s="6" t="str" cm="1">
        <f t="array" ref="F86">_xlfn.LET(
 _xlpm.txt, E86,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86" s="6" t="str" cm="1">
        <f t="array" ref="G86">_xlfn.LET(
 _xlpm.txt, TRIM(E86),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86" s="6" t="str">
        <f t="shared" si="5"/>
        <v>RYX-02-020</v>
      </c>
      <c r="I86" s="6" t="str" cm="1">
        <f t="array" ref="I86">_xlfn.LET(
 _xlpm.txt, E86,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6" s="6" cm="1">
        <f t="array" ref="J86">_xlfn.LET(
 _xlpm.txt, E86,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2464</v>
      </c>
      <c r="K86" s="6" t="str" cm="1">
        <f t="array" ref="K86">_xlfn.LET(
 _xlpm.txt, E86,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6" s="6" t="str">
        <f>IFERROR(_xlfn.TEXTAFTER(_xlfn.TEXTBEFORE(E86," PER"),"USD ")," ")</f>
        <v xml:space="preserve"> </v>
      </c>
      <c r="M86" s="6" t="str">
        <f t="shared" si="6"/>
        <v>PCS</v>
      </c>
      <c r="N86" s="6">
        <v>8008</v>
      </c>
      <c r="O86" s="6" t="s">
        <v>28</v>
      </c>
      <c r="P86" s="6">
        <v>401.15030094905097</v>
      </c>
      <c r="Q86" s="6">
        <v>3212411.61</v>
      </c>
      <c r="R86" s="6">
        <v>4.6429432980214198</v>
      </c>
      <c r="S86" s="6">
        <v>37180.689930555498</v>
      </c>
      <c r="T86" s="27">
        <v>1177027.6000000001</v>
      </c>
      <c r="U86" s="6">
        <f t="shared" si="7"/>
        <v>405.79324424707238</v>
      </c>
      <c r="V86" s="6">
        <f t="shared" si="8"/>
        <v>2025</v>
      </c>
      <c r="W86" s="10" t="str">
        <f>IFERROR(VLOOKUP(VALUE(D86),'HSN Lookup'!$A:$B,2,0),"Unknown")</f>
        <v>Household Steel Items</v>
      </c>
      <c r="X86" s="6" t="str">
        <f t="shared" si="9"/>
        <v>Cloth Stand</v>
      </c>
    </row>
    <row r="87" spans="1:24">
      <c r="A87" s="25" t="s">
        <v>24</v>
      </c>
      <c r="B87" s="6" t="s">
        <v>157</v>
      </c>
      <c r="C87" s="6" t="s">
        <v>26</v>
      </c>
      <c r="D87" s="26" t="s">
        <v>32</v>
      </c>
      <c r="E87" s="6" t="s">
        <v>159</v>
      </c>
      <c r="F87" s="6" t="str" cm="1">
        <f t="array" ref="F87">_xlfn.LET(
 _xlpm.txt, E87,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87" s="6" t="str" cm="1">
        <f t="array" ref="G87">_xlfn.LET(
 _xlpm.txt, TRIM(E87),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(3888)</v>
      </c>
      <c r="H87" s="6" t="str">
        <f t="shared" si="5"/>
        <v>3888</v>
      </c>
      <c r="I87" s="6" cm="1">
        <f t="array" ref="I87">_xlfn.LET(
 _xlpm.txt, E87,
 _xlpm.afterQty, IFERROR(_xlfn.TEXTAFTER(_xlpm.txt, "QTY:"), ""),
 _xlpm.numberText, TRIM(_xlfn.TEXTBEFORE(_xlpm.afterQty, " ")),
 _xlpm.cleanNum, SUBSTITUTE(_xlpm.numberText, ",", ""),
 IF(ISNUMBER(--_xlpm.cleanNum), --_xlpm.cleanNum, "")
)</f>
        <v>6240</v>
      </c>
      <c r="J87" s="6" cm="1">
        <f t="array" ref="J87">_xlfn.LET(
 _xlpm.txt, E87,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6240</v>
      </c>
      <c r="K87" s="6" t="str" cm="1">
        <f t="array" ref="K87">_xlfn.LET(
 _xlpm.txt, E87,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7" s="6" t="str">
        <f>IFERROR(_xlfn.TEXTAFTER(_xlfn.TEXTBEFORE(E87," PER"),"USD ")," ")</f>
        <v xml:space="preserve"> </v>
      </c>
      <c r="M87" s="6" t="str">
        <f t="shared" si="6"/>
        <v>PCS</v>
      </c>
      <c r="N87" s="6">
        <v>214.5</v>
      </c>
      <c r="O87" s="6" t="s">
        <v>28</v>
      </c>
      <c r="P87" s="6">
        <v>694.29668997669</v>
      </c>
      <c r="Q87" s="6">
        <v>148926.64000000001</v>
      </c>
      <c r="R87" s="6">
        <v>8.0358413191746507</v>
      </c>
      <c r="S87" s="6">
        <v>1723.68796296296</v>
      </c>
      <c r="T87" s="27">
        <v>54566.7</v>
      </c>
      <c r="U87" s="6">
        <f t="shared" si="7"/>
        <v>702.33253129586467</v>
      </c>
      <c r="V87" s="6">
        <f t="shared" si="8"/>
        <v>2025</v>
      </c>
      <c r="W87" s="10" t="str">
        <f>IFERROR(VLOOKUP(VALUE(D87),'HSN Lookup'!$A:$B,2,0),"Unknown")</f>
        <v>Household Steel Items</v>
      </c>
      <c r="X87" s="6" t="str">
        <f t="shared" si="9"/>
        <v>Other</v>
      </c>
    </row>
    <row r="88" spans="1:24">
      <c r="A88" s="25" t="s">
        <v>24</v>
      </c>
      <c r="B88" s="6" t="s">
        <v>160</v>
      </c>
      <c r="C88" s="6" t="s">
        <v>26</v>
      </c>
      <c r="D88" s="26" t="s">
        <v>29</v>
      </c>
      <c r="E88" s="6" t="s">
        <v>161</v>
      </c>
      <c r="F88" s="6" t="str" cm="1">
        <f t="array" ref="F88">_xlfn.LET(
 _xlpm.txt, E88,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88" s="6" t="str" cm="1">
        <f t="array" ref="G88">_xlfn.LET(
 _xlpm.txt, TRIM(E88),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88" s="6" t="str">
        <f t="shared" si="5"/>
        <v>8001-2</v>
      </c>
      <c r="I88" s="6" cm="1">
        <f t="array" ref="I88">_xlfn.LET(
 _xlpm.txt, E88,
 _xlpm.afterQty, IFERROR(_xlfn.TEXTAFTER(_xlpm.txt, "QTY:"), ""),
 _xlpm.numberText, TRIM(_xlfn.TEXTBEFORE(_xlpm.afterQty, " ")),
 _xlpm.cleanNum, SUBSTITUTE(_xlpm.numberText, ",", ""),
 IF(ISNUMBER(--_xlpm.cleanNum), --_xlpm.cleanNum, "")
)</f>
        <v>168000</v>
      </c>
      <c r="J88" s="6" cm="1">
        <f t="array" ref="J88">_xlfn.LET(
 _xlpm.txt, E88,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88" s="6" t="str" cm="1">
        <f t="array" ref="K88">_xlfn.LET(
 _xlpm.txt, E88,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88" s="6" t="str">
        <f>IFERROR(_xlfn.TEXTAFTER(_xlfn.TEXTBEFORE(E88," PER"),"USD ")," ")</f>
        <v xml:space="preserve"> </v>
      </c>
      <c r="M88" s="6" t="str">
        <f t="shared" si="6"/>
        <v>SET</v>
      </c>
      <c r="N88" s="6">
        <v>4900</v>
      </c>
      <c r="O88" s="6" t="s">
        <v>28</v>
      </c>
      <c r="P88" s="6">
        <v>437.00727755102002</v>
      </c>
      <c r="Q88" s="6">
        <v>2141335.66</v>
      </c>
      <c r="R88" s="6">
        <v>5.0579546012849601</v>
      </c>
      <c r="S88" s="6">
        <v>24783.977546296301</v>
      </c>
      <c r="T88" s="27">
        <v>941331.1</v>
      </c>
      <c r="U88" s="6">
        <f t="shared" si="7"/>
        <v>442.06523215230499</v>
      </c>
      <c r="V88" s="6">
        <f t="shared" si="8"/>
        <v>2025</v>
      </c>
      <c r="W88" s="10" t="str">
        <f>IFERROR(VLOOKUP(VALUE(D88),'HSN Lookup'!$A:$B,2,0),"Unknown")</f>
        <v>Steel Scrubbers</v>
      </c>
      <c r="X88" s="6" t="str">
        <f t="shared" si="9"/>
        <v>Scrubber</v>
      </c>
    </row>
    <row r="89" spans="1:24">
      <c r="A89" s="25" t="s">
        <v>24</v>
      </c>
      <c r="B89" s="6" t="s">
        <v>162</v>
      </c>
      <c r="C89" s="6" t="s">
        <v>26</v>
      </c>
      <c r="D89" s="26" t="s">
        <v>32</v>
      </c>
      <c r="E89" s="6" t="s">
        <v>163</v>
      </c>
      <c r="F89" s="6" t="str" cm="1">
        <f t="array" ref="F89">_xlfn.LET(
 _xlpm.txt, E89,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89" s="6" t="str" cm="1">
        <f t="array" ref="G89">_xlfn.LET(
 _xlpm.txt, TRIM(E89),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SMALL (SY-845-3)</v>
      </c>
      <c r="H89" s="6" t="str">
        <f t="shared" si="5"/>
        <v>SY-845-3</v>
      </c>
      <c r="I89" s="6" cm="1">
        <f t="array" ref="I89">_xlfn.LET(
 _xlpm.txt, E89,
 _xlpm.afterQty, IFERROR(_xlfn.TEXTAFTER(_xlpm.txt, "QTY:"), ""),
 _xlpm.numberText, TRIM(_xlfn.TEXTBEFORE(_xlpm.afterQty, " ")),
 _xlpm.cleanNum, SUBSTITUTE(_xlpm.numberText, ",", ""),
 IF(ISNUMBER(--_xlpm.cleanNum), --_xlpm.cleanNum, "")
)</f>
        <v>8260</v>
      </c>
      <c r="J89" s="6" cm="1">
        <f t="array" ref="J89">_xlfn.LET(
 _xlpm.txt, E89,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8260</v>
      </c>
      <c r="K89" s="6" t="str" cm="1">
        <f t="array" ref="K89">_xlfn.LET(
 _xlpm.txt, E89,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9" s="6" t="str">
        <f>IFERROR(_xlfn.TEXTAFTER(_xlfn.TEXTBEFORE(E89," PER"),"USD ")," ")</f>
        <v xml:space="preserve"> </v>
      </c>
      <c r="M89" s="6" t="str">
        <f t="shared" si="6"/>
        <v>PCS</v>
      </c>
      <c r="N89" s="6">
        <v>1239</v>
      </c>
      <c r="O89" s="6" t="s">
        <v>28</v>
      </c>
      <c r="P89" s="6">
        <v>551.81941081517402</v>
      </c>
      <c r="Q89" s="6">
        <v>683704.25</v>
      </c>
      <c r="R89" s="6">
        <v>6.38679873628673</v>
      </c>
      <c r="S89" s="6">
        <v>7913.24363425926</v>
      </c>
      <c r="T89" s="27">
        <v>250509.2</v>
      </c>
      <c r="U89" s="6">
        <f t="shared" si="7"/>
        <v>558.2062095514608</v>
      </c>
      <c r="V89" s="6">
        <f t="shared" si="8"/>
        <v>2025</v>
      </c>
      <c r="W89" s="10" t="str">
        <f>IFERROR(VLOOKUP(VALUE(D89),'HSN Lookup'!$A:$B,2,0),"Unknown")</f>
        <v>Household Steel Items</v>
      </c>
      <c r="X89" s="6" t="str">
        <f t="shared" si="9"/>
        <v>Basket</v>
      </c>
    </row>
    <row r="90" spans="1:24">
      <c r="A90" s="25" t="s">
        <v>24</v>
      </c>
      <c r="B90" s="6" t="s">
        <v>162</v>
      </c>
      <c r="C90" s="6" t="s">
        <v>26</v>
      </c>
      <c r="D90" s="26" t="s">
        <v>32</v>
      </c>
      <c r="E90" s="6" t="s">
        <v>164</v>
      </c>
      <c r="F90" s="6" t="str" cm="1">
        <f t="array" ref="F90">_xlfn.LET(
 _xlpm.txt, E90,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FRUIT</v>
      </c>
      <c r="G90" s="6" t="str" cm="1">
        <f t="array" ref="G90">_xlfn.LET(
 _xlpm.txt, TRIM(E90),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FRUIT BASKET (SD1078-B)</v>
      </c>
      <c r="H90" s="6" t="str">
        <f t="shared" si="5"/>
        <v>SD1078-B</v>
      </c>
      <c r="I90" s="6" cm="1">
        <f t="array" ref="I90">_xlfn.LET(
 _xlpm.txt, E90,
 _xlpm.afterQty, IFERROR(_xlfn.TEXTAFTER(_xlpm.txt, "QTY:"), ""),
 _xlpm.numberText, TRIM(_xlfn.TEXTBEFORE(_xlpm.afterQty, " ")),
 _xlpm.cleanNum, SUBSTITUTE(_xlpm.numberText, ",", ""),
 IF(ISNUMBER(--_xlpm.cleanNum), --_xlpm.cleanNum, "")
)</f>
        <v>20400</v>
      </c>
      <c r="J90" s="6" cm="1">
        <f t="array" ref="J90">_xlfn.LET(
 _xlpm.txt, E90,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20400</v>
      </c>
      <c r="K90" s="6" t="str" cm="1">
        <f t="array" ref="K90">_xlfn.LET(
 _xlpm.txt, E90,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0" s="6" t="str">
        <f>IFERROR(_xlfn.TEXTAFTER(_xlfn.TEXTBEFORE(E90," PER"),"USD ")," ")</f>
        <v xml:space="preserve"> </v>
      </c>
      <c r="M90" s="6" t="str">
        <f t="shared" si="6"/>
        <v>PCS</v>
      </c>
      <c r="N90" s="6">
        <v>3910</v>
      </c>
      <c r="O90" s="6" t="s">
        <v>28</v>
      </c>
      <c r="P90" s="6">
        <v>402.74996163682903</v>
      </c>
      <c r="Q90" s="6">
        <v>1574752.35</v>
      </c>
      <c r="R90" s="6">
        <v>4.6614578893151499</v>
      </c>
      <c r="S90" s="6">
        <v>18226.300347222201</v>
      </c>
      <c r="T90" s="27">
        <v>576989.19999999995</v>
      </c>
      <c r="U90" s="6">
        <f t="shared" si="7"/>
        <v>407.41141952614419</v>
      </c>
      <c r="V90" s="6">
        <f t="shared" si="8"/>
        <v>2025</v>
      </c>
      <c r="W90" s="10" t="str">
        <f>IFERROR(VLOOKUP(VALUE(D90),'HSN Lookup'!$A:$B,2,0),"Unknown")</f>
        <v>Household Steel Items</v>
      </c>
      <c r="X90" s="6" t="str">
        <f t="shared" si="9"/>
        <v>Basket</v>
      </c>
    </row>
    <row r="91" spans="1:24">
      <c r="A91" s="25" t="s">
        <v>24</v>
      </c>
      <c r="B91" s="6" t="s">
        <v>165</v>
      </c>
      <c r="C91" s="6" t="s">
        <v>26</v>
      </c>
      <c r="D91" s="26" t="s">
        <v>32</v>
      </c>
      <c r="E91" s="6" t="s">
        <v>166</v>
      </c>
      <c r="F91" s="6" t="str" cm="1">
        <f t="array" ref="F91">_xlfn.LET(
 _xlpm.txt, E91,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91" s="6" t="str" cm="1">
        <f t="array" ref="G91">_xlfn.LET(
 _xlpm.txt, TRIM(E91),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BIG (SY845-4)</v>
      </c>
      <c r="H91" s="6" t="str">
        <f t="shared" si="5"/>
        <v>SY845-4</v>
      </c>
      <c r="I91" s="6" t="str" cm="1">
        <f t="array" ref="I91">_xlfn.LET(
 _xlpm.txt, E91,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1" s="6" cm="1">
        <f t="array" ref="J91">_xlfn.LET(
 _xlpm.txt, E91,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20000</v>
      </c>
      <c r="K91" s="6" t="str" cm="1">
        <f t="array" ref="K91">_xlfn.LET(
 _xlpm.txt, E91,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1" s="6" t="str">
        <f>IFERROR(_xlfn.TEXTAFTER(_xlfn.TEXTBEFORE(E91," PER"),"USD ")," ")</f>
        <v>1.036</v>
      </c>
      <c r="M91" s="6" t="str">
        <f t="shared" si="6"/>
        <v>PCS</v>
      </c>
      <c r="N91" s="6">
        <v>3750</v>
      </c>
      <c r="O91" s="6" t="s">
        <v>28</v>
      </c>
      <c r="P91" s="6">
        <v>510.65971733333299</v>
      </c>
      <c r="Q91" s="6">
        <v>1914973.94</v>
      </c>
      <c r="R91" s="6">
        <v>5.8967634795996897</v>
      </c>
      <c r="S91" s="6">
        <v>22112.863048498799</v>
      </c>
      <c r="T91" s="27">
        <v>701646.5</v>
      </c>
      <c r="U91" s="6">
        <f t="shared" si="7"/>
        <v>516.5564808129327</v>
      </c>
      <c r="V91" s="6">
        <f t="shared" si="8"/>
        <v>2025</v>
      </c>
      <c r="W91" s="10" t="str">
        <f>IFERROR(VLOOKUP(VALUE(D91),'HSN Lookup'!$A:$B,2,0),"Unknown")</f>
        <v>Household Steel Items</v>
      </c>
      <c r="X91" s="6" t="str">
        <f t="shared" si="9"/>
        <v>Basket</v>
      </c>
    </row>
    <row r="92" spans="1:24">
      <c r="A92" s="25" t="s">
        <v>24</v>
      </c>
      <c r="B92" s="6" t="s">
        <v>165</v>
      </c>
      <c r="C92" s="6" t="s">
        <v>26</v>
      </c>
      <c r="D92" s="26" t="s">
        <v>32</v>
      </c>
      <c r="E92" s="6" t="s">
        <v>167</v>
      </c>
      <c r="F92" s="6" t="str" cm="1">
        <f t="array" ref="F92">_xlfn.LET(
 _xlpm.txt, E92,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92" s="6" t="str" cm="1">
        <f t="array" ref="G92">_xlfn.LET(
 _xlpm.txt, TRIM(E92),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SMALL (SY-845-3)</v>
      </c>
      <c r="H92" s="6" t="str">
        <f t="shared" si="5"/>
        <v>SY-845-3</v>
      </c>
      <c r="I92" s="6" t="str" cm="1">
        <f t="array" ref="I92">_xlfn.LET(
 _xlpm.txt, E92,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2" s="6" cm="1">
        <f t="array" ref="J92">_xlfn.LET(
 _xlpm.txt, E92,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11740</v>
      </c>
      <c r="K92" s="6" t="str" cm="1">
        <f t="array" ref="K92">_xlfn.LET(
 _xlpm.txt, E92,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2" s="6" t="str">
        <f>IFERROR(_xlfn.TEXTAFTER(_xlfn.TEXTBEFORE(E92," PER"),"USD ")," ")</f>
        <v>0.905</v>
      </c>
      <c r="M92" s="6" t="str">
        <f t="shared" si="6"/>
        <v>PCS</v>
      </c>
      <c r="N92" s="6">
        <v>1761</v>
      </c>
      <c r="O92" s="6" t="s">
        <v>28</v>
      </c>
      <c r="P92" s="6">
        <v>557.60985235661599</v>
      </c>
      <c r="Q92" s="6">
        <v>981950.95</v>
      </c>
      <c r="R92" s="6">
        <v>6.4389128447646096</v>
      </c>
      <c r="S92" s="6">
        <v>11338.9255196305</v>
      </c>
      <c r="T92" s="27">
        <v>359786.8</v>
      </c>
      <c r="U92" s="6">
        <f t="shared" si="7"/>
        <v>564.04876520138055</v>
      </c>
      <c r="V92" s="6">
        <f t="shared" si="8"/>
        <v>2025</v>
      </c>
      <c r="W92" s="10" t="str">
        <f>IFERROR(VLOOKUP(VALUE(D92),'HSN Lookup'!$A:$B,2,0),"Unknown")</f>
        <v>Household Steel Items</v>
      </c>
      <c r="X92" s="6" t="str">
        <f t="shared" si="9"/>
        <v>Basket</v>
      </c>
    </row>
    <row r="93" spans="1:24">
      <c r="A93" s="25" t="s">
        <v>24</v>
      </c>
      <c r="B93" s="6" t="s">
        <v>165</v>
      </c>
      <c r="C93" s="6" t="s">
        <v>26</v>
      </c>
      <c r="D93" s="26" t="s">
        <v>32</v>
      </c>
      <c r="E93" s="6" t="s">
        <v>168</v>
      </c>
      <c r="F93" s="6" t="str" cm="1">
        <f t="array" ref="F93">_xlfn.LET(
 _xlpm.txt, E93,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93" s="6" t="str" cm="1">
        <f t="array" ref="G93">_xlfn.LET(
 _xlpm.txt, TRIM(E93),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SQUARE (SY-845-6)</v>
      </c>
      <c r="H93" s="6" t="str">
        <f t="shared" si="5"/>
        <v>SY-845-6</v>
      </c>
      <c r="I93" s="6" t="str" cm="1">
        <f t="array" ref="I93">_xlfn.LET(
 _xlpm.txt, E93,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3" s="6" cm="1">
        <f t="array" ref="J93">_xlfn.LET(
 _xlpm.txt, E93,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20000</v>
      </c>
      <c r="K93" s="6" t="str" cm="1">
        <f t="array" ref="K93">_xlfn.LET(
 _xlpm.txt, E93,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3" s="6" t="str">
        <f>IFERROR(_xlfn.TEXTAFTER(_xlfn.TEXTBEFORE(E93," PER"),"USD ")," ")</f>
        <v>0.741</v>
      </c>
      <c r="M93" s="6" t="str">
        <f t="shared" si="6"/>
        <v>PCS</v>
      </c>
      <c r="N93" s="6">
        <v>3200</v>
      </c>
      <c r="O93" s="6" t="s">
        <v>28</v>
      </c>
      <c r="P93" s="6">
        <v>428.02719999999999</v>
      </c>
      <c r="Q93" s="6">
        <v>1369687.04</v>
      </c>
      <c r="R93" s="6">
        <v>4.9425773672055398</v>
      </c>
      <c r="S93" s="6">
        <v>15816.2475750577</v>
      </c>
      <c r="T93" s="27">
        <v>501853.3</v>
      </c>
      <c r="U93" s="6">
        <f t="shared" si="7"/>
        <v>432.96977736720555</v>
      </c>
      <c r="V93" s="6">
        <f t="shared" si="8"/>
        <v>2025</v>
      </c>
      <c r="W93" s="10" t="str">
        <f>IFERROR(VLOOKUP(VALUE(D93),'HSN Lookup'!$A:$B,2,0),"Unknown")</f>
        <v>Household Steel Items</v>
      </c>
      <c r="X93" s="6" t="str">
        <f t="shared" si="9"/>
        <v>Basket</v>
      </c>
    </row>
    <row r="94" spans="1:24">
      <c r="A94" s="25" t="s">
        <v>24</v>
      </c>
      <c r="B94" s="6" t="s">
        <v>169</v>
      </c>
      <c r="C94" s="6" t="s">
        <v>26</v>
      </c>
      <c r="D94" s="26" t="s">
        <v>32</v>
      </c>
      <c r="E94" s="6" t="s">
        <v>170</v>
      </c>
      <c r="F94" s="6" t="str" cm="1">
        <f t="array" ref="F94">_xlfn.LET(
 _xlpm.txt, E94,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94" s="6" t="str" cm="1">
        <f t="array" ref="G94">_xlfn.LET(
 _xlpm.txt, TRIM(E94),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(SL-89)</v>
      </c>
      <c r="H94" s="6" t="str">
        <f t="shared" si="5"/>
        <v>SL-89</v>
      </c>
      <c r="I94" s="6" cm="1">
        <f t="array" ref="I94">_xlfn.LET(
 _xlpm.txt, E94,
 _xlpm.afterQty, IFERROR(_xlfn.TEXTAFTER(_xlpm.txt, "QTY:"), ""),
 _xlpm.numberText, TRIM(_xlfn.TEXTBEFORE(_xlpm.afterQty, " ")),
 _xlpm.cleanNum, SUBSTITUTE(_xlpm.numberText, ",", ""),
 IF(ISNUMBER(--_xlpm.cleanNum), --_xlpm.cleanNum, "")
)</f>
        <v>70056</v>
      </c>
      <c r="J94" s="6" cm="1">
        <f t="array" ref="J94">_xlfn.LET(
 _xlpm.txt, E94,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94" s="6" t="str" cm="1">
        <f t="array" ref="K94">_xlfn.LET(
 _xlpm.txt, E94,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4" s="6" t="str">
        <f>IFERROR(_xlfn.TEXTAFTER(_xlfn.TEXTBEFORE(E94," PER"),"USD ")," ")</f>
        <v xml:space="preserve"> </v>
      </c>
      <c r="M94" s="6" t="str">
        <f t="shared" si="6"/>
        <v>PCS</v>
      </c>
      <c r="N94" s="6">
        <v>15568</v>
      </c>
      <c r="O94" s="6" t="s">
        <v>28</v>
      </c>
      <c r="P94" s="6">
        <v>407.21682040082197</v>
      </c>
      <c r="Q94" s="6">
        <v>6339551.46</v>
      </c>
      <c r="R94" s="6">
        <v>4.70227275289633</v>
      </c>
      <c r="S94" s="6">
        <v>73204.982217090102</v>
      </c>
      <c r="T94" s="27">
        <v>2322811.6</v>
      </c>
      <c r="U94" s="6">
        <f t="shared" si="7"/>
        <v>411.91909315371828</v>
      </c>
      <c r="V94" s="6">
        <f t="shared" si="8"/>
        <v>2025</v>
      </c>
      <c r="W94" s="10" t="str">
        <f>IFERROR(VLOOKUP(VALUE(D94),'HSN Lookup'!$A:$B,2,0),"Unknown")</f>
        <v>Household Steel Items</v>
      </c>
      <c r="X94" s="6" t="str">
        <f t="shared" si="9"/>
        <v>Hanger</v>
      </c>
    </row>
    <row r="95" spans="1:24">
      <c r="A95" s="25" t="s">
        <v>24</v>
      </c>
      <c r="B95" s="6" t="s">
        <v>171</v>
      </c>
      <c r="C95" s="6" t="s">
        <v>26</v>
      </c>
      <c r="D95" s="26" t="s">
        <v>29</v>
      </c>
      <c r="E95" s="6" t="s">
        <v>172</v>
      </c>
      <c r="F95" s="6" t="str" cm="1">
        <f t="array" ref="F95">_xlfn.LET(
 _xlpm.txt, E95,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95" s="6" t="str" cm="1">
        <f t="array" ref="G95">_xlfn.LET(
 _xlpm.txt, TRIM(E95),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95" s="6" t="str">
        <f t="shared" si="5"/>
        <v>OKS-4156</v>
      </c>
      <c r="I95" s="6" t="str" cm="1">
        <f t="array" ref="I95">_xlfn.LET(
 _xlpm.txt, E95,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5" s="6" cm="1">
        <f t="array" ref="J95">_xlfn.LET(
 _xlpm.txt, E95,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95" s="6" t="str" cm="1">
        <f t="array" ref="K95">_xlfn.LET(
 _xlpm.txt, E95,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95" s="6" t="str">
        <f>IFERROR(_xlfn.TEXTAFTER(_xlfn.TEXTBEFORE(E95," PER"),"USD ")," ")</f>
        <v xml:space="preserve"> </v>
      </c>
      <c r="M95" s="6" t="str">
        <f t="shared" si="6"/>
        <v>SET</v>
      </c>
      <c r="N95" s="6">
        <v>9151</v>
      </c>
      <c r="O95" s="6" t="s">
        <v>28</v>
      </c>
      <c r="P95" s="6">
        <v>229.46128510545299</v>
      </c>
      <c r="Q95" s="6">
        <v>2099800.2200000002</v>
      </c>
      <c r="R95" s="6">
        <v>2.6496684192315598</v>
      </c>
      <c r="S95" s="6">
        <v>24247.115704388001</v>
      </c>
      <c r="T95" s="27">
        <v>923072.1</v>
      </c>
      <c r="U95" s="6">
        <f t="shared" si="7"/>
        <v>232.11095352468453</v>
      </c>
      <c r="V95" s="6">
        <f t="shared" si="8"/>
        <v>2025</v>
      </c>
      <c r="W95" s="10" t="str">
        <f>IFERROR(VLOOKUP(VALUE(D95),'HSN Lookup'!$A:$B,2,0),"Unknown")</f>
        <v>Steel Scrubbers</v>
      </c>
      <c r="X95" s="6" t="str">
        <f t="shared" si="9"/>
        <v>Scrubber</v>
      </c>
    </row>
    <row r="96" spans="1:24">
      <c r="A96" s="25" t="s">
        <v>24</v>
      </c>
      <c r="B96" s="6" t="s">
        <v>173</v>
      </c>
      <c r="C96" s="6" t="s">
        <v>26</v>
      </c>
      <c r="D96" s="26" t="s">
        <v>32</v>
      </c>
      <c r="E96" s="6" t="s">
        <v>174</v>
      </c>
      <c r="F96" s="6" t="str" cm="1">
        <f t="array" ref="F96">_xlfn.LET(
 _xlpm.txt, E96,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96" s="6" t="str" cm="1">
        <f t="array" ref="G96">_xlfn.LET(
 _xlpm.txt, TRIM(E96),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96" s="6" t="str">
        <f t="shared" si="5"/>
        <v>RYX-02-026-3S</v>
      </c>
      <c r="I96" s="6" t="str" cm="1">
        <f t="array" ref="I96">_xlfn.LET(
 _xlpm.txt, E96,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6" s="6" t="e" cm="1">
        <f t="array" ref="J96">_xlfn.LET(
 _xlpm.txt, E96,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6" s="6" t="str" cm="1">
        <f t="array" ref="K96">_xlfn.LET(
 _xlpm.txt, E96,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96" s="6" t="str">
        <f>IFERROR(_xlfn.TEXTAFTER(_xlfn.TEXTBEFORE(E96," PER"),"USD ")," ")</f>
        <v xml:space="preserve"> </v>
      </c>
      <c r="M96" s="6" t="str">
        <f t="shared" si="6"/>
        <v>OTHER</v>
      </c>
      <c r="N96" s="6">
        <v>6614.4</v>
      </c>
      <c r="O96" s="6" t="s">
        <v>28</v>
      </c>
      <c r="P96" s="6">
        <v>265.47043873971938</v>
      </c>
      <c r="Q96" s="6">
        <v>1755927.67</v>
      </c>
      <c r="R96" s="6">
        <v>3.0408984964458119</v>
      </c>
      <c r="S96" s="6">
        <v>20113.71901489118</v>
      </c>
      <c r="T96" s="27">
        <v>643371.9</v>
      </c>
      <c r="U96" s="6">
        <f t="shared" si="7"/>
        <v>268.51133723616522</v>
      </c>
      <c r="V96" s="6">
        <f t="shared" si="8"/>
        <v>2025</v>
      </c>
      <c r="W96" s="10" t="str">
        <f>IFERROR(VLOOKUP(VALUE(D96),'HSN Lookup'!$A:$B,2,0),"Unknown")</f>
        <v>Household Steel Items</v>
      </c>
      <c r="X96" s="6" t="str">
        <f t="shared" si="9"/>
        <v>Cloth Stand</v>
      </c>
    </row>
    <row r="97" spans="1:24">
      <c r="A97" s="25" t="s">
        <v>24</v>
      </c>
      <c r="B97" s="6" t="s">
        <v>175</v>
      </c>
      <c r="C97" s="6" t="s">
        <v>26</v>
      </c>
      <c r="D97" s="26" t="s">
        <v>32</v>
      </c>
      <c r="E97" s="6" t="s">
        <v>176</v>
      </c>
      <c r="F97" s="6" t="str" cm="1">
        <f t="array" ref="F97">_xlfn.LET(
 _xlpm.txt, E97,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97" s="6" t="str" cm="1">
        <f t="array" ref="G97">_xlfn.LET(
 _xlpm.txt, TRIM(E97),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97" s="6" t="str">
        <f t="shared" si="5"/>
        <v>AM-430</v>
      </c>
      <c r="I97" s="6" t="str" cm="1">
        <f t="array" ref="I97">_xlfn.LET(
 _xlpm.txt, E97,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7" s="6" cm="1">
        <f t="array" ref="J97">_xlfn.LET(
 _xlpm.txt, E97,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24000</v>
      </c>
      <c r="K97" s="6" t="str" cm="1">
        <f t="array" ref="K97">_xlfn.LET(
 _xlpm.txt, E97,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7" s="6" t="str">
        <f>IFERROR(_xlfn.TEXTAFTER(_xlfn.TEXTBEFORE(E97," PER"),"USD ")," ")</f>
        <v>0.574</v>
      </c>
      <c r="M97" s="6" t="str">
        <f t="shared" si="6"/>
        <v>PCS</v>
      </c>
      <c r="N97" s="6">
        <v>4400</v>
      </c>
      <c r="O97" s="6" t="s">
        <v>28</v>
      </c>
      <c r="P97" s="6">
        <v>289.60729090909092</v>
      </c>
      <c r="Q97" s="6">
        <v>1274272.08</v>
      </c>
      <c r="R97" s="6">
        <v>3.317380193689472</v>
      </c>
      <c r="S97" s="6">
        <v>14596.472852233681</v>
      </c>
      <c r="T97" s="27">
        <v>466893.2</v>
      </c>
      <c r="U97" s="6">
        <f t="shared" si="7"/>
        <v>292.92467110278039</v>
      </c>
      <c r="V97" s="6">
        <f t="shared" si="8"/>
        <v>2025</v>
      </c>
      <c r="W97" s="10" t="str">
        <f>IFERROR(VLOOKUP(VALUE(D97),'HSN Lookup'!$A:$B,2,0),"Unknown")</f>
        <v>Household Steel Items</v>
      </c>
      <c r="X97" s="6" t="str">
        <f t="shared" si="9"/>
        <v>Sprinkler</v>
      </c>
    </row>
    <row r="98" spans="1:24">
      <c r="A98" s="25" t="s">
        <v>24</v>
      </c>
      <c r="B98" s="6" t="s">
        <v>175</v>
      </c>
      <c r="C98" s="6" t="s">
        <v>26</v>
      </c>
      <c r="D98" s="26" t="s">
        <v>32</v>
      </c>
      <c r="E98" s="6" t="s">
        <v>177</v>
      </c>
      <c r="F98" s="6" t="str" cm="1">
        <f t="array" ref="F98">_xlfn.LET(
 _xlpm.txt, E98,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98" s="6" t="str" cm="1">
        <f t="array" ref="G98">_xlfn.LET(
 _xlpm.txt, TRIM(E98),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98" s="6" t="str">
        <f t="shared" si="5"/>
        <v>AM-430</v>
      </c>
      <c r="I98" s="6" t="str" cm="1">
        <f t="array" ref="I98">_xlfn.LET(
 _xlpm.txt, E98,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8" s="6" cm="1">
        <f t="array" ref="J98">_xlfn.LET(
 _xlpm.txt, E98,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26400</v>
      </c>
      <c r="K98" s="6" t="str" cm="1">
        <f t="array" ref="K98">_xlfn.LET(
 _xlpm.txt, E98,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</v>
      </c>
      <c r="L98" s="6" t="str">
        <f>IFERROR(_xlfn.TEXTAFTER(_xlfn.TEXTBEFORE(E98," PER"),"USD ")," ")</f>
        <v>0.573</v>
      </c>
      <c r="M98" s="6" t="str">
        <f t="shared" si="6"/>
        <v>PCS</v>
      </c>
      <c r="N98" s="6">
        <v>4180</v>
      </c>
      <c r="O98" s="6" t="s">
        <v>28</v>
      </c>
      <c r="P98" s="6">
        <v>337.4974593301435</v>
      </c>
      <c r="Q98" s="6">
        <v>1410739.38</v>
      </c>
      <c r="R98" s="6">
        <v>3.8659502786958022</v>
      </c>
      <c r="S98" s="6">
        <v>16159.67216494845</v>
      </c>
      <c r="T98" s="27">
        <v>516894.9</v>
      </c>
      <c r="U98" s="6">
        <f t="shared" si="7"/>
        <v>341.36340960883928</v>
      </c>
      <c r="V98" s="6">
        <f t="shared" si="8"/>
        <v>2025</v>
      </c>
      <c r="W98" s="10" t="str">
        <f>IFERROR(VLOOKUP(VALUE(D98),'HSN Lookup'!$A:$B,2,0),"Unknown")</f>
        <v>Household Steel Items</v>
      </c>
      <c r="X98" s="6" t="str">
        <f t="shared" si="9"/>
        <v>Sprinkler</v>
      </c>
    </row>
    <row r="99" spans="1:24">
      <c r="A99" s="25" t="s">
        <v>24</v>
      </c>
      <c r="B99" s="6" t="s">
        <v>178</v>
      </c>
      <c r="C99" s="6" t="s">
        <v>26</v>
      </c>
      <c r="D99" s="26" t="s">
        <v>32</v>
      </c>
      <c r="E99" s="6" t="s">
        <v>179</v>
      </c>
      <c r="F99" s="6" t="str" cm="1">
        <f t="array" ref="F99">_xlfn.LET(
 _xlpm.txt, E99,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99" s="6" t="str" cm="1">
        <f t="array" ref="G99">_xlfn.LET(
 _xlpm.txt, TRIM(E99),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99" s="6" t="str">
        <f t="shared" si="5"/>
        <v>RYX-02-020</v>
      </c>
      <c r="I99" s="6" t="str" cm="1">
        <f t="array" ref="I99">_xlfn.LET(
 _xlpm.txt, E99,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9" s="6" t="e" cm="1">
        <f t="array" ref="J99">_xlfn.LET(
 _xlpm.txt, E99,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9" s="6" t="e" cm="1">
        <f t="array" ref="K99">_xlfn.LET(
 _xlpm.txt, E99,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99" s="6" t="str">
        <f>IFERROR(_xlfn.TEXTAFTER(_xlfn.TEXTBEFORE(E99," PER"),"USD ")," ")</f>
        <v xml:space="preserve"> </v>
      </c>
      <c r="M99" s="6" t="e">
        <f t="shared" si="6"/>
        <v>#VALUE!</v>
      </c>
      <c r="N99" s="6">
        <v>16016</v>
      </c>
      <c r="O99" s="6" t="s">
        <v>28</v>
      </c>
      <c r="P99" s="6">
        <v>387.15956043956049</v>
      </c>
      <c r="Q99" s="6">
        <v>6200747.5199999996</v>
      </c>
      <c r="R99" s="6">
        <v>4.4348174162607163</v>
      </c>
      <c r="S99" s="6">
        <v>71028.035738831619</v>
      </c>
      <c r="T99" s="27">
        <v>2271953.9</v>
      </c>
      <c r="U99" s="6">
        <f t="shared" si="7"/>
        <v>391.59437785582122</v>
      </c>
      <c r="V99" s="6">
        <f t="shared" si="8"/>
        <v>2025</v>
      </c>
      <c r="W99" s="10" t="str">
        <f>IFERROR(VLOOKUP(VALUE(D99),'HSN Lookup'!$A:$B,2,0),"Unknown")</f>
        <v>Household Steel Items</v>
      </c>
      <c r="X99" s="6" t="str">
        <f t="shared" si="9"/>
        <v>Cloth Stand</v>
      </c>
    </row>
    <row r="100" spans="1:24">
      <c r="A100" s="25" t="s">
        <v>24</v>
      </c>
      <c r="B100" s="6" t="s">
        <v>178</v>
      </c>
      <c r="C100" s="6" t="s">
        <v>26</v>
      </c>
      <c r="D100" s="26" t="s">
        <v>29</v>
      </c>
      <c r="E100" s="6" t="s">
        <v>180</v>
      </c>
      <c r="F100" s="6" t="str" cm="1">
        <f t="array" ref="F100">_xlfn.LET(
 _xlpm.txt, E100,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00" s="6" t="str" cm="1">
        <f t="array" ref="G100">_xlfn.LET(
 _xlpm.txt, TRIM(E100),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100" s="6" t="str">
        <f t="shared" si="5"/>
        <v>8001-2</v>
      </c>
      <c r="I100" s="6" cm="1">
        <f t="array" ref="I100">_xlfn.LET(
 _xlpm.txt, E100,
 _xlpm.afterQty, IFERROR(_xlfn.TEXTAFTER(_xlpm.txt, "QTY:"), ""),
 _xlpm.numberText, TRIM(_xlfn.TEXTBEFORE(_xlpm.afterQty, " ")),
 _xlpm.cleanNum, SUBSTITUTE(_xlpm.numberText, ",", ""),
 IF(ISNUMBER(--_xlpm.cleanNum), --_xlpm.cleanNum, "")
)</f>
        <v>168000</v>
      </c>
      <c r="J100" s="6" cm="1">
        <f t="array" ref="J100">_xlfn.LET(
 _xlpm.txt, E100,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100" s="6" t="str" cm="1">
        <f t="array" ref="K100">_xlfn.LET(
 _xlpm.txt, E100,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100" s="6" t="str">
        <f>IFERROR(_xlfn.TEXTAFTER(_xlfn.TEXTBEFORE(E100," PER"),"USD ")," ")</f>
        <v xml:space="preserve"> </v>
      </c>
      <c r="M100" s="6" t="str">
        <f t="shared" si="6"/>
        <v>SET</v>
      </c>
      <c r="N100" s="6">
        <v>4900</v>
      </c>
      <c r="O100" s="6" t="s">
        <v>28</v>
      </c>
      <c r="P100" s="6">
        <v>440.22269591836732</v>
      </c>
      <c r="Q100" s="6">
        <v>2157091.21</v>
      </c>
      <c r="R100" s="6">
        <v>5.0426425649297517</v>
      </c>
      <c r="S100" s="6">
        <v>24708.948568155789</v>
      </c>
      <c r="T100" s="27">
        <v>948257.2</v>
      </c>
      <c r="U100" s="6">
        <f t="shared" si="7"/>
        <v>445.26533848329706</v>
      </c>
      <c r="V100" s="6">
        <f t="shared" si="8"/>
        <v>2025</v>
      </c>
      <c r="W100" s="10" t="str">
        <f>IFERROR(VLOOKUP(VALUE(D100),'HSN Lookup'!$A:$B,2,0),"Unknown")</f>
        <v>Steel Scrubbers</v>
      </c>
      <c r="X100" s="6" t="str">
        <f t="shared" si="9"/>
        <v>Scrubber</v>
      </c>
    </row>
    <row r="101" spans="1:24">
      <c r="A101" s="25" t="s">
        <v>24</v>
      </c>
      <c r="B101" s="6" t="s">
        <v>178</v>
      </c>
      <c r="C101" s="6" t="s">
        <v>26</v>
      </c>
      <c r="D101" s="26" t="s">
        <v>32</v>
      </c>
      <c r="E101" s="6" t="s">
        <v>181</v>
      </c>
      <c r="F101" s="6" t="str" cm="1">
        <f t="array" ref="F101">_xlfn.LET(
 _xlpm.txt, E101,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CUTLERY</v>
      </c>
      <c r="G101" s="6" t="str" cm="1">
        <f t="array" ref="G101">_xlfn.LET(
 _xlpm.txt, TRIM(E101),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CUTLERY HOLDER (H2740)</v>
      </c>
      <c r="H101" s="6" t="str">
        <f t="shared" si="5"/>
        <v>H2740</v>
      </c>
      <c r="I101" s="6" t="str" cm="1">
        <f t="array" ref="I101">_xlfn.LET(
 _xlpm.txt, E101,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1" s="6" cm="1">
        <f t="array" ref="J101">_xlfn.LET(
 _xlpm.txt, E101,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10008</v>
      </c>
      <c r="K101" s="6" t="str" cm="1">
        <f t="array" ref="K101">_xlfn.LET(
 _xlpm.txt, E101,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1" s="6" t="str">
        <f>IFERROR(_xlfn.TEXTAFTER(_xlfn.TEXTBEFORE(E101," PER"),"USD ")," ")</f>
        <v>1.72</v>
      </c>
      <c r="M101" s="6" t="str">
        <f t="shared" si="6"/>
        <v>PCS</v>
      </c>
      <c r="N101" s="6">
        <v>3919.8</v>
      </c>
      <c r="O101" s="6" t="s">
        <v>28</v>
      </c>
      <c r="P101" s="6">
        <v>395.54280575539559</v>
      </c>
      <c r="Q101" s="6">
        <v>1550448.69</v>
      </c>
      <c r="R101" s="6">
        <v>4.530845426751382</v>
      </c>
      <c r="S101" s="6">
        <v>17760.007903780072</v>
      </c>
      <c r="T101" s="27">
        <v>568084.4</v>
      </c>
      <c r="U101" s="6">
        <f t="shared" si="7"/>
        <v>400.07365118214699</v>
      </c>
      <c r="V101" s="6">
        <f t="shared" si="8"/>
        <v>2025</v>
      </c>
      <c r="W101" s="10" t="str">
        <f>IFERROR(VLOOKUP(VALUE(D101),'HSN Lookup'!$A:$B,2,0),"Unknown")</f>
        <v>Household Steel Items</v>
      </c>
      <c r="X101" s="6" t="str">
        <f t="shared" si="9"/>
        <v>Holder</v>
      </c>
    </row>
    <row r="102" spans="1:24">
      <c r="A102" s="25" t="s">
        <v>24</v>
      </c>
      <c r="B102" s="6" t="s">
        <v>182</v>
      </c>
      <c r="C102" s="6" t="s">
        <v>26</v>
      </c>
      <c r="D102" s="26" t="s">
        <v>29</v>
      </c>
      <c r="E102" s="6" t="s">
        <v>183</v>
      </c>
      <c r="F102" s="6" t="str" cm="1">
        <f t="array" ref="F102">_xlfn.LET(
 _xlpm.txt, E102,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02" s="6" t="str" cm="1">
        <f t="array" ref="G102">_xlfn.LET(
 _xlpm.txt, TRIM(E102),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 (8001-2)</v>
      </c>
      <c r="H102" s="6" t="str">
        <f t="shared" si="5"/>
        <v>8001-2</v>
      </c>
      <c r="I102" s="6" cm="1">
        <f t="array" ref="I102">_xlfn.LET(
 _xlpm.txt, E102,
 _xlpm.afterQty, IFERROR(_xlfn.TEXTAFTER(_xlpm.txt, "QTY:"), ""),
 _xlpm.numberText, TRIM(_xlfn.TEXTBEFORE(_xlpm.afterQty, " ")),
 _xlpm.cleanNum, SUBSTITUTE(_xlpm.numberText, ",", ""),
 IF(ISNUMBER(--_xlpm.cleanNum), --_xlpm.cleanNum, "")
)</f>
        <v>168000</v>
      </c>
      <c r="J102" s="6" cm="1">
        <f t="array" ref="J102">_xlfn.LET(
 _xlpm.txt, E102,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102" s="6" t="str" cm="1">
        <f t="array" ref="K102">_xlfn.LET(
 _xlpm.txt, E102,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102" s="6" t="str">
        <f>IFERROR(_xlfn.TEXTAFTER(_xlfn.TEXTBEFORE(E102," PER"),"USD ")," ")</f>
        <v xml:space="preserve"> </v>
      </c>
      <c r="M102" s="6" t="str">
        <f t="shared" si="6"/>
        <v>SET</v>
      </c>
      <c r="N102" s="6">
        <v>4900</v>
      </c>
      <c r="O102" s="6" t="s">
        <v>28</v>
      </c>
      <c r="P102" s="6">
        <v>443.20407959183677</v>
      </c>
      <c r="Q102" s="6">
        <v>2171699.9900000002</v>
      </c>
      <c r="R102" s="6">
        <v>5.0478824554878896</v>
      </c>
      <c r="S102" s="6">
        <v>24734.62403189066</v>
      </c>
      <c r="T102" s="27">
        <v>954679.3</v>
      </c>
      <c r="U102" s="6">
        <f t="shared" si="7"/>
        <v>448.25196204732464</v>
      </c>
      <c r="V102" s="6">
        <f t="shared" si="8"/>
        <v>2025</v>
      </c>
      <c r="W102" s="10" t="str">
        <f>IFERROR(VLOOKUP(VALUE(D102),'HSN Lookup'!$A:$B,2,0),"Unknown")</f>
        <v>Steel Scrubbers</v>
      </c>
      <c r="X102" s="6" t="str">
        <f t="shared" si="9"/>
        <v>Scrubber</v>
      </c>
    </row>
    <row r="103" spans="1:24">
      <c r="A103" s="25" t="s">
        <v>24</v>
      </c>
      <c r="B103" s="6" t="s">
        <v>184</v>
      </c>
      <c r="C103" s="6" t="s">
        <v>26</v>
      </c>
      <c r="D103" s="26" t="s">
        <v>32</v>
      </c>
      <c r="E103" s="6" t="s">
        <v>185</v>
      </c>
      <c r="F103" s="6" t="str" cm="1">
        <f t="array" ref="F103">_xlfn.LET(
 _xlpm.txt, E103,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103" s="6" t="str" cm="1">
        <f t="array" ref="G103">_xlfn.LET(
 _xlpm.txt, TRIM(E103),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(6856)</v>
      </c>
      <c r="H103" s="6" t="str">
        <f t="shared" si="5"/>
        <v>6856</v>
      </c>
      <c r="I103" s="6" t="str" cm="1">
        <f t="array" ref="I103">_xlfn.LET(
 _xlpm.txt, E103,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3" s="6" cm="1">
        <f t="array" ref="J103">_xlfn.LET(
 _xlpm.txt, E103,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51768</v>
      </c>
      <c r="K103" s="6" t="str" cm="1">
        <f t="array" ref="K103">_xlfn.LET(
 _xlpm.txt, E103,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3" s="6" t="str">
        <f>IFERROR(_xlfn.TEXTAFTER(_xlfn.TEXTBEFORE(E103," PER"),"USD ")," ")</f>
        <v>0.55</v>
      </c>
      <c r="M103" s="6" t="str">
        <f t="shared" si="6"/>
        <v>PCS</v>
      </c>
      <c r="N103" s="6">
        <v>4314</v>
      </c>
      <c r="O103" s="6" t="s">
        <v>28</v>
      </c>
      <c r="P103" s="6">
        <v>592.61176402410752</v>
      </c>
      <c r="Q103" s="6">
        <v>2556527.15</v>
      </c>
      <c r="R103" s="6">
        <v>6.7495645105251434</v>
      </c>
      <c r="S103" s="6">
        <v>29117.621298405469</v>
      </c>
      <c r="T103" s="27">
        <v>936711.5</v>
      </c>
      <c r="U103" s="6">
        <f t="shared" si="7"/>
        <v>599.36132853463266</v>
      </c>
      <c r="V103" s="6">
        <f t="shared" si="8"/>
        <v>2025</v>
      </c>
      <c r="W103" s="10" t="str">
        <f>IFERROR(VLOOKUP(VALUE(D103),'HSN Lookup'!$A:$B,2,0),"Unknown")</f>
        <v>Household Steel Items</v>
      </c>
      <c r="X103" s="6" t="str">
        <f t="shared" si="9"/>
        <v>Other</v>
      </c>
    </row>
    <row r="104" spans="1:24">
      <c r="A104" s="25" t="s">
        <v>24</v>
      </c>
      <c r="B104" s="6" t="s">
        <v>186</v>
      </c>
      <c r="C104" s="6" t="s">
        <v>26</v>
      </c>
      <c r="D104" s="26" t="s">
        <v>29</v>
      </c>
      <c r="E104" s="6" t="s">
        <v>187</v>
      </c>
      <c r="F104" s="6" t="str" cm="1">
        <f t="array" ref="F104">_xlfn.LET(
 _xlpm.txt, E104,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04" s="6" t="str" cm="1">
        <f t="array" ref="G104">_xlfn.LET(
 _xlpm.txt, TRIM(E104),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 (SS410)</v>
      </c>
      <c r="H104" s="6" t="str">
        <f t="shared" si="5"/>
        <v>SS410</v>
      </c>
      <c r="I104" s="6" t="str" cm="1">
        <f t="array" ref="I104">_xlfn.LET(
 _xlpm.txt, E104,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4" s="6" cm="1">
        <f t="array" ref="J104">_xlfn.LET(
 _xlpm.txt, E104,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120240</v>
      </c>
      <c r="K104" s="6" t="str" cm="1">
        <f t="array" ref="K104">_xlfn.LET(
 _xlpm.txt, E104,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4" s="6" t="str">
        <f>IFERROR(_xlfn.TEXTAFTER(_xlfn.TEXTBEFORE(E104," PER"),"USD ")," ")</f>
        <v>0.16</v>
      </c>
      <c r="M104" s="6" t="str">
        <f t="shared" si="6"/>
        <v>SET</v>
      </c>
      <c r="N104" s="6">
        <v>7515</v>
      </c>
      <c r="O104" s="6" t="s">
        <v>28</v>
      </c>
      <c r="P104" s="6">
        <v>242.3211656686627</v>
      </c>
      <c r="Q104" s="6">
        <v>1821043.56</v>
      </c>
      <c r="R104" s="6">
        <v>2.7599221602353379</v>
      </c>
      <c r="S104" s="6">
        <v>20740.815034168569</v>
      </c>
      <c r="T104" s="27">
        <v>800530.8</v>
      </c>
      <c r="U104" s="6">
        <f t="shared" si="7"/>
        <v>245.08108782889803</v>
      </c>
      <c r="V104" s="6">
        <f t="shared" si="8"/>
        <v>2025</v>
      </c>
      <c r="W104" s="10" t="str">
        <f>IFERROR(VLOOKUP(VALUE(D104),'HSN Lookup'!$A:$B,2,0),"Unknown")</f>
        <v>Steel Scrubbers</v>
      </c>
      <c r="X104" s="6" t="str">
        <f t="shared" si="9"/>
        <v>Scrubber</v>
      </c>
    </row>
    <row r="105" spans="1:24">
      <c r="A105" s="25" t="s">
        <v>24</v>
      </c>
      <c r="B105" s="6" t="s">
        <v>188</v>
      </c>
      <c r="C105" s="6" t="s">
        <v>26</v>
      </c>
      <c r="D105" s="26" t="s">
        <v>32</v>
      </c>
      <c r="E105" s="6" t="s">
        <v>189</v>
      </c>
      <c r="F105" s="6" t="str" cm="1">
        <f t="array" ref="F105">_xlfn.LET(
 _xlpm.txt, E105,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05" s="6" t="str" cm="1">
        <f t="array" ref="G105">_xlfn.LET(
 _xlpm.txt, TRIM(E105),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SMALL (6587)</v>
      </c>
      <c r="H105" s="6" t="str">
        <f t="shared" si="5"/>
        <v>6587</v>
      </c>
      <c r="I105" s="6" t="str" cm="1">
        <f t="array" ref="I105">_xlfn.LET(
 _xlpm.txt, E105,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5" s="6" cm="1">
        <f t="array" ref="J105">_xlfn.LET(
 _xlpm.txt, E105,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43560</v>
      </c>
      <c r="K105" s="6" t="str" cm="1">
        <f t="array" ref="K105">_xlfn.LET(
 _xlpm.txt, E105,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5" s="6" t="str">
        <f>IFERROR(_xlfn.TEXTAFTER(_xlfn.TEXTBEFORE(E105," PER"),"USD ")," ")</f>
        <v>1.37</v>
      </c>
      <c r="M105" s="6" t="str">
        <f t="shared" si="6"/>
        <v>PCS</v>
      </c>
      <c r="N105" s="6">
        <v>8839.0499999999993</v>
      </c>
      <c r="O105" s="6" t="s">
        <v>28</v>
      </c>
      <c r="P105" s="6">
        <v>614.64977005447429</v>
      </c>
      <c r="Q105" s="6">
        <v>5432920.0499999998</v>
      </c>
      <c r="R105" s="6">
        <v>6.953051697448803</v>
      </c>
      <c r="S105" s="6">
        <v>61458.371606334833</v>
      </c>
      <c r="T105" s="27">
        <v>1990621.9</v>
      </c>
      <c r="U105" s="6">
        <f t="shared" si="7"/>
        <v>621.6028217519231</v>
      </c>
      <c r="V105" s="6">
        <f t="shared" si="8"/>
        <v>2025</v>
      </c>
      <c r="W105" s="10" t="str">
        <f>IFERROR(VLOOKUP(VALUE(D105),'HSN Lookup'!$A:$B,2,0),"Unknown")</f>
        <v>Household Steel Items</v>
      </c>
      <c r="X105" s="6" t="str">
        <f t="shared" si="9"/>
        <v>Lunch Box</v>
      </c>
    </row>
    <row r="106" spans="1:24">
      <c r="A106" s="25" t="s">
        <v>24</v>
      </c>
      <c r="B106" s="6" t="s">
        <v>188</v>
      </c>
      <c r="C106" s="6" t="s">
        <v>26</v>
      </c>
      <c r="D106" s="26" t="s">
        <v>32</v>
      </c>
      <c r="E106" s="6" t="s">
        <v>190</v>
      </c>
      <c r="F106" s="6" t="str" cm="1">
        <f t="array" ref="F106">_xlfn.LET(
 _xlpm.txt, E106,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106" s="6" t="str" cm="1">
        <f t="array" ref="G106">_xlfn.LET(
 _xlpm.txt, TRIM(E106),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(6856)</v>
      </c>
      <c r="H106" s="6" t="str">
        <f t="shared" si="5"/>
        <v>6856</v>
      </c>
      <c r="I106" s="6" t="str" cm="1">
        <f t="array" ref="I106">_xlfn.LET(
 _xlpm.txt, E106,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6" s="6" cm="1">
        <f t="array" ref="J106">_xlfn.LET(
 _xlpm.txt, E106,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62820</v>
      </c>
      <c r="K106" s="6" t="str" cm="1">
        <f t="array" ref="K106">_xlfn.LET(
 _xlpm.txt, E106,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6" s="6" t="str">
        <f>IFERROR(_xlfn.TEXTAFTER(_xlfn.TEXTBEFORE(E106," PER"),"USD ")," ")</f>
        <v>0.55</v>
      </c>
      <c r="M106" s="6" t="str">
        <f t="shared" si="6"/>
        <v>PCS</v>
      </c>
      <c r="N106" s="6">
        <v>5235</v>
      </c>
      <c r="O106" s="6" t="s">
        <v>28</v>
      </c>
      <c r="P106" s="6">
        <v>600.85380133715375</v>
      </c>
      <c r="Q106" s="6">
        <v>3145469.65</v>
      </c>
      <c r="R106" s="6">
        <v>6.7969887029089788</v>
      </c>
      <c r="S106" s="6">
        <v>35582.235859728513</v>
      </c>
      <c r="T106" s="27">
        <v>1152500.1000000001</v>
      </c>
      <c r="U106" s="6">
        <f t="shared" si="7"/>
        <v>607.6507900400627</v>
      </c>
      <c r="V106" s="6">
        <f t="shared" si="8"/>
        <v>2025</v>
      </c>
      <c r="W106" s="10" t="str">
        <f>IFERROR(VLOOKUP(VALUE(D106),'HSN Lookup'!$A:$B,2,0),"Unknown")</f>
        <v>Household Steel Items</v>
      </c>
      <c r="X106" s="6" t="str">
        <f t="shared" si="9"/>
        <v>Other</v>
      </c>
    </row>
    <row r="107" spans="1:24">
      <c r="A107" s="25" t="s">
        <v>24</v>
      </c>
      <c r="B107" s="6" t="s">
        <v>188</v>
      </c>
      <c r="C107" s="6" t="s">
        <v>26</v>
      </c>
      <c r="D107" s="26" t="s">
        <v>32</v>
      </c>
      <c r="E107" s="6" t="s">
        <v>191</v>
      </c>
      <c r="F107" s="6" t="str" cm="1">
        <f t="array" ref="F107">_xlfn.LET(
 _xlpm.txt, E107,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07" s="6" t="str" cm="1">
        <f t="array" ref="G107">_xlfn.LET(
 _xlpm.txt, TRIM(E107),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107" s="6" t="str">
        <f t="shared" si="5"/>
        <v>6561</v>
      </c>
      <c r="I107" s="6" t="str" cm="1">
        <f t="array" ref="I107">_xlfn.LET(
 _xlpm.txt, E107,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7" s="6" cm="1">
        <f t="array" ref="J107">_xlfn.LET(
 _xlpm.txt, E107,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41580</v>
      </c>
      <c r="K107" s="6" t="str" cm="1">
        <f t="array" ref="K107">_xlfn.LET(
 _xlpm.txt, E107,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7" s="6" t="str">
        <f>IFERROR(_xlfn.TEXTAFTER(_xlfn.TEXTBEFORE(E107," PER"),"USD ")," ")</f>
        <v>2.15</v>
      </c>
      <c r="M107" s="6" t="str">
        <f t="shared" si="6"/>
        <v>PCS</v>
      </c>
      <c r="N107" s="6">
        <v>16285.5</v>
      </c>
      <c r="O107" s="6" t="s">
        <v>28</v>
      </c>
      <c r="P107" s="6">
        <v>499.74294372294372</v>
      </c>
      <c r="Q107" s="6">
        <v>8138563.71</v>
      </c>
      <c r="R107" s="6">
        <v>5.6532007208477806</v>
      </c>
      <c r="S107" s="6">
        <v>92065.200339366507</v>
      </c>
      <c r="T107" s="27">
        <v>2981969.7</v>
      </c>
      <c r="U107" s="6">
        <f t="shared" si="7"/>
        <v>505.39614444379151</v>
      </c>
      <c r="V107" s="6">
        <f t="shared" si="8"/>
        <v>2025</v>
      </c>
      <c r="W107" s="10" t="str">
        <f>IFERROR(VLOOKUP(VALUE(D107),'HSN Lookup'!$A:$B,2,0),"Unknown")</f>
        <v>Household Steel Items</v>
      </c>
      <c r="X107" s="6" t="str">
        <f t="shared" si="9"/>
        <v>Lunch Box</v>
      </c>
    </row>
    <row r="108" spans="1:24">
      <c r="A108" s="25" t="s">
        <v>24</v>
      </c>
      <c r="B108" s="6" t="s">
        <v>188</v>
      </c>
      <c r="C108" s="6" t="s">
        <v>26</v>
      </c>
      <c r="D108" s="26" t="s">
        <v>32</v>
      </c>
      <c r="E108" s="6" t="s">
        <v>192</v>
      </c>
      <c r="F108" s="6" t="str" cm="1">
        <f t="array" ref="F108">_xlfn.LET(
 _xlpm.txt, E108,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108" s="6" t="str" cm="1">
        <f t="array" ref="G108">_xlfn.LET(
 _xlpm.txt, TRIM(E108),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(6857)</v>
      </c>
      <c r="H108" s="6" t="str">
        <f t="shared" si="5"/>
        <v>6857</v>
      </c>
      <c r="I108" s="6" t="str" cm="1">
        <f t="array" ref="I108">_xlfn.LET(
 _xlpm.txt, E108,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8" s="6" cm="1">
        <f t="array" ref="J108">_xlfn.LET(
 _xlpm.txt, E108,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137280</v>
      </c>
      <c r="K108" s="6" t="str" cm="1">
        <f t="array" ref="K108">_xlfn.LET(
 _xlpm.txt, E108,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8" s="6" t="str">
        <f>IFERROR(_xlfn.TEXTAFTER(_xlfn.TEXTBEFORE(E108," PER"),"USD ")," ")</f>
        <v>0.69</v>
      </c>
      <c r="M108" s="6" t="str">
        <f t="shared" si="6"/>
        <v>PCS</v>
      </c>
      <c r="N108" s="6">
        <v>17503.2</v>
      </c>
      <c r="O108" s="6" t="s">
        <v>28</v>
      </c>
      <c r="P108" s="6">
        <v>492.67863247863249</v>
      </c>
      <c r="Q108" s="6">
        <v>8623452.6400000006</v>
      </c>
      <c r="R108" s="6">
        <v>5.5732876977220869</v>
      </c>
      <c r="S108" s="6">
        <v>97550.36923076924</v>
      </c>
      <c r="T108" s="27">
        <v>3159633.1</v>
      </c>
      <c r="U108" s="6">
        <f t="shared" si="7"/>
        <v>498.25192017635459</v>
      </c>
      <c r="V108" s="6">
        <f t="shared" si="8"/>
        <v>2025</v>
      </c>
      <c r="W108" s="10" t="str">
        <f>IFERROR(VLOOKUP(VALUE(D108),'HSN Lookup'!$A:$B,2,0),"Unknown")</f>
        <v>Household Steel Items</v>
      </c>
      <c r="X108" s="6" t="str">
        <f t="shared" si="9"/>
        <v>Other</v>
      </c>
    </row>
    <row r="109" spans="1:24">
      <c r="A109" s="25" t="s">
        <v>24</v>
      </c>
      <c r="B109" s="6" t="s">
        <v>188</v>
      </c>
      <c r="C109" s="6" t="s">
        <v>26</v>
      </c>
      <c r="D109" s="26" t="s">
        <v>32</v>
      </c>
      <c r="E109" s="6" t="s">
        <v>193</v>
      </c>
      <c r="F109" s="6" t="str" cm="1">
        <f t="array" ref="F109">_xlfn.LET(
 _xlpm.txt, E109,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09" s="6" t="str" cm="1">
        <f t="array" ref="G109">_xlfn.LET(
 _xlpm.txt, TRIM(E109),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 (8505)</v>
      </c>
      <c r="H109" s="6" t="str">
        <f t="shared" si="5"/>
        <v>8505</v>
      </c>
      <c r="I109" s="6" t="str" cm="1">
        <f t="array" ref="I109">_xlfn.LET(
 _xlpm.txt, E109,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9" s="6" cm="1">
        <f t="array" ref="J109">_xlfn.LET(
 _xlpm.txt, E109,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33300</v>
      </c>
      <c r="K109" s="6" t="str" cm="1">
        <f t="array" ref="K109">_xlfn.LET(
 _xlpm.txt, E109,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9" s="6" t="str">
        <f>IFERROR(_xlfn.TEXTAFTER(_xlfn.TEXTBEFORE(E109," PER"),"USD ")," ")</f>
        <v>3.07</v>
      </c>
      <c r="M109" s="6" t="str">
        <f t="shared" si="6"/>
        <v>PCS</v>
      </c>
      <c r="N109" s="6">
        <v>21645</v>
      </c>
      <c r="O109" s="6" t="s">
        <v>28</v>
      </c>
      <c r="P109" s="6">
        <v>429.98154123354129</v>
      </c>
      <c r="Q109" s="6">
        <v>9306950.4600000009</v>
      </c>
      <c r="R109" s="6">
        <v>4.8640445840898332</v>
      </c>
      <c r="S109" s="6">
        <v>105282.2450226244</v>
      </c>
      <c r="T109" s="27">
        <v>3410066.7</v>
      </c>
      <c r="U109" s="6">
        <f t="shared" si="7"/>
        <v>434.8455858176311</v>
      </c>
      <c r="V109" s="6">
        <f t="shared" si="8"/>
        <v>2025</v>
      </c>
      <c r="W109" s="10" t="str">
        <f>IFERROR(VLOOKUP(VALUE(D109),'HSN Lookup'!$A:$B,2,0),"Unknown")</f>
        <v>Household Steel Items</v>
      </c>
      <c r="X109" s="6" t="str">
        <f t="shared" si="9"/>
        <v>Lunch Box</v>
      </c>
    </row>
    <row r="110" spans="1:24">
      <c r="A110" s="25" t="s">
        <v>24</v>
      </c>
      <c r="B110" s="6" t="s">
        <v>188</v>
      </c>
      <c r="C110" s="6" t="s">
        <v>26</v>
      </c>
      <c r="D110" s="26" t="s">
        <v>32</v>
      </c>
      <c r="E110" s="6" t="s">
        <v>194</v>
      </c>
      <c r="F110" s="6" t="str" cm="1">
        <f t="array" ref="F110">_xlfn.LET(
 _xlpm.txt, E110,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110" s="6" t="str" cm="1">
        <f t="array" ref="G110">_xlfn.LET(
 _xlpm.txt, TRIM(E110),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110" s="6" t="str">
        <f t="shared" si="5"/>
        <v>6578</v>
      </c>
      <c r="I110" s="6" t="str" cm="1">
        <f t="array" ref="I110">_xlfn.LET(
 _xlpm.txt, E110,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0" s="6" cm="1">
        <f t="array" ref="J110">_xlfn.LET(
 _xlpm.txt, E110,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12852</v>
      </c>
      <c r="K110" s="6" t="str" cm="1">
        <f t="array" ref="K110">_xlfn.LET(
 _xlpm.txt, E110,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0" s="6" t="str">
        <f>IFERROR(_xlfn.TEXTAFTER(_xlfn.TEXTBEFORE(E110," PER"),"USD ")," ")</f>
        <v>1.53</v>
      </c>
      <c r="M110" s="6" t="str">
        <f t="shared" si="6"/>
        <v>PCS</v>
      </c>
      <c r="N110" s="6">
        <v>3802.05</v>
      </c>
      <c r="O110" s="6" t="s">
        <v>28</v>
      </c>
      <c r="P110" s="6">
        <v>470.83541247484908</v>
      </c>
      <c r="Q110" s="6">
        <v>1790139.78</v>
      </c>
      <c r="R110" s="6">
        <v>5.3261924488105086</v>
      </c>
      <c r="S110" s="6">
        <v>20250.45</v>
      </c>
      <c r="T110" s="27">
        <v>655907.30000000005</v>
      </c>
      <c r="U110" s="6">
        <f t="shared" si="7"/>
        <v>476.16160492365958</v>
      </c>
      <c r="V110" s="6">
        <f t="shared" si="8"/>
        <v>2025</v>
      </c>
      <c r="W110" s="10" t="str">
        <f>IFERROR(VLOOKUP(VALUE(D110),'HSN Lookup'!$A:$B,2,0),"Unknown")</f>
        <v>Household Steel Items</v>
      </c>
      <c r="X110" s="6" t="str">
        <f t="shared" si="9"/>
        <v>Other</v>
      </c>
    </row>
    <row r="111" spans="1:24">
      <c r="A111" s="25" t="s">
        <v>24</v>
      </c>
      <c r="B111" s="6" t="s">
        <v>188</v>
      </c>
      <c r="C111" s="6" t="s">
        <v>26</v>
      </c>
      <c r="D111" s="26" t="s">
        <v>32</v>
      </c>
      <c r="E111" s="6" t="s">
        <v>195</v>
      </c>
      <c r="F111" s="6" t="str" cm="1">
        <f t="array" ref="F111">_xlfn.LET(
 _xlpm.txt, E111,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11" s="6" t="str" cm="1">
        <f t="array" ref="G111">_xlfn.LET(
 _xlpm.txt, TRIM(E111),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 (3888)</v>
      </c>
      <c r="H111" s="6" t="str">
        <f t="shared" si="5"/>
        <v>3888</v>
      </c>
      <c r="I111" s="6" cm="1">
        <f t="array" ref="I111">_xlfn.LET(
 _xlpm.txt, E111,
 _xlpm.afterQty, IFERROR(_xlfn.TEXTAFTER(_xlpm.txt, "QTY:"), ""),
 _xlpm.numberText, TRIM(_xlfn.TEXTBEFORE(_xlpm.afterQty, " ")),
 _xlpm.cleanNum, SUBSTITUTE(_xlpm.numberText, ",", ""),
 IF(ISNUMBER(--_xlpm.cleanNum), --_xlpm.cleanNum, "")
)</f>
        <v>206928</v>
      </c>
      <c r="J111" s="6" cm="1">
        <f t="array" ref="J111">_xlfn.LET(
 _xlpm.txt, E111,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206928</v>
      </c>
      <c r="K111" s="6" t="str" cm="1">
        <f t="array" ref="K111">_xlfn.LET(
 _xlpm.txt, E111,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1" s="6" t="str">
        <f>IFERROR(_xlfn.TEXTAFTER(_xlfn.TEXTBEFORE(E111," PER"),"USD ")," ")</f>
        <v xml:space="preserve"> </v>
      </c>
      <c r="M111" s="6" t="str">
        <f t="shared" si="6"/>
        <v>SET</v>
      </c>
      <c r="N111" s="6">
        <v>7072</v>
      </c>
      <c r="O111" s="6" t="s">
        <v>28</v>
      </c>
      <c r="P111" s="6">
        <v>694.15848840497722</v>
      </c>
      <c r="Q111" s="6">
        <v>4909088.83</v>
      </c>
      <c r="R111" s="6">
        <v>7.8524715882915972</v>
      </c>
      <c r="S111" s="6">
        <v>55532.679072398183</v>
      </c>
      <c r="T111" s="27">
        <v>1798690.2</v>
      </c>
      <c r="U111" s="6">
        <f t="shared" si="7"/>
        <v>702.01095999326878</v>
      </c>
      <c r="V111" s="6">
        <f t="shared" si="8"/>
        <v>2025</v>
      </c>
      <c r="W111" s="10" t="str">
        <f>IFERROR(VLOOKUP(VALUE(D111),'HSN Lookup'!$A:$B,2,0),"Unknown")</f>
        <v>Household Steel Items</v>
      </c>
      <c r="X111" s="6" t="str">
        <f t="shared" si="9"/>
        <v>Other</v>
      </c>
    </row>
    <row r="112" spans="1:24">
      <c r="A112" s="25" t="s">
        <v>24</v>
      </c>
      <c r="B112" s="6" t="s">
        <v>188</v>
      </c>
      <c r="C112" s="6" t="s">
        <v>26</v>
      </c>
      <c r="D112" s="26" t="s">
        <v>32</v>
      </c>
      <c r="E112" s="6" t="s">
        <v>196</v>
      </c>
      <c r="F112" s="6" t="str" cm="1">
        <f t="array" ref="F112">_xlfn.LET(
 _xlpm.txt, E112,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12" s="6" t="str" cm="1">
        <f t="array" ref="G112">_xlfn.LET(
 _xlpm.txt, TRIM(E112),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(6527)</v>
      </c>
      <c r="H112" s="6" t="str">
        <f t="shared" si="5"/>
        <v>6527</v>
      </c>
      <c r="I112" s="6" t="str" cm="1">
        <f t="array" ref="I112">_xlfn.LET(
 _xlpm.txt, E112,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2" s="6" cm="1">
        <f t="array" ref="J112">_xlfn.LET(
 _xlpm.txt, E112,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25044</v>
      </c>
      <c r="K112" s="6" t="str" cm="1">
        <f t="array" ref="K112">_xlfn.LET(
 _xlpm.txt, E112,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2" s="6" t="str">
        <f>IFERROR(_xlfn.TEXTAFTER(_xlfn.TEXTBEFORE(E112," PER"),"USD ")," ")</f>
        <v>1.73</v>
      </c>
      <c r="M112" s="6" t="str">
        <f t="shared" si="6"/>
        <v>PCS</v>
      </c>
      <c r="N112" s="6">
        <v>8723.66</v>
      </c>
      <c r="O112" s="6" t="s">
        <v>28</v>
      </c>
      <c r="P112" s="6">
        <v>452.14312341379639</v>
      </c>
      <c r="Q112" s="6">
        <v>3944342.88</v>
      </c>
      <c r="R112" s="6">
        <v>5.1147412150881966</v>
      </c>
      <c r="S112" s="6">
        <v>44619.263348416287</v>
      </c>
      <c r="T112" s="27">
        <v>1445207.3</v>
      </c>
      <c r="U112" s="6">
        <f t="shared" si="7"/>
        <v>457.25786462888459</v>
      </c>
      <c r="V112" s="6">
        <f t="shared" si="8"/>
        <v>2025</v>
      </c>
      <c r="W112" s="10" t="str">
        <f>IFERROR(VLOOKUP(VALUE(D112),'HSN Lookup'!$A:$B,2,0),"Unknown")</f>
        <v>Household Steel Items</v>
      </c>
      <c r="X112" s="6" t="str">
        <f t="shared" si="9"/>
        <v>Lunch Box</v>
      </c>
    </row>
    <row r="113" spans="1:24">
      <c r="A113" s="25" t="s">
        <v>24</v>
      </c>
      <c r="B113" s="6" t="s">
        <v>188</v>
      </c>
      <c r="C113" s="6" t="s">
        <v>26</v>
      </c>
      <c r="D113" s="26" t="s">
        <v>32</v>
      </c>
      <c r="E113" s="6" t="s">
        <v>197</v>
      </c>
      <c r="F113" s="6" t="str" cm="1">
        <f t="array" ref="F113">_xlfn.LET(
 _xlpm.txt, E113,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113" s="6" t="str" cm="1">
        <f t="array" ref="G113">_xlfn.LET(
 _xlpm.txt, TRIM(E113),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(6862)</v>
      </c>
      <c r="H113" s="6" t="str">
        <f t="shared" si="5"/>
        <v>6862</v>
      </c>
      <c r="I113" s="6" t="str" cm="1">
        <f t="array" ref="I113">_xlfn.LET(
 _xlpm.txt, E113,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3" s="6" cm="1">
        <f t="array" ref="J113">_xlfn.LET(
 _xlpm.txt, E113,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43644</v>
      </c>
      <c r="K113" s="6" t="str" cm="1">
        <f t="array" ref="K113">_xlfn.LET(
 _xlpm.txt, E113,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3" s="6" t="str">
        <f>IFERROR(_xlfn.TEXTAFTER(_xlfn.TEXTBEFORE(E113," PER"),"USD ")," ")</f>
        <v xml:space="preserve"> </v>
      </c>
      <c r="M113" s="6" t="str">
        <f t="shared" si="6"/>
        <v>PCS</v>
      </c>
      <c r="N113" s="6">
        <v>10911</v>
      </c>
      <c r="O113" s="6" t="s">
        <v>28</v>
      </c>
      <c r="P113" s="6">
        <v>469.75842727522689</v>
      </c>
      <c r="Q113" s="6">
        <v>5125534.2</v>
      </c>
      <c r="R113" s="6">
        <v>5.3140093583170449</v>
      </c>
      <c r="S113" s="6">
        <v>57981.156108597293</v>
      </c>
      <c r="T113" s="27">
        <v>1877995.7</v>
      </c>
      <c r="U113" s="6">
        <f t="shared" si="7"/>
        <v>475.07243663354393</v>
      </c>
      <c r="V113" s="6">
        <f t="shared" si="8"/>
        <v>2025</v>
      </c>
      <c r="W113" s="10" t="str">
        <f>IFERROR(VLOOKUP(VALUE(D113),'HSN Lookup'!$A:$B,2,0),"Unknown")</f>
        <v>Household Steel Items</v>
      </c>
      <c r="X113" s="6" t="str">
        <f t="shared" si="9"/>
        <v>Other</v>
      </c>
    </row>
    <row r="114" spans="1:24">
      <c r="A114" s="25" t="s">
        <v>24</v>
      </c>
      <c r="B114" s="6" t="s">
        <v>198</v>
      </c>
      <c r="C114" s="6" t="s">
        <v>26</v>
      </c>
      <c r="D114" s="26" t="s">
        <v>29</v>
      </c>
      <c r="E114" s="6" t="s">
        <v>172</v>
      </c>
      <c r="F114" s="6" t="str" cm="1">
        <f t="array" ref="F114">_xlfn.LET(
 _xlpm.txt, E114,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14" s="6" t="str" cm="1">
        <f t="array" ref="G114">_xlfn.LET(
 _xlpm.txt, TRIM(E114),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114" s="6" t="str">
        <f t="shared" si="5"/>
        <v>OKS-4156</v>
      </c>
      <c r="I114" s="6" t="str" cm="1">
        <f t="array" ref="I114">_xlfn.LET(
 _xlpm.txt, E114,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4" s="6" cm="1">
        <f t="array" ref="J114">_xlfn.LET(
 _xlpm.txt, E114,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114" s="6" t="str" cm="1">
        <f t="array" ref="K114">_xlfn.LET(
 _xlpm.txt, E114,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4" s="6" t="str">
        <f>IFERROR(_xlfn.TEXTAFTER(_xlfn.TEXTBEFORE(E114," PER"),"USD ")," ")</f>
        <v xml:space="preserve"> </v>
      </c>
      <c r="M114" s="6" t="str">
        <f t="shared" si="6"/>
        <v>SET</v>
      </c>
      <c r="N114" s="6">
        <v>9151</v>
      </c>
      <c r="O114" s="6" t="s">
        <v>28</v>
      </c>
      <c r="P114" s="6">
        <v>240.26836739154189</v>
      </c>
      <c r="Q114" s="6">
        <v>2198695.83</v>
      </c>
      <c r="R114" s="6">
        <v>2.7179679569178949</v>
      </c>
      <c r="S114" s="6">
        <v>24872.124773755659</v>
      </c>
      <c r="T114" s="27">
        <v>966546.7</v>
      </c>
      <c r="U114" s="6">
        <f t="shared" si="7"/>
        <v>242.98633534845979</v>
      </c>
      <c r="V114" s="6">
        <f t="shared" si="8"/>
        <v>2025</v>
      </c>
      <c r="W114" s="10" t="str">
        <f>IFERROR(VLOOKUP(VALUE(D114),'HSN Lookup'!$A:$B,2,0),"Unknown")</f>
        <v>Steel Scrubbers</v>
      </c>
      <c r="X114" s="6" t="str">
        <f t="shared" si="9"/>
        <v>Scrubber</v>
      </c>
    </row>
    <row r="115" spans="1:24">
      <c r="A115" s="25" t="s">
        <v>24</v>
      </c>
      <c r="B115" s="6" t="s">
        <v>199</v>
      </c>
      <c r="C115" s="6" t="s">
        <v>26</v>
      </c>
      <c r="D115" s="26" t="s">
        <v>32</v>
      </c>
      <c r="E115" s="6" t="s">
        <v>200</v>
      </c>
      <c r="F115" s="6" t="str" cm="1">
        <f t="array" ref="F115">_xlfn.LET(
 _xlpm.txt, E115,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15" s="6" t="str" cm="1">
        <f t="array" ref="G115">_xlfn.LET(
 _xlpm.txt, TRIM(E115),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115" s="6" t="str">
        <f t="shared" si="5"/>
        <v>2628</v>
      </c>
      <c r="I115" s="6" t="str" cm="1">
        <f t="array" ref="I115">_xlfn.LET(
 _xlpm.txt, E115,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5" s="6" cm="1">
        <f t="array" ref="J115">_xlfn.LET(
 _xlpm.txt, E115,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164808</v>
      </c>
      <c r="K115" s="6" t="str" cm="1">
        <f t="array" ref="K115">_xlfn.LET(
 _xlpm.txt, E115,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5" s="6" t="str">
        <f>IFERROR(_xlfn.TEXTAFTER(_xlfn.TEXTBEFORE(E115," PER"),"USD ")," ")</f>
        <v>0.370</v>
      </c>
      <c r="M115" s="6" t="str">
        <f t="shared" si="6"/>
        <v>SET</v>
      </c>
      <c r="N115" s="6">
        <v>5585.16</v>
      </c>
      <c r="O115" s="6" t="s">
        <v>28</v>
      </c>
      <c r="P115" s="6">
        <v>974.13156471793127</v>
      </c>
      <c r="Q115" s="6">
        <v>5440680.6500000004</v>
      </c>
      <c r="R115" s="6">
        <v>11.18405929641712</v>
      </c>
      <c r="S115" s="6">
        <v>62464.760619977053</v>
      </c>
      <c r="T115" s="27">
        <v>1993465.4</v>
      </c>
      <c r="U115" s="6">
        <f t="shared" si="7"/>
        <v>985.31562401434837</v>
      </c>
      <c r="V115" s="6">
        <f t="shared" si="8"/>
        <v>2025</v>
      </c>
      <c r="W115" s="10" t="str">
        <f>IFERROR(VLOOKUP(VALUE(D115),'HSN Lookup'!$A:$B,2,0),"Unknown")</f>
        <v>Household Steel Items</v>
      </c>
      <c r="X115" s="6" t="str">
        <f t="shared" si="9"/>
        <v>Other</v>
      </c>
    </row>
    <row r="116" spans="1:24">
      <c r="A116" s="25" t="s">
        <v>24</v>
      </c>
      <c r="B116" s="6" t="s">
        <v>201</v>
      </c>
      <c r="C116" s="6" t="s">
        <v>26</v>
      </c>
      <c r="D116" s="26" t="s">
        <v>32</v>
      </c>
      <c r="E116" s="6" t="s">
        <v>202</v>
      </c>
      <c r="F116" s="6" t="str" cm="1">
        <f t="array" ref="F116">_xlfn.LET(
 _xlpm.txt, E116,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16" s="6" t="str" cm="1">
        <f t="array" ref="G116">_xlfn.LET(
 _xlpm.txt, TRIM(E116),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116" s="6" t="str">
        <f t="shared" si="5"/>
        <v>SB-12</v>
      </c>
      <c r="I116" s="6" t="str" cm="1">
        <f t="array" ref="I116">_xlfn.LET(
 _xlpm.txt, E116,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6" s="6" cm="1">
        <f t="array" ref="J116">_xlfn.LET(
 _xlpm.txt, E116,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23130</v>
      </c>
      <c r="K116" s="6" t="str" cm="1">
        <f t="array" ref="K116">_xlfn.LET(
 _xlpm.txt, E116,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6" s="6" t="str">
        <f>IFERROR(_xlfn.TEXTAFTER(_xlfn.TEXTBEFORE(E116," PER"),"USD ")," ")</f>
        <v>0.9890</v>
      </c>
      <c r="M116" s="6" t="str">
        <f t="shared" si="6"/>
        <v>PCS</v>
      </c>
      <c r="N116" s="6">
        <v>5140</v>
      </c>
      <c r="O116" s="6" t="s">
        <v>28</v>
      </c>
      <c r="P116" s="6">
        <v>441.00950389105071</v>
      </c>
      <c r="Q116" s="6">
        <v>2266788.85</v>
      </c>
      <c r="R116" s="6">
        <v>5.0632549241222824</v>
      </c>
      <c r="S116" s="6">
        <v>26025.13030998853</v>
      </c>
      <c r="T116" s="27">
        <v>830551.5</v>
      </c>
      <c r="U116" s="6">
        <f t="shared" si="7"/>
        <v>446.07275881517302</v>
      </c>
      <c r="V116" s="6">
        <f t="shared" si="8"/>
        <v>2025</v>
      </c>
      <c r="W116" s="10" t="str">
        <f>IFERROR(VLOOKUP(VALUE(D116),'HSN Lookup'!$A:$B,2,0),"Unknown")</f>
        <v>Household Steel Items</v>
      </c>
      <c r="X116" s="6" t="str">
        <f t="shared" si="9"/>
        <v>Tea Strainer</v>
      </c>
    </row>
    <row r="117" spans="1:24">
      <c r="A117" s="25" t="s">
        <v>24</v>
      </c>
      <c r="B117" s="6" t="s">
        <v>201</v>
      </c>
      <c r="C117" s="6" t="s">
        <v>26</v>
      </c>
      <c r="D117" s="26" t="s">
        <v>32</v>
      </c>
      <c r="E117" s="6" t="s">
        <v>203</v>
      </c>
      <c r="F117" s="6" t="str" cm="1">
        <f t="array" ref="F117">_xlfn.LET(
 _xlpm.txt, E117,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117" s="6" t="str" cm="1">
        <f t="array" ref="G117">_xlfn.LET(
 _xlpm.txt, TRIM(E117),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(SM1168)</v>
      </c>
      <c r="H117" s="6" t="str">
        <f t="shared" si="5"/>
        <v>SM1168</v>
      </c>
      <c r="I117" s="6" t="str" cm="1">
        <f t="array" ref="I117">_xlfn.LET(
 _xlpm.txt, E117,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7" s="6" cm="1">
        <f t="array" ref="J117">_xlfn.LET(
 _xlpm.txt, E117,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57792</v>
      </c>
      <c r="K117" s="6" t="str" cm="1">
        <f t="array" ref="K117">_xlfn.LET(
 _xlpm.txt, E117,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117" s="6" t="str">
        <f>IFERROR(_xlfn.TEXTAFTER(_xlfn.TEXTBEFORE(E117," PER"),"USD ")," ")</f>
        <v>1.23</v>
      </c>
      <c r="M117" s="6" t="str">
        <f t="shared" si="6"/>
        <v>PCS</v>
      </c>
      <c r="N117" s="6">
        <v>10836</v>
      </c>
      <c r="O117" s="6" t="s">
        <v>28</v>
      </c>
      <c r="P117" s="6">
        <v>587.26129291251391</v>
      </c>
      <c r="Q117" s="6">
        <v>6363563.3700000001</v>
      </c>
      <c r="R117" s="6">
        <v>6.7423799415902863</v>
      </c>
      <c r="S117" s="6">
        <v>73060.429047072335</v>
      </c>
      <c r="T117" s="27">
        <v>2331609.7000000002</v>
      </c>
      <c r="U117" s="6">
        <f t="shared" si="7"/>
        <v>594.00367285410425</v>
      </c>
      <c r="V117" s="6">
        <f t="shared" si="8"/>
        <v>2025</v>
      </c>
      <c r="W117" s="10" t="str">
        <f>IFERROR(VLOOKUP(VALUE(D117),'HSN Lookup'!$A:$B,2,0),"Unknown")</f>
        <v>Household Steel Items</v>
      </c>
      <c r="X117" s="6" t="str">
        <f t="shared" si="9"/>
        <v>Hanger</v>
      </c>
    </row>
    <row r="118" spans="1:24">
      <c r="A118" s="25" t="s">
        <v>24</v>
      </c>
      <c r="B118" s="6" t="s">
        <v>201</v>
      </c>
      <c r="C118" s="6" t="s">
        <v>26</v>
      </c>
      <c r="D118" s="26" t="s">
        <v>32</v>
      </c>
      <c r="E118" s="6" t="s">
        <v>204</v>
      </c>
      <c r="F118" s="6" t="str" cm="1">
        <f t="array" ref="F118">_xlfn.LET(
 _xlpm.txt, E118,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18" s="6" t="str" cm="1">
        <f t="array" ref="G118">_xlfn.LET(
 _xlpm.txt, TRIM(E118),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DRAINER</v>
      </c>
      <c r="H118" s="6" t="str">
        <f t="shared" si="5"/>
        <v>AM-321</v>
      </c>
      <c r="I118" s="6" cm="1">
        <f t="array" ref="I118">_xlfn.LET(
 _xlpm.txt, E118,
 _xlpm.afterQty, IFERROR(_xlfn.TEXTAFTER(_xlpm.txt, "QTY:"), ""),
 _xlpm.numberText, TRIM(_xlfn.TEXTBEFORE(_xlpm.afterQty, " ")),
 _xlpm.cleanNum, SUBSTITUTE(_xlpm.numberText, ",", ""),
 IF(ISNUMBER(--_xlpm.cleanNum), --_xlpm.cleanNum, "")
)</f>
        <v>16560</v>
      </c>
      <c r="J118" s="6" cm="1">
        <f t="array" ref="J118">_xlfn.LET(
 _xlpm.txt, E118,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16560</v>
      </c>
      <c r="K118" s="6" t="str" cm="1">
        <f t="array" ref="K118">_xlfn.LET(
 _xlpm.txt, E118,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8" s="6" t="str">
        <f>IFERROR(_xlfn.TEXTAFTER(_xlfn.TEXTBEFORE(E118," PER"),"USD ")," ")</f>
        <v>0.7142</v>
      </c>
      <c r="M118" s="6" t="str">
        <f t="shared" si="6"/>
        <v>PCS</v>
      </c>
      <c r="N118" s="6">
        <v>2277</v>
      </c>
      <c r="O118" s="6" t="s">
        <v>28</v>
      </c>
      <c r="P118" s="6">
        <v>514.70243302591132</v>
      </c>
      <c r="Q118" s="6">
        <v>1171977.44</v>
      </c>
      <c r="R118" s="6">
        <v>5.9093275892756756</v>
      </c>
      <c r="S118" s="6">
        <v>13455.538920780709</v>
      </c>
      <c r="T118" s="27">
        <v>429412.5</v>
      </c>
      <c r="U118" s="6">
        <f t="shared" si="7"/>
        <v>520.61176061518699</v>
      </c>
      <c r="V118" s="6">
        <f t="shared" si="8"/>
        <v>2025</v>
      </c>
      <c r="W118" s="10" t="str">
        <f>IFERROR(VLOOKUP(VALUE(D118),'HSN Lookup'!$A:$B,2,0),"Unknown")</f>
        <v>Household Steel Items</v>
      </c>
      <c r="X118" s="6" t="str">
        <f t="shared" si="9"/>
        <v>Other</v>
      </c>
    </row>
    <row r="119" spans="1:24">
      <c r="A119" s="25" t="s">
        <v>24</v>
      </c>
      <c r="B119" s="6" t="s">
        <v>205</v>
      </c>
      <c r="C119" s="6" t="s">
        <v>26</v>
      </c>
      <c r="D119" s="26" t="s">
        <v>32</v>
      </c>
      <c r="E119" s="6" t="s">
        <v>156</v>
      </c>
      <c r="F119" s="6" t="str" cm="1">
        <f t="array" ref="F119">_xlfn.LET(
 _xlpm.txt, E119,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19" s="6" t="str" cm="1">
        <f t="array" ref="G119">_xlfn.LET(
 _xlpm.txt, TRIM(E119),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19" s="6" t="str">
        <f t="shared" si="5"/>
        <v>RYX-02-026-3S</v>
      </c>
      <c r="I119" s="6" t="str" cm="1">
        <f t="array" ref="I119">_xlfn.LET(
 _xlpm.txt, E119,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9" s="6" t="e" cm="1">
        <f t="array" ref="J119">_xlfn.LET(
 _xlpm.txt, E119,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9" s="6" t="str" cm="1">
        <f t="array" ref="K119">_xlfn.LET(
 _xlpm.txt, E119,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19" s="6" t="str">
        <f>IFERROR(_xlfn.TEXTAFTER(_xlfn.TEXTBEFORE(E119," PER"),"USD ")," ")</f>
        <v xml:space="preserve"> </v>
      </c>
      <c r="M119" s="6" t="str">
        <f t="shared" si="6"/>
        <v>OTHER</v>
      </c>
      <c r="N119" s="6">
        <v>3307.2</v>
      </c>
      <c r="O119" s="6" t="s">
        <v>28</v>
      </c>
      <c r="P119" s="6">
        <v>300.7694515</v>
      </c>
      <c r="Q119" s="6">
        <v>994704.73</v>
      </c>
      <c r="R119" s="6">
        <v>3.4531509929999999</v>
      </c>
      <c r="S119" s="6">
        <v>11420.26096</v>
      </c>
      <c r="T119" s="27">
        <v>364459.8</v>
      </c>
      <c r="U119" s="6">
        <f t="shared" si="7"/>
        <v>304.22260249300001</v>
      </c>
      <c r="V119" s="6">
        <f t="shared" si="8"/>
        <v>2025</v>
      </c>
      <c r="W119" s="10" t="str">
        <f>IFERROR(VLOOKUP(VALUE(D119),'HSN Lookup'!$A:$B,2,0),"Unknown")</f>
        <v>Household Steel Items</v>
      </c>
      <c r="X119" s="6" t="str">
        <f t="shared" si="9"/>
        <v>Cloth Stand</v>
      </c>
    </row>
    <row r="120" spans="1:24">
      <c r="A120" s="25" t="s">
        <v>24</v>
      </c>
      <c r="B120" s="6" t="s">
        <v>206</v>
      </c>
      <c r="C120" s="6" t="s">
        <v>26</v>
      </c>
      <c r="D120" s="26" t="s">
        <v>29</v>
      </c>
      <c r="E120" s="6" t="s">
        <v>113</v>
      </c>
      <c r="F120" s="6" t="str" cm="1">
        <f t="array" ref="F120">_xlfn.LET(
 _xlpm.txt, E120,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20" s="6" t="str" cm="1">
        <f t="array" ref="G120">_xlfn.LET(
 _xlpm.txt, TRIM(E120),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120" s="6" t="str">
        <f t="shared" si="5"/>
        <v>8001-2</v>
      </c>
      <c r="I120" s="6" t="str" cm="1">
        <f t="array" ref="I120">_xlfn.LET(
 _xlpm.txt, E120,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0" s="6" cm="1">
        <f t="array" ref="J120">_xlfn.LET(
 _xlpm.txt, E120,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120" s="6" t="str" cm="1">
        <f t="array" ref="K120">_xlfn.LET(
 _xlpm.txt, E120,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20" s="6" t="str">
        <f>IFERROR(_xlfn.TEXTAFTER(_xlfn.TEXTBEFORE(E120," PER"),"USD ")," ")</f>
        <v xml:space="preserve"> </v>
      </c>
      <c r="M120" s="6" t="str">
        <f t="shared" si="6"/>
        <v>SET</v>
      </c>
      <c r="N120" s="6">
        <v>4900</v>
      </c>
      <c r="O120" s="6" t="s">
        <v>28</v>
      </c>
      <c r="P120" s="6">
        <v>463.21174079999997</v>
      </c>
      <c r="Q120" s="6">
        <v>2269737.5299999998</v>
      </c>
      <c r="R120" s="6">
        <v>5.3181600549999999</v>
      </c>
      <c r="S120" s="6">
        <v>26058.984270000001</v>
      </c>
      <c r="T120" s="27">
        <v>997776.7</v>
      </c>
      <c r="U120" s="6">
        <f t="shared" si="7"/>
        <v>468.52990085499999</v>
      </c>
      <c r="V120" s="6">
        <f t="shared" si="8"/>
        <v>2025</v>
      </c>
      <c r="W120" s="10" t="str">
        <f>IFERROR(VLOOKUP(VALUE(D120),'HSN Lookup'!$A:$B,2,0),"Unknown")</f>
        <v>Steel Scrubbers</v>
      </c>
      <c r="X120" s="6" t="str">
        <f t="shared" si="9"/>
        <v>Scrubber</v>
      </c>
    </row>
    <row r="121" spans="1:24">
      <c r="A121" s="25" t="s">
        <v>24</v>
      </c>
      <c r="B121" s="6" t="s">
        <v>207</v>
      </c>
      <c r="C121" s="6" t="s">
        <v>26</v>
      </c>
      <c r="D121" s="26" t="s">
        <v>32</v>
      </c>
      <c r="E121" s="6" t="s">
        <v>208</v>
      </c>
      <c r="F121" s="6" t="str" cm="1">
        <f t="array" ref="F121">_xlfn.LET(
 _xlpm.txt, E121,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21" s="6" t="str" cm="1">
        <f t="array" ref="G121">_xlfn.LET(
 _xlpm.txt, TRIM(E121),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(8504)</v>
      </c>
      <c r="H121" s="6" t="str">
        <f t="shared" si="5"/>
        <v>8504</v>
      </c>
      <c r="I121" s="6" t="str" cm="1">
        <f t="array" ref="I121">_xlfn.LET(
 _xlpm.txt, E121,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1" s="6" cm="1">
        <f t="array" ref="J121">_xlfn.LET(
 _xlpm.txt, E121,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21660</v>
      </c>
      <c r="K121" s="6" t="str" cm="1">
        <f t="array" ref="K121">_xlfn.LET(
 _xlpm.txt, E121,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1" s="6" t="str">
        <f>IFERROR(_xlfn.TEXTAFTER(_xlfn.TEXTBEFORE(E121," PER"),"USD ")," ")</f>
        <v>2.12</v>
      </c>
      <c r="M121" s="6" t="str">
        <f t="shared" si="6"/>
        <v>PCS</v>
      </c>
      <c r="N121" s="6">
        <v>10360.700000000001</v>
      </c>
      <c r="O121" s="6" t="s">
        <v>28</v>
      </c>
      <c r="P121" s="6">
        <v>401.28087970000001</v>
      </c>
      <c r="Q121" s="6">
        <v>4157550.81</v>
      </c>
      <c r="R121" s="6">
        <v>4.6071283540000003</v>
      </c>
      <c r="S121" s="6">
        <v>47733.074739999996</v>
      </c>
      <c r="T121" s="27">
        <v>1523326.6</v>
      </c>
      <c r="U121" s="6">
        <f t="shared" si="7"/>
        <v>405.88800805400001</v>
      </c>
      <c r="V121" s="6">
        <f t="shared" si="8"/>
        <v>2025</v>
      </c>
      <c r="W121" s="10" t="str">
        <f>IFERROR(VLOOKUP(VALUE(D121),'HSN Lookup'!$A:$B,2,0),"Unknown")</f>
        <v>Household Steel Items</v>
      </c>
      <c r="X121" s="6" t="str">
        <f t="shared" si="9"/>
        <v>Lunch Box</v>
      </c>
    </row>
    <row r="122" spans="1:24">
      <c r="A122" s="25" t="s">
        <v>24</v>
      </c>
      <c r="B122" s="6" t="s">
        <v>207</v>
      </c>
      <c r="C122" s="6" t="s">
        <v>26</v>
      </c>
      <c r="D122" s="26" t="s">
        <v>32</v>
      </c>
      <c r="E122" s="6" t="s">
        <v>209</v>
      </c>
      <c r="F122" s="6" t="str" cm="1">
        <f t="array" ref="F122">_xlfn.LET(
 _xlpm.txt, E122,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22" s="6" t="str" cm="1">
        <f t="array" ref="G122">_xlfn.LET(
 _xlpm.txt, TRIM(E122),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122" s="6" t="str">
        <f t="shared" si="5"/>
        <v>6561</v>
      </c>
      <c r="I122" s="6" t="str" cm="1">
        <f t="array" ref="I122">_xlfn.LET(
 _xlpm.txt, E122,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2" s="6" cm="1">
        <f t="array" ref="J122">_xlfn.LET(
 _xlpm.txt, E122,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21780</v>
      </c>
      <c r="K122" s="6" t="str" cm="1">
        <f t="array" ref="K122">_xlfn.LET(
 _xlpm.txt, E122,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2" s="6" t="str">
        <f>IFERROR(_xlfn.TEXTAFTER(_xlfn.TEXTBEFORE(E122," PER"),"USD ")," ")</f>
        <v>2.15</v>
      </c>
      <c r="M122" s="6" t="str">
        <f t="shared" si="6"/>
        <v>PCS</v>
      </c>
      <c r="N122" s="6">
        <v>8530.5</v>
      </c>
      <c r="O122" s="6" t="s">
        <v>28</v>
      </c>
      <c r="P122" s="6">
        <v>497.00996780000003</v>
      </c>
      <c r="Q122" s="6">
        <v>4239743.53</v>
      </c>
      <c r="R122" s="6">
        <v>5.7061994</v>
      </c>
      <c r="S122" s="6">
        <v>48676.733979999997</v>
      </c>
      <c r="T122" s="27">
        <v>1553442.1</v>
      </c>
      <c r="U122" s="6">
        <f t="shared" si="7"/>
        <v>502.71616720000003</v>
      </c>
      <c r="V122" s="6">
        <f t="shared" si="8"/>
        <v>2025</v>
      </c>
      <c r="W122" s="10" t="str">
        <f>IFERROR(VLOOKUP(VALUE(D122),'HSN Lookup'!$A:$B,2,0),"Unknown")</f>
        <v>Household Steel Items</v>
      </c>
      <c r="X122" s="6" t="str">
        <f t="shared" si="9"/>
        <v>Lunch Box</v>
      </c>
    </row>
    <row r="123" spans="1:24">
      <c r="A123" s="25" t="s">
        <v>24</v>
      </c>
      <c r="B123" s="6" t="s">
        <v>207</v>
      </c>
      <c r="C123" s="6" t="s">
        <v>26</v>
      </c>
      <c r="D123" s="26" t="s">
        <v>32</v>
      </c>
      <c r="E123" s="6" t="s">
        <v>210</v>
      </c>
      <c r="F123" s="6" t="str" cm="1">
        <f t="array" ref="F123">_xlfn.LET(
 _xlpm.txt, E123,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23" s="6" t="str" cm="1">
        <f t="array" ref="G123">_xlfn.LET(
 _xlpm.txt, TRIM(E123),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SMALL (6587)</v>
      </c>
      <c r="H123" s="6" t="str">
        <f t="shared" si="5"/>
        <v>6587</v>
      </c>
      <c r="I123" s="6" t="str" cm="1">
        <f t="array" ref="I123">_xlfn.LET(
 _xlpm.txt, E123,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3" s="6" cm="1">
        <f t="array" ref="J123">_xlfn.LET(
 _xlpm.txt, E123,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54648</v>
      </c>
      <c r="K123" s="6" t="str" cm="1">
        <f t="array" ref="K123">_xlfn.LET(
 _xlpm.txt, E123,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3" s="6" t="str">
        <f>IFERROR(_xlfn.TEXTAFTER(_xlfn.TEXTBEFORE(E123," PER"),"USD ")," ")</f>
        <v>1.37</v>
      </c>
      <c r="M123" s="6" t="str">
        <f t="shared" si="6"/>
        <v>PCS</v>
      </c>
      <c r="N123" s="6">
        <v>11088.99</v>
      </c>
      <c r="O123" s="6" t="s">
        <v>28</v>
      </c>
      <c r="P123" s="6">
        <v>611.28828410000006</v>
      </c>
      <c r="Q123" s="6">
        <v>6778569.6699999999</v>
      </c>
      <c r="R123" s="6">
        <v>7.0182351799999996</v>
      </c>
      <c r="S123" s="6">
        <v>77825.139720000006</v>
      </c>
      <c r="T123" s="27">
        <v>2483667.9</v>
      </c>
      <c r="U123" s="6">
        <f t="shared" si="7"/>
        <v>618.30651928000009</v>
      </c>
      <c r="V123" s="6">
        <f t="shared" si="8"/>
        <v>2025</v>
      </c>
      <c r="W123" s="10" t="str">
        <f>IFERROR(VLOOKUP(VALUE(D123),'HSN Lookup'!$A:$B,2,0),"Unknown")</f>
        <v>Household Steel Items</v>
      </c>
      <c r="X123" s="6" t="str">
        <f t="shared" si="9"/>
        <v>Lunch Box</v>
      </c>
    </row>
    <row r="124" spans="1:24">
      <c r="A124" s="25" t="s">
        <v>24</v>
      </c>
      <c r="B124" s="6" t="s">
        <v>211</v>
      </c>
      <c r="C124" s="6" t="s">
        <v>26</v>
      </c>
      <c r="D124" s="26" t="s">
        <v>29</v>
      </c>
      <c r="E124" s="6" t="s">
        <v>212</v>
      </c>
      <c r="F124" s="6" t="str" cm="1">
        <f t="array" ref="F124">_xlfn.LET(
 _xlpm.txt, E124,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24" s="6" t="str" cm="1">
        <f t="array" ref="G124">_xlfn.LET(
 _xlpm.txt, TRIM(E124),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(8001-12)</v>
      </c>
      <c r="H124" s="6" t="str">
        <f t="shared" si="5"/>
        <v>8001-12</v>
      </c>
      <c r="I124" s="6" t="str" cm="1">
        <f t="array" ref="I124">_xlfn.LET(
 _xlpm.txt, E124,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4" s="6" cm="1">
        <f t="array" ref="J124">_xlfn.LET(
 _xlpm.txt, E124,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269568</v>
      </c>
      <c r="K124" s="6" t="str" cm="1">
        <f t="array" ref="K124">_xlfn.LET(
 _xlpm.txt, E124,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124" s="6" t="str">
        <f>IFERROR(_xlfn.TEXTAFTER(_xlfn.TEXTBEFORE(E124," PER"),"USD ")," ")</f>
        <v xml:space="preserve"> </v>
      </c>
      <c r="M124" s="6" t="str">
        <f t="shared" si="6"/>
        <v>PCS</v>
      </c>
      <c r="N124" s="6">
        <v>4838</v>
      </c>
      <c r="O124" s="6" t="s">
        <v>28</v>
      </c>
      <c r="P124" s="6">
        <v>418.1975486</v>
      </c>
      <c r="Q124" s="6">
        <v>2023239.74</v>
      </c>
      <c r="R124" s="6">
        <v>4.8013495820000003</v>
      </c>
      <c r="S124" s="6">
        <v>23228.92928</v>
      </c>
      <c r="T124" s="27">
        <v>889416.2</v>
      </c>
      <c r="U124" s="6">
        <f t="shared" si="7"/>
        <v>422.998898182</v>
      </c>
      <c r="V124" s="6">
        <f t="shared" si="8"/>
        <v>2025</v>
      </c>
      <c r="W124" s="10" t="str">
        <f>IFERROR(VLOOKUP(VALUE(D124),'HSN Lookup'!$A:$B,2,0),"Unknown")</f>
        <v>Steel Scrubbers</v>
      </c>
      <c r="X124" s="6" t="str">
        <f t="shared" si="9"/>
        <v>Scrubber</v>
      </c>
    </row>
    <row r="125" spans="1:24">
      <c r="A125" s="25" t="s">
        <v>24</v>
      </c>
      <c r="B125" s="6" t="s">
        <v>213</v>
      </c>
      <c r="C125" s="6" t="s">
        <v>26</v>
      </c>
      <c r="D125" s="26" t="s">
        <v>32</v>
      </c>
      <c r="E125" s="6" t="s">
        <v>214</v>
      </c>
      <c r="F125" s="6" t="str" cm="1">
        <f t="array" ref="F125">_xlfn.LET(
 _xlpm.txt, E125,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25" s="6" t="str" cm="1">
        <f t="array" ref="G125">_xlfn.LET(
 _xlpm.txt, TRIM(E125),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(8504)</v>
      </c>
      <c r="H125" s="6" t="str">
        <f t="shared" si="5"/>
        <v>8504</v>
      </c>
      <c r="I125" s="6" t="str" cm="1">
        <f t="array" ref="I125">_xlfn.LET(
 _xlpm.txt, E125,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5" s="6" t="e" cm="1">
        <f t="array" ref="J125">_xlfn.LET(
 _xlpm.txt, E125,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5" s="6" t="str" cm="1">
        <f t="array" ref="K125">_xlfn.LET(
 _xlpm.txt, E125,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5" s="6" t="str">
        <f>IFERROR(_xlfn.TEXTAFTER(_xlfn.TEXTBEFORE(E125," PER"),"USD ")," ")</f>
        <v xml:space="preserve"> </v>
      </c>
      <c r="M125" s="6" t="str">
        <f t="shared" si="6"/>
        <v>PCS</v>
      </c>
      <c r="N125" s="6">
        <v>10762.5</v>
      </c>
      <c r="O125" s="6" t="s">
        <v>28</v>
      </c>
      <c r="P125" s="6">
        <v>403.33209849999997</v>
      </c>
      <c r="Q125" s="6">
        <v>4340861.71</v>
      </c>
      <c r="R125" s="6">
        <v>4.6306785130000003</v>
      </c>
      <c r="S125" s="6">
        <v>49837.677499999998</v>
      </c>
      <c r="T125" s="27">
        <v>1590491.7</v>
      </c>
      <c r="U125" s="6">
        <f t="shared" si="7"/>
        <v>407.96277701299999</v>
      </c>
      <c r="V125" s="6">
        <f t="shared" si="8"/>
        <v>2025</v>
      </c>
      <c r="W125" s="10" t="str">
        <f>IFERROR(VLOOKUP(VALUE(D125),'HSN Lookup'!$A:$B,2,0),"Unknown")</f>
        <v>Household Steel Items</v>
      </c>
      <c r="X125" s="6" t="str">
        <f t="shared" si="9"/>
        <v>Lunch Box</v>
      </c>
    </row>
    <row r="126" spans="1:24">
      <c r="A126" s="25" t="s">
        <v>24</v>
      </c>
      <c r="B126" s="6" t="s">
        <v>213</v>
      </c>
      <c r="C126" s="6" t="s">
        <v>26</v>
      </c>
      <c r="D126" s="26" t="s">
        <v>32</v>
      </c>
      <c r="E126" s="6" t="s">
        <v>215</v>
      </c>
      <c r="F126" s="6" t="str" cm="1">
        <f t="array" ref="F126">_xlfn.LET(
 _xlpm.txt, E126,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126" s="6" t="str" cm="1">
        <f t="array" ref="G126">_xlfn.LET(
 _xlpm.txt, TRIM(E126),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(6862)</v>
      </c>
      <c r="H126" s="6" t="str">
        <f t="shared" si="5"/>
        <v>6862</v>
      </c>
      <c r="I126" s="6" t="str" cm="1">
        <f t="array" ref="I126">_xlfn.LET(
 _xlpm.txt, E126,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6" s="6" t="e" cm="1">
        <f t="array" ref="J126">_xlfn.LET(
 _xlpm.txt, E126,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6" s="6" t="str" cm="1">
        <f t="array" ref="K126">_xlfn.LET(
 _xlpm.txt, E126,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6" s="6" t="str">
        <f>IFERROR(_xlfn.TEXTAFTER(_xlfn.TEXTBEFORE(E126," PER"),"USD ")," ")</f>
        <v>: 1.29</v>
      </c>
      <c r="M126" s="6" t="str">
        <f t="shared" si="6"/>
        <v>PCS</v>
      </c>
      <c r="N126" s="6">
        <v>10638</v>
      </c>
      <c r="O126" s="6" t="s">
        <v>28</v>
      </c>
      <c r="P126" s="6">
        <v>469.57757290000001</v>
      </c>
      <c r="Q126" s="6">
        <v>4995366.22</v>
      </c>
      <c r="R126" s="6">
        <v>5.3912465310000002</v>
      </c>
      <c r="S126" s="6">
        <v>57352.080600000001</v>
      </c>
      <c r="T126" s="27">
        <v>1830302.1</v>
      </c>
      <c r="U126" s="6">
        <f t="shared" si="7"/>
        <v>474.96881943099999</v>
      </c>
      <c r="V126" s="6">
        <f t="shared" si="8"/>
        <v>2025</v>
      </c>
      <c r="W126" s="10" t="str">
        <f>IFERROR(VLOOKUP(VALUE(D126),'HSN Lookup'!$A:$B,2,0),"Unknown")</f>
        <v>Household Steel Items</v>
      </c>
      <c r="X126" s="6" t="str">
        <f t="shared" si="9"/>
        <v>Other</v>
      </c>
    </row>
    <row r="127" spans="1:24">
      <c r="A127" s="25" t="s">
        <v>24</v>
      </c>
      <c r="B127" s="6" t="s">
        <v>213</v>
      </c>
      <c r="C127" s="6" t="s">
        <v>26</v>
      </c>
      <c r="D127" s="26" t="s">
        <v>32</v>
      </c>
      <c r="E127" s="6" t="s">
        <v>216</v>
      </c>
      <c r="F127" s="6" t="str" cm="1">
        <f t="array" ref="F127">_xlfn.LET(
 _xlpm.txt, E127,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27" s="6" t="str" cm="1">
        <f t="array" ref="G127">_xlfn.LET(
 _xlpm.txt, TRIM(E127),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(6527)</v>
      </c>
      <c r="H127" s="6" t="str">
        <f t="shared" si="5"/>
        <v>6527</v>
      </c>
      <c r="I127" s="6" t="str" cm="1">
        <f t="array" ref="I127">_xlfn.LET(
 _xlpm.txt, E127,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7" s="6" t="e" cm="1">
        <f t="array" ref="J127">_xlfn.LET(
 _xlpm.txt, E127,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7" s="6" t="str" cm="1">
        <f t="array" ref="K127">_xlfn.LET(
 _xlpm.txt, E127,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7" s="6" t="str">
        <f>IFERROR(_xlfn.TEXTAFTER(_xlfn.TEXTBEFORE(E127," PER"),"USD ")," ")</f>
        <v>: 1.73</v>
      </c>
      <c r="M127" s="6" t="str">
        <f t="shared" si="6"/>
        <v>PCS</v>
      </c>
      <c r="N127" s="6">
        <v>9166.74</v>
      </c>
      <c r="O127" s="6" t="s">
        <v>28</v>
      </c>
      <c r="P127" s="6">
        <v>451.96905120000002</v>
      </c>
      <c r="Q127" s="6">
        <v>4143082.78</v>
      </c>
      <c r="R127" s="6">
        <v>5.1890821029999996</v>
      </c>
      <c r="S127" s="6">
        <v>47566.966480000003</v>
      </c>
      <c r="T127" s="27">
        <v>1518025.6</v>
      </c>
      <c r="U127" s="6">
        <f t="shared" si="7"/>
        <v>457.158133303</v>
      </c>
      <c r="V127" s="6">
        <f t="shared" si="8"/>
        <v>2025</v>
      </c>
      <c r="W127" s="10" t="str">
        <f>IFERROR(VLOOKUP(VALUE(D127),'HSN Lookup'!$A:$B,2,0),"Unknown")</f>
        <v>Household Steel Items</v>
      </c>
      <c r="X127" s="6" t="str">
        <f t="shared" si="9"/>
        <v>Lunch Box</v>
      </c>
    </row>
    <row r="128" spans="1:24">
      <c r="A128" s="25" t="s">
        <v>24</v>
      </c>
      <c r="B128" s="6" t="s">
        <v>213</v>
      </c>
      <c r="C128" s="6" t="s">
        <v>26</v>
      </c>
      <c r="D128" s="26" t="s">
        <v>32</v>
      </c>
      <c r="E128" s="6" t="s">
        <v>217</v>
      </c>
      <c r="F128" s="6" t="str" cm="1">
        <f t="array" ref="F128">_xlfn.LET(
 _xlpm.txt, E128,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28" s="6" t="str" cm="1">
        <f t="array" ref="G128">_xlfn.LET(
 _xlpm.txt, TRIM(E128),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128" s="6" t="str">
        <f t="shared" si="5"/>
        <v>6561</v>
      </c>
      <c r="I128" s="6" t="str" cm="1">
        <f t="array" ref="I128">_xlfn.LET(
 _xlpm.txt, E128,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8" s="6" t="e" cm="1">
        <f t="array" ref="J128">_xlfn.LET(
 _xlpm.txt, E128,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8" s="6" t="str" cm="1">
        <f t="array" ref="K128">_xlfn.LET(
 _xlpm.txt, E128,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8" s="6" t="str">
        <f>IFERROR(_xlfn.TEXTAFTER(_xlfn.TEXTBEFORE(E128," PER"),"USD ")," ")</f>
        <v>: 2.15</v>
      </c>
      <c r="M128" s="6" t="str">
        <f t="shared" si="6"/>
        <v>PCS</v>
      </c>
      <c r="N128" s="6">
        <v>8309.6</v>
      </c>
      <c r="O128" s="6" t="s">
        <v>28</v>
      </c>
      <c r="P128" s="6">
        <v>499.55054519999999</v>
      </c>
      <c r="Q128" s="6">
        <v>4151065.21</v>
      </c>
      <c r="R128" s="6">
        <v>5.7353679120000001</v>
      </c>
      <c r="S128" s="6">
        <v>47658.6132</v>
      </c>
      <c r="T128" s="27">
        <v>1520950.3</v>
      </c>
      <c r="U128" s="6">
        <f t="shared" si="7"/>
        <v>505.285913112</v>
      </c>
      <c r="V128" s="6">
        <f t="shared" si="8"/>
        <v>2025</v>
      </c>
      <c r="W128" s="10" t="str">
        <f>IFERROR(VLOOKUP(VALUE(D128),'HSN Lookup'!$A:$B,2,0),"Unknown")</f>
        <v>Household Steel Items</v>
      </c>
      <c r="X128" s="6" t="str">
        <f t="shared" si="9"/>
        <v>Lunch Box</v>
      </c>
    </row>
    <row r="129" spans="1:24">
      <c r="A129" s="25" t="s">
        <v>24</v>
      </c>
      <c r="B129" s="6" t="s">
        <v>213</v>
      </c>
      <c r="C129" s="6" t="s">
        <v>26</v>
      </c>
      <c r="D129" s="26" t="s">
        <v>32</v>
      </c>
      <c r="E129" s="6" t="s">
        <v>218</v>
      </c>
      <c r="F129" s="6" t="str" cm="1">
        <f t="array" ref="F129">_xlfn.LET(
 _xlpm.txt, E129,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129" s="6" t="str" cm="1">
        <f t="array" ref="G129">_xlfn.LET(
 _xlpm.txt, TRIM(E129),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(6901)</v>
      </c>
      <c r="H129" s="6" t="str">
        <f t="shared" si="5"/>
        <v>6901</v>
      </c>
      <c r="I129" s="6" t="str" cm="1">
        <f t="array" ref="I129">_xlfn.LET(
 _xlpm.txt, E129,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9" s="6" t="e" cm="1">
        <f t="array" ref="J129">_xlfn.LET(
 _xlpm.txt, E129,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9" s="6" t="str" cm="1">
        <f t="array" ref="K129">_xlfn.LET(
 _xlpm.txt, E129,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9" s="6" t="str">
        <f>IFERROR(_xlfn.TEXTAFTER(_xlfn.TEXTBEFORE(E129," PER"),"USD ")," ")</f>
        <v>: 0.86</v>
      </c>
      <c r="M129" s="6" t="str">
        <f t="shared" si="6"/>
        <v>PCS</v>
      </c>
      <c r="N129" s="6">
        <v>8970</v>
      </c>
      <c r="O129" s="6" t="s">
        <v>28</v>
      </c>
      <c r="P129" s="6">
        <v>481.61796099999998</v>
      </c>
      <c r="Q129" s="6">
        <v>4320113.1100000003</v>
      </c>
      <c r="R129" s="6">
        <v>5.529482904</v>
      </c>
      <c r="S129" s="6">
        <v>49599.461649999997</v>
      </c>
      <c r="T129" s="27">
        <v>1582889.5</v>
      </c>
      <c r="U129" s="6">
        <f t="shared" si="7"/>
        <v>487.147443904</v>
      </c>
      <c r="V129" s="6">
        <f t="shared" si="8"/>
        <v>2025</v>
      </c>
      <c r="W129" s="10" t="str">
        <f>IFERROR(VLOOKUP(VALUE(D129),'HSN Lookup'!$A:$B,2,0),"Unknown")</f>
        <v>Household Steel Items</v>
      </c>
      <c r="X129" s="6" t="str">
        <f t="shared" si="9"/>
        <v>Other</v>
      </c>
    </row>
    <row r="130" spans="1:24">
      <c r="A130" s="25" t="s">
        <v>24</v>
      </c>
      <c r="B130" s="6" t="s">
        <v>213</v>
      </c>
      <c r="C130" s="6" t="s">
        <v>26</v>
      </c>
      <c r="D130" s="26" t="s">
        <v>32</v>
      </c>
      <c r="E130" s="6" t="s">
        <v>219</v>
      </c>
      <c r="F130" s="6" t="str" cm="1">
        <f t="array" ref="F130">_xlfn.LET(
 _xlpm.txt, E130,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130" s="6" t="str" cm="1">
        <f t="array" ref="G130">_xlfn.LET(
 _xlpm.txt, TRIM(E130),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130" s="6" t="str">
        <f t="shared" ref="H130:H193" si="10">IFERROR(
    IF(
       AND(ISNUMBER(FIND("(",E130)),
           NOT(ISNUMBER(SEARCH("QTY", _xlfn.TEXTBEFORE(_xlfn.TEXTAFTER(E130,"("), ")"))))
       ),
       _xlfn.TEXTBEFORE(_xlfn.TEXTAFTER(E130,"("), ")"),
       LEFT(E130, FIND(" ", E130 &amp; " ") - 1)
    ),
"")</f>
        <v>6578</v>
      </c>
      <c r="I130" s="6" t="str" cm="1">
        <f t="array" ref="I130">_xlfn.LET(
 _xlpm.txt, E130,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0" s="6" t="e" cm="1">
        <f t="array" ref="J130">_xlfn.LET(
 _xlpm.txt, E130,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30" s="6" t="str" cm="1">
        <f t="array" ref="K130">_xlfn.LET(
 _xlpm.txt, E130,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0" s="6" t="str">
        <f>IFERROR(_xlfn.TEXTAFTER(_xlfn.TEXTBEFORE(E130," PER"),"USD ")," ")</f>
        <v xml:space="preserve"> </v>
      </c>
      <c r="M130" s="6" t="str">
        <f t="shared" ref="M130:M193" si="11">IF(OR(K130="PCS",K130="PC",K130="NOS"),"PCS",
IF(OR(K130="SET",K130="SETS"),"SET",
IF(K130="PKT","PACK","OTHER")))</f>
        <v>PCS</v>
      </c>
      <c r="N130" s="6">
        <v>10472.5</v>
      </c>
      <c r="O130" s="6" t="s">
        <v>28</v>
      </c>
      <c r="P130" s="6">
        <v>470.65414370000002</v>
      </c>
      <c r="Q130" s="6">
        <v>4928925.5199999996</v>
      </c>
      <c r="R130" s="6">
        <v>5.4036067020000003</v>
      </c>
      <c r="S130" s="6">
        <v>56589.271180000003</v>
      </c>
      <c r="T130" s="27">
        <v>1805958.3</v>
      </c>
      <c r="U130" s="6">
        <f t="shared" ref="U130:U193" si="12">P130+R130</f>
        <v>476.05775040200001</v>
      </c>
      <c r="V130" s="6">
        <f t="shared" ref="V130:V193" si="13">YEAR(B130)</f>
        <v>2025</v>
      </c>
      <c r="W130" s="10" t="str">
        <f>IFERROR(VLOOKUP(VALUE(D130),'HSN Lookup'!$A:$B,2,0),"Unknown")</f>
        <v>Household Steel Items</v>
      </c>
      <c r="X130" s="6" t="str">
        <f t="shared" ref="X130:X193" si="14">IF(ISNUMBER(SEARCH("SCRUBBER",G130)),"Scrubber",
 IF(ISNUMBER(SEARCH("STRAINER",G130)),"Tea Strainer",
 IF(ISNUMBER(SEARCH("BASKET",G130)),"Basket",
 IF(ISNUMBER(SEARCH("HANGER",G130)),"Hanger",
 IF(ISNUMBER(SEARCH("STAND",G130)),"Cloth Stand",
 IF(ISNUMBER(SEARCH("SPRINKLER",G130)),"Sprinkler",
 IF(ISNUMBER(SEARCH("HOLDER",G130)),"Holder",
 IF(ISNUMBER(SEARCH("LUNCH BOX",G130)),"Lunch Box",
 "Other"))))))))</f>
        <v>Other</v>
      </c>
    </row>
    <row r="131" spans="1:24">
      <c r="A131" s="25" t="s">
        <v>24</v>
      </c>
      <c r="B131" s="6" t="s">
        <v>220</v>
      </c>
      <c r="C131" s="6" t="s">
        <v>26</v>
      </c>
      <c r="D131" s="26" t="s">
        <v>32</v>
      </c>
      <c r="E131" s="6" t="s">
        <v>221</v>
      </c>
      <c r="F131" s="6" t="str" cm="1">
        <f t="array" ref="F131">_xlfn.LET(
 _xlpm.txt, E131,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DRAINER</v>
      </c>
      <c r="G131" s="6" t="str" cm="1">
        <f t="array" ref="G131">_xlfn.LET(
 _xlpm.txt, TRIM(E131),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DRAINER (AM-321)</v>
      </c>
      <c r="H131" s="6" t="str">
        <f t="shared" si="10"/>
        <v>AM-321</v>
      </c>
      <c r="I131" s="6" t="str" cm="1">
        <f t="array" ref="I131">_xlfn.LET(
 _xlpm.txt, E131,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1" s="6" cm="1">
        <f t="array" ref="J131">_xlfn.LET(
 _xlpm.txt, E131,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43416</v>
      </c>
      <c r="K131" s="6" t="str" cm="1">
        <f t="array" ref="K131">_xlfn.LET(
 _xlpm.txt, E131,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1" s="6" t="str">
        <f>IFERROR(_xlfn.TEXTAFTER(_xlfn.TEXTBEFORE(E131," PER"),"USD ")," ")</f>
        <v>0.7133</v>
      </c>
      <c r="M131" s="6" t="str">
        <f t="shared" si="11"/>
        <v>PCS</v>
      </c>
      <c r="N131" s="6">
        <v>5969.7</v>
      </c>
      <c r="O131" s="6" t="s">
        <v>28</v>
      </c>
      <c r="P131" s="6">
        <v>492.7873846</v>
      </c>
      <c r="Q131" s="6">
        <v>2941792.85</v>
      </c>
      <c r="R131" s="6">
        <v>5.6577196860000001</v>
      </c>
      <c r="S131" s="6">
        <v>33774.889210000001</v>
      </c>
      <c r="T131" s="27">
        <v>1077873</v>
      </c>
      <c r="U131" s="6">
        <f t="shared" si="12"/>
        <v>498.445104286</v>
      </c>
      <c r="V131" s="6">
        <f t="shared" si="13"/>
        <v>2025</v>
      </c>
      <c r="W131" s="10" t="str">
        <f>IFERROR(VLOOKUP(VALUE(D131),'HSN Lookup'!$A:$B,2,0),"Unknown")</f>
        <v>Household Steel Items</v>
      </c>
      <c r="X131" s="6" t="str">
        <f t="shared" si="14"/>
        <v>Other</v>
      </c>
    </row>
    <row r="132" spans="1:24">
      <c r="A132" s="25" t="s">
        <v>24</v>
      </c>
      <c r="B132" s="6" t="s">
        <v>220</v>
      </c>
      <c r="C132" s="6" t="s">
        <v>26</v>
      </c>
      <c r="D132" s="26" t="s">
        <v>32</v>
      </c>
      <c r="E132" s="6" t="s">
        <v>222</v>
      </c>
      <c r="F132" s="6" t="str" cm="1">
        <f t="array" ref="F132">_xlfn.LET(
 _xlpm.txt, E132,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132" s="6" t="str" cm="1">
        <f t="array" ref="G132">_xlfn.LET(
 _xlpm.txt, TRIM(E132),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132" s="6" t="str">
        <f t="shared" si="10"/>
        <v>SB-12</v>
      </c>
      <c r="I132" s="6" t="str" cm="1">
        <f t="array" ref="I132">_xlfn.LET(
 _xlpm.txt, E132,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2" s="6" t="e" cm="1">
        <f t="array" ref="J132">_xlfn.LET(
 _xlpm.txt, E132,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32" s="6" t="str" cm="1">
        <f t="array" ref="K132">_xlfn.LET(
 _xlpm.txt, E132,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2" s="6" t="str">
        <f>IFERROR(_xlfn.TEXTAFTER(_xlfn.TEXTBEFORE(E132," PER"),"USD ")," ")</f>
        <v xml:space="preserve"> </v>
      </c>
      <c r="M132" s="6" t="str">
        <f t="shared" si="11"/>
        <v>PCS</v>
      </c>
      <c r="N132" s="6">
        <v>12320</v>
      </c>
      <c r="O132" s="6" t="s">
        <v>28</v>
      </c>
      <c r="P132" s="6">
        <v>383.787668</v>
      </c>
      <c r="Q132" s="6">
        <v>4728264.07</v>
      </c>
      <c r="R132" s="6">
        <v>4.406287807</v>
      </c>
      <c r="S132" s="6">
        <v>54285.465790000002</v>
      </c>
      <c r="T132" s="27">
        <v>1732436</v>
      </c>
      <c r="U132" s="6">
        <f t="shared" si="12"/>
        <v>388.19395580700001</v>
      </c>
      <c r="V132" s="6">
        <f t="shared" si="13"/>
        <v>2025</v>
      </c>
      <c r="W132" s="10" t="str">
        <f>IFERROR(VLOOKUP(VALUE(D132),'HSN Lookup'!$A:$B,2,0),"Unknown")</f>
        <v>Household Steel Items</v>
      </c>
      <c r="X132" s="6" t="str">
        <f t="shared" si="14"/>
        <v>Tea Strainer</v>
      </c>
    </row>
    <row r="133" spans="1:24">
      <c r="A133" s="25" t="s">
        <v>24</v>
      </c>
      <c r="B133" s="6" t="s">
        <v>223</v>
      </c>
      <c r="C133" s="6" t="s">
        <v>26</v>
      </c>
      <c r="D133" s="26" t="s">
        <v>32</v>
      </c>
      <c r="E133" s="6" t="s">
        <v>156</v>
      </c>
      <c r="F133" s="6" t="str" cm="1">
        <f t="array" ref="F133">_xlfn.LET(
 _xlpm.txt, E133,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33" s="6" t="str" cm="1">
        <f t="array" ref="G133">_xlfn.LET(
 _xlpm.txt, TRIM(E133),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3" s="6" t="str">
        <f t="shared" si="10"/>
        <v>RYX-02-026-3S</v>
      </c>
      <c r="I133" s="6" t="str" cm="1">
        <f t="array" ref="I133">_xlfn.LET(
 _xlpm.txt, E133,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3" s="6" t="e" cm="1">
        <f t="array" ref="J133">_xlfn.LET(
 _xlpm.txt, E133,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33" s="6" t="str" cm="1">
        <f t="array" ref="K133">_xlfn.LET(
 _xlpm.txt, E133,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33" s="6" t="str">
        <f>IFERROR(_xlfn.TEXTAFTER(_xlfn.TEXTBEFORE(E133," PER"),"USD ")," ")</f>
        <v xml:space="preserve"> </v>
      </c>
      <c r="M133" s="6" t="str">
        <f t="shared" si="11"/>
        <v>OTHER</v>
      </c>
      <c r="N133" s="6">
        <v>3307.2</v>
      </c>
      <c r="O133" s="6" t="s">
        <v>28</v>
      </c>
      <c r="P133" s="6">
        <v>301.47114479999999</v>
      </c>
      <c r="Q133" s="6">
        <v>997025.37</v>
      </c>
      <c r="R133" s="6">
        <v>3.4811910479999999</v>
      </c>
      <c r="S133" s="6">
        <v>11512.99503</v>
      </c>
      <c r="T133" s="27">
        <v>365310.1</v>
      </c>
      <c r="U133" s="6">
        <f t="shared" si="12"/>
        <v>304.95233584800002</v>
      </c>
      <c r="V133" s="6">
        <f t="shared" si="13"/>
        <v>2025</v>
      </c>
      <c r="W133" s="10" t="str">
        <f>IFERROR(VLOOKUP(VALUE(D133),'HSN Lookup'!$A:$B,2,0),"Unknown")</f>
        <v>Household Steel Items</v>
      </c>
      <c r="X133" s="6" t="str">
        <f t="shared" si="14"/>
        <v>Cloth Stand</v>
      </c>
    </row>
    <row r="134" spans="1:24">
      <c r="A134" s="25" t="s">
        <v>24</v>
      </c>
      <c r="B134" s="6" t="s">
        <v>224</v>
      </c>
      <c r="C134" s="6" t="s">
        <v>26</v>
      </c>
      <c r="D134" s="26" t="s">
        <v>32</v>
      </c>
      <c r="E134" s="6" t="s">
        <v>225</v>
      </c>
      <c r="F134" s="6" t="str" cm="1">
        <f t="array" ref="F134">_xlfn.LET(
 _xlpm.txt, E134,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134" s="6" t="str" cm="1">
        <f t="array" ref="G134">_xlfn.LET(
 _xlpm.txt, TRIM(E134),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134" s="6" t="str">
        <f t="shared" si="10"/>
        <v>NP-19</v>
      </c>
      <c r="I134" s="6" cm="1">
        <f t="array" ref="I134">_xlfn.LET(
 _xlpm.txt, E134,
 _xlpm.afterQty, IFERROR(_xlfn.TEXTAFTER(_xlpm.txt, "QTY:"), ""),
 _xlpm.numberText, TRIM(_xlfn.TEXTBEFORE(_xlpm.afterQty, " ")),
 _xlpm.cleanNum, SUBSTITUTE(_xlpm.numberText, ",", ""),
 IF(ISNUMBER(--_xlpm.cleanNum), --_xlpm.cleanNum, "")
)</f>
        <v>612</v>
      </c>
      <c r="J134" s="6" cm="1">
        <f t="array" ref="J134">_xlfn.LET(
 _xlpm.txt, E134,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612</v>
      </c>
      <c r="K134" s="6" t="str" cm="1">
        <f t="array" ref="K134">_xlfn.LET(
 _xlpm.txt, E134,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4" s="6" t="str">
        <f>IFERROR(_xlfn.TEXTAFTER(_xlfn.TEXTBEFORE(E134," PER"),"USD ")," ")</f>
        <v xml:space="preserve"> </v>
      </c>
      <c r="M134" s="6" t="str">
        <f t="shared" si="11"/>
        <v>PCS</v>
      </c>
      <c r="N134" s="6">
        <v>95.2</v>
      </c>
      <c r="O134" s="6" t="s">
        <v>28</v>
      </c>
      <c r="P134" s="6">
        <v>269.46008399999999</v>
      </c>
      <c r="Q134" s="6">
        <v>25652.6</v>
      </c>
      <c r="R134" s="6">
        <v>3.1115483140000002</v>
      </c>
      <c r="S134" s="6">
        <v>296.21939950000001</v>
      </c>
      <c r="T134" s="27">
        <v>9399.1</v>
      </c>
      <c r="U134" s="6">
        <f t="shared" si="12"/>
        <v>272.571632314</v>
      </c>
      <c r="V134" s="6">
        <f t="shared" si="13"/>
        <v>2025</v>
      </c>
      <c r="W134" s="10" t="str">
        <f>IFERROR(VLOOKUP(VALUE(D134),'HSN Lookup'!$A:$B,2,0),"Unknown")</f>
        <v>Household Steel Items</v>
      </c>
      <c r="X134" s="6" t="str">
        <f t="shared" si="14"/>
        <v>Other</v>
      </c>
    </row>
    <row r="135" spans="1:24">
      <c r="A135" s="25" t="s">
        <v>24</v>
      </c>
      <c r="B135" s="6" t="s">
        <v>224</v>
      </c>
      <c r="C135" s="6" t="s">
        <v>26</v>
      </c>
      <c r="D135" s="26" t="s">
        <v>32</v>
      </c>
      <c r="E135" s="6" t="s">
        <v>226</v>
      </c>
      <c r="F135" s="6" t="str" cm="1">
        <f t="array" ref="F135">_xlfn.LET(
 _xlpm.txt, E135,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135" s="6" t="str" cm="1">
        <f t="array" ref="G135">_xlfn.LET(
 _xlpm.txt, TRIM(E135),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135" s="6" t="str">
        <f t="shared" si="10"/>
        <v>AM-430</v>
      </c>
      <c r="I135" s="6" cm="1">
        <f t="array" ref="I135">_xlfn.LET(
 _xlpm.txt, E135,
 _xlpm.afterQty, IFERROR(_xlfn.TEXTAFTER(_xlpm.txt, "QTY:"), ""),
 _xlpm.numberText, TRIM(_xlfn.TEXTBEFORE(_xlpm.afterQty, " ")),
 _xlpm.cleanNum, SUBSTITUTE(_xlpm.numberText, ",", ""),
 IF(ISNUMBER(--_xlpm.cleanNum), --_xlpm.cleanNum, "")
)</f>
        <v>50664</v>
      </c>
      <c r="J135" s="6" cm="1">
        <f t="array" ref="J135">_xlfn.LET(
 _xlpm.txt, E135,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50664</v>
      </c>
      <c r="K135" s="6" t="str" cm="1">
        <f t="array" ref="K135">_xlfn.LET(
 _xlpm.txt, E135,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5" s="6" t="str">
        <f>IFERROR(_xlfn.TEXTAFTER(_xlfn.TEXTBEFORE(E135," PER"),"USD ")," ")</f>
        <v xml:space="preserve"> </v>
      </c>
      <c r="M135" s="6" t="str">
        <f t="shared" si="11"/>
        <v>PCS</v>
      </c>
      <c r="N135" s="6">
        <v>8021.8</v>
      </c>
      <c r="O135" s="6" t="s">
        <v>28</v>
      </c>
      <c r="P135" s="6">
        <v>336.71621210000001</v>
      </c>
      <c r="Q135" s="6">
        <v>2701070.11</v>
      </c>
      <c r="R135" s="6">
        <v>3.888177969</v>
      </c>
      <c r="S135" s="6">
        <v>31190.186030000001</v>
      </c>
      <c r="T135" s="27">
        <v>989672.1</v>
      </c>
      <c r="U135" s="6">
        <f t="shared" si="12"/>
        <v>340.60439006900003</v>
      </c>
      <c r="V135" s="6">
        <f t="shared" si="13"/>
        <v>2025</v>
      </c>
      <c r="W135" s="10" t="str">
        <f>IFERROR(VLOOKUP(VALUE(D135),'HSN Lookup'!$A:$B,2,0),"Unknown")</f>
        <v>Household Steel Items</v>
      </c>
      <c r="X135" s="6" t="str">
        <f t="shared" si="14"/>
        <v>Sprinkler</v>
      </c>
    </row>
    <row r="136" spans="1:24">
      <c r="A136" s="25" t="s">
        <v>24</v>
      </c>
      <c r="B136" s="6" t="s">
        <v>224</v>
      </c>
      <c r="C136" s="6" t="s">
        <v>26</v>
      </c>
      <c r="D136" s="26" t="s">
        <v>32</v>
      </c>
      <c r="E136" s="6" t="s">
        <v>227</v>
      </c>
      <c r="F136" s="6" t="str" cm="1">
        <f t="array" ref="F136">_xlfn.LET(
 _xlpm.txt, E136,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136" s="6" t="str" cm="1">
        <f t="array" ref="G136">_xlfn.LET(
 _xlpm.txt, TRIM(E136),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136" s="6" t="str">
        <f t="shared" si="10"/>
        <v>SB-12</v>
      </c>
      <c r="I136" s="6" t="str" cm="1">
        <f t="array" ref="I136">_xlfn.LET(
 _xlpm.txt, E136,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6" s="6" cm="1">
        <f t="array" ref="J136">_xlfn.LET(
 _xlpm.txt, E136,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136" s="6" t="str" cm="1">
        <f t="array" ref="K136">_xlfn.LET(
 _xlpm.txt, E136,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6" s="6" t="str">
        <f>IFERROR(_xlfn.TEXTAFTER(_xlfn.TEXTBEFORE(E136," PER"),"USD ")," ")</f>
        <v>0.988</v>
      </c>
      <c r="M136" s="6" t="str">
        <f t="shared" si="11"/>
        <v>PCS</v>
      </c>
      <c r="N136" s="6">
        <v>6160</v>
      </c>
      <c r="O136" s="6" t="s">
        <v>28</v>
      </c>
      <c r="P136" s="6">
        <v>391.6578864</v>
      </c>
      <c r="Q136" s="6">
        <v>2412612.58</v>
      </c>
      <c r="R136" s="6">
        <v>4.5226083880000001</v>
      </c>
      <c r="S136" s="6">
        <v>27859.267670000001</v>
      </c>
      <c r="T136" s="27">
        <v>883981.3</v>
      </c>
      <c r="U136" s="6">
        <f t="shared" si="12"/>
        <v>396.18049478799998</v>
      </c>
      <c r="V136" s="6">
        <f t="shared" si="13"/>
        <v>2025</v>
      </c>
      <c r="W136" s="10" t="str">
        <f>IFERROR(VLOOKUP(VALUE(D136),'HSN Lookup'!$A:$B,2,0),"Unknown")</f>
        <v>Household Steel Items</v>
      </c>
      <c r="X136" s="6" t="str">
        <f t="shared" si="14"/>
        <v>Tea Strainer</v>
      </c>
    </row>
    <row r="137" spans="1:24">
      <c r="A137" s="25" t="s">
        <v>24</v>
      </c>
      <c r="B137" s="6" t="s">
        <v>224</v>
      </c>
      <c r="C137" s="6" t="s">
        <v>26</v>
      </c>
      <c r="D137" s="26" t="s">
        <v>32</v>
      </c>
      <c r="E137" s="6" t="s">
        <v>228</v>
      </c>
      <c r="F137" s="6" t="str" cm="1">
        <f t="array" ref="F137">_xlfn.LET(
 _xlpm.txt, E137,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DRAINER</v>
      </c>
      <c r="G137" s="6" t="str" cm="1">
        <f t="array" ref="G137">_xlfn.LET(
 _xlpm.txt, TRIM(E137),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DRAINER (AM-321)</v>
      </c>
      <c r="H137" s="6" t="str">
        <f t="shared" si="10"/>
        <v>AM-321</v>
      </c>
      <c r="I137" s="6" t="str" cm="1">
        <f t="array" ref="I137">_xlfn.LET(
 _xlpm.txt, E137,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7" s="6" cm="1">
        <f t="array" ref="J137">_xlfn.LET(
 _xlpm.txt, E137,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20784</v>
      </c>
      <c r="K137" s="6" t="str" cm="1">
        <f t="array" ref="K137">_xlfn.LET(
 _xlpm.txt, E137,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7" s="6" t="str">
        <f>IFERROR(_xlfn.TEXTAFTER(_xlfn.TEXTBEFORE(E137," PER"),"USD ")," ")</f>
        <v>0.713</v>
      </c>
      <c r="M137" s="6" t="str">
        <f t="shared" si="11"/>
        <v>PCS</v>
      </c>
      <c r="N137" s="6">
        <v>2857.8</v>
      </c>
      <c r="O137" s="6" t="s">
        <v>28</v>
      </c>
      <c r="P137" s="6">
        <v>502.4778326</v>
      </c>
      <c r="Q137" s="6">
        <v>1435981.15</v>
      </c>
      <c r="R137" s="6">
        <v>5.8022844410000003</v>
      </c>
      <c r="S137" s="6">
        <v>16581.768479999999</v>
      </c>
      <c r="T137" s="27">
        <v>526143.4</v>
      </c>
      <c r="U137" s="6">
        <f t="shared" si="12"/>
        <v>508.28011704099998</v>
      </c>
      <c r="V137" s="6">
        <f t="shared" si="13"/>
        <v>2025</v>
      </c>
      <c r="W137" s="10" t="str">
        <f>IFERROR(VLOOKUP(VALUE(D137),'HSN Lookup'!$A:$B,2,0),"Unknown")</f>
        <v>Household Steel Items</v>
      </c>
      <c r="X137" s="6" t="str">
        <f t="shared" si="14"/>
        <v>Other</v>
      </c>
    </row>
    <row r="138" spans="1:24">
      <c r="A138" s="25" t="s">
        <v>24</v>
      </c>
      <c r="B138" s="6" t="s">
        <v>229</v>
      </c>
      <c r="C138" s="6" t="s">
        <v>26</v>
      </c>
      <c r="D138" s="26" t="s">
        <v>32</v>
      </c>
      <c r="E138" s="6" t="s">
        <v>230</v>
      </c>
      <c r="F138" s="6" t="str" cm="1">
        <f t="array" ref="F138">_xlfn.LET(
 _xlpm.txt, E138,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138" s="6" t="str" cm="1">
        <f t="array" ref="G138">_xlfn.LET(
 _xlpm.txt, TRIM(E138),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(SL-89)</v>
      </c>
      <c r="H138" s="6" t="str">
        <f t="shared" si="10"/>
        <v>SL-89</v>
      </c>
      <c r="I138" s="6" cm="1">
        <f t="array" ref="I138">_xlfn.LET(
 _xlpm.txt, E138,
 _xlpm.afterQty, IFERROR(_xlfn.TEXTAFTER(_xlpm.txt, "QTY:"), ""),
 _xlpm.numberText, TRIM(_xlfn.TEXTBEFORE(_xlpm.afterQty, " ")),
 _xlpm.cleanNum, SUBSTITUTE(_xlpm.numberText, ",", ""),
 IF(ISNUMBER(--_xlpm.cleanNum), --_xlpm.cleanNum, "")
)</f>
        <v>70056</v>
      </c>
      <c r="J138" s="6" cm="1">
        <f t="array" ref="J138">_xlfn.LET(
 _xlpm.txt, E138,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138" s="6" t="str" cm="1">
        <f t="array" ref="K138">_xlfn.LET(
 _xlpm.txt, E138,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8" s="6" t="str">
        <f>IFERROR(_xlfn.TEXTAFTER(_xlfn.TEXTBEFORE(E138," PER"),"USD ")," ")</f>
        <v xml:space="preserve"> </v>
      </c>
      <c r="M138" s="6" t="str">
        <f t="shared" si="11"/>
        <v>PCS</v>
      </c>
      <c r="N138" s="6">
        <v>15568</v>
      </c>
      <c r="O138" s="6" t="s">
        <v>28</v>
      </c>
      <c r="P138" s="6">
        <v>411.7987693</v>
      </c>
      <c r="Q138" s="6">
        <v>6410883.2400000002</v>
      </c>
      <c r="R138" s="6">
        <v>4.7551820930000002</v>
      </c>
      <c r="S138" s="6">
        <v>74028.674830000004</v>
      </c>
      <c r="T138" s="27">
        <v>2348947.6</v>
      </c>
      <c r="U138" s="6">
        <f t="shared" si="12"/>
        <v>416.55395139299998</v>
      </c>
      <c r="V138" s="6">
        <f t="shared" si="13"/>
        <v>2025</v>
      </c>
      <c r="W138" s="10" t="str">
        <f>IFERROR(VLOOKUP(VALUE(D138),'HSN Lookup'!$A:$B,2,0),"Unknown")</f>
        <v>Household Steel Items</v>
      </c>
      <c r="X138" s="6" t="str">
        <f t="shared" si="14"/>
        <v>Hanger</v>
      </c>
    </row>
    <row r="139" spans="1:24">
      <c r="A139" s="25" t="s">
        <v>24</v>
      </c>
      <c r="B139" s="6" t="s">
        <v>231</v>
      </c>
      <c r="C139" s="6" t="s">
        <v>26</v>
      </c>
      <c r="D139" s="26" t="s">
        <v>32</v>
      </c>
      <c r="E139" s="6" t="s">
        <v>232</v>
      </c>
      <c r="F139" s="6" t="str" cm="1">
        <f t="array" ref="F139">_xlfn.LET(
 _xlpm.txt, E139,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139" s="6" t="str" cm="1">
        <f t="array" ref="G139">_xlfn.LET(
 _xlpm.txt, TRIM(E139),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139" s="6" t="str">
        <f t="shared" si="10"/>
        <v>NP-19</v>
      </c>
      <c r="I139" s="6" t="str" cm="1">
        <f t="array" ref="I139">_xlfn.LET(
 _xlpm.txt, E139,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9" s="6" cm="1">
        <f t="array" ref="J139">_xlfn.LET(
 _xlpm.txt, E139,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2916</v>
      </c>
      <c r="K139" s="6" t="str" cm="1">
        <f t="array" ref="K139">_xlfn.LET(
 _xlpm.txt, E139,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9" s="6" t="str">
        <f>IFERROR(_xlfn.TEXTAFTER(_xlfn.TEXTBEFORE(E139," PER"),"USD ")," ")</f>
        <v>0.438</v>
      </c>
      <c r="M139" s="6" t="str">
        <f t="shared" si="11"/>
        <v>PCS</v>
      </c>
      <c r="N139" s="6">
        <v>453.6</v>
      </c>
      <c r="O139" s="6" t="s">
        <v>28</v>
      </c>
      <c r="P139" s="6">
        <v>265.99021164021161</v>
      </c>
      <c r="Q139" s="6">
        <v>120653.16</v>
      </c>
      <c r="R139" s="6">
        <v>3.0714805039285409</v>
      </c>
      <c r="S139" s="6">
        <v>1393.223556581986</v>
      </c>
      <c r="T139" s="27">
        <v>44207.3</v>
      </c>
      <c r="U139" s="6">
        <f t="shared" si="12"/>
        <v>269.06169214414012</v>
      </c>
      <c r="V139" s="6">
        <f t="shared" si="13"/>
        <v>2025</v>
      </c>
      <c r="W139" s="10" t="str">
        <f>IFERROR(VLOOKUP(VALUE(D139),'HSN Lookup'!$A:$B,2,0),"Unknown")</f>
        <v>Household Steel Items</v>
      </c>
      <c r="X139" s="6" t="str">
        <f t="shared" si="14"/>
        <v>Other</v>
      </c>
    </row>
    <row r="140" spans="1:24">
      <c r="A140" s="25" t="s">
        <v>24</v>
      </c>
      <c r="B140" s="6" t="s">
        <v>233</v>
      </c>
      <c r="C140" s="6" t="s">
        <v>26</v>
      </c>
      <c r="D140" s="26" t="s">
        <v>29</v>
      </c>
      <c r="E140" s="6" t="s">
        <v>113</v>
      </c>
      <c r="F140" s="6" t="str" cm="1">
        <f t="array" ref="F140">_xlfn.LET(
 _xlpm.txt, E140,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40" s="6" t="str" cm="1">
        <f t="array" ref="G140">_xlfn.LET(
 _xlpm.txt, TRIM(E140),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140" s="6" t="str">
        <f t="shared" si="10"/>
        <v>8001-2</v>
      </c>
      <c r="I140" s="6" t="str" cm="1">
        <f t="array" ref="I140">_xlfn.LET(
 _xlpm.txt, E140,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0" s="6" cm="1">
        <f t="array" ref="J140">_xlfn.LET(
 _xlpm.txt, E140,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140" s="6" t="str" cm="1">
        <f t="array" ref="K140">_xlfn.LET(
 _xlpm.txt, E140,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40" s="6" t="str">
        <f>IFERROR(_xlfn.TEXTAFTER(_xlfn.TEXTBEFORE(E140," PER"),"USD ")," ")</f>
        <v xml:space="preserve"> </v>
      </c>
      <c r="M140" s="6" t="str">
        <f t="shared" si="11"/>
        <v>SET</v>
      </c>
      <c r="N140" s="6">
        <v>4900</v>
      </c>
      <c r="O140" s="6" t="s">
        <v>28</v>
      </c>
      <c r="P140" s="6">
        <v>460.55252244897957</v>
      </c>
      <c r="Q140" s="6">
        <v>2256707.36</v>
      </c>
      <c r="R140" s="6">
        <v>5.3181584578404113</v>
      </c>
      <c r="S140" s="6">
        <v>26058.976443418011</v>
      </c>
      <c r="T140" s="27">
        <v>992048.5</v>
      </c>
      <c r="U140" s="6">
        <f t="shared" si="12"/>
        <v>465.87068090681998</v>
      </c>
      <c r="V140" s="6">
        <f t="shared" si="13"/>
        <v>2025</v>
      </c>
      <c r="W140" s="10" t="str">
        <f>IFERROR(VLOOKUP(VALUE(D140),'HSN Lookup'!$A:$B,2,0),"Unknown")</f>
        <v>Steel Scrubbers</v>
      </c>
      <c r="X140" s="6" t="str">
        <f t="shared" si="14"/>
        <v>Scrubber</v>
      </c>
    </row>
    <row r="141" spans="1:24">
      <c r="A141" s="25" t="s">
        <v>24</v>
      </c>
      <c r="B141" s="6" t="s">
        <v>234</v>
      </c>
      <c r="C141" s="6" t="s">
        <v>26</v>
      </c>
      <c r="D141" s="26" t="s">
        <v>29</v>
      </c>
      <c r="E141" s="6" t="s">
        <v>235</v>
      </c>
      <c r="F141" s="6" t="str" cm="1">
        <f t="array" ref="F141">_xlfn.LET(
 _xlpm.txt, E141,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41" s="6" t="str" cm="1">
        <f t="array" ref="G141">_xlfn.LET(
 _xlpm.txt, TRIM(E141),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 PCS SET (OKS-4156)</v>
      </c>
      <c r="H141" s="6" t="str">
        <f t="shared" si="10"/>
        <v>OKS-4156</v>
      </c>
      <c r="I141" s="6" t="str" cm="1">
        <f t="array" ref="I141">_xlfn.LET(
 _xlpm.txt, E141,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1" s="6" cm="1">
        <f t="array" ref="J141">_xlfn.LET(
 _xlpm.txt, E141,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141" s="6" t="str" cm="1">
        <f t="array" ref="K141">_xlfn.LET(
 _xlpm.txt, E141,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41" s="6" t="str">
        <f>IFERROR(_xlfn.TEXTAFTER(_xlfn.TEXTBEFORE(E141," PER"),"USD ")," ")</f>
        <v xml:space="preserve"> </v>
      </c>
      <c r="M141" s="6" t="str">
        <f t="shared" si="11"/>
        <v>SET</v>
      </c>
      <c r="N141" s="6">
        <v>9151</v>
      </c>
      <c r="O141" s="6" t="s">
        <v>28</v>
      </c>
      <c r="P141" s="6">
        <v>241.527206862638</v>
      </c>
      <c r="Q141" s="6">
        <v>2210215.4700000002</v>
      </c>
      <c r="R141" s="6">
        <v>2.788997769776421</v>
      </c>
      <c r="S141" s="6">
        <v>25522.118591224022</v>
      </c>
      <c r="T141" s="27">
        <v>971610.7</v>
      </c>
      <c r="U141" s="6">
        <f t="shared" si="12"/>
        <v>244.31620463241441</v>
      </c>
      <c r="V141" s="6">
        <f t="shared" si="13"/>
        <v>2025</v>
      </c>
      <c r="W141" s="10" t="str">
        <f>IFERROR(VLOOKUP(VALUE(D141),'HSN Lookup'!$A:$B,2,0),"Unknown")</f>
        <v>Steel Scrubbers</v>
      </c>
      <c r="X141" s="6" t="str">
        <f t="shared" si="14"/>
        <v>Scrubber</v>
      </c>
    </row>
    <row r="142" spans="1:24">
      <c r="A142" s="25" t="s">
        <v>24</v>
      </c>
      <c r="B142" s="6" t="s">
        <v>236</v>
      </c>
      <c r="C142" s="6" t="s">
        <v>26</v>
      </c>
      <c r="D142" s="26" t="s">
        <v>32</v>
      </c>
      <c r="E142" s="6" t="s">
        <v>237</v>
      </c>
      <c r="F142" s="6" t="str" cm="1">
        <f t="array" ref="F142">_xlfn.LET(
 _xlpm.txt, E142,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142" s="6" t="str" cm="1">
        <f t="array" ref="G142">_xlfn.LET(
 _xlpm.txt, TRIM(E142),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(6856)</v>
      </c>
      <c r="H142" s="6" t="str">
        <f t="shared" si="10"/>
        <v>6856</v>
      </c>
      <c r="I142" s="6" t="str" cm="1">
        <f t="array" ref="I142">_xlfn.LET(
 _xlpm.txt, E142,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2" s="6" t="e" cm="1">
        <f t="array" ref="J142">_xlfn.LET(
 _xlpm.txt, E142,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42" s="6" t="str" cm="1">
        <f t="array" ref="K142">_xlfn.LET(
 _xlpm.txt, E142,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42" s="6" t="str">
        <f>IFERROR(_xlfn.TEXTAFTER(_xlfn.TEXTBEFORE(E142," PER"),"USD ")," ")</f>
        <v>0.55</v>
      </c>
      <c r="M142" s="6" t="str">
        <f t="shared" si="11"/>
        <v>PCS</v>
      </c>
      <c r="N142" s="6">
        <v>10200</v>
      </c>
      <c r="O142" s="6" t="s">
        <v>28</v>
      </c>
      <c r="P142" s="6">
        <v>591.45826372549027</v>
      </c>
      <c r="Q142" s="6">
        <v>6032874.29</v>
      </c>
      <c r="R142" s="6">
        <v>6.8297720984467682</v>
      </c>
      <c r="S142" s="6">
        <v>69663.675404157053</v>
      </c>
      <c r="T142" s="27">
        <v>2210445.2000000002</v>
      </c>
      <c r="U142" s="6">
        <f t="shared" si="12"/>
        <v>598.28803582393709</v>
      </c>
      <c r="V142" s="6">
        <f t="shared" si="13"/>
        <v>2025</v>
      </c>
      <c r="W142" s="10" t="str">
        <f>IFERROR(VLOOKUP(VALUE(D142),'HSN Lookup'!$A:$B,2,0),"Unknown")</f>
        <v>Household Steel Items</v>
      </c>
      <c r="X142" s="6" t="str">
        <f t="shared" si="14"/>
        <v>Other</v>
      </c>
    </row>
    <row r="143" spans="1:24">
      <c r="A143" s="25" t="s">
        <v>24</v>
      </c>
      <c r="B143" s="6" t="s">
        <v>236</v>
      </c>
      <c r="C143" s="6" t="s">
        <v>26</v>
      </c>
      <c r="D143" s="26" t="s">
        <v>32</v>
      </c>
      <c r="E143" s="6" t="s">
        <v>238</v>
      </c>
      <c r="F143" s="6" t="str" cm="1">
        <f t="array" ref="F143">_xlfn.LET(
 _xlpm.txt, E143,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143" s="6" t="str" cm="1">
        <f t="array" ref="G143">_xlfn.LET(
 _xlpm.txt, TRIM(E143),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(6862)</v>
      </c>
      <c r="H143" s="6" t="str">
        <f t="shared" si="10"/>
        <v>6862</v>
      </c>
      <c r="I143" s="6" t="str" cm="1">
        <f t="array" ref="I143">_xlfn.LET(
 _xlpm.txt, E143,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3" s="6" t="e" cm="1">
        <f t="array" ref="J143">_xlfn.LET(
 _xlpm.txt, E143,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43" s="6" t="str" cm="1">
        <f t="array" ref="K143">_xlfn.LET(
 _xlpm.txt, E143,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43" s="6" t="str">
        <f>IFERROR(_xlfn.TEXTAFTER(_xlfn.TEXTBEFORE(E143," PER"),"USD ")," ")</f>
        <v>1.29</v>
      </c>
      <c r="M143" s="6" t="str">
        <f t="shared" si="11"/>
        <v>PCS</v>
      </c>
      <c r="N143" s="6">
        <v>10671</v>
      </c>
      <c r="O143" s="6" t="s">
        <v>28</v>
      </c>
      <c r="P143" s="6">
        <v>462.412824477556</v>
      </c>
      <c r="Q143" s="6">
        <v>4934407.25</v>
      </c>
      <c r="R143" s="6">
        <v>5.3396400055145037</v>
      </c>
      <c r="S143" s="6">
        <v>56979.298498845274</v>
      </c>
      <c r="T143" s="27">
        <v>1807966.7</v>
      </c>
      <c r="U143" s="6">
        <f t="shared" si="12"/>
        <v>467.75246448307053</v>
      </c>
      <c r="V143" s="6">
        <f t="shared" si="13"/>
        <v>2025</v>
      </c>
      <c r="W143" s="10" t="str">
        <f>IFERROR(VLOOKUP(VALUE(D143),'HSN Lookup'!$A:$B,2,0),"Unknown")</f>
        <v>Household Steel Items</v>
      </c>
      <c r="X143" s="6" t="str">
        <f t="shared" si="14"/>
        <v>Other</v>
      </c>
    </row>
    <row r="144" spans="1:24">
      <c r="A144" s="25" t="s">
        <v>24</v>
      </c>
      <c r="B144" s="6" t="s">
        <v>236</v>
      </c>
      <c r="C144" s="6" t="s">
        <v>26</v>
      </c>
      <c r="D144" s="26" t="s">
        <v>32</v>
      </c>
      <c r="E144" s="6" t="s">
        <v>239</v>
      </c>
      <c r="F144" s="6" t="str" cm="1">
        <f t="array" ref="F144">_xlfn.LET(
 _xlpm.txt, E144,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144" s="6" t="str" cm="1">
        <f t="array" ref="G144">_xlfn.LET(
 _xlpm.txt, TRIM(E144),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MEDIUM (6581)</v>
      </c>
      <c r="H144" s="6" t="str">
        <f t="shared" si="10"/>
        <v>6581</v>
      </c>
      <c r="I144" s="6" t="str" cm="1">
        <f t="array" ref="I144">_xlfn.LET(
 _xlpm.txt, E144,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4" s="6" t="e" cm="1">
        <f t="array" ref="J144">_xlfn.LET(
 _xlpm.txt, E144,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44" s="6" t="str" cm="1">
        <f t="array" ref="K144">_xlfn.LET(
 _xlpm.txt, E144,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44" s="6" t="str">
        <f>IFERROR(_xlfn.TEXTAFTER(_xlfn.TEXTBEFORE(E144," PER"),"USD ")," ")</f>
        <v xml:space="preserve"> </v>
      </c>
      <c r="M144" s="6" t="str">
        <f t="shared" si="11"/>
        <v>PCS</v>
      </c>
      <c r="N144" s="6">
        <v>10608.2</v>
      </c>
      <c r="O144" s="6" t="s">
        <v>28</v>
      </c>
      <c r="P144" s="6">
        <v>615.56162119869521</v>
      </c>
      <c r="Q144" s="6">
        <v>6530000.79</v>
      </c>
      <c r="R144" s="6">
        <v>7.1081018614168068</v>
      </c>
      <c r="S144" s="6">
        <v>75404.166166281764</v>
      </c>
      <c r="T144" s="27">
        <v>2392592.2999999998</v>
      </c>
      <c r="U144" s="6">
        <f t="shared" si="12"/>
        <v>622.66972306011201</v>
      </c>
      <c r="V144" s="6">
        <f t="shared" si="13"/>
        <v>2025</v>
      </c>
      <c r="W144" s="10" t="str">
        <f>IFERROR(VLOOKUP(VALUE(D144),'HSN Lookup'!$A:$B,2,0),"Unknown")</f>
        <v>Household Steel Items</v>
      </c>
      <c r="X144" s="6" t="str">
        <f t="shared" si="14"/>
        <v>Other</v>
      </c>
    </row>
    <row r="145" spans="1:24">
      <c r="A145" s="25" t="s">
        <v>24</v>
      </c>
      <c r="B145" s="6" t="s">
        <v>236</v>
      </c>
      <c r="C145" s="6" t="s">
        <v>26</v>
      </c>
      <c r="D145" s="26" t="s">
        <v>32</v>
      </c>
      <c r="E145" s="6" t="s">
        <v>240</v>
      </c>
      <c r="F145" s="6" t="str" cm="1">
        <f t="array" ref="F145">_xlfn.LET(
 _xlpm.txt, E145,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145" s="6" t="str" cm="1">
        <f t="array" ref="G145">_xlfn.LET(
 _xlpm.txt, TRIM(E145),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145" s="6" t="str">
        <f t="shared" si="10"/>
        <v>6578</v>
      </c>
      <c r="I145" s="6" t="str" cm="1">
        <f t="array" ref="I145">_xlfn.LET(
 _xlpm.txt, E145,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5" s="6" t="e" cm="1">
        <f t="array" ref="J145">_xlfn.LET(
 _xlpm.txt, E145,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45" s="6" t="str" cm="1">
        <f t="array" ref="K145">_xlfn.LET(
 _xlpm.txt, E145,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45" s="6" t="str">
        <f>IFERROR(_xlfn.TEXTAFTER(_xlfn.TEXTBEFORE(E145," PER"),"USD ")," ")</f>
        <v xml:space="preserve"> </v>
      </c>
      <c r="M145" s="6" t="str">
        <f t="shared" si="11"/>
        <v>PCS</v>
      </c>
      <c r="N145" s="6">
        <v>7799.35</v>
      </c>
      <c r="O145" s="6" t="s">
        <v>28</v>
      </c>
      <c r="P145" s="6">
        <v>463.47305737016541</v>
      </c>
      <c r="Q145" s="6">
        <v>3614788.59</v>
      </c>
      <c r="R145" s="6">
        <v>5.351882879563111</v>
      </c>
      <c r="S145" s="6">
        <v>41741.207736720557</v>
      </c>
      <c r="T145" s="27">
        <v>1324458.6000000001</v>
      </c>
      <c r="U145" s="6">
        <f t="shared" si="12"/>
        <v>468.82494024972851</v>
      </c>
      <c r="V145" s="6">
        <f t="shared" si="13"/>
        <v>2025</v>
      </c>
      <c r="W145" s="10" t="str">
        <f>IFERROR(VLOOKUP(VALUE(D145),'HSN Lookup'!$A:$B,2,0),"Unknown")</f>
        <v>Household Steel Items</v>
      </c>
      <c r="X145" s="6" t="str">
        <f t="shared" si="14"/>
        <v>Other</v>
      </c>
    </row>
    <row r="146" spans="1:24">
      <c r="A146" s="25" t="s">
        <v>24</v>
      </c>
      <c r="B146" s="6" t="s">
        <v>236</v>
      </c>
      <c r="C146" s="6" t="s">
        <v>26</v>
      </c>
      <c r="D146" s="26" t="s">
        <v>32</v>
      </c>
      <c r="E146" s="6" t="s">
        <v>241</v>
      </c>
      <c r="F146" s="6" t="str" cm="1">
        <f t="array" ref="F146">_xlfn.LET(
 _xlpm.txt, E146,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146" s="6" t="str" cm="1">
        <f t="array" ref="G146">_xlfn.LET(
 _xlpm.txt, TRIM(E146),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(6857)</v>
      </c>
      <c r="H146" s="6" t="str">
        <f t="shared" si="10"/>
        <v>6857</v>
      </c>
      <c r="I146" s="6" t="str" cm="1">
        <f t="array" ref="I146">_xlfn.LET(
 _xlpm.txt, E146,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6" s="6" t="e" cm="1">
        <f t="array" ref="J146">_xlfn.LET(
 _xlpm.txt, E146,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46" s="6" t="str" cm="1">
        <f t="array" ref="K146">_xlfn.LET(
 _xlpm.txt, E146,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46" s="6" t="str">
        <f>IFERROR(_xlfn.TEXTAFTER(_xlfn.TEXTBEFORE(E146," PER"),"USD ")," ")</f>
        <v>0.69</v>
      </c>
      <c r="M146" s="6" t="str">
        <f t="shared" si="11"/>
        <v>PCS</v>
      </c>
      <c r="N146" s="6">
        <v>8522.1</v>
      </c>
      <c r="O146" s="6" t="s">
        <v>28</v>
      </c>
      <c r="P146" s="6">
        <v>484.97471632578822</v>
      </c>
      <c r="Q146" s="6">
        <v>4133003.03</v>
      </c>
      <c r="R146" s="6">
        <v>5.6001699344779254</v>
      </c>
      <c r="S146" s="6">
        <v>47725.208198614317</v>
      </c>
      <c r="T146" s="27">
        <v>1514332.3</v>
      </c>
      <c r="U146" s="6">
        <f t="shared" si="12"/>
        <v>490.57488626026617</v>
      </c>
      <c r="V146" s="6">
        <f t="shared" si="13"/>
        <v>2025</v>
      </c>
      <c r="W146" s="10" t="str">
        <f>IFERROR(VLOOKUP(VALUE(D146),'HSN Lookup'!$A:$B,2,0),"Unknown")</f>
        <v>Household Steel Items</v>
      </c>
      <c r="X146" s="6" t="str">
        <f t="shared" si="14"/>
        <v>Other</v>
      </c>
    </row>
    <row r="147" spans="1:24">
      <c r="A147" s="25" t="s">
        <v>24</v>
      </c>
      <c r="B147" s="6" t="s">
        <v>236</v>
      </c>
      <c r="C147" s="6" t="s">
        <v>26</v>
      </c>
      <c r="D147" s="26" t="s">
        <v>32</v>
      </c>
      <c r="E147" s="6" t="s">
        <v>242</v>
      </c>
      <c r="F147" s="6" t="str" cm="1">
        <f t="array" ref="F147">_xlfn.LET(
 _xlpm.txt, E147,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47" s="6" t="str" cm="1">
        <f t="array" ref="G147">_xlfn.LET(
 _xlpm.txt, TRIM(E147),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(8504)</v>
      </c>
      <c r="H147" s="6" t="str">
        <f t="shared" si="10"/>
        <v>8504</v>
      </c>
      <c r="I147" s="6" t="str" cm="1">
        <f t="array" ref="I147">_xlfn.LET(
 _xlpm.txt, E147,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7" s="6" t="e" cm="1">
        <f t="array" ref="J147">_xlfn.LET(
 _xlpm.txt, E147,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47" s="6" t="str" cm="1">
        <f t="array" ref="K147">_xlfn.LET(
 _xlpm.txt, E147,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47" s="6" t="str">
        <f>IFERROR(_xlfn.TEXTAFTER(_xlfn.TEXTBEFORE(E147," PER"),"USD ")," ")</f>
        <v xml:space="preserve"> </v>
      </c>
      <c r="M147" s="6" t="str">
        <f t="shared" si="11"/>
        <v>PCS</v>
      </c>
      <c r="N147" s="6">
        <v>10561.6</v>
      </c>
      <c r="O147" s="6" t="s">
        <v>28</v>
      </c>
      <c r="P147" s="6">
        <v>397.17820405999089</v>
      </c>
      <c r="Q147" s="6">
        <v>4194837.32</v>
      </c>
      <c r="R147" s="6">
        <v>4.5863533956119058</v>
      </c>
      <c r="S147" s="6">
        <v>48439.230023094693</v>
      </c>
      <c r="T147" s="27">
        <v>1536988.4</v>
      </c>
      <c r="U147" s="6">
        <f t="shared" si="12"/>
        <v>401.76455745560281</v>
      </c>
      <c r="V147" s="6">
        <f t="shared" si="13"/>
        <v>2025</v>
      </c>
      <c r="W147" s="10" t="str">
        <f>IFERROR(VLOOKUP(VALUE(D147),'HSN Lookup'!$A:$B,2,0),"Unknown")</f>
        <v>Household Steel Items</v>
      </c>
      <c r="X147" s="6" t="str">
        <f t="shared" si="14"/>
        <v>Lunch Box</v>
      </c>
    </row>
    <row r="148" spans="1:24">
      <c r="A148" s="25" t="s">
        <v>24</v>
      </c>
      <c r="B148" s="6" t="s">
        <v>236</v>
      </c>
      <c r="C148" s="6" t="s">
        <v>26</v>
      </c>
      <c r="D148" s="26" t="s">
        <v>32</v>
      </c>
      <c r="E148" s="6" t="s">
        <v>243</v>
      </c>
      <c r="F148" s="6" t="str" cm="1">
        <f t="array" ref="F148">_xlfn.LET(
 _xlpm.txt, E148,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148" s="6" t="str" cm="1">
        <f t="array" ref="G148">_xlfn.LET(
 _xlpm.txt, TRIM(E148),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SMALL (6587)</v>
      </c>
      <c r="H148" s="6" t="str">
        <f t="shared" si="10"/>
        <v>6587</v>
      </c>
      <c r="I148" s="6" t="str" cm="1">
        <f t="array" ref="I148">_xlfn.LET(
 _xlpm.txt, E148,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8" s="6" t="e" cm="1">
        <f t="array" ref="J148">_xlfn.LET(
 _xlpm.txt, E148,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48" s="6" t="str" cm="1">
        <f t="array" ref="K148">_xlfn.LET(
 _xlpm.txt, E148,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48" s="6" t="str">
        <f>IFERROR(_xlfn.TEXTAFTER(_xlfn.TEXTBEFORE(E148," PER"),"USD ")," ")</f>
        <v>1.37</v>
      </c>
      <c r="M148" s="6" t="str">
        <f t="shared" si="11"/>
        <v>PCS</v>
      </c>
      <c r="N148" s="6">
        <v>11118.21</v>
      </c>
      <c r="O148" s="6" t="s">
        <v>28</v>
      </c>
      <c r="P148" s="6">
        <v>605.03850350011373</v>
      </c>
      <c r="Q148" s="6">
        <v>6726945.1399999997</v>
      </c>
      <c r="R148" s="6">
        <v>6.9865878002322628</v>
      </c>
      <c r="S148" s="6">
        <v>77678.350346420324</v>
      </c>
      <c r="T148" s="27">
        <v>2464752.7000000002</v>
      </c>
      <c r="U148" s="6">
        <f t="shared" si="12"/>
        <v>612.02509130034605</v>
      </c>
      <c r="V148" s="6">
        <f t="shared" si="13"/>
        <v>2025</v>
      </c>
      <c r="W148" s="10" t="str">
        <f>IFERROR(VLOOKUP(VALUE(D148),'HSN Lookup'!$A:$B,2,0),"Unknown")</f>
        <v>Household Steel Items</v>
      </c>
      <c r="X148" s="6" t="str">
        <f t="shared" si="14"/>
        <v>Lunch Box</v>
      </c>
    </row>
    <row r="149" spans="1:24">
      <c r="A149" s="25" t="s">
        <v>24</v>
      </c>
      <c r="B149" s="6" t="s">
        <v>244</v>
      </c>
      <c r="C149" s="6" t="s">
        <v>26</v>
      </c>
      <c r="D149" s="26" t="s">
        <v>32</v>
      </c>
      <c r="E149" s="6" t="s">
        <v>245</v>
      </c>
      <c r="F149" s="6" t="str" cm="1">
        <f t="array" ref="F149">_xlfn.LET(
 _xlpm.txt, E149,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149" s="6" t="str" cm="1">
        <f t="array" ref="G149">_xlfn.LET(
 _xlpm.txt, TRIM(E149),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149" s="6" t="str">
        <f t="shared" si="10"/>
        <v>NP-19</v>
      </c>
      <c r="I149" s="6" t="str" cm="1">
        <f t="array" ref="I149">_xlfn.LET(
 _xlpm.txt, E149,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9" s="6" t="e" cm="1">
        <f t="array" ref="J149">_xlfn.LET(
 _xlpm.txt, E149,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49" s="6" t="str" cm="1">
        <f t="array" ref="K149">_xlfn.LET(
 _xlpm.txt, E149,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49" s="6" t="str">
        <f>IFERROR(_xlfn.TEXTAFTER(_xlfn.TEXTBEFORE(E149," PER"),"USD ")," ")</f>
        <v>0.438</v>
      </c>
      <c r="M149" s="6" t="str">
        <f t="shared" si="11"/>
        <v>PCS</v>
      </c>
      <c r="N149" s="6">
        <v>17561.599999999999</v>
      </c>
      <c r="O149" s="6" t="s">
        <v>28</v>
      </c>
      <c r="P149" s="6">
        <v>257.97936976129739</v>
      </c>
      <c r="Q149" s="6">
        <v>4530530.5</v>
      </c>
      <c r="R149" s="6">
        <v>3.0015051746515118</v>
      </c>
      <c r="S149" s="6">
        <v>52711.233275159982</v>
      </c>
      <c r="T149" s="27">
        <v>1659986.4</v>
      </c>
      <c r="U149" s="6">
        <f t="shared" si="12"/>
        <v>260.98087493594892</v>
      </c>
      <c r="V149" s="6">
        <f t="shared" si="13"/>
        <v>2025</v>
      </c>
      <c r="W149" s="10" t="str">
        <f>IFERROR(VLOOKUP(VALUE(D149),'HSN Lookup'!$A:$B,2,0),"Unknown")</f>
        <v>Household Steel Items</v>
      </c>
      <c r="X149" s="6" t="str">
        <f t="shared" si="14"/>
        <v>Other</v>
      </c>
    </row>
    <row r="150" spans="1:24">
      <c r="A150" s="25" t="s">
        <v>24</v>
      </c>
      <c r="B150" s="6" t="s">
        <v>244</v>
      </c>
      <c r="C150" s="6" t="s">
        <v>26</v>
      </c>
      <c r="D150" s="26" t="s">
        <v>32</v>
      </c>
      <c r="E150" s="6" t="s">
        <v>246</v>
      </c>
      <c r="F150" s="6" t="str" cm="1">
        <f t="array" ref="F150">_xlfn.LET(
 _xlpm.txt, E150,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150" s="6" t="str" cm="1">
        <f t="array" ref="G150">_xlfn.LET(
 _xlpm.txt, TRIM(E150),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150" s="6" t="str">
        <f t="shared" si="10"/>
        <v>SB-12</v>
      </c>
      <c r="I150" s="6" t="str" cm="1">
        <f t="array" ref="I150">_xlfn.LET(
 _xlpm.txt, E150,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0" s="6" t="e" cm="1">
        <f t="array" ref="J150">_xlfn.LET(
 _xlpm.txt, E150,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50" s="6" t="str" cm="1">
        <f t="array" ref="K150">_xlfn.LET(
 _xlpm.txt, E150,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0" s="6" t="str">
        <f>IFERROR(_xlfn.TEXTAFTER(_xlfn.TEXTBEFORE(E150," PER"),"USD ")," ")</f>
        <v>0.994</v>
      </c>
      <c r="M150" s="6" t="str">
        <f t="shared" si="11"/>
        <v>PCS</v>
      </c>
      <c r="N150" s="6">
        <v>506</v>
      </c>
      <c r="O150" s="6" t="s">
        <v>28</v>
      </c>
      <c r="P150" s="6">
        <v>372.56545454545449</v>
      </c>
      <c r="Q150" s="6">
        <v>188518.12</v>
      </c>
      <c r="R150" s="6">
        <v>4.3346766090221589</v>
      </c>
      <c r="S150" s="6">
        <v>2193.346364165212</v>
      </c>
      <c r="T150" s="27">
        <v>69073.100000000006</v>
      </c>
      <c r="U150" s="6">
        <f t="shared" si="12"/>
        <v>376.90013115447664</v>
      </c>
      <c r="V150" s="6">
        <f t="shared" si="13"/>
        <v>2025</v>
      </c>
      <c r="W150" s="10" t="str">
        <f>IFERROR(VLOOKUP(VALUE(D150),'HSN Lookup'!$A:$B,2,0),"Unknown")</f>
        <v>Household Steel Items</v>
      </c>
      <c r="X150" s="6" t="str">
        <f t="shared" si="14"/>
        <v>Tea Strainer</v>
      </c>
    </row>
    <row r="151" spans="1:24">
      <c r="A151" s="25" t="s">
        <v>24</v>
      </c>
      <c r="B151" s="6" t="s">
        <v>244</v>
      </c>
      <c r="C151" s="6" t="s">
        <v>26</v>
      </c>
      <c r="D151" s="26" t="s">
        <v>32</v>
      </c>
      <c r="E151" s="6" t="s">
        <v>247</v>
      </c>
      <c r="F151" s="6" t="str" cm="1">
        <f t="array" ref="F151">_xlfn.LET(
 _xlpm.txt, E151,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151" s="6" t="str" cm="1">
        <f t="array" ref="G151">_xlfn.LET(
 _xlpm.txt, TRIM(E151),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151" s="6" t="str">
        <f t="shared" si="10"/>
        <v>NP-55</v>
      </c>
      <c r="I151" s="6" t="str" cm="1">
        <f t="array" ref="I151">_xlfn.LET(
 _xlpm.txt, E151,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1" s="6" t="e" cm="1">
        <f t="array" ref="J151">_xlfn.LET(
 _xlpm.txt, E151,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51" s="6" t="str" cm="1">
        <f t="array" ref="K151">_xlfn.LET(
 _xlpm.txt, E151,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1" s="6" t="str">
        <f>IFERROR(_xlfn.TEXTAFTER(_xlfn.TEXTBEFORE(E151," PER"),"USD ")," ")</f>
        <v>0.274</v>
      </c>
      <c r="M151" s="6" t="str">
        <f t="shared" si="11"/>
        <v>PCS</v>
      </c>
      <c r="N151" s="6">
        <v>8400</v>
      </c>
      <c r="O151" s="6" t="s">
        <v>28</v>
      </c>
      <c r="P151" s="6">
        <v>602.5016511904762</v>
      </c>
      <c r="Q151" s="6">
        <v>5061013.87</v>
      </c>
      <c r="R151" s="6">
        <v>7.0099086816809324</v>
      </c>
      <c r="S151" s="6">
        <v>58883.232926119832</v>
      </c>
      <c r="T151" s="27">
        <v>1854355.5</v>
      </c>
      <c r="U151" s="6">
        <f t="shared" si="12"/>
        <v>609.51155987215714</v>
      </c>
      <c r="V151" s="6">
        <f t="shared" si="13"/>
        <v>2025</v>
      </c>
      <c r="W151" s="10" t="str">
        <f>IFERROR(VLOOKUP(VALUE(D151),'HSN Lookup'!$A:$B,2,0),"Unknown")</f>
        <v>Household Steel Items</v>
      </c>
      <c r="X151" s="6" t="str">
        <f t="shared" si="14"/>
        <v>Tea Strainer</v>
      </c>
    </row>
    <row r="152" spans="1:24">
      <c r="A152" s="25" t="s">
        <v>24</v>
      </c>
      <c r="B152" s="6" t="s">
        <v>244</v>
      </c>
      <c r="C152" s="6" t="s">
        <v>26</v>
      </c>
      <c r="D152" s="26" t="s">
        <v>32</v>
      </c>
      <c r="E152" s="6" t="s">
        <v>248</v>
      </c>
      <c r="F152" s="6" t="str" cm="1">
        <f t="array" ref="F152">_xlfn.LET(
 _xlpm.txt, E152,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KITCHEN</v>
      </c>
      <c r="G152" s="6" t="str" cm="1">
        <f t="array" ref="G152">_xlfn.LET(
 _xlpm.txt, TRIM(E152),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BASKET (AM-322)</v>
      </c>
      <c r="H152" s="6" t="str">
        <f t="shared" si="10"/>
        <v>AM-322</v>
      </c>
      <c r="I152" s="6" cm="1">
        <f t="array" ref="I152">_xlfn.LET(
 _xlpm.txt, E152,
 _xlpm.afterQty, IFERROR(_xlfn.TEXTAFTER(_xlpm.txt, "QTY:"), ""),
 _xlpm.numberText, TRIM(_xlfn.TEXTBEFORE(_xlpm.afterQty, " ")),
 _xlpm.cleanNum, SUBSTITUTE(_xlpm.numberText, ",", ""),
 IF(ISNUMBER(--_xlpm.cleanNum), --_xlpm.cleanNum, "")
)</f>
        <v>15000</v>
      </c>
      <c r="J152" s="6" cm="1">
        <f t="array" ref="J152">_xlfn.LET(
 _xlpm.txt, E152,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15000</v>
      </c>
      <c r="K152" s="6" t="str" cm="1">
        <f t="array" ref="K152">_xlfn.LET(
 _xlpm.txt, E152,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2" s="6" t="str">
        <f>IFERROR(_xlfn.TEXTAFTER(_xlfn.TEXTBEFORE(E152," PER"),"USD ")," ")</f>
        <v>1.186</v>
      </c>
      <c r="M152" s="6" t="str">
        <f t="shared" si="11"/>
        <v>PCS</v>
      </c>
      <c r="N152" s="6">
        <v>4125</v>
      </c>
      <c r="O152" s="6" t="s">
        <v>28</v>
      </c>
      <c r="P152" s="6">
        <v>395.13764363636358</v>
      </c>
      <c r="Q152" s="6">
        <v>1629942.78</v>
      </c>
      <c r="R152" s="6">
        <v>4.5972966100798569</v>
      </c>
      <c r="S152" s="6">
        <v>18963.848516579401</v>
      </c>
      <c r="T152" s="27">
        <v>597211.1</v>
      </c>
      <c r="U152" s="6">
        <f t="shared" si="12"/>
        <v>399.73494024644344</v>
      </c>
      <c r="V152" s="6">
        <f t="shared" si="13"/>
        <v>2025</v>
      </c>
      <c r="W152" s="10" t="str">
        <f>IFERROR(VLOOKUP(VALUE(D152),'HSN Lookup'!$A:$B,2,0),"Unknown")</f>
        <v>Household Steel Items</v>
      </c>
      <c r="X152" s="6" t="str">
        <f t="shared" si="14"/>
        <v>Basket</v>
      </c>
    </row>
    <row r="153" spans="1:24">
      <c r="A153" s="25" t="s">
        <v>24</v>
      </c>
      <c r="B153" s="6" t="s">
        <v>244</v>
      </c>
      <c r="C153" s="6" t="s">
        <v>26</v>
      </c>
      <c r="D153" s="26" t="s">
        <v>32</v>
      </c>
      <c r="E153" s="6" t="s">
        <v>249</v>
      </c>
      <c r="F153" s="6" t="str" cm="1">
        <f t="array" ref="F153">_xlfn.LET(
 _xlpm.txt, E153,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DRAINER</v>
      </c>
      <c r="G153" s="6" t="str" cm="1">
        <f t="array" ref="G153">_xlfn.LET(
 _xlpm.txt, TRIM(E153),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DRAINER (AM-321)</v>
      </c>
      <c r="H153" s="6" t="str">
        <f t="shared" si="10"/>
        <v>AM-321</v>
      </c>
      <c r="I153" s="6" t="str" cm="1">
        <f t="array" ref="I153">_xlfn.LET(
 _xlpm.txt, E153,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3" s="6" t="e" cm="1">
        <f t="array" ref="J153">_xlfn.LET(
 _xlpm.txt, E153,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53" s="6" t="str" cm="1">
        <f t="array" ref="K153">_xlfn.LET(
 _xlpm.txt, E153,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3" s="6" t="str">
        <f>IFERROR(_xlfn.TEXTAFTER(_xlfn.TEXTBEFORE(E153," PER"),"USD ")," ")</f>
        <v>0.716</v>
      </c>
      <c r="M153" s="6" t="str">
        <f t="shared" si="11"/>
        <v>PCS</v>
      </c>
      <c r="N153" s="6">
        <v>2755.5</v>
      </c>
      <c r="O153" s="6" t="s">
        <v>28</v>
      </c>
      <c r="P153" s="6">
        <v>477.09710760297583</v>
      </c>
      <c r="Q153" s="6">
        <v>1314641.08</v>
      </c>
      <c r="R153" s="6">
        <v>5.5508680349386372</v>
      </c>
      <c r="S153" s="6">
        <v>15295.41687027342</v>
      </c>
      <c r="T153" s="27">
        <v>481684.5</v>
      </c>
      <c r="U153" s="6">
        <f t="shared" si="12"/>
        <v>482.64797563791444</v>
      </c>
      <c r="V153" s="6">
        <f t="shared" si="13"/>
        <v>2025</v>
      </c>
      <c r="W153" s="10" t="str">
        <f>IFERROR(VLOOKUP(VALUE(D153),'HSN Lookup'!$A:$B,2,0),"Unknown")</f>
        <v>Household Steel Items</v>
      </c>
      <c r="X153" s="6" t="str">
        <f t="shared" si="14"/>
        <v>Other</v>
      </c>
    </row>
    <row r="154" spans="1:24">
      <c r="A154" s="25" t="s">
        <v>24</v>
      </c>
      <c r="B154" s="6" t="s">
        <v>250</v>
      </c>
      <c r="C154" s="6" t="s">
        <v>26</v>
      </c>
      <c r="D154" s="26" t="s">
        <v>32</v>
      </c>
      <c r="E154" s="6" t="s">
        <v>251</v>
      </c>
      <c r="F154" s="6" t="str" cm="1">
        <f t="array" ref="F154">_xlfn.LET(
 _xlpm.txt, E154,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154" s="6" t="str" cm="1">
        <f t="array" ref="G154">_xlfn.LET(
 _xlpm.txt, TRIM(E154),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154" s="6" t="str">
        <f t="shared" si="10"/>
        <v>NP-19</v>
      </c>
      <c r="I154" s="6" t="str" cm="1">
        <f t="array" ref="I154">_xlfn.LET(
 _xlpm.txt, E154,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4" s="6" cm="1">
        <f t="array" ref="J154">_xlfn.LET(
 _xlpm.txt, E154,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28800</v>
      </c>
      <c r="K154" s="6" t="str" cm="1">
        <f t="array" ref="K154">_xlfn.LET(
 _xlpm.txt, E154,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4" s="6" t="str">
        <f>IFERROR(_xlfn.TEXTAFTER(_xlfn.TEXTBEFORE(E154," PER"),"USD ")," ")</f>
        <v>0.441</v>
      </c>
      <c r="M154" s="6" t="str">
        <f t="shared" si="11"/>
        <v>PCS</v>
      </c>
      <c r="N154" s="6">
        <v>4480</v>
      </c>
      <c r="O154" s="6" t="s">
        <v>28</v>
      </c>
      <c r="P154" s="6">
        <v>268.15863616071431</v>
      </c>
      <c r="Q154" s="6">
        <v>1201350.69</v>
      </c>
      <c r="R154" s="6">
        <v>3.1199375934928941</v>
      </c>
      <c r="S154" s="6">
        <v>13977.32041884817</v>
      </c>
      <c r="T154" s="27">
        <v>440174.8</v>
      </c>
      <c r="U154" s="6">
        <f t="shared" si="12"/>
        <v>271.27857375420723</v>
      </c>
      <c r="V154" s="6">
        <f t="shared" si="13"/>
        <v>2024</v>
      </c>
      <c r="W154" s="10" t="str">
        <f>IFERROR(VLOOKUP(VALUE(D154),'HSN Lookup'!$A:$B,2,0),"Unknown")</f>
        <v>Household Steel Items</v>
      </c>
      <c r="X154" s="6" t="str">
        <f t="shared" si="14"/>
        <v>Other</v>
      </c>
    </row>
    <row r="155" spans="1:24">
      <c r="A155" s="25" t="s">
        <v>24</v>
      </c>
      <c r="B155" s="6" t="s">
        <v>250</v>
      </c>
      <c r="C155" s="6" t="s">
        <v>26</v>
      </c>
      <c r="D155" s="26" t="s">
        <v>32</v>
      </c>
      <c r="E155" s="6" t="s">
        <v>252</v>
      </c>
      <c r="F155" s="6" t="str" cm="1">
        <f t="array" ref="F155">_xlfn.LET(
 _xlpm.txt, E155,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155" s="6" t="str" cm="1">
        <f t="array" ref="G155">_xlfn.LET(
 _xlpm.txt, TRIM(E155),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155" s="6" t="str">
        <f t="shared" si="10"/>
        <v>NP-19</v>
      </c>
      <c r="I155" s="6" t="str" cm="1">
        <f t="array" ref="I155">_xlfn.LET(
 _xlpm.txt, E155,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5" s="6" cm="1">
        <f t="array" ref="J155">_xlfn.LET(
 _xlpm.txt, E155,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7200</v>
      </c>
      <c r="K155" s="6" t="str" cm="1">
        <f t="array" ref="K155">_xlfn.LET(
 _xlpm.txt, E155,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</v>
      </c>
      <c r="L155" s="6" t="str">
        <f>IFERROR(_xlfn.TEXTAFTER(_xlfn.TEXTBEFORE(E155," PER"),"USD ")," ")</f>
        <v>0.441</v>
      </c>
      <c r="M155" s="6" t="str">
        <f t="shared" si="11"/>
        <v>PCS</v>
      </c>
      <c r="N155" s="6">
        <v>1120</v>
      </c>
      <c r="O155" s="6" t="s">
        <v>28</v>
      </c>
      <c r="P155" s="6">
        <v>262.0184375</v>
      </c>
      <c r="Q155" s="6">
        <v>293460.65000000002</v>
      </c>
      <c r="R155" s="6">
        <v>3.048498400232694</v>
      </c>
      <c r="S155" s="6">
        <v>3414.3182082606172</v>
      </c>
      <c r="T155" s="27">
        <v>107523.9</v>
      </c>
      <c r="U155" s="6">
        <f t="shared" si="12"/>
        <v>265.06693590023269</v>
      </c>
      <c r="V155" s="6">
        <f t="shared" si="13"/>
        <v>2024</v>
      </c>
      <c r="W155" s="10" t="str">
        <f>IFERROR(VLOOKUP(VALUE(D155),'HSN Lookup'!$A:$B,2,0),"Unknown")</f>
        <v>Household Steel Items</v>
      </c>
      <c r="X155" s="6" t="str">
        <f t="shared" si="14"/>
        <v>Other</v>
      </c>
    </row>
    <row r="156" spans="1:24">
      <c r="A156" s="25" t="s">
        <v>24</v>
      </c>
      <c r="B156" s="6" t="s">
        <v>253</v>
      </c>
      <c r="C156" s="6" t="s">
        <v>26</v>
      </c>
      <c r="D156" s="26" t="s">
        <v>32</v>
      </c>
      <c r="E156" s="6" t="s">
        <v>254</v>
      </c>
      <c r="F156" s="6" t="str" cm="1">
        <f t="array" ref="F156">_xlfn.LET(
 _xlpm.txt, E156,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56" s="6" t="str" cm="1">
        <f t="array" ref="G156">_xlfn.LET(
 _xlpm.txt, TRIM(E156),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56" s="6" t="str">
        <f t="shared" si="10"/>
        <v>RYX-02-020</v>
      </c>
      <c r="I156" s="6" t="str" cm="1">
        <f t="array" ref="I156">_xlfn.LET(
 _xlpm.txt, E156,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6" s="6" t="e" cm="1">
        <f t="array" ref="J156">_xlfn.LET(
 _xlpm.txt, E156,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56" s="6" t="e" cm="1">
        <f t="array" ref="K156">_xlfn.LET(
 _xlpm.txt, E156,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6" s="6" t="str">
        <f>IFERROR(_xlfn.TEXTAFTER(_xlfn.TEXTBEFORE(E156," PER"),"USD ")," ")</f>
        <v xml:space="preserve"> </v>
      </c>
      <c r="M156" s="6" t="e">
        <f t="shared" si="11"/>
        <v>#VALUE!</v>
      </c>
      <c r="N156" s="6">
        <v>4004</v>
      </c>
      <c r="O156" s="6" t="s">
        <v>28</v>
      </c>
      <c r="P156" s="6">
        <v>412.00533466533471</v>
      </c>
      <c r="Q156" s="6">
        <v>1649669.36</v>
      </c>
      <c r="R156" s="6">
        <v>4.8272446943800196</v>
      </c>
      <c r="S156" s="6">
        <v>19328.287756297599</v>
      </c>
      <c r="T156" s="27">
        <v>604438.9</v>
      </c>
      <c r="U156" s="6">
        <f t="shared" si="12"/>
        <v>416.83257935971471</v>
      </c>
      <c r="V156" s="6">
        <f t="shared" si="13"/>
        <v>2024</v>
      </c>
      <c r="W156" s="10" t="str">
        <f>IFERROR(VLOOKUP(VALUE(D156),'HSN Lookup'!$A:$B,2,0),"Unknown")</f>
        <v>Household Steel Items</v>
      </c>
      <c r="X156" s="6" t="str">
        <f t="shared" si="14"/>
        <v>Cloth Stand</v>
      </c>
    </row>
    <row r="157" spans="1:24">
      <c r="A157" s="25" t="s">
        <v>24</v>
      </c>
      <c r="B157" s="6" t="s">
        <v>255</v>
      </c>
      <c r="C157" s="6" t="s">
        <v>26</v>
      </c>
      <c r="D157" s="26" t="s">
        <v>32</v>
      </c>
      <c r="E157" s="6" t="s">
        <v>254</v>
      </c>
      <c r="F157" s="6" t="str" cm="1">
        <f t="array" ref="F157">_xlfn.LET(
 _xlpm.txt, E157,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57" s="6" t="str" cm="1">
        <f t="array" ref="G157">_xlfn.LET(
 _xlpm.txt, TRIM(E157),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57" s="6" t="str">
        <f t="shared" si="10"/>
        <v>RYX-02-020</v>
      </c>
      <c r="I157" s="6" t="str" cm="1">
        <f t="array" ref="I157">_xlfn.LET(
 _xlpm.txt, E157,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7" s="6" t="e" cm="1">
        <f t="array" ref="J157">_xlfn.LET(
 _xlpm.txt, E157,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57" s="6" t="e" cm="1">
        <f t="array" ref="K157">_xlfn.LET(
 _xlpm.txt, E157,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7" s="6" t="str">
        <f>IFERROR(_xlfn.TEXTAFTER(_xlfn.TEXTBEFORE(E157," PER"),"USD ")," ")</f>
        <v xml:space="preserve"> </v>
      </c>
      <c r="M157" s="6" t="e">
        <f t="shared" si="11"/>
        <v>#VALUE!</v>
      </c>
      <c r="N157" s="6">
        <v>4004</v>
      </c>
      <c r="O157" s="6" t="s">
        <v>28</v>
      </c>
      <c r="P157" s="6">
        <v>412.00533469999999</v>
      </c>
      <c r="Q157" s="6">
        <v>1649669.36</v>
      </c>
      <c r="R157" s="6">
        <v>4.827244694</v>
      </c>
      <c r="S157" s="6">
        <v>19328.287759999999</v>
      </c>
      <c r="T157" s="27">
        <v>604438.9</v>
      </c>
      <c r="U157" s="6">
        <f t="shared" si="12"/>
        <v>416.83257939399999</v>
      </c>
      <c r="V157" s="6">
        <f t="shared" si="13"/>
        <v>2024</v>
      </c>
      <c r="W157" s="10" t="str">
        <f>IFERROR(VLOOKUP(VALUE(D157),'HSN Lookup'!$A:$B,2,0),"Unknown")</f>
        <v>Household Steel Items</v>
      </c>
      <c r="X157" s="6" t="str">
        <f t="shared" si="14"/>
        <v>Cloth Stand</v>
      </c>
    </row>
    <row r="158" spans="1:24">
      <c r="A158" s="25" t="s">
        <v>24</v>
      </c>
      <c r="B158" s="6" t="s">
        <v>256</v>
      </c>
      <c r="C158" s="6" t="s">
        <v>26</v>
      </c>
      <c r="D158" s="26" t="s">
        <v>32</v>
      </c>
      <c r="E158" s="6" t="s">
        <v>257</v>
      </c>
      <c r="F158" s="6" t="str" cm="1">
        <f t="array" ref="F158">_xlfn.LET(
 _xlpm.txt, E158,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58" s="6" t="str" cm="1">
        <f t="array" ref="G158">_xlfn.LET(
 _xlpm.txt, TRIM(E158),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GIFT BOX HEART SHAPE</v>
      </c>
      <c r="H158" s="6" t="str">
        <f t="shared" si="10"/>
        <v>GS-47</v>
      </c>
      <c r="I158" s="6" cm="1">
        <f t="array" ref="I158">_xlfn.LET(
 _xlpm.txt, E158,
 _xlpm.afterQty, IFERROR(_xlfn.TEXTAFTER(_xlpm.txt, "QTY:"), ""),
 _xlpm.numberText, TRIM(_xlfn.TEXTBEFORE(_xlpm.afterQty, " ")),
 _xlpm.cleanNum, SUBSTITUTE(_xlpm.numberText, ",", ""),
 IF(ISNUMBER(--_xlpm.cleanNum), --_xlpm.cleanNum, "")
)</f>
        <v>44280</v>
      </c>
      <c r="J158" s="6" cm="1">
        <f t="array" ref="J158">_xlfn.LET(
 _xlpm.txt, E158,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44280</v>
      </c>
      <c r="K158" s="6" t="str" cm="1">
        <f t="array" ref="K158">_xlfn.LET(
 _xlpm.txt, E158,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8" s="6" t="str">
        <f>IFERROR(_xlfn.TEXTAFTER(_xlfn.TEXTBEFORE(E158," PER"),"USD ")," ")</f>
        <v>0.212</v>
      </c>
      <c r="M158" s="6" t="str">
        <f t="shared" si="11"/>
        <v>PCS</v>
      </c>
      <c r="N158" s="6">
        <v>3075</v>
      </c>
      <c r="O158" s="6" t="s">
        <v>28</v>
      </c>
      <c r="P158" s="6">
        <v>292.79337559999999</v>
      </c>
      <c r="Q158" s="6">
        <v>900339.63</v>
      </c>
      <c r="R158" s="6">
        <v>3.4305023499999998</v>
      </c>
      <c r="S158" s="6">
        <v>10548.79473</v>
      </c>
      <c r="T158" s="27">
        <v>329884.40000000002</v>
      </c>
      <c r="U158" s="6">
        <f t="shared" si="12"/>
        <v>296.22387794999997</v>
      </c>
      <c r="V158" s="6">
        <f t="shared" si="13"/>
        <v>2024</v>
      </c>
      <c r="W158" s="10" t="str">
        <f>IFERROR(VLOOKUP(VALUE(D158),'HSN Lookup'!$A:$B,2,0),"Unknown")</f>
        <v>Household Steel Items</v>
      </c>
      <c r="X158" s="6" t="str">
        <f t="shared" si="14"/>
        <v>Other</v>
      </c>
    </row>
    <row r="159" spans="1:24">
      <c r="A159" s="25" t="s">
        <v>24</v>
      </c>
      <c r="B159" s="6" t="s">
        <v>256</v>
      </c>
      <c r="C159" s="6" t="s">
        <v>26</v>
      </c>
      <c r="D159" s="26" t="s">
        <v>32</v>
      </c>
      <c r="E159" s="6" t="s">
        <v>258</v>
      </c>
      <c r="F159" s="6" t="str" cm="1">
        <f t="array" ref="F159">_xlfn.LET(
 _xlpm.txt, E159,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59" s="6" t="str" cm="1">
        <f t="array" ref="G159">_xlfn.LET(
 _xlpm.txt, TRIM(E159),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GIFT BOX HEART SHAPE</v>
      </c>
      <c r="H159" s="6" t="str">
        <f t="shared" si="10"/>
        <v>GS-47</v>
      </c>
      <c r="I159" s="6" cm="1">
        <f t="array" ref="I159">_xlfn.LET(
 _xlpm.txt, E159,
 _xlpm.afterQty, IFERROR(_xlfn.TEXTAFTER(_xlpm.txt, "QTY:"), ""),
 _xlpm.numberText, TRIM(_xlfn.TEXTBEFORE(_xlpm.afterQty, " ")),
 _xlpm.cleanNum, SUBSTITUTE(_xlpm.numberText, ",", ""),
 IF(ISNUMBER(--_xlpm.cleanNum), --_xlpm.cleanNum, "")
)</f>
        <v>6120</v>
      </c>
      <c r="J159" s="6" cm="1">
        <f t="array" ref="J159">_xlfn.LET(
 _xlpm.txt, E159,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6120</v>
      </c>
      <c r="K159" s="6" t="str" cm="1">
        <f t="array" ref="K159">_xlfn.LET(
 _xlpm.txt, E159,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9" s="6" t="str">
        <f>IFERROR(_xlfn.TEXTAFTER(_xlfn.TEXTBEFORE(E159," PER"),"USD ")," ")</f>
        <v xml:space="preserve"> </v>
      </c>
      <c r="M159" s="6" t="str">
        <f t="shared" si="11"/>
        <v>PCS</v>
      </c>
      <c r="N159" s="6">
        <v>425</v>
      </c>
      <c r="O159" s="6" t="s">
        <v>28</v>
      </c>
      <c r="P159" s="6">
        <v>282.37454120000001</v>
      </c>
      <c r="Q159" s="6">
        <v>120009.18</v>
      </c>
      <c r="R159" s="6">
        <v>3.3084304769999999</v>
      </c>
      <c r="S159" s="6">
        <v>1406.0829530000001</v>
      </c>
      <c r="T159" s="27">
        <v>43971.3</v>
      </c>
      <c r="U159" s="6">
        <f t="shared" si="12"/>
        <v>285.68297167700001</v>
      </c>
      <c r="V159" s="6">
        <f t="shared" si="13"/>
        <v>2024</v>
      </c>
      <c r="W159" s="10" t="str">
        <f>IFERROR(VLOOKUP(VALUE(D159),'HSN Lookup'!$A:$B,2,0),"Unknown")</f>
        <v>Household Steel Items</v>
      </c>
      <c r="X159" s="6" t="str">
        <f t="shared" si="14"/>
        <v>Other</v>
      </c>
    </row>
    <row r="160" spans="1:24">
      <c r="A160" s="25" t="s">
        <v>24</v>
      </c>
      <c r="B160" s="6" t="s">
        <v>259</v>
      </c>
      <c r="C160" s="6" t="s">
        <v>26</v>
      </c>
      <c r="D160" s="26" t="s">
        <v>29</v>
      </c>
      <c r="E160" s="6" t="s">
        <v>260</v>
      </c>
      <c r="F160" s="6" t="str" cm="1">
        <f t="array" ref="F160">_xlfn.LET(
 _xlpm.txt, E160,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60" s="6" t="str" cm="1">
        <f t="array" ref="G160">_xlfn.LET(
 _xlpm.txt, TRIM(E160),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 (SS410)</v>
      </c>
      <c r="H160" s="6" t="str">
        <f t="shared" si="10"/>
        <v>SS410</v>
      </c>
      <c r="I160" s="6" t="str" cm="1">
        <f t="array" ref="I160">_xlfn.LET(
 _xlpm.txt, E160,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0" s="6" cm="1">
        <f t="array" ref="J160">_xlfn.LET(
 _xlpm.txt, E160,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119160</v>
      </c>
      <c r="K160" s="6" t="str" cm="1">
        <f t="array" ref="K160">_xlfn.LET(
 _xlpm.txt, E160,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60" s="6" t="str">
        <f>IFERROR(_xlfn.TEXTAFTER(_xlfn.TEXTBEFORE(E160," PER"),"USD ")," ")</f>
        <v>0.16</v>
      </c>
      <c r="M160" s="6" t="str">
        <f t="shared" si="11"/>
        <v>SET</v>
      </c>
      <c r="N160" s="6">
        <v>7447.5</v>
      </c>
      <c r="O160" s="6" t="s">
        <v>28</v>
      </c>
      <c r="P160" s="6">
        <v>247.02898690835849</v>
      </c>
      <c r="Q160" s="6">
        <v>1839748.38</v>
      </c>
      <c r="R160" s="6">
        <v>2.8960021911882592</v>
      </c>
      <c r="S160" s="6">
        <v>21567.97631887456</v>
      </c>
      <c r="T160" s="27">
        <v>808753.4</v>
      </c>
      <c r="U160" s="6">
        <f t="shared" si="12"/>
        <v>249.92498909954674</v>
      </c>
      <c r="V160" s="6">
        <f t="shared" si="13"/>
        <v>2024</v>
      </c>
      <c r="W160" s="10" t="str">
        <f>IFERROR(VLOOKUP(VALUE(D160),'HSN Lookup'!$A:$B,2,0),"Unknown")</f>
        <v>Steel Scrubbers</v>
      </c>
      <c r="X160" s="6" t="str">
        <f t="shared" si="14"/>
        <v>Scrubber</v>
      </c>
    </row>
    <row r="161" spans="1:24">
      <c r="A161" s="25" t="s">
        <v>24</v>
      </c>
      <c r="B161" s="6" t="s">
        <v>261</v>
      </c>
      <c r="C161" s="6" t="s">
        <v>26</v>
      </c>
      <c r="D161" s="26" t="s">
        <v>29</v>
      </c>
      <c r="E161" s="6" t="s">
        <v>262</v>
      </c>
      <c r="F161" s="6" t="str" cm="1">
        <f t="array" ref="F161">_xlfn.LET(
 _xlpm.txt, E161,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61" s="6" t="str" cm="1">
        <f t="array" ref="G161">_xlfn.LET(
 _xlpm.txt, TRIM(E161),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(8001-12)</v>
      </c>
      <c r="H161" s="6" t="str">
        <f t="shared" si="10"/>
        <v>8001-12</v>
      </c>
      <c r="I161" s="6" t="str" cm="1">
        <f t="array" ref="I161">_xlfn.LET(
 _xlpm.txt, E161,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1" s="6" cm="1">
        <f t="array" ref="J161">_xlfn.LET(
 _xlpm.txt, E161,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278640</v>
      </c>
      <c r="K161" s="6" t="str" cm="1">
        <f t="array" ref="K161">_xlfn.LET(
 _xlpm.txt, E161,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161" s="6" t="str">
        <f>IFERROR(_xlfn.TEXTAFTER(_xlfn.TEXTBEFORE(E161," PER"),"USD ")," ")</f>
        <v>0.084</v>
      </c>
      <c r="M161" s="6" t="str">
        <f t="shared" si="11"/>
        <v>PCS</v>
      </c>
      <c r="N161" s="6">
        <v>4838</v>
      </c>
      <c r="O161" s="6" t="s">
        <v>28</v>
      </c>
      <c r="P161" s="6">
        <v>446.58114510128172</v>
      </c>
      <c r="Q161" s="6">
        <v>2160559.58</v>
      </c>
      <c r="R161" s="6">
        <v>5.2415627359305343</v>
      </c>
      <c r="S161" s="6">
        <v>25358.68051643193</v>
      </c>
      <c r="T161" s="27">
        <v>949782</v>
      </c>
      <c r="U161" s="6">
        <f t="shared" si="12"/>
        <v>451.82270783721225</v>
      </c>
      <c r="V161" s="6">
        <f t="shared" si="13"/>
        <v>2024</v>
      </c>
      <c r="W161" s="10" t="str">
        <f>IFERROR(VLOOKUP(VALUE(D161),'HSN Lookup'!$A:$B,2,0),"Unknown")</f>
        <v>Steel Scrubbers</v>
      </c>
      <c r="X161" s="6" t="str">
        <f t="shared" si="14"/>
        <v>Scrubber</v>
      </c>
    </row>
    <row r="162" spans="1:24">
      <c r="A162" s="25" t="s">
        <v>24</v>
      </c>
      <c r="B162" s="6" t="s">
        <v>261</v>
      </c>
      <c r="C162" s="6" t="s">
        <v>26</v>
      </c>
      <c r="D162" s="26" t="s">
        <v>29</v>
      </c>
      <c r="E162" s="6" t="s">
        <v>263</v>
      </c>
      <c r="F162" s="6" t="str" cm="1">
        <f t="array" ref="F162">_xlfn.LET(
 _xlpm.txt, E162,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62" s="6" t="str" cm="1">
        <f t="array" ref="G162">_xlfn.LET(
 _xlpm.txt, TRIM(E162),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 (8001-2)</v>
      </c>
      <c r="H162" s="6" t="str">
        <f t="shared" si="10"/>
        <v>8001-2</v>
      </c>
      <c r="I162" s="6" cm="1">
        <f t="array" ref="I162">_xlfn.LET(
 _xlpm.txt, E162,
 _xlpm.afterQty, IFERROR(_xlfn.TEXTAFTER(_xlpm.txt, "QTY:"), ""),
 _xlpm.numberText, TRIM(_xlfn.TEXTBEFORE(_xlpm.afterQty, " ")),
 _xlpm.cleanNum, SUBSTITUTE(_xlpm.numberText, ",", ""),
 IF(ISNUMBER(--_xlpm.cleanNum), --_xlpm.cleanNum, "")
)</f>
        <v>168000</v>
      </c>
      <c r="J162" s="6" cm="1">
        <f t="array" ref="J162">_xlfn.LET(
 _xlpm.txt, E162,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162" s="6" t="str" cm="1">
        <f t="array" ref="K162">_xlfn.LET(
 _xlpm.txt, E162,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162" s="6" t="str">
        <f>IFERROR(_xlfn.TEXTAFTER(_xlfn.TEXTBEFORE(E162," PER"),"USD ")," ")</f>
        <v xml:space="preserve"> </v>
      </c>
      <c r="M162" s="6" t="str">
        <f t="shared" si="11"/>
        <v>SET</v>
      </c>
      <c r="N162" s="6">
        <v>4900</v>
      </c>
      <c r="O162" s="6" t="s">
        <v>28</v>
      </c>
      <c r="P162" s="6">
        <v>466.28923469387757</v>
      </c>
      <c r="Q162" s="6">
        <v>2284817.25</v>
      </c>
      <c r="R162" s="6">
        <v>5.4728783414774371</v>
      </c>
      <c r="S162" s="6">
        <v>26817.103873239441</v>
      </c>
      <c r="T162" s="27">
        <v>1004405.6</v>
      </c>
      <c r="U162" s="6">
        <f t="shared" si="12"/>
        <v>471.76211303535501</v>
      </c>
      <c r="V162" s="6">
        <f t="shared" si="13"/>
        <v>2024</v>
      </c>
      <c r="W162" s="10" t="str">
        <f>IFERROR(VLOOKUP(VALUE(D162),'HSN Lookup'!$A:$B,2,0),"Unknown")</f>
        <v>Steel Scrubbers</v>
      </c>
      <c r="X162" s="6" t="str">
        <f t="shared" si="14"/>
        <v>Scrubber</v>
      </c>
    </row>
    <row r="163" spans="1:24">
      <c r="A163" s="25" t="s">
        <v>24</v>
      </c>
      <c r="B163" s="6" t="s">
        <v>264</v>
      </c>
      <c r="C163" s="6" t="s">
        <v>26</v>
      </c>
      <c r="D163" s="26" t="s">
        <v>32</v>
      </c>
      <c r="E163" s="6" t="s">
        <v>265</v>
      </c>
      <c r="F163" s="6" t="str" cm="1">
        <f t="array" ref="F163">_xlfn.LET(
 _xlpm.txt, E163,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63" s="6" t="str" cm="1">
        <f t="array" ref="G163">_xlfn.LET(
 _xlpm.txt, TRIM(E163),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(3888)</v>
      </c>
      <c r="H163" s="6" t="str">
        <f t="shared" si="10"/>
        <v>3888</v>
      </c>
      <c r="I163" s="6" t="str" cm="1">
        <f t="array" ref="I163">_xlfn.LET(
 _xlpm.txt, E163,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3" s="6" cm="1">
        <f t="array" ref="J163">_xlfn.LET(
 _xlpm.txt, E163,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181872</v>
      </c>
      <c r="K163" s="6" t="str" cm="1">
        <f t="array" ref="K163">_xlfn.LET(
 _xlpm.txt, E163,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63" s="6" t="str">
        <f>IFERROR(_xlfn.TEXTAFTER(_xlfn.TEXTBEFORE(E163," PER"),"USD ")," ")</f>
        <v xml:space="preserve"> </v>
      </c>
      <c r="M163" s="6" t="str">
        <f t="shared" si="11"/>
        <v>PCS</v>
      </c>
      <c r="N163" s="6">
        <v>6062.4</v>
      </c>
      <c r="O163" s="6" t="s">
        <v>28</v>
      </c>
      <c r="P163" s="6">
        <v>680.64344154130379</v>
      </c>
      <c r="Q163" s="6">
        <v>4126332.8</v>
      </c>
      <c r="R163" s="6">
        <v>8.0122830081377714</v>
      </c>
      <c r="S163" s="6">
        <v>48573.664508534443</v>
      </c>
      <c r="T163" s="27">
        <v>1511888.4</v>
      </c>
      <c r="U163" s="6">
        <f t="shared" si="12"/>
        <v>688.65572454944152</v>
      </c>
      <c r="V163" s="6">
        <f t="shared" si="13"/>
        <v>2024</v>
      </c>
      <c r="W163" s="10" t="str">
        <f>IFERROR(VLOOKUP(VALUE(D163),'HSN Lookup'!$A:$B,2,0),"Unknown")</f>
        <v>Household Steel Items</v>
      </c>
      <c r="X163" s="6" t="str">
        <f t="shared" si="14"/>
        <v>Other</v>
      </c>
    </row>
    <row r="164" spans="1:24">
      <c r="A164" s="25" t="s">
        <v>24</v>
      </c>
      <c r="B164" s="6" t="s">
        <v>264</v>
      </c>
      <c r="C164" s="6" t="s">
        <v>26</v>
      </c>
      <c r="D164" s="26" t="s">
        <v>29</v>
      </c>
      <c r="E164" s="6" t="s">
        <v>266</v>
      </c>
      <c r="F164" s="6" t="str" cm="1">
        <f t="array" ref="F164">_xlfn.LET(
 _xlpm.txt, E164,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64" s="6" t="str" cm="1">
        <f t="array" ref="G164">_xlfn.LET(
 _xlpm.txt, TRIM(E164),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164" s="6" t="str">
        <f t="shared" si="10"/>
        <v>OKS-4156</v>
      </c>
      <c r="I164" s="6" t="str" cm="1">
        <f t="array" ref="I164">_xlfn.LET(
 _xlpm.txt, E164,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4" s="6" cm="1">
        <f t="array" ref="J164">_xlfn.LET(
 _xlpm.txt, E164,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164" s="6" t="str" cm="1">
        <f t="array" ref="K164">_xlfn.LET(
 _xlpm.txt, E164,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164" s="6" t="str">
        <f>IFERROR(_xlfn.TEXTAFTER(_xlfn.TEXTBEFORE(E164," PER"),"USD ")," ")</f>
        <v>0.238</v>
      </c>
      <c r="M164" s="6" t="str">
        <f t="shared" si="11"/>
        <v>PCS</v>
      </c>
      <c r="N164" s="6">
        <v>9151</v>
      </c>
      <c r="O164" s="6" t="s">
        <v>28</v>
      </c>
      <c r="P164" s="6">
        <v>229.73097257130371</v>
      </c>
      <c r="Q164" s="6">
        <v>2102268.13</v>
      </c>
      <c r="R164" s="6">
        <v>2.7043080938352411</v>
      </c>
      <c r="S164" s="6">
        <v>24747.123366686279</v>
      </c>
      <c r="T164" s="27">
        <v>924157.1</v>
      </c>
      <c r="U164" s="6">
        <f t="shared" si="12"/>
        <v>232.43528066513895</v>
      </c>
      <c r="V164" s="6">
        <f t="shared" si="13"/>
        <v>2024</v>
      </c>
      <c r="W164" s="10" t="str">
        <f>IFERROR(VLOOKUP(VALUE(D164),'HSN Lookup'!$A:$B,2,0),"Unknown")</f>
        <v>Steel Scrubbers</v>
      </c>
      <c r="X164" s="6" t="str">
        <f t="shared" si="14"/>
        <v>Scrubber</v>
      </c>
    </row>
    <row r="165" spans="1:24">
      <c r="A165" s="25" t="s">
        <v>24</v>
      </c>
      <c r="B165" s="6" t="s">
        <v>267</v>
      </c>
      <c r="C165" s="6" t="s">
        <v>26</v>
      </c>
      <c r="D165" s="26" t="s">
        <v>32</v>
      </c>
      <c r="E165" s="6" t="s">
        <v>268</v>
      </c>
      <c r="F165" s="6" t="str" cm="1">
        <f t="array" ref="F165">_xlfn.LET(
 _xlpm.txt, E165,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65" s="6" t="str" cm="1">
        <f t="array" ref="G165">_xlfn.LET(
 _xlpm.txt, TRIM(E165),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165" s="6" t="str">
        <f t="shared" si="10"/>
        <v>RYX-02-020</v>
      </c>
      <c r="I165" s="6" t="str" cm="1">
        <f t="array" ref="I165">_xlfn.LET(
 _xlpm.txt, E165,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5" s="6" cm="1">
        <f t="array" ref="J165">_xlfn.LET(
 _xlpm.txt, E165,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165" s="6" t="str" cm="1">
        <f t="array" ref="K165">_xlfn.LET(
 _xlpm.txt, E165,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165" s="6" t="str">
        <f>IFERROR(_xlfn.TEXTAFTER(_xlfn.TEXTBEFORE(E165," PER"),"USD ")," ")</f>
        <v xml:space="preserve"> </v>
      </c>
      <c r="M165" s="6" t="str">
        <f t="shared" si="11"/>
        <v>PCS</v>
      </c>
      <c r="N165" s="6">
        <v>4004</v>
      </c>
      <c r="O165" s="6" t="s">
        <v>28</v>
      </c>
      <c r="P165" s="6">
        <v>413.8107067932068</v>
      </c>
      <c r="Q165" s="6">
        <v>1656898.07</v>
      </c>
      <c r="R165" s="6">
        <v>4.8712266838517566</v>
      </c>
      <c r="S165" s="6">
        <v>19504.39164214244</v>
      </c>
      <c r="T165" s="27">
        <v>607087.5</v>
      </c>
      <c r="U165" s="6">
        <f t="shared" si="12"/>
        <v>418.68193347705858</v>
      </c>
      <c r="V165" s="6">
        <f t="shared" si="13"/>
        <v>2024</v>
      </c>
      <c r="W165" s="10" t="str">
        <f>IFERROR(VLOOKUP(VALUE(D165),'HSN Lookup'!$A:$B,2,0),"Unknown")</f>
        <v>Household Steel Items</v>
      </c>
      <c r="X165" s="6" t="str">
        <f t="shared" si="14"/>
        <v>Cloth Stand</v>
      </c>
    </row>
    <row r="166" spans="1:24">
      <c r="A166" s="25" t="s">
        <v>24</v>
      </c>
      <c r="B166" s="6" t="s">
        <v>269</v>
      </c>
      <c r="C166" s="6" t="s">
        <v>26</v>
      </c>
      <c r="D166" s="26" t="s">
        <v>32</v>
      </c>
      <c r="E166" s="6" t="s">
        <v>270</v>
      </c>
      <c r="F166" s="6" t="str" cm="1">
        <f t="array" ref="F166">_xlfn.LET(
 _xlpm.txt, E166,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66" s="6" t="str" cm="1">
        <f t="array" ref="G166">_xlfn.LET(
 _xlpm.txt, TRIM(E166),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(RYX-02-021A)</v>
      </c>
      <c r="H166" s="6" t="str">
        <f t="shared" si="10"/>
        <v>RYX-02-021A</v>
      </c>
      <c r="I166" s="6" t="str" cm="1">
        <f t="array" ref="I166">_xlfn.LET(
 _xlpm.txt, E166,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6" s="6" cm="1">
        <f t="array" ref="J166">_xlfn.LET(
 _xlpm.txt, E166,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3888</v>
      </c>
      <c r="K166" s="6" t="str" cm="1">
        <f t="array" ref="K166">_xlfn.LET(
 _xlpm.txt, E166,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166" s="6" t="str">
        <f>IFERROR(_xlfn.TEXTAFTER(_xlfn.TEXTBEFORE(E166," PER"),"USD ")," ")</f>
        <v xml:space="preserve"> </v>
      </c>
      <c r="M166" s="6" t="str">
        <f t="shared" si="11"/>
        <v>PCS</v>
      </c>
      <c r="N166" s="6">
        <v>14256</v>
      </c>
      <c r="O166" s="6" t="s">
        <v>28</v>
      </c>
      <c r="P166" s="6">
        <v>214.70521604938281</v>
      </c>
      <c r="Q166" s="6">
        <v>3060837.56</v>
      </c>
      <c r="R166" s="6">
        <v>2.527430442017454</v>
      </c>
      <c r="S166" s="6">
        <v>36031.048381400833</v>
      </c>
      <c r="T166" s="27">
        <v>1121490.8999999999</v>
      </c>
      <c r="U166" s="6">
        <f t="shared" si="12"/>
        <v>217.23264649140026</v>
      </c>
      <c r="V166" s="6">
        <f t="shared" si="13"/>
        <v>2024</v>
      </c>
      <c r="W166" s="10" t="str">
        <f>IFERROR(VLOOKUP(VALUE(D166),'HSN Lookup'!$A:$B,2,0),"Unknown")</f>
        <v>Household Steel Items</v>
      </c>
      <c r="X166" s="6" t="str">
        <f t="shared" si="14"/>
        <v>Cloth Stand</v>
      </c>
    </row>
    <row r="167" spans="1:24">
      <c r="A167" s="25" t="s">
        <v>24</v>
      </c>
      <c r="B167" s="6" t="s">
        <v>271</v>
      </c>
      <c r="C167" s="6" t="s">
        <v>26</v>
      </c>
      <c r="D167" s="26" t="s">
        <v>32</v>
      </c>
      <c r="E167" s="6" t="s">
        <v>272</v>
      </c>
      <c r="F167" s="6" t="str" cm="1">
        <f t="array" ref="F167">_xlfn.LET(
 _xlpm.txt, E167,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67" s="6" t="str" cm="1">
        <f t="array" ref="G167">_xlfn.LET(
 _xlpm.txt, TRIM(E167),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(3888)</v>
      </c>
      <c r="H167" s="6" t="str">
        <f t="shared" si="10"/>
        <v>3888</v>
      </c>
      <c r="I167" s="6" t="str" cm="1">
        <f t="array" ref="I167">_xlfn.LET(
 _xlpm.txt, E167,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7" s="6" cm="1">
        <f t="array" ref="J167">_xlfn.LET(
 _xlpm.txt, E167,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30288</v>
      </c>
      <c r="K167" s="6" t="str" cm="1">
        <f t="array" ref="K167">_xlfn.LET(
 _xlpm.txt, E167,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67" s="6" t="str">
        <f>IFERROR(_xlfn.TEXTAFTER(_xlfn.TEXTBEFORE(E167," PER"),"USD ")," ")</f>
        <v xml:space="preserve"> </v>
      </c>
      <c r="M167" s="6" t="str">
        <f t="shared" si="11"/>
        <v>SET</v>
      </c>
      <c r="N167" s="6">
        <v>1009.6</v>
      </c>
      <c r="O167" s="6" t="s">
        <v>28</v>
      </c>
      <c r="P167" s="6">
        <v>672.82163232963546</v>
      </c>
      <c r="Q167" s="6">
        <v>679280.72</v>
      </c>
      <c r="R167" s="6">
        <v>7.9202075612670448</v>
      </c>
      <c r="S167" s="6">
        <v>7996.2415538552086</v>
      </c>
      <c r="T167" s="27">
        <v>248888.4</v>
      </c>
      <c r="U167" s="6">
        <f t="shared" si="12"/>
        <v>680.7418398909025</v>
      </c>
      <c r="V167" s="6">
        <f t="shared" si="13"/>
        <v>2024</v>
      </c>
      <c r="W167" s="10" t="str">
        <f>IFERROR(VLOOKUP(VALUE(D167),'HSN Lookup'!$A:$B,2,0),"Unknown")</f>
        <v>Household Steel Items</v>
      </c>
      <c r="X167" s="6" t="str">
        <f t="shared" si="14"/>
        <v>Other</v>
      </c>
    </row>
    <row r="168" spans="1:24">
      <c r="A168" s="25" t="s">
        <v>24</v>
      </c>
      <c r="B168" s="6" t="s">
        <v>273</v>
      </c>
      <c r="C168" s="6" t="s">
        <v>26</v>
      </c>
      <c r="D168" s="26" t="s">
        <v>29</v>
      </c>
      <c r="E168" s="6" t="s">
        <v>274</v>
      </c>
      <c r="F168" s="6" t="str" cm="1">
        <f t="array" ref="F168">_xlfn.LET(
 _xlpm.txt, E168,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68" s="6" t="str" cm="1">
        <f t="array" ref="G168">_xlfn.LET(
 _xlpm.txt, TRIM(E168),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168" s="6" t="str">
        <f t="shared" si="10"/>
        <v>8001-2</v>
      </c>
      <c r="I168" s="6" t="str" cm="1">
        <f t="array" ref="I168">_xlfn.LET(
 _xlpm.txt, E168,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8" s="6" cm="1">
        <f t="array" ref="J168">_xlfn.LET(
 _xlpm.txt, E168,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168" s="6" t="str" cm="1">
        <f t="array" ref="K168">_xlfn.LET(
 _xlpm.txt, E168,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168" s="6" t="str">
        <f>IFERROR(_xlfn.TEXTAFTER(_xlfn.TEXTBEFORE(E168," PER"),"USD ")," ")</f>
        <v xml:space="preserve"> </v>
      </c>
      <c r="M168" s="6" t="str">
        <f t="shared" si="11"/>
        <v>PCS</v>
      </c>
      <c r="N168" s="6">
        <v>4914</v>
      </c>
      <c r="O168" s="6" t="s">
        <v>28</v>
      </c>
      <c r="P168" s="6">
        <v>439.30859584859581</v>
      </c>
      <c r="Q168" s="6">
        <v>2158762.44</v>
      </c>
      <c r="R168" s="6">
        <v>5.1744239793709754</v>
      </c>
      <c r="S168" s="6">
        <v>25427.11943462897</v>
      </c>
      <c r="T168" s="27">
        <v>948991.9</v>
      </c>
      <c r="U168" s="6">
        <f t="shared" si="12"/>
        <v>444.48301982796681</v>
      </c>
      <c r="V168" s="6">
        <f t="shared" si="13"/>
        <v>2024</v>
      </c>
      <c r="W168" s="10" t="str">
        <f>IFERROR(VLOOKUP(VALUE(D168),'HSN Lookup'!$A:$B,2,0),"Unknown")</f>
        <v>Steel Scrubbers</v>
      </c>
      <c r="X168" s="6" t="str">
        <f t="shared" si="14"/>
        <v>Scrubber</v>
      </c>
    </row>
    <row r="169" spans="1:24">
      <c r="A169" s="25" t="s">
        <v>24</v>
      </c>
      <c r="B169" s="6" t="s">
        <v>275</v>
      </c>
      <c r="C169" s="6" t="s">
        <v>26</v>
      </c>
      <c r="D169" s="26" t="s">
        <v>29</v>
      </c>
      <c r="E169" s="6" t="s">
        <v>276</v>
      </c>
      <c r="F169" s="6" t="str" cm="1">
        <f t="array" ref="F169">_xlfn.LET(
 _xlpm.txt, E169,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69" s="6" t="str" cm="1">
        <f t="array" ref="G169">_xlfn.LET(
 _xlpm.txt, TRIM(E169),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169" s="6" t="str">
        <f t="shared" si="10"/>
        <v>OKS-4156</v>
      </c>
      <c r="I169" s="6" t="str" cm="1">
        <f t="array" ref="I169">_xlfn.LET(
 _xlpm.txt, E169,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9" s="6" cm="1">
        <f t="array" ref="J169">_xlfn.LET(
 _xlpm.txt, E169,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169" s="6" t="str" cm="1">
        <f t="array" ref="K169">_xlfn.LET(
 _xlpm.txt, E169,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69" s="6" t="str">
        <f>IFERROR(_xlfn.TEXTAFTER(_xlfn.TEXTBEFORE(E169," PER"),"USD ")," ")</f>
        <v xml:space="preserve"> </v>
      </c>
      <c r="M169" s="6" t="str">
        <f t="shared" si="11"/>
        <v>SET</v>
      </c>
      <c r="N169" s="6">
        <v>9151</v>
      </c>
      <c r="O169" s="6" t="s">
        <v>28</v>
      </c>
      <c r="P169" s="6">
        <v>222.50637853786469</v>
      </c>
      <c r="Q169" s="6">
        <v>2036155.87</v>
      </c>
      <c r="R169" s="6">
        <v>2.620805400917134</v>
      </c>
      <c r="S169" s="6">
        <v>23982.990223792691</v>
      </c>
      <c r="T169" s="27">
        <v>895094.1</v>
      </c>
      <c r="U169" s="6">
        <f t="shared" si="12"/>
        <v>225.12718393878183</v>
      </c>
      <c r="V169" s="6">
        <f t="shared" si="13"/>
        <v>2024</v>
      </c>
      <c r="W169" s="10" t="str">
        <f>IFERROR(VLOOKUP(VALUE(D169),'HSN Lookup'!$A:$B,2,0),"Unknown")</f>
        <v>Steel Scrubbers</v>
      </c>
      <c r="X169" s="6" t="str">
        <f t="shared" si="14"/>
        <v>Scrubber</v>
      </c>
    </row>
    <row r="170" spans="1:24">
      <c r="A170" s="25" t="s">
        <v>24</v>
      </c>
      <c r="B170" s="6" t="s">
        <v>277</v>
      </c>
      <c r="C170" s="6" t="s">
        <v>26</v>
      </c>
      <c r="D170" s="26" t="s">
        <v>32</v>
      </c>
      <c r="E170" s="6" t="s">
        <v>278</v>
      </c>
      <c r="F170" s="6" t="str" cm="1">
        <f t="array" ref="F170">_xlfn.LET(
 _xlpm.txt, E170,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70" s="6" t="str" cm="1">
        <f t="array" ref="G170">_xlfn.LET(
 _xlpm.txt, TRIM(E170),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170" s="6" t="str">
        <f t="shared" si="10"/>
        <v>RYX-02-020</v>
      </c>
      <c r="I170" s="6" t="str" cm="1">
        <f t="array" ref="I170">_xlfn.LET(
 _xlpm.txt, E170,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0" s="6" t="e" cm="1">
        <f t="array" ref="J170">_xlfn.LET(
 _xlpm.txt, E170,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70" s="6" t="e" cm="1">
        <f t="array" ref="K170">_xlfn.LET(
 _xlpm.txt, E170,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0" s="6" t="str">
        <f>IFERROR(_xlfn.TEXTAFTER(_xlfn.TEXTBEFORE(E170," PER"),"USD ")," ")</f>
        <v xml:space="preserve"> </v>
      </c>
      <c r="M170" s="6" t="e">
        <f t="shared" si="11"/>
        <v>#VALUE!</v>
      </c>
      <c r="N170" s="6">
        <v>4004</v>
      </c>
      <c r="O170" s="6" t="s">
        <v>28</v>
      </c>
      <c r="P170" s="6">
        <v>399.88232267732269</v>
      </c>
      <c r="Q170" s="6">
        <v>1601128.82</v>
      </c>
      <c r="R170" s="6">
        <v>4.7100391363642249</v>
      </c>
      <c r="S170" s="6">
        <v>18858.996702002351</v>
      </c>
      <c r="T170" s="27">
        <v>586653.69999999995</v>
      </c>
      <c r="U170" s="6">
        <f t="shared" si="12"/>
        <v>404.59236181368692</v>
      </c>
      <c r="V170" s="6">
        <f t="shared" si="13"/>
        <v>2024</v>
      </c>
      <c r="W170" s="10" t="str">
        <f>IFERROR(VLOOKUP(VALUE(D170),'HSN Lookup'!$A:$B,2,0),"Unknown")</f>
        <v>Household Steel Items</v>
      </c>
      <c r="X170" s="6" t="str">
        <f t="shared" si="14"/>
        <v>Cloth Stand</v>
      </c>
    </row>
    <row r="171" spans="1:24">
      <c r="A171" s="25" t="s">
        <v>24</v>
      </c>
      <c r="B171" s="6" t="s">
        <v>279</v>
      </c>
      <c r="C171" s="6" t="s">
        <v>26</v>
      </c>
      <c r="D171" s="26" t="s">
        <v>32</v>
      </c>
      <c r="E171" s="6" t="s">
        <v>280</v>
      </c>
      <c r="F171" s="6" t="str" cm="1">
        <f t="array" ref="F171">_xlfn.LET(
 _xlpm.txt, E171,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71" s="6" t="str" cm="1">
        <f t="array" ref="G171">_xlfn.LET(
 _xlpm.txt, TRIM(E171),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2PCS SET (2758)</v>
      </c>
      <c r="H171" s="6" t="str">
        <f t="shared" si="10"/>
        <v>2758</v>
      </c>
      <c r="I171" s="6" t="str" cm="1">
        <f t="array" ref="I171">_xlfn.LET(
 _xlpm.txt, E171,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1" s="6" cm="1">
        <f t="array" ref="J171">_xlfn.LET(
 _xlpm.txt, E171,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2400</v>
      </c>
      <c r="K171" s="6" t="str" cm="1">
        <f t="array" ref="K171">_xlfn.LET(
 _xlpm.txt, E171,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71" s="6" t="str">
        <f>IFERROR(_xlfn.TEXTAFTER(_xlfn.TEXTBEFORE(E171," PER"),"USD ")," ")</f>
        <v>0.265</v>
      </c>
      <c r="M171" s="6" t="str">
        <f t="shared" si="11"/>
        <v>SET</v>
      </c>
      <c r="N171" s="6">
        <v>64</v>
      </c>
      <c r="O171" s="6" t="s">
        <v>28</v>
      </c>
      <c r="P171" s="6">
        <v>854.61203124999997</v>
      </c>
      <c r="Q171" s="6">
        <v>54695.17</v>
      </c>
      <c r="R171" s="6">
        <v>10.066101663722019</v>
      </c>
      <c r="S171" s="6">
        <v>644.23050647820958</v>
      </c>
      <c r="T171" s="27">
        <v>20040.3</v>
      </c>
      <c r="U171" s="6">
        <f t="shared" si="12"/>
        <v>864.67813291372204</v>
      </c>
      <c r="V171" s="6">
        <f t="shared" si="13"/>
        <v>2024</v>
      </c>
      <c r="W171" s="10" t="str">
        <f>IFERROR(VLOOKUP(VALUE(D171),'HSN Lookup'!$A:$B,2,0),"Unknown")</f>
        <v>Household Steel Items</v>
      </c>
      <c r="X171" s="6" t="str">
        <f t="shared" si="14"/>
        <v>Other</v>
      </c>
    </row>
    <row r="172" spans="1:24">
      <c r="A172" s="25" t="s">
        <v>24</v>
      </c>
      <c r="B172" s="6" t="s">
        <v>281</v>
      </c>
      <c r="C172" s="6" t="s">
        <v>26</v>
      </c>
      <c r="D172" s="26" t="s">
        <v>32</v>
      </c>
      <c r="E172" s="6" t="s">
        <v>254</v>
      </c>
      <c r="F172" s="6" t="str" cm="1">
        <f t="array" ref="F172">_xlfn.LET(
 _xlpm.txt, E172,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72" s="6" t="str" cm="1">
        <f t="array" ref="G172">_xlfn.LET(
 _xlpm.txt, TRIM(E172),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2" s="6" t="str">
        <f t="shared" si="10"/>
        <v>RYX-02-020</v>
      </c>
      <c r="I172" s="6" t="str" cm="1">
        <f t="array" ref="I172">_xlfn.LET(
 _xlpm.txt, E172,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2" s="6" t="e" cm="1">
        <f t="array" ref="J172">_xlfn.LET(
 _xlpm.txt, E172,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72" s="6" t="e" cm="1">
        <f t="array" ref="K172">_xlfn.LET(
 _xlpm.txt, E172,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2" s="6" t="str">
        <f>IFERROR(_xlfn.TEXTAFTER(_xlfn.TEXTBEFORE(E172," PER"),"USD ")," ")</f>
        <v xml:space="preserve"> </v>
      </c>
      <c r="M172" s="6" t="e">
        <f t="shared" si="11"/>
        <v>#VALUE!</v>
      </c>
      <c r="N172" s="6">
        <v>4004</v>
      </c>
      <c r="O172" s="6" t="s">
        <v>28</v>
      </c>
      <c r="P172" s="6">
        <v>393.96982767232771</v>
      </c>
      <c r="Q172" s="6">
        <v>1577455.19</v>
      </c>
      <c r="R172" s="6">
        <v>4.6403984413701727</v>
      </c>
      <c r="S172" s="6">
        <v>18580.155359246171</v>
      </c>
      <c r="T172" s="27">
        <v>577979.5</v>
      </c>
      <c r="U172" s="6">
        <f t="shared" si="12"/>
        <v>398.61022611369788</v>
      </c>
      <c r="V172" s="6">
        <f t="shared" si="13"/>
        <v>2024</v>
      </c>
      <c r="W172" s="10" t="str">
        <f>IFERROR(VLOOKUP(VALUE(D172),'HSN Lookup'!$A:$B,2,0),"Unknown")</f>
        <v>Household Steel Items</v>
      </c>
      <c r="X172" s="6" t="str">
        <f t="shared" si="14"/>
        <v>Cloth Stand</v>
      </c>
    </row>
    <row r="173" spans="1:24">
      <c r="A173" s="25" t="s">
        <v>24</v>
      </c>
      <c r="B173" s="6" t="s">
        <v>282</v>
      </c>
      <c r="C173" s="6" t="s">
        <v>26</v>
      </c>
      <c r="D173" s="26" t="s">
        <v>29</v>
      </c>
      <c r="E173" s="6" t="s">
        <v>283</v>
      </c>
      <c r="F173" s="6" t="str" cm="1">
        <f t="array" ref="F173">_xlfn.LET(
 _xlpm.txt, E173,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73" s="6" t="str" cm="1">
        <f t="array" ref="G173">_xlfn.LET(
 _xlpm.txt, TRIM(E173),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173" s="6" t="str">
        <f t="shared" si="10"/>
        <v>OKS-4156</v>
      </c>
      <c r="I173" s="6" t="str" cm="1">
        <f t="array" ref="I173">_xlfn.LET(
 _xlpm.txt, E173,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3" s="6" cm="1">
        <f t="array" ref="J173">_xlfn.LET(
 _xlpm.txt, E173,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89160</v>
      </c>
      <c r="K173" s="6" t="str" cm="1">
        <f t="array" ref="K173">_xlfn.LET(
 _xlpm.txt, E173,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73" s="6" t="str">
        <f>IFERROR(_xlfn.TEXTAFTER(_xlfn.TEXTBEFORE(E173," PER"),"USD ")," ")</f>
        <v xml:space="preserve"> </v>
      </c>
      <c r="M173" s="6" t="str">
        <f t="shared" si="11"/>
        <v>SET</v>
      </c>
      <c r="N173" s="6">
        <v>7250</v>
      </c>
      <c r="O173" s="6" t="s">
        <v>28</v>
      </c>
      <c r="P173" s="6">
        <v>257.40367448275862</v>
      </c>
      <c r="Q173" s="6">
        <v>1866176.64</v>
      </c>
      <c r="R173" s="6">
        <v>3.04259662509171</v>
      </c>
      <c r="S173" s="6">
        <v>22058.825531914899</v>
      </c>
      <c r="T173" s="27">
        <v>820371.2</v>
      </c>
      <c r="U173" s="6">
        <f t="shared" si="12"/>
        <v>260.44627110785035</v>
      </c>
      <c r="V173" s="6">
        <f t="shared" si="13"/>
        <v>2024</v>
      </c>
      <c r="W173" s="10" t="str">
        <f>IFERROR(VLOOKUP(VALUE(D173),'HSN Lookup'!$A:$B,2,0),"Unknown")</f>
        <v>Steel Scrubbers</v>
      </c>
      <c r="X173" s="6" t="str">
        <f t="shared" si="14"/>
        <v>Scrubber</v>
      </c>
    </row>
    <row r="174" spans="1:24">
      <c r="A174" s="25" t="s">
        <v>24</v>
      </c>
      <c r="B174" s="6" t="s">
        <v>284</v>
      </c>
      <c r="C174" s="6" t="s">
        <v>26</v>
      </c>
      <c r="D174" s="26" t="s">
        <v>32</v>
      </c>
      <c r="E174" s="6" t="s">
        <v>285</v>
      </c>
      <c r="F174" s="6" t="str" cm="1">
        <f t="array" ref="F174">_xlfn.LET(
 _xlpm.txt, E174,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74" s="6" t="str" cm="1">
        <f t="array" ref="G174">_xlfn.LET(
 _xlpm.txt, TRIM(E174),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4" s="6" t="str">
        <f t="shared" si="10"/>
        <v>RYX-02-026-3S</v>
      </c>
      <c r="I174" s="6" t="str" cm="1">
        <f t="array" ref="I174">_xlfn.LET(
 _xlpm.txt, E174,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4" s="6" t="e" cm="1">
        <f t="array" ref="J174">_xlfn.LET(
 _xlpm.txt, E174,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74" s="6" t="str" cm="1">
        <f t="array" ref="K174">_xlfn.LET(
 _xlpm.txt, E174,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74" s="6" t="str">
        <f>IFERROR(_xlfn.TEXTAFTER(_xlfn.TEXTBEFORE(E174," PER"),"USD ")," ")</f>
        <v xml:space="preserve"> </v>
      </c>
      <c r="M174" s="6" t="str">
        <f t="shared" si="11"/>
        <v>OTHER</v>
      </c>
      <c r="N174" s="6">
        <v>3307.2</v>
      </c>
      <c r="O174" s="6" t="s">
        <v>28</v>
      </c>
      <c r="P174" s="6">
        <v>283.34516811804548</v>
      </c>
      <c r="Q174" s="6">
        <v>937079.14</v>
      </c>
      <c r="R174" s="6">
        <v>3.3492336656979371</v>
      </c>
      <c r="S174" s="6">
        <v>11076.58557919622</v>
      </c>
      <c r="T174" s="27">
        <v>343345.8</v>
      </c>
      <c r="U174" s="6">
        <f t="shared" si="12"/>
        <v>286.69440178374339</v>
      </c>
      <c r="V174" s="6">
        <f t="shared" si="13"/>
        <v>2024</v>
      </c>
      <c r="W174" s="10" t="str">
        <f>IFERROR(VLOOKUP(VALUE(D174),'HSN Lookup'!$A:$B,2,0),"Unknown")</f>
        <v>Household Steel Items</v>
      </c>
      <c r="X174" s="6" t="str">
        <f t="shared" si="14"/>
        <v>Cloth Stand</v>
      </c>
    </row>
    <row r="175" spans="1:24">
      <c r="A175" s="25" t="s">
        <v>24</v>
      </c>
      <c r="B175" s="6" t="s">
        <v>284</v>
      </c>
      <c r="C175" s="6" t="s">
        <v>26</v>
      </c>
      <c r="D175" s="26" t="s">
        <v>32</v>
      </c>
      <c r="E175" s="6" t="s">
        <v>286</v>
      </c>
      <c r="F175" s="6" t="str" cm="1">
        <f t="array" ref="F175">_xlfn.LET(
 _xlpm.txt, E175,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75" s="6" t="str" cm="1">
        <f t="array" ref="G175">_xlfn.LET(
 _xlpm.txt, TRIM(E175),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5" s="6" t="str">
        <f t="shared" si="10"/>
        <v>RYX-02-021A</v>
      </c>
      <c r="I175" s="6" t="str" cm="1">
        <f t="array" ref="I175">_xlfn.LET(
 _xlpm.txt, E175,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5" s="6" t="e" cm="1">
        <f t="array" ref="J175">_xlfn.LET(
 _xlpm.txt, E175,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75" s="6" t="e" cm="1">
        <f t="array" ref="K175">_xlfn.LET(
 _xlpm.txt, E175,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5" s="6" t="str">
        <f>IFERROR(_xlfn.TEXTAFTER(_xlfn.TEXTBEFORE(E175," PER"),"USD ")," ")</f>
        <v xml:space="preserve"> </v>
      </c>
      <c r="M175" s="6" t="e">
        <f t="shared" si="11"/>
        <v>#VALUE!</v>
      </c>
      <c r="N175" s="6">
        <v>14256</v>
      </c>
      <c r="O175" s="6" t="s">
        <v>28</v>
      </c>
      <c r="P175" s="6">
        <v>222.98373035914699</v>
      </c>
      <c r="Q175" s="6">
        <v>3178856.06</v>
      </c>
      <c r="R175" s="6">
        <v>2.6357414936069392</v>
      </c>
      <c r="S175" s="6">
        <v>37575.130732860533</v>
      </c>
      <c r="T175" s="27">
        <v>1164732.8</v>
      </c>
      <c r="U175" s="6">
        <f t="shared" si="12"/>
        <v>225.61947185275392</v>
      </c>
      <c r="V175" s="6">
        <f t="shared" si="13"/>
        <v>2024</v>
      </c>
      <c r="W175" s="10" t="str">
        <f>IFERROR(VLOOKUP(VALUE(D175),'HSN Lookup'!$A:$B,2,0),"Unknown")</f>
        <v>Household Steel Items</v>
      </c>
      <c r="X175" s="6" t="str">
        <f t="shared" si="14"/>
        <v>Cloth Stand</v>
      </c>
    </row>
    <row r="176" spans="1:24">
      <c r="A176" s="25" t="s">
        <v>24</v>
      </c>
      <c r="B176" s="6" t="s">
        <v>287</v>
      </c>
      <c r="C176" s="6" t="s">
        <v>26</v>
      </c>
      <c r="D176" s="26" t="s">
        <v>32</v>
      </c>
      <c r="E176" s="6" t="s">
        <v>254</v>
      </c>
      <c r="F176" s="6" t="str" cm="1">
        <f t="array" ref="F176">_xlfn.LET(
 _xlpm.txt, E176,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76" s="6" t="str" cm="1">
        <f t="array" ref="G176">_xlfn.LET(
 _xlpm.txt, TRIM(E176),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6" s="6" t="str">
        <f t="shared" si="10"/>
        <v>RYX-02-020</v>
      </c>
      <c r="I176" s="6" t="str" cm="1">
        <f t="array" ref="I176">_xlfn.LET(
 _xlpm.txt, E176,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6" s="6" t="e" cm="1">
        <f t="array" ref="J176">_xlfn.LET(
 _xlpm.txt, E176,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76" s="6" t="e" cm="1">
        <f t="array" ref="K176">_xlfn.LET(
 _xlpm.txt, E176,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6" s="6" t="str">
        <f>IFERROR(_xlfn.TEXTAFTER(_xlfn.TEXTBEFORE(E176," PER"),"USD ")," ")</f>
        <v xml:space="preserve"> </v>
      </c>
      <c r="M176" s="6" t="e">
        <f t="shared" si="11"/>
        <v>#VALUE!</v>
      </c>
      <c r="N176" s="6">
        <v>4004</v>
      </c>
      <c r="O176" s="6" t="s">
        <v>28</v>
      </c>
      <c r="P176" s="6">
        <v>399.26519230769242</v>
      </c>
      <c r="Q176" s="6">
        <v>1598657.83</v>
      </c>
      <c r="R176" s="6">
        <v>4.7194467175850168</v>
      </c>
      <c r="S176" s="6">
        <v>18896.6646572104</v>
      </c>
      <c r="T176" s="27">
        <v>585748.30000000005</v>
      </c>
      <c r="U176" s="6">
        <f t="shared" si="12"/>
        <v>403.98463902527743</v>
      </c>
      <c r="V176" s="6">
        <f t="shared" si="13"/>
        <v>2024</v>
      </c>
      <c r="W176" s="10" t="str">
        <f>IFERROR(VLOOKUP(VALUE(D176),'HSN Lookup'!$A:$B,2,0),"Unknown")</f>
        <v>Household Steel Items</v>
      </c>
      <c r="X176" s="6" t="str">
        <f t="shared" si="14"/>
        <v>Cloth Stand</v>
      </c>
    </row>
    <row r="177" spans="1:24">
      <c r="A177" s="25" t="s">
        <v>24</v>
      </c>
      <c r="B177" s="6" t="s">
        <v>288</v>
      </c>
      <c r="C177" s="6" t="s">
        <v>26</v>
      </c>
      <c r="D177" s="26" t="s">
        <v>29</v>
      </c>
      <c r="E177" s="6" t="s">
        <v>289</v>
      </c>
      <c r="F177" s="6" t="str" cm="1">
        <f t="array" ref="F177">_xlfn.LET(
 _xlpm.txt, E177,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WIRE</v>
      </c>
      <c r="G177" s="6" t="str" cm="1">
        <f t="array" ref="G177">_xlfn.LET(
 _xlpm.txt, TRIM(E177),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WIRE CLEANING CLOTH 3PCS SET (AM-793)</v>
      </c>
      <c r="H177" s="6" t="str">
        <f t="shared" si="10"/>
        <v>AM-793</v>
      </c>
      <c r="I177" s="6" t="str" cm="1">
        <f t="array" ref="I177">_xlfn.LET(
 _xlpm.txt, E177,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7" s="6" cm="1">
        <f t="array" ref="J177">_xlfn.LET(
 _xlpm.txt, E177,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1250</v>
      </c>
      <c r="K177" s="6" t="str" cm="1">
        <f t="array" ref="K177">_xlfn.LET(
 _xlpm.txt, E177,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77" s="6" t="str">
        <f>IFERROR(_xlfn.TEXTAFTER(_xlfn.TEXTBEFORE(E177," PER"),"USD ")," ")</f>
        <v>0.184</v>
      </c>
      <c r="M177" s="6" t="str">
        <f t="shared" si="11"/>
        <v>SET</v>
      </c>
      <c r="N177" s="6">
        <v>50</v>
      </c>
      <c r="O177" s="6" t="s">
        <v>28</v>
      </c>
      <c r="P177" s="6">
        <v>420.5412</v>
      </c>
      <c r="Q177" s="6">
        <v>21027.06</v>
      </c>
      <c r="R177" s="6">
        <v>4.953371025</v>
      </c>
      <c r="S177" s="6">
        <v>247.6685512</v>
      </c>
      <c r="T177" s="27">
        <v>9243.4</v>
      </c>
      <c r="U177" s="6">
        <f t="shared" si="12"/>
        <v>425.49457102500003</v>
      </c>
      <c r="V177" s="6">
        <f t="shared" si="13"/>
        <v>2024</v>
      </c>
      <c r="W177" s="10" t="str">
        <f>IFERROR(VLOOKUP(VALUE(D177),'HSN Lookup'!$A:$B,2,0),"Unknown")</f>
        <v>Steel Scrubbers</v>
      </c>
      <c r="X177" s="6" t="str">
        <f t="shared" si="14"/>
        <v>Other</v>
      </c>
    </row>
    <row r="178" spans="1:24">
      <c r="A178" s="25" t="s">
        <v>24</v>
      </c>
      <c r="B178" s="6" t="s">
        <v>290</v>
      </c>
      <c r="C178" s="6" t="s">
        <v>26</v>
      </c>
      <c r="D178" s="26" t="s">
        <v>32</v>
      </c>
      <c r="E178" s="6" t="s">
        <v>291</v>
      </c>
      <c r="F178" s="6" t="str" cm="1">
        <f t="array" ref="F178">_xlfn.LET(
 _xlpm.txt, E178,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78" s="6" t="str" cm="1">
        <f t="array" ref="G178">_xlfn.LET(
 _xlpm.txt, TRIM(E178),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8" s="6" t="str">
        <f t="shared" si="10"/>
        <v>RYX-02-020</v>
      </c>
      <c r="I178" s="6" t="str" cm="1">
        <f t="array" ref="I178">_xlfn.LET(
 _xlpm.txt, E178,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8" s="6" t="e" cm="1">
        <f t="array" ref="J178">_xlfn.LET(
 _xlpm.txt, E178,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78" s="6" t="e" cm="1">
        <f t="array" ref="K178">_xlfn.LET(
 _xlpm.txt, E178,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8" s="6" t="str">
        <f>IFERROR(_xlfn.TEXTAFTER(_xlfn.TEXTBEFORE(E178," PER"),"USD ")," ")</f>
        <v xml:space="preserve"> </v>
      </c>
      <c r="M178" s="6" t="e">
        <f t="shared" si="11"/>
        <v>#VALUE!</v>
      </c>
      <c r="N178" s="6">
        <v>8008</v>
      </c>
      <c r="O178" s="6" t="s">
        <v>28</v>
      </c>
      <c r="P178" s="6">
        <v>406.77410214785209</v>
      </c>
      <c r="Q178" s="6">
        <v>3257447.01</v>
      </c>
      <c r="R178" s="6">
        <v>4.7912143951454924</v>
      </c>
      <c r="S178" s="6">
        <v>38368.044876325082</v>
      </c>
      <c r="T178" s="27">
        <v>1193528.5</v>
      </c>
      <c r="U178" s="6">
        <f t="shared" si="12"/>
        <v>411.56531654299761</v>
      </c>
      <c r="V178" s="6">
        <f t="shared" si="13"/>
        <v>2024</v>
      </c>
      <c r="W178" s="10" t="str">
        <f>IFERROR(VLOOKUP(VALUE(D178),'HSN Lookup'!$A:$B,2,0),"Unknown")</f>
        <v>Household Steel Items</v>
      </c>
      <c r="X178" s="6" t="str">
        <f t="shared" si="14"/>
        <v>Cloth Stand</v>
      </c>
    </row>
    <row r="179" spans="1:24">
      <c r="A179" s="25" t="s">
        <v>24</v>
      </c>
      <c r="B179" s="6" t="s">
        <v>292</v>
      </c>
      <c r="C179" s="6" t="s">
        <v>26</v>
      </c>
      <c r="D179" s="26" t="s">
        <v>29</v>
      </c>
      <c r="E179" s="6" t="s">
        <v>293</v>
      </c>
      <c r="F179" s="6" t="str" cm="1">
        <f t="array" ref="F179">_xlfn.LET(
 _xlpm.txt, E179,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79" s="6" t="str" cm="1">
        <f t="array" ref="G179">_xlfn.LET(
 _xlpm.txt, TRIM(E179),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 (SS410)</v>
      </c>
      <c r="H179" s="6" t="str">
        <f t="shared" si="10"/>
        <v>SS410</v>
      </c>
      <c r="I179" s="6" t="str" cm="1">
        <f t="array" ref="I179">_xlfn.LET(
 _xlpm.txt, E179,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9" s="6" cm="1">
        <f t="array" ref="J179">_xlfn.LET(
 _xlpm.txt, E179,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118680</v>
      </c>
      <c r="K179" s="6" t="str" cm="1">
        <f t="array" ref="K179">_xlfn.LET(
 _xlpm.txt, E179,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79" s="6" t="str">
        <f>IFERROR(_xlfn.TEXTAFTER(_xlfn.TEXTBEFORE(E179," PER"),"USD ")," ")</f>
        <v>0.16</v>
      </c>
      <c r="M179" s="6" t="str">
        <f t="shared" si="11"/>
        <v>SET</v>
      </c>
      <c r="N179" s="6">
        <v>7417.5</v>
      </c>
      <c r="O179" s="6" t="s">
        <v>28</v>
      </c>
      <c r="P179" s="6">
        <v>234.11583282777221</v>
      </c>
      <c r="Q179" s="6">
        <v>1736554.19</v>
      </c>
      <c r="R179" s="6">
        <v>2.759173044522949</v>
      </c>
      <c r="S179" s="6">
        <v>20466.166057748971</v>
      </c>
      <c r="T179" s="27">
        <v>763389.2</v>
      </c>
      <c r="U179" s="6">
        <f t="shared" si="12"/>
        <v>236.87500587229516</v>
      </c>
      <c r="V179" s="6">
        <f t="shared" si="13"/>
        <v>2024</v>
      </c>
      <c r="W179" s="10" t="str">
        <f>IFERROR(VLOOKUP(VALUE(D179),'HSN Lookup'!$A:$B,2,0),"Unknown")</f>
        <v>Steel Scrubbers</v>
      </c>
      <c r="X179" s="6" t="str">
        <f t="shared" si="14"/>
        <v>Scrubber</v>
      </c>
    </row>
    <row r="180" spans="1:24">
      <c r="A180" s="25" t="s">
        <v>24</v>
      </c>
      <c r="B180" s="6" t="s">
        <v>294</v>
      </c>
      <c r="C180" s="6" t="s">
        <v>26</v>
      </c>
      <c r="D180" s="26" t="s">
        <v>29</v>
      </c>
      <c r="E180" s="6" t="s">
        <v>295</v>
      </c>
      <c r="F180" s="6" t="str" cm="1">
        <f t="array" ref="F180">_xlfn.LET(
 _xlpm.txt, E180,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80" s="6" t="str" cm="1">
        <f t="array" ref="G180">_xlfn.LET(
 _xlpm.txt, TRIM(E180),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180" s="6" t="str">
        <f t="shared" si="10"/>
        <v>OKS-4156</v>
      </c>
      <c r="I180" s="6" t="str" cm="1">
        <f t="array" ref="I180">_xlfn.LET(
 _xlpm.txt, E180,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0" s="6" cm="1">
        <f t="array" ref="J180">_xlfn.LET(
 _xlpm.txt, E180,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180" s="6" t="str" cm="1">
        <f t="array" ref="K180">_xlfn.LET(
 _xlpm.txt, E180,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80" s="6" t="str">
        <f>IFERROR(_xlfn.TEXTAFTER(_xlfn.TEXTBEFORE(E180," PER"),"USD ")," ")</f>
        <v>0.238</v>
      </c>
      <c r="M180" s="6" t="str">
        <f t="shared" si="11"/>
        <v>SET</v>
      </c>
      <c r="N180" s="6">
        <v>9151</v>
      </c>
      <c r="O180" s="6" t="s">
        <v>28</v>
      </c>
      <c r="P180" s="6">
        <v>230.38772593159209</v>
      </c>
      <c r="Q180" s="6">
        <v>2108278.08</v>
      </c>
      <c r="R180" s="6">
        <v>2.715235426418293</v>
      </c>
      <c r="S180" s="6">
        <v>24847.119387153802</v>
      </c>
      <c r="T180" s="27">
        <v>926799.1</v>
      </c>
      <c r="U180" s="6">
        <f t="shared" si="12"/>
        <v>233.10296135801039</v>
      </c>
      <c r="V180" s="6">
        <f t="shared" si="13"/>
        <v>2024</v>
      </c>
      <c r="W180" s="10" t="str">
        <f>IFERROR(VLOOKUP(VALUE(D180),'HSN Lookup'!$A:$B,2,0),"Unknown")</f>
        <v>Steel Scrubbers</v>
      </c>
      <c r="X180" s="6" t="str">
        <f t="shared" si="14"/>
        <v>Scrubber</v>
      </c>
    </row>
    <row r="181" spans="1:24">
      <c r="A181" s="25" t="s">
        <v>24</v>
      </c>
      <c r="B181" s="6" t="s">
        <v>296</v>
      </c>
      <c r="C181" s="6" t="s">
        <v>26</v>
      </c>
      <c r="D181" s="26" t="s">
        <v>32</v>
      </c>
      <c r="E181" s="6" t="s">
        <v>297</v>
      </c>
      <c r="F181" s="6" t="str" cm="1">
        <f t="array" ref="F181">_xlfn.LET(
 _xlpm.txt, E181,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81" s="6" t="str" cm="1">
        <f t="array" ref="G181">_xlfn.LET(
 _xlpm.txt, TRIM(E181),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HANGER</v>
      </c>
      <c r="H181" s="6" t="str">
        <f t="shared" si="10"/>
        <v>AM-625</v>
      </c>
      <c r="I181" s="6" cm="1">
        <f t="array" ref="I181">_xlfn.LET(
 _xlpm.txt, E181,
 _xlpm.afterQty, IFERROR(_xlfn.TEXTAFTER(_xlpm.txt, "QTY:"), ""),
 _xlpm.numberText, TRIM(_xlfn.TEXTBEFORE(_xlpm.afterQty, " ")),
 _xlpm.cleanNum, SUBSTITUTE(_xlpm.numberText, ",", ""),
 IF(ISNUMBER(--_xlpm.cleanNum), --_xlpm.cleanNum, "")
)</f>
        <v>10500</v>
      </c>
      <c r="J181" s="6" cm="1">
        <f t="array" ref="J181">_xlfn.LET(
 _xlpm.txt, E181,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10500</v>
      </c>
      <c r="K181" s="6" t="str" cm="1">
        <f t="array" ref="K181">_xlfn.LET(
 _xlpm.txt, E181,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81" s="6" t="str">
        <f>IFERROR(_xlfn.TEXTAFTER(_xlfn.TEXTBEFORE(E181," PER"),"USD ")," ")</f>
        <v>0.5610</v>
      </c>
      <c r="M181" s="6" t="str">
        <f t="shared" si="11"/>
        <v>PCS</v>
      </c>
      <c r="N181" s="6">
        <v>1750</v>
      </c>
      <c r="O181" s="6" t="s">
        <v>28</v>
      </c>
      <c r="P181" s="6">
        <v>307.56428</v>
      </c>
      <c r="Q181" s="6">
        <v>538237.49</v>
      </c>
      <c r="R181" s="6">
        <v>3.6248</v>
      </c>
      <c r="S181" s="6">
        <v>6343.4000000000005</v>
      </c>
      <c r="T181" s="27">
        <v>197210.2</v>
      </c>
      <c r="U181" s="6">
        <f t="shared" si="12"/>
        <v>311.18907999999999</v>
      </c>
      <c r="V181" s="6">
        <f t="shared" si="13"/>
        <v>2024</v>
      </c>
      <c r="W181" s="10" t="str">
        <f>IFERROR(VLOOKUP(VALUE(D181),'HSN Lookup'!$A:$B,2,0),"Unknown")</f>
        <v>Household Steel Items</v>
      </c>
      <c r="X181" s="6" t="str">
        <f t="shared" si="14"/>
        <v>Hanger</v>
      </c>
    </row>
    <row r="182" spans="1:24">
      <c r="A182" s="25" t="s">
        <v>24</v>
      </c>
      <c r="B182" s="6" t="s">
        <v>298</v>
      </c>
      <c r="C182" s="6" t="s">
        <v>26</v>
      </c>
      <c r="D182" s="26" t="s">
        <v>32</v>
      </c>
      <c r="E182" s="6" t="s">
        <v>254</v>
      </c>
      <c r="F182" s="6" t="str" cm="1">
        <f t="array" ref="F182">_xlfn.LET(
 _xlpm.txt, E182,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82" s="6" t="str" cm="1">
        <f t="array" ref="G182">_xlfn.LET(
 _xlpm.txt, TRIM(E182),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2" s="6" t="str">
        <f t="shared" si="10"/>
        <v>RYX-02-020</v>
      </c>
      <c r="I182" s="6" t="str" cm="1">
        <f t="array" ref="I182">_xlfn.LET(
 _xlpm.txt, E182,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2" s="6" t="e" cm="1">
        <f t="array" ref="J182">_xlfn.LET(
 _xlpm.txt, E182,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82" s="6" t="e" cm="1">
        <f t="array" ref="K182">_xlfn.LET(
 _xlpm.txt, E182,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2" s="6" t="str">
        <f>IFERROR(_xlfn.TEXTAFTER(_xlfn.TEXTBEFORE(E182," PER"),"USD ")," ")</f>
        <v xml:space="preserve"> </v>
      </c>
      <c r="M182" s="6" t="e">
        <f t="shared" si="11"/>
        <v>#VALUE!</v>
      </c>
      <c r="N182" s="6">
        <v>4004</v>
      </c>
      <c r="O182" s="6" t="s">
        <v>28</v>
      </c>
      <c r="P182" s="6">
        <v>419.54066183816178</v>
      </c>
      <c r="Q182" s="6">
        <v>1679840.81</v>
      </c>
      <c r="R182" s="6">
        <v>4.944498077055532</v>
      </c>
      <c r="S182" s="6">
        <v>19797.770300530348</v>
      </c>
      <c r="T182" s="27">
        <v>615493.69999999995</v>
      </c>
      <c r="U182" s="6">
        <f t="shared" si="12"/>
        <v>424.48515991521731</v>
      </c>
      <c r="V182" s="6">
        <f t="shared" si="13"/>
        <v>2024</v>
      </c>
      <c r="W182" s="10" t="str">
        <f>IFERROR(VLOOKUP(VALUE(D182),'HSN Lookup'!$A:$B,2,0),"Unknown")</f>
        <v>Household Steel Items</v>
      </c>
      <c r="X182" s="6" t="str">
        <f t="shared" si="14"/>
        <v>Cloth Stand</v>
      </c>
    </row>
    <row r="183" spans="1:24">
      <c r="A183" s="25" t="s">
        <v>24</v>
      </c>
      <c r="B183" s="6" t="s">
        <v>298</v>
      </c>
      <c r="C183" s="6" t="s">
        <v>26</v>
      </c>
      <c r="D183" s="26" t="s">
        <v>32</v>
      </c>
      <c r="E183" s="6" t="s">
        <v>286</v>
      </c>
      <c r="F183" s="6" t="str" cm="1">
        <f t="array" ref="F183">_xlfn.LET(
 _xlpm.txt, E183,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83" s="6" t="str" cm="1">
        <f t="array" ref="G183">_xlfn.LET(
 _xlpm.txt, TRIM(E183),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3" s="6" t="str">
        <f t="shared" si="10"/>
        <v>RYX-02-021A</v>
      </c>
      <c r="I183" s="6" t="str" cm="1">
        <f t="array" ref="I183">_xlfn.LET(
 _xlpm.txt, E183,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3" s="6" t="e" cm="1">
        <f t="array" ref="J183">_xlfn.LET(
 _xlpm.txt, E183,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83" s="6" t="e" cm="1">
        <f t="array" ref="K183">_xlfn.LET(
 _xlpm.txt, E183,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3" s="6" t="str">
        <f>IFERROR(_xlfn.TEXTAFTER(_xlfn.TEXTBEFORE(E183," PER"),"USD ")," ")</f>
        <v xml:space="preserve"> </v>
      </c>
      <c r="M183" s="6" t="e">
        <f t="shared" si="11"/>
        <v>#VALUE!</v>
      </c>
      <c r="N183" s="6">
        <v>14256</v>
      </c>
      <c r="O183" s="6" t="s">
        <v>28</v>
      </c>
      <c r="P183" s="6">
        <v>241.0090551346801</v>
      </c>
      <c r="Q183" s="6">
        <v>3435825.09</v>
      </c>
      <c r="R183" s="6">
        <v>2.840413142424044</v>
      </c>
      <c r="S183" s="6">
        <v>40492.929758397171</v>
      </c>
      <c r="T183" s="27">
        <v>1258886.3</v>
      </c>
      <c r="U183" s="6">
        <f t="shared" si="12"/>
        <v>243.84946827710414</v>
      </c>
      <c r="V183" s="6">
        <f t="shared" si="13"/>
        <v>2024</v>
      </c>
      <c r="W183" s="10" t="str">
        <f>IFERROR(VLOOKUP(VALUE(D183),'HSN Lookup'!$A:$B,2,0),"Unknown")</f>
        <v>Household Steel Items</v>
      </c>
      <c r="X183" s="6" t="str">
        <f t="shared" si="14"/>
        <v>Cloth Stand</v>
      </c>
    </row>
    <row r="184" spans="1:24">
      <c r="A184" s="25" t="s">
        <v>24</v>
      </c>
      <c r="B184" s="6" t="s">
        <v>299</v>
      </c>
      <c r="C184" s="6" t="s">
        <v>26</v>
      </c>
      <c r="D184" s="26" t="s">
        <v>32</v>
      </c>
      <c r="E184" s="6" t="s">
        <v>300</v>
      </c>
      <c r="F184" s="6" t="str" cm="1">
        <f t="array" ref="F184">_xlfn.LET(
 _xlpm.txt, E184,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84" s="6" t="str" cm="1">
        <f t="array" ref="G184">_xlfn.LET(
 _xlpm.txt, TRIM(E184),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184" s="6" t="str">
        <f t="shared" si="10"/>
        <v>2628</v>
      </c>
      <c r="I184" s="6" t="str" cm="1">
        <f t="array" ref="I184">_xlfn.LET(
 _xlpm.txt, E184,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4" s="6" cm="1">
        <f t="array" ref="J184">_xlfn.LET(
 _xlpm.txt, E184,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167040</v>
      </c>
      <c r="K184" s="6" t="str" cm="1">
        <f t="array" ref="K184">_xlfn.LET(
 _xlpm.txt, E184,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184" s="6" t="str">
        <f>IFERROR(_xlfn.TEXTAFTER(_xlfn.TEXTBEFORE(E184," PER"),"USD ")," ")</f>
        <v>0.375</v>
      </c>
      <c r="M184" s="6" t="str">
        <f t="shared" si="11"/>
        <v>PCS</v>
      </c>
      <c r="N184" s="6">
        <v>5660.8</v>
      </c>
      <c r="O184" s="6" t="s">
        <v>28</v>
      </c>
      <c r="P184" s="6">
        <v>969.75853766252123</v>
      </c>
      <c r="Q184" s="6">
        <v>5489609.1299999999</v>
      </c>
      <c r="R184" s="6">
        <v>11.42909296007686</v>
      </c>
      <c r="S184" s="6">
        <v>64697.809428403067</v>
      </c>
      <c r="T184" s="27">
        <v>2011392.8</v>
      </c>
      <c r="U184" s="6">
        <f t="shared" si="12"/>
        <v>981.18763062259814</v>
      </c>
      <c r="V184" s="6">
        <f t="shared" si="13"/>
        <v>2024</v>
      </c>
      <c r="W184" s="10" t="str">
        <f>IFERROR(VLOOKUP(VALUE(D184),'HSN Lookup'!$A:$B,2,0),"Unknown")</f>
        <v>Household Steel Items</v>
      </c>
      <c r="X184" s="6" t="str">
        <f t="shared" si="14"/>
        <v>Other</v>
      </c>
    </row>
    <row r="185" spans="1:24">
      <c r="A185" s="25" t="s">
        <v>24</v>
      </c>
      <c r="B185" s="6" t="s">
        <v>301</v>
      </c>
      <c r="C185" s="6" t="s">
        <v>26</v>
      </c>
      <c r="D185" s="26" t="s">
        <v>29</v>
      </c>
      <c r="E185" s="6" t="s">
        <v>302</v>
      </c>
      <c r="F185" s="6" t="str" cm="1">
        <f t="array" ref="F185">_xlfn.LET(
 _xlpm.txt, E185,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85" s="6" t="str" cm="1">
        <f t="array" ref="G185">_xlfn.LET(
 _xlpm.txt, TRIM(E185),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185" s="6" t="str">
        <f t="shared" si="10"/>
        <v>8001-2</v>
      </c>
      <c r="I185" s="6" t="str" cm="1">
        <f t="array" ref="I185">_xlfn.LET(
 _xlpm.txt, E185,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5" s="6" cm="1">
        <f t="array" ref="J185">_xlfn.LET(
 _xlpm.txt, E185,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185" s="6" t="str" cm="1">
        <f t="array" ref="K185">_xlfn.LET(
 _xlpm.txt, E185,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85" s="6" t="str">
        <f>IFERROR(_xlfn.TEXTAFTER(_xlfn.TEXTBEFORE(E185," PER"),"USD ")," ")</f>
        <v xml:space="preserve"> </v>
      </c>
      <c r="M185" s="6" t="str">
        <f t="shared" si="11"/>
        <v>SET</v>
      </c>
      <c r="N185" s="6">
        <v>4914</v>
      </c>
      <c r="O185" s="6" t="s">
        <v>28</v>
      </c>
      <c r="P185" s="6">
        <v>461.75560846560847</v>
      </c>
      <c r="Q185" s="6">
        <v>2269067.06</v>
      </c>
      <c r="R185" s="6">
        <v>5.4420224922287384</v>
      </c>
      <c r="S185" s="6">
        <v>26742.098526812031</v>
      </c>
      <c r="T185" s="27">
        <v>997481.8</v>
      </c>
      <c r="U185" s="6">
        <f t="shared" si="12"/>
        <v>467.19763095783719</v>
      </c>
      <c r="V185" s="6">
        <f t="shared" si="13"/>
        <v>2024</v>
      </c>
      <c r="W185" s="10" t="str">
        <f>IFERROR(VLOOKUP(VALUE(D185),'HSN Lookup'!$A:$B,2,0),"Unknown")</f>
        <v>Steel Scrubbers</v>
      </c>
      <c r="X185" s="6" t="str">
        <f t="shared" si="14"/>
        <v>Scrubber</v>
      </c>
    </row>
    <row r="186" spans="1:24">
      <c r="A186" s="25" t="s">
        <v>24</v>
      </c>
      <c r="B186" s="6" t="s">
        <v>303</v>
      </c>
      <c r="C186" s="6" t="s">
        <v>26</v>
      </c>
      <c r="D186" s="26" t="s">
        <v>32</v>
      </c>
      <c r="E186" s="6" t="s">
        <v>304</v>
      </c>
      <c r="F186" s="6" t="str" cm="1">
        <f t="array" ref="F186">_xlfn.LET(
 _xlpm.txt, E186,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186" s="6" t="str" cm="1">
        <f t="array" ref="G186">_xlfn.LET(
 _xlpm.txt, TRIM(E186),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186" s="6" t="str">
        <f t="shared" si="10"/>
        <v>AM-430</v>
      </c>
      <c r="I186" s="6" t="str" cm="1">
        <f t="array" ref="I186">_xlfn.LET(
 _xlpm.txt, E186,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6" s="6" cm="1">
        <f t="array" ref="J186">_xlfn.LET(
 _xlpm.txt, E186,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38496</v>
      </c>
      <c r="K186" s="6" t="str" cm="1">
        <f t="array" ref="K186">_xlfn.LET(
 _xlpm.txt, E186,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</v>
      </c>
      <c r="L186" s="6" t="str">
        <f>IFERROR(_xlfn.TEXTAFTER(_xlfn.TEXTBEFORE(E186," PER"),"USD ")," ")</f>
        <v>0.572</v>
      </c>
      <c r="M186" s="6" t="str">
        <f t="shared" si="11"/>
        <v>PCS</v>
      </c>
      <c r="N186" s="6">
        <v>7057.6</v>
      </c>
      <c r="O186" s="6" t="s">
        <v>28</v>
      </c>
      <c r="P186" s="6">
        <v>293.6619516549535</v>
      </c>
      <c r="Q186" s="6">
        <v>2072548.59</v>
      </c>
      <c r="R186" s="6">
        <v>3.4609540560395229</v>
      </c>
      <c r="S186" s="6">
        <v>24426.029345904539</v>
      </c>
      <c r="T186" s="27">
        <v>759381.8</v>
      </c>
      <c r="U186" s="6">
        <f t="shared" si="12"/>
        <v>297.122905710993</v>
      </c>
      <c r="V186" s="6">
        <f t="shared" si="13"/>
        <v>2024</v>
      </c>
      <c r="W186" s="10" t="str">
        <f>IFERROR(VLOOKUP(VALUE(D186),'HSN Lookup'!$A:$B,2,0),"Unknown")</f>
        <v>Household Steel Items</v>
      </c>
      <c r="X186" s="6" t="str">
        <f t="shared" si="14"/>
        <v>Sprinkler</v>
      </c>
    </row>
    <row r="187" spans="1:24">
      <c r="A187" s="25" t="s">
        <v>24</v>
      </c>
      <c r="B187" s="6" t="s">
        <v>303</v>
      </c>
      <c r="C187" s="6" t="s">
        <v>26</v>
      </c>
      <c r="D187" s="26" t="s">
        <v>32</v>
      </c>
      <c r="E187" s="6" t="s">
        <v>254</v>
      </c>
      <c r="F187" s="6" t="str" cm="1">
        <f t="array" ref="F187">_xlfn.LET(
 _xlpm.txt, E187,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87" s="6" t="str" cm="1">
        <f t="array" ref="G187">_xlfn.LET(
 _xlpm.txt, TRIM(E187),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7" s="6" t="str">
        <f t="shared" si="10"/>
        <v>RYX-02-020</v>
      </c>
      <c r="I187" s="6" t="str" cm="1">
        <f t="array" ref="I187">_xlfn.LET(
 _xlpm.txt, E187,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7" s="6" t="e" cm="1">
        <f t="array" ref="J187">_xlfn.LET(
 _xlpm.txt, E187,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87" s="6" t="e" cm="1">
        <f t="array" ref="K187">_xlfn.LET(
 _xlpm.txt, E187,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7" s="6" t="str">
        <f>IFERROR(_xlfn.TEXTAFTER(_xlfn.TEXTBEFORE(E187," PER"),"USD ")," ")</f>
        <v xml:space="preserve"> </v>
      </c>
      <c r="M187" s="6" t="e">
        <f t="shared" si="11"/>
        <v>#VALUE!</v>
      </c>
      <c r="N187" s="6">
        <v>4004</v>
      </c>
      <c r="O187" s="6" t="s">
        <v>28</v>
      </c>
      <c r="P187" s="6">
        <v>419.5306893106893</v>
      </c>
      <c r="Q187" s="6">
        <v>1679800.88</v>
      </c>
      <c r="R187" s="6">
        <v>4.9443805457948073</v>
      </c>
      <c r="S187" s="6">
        <v>19797.299705362409</v>
      </c>
      <c r="T187" s="27">
        <v>615479.1</v>
      </c>
      <c r="U187" s="6">
        <f t="shared" si="12"/>
        <v>424.47506985648408</v>
      </c>
      <c r="V187" s="6">
        <f t="shared" si="13"/>
        <v>2024</v>
      </c>
      <c r="W187" s="10" t="str">
        <f>IFERROR(VLOOKUP(VALUE(D187),'HSN Lookup'!$A:$B,2,0),"Unknown")</f>
        <v>Household Steel Items</v>
      </c>
      <c r="X187" s="6" t="str">
        <f t="shared" si="14"/>
        <v>Cloth Stand</v>
      </c>
    </row>
    <row r="188" spans="1:24">
      <c r="A188" s="25" t="s">
        <v>24</v>
      </c>
      <c r="B188" s="6" t="s">
        <v>305</v>
      </c>
      <c r="C188" s="6" t="s">
        <v>26</v>
      </c>
      <c r="D188" s="26" t="s">
        <v>32</v>
      </c>
      <c r="E188" s="6" t="s">
        <v>286</v>
      </c>
      <c r="F188" s="6" t="str" cm="1">
        <f t="array" ref="F188">_xlfn.LET(
 _xlpm.txt, E188,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88" s="6" t="str" cm="1">
        <f t="array" ref="G188">_xlfn.LET(
 _xlpm.txt, TRIM(E188),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8" s="6" t="str">
        <f t="shared" si="10"/>
        <v>RYX-02-021A</v>
      </c>
      <c r="I188" s="6" t="str" cm="1">
        <f t="array" ref="I188">_xlfn.LET(
 _xlpm.txt, E188,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8" s="6" t="e" cm="1">
        <f t="array" ref="J188">_xlfn.LET(
 _xlpm.txt, E188,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88" s="6" t="e" cm="1">
        <f t="array" ref="K188">_xlfn.LET(
 _xlpm.txt, E188,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8" s="6" t="str">
        <f>IFERROR(_xlfn.TEXTAFTER(_xlfn.TEXTBEFORE(E188," PER"),"USD ")," ")</f>
        <v xml:space="preserve"> </v>
      </c>
      <c r="M188" s="6" t="e">
        <f t="shared" si="11"/>
        <v>#VALUE!</v>
      </c>
      <c r="N188" s="6">
        <v>14256</v>
      </c>
      <c r="O188" s="6" t="s">
        <v>28</v>
      </c>
      <c r="P188" s="6">
        <v>238.36828773849609</v>
      </c>
      <c r="Q188" s="6">
        <v>3398178.31</v>
      </c>
      <c r="R188" s="6">
        <v>2.8175920536465262</v>
      </c>
      <c r="S188" s="6">
        <v>40167.592316784881</v>
      </c>
      <c r="T188" s="27">
        <v>1245092.6000000001</v>
      </c>
      <c r="U188" s="6">
        <f t="shared" si="12"/>
        <v>241.18587979214263</v>
      </c>
      <c r="V188" s="6">
        <f t="shared" si="13"/>
        <v>2024</v>
      </c>
      <c r="W188" s="10" t="str">
        <f>IFERROR(VLOOKUP(VALUE(D188),'HSN Lookup'!$A:$B,2,0),"Unknown")</f>
        <v>Household Steel Items</v>
      </c>
      <c r="X188" s="6" t="str">
        <f t="shared" si="14"/>
        <v>Cloth Stand</v>
      </c>
    </row>
    <row r="189" spans="1:24">
      <c r="A189" s="25" t="s">
        <v>24</v>
      </c>
      <c r="B189" s="6" t="s">
        <v>306</v>
      </c>
      <c r="C189" s="6" t="s">
        <v>26</v>
      </c>
      <c r="D189" s="26" t="s">
        <v>29</v>
      </c>
      <c r="E189" s="6" t="s">
        <v>307</v>
      </c>
      <c r="F189" s="6" t="str" cm="1">
        <f t="array" ref="F189">_xlfn.LET(
 _xlpm.txt, E189,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89" s="6" t="str" cm="1">
        <f t="array" ref="G189">_xlfn.LET(
 _xlpm.txt, TRIM(E189),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189" s="6" t="str">
        <f t="shared" si="10"/>
        <v>OKS-4156</v>
      </c>
      <c r="I189" s="6" cm="1">
        <f t="array" ref="I189">_xlfn.LET(
 _xlpm.txt, E189,
 _xlpm.afterQty, IFERROR(_xlfn.TEXTAFTER(_xlpm.txt, "QTY:"), ""),
 _xlpm.numberText, TRIM(_xlfn.TEXTBEFORE(_xlpm.afterQty, " ")),
 _xlpm.cleanNum, SUBSTITUTE(_xlpm.numberText, ",", ""),
 IF(ISNUMBER(--_xlpm.cleanNum), --_xlpm.cleanNum, "")
)</f>
        <v>98400</v>
      </c>
      <c r="J189" s="6" cm="1">
        <f t="array" ref="J189">_xlfn.LET(
 _xlpm.txt, E189,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189" s="6" t="str" cm="1">
        <f t="array" ref="K189">_xlfn.LET(
 _xlpm.txt, E189,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89" s="6" t="str">
        <f>IFERROR(_xlfn.TEXTAFTER(_xlfn.TEXTBEFORE(E189," PER"),"USD ")," ")</f>
        <v xml:space="preserve"> </v>
      </c>
      <c r="M189" s="6" t="str">
        <f t="shared" si="11"/>
        <v>PCS</v>
      </c>
      <c r="N189" s="6">
        <v>8856</v>
      </c>
      <c r="O189" s="6" t="s">
        <v>28</v>
      </c>
      <c r="P189" s="6">
        <v>247.62404019873529</v>
      </c>
      <c r="Q189" s="6">
        <v>2192958.5</v>
      </c>
      <c r="R189" s="6">
        <v>2.9269981110961618</v>
      </c>
      <c r="S189" s="6">
        <v>25921.49527186761</v>
      </c>
      <c r="T189" s="27">
        <v>964024.6</v>
      </c>
      <c r="U189" s="6">
        <f t="shared" si="12"/>
        <v>250.55103830983145</v>
      </c>
      <c r="V189" s="6">
        <f t="shared" si="13"/>
        <v>2024</v>
      </c>
      <c r="W189" s="10" t="str">
        <f>IFERROR(VLOOKUP(VALUE(D189),'HSN Lookup'!$A:$B,2,0),"Unknown")</f>
        <v>Steel Scrubbers</v>
      </c>
      <c r="X189" s="6" t="str">
        <f t="shared" si="14"/>
        <v>Scrubber</v>
      </c>
    </row>
    <row r="190" spans="1:24">
      <c r="A190" s="25" t="s">
        <v>24</v>
      </c>
      <c r="B190" s="6" t="s">
        <v>308</v>
      </c>
      <c r="C190" s="6" t="s">
        <v>26</v>
      </c>
      <c r="D190" s="26" t="s">
        <v>32</v>
      </c>
      <c r="E190" s="6" t="s">
        <v>309</v>
      </c>
      <c r="F190" s="6" t="str" cm="1">
        <f t="array" ref="F190">_xlfn.LET(
 _xlpm.txt, E190,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90" s="6" t="str" cm="1">
        <f t="array" ref="G190">_xlfn.LET(
 _xlpm.txt, TRIM(E190),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(3888)</v>
      </c>
      <c r="H190" s="6" t="str">
        <f t="shared" si="10"/>
        <v>3888</v>
      </c>
      <c r="I190" s="6" cm="1">
        <f t="array" ref="I190">_xlfn.LET(
 _xlpm.txt, E190,
 _xlpm.afterQty, IFERROR(_xlfn.TEXTAFTER(_xlpm.txt, "QTY:"), ""),
 _xlpm.numberText, TRIM(_xlfn.TEXTBEFORE(_xlpm.afterQty, " ")),
 _xlpm.cleanNum, SUBSTITUTE(_xlpm.numberText, ",", ""),
 IF(ISNUMBER(--_xlpm.cleanNum), --_xlpm.cleanNum, "")
)</f>
        <v>3168</v>
      </c>
      <c r="J190" s="6" cm="1">
        <f t="array" ref="J190">_xlfn.LET(
 _xlpm.txt, E190,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3168</v>
      </c>
      <c r="K190" s="6" t="str" cm="1">
        <f t="array" ref="K190">_xlfn.LET(
 _xlpm.txt, E190,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90" s="6" t="str">
        <f>IFERROR(_xlfn.TEXTAFTER(_xlfn.TEXTBEFORE(E190," PER"),"USD ")," ")</f>
        <v xml:space="preserve"> </v>
      </c>
      <c r="M190" s="6" t="str">
        <f t="shared" si="11"/>
        <v>SET</v>
      </c>
      <c r="N190" s="6">
        <v>146.5</v>
      </c>
      <c r="O190" s="6" t="s">
        <v>28</v>
      </c>
      <c r="P190" s="6">
        <v>533.29720136518768</v>
      </c>
      <c r="Q190" s="6">
        <v>78128.039999999994</v>
      </c>
      <c r="R190" s="6">
        <v>6.3037494251204231</v>
      </c>
      <c r="S190" s="6">
        <v>923.49929078014179</v>
      </c>
      <c r="T190" s="27">
        <v>28626.2</v>
      </c>
      <c r="U190" s="6">
        <f t="shared" si="12"/>
        <v>539.60095079030805</v>
      </c>
      <c r="V190" s="6">
        <f t="shared" si="13"/>
        <v>2024</v>
      </c>
      <c r="W190" s="10" t="str">
        <f>IFERROR(VLOOKUP(VALUE(D190),'HSN Lookup'!$A:$B,2,0),"Unknown")</f>
        <v>Household Steel Items</v>
      </c>
      <c r="X190" s="6" t="str">
        <f t="shared" si="14"/>
        <v>Other</v>
      </c>
    </row>
    <row r="191" spans="1:24">
      <c r="A191" s="25" t="s">
        <v>24</v>
      </c>
      <c r="B191" s="6" t="s">
        <v>310</v>
      </c>
      <c r="C191" s="6" t="s">
        <v>26</v>
      </c>
      <c r="D191" s="26" t="s">
        <v>32</v>
      </c>
      <c r="E191" s="6" t="s">
        <v>311</v>
      </c>
      <c r="F191" s="6" t="str" cm="1">
        <f t="array" ref="F191">_xlfn.LET(
 _xlpm.txt, E191,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CUTLERY</v>
      </c>
      <c r="G191" s="6" t="str" cm="1">
        <f t="array" ref="G191">_xlfn.LET(
 _xlpm.txt, TRIM(E191),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CUTLERY HOLDER (H2740)</v>
      </c>
      <c r="H191" s="6" t="str">
        <f t="shared" si="10"/>
        <v>H2740</v>
      </c>
      <c r="I191" s="6" t="str" cm="1">
        <f t="array" ref="I191">_xlfn.LET(
 _xlpm.txt, E191,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1" s="6" cm="1">
        <f t="array" ref="J191">_xlfn.LET(
 _xlpm.txt, E191,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960</v>
      </c>
      <c r="K191" s="6" t="str" cm="1">
        <f t="array" ref="K191">_xlfn.LET(
 _xlpm.txt, E191,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191" s="6" t="str">
        <f>IFERROR(_xlfn.TEXTAFTER(_xlfn.TEXTBEFORE(E191," PER"),"USD ")," ")</f>
        <v>1.95</v>
      </c>
      <c r="M191" s="6" t="str">
        <f t="shared" si="11"/>
        <v>PCS</v>
      </c>
      <c r="N191" s="6">
        <v>460</v>
      </c>
      <c r="O191" s="6" t="s">
        <v>28</v>
      </c>
      <c r="P191" s="6">
        <v>390.55113043478258</v>
      </c>
      <c r="Q191" s="6">
        <v>179653.52</v>
      </c>
      <c r="R191" s="6">
        <v>4.6164436221605509</v>
      </c>
      <c r="S191" s="6">
        <v>2123.5640661938528</v>
      </c>
      <c r="T191" s="27">
        <v>65825.100000000006</v>
      </c>
      <c r="U191" s="6">
        <f t="shared" si="12"/>
        <v>395.16757405694312</v>
      </c>
      <c r="V191" s="6">
        <f t="shared" si="13"/>
        <v>2024</v>
      </c>
      <c r="W191" s="10" t="str">
        <f>IFERROR(VLOOKUP(VALUE(D191),'HSN Lookup'!$A:$B,2,0),"Unknown")</f>
        <v>Household Steel Items</v>
      </c>
      <c r="X191" s="6" t="str">
        <f t="shared" si="14"/>
        <v>Holder</v>
      </c>
    </row>
    <row r="192" spans="1:24">
      <c r="A192" s="25" t="s">
        <v>24</v>
      </c>
      <c r="B192" s="6" t="s">
        <v>312</v>
      </c>
      <c r="C192" s="6" t="s">
        <v>26</v>
      </c>
      <c r="D192" s="26" t="s">
        <v>32</v>
      </c>
      <c r="E192" s="6" t="s">
        <v>313</v>
      </c>
      <c r="F192" s="6" t="str" cm="1">
        <f t="array" ref="F192">_xlfn.LET(
 _xlpm.txt, E192,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92" s="6" t="str" cm="1">
        <f t="array" ref="G192">_xlfn.LET(
 _xlpm.txt, TRIM(E192),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SPRINKLER</v>
      </c>
      <c r="H192" s="6" t="str">
        <f t="shared" si="10"/>
        <v>AM-430</v>
      </c>
      <c r="I192" s="6" t="str" cm="1">
        <f t="array" ref="I192">_xlfn.LET(
 _xlpm.txt, E192,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2" s="6" cm="1">
        <f t="array" ref="J192">_xlfn.LET(
 _xlpm.txt, E192,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62400</v>
      </c>
      <c r="K192" s="6" t="str" cm="1">
        <f t="array" ref="K192">_xlfn.LET(
 _xlpm.txt, E192,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92" s="6" t="str">
        <f>IFERROR(_xlfn.TEXTAFTER(_xlfn.TEXTBEFORE(E192," PER"),"USD ")," ")</f>
        <v>0.5712</v>
      </c>
      <c r="M192" s="6" t="str">
        <f t="shared" si="11"/>
        <v>PCS</v>
      </c>
      <c r="N192" s="6">
        <v>11440</v>
      </c>
      <c r="O192" s="6" t="s">
        <v>28</v>
      </c>
      <c r="P192" s="6">
        <v>290.51598951048948</v>
      </c>
      <c r="Q192" s="6">
        <v>3323502.92</v>
      </c>
      <c r="R192" s="6">
        <v>3.433995147878127</v>
      </c>
      <c r="S192" s="6">
        <v>39284.904491725763</v>
      </c>
      <c r="T192" s="27">
        <v>1217731.5</v>
      </c>
      <c r="U192" s="6">
        <f t="shared" si="12"/>
        <v>293.94998465836761</v>
      </c>
      <c r="V192" s="6">
        <f t="shared" si="13"/>
        <v>2024</v>
      </c>
      <c r="W192" s="10" t="str">
        <f>IFERROR(VLOOKUP(VALUE(D192),'HSN Lookup'!$A:$B,2,0),"Unknown")</f>
        <v>Household Steel Items</v>
      </c>
      <c r="X192" s="6" t="str">
        <f t="shared" si="14"/>
        <v>Sprinkler</v>
      </c>
    </row>
    <row r="193" spans="1:24">
      <c r="A193" s="25" t="s">
        <v>24</v>
      </c>
      <c r="B193" s="6" t="s">
        <v>312</v>
      </c>
      <c r="C193" s="6" t="s">
        <v>26</v>
      </c>
      <c r="D193" s="26" t="s">
        <v>29</v>
      </c>
      <c r="E193" s="6" t="s">
        <v>314</v>
      </c>
      <c r="F193" s="6" t="str" cm="1">
        <f t="array" ref="F193">_xlfn.LET(
 _xlpm.txt, E193,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93" s="6" t="str" cm="1">
        <f t="array" ref="G193">_xlfn.LET(
 _xlpm.txt, TRIM(E193),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193" s="6" t="str">
        <f t="shared" si="10"/>
        <v>8001-2</v>
      </c>
      <c r="I193" s="6" t="str" cm="1">
        <f t="array" ref="I193">_xlfn.LET(
 _xlpm.txt, E193,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3" s="6" cm="1">
        <f t="array" ref="J193">_xlfn.LET(
 _xlpm.txt, E193,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168480</v>
      </c>
      <c r="K193" s="6" t="str" cm="1">
        <f t="array" ref="K193">_xlfn.LET(
 _xlpm.txt, E193,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93" s="6" t="str">
        <f>IFERROR(_xlfn.TEXTAFTER(_xlfn.TEXTBEFORE(E193," PER"),"USD ")," ")</f>
        <v xml:space="preserve"> </v>
      </c>
      <c r="M193" s="6" t="str">
        <f t="shared" si="11"/>
        <v>SET</v>
      </c>
      <c r="N193" s="6">
        <v>4914</v>
      </c>
      <c r="O193" s="6" t="s">
        <v>28</v>
      </c>
      <c r="P193" s="6">
        <v>472.38436507936512</v>
      </c>
      <c r="Q193" s="6">
        <v>2321296.77</v>
      </c>
      <c r="R193" s="6">
        <v>5.5837395399452134</v>
      </c>
      <c r="S193" s="6">
        <v>27438.496099290791</v>
      </c>
      <c r="T193" s="27">
        <v>1020442.1</v>
      </c>
      <c r="U193" s="6">
        <f t="shared" si="12"/>
        <v>477.96810461931034</v>
      </c>
      <c r="V193" s="6">
        <f t="shared" si="13"/>
        <v>2024</v>
      </c>
      <c r="W193" s="10" t="str">
        <f>IFERROR(VLOOKUP(VALUE(D193),'HSN Lookup'!$A:$B,2,0),"Unknown")</f>
        <v>Steel Scrubbers</v>
      </c>
      <c r="X193" s="6" t="str">
        <f t="shared" si="14"/>
        <v>Scrubber</v>
      </c>
    </row>
    <row r="194" spans="1:24">
      <c r="A194" s="25" t="s">
        <v>24</v>
      </c>
      <c r="B194" s="6" t="s">
        <v>312</v>
      </c>
      <c r="C194" s="6" t="s">
        <v>26</v>
      </c>
      <c r="D194" s="26" t="s">
        <v>32</v>
      </c>
      <c r="E194" s="6" t="s">
        <v>315</v>
      </c>
      <c r="F194" s="6" t="str" cm="1">
        <f t="array" ref="F194">_xlfn.LET(
 _xlpm.txt, E194,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194" s="6" t="str" cm="1">
        <f t="array" ref="G194">_xlfn.LET(
 _xlpm.txt, TRIM(E194),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(SM1168)</v>
      </c>
      <c r="H194" s="6" t="str">
        <f t="shared" ref="H194:H257" si="15">IFERROR(
    IF(
       AND(ISNUMBER(FIND("(",E194)),
           NOT(ISNUMBER(SEARCH("QTY", _xlfn.TEXTBEFORE(_xlfn.TEXTAFTER(E194,"("), ")"))))
       ),
       _xlfn.TEXTBEFORE(_xlfn.TEXTAFTER(E194,"("), ")"),
       LEFT(E194, FIND(" ", E194 &amp; " ") - 1)
    ),
"")</f>
        <v>SM1168</v>
      </c>
      <c r="I194" s="6" t="str" cm="1">
        <f t="array" ref="I194">_xlfn.LET(
 _xlpm.txt, E194,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4" s="6" cm="1">
        <f t="array" ref="J194">_xlfn.LET(
 _xlpm.txt, E194,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57792</v>
      </c>
      <c r="K194" s="6" t="str" cm="1">
        <f t="array" ref="K194">_xlfn.LET(
 _xlpm.txt, E194,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194" s="6" t="str">
        <f>IFERROR(_xlfn.TEXTAFTER(_xlfn.TEXTBEFORE(E194," PER"),"USD ")," ")</f>
        <v>1.23</v>
      </c>
      <c r="M194" s="6" t="str">
        <f t="shared" ref="M194:M257" si="16">IF(OR(K194="PCS",K194="PC",K194="NOS"),"PCS",
IF(OR(K194="SET",K194="SETS"),"SET",
IF(K194="PKT","PACK","OTHER")))</f>
        <v>PCS</v>
      </c>
      <c r="N194" s="6">
        <v>10836</v>
      </c>
      <c r="O194" s="6" t="s">
        <v>28</v>
      </c>
      <c r="P194" s="6">
        <v>574.5712532299741</v>
      </c>
      <c r="Q194" s="6">
        <v>6226054.0999999996</v>
      </c>
      <c r="R194" s="6">
        <v>6.7916223786048953</v>
      </c>
      <c r="S194" s="6">
        <v>73594.020094562642</v>
      </c>
      <c r="T194" s="27">
        <v>2281226.2000000002</v>
      </c>
      <c r="U194" s="6">
        <f t="shared" ref="U194:U257" si="17">P194+R194</f>
        <v>581.36287560857897</v>
      </c>
      <c r="V194" s="6">
        <f t="shared" ref="V194:V257" si="18">YEAR(B194)</f>
        <v>2024</v>
      </c>
      <c r="W194" s="10" t="str">
        <f>IFERROR(VLOOKUP(VALUE(D194),'HSN Lookup'!$A:$B,2,0),"Unknown")</f>
        <v>Household Steel Items</v>
      </c>
      <c r="X194" s="6" t="str">
        <f t="shared" ref="X194:X257" si="19">IF(ISNUMBER(SEARCH("SCRUBBER",G194)),"Scrubber",
 IF(ISNUMBER(SEARCH("STRAINER",G194)),"Tea Strainer",
 IF(ISNUMBER(SEARCH("BASKET",G194)),"Basket",
 IF(ISNUMBER(SEARCH("HANGER",G194)),"Hanger",
 IF(ISNUMBER(SEARCH("STAND",G194)),"Cloth Stand",
 IF(ISNUMBER(SEARCH("SPRINKLER",G194)),"Sprinkler",
 IF(ISNUMBER(SEARCH("HOLDER",G194)),"Holder",
 IF(ISNUMBER(SEARCH("LUNCH BOX",G194)),"Lunch Box",
 "Other"))))))))</f>
        <v>Hanger</v>
      </c>
    </row>
    <row r="195" spans="1:24">
      <c r="A195" s="25" t="s">
        <v>24</v>
      </c>
      <c r="B195" s="6" t="s">
        <v>316</v>
      </c>
      <c r="C195" s="6" t="s">
        <v>26</v>
      </c>
      <c r="D195" s="26" t="s">
        <v>32</v>
      </c>
      <c r="E195" s="6" t="s">
        <v>254</v>
      </c>
      <c r="F195" s="6" t="str" cm="1">
        <f t="array" ref="F195">_xlfn.LET(
 _xlpm.txt, E195,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195" s="6" t="str" cm="1">
        <f t="array" ref="G195">_xlfn.LET(
 _xlpm.txt, TRIM(E195),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95" s="6" t="str">
        <f t="shared" si="15"/>
        <v>RYX-02-020</v>
      </c>
      <c r="I195" s="6" t="str" cm="1">
        <f t="array" ref="I195">_xlfn.LET(
 _xlpm.txt, E195,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5" s="6" t="e" cm="1">
        <f t="array" ref="J195">_xlfn.LET(
 _xlpm.txt, E195,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95" s="6" t="e" cm="1">
        <f t="array" ref="K195">_xlfn.LET(
 _xlpm.txt, E195,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5" s="6" t="str">
        <f>IFERROR(_xlfn.TEXTAFTER(_xlfn.TEXTBEFORE(E195," PER"),"USD ")," ")</f>
        <v xml:space="preserve"> </v>
      </c>
      <c r="M195" s="6" t="e">
        <f t="shared" si="16"/>
        <v>#VALUE!</v>
      </c>
      <c r="N195" s="6">
        <v>4004</v>
      </c>
      <c r="O195" s="6" t="s">
        <v>28</v>
      </c>
      <c r="P195" s="6">
        <v>411.60567682317679</v>
      </c>
      <c r="Q195" s="6">
        <v>1648069.13</v>
      </c>
      <c r="R195" s="6">
        <v>4.8826296183057751</v>
      </c>
      <c r="S195" s="6">
        <v>19550.04899169632</v>
      </c>
      <c r="T195" s="27">
        <v>603852.5</v>
      </c>
      <c r="U195" s="6">
        <f t="shared" si="17"/>
        <v>416.48830644148256</v>
      </c>
      <c r="V195" s="6">
        <f t="shared" si="18"/>
        <v>2024</v>
      </c>
      <c r="W195" s="10" t="str">
        <f>IFERROR(VLOOKUP(VALUE(D195),'HSN Lookup'!$A:$B,2,0),"Unknown")</f>
        <v>Household Steel Items</v>
      </c>
      <c r="X195" s="6" t="str">
        <f t="shared" si="19"/>
        <v>Cloth Stand</v>
      </c>
    </row>
    <row r="196" spans="1:24">
      <c r="A196" s="25" t="s">
        <v>24</v>
      </c>
      <c r="B196" s="6" t="s">
        <v>316</v>
      </c>
      <c r="C196" s="6" t="s">
        <v>26</v>
      </c>
      <c r="D196" s="26" t="s">
        <v>32</v>
      </c>
      <c r="E196" s="6" t="s">
        <v>317</v>
      </c>
      <c r="F196" s="6" t="str" cm="1">
        <f t="array" ref="F196">_xlfn.LET(
 _xlpm.txt, E196,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96" s="6" t="str" cm="1">
        <f t="array" ref="G196">_xlfn.LET(
 _xlpm.txt, TRIM(E196),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4PCS SET</v>
      </c>
      <c r="H196" s="6" t="str">
        <f t="shared" si="15"/>
        <v>SY604A-4</v>
      </c>
      <c r="I196" s="6" t="str" cm="1">
        <f t="array" ref="I196">_xlfn.LET(
 _xlpm.txt, E196,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6" s="6" t="e" cm="1">
        <f t="array" ref="J196">_xlfn.LET(
 _xlpm.txt, E196,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96" s="6" t="str" cm="1">
        <f t="array" ref="K196">_xlfn.LET(
 _xlpm.txt, E196,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96" s="6" t="str">
        <f>IFERROR(_xlfn.TEXTAFTER(_xlfn.TEXTBEFORE(E196," PER"),"USD ")," ")</f>
        <v>0.5207</v>
      </c>
      <c r="M196" s="6" t="str">
        <f t="shared" si="16"/>
        <v>SET</v>
      </c>
      <c r="N196" s="6">
        <v>2940</v>
      </c>
      <c r="O196" s="6" t="s">
        <v>28</v>
      </c>
      <c r="P196" s="6">
        <v>414.11704081632661</v>
      </c>
      <c r="Q196" s="6">
        <v>1217504.1000000001</v>
      </c>
      <c r="R196" s="6">
        <v>4.9124204130050586</v>
      </c>
      <c r="S196" s="6">
        <v>14442.51601423488</v>
      </c>
      <c r="T196" s="27">
        <v>446093.5</v>
      </c>
      <c r="U196" s="6">
        <f t="shared" si="17"/>
        <v>419.02946122933167</v>
      </c>
      <c r="V196" s="6">
        <f t="shared" si="18"/>
        <v>2024</v>
      </c>
      <c r="W196" s="10" t="str">
        <f>IFERROR(VLOOKUP(VALUE(D196),'HSN Lookup'!$A:$B,2,0),"Unknown")</f>
        <v>Household Steel Items</v>
      </c>
      <c r="X196" s="6" t="str">
        <f t="shared" si="19"/>
        <v>Other</v>
      </c>
    </row>
    <row r="197" spans="1:24">
      <c r="A197" s="25" t="s">
        <v>24</v>
      </c>
      <c r="B197" s="6" t="s">
        <v>318</v>
      </c>
      <c r="C197" s="6" t="s">
        <v>26</v>
      </c>
      <c r="D197" s="26" t="s">
        <v>32</v>
      </c>
      <c r="E197" s="6" t="s">
        <v>268</v>
      </c>
      <c r="F197" s="6" t="str" cm="1">
        <f t="array" ref="F197">_xlfn.LET(
 _xlpm.txt, E197,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97" s="6" t="str" cm="1">
        <f t="array" ref="G197">_xlfn.LET(
 _xlpm.txt, TRIM(E197),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197" s="6" t="str">
        <f t="shared" si="15"/>
        <v>RYX-02-020</v>
      </c>
      <c r="I197" s="6" t="str" cm="1">
        <f t="array" ref="I197">_xlfn.LET(
 _xlpm.txt, E197,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7" s="6" cm="1">
        <f t="array" ref="J197">_xlfn.LET(
 _xlpm.txt, E197,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197" s="6" t="str" cm="1">
        <f t="array" ref="K197">_xlfn.LET(
 _xlpm.txt, E197,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197" s="6" t="str">
        <f>IFERROR(_xlfn.TEXTAFTER(_xlfn.TEXTBEFORE(E197," PER"),"USD ")," ")</f>
        <v xml:space="preserve"> </v>
      </c>
      <c r="M197" s="6" t="str">
        <f t="shared" si="16"/>
        <v>PCS</v>
      </c>
      <c r="N197" s="6">
        <v>4004</v>
      </c>
      <c r="O197" s="6" t="s">
        <v>28</v>
      </c>
      <c r="P197" s="6">
        <v>444.94836163836158</v>
      </c>
      <c r="Q197" s="6">
        <v>1781573.24</v>
      </c>
      <c r="R197" s="6">
        <v>5.2781537560896989</v>
      </c>
      <c r="S197" s="6">
        <v>21133.72763938316</v>
      </c>
      <c r="T197" s="27">
        <v>652768.4</v>
      </c>
      <c r="U197" s="6">
        <f t="shared" si="17"/>
        <v>450.22651539445127</v>
      </c>
      <c r="V197" s="6">
        <f t="shared" si="18"/>
        <v>2024</v>
      </c>
      <c r="W197" s="10" t="str">
        <f>IFERROR(VLOOKUP(VALUE(D197),'HSN Lookup'!$A:$B,2,0),"Unknown")</f>
        <v>Household Steel Items</v>
      </c>
      <c r="X197" s="6" t="str">
        <f t="shared" si="19"/>
        <v>Cloth Stand</v>
      </c>
    </row>
    <row r="198" spans="1:24">
      <c r="A198" s="25" t="s">
        <v>24</v>
      </c>
      <c r="B198" s="6" t="s">
        <v>318</v>
      </c>
      <c r="C198" s="6" t="s">
        <v>26</v>
      </c>
      <c r="D198" s="26" t="s">
        <v>32</v>
      </c>
      <c r="E198" s="6" t="s">
        <v>319</v>
      </c>
      <c r="F198" s="6" t="str" cm="1">
        <f t="array" ref="F198">_xlfn.LET(
 _xlpm.txt, E198,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198" s="6" t="str" cm="1">
        <f t="array" ref="G198">_xlfn.LET(
 _xlpm.txt, TRIM(E198),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198" s="6" t="str">
        <f t="shared" si="15"/>
        <v>2628</v>
      </c>
      <c r="I198" s="6" t="str" cm="1">
        <f t="array" ref="I198">_xlfn.LET(
 _xlpm.txt, E198,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8" s="6" cm="1">
        <f t="array" ref="J198">_xlfn.LET(
 _xlpm.txt, E198,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167040</v>
      </c>
      <c r="K198" s="6" t="str" cm="1">
        <f t="array" ref="K198">_xlfn.LET(
 _xlpm.txt, E198,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98" s="6" t="str">
        <f>IFERROR(_xlfn.TEXTAFTER(_xlfn.TEXTBEFORE(E198," PER"),"USD ")," ")</f>
        <v>0.375</v>
      </c>
      <c r="M198" s="6" t="str">
        <f t="shared" si="16"/>
        <v>SET</v>
      </c>
      <c r="N198" s="6">
        <v>5660.8</v>
      </c>
      <c r="O198" s="6" t="s">
        <v>28</v>
      </c>
      <c r="P198" s="6">
        <v>982.02635493216519</v>
      </c>
      <c r="Q198" s="6">
        <v>5559054.79</v>
      </c>
      <c r="R198" s="6">
        <v>11.64918570500789</v>
      </c>
      <c r="S198" s="6">
        <v>65943.71043890866</v>
      </c>
      <c r="T198" s="27">
        <v>2036837.7</v>
      </c>
      <c r="U198" s="6">
        <f t="shared" si="17"/>
        <v>993.67554063717307</v>
      </c>
      <c r="V198" s="6">
        <f t="shared" si="18"/>
        <v>2024</v>
      </c>
      <c r="W198" s="10" t="str">
        <f>IFERROR(VLOOKUP(VALUE(D198),'HSN Lookup'!$A:$B,2,0),"Unknown")</f>
        <v>Household Steel Items</v>
      </c>
      <c r="X198" s="6" t="str">
        <f t="shared" si="19"/>
        <v>Other</v>
      </c>
    </row>
    <row r="199" spans="1:24">
      <c r="A199" s="25" t="s">
        <v>24</v>
      </c>
      <c r="B199" s="6" t="s">
        <v>320</v>
      </c>
      <c r="C199" s="6" t="s">
        <v>26</v>
      </c>
      <c r="D199" s="26" t="s">
        <v>29</v>
      </c>
      <c r="E199" s="6" t="s">
        <v>276</v>
      </c>
      <c r="F199" s="6" t="str" cm="1">
        <f t="array" ref="F199">_xlfn.LET(
 _xlpm.txt, E199,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199" s="6" t="str" cm="1">
        <f t="array" ref="G199">_xlfn.LET(
 _xlpm.txt, TRIM(E199),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199" s="6" t="str">
        <f t="shared" si="15"/>
        <v>OKS-4156</v>
      </c>
      <c r="I199" s="6" t="str" cm="1">
        <f t="array" ref="I199">_xlfn.LET(
 _xlpm.txt, E199,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9" s="6" cm="1">
        <f t="array" ref="J199">_xlfn.LET(
 _xlpm.txt, E199,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199" s="6" t="str" cm="1">
        <f t="array" ref="K199">_xlfn.LET(
 _xlpm.txt, E199,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99" s="6" t="str">
        <f>IFERROR(_xlfn.TEXTAFTER(_xlfn.TEXTBEFORE(E199," PER"),"USD ")," ")</f>
        <v xml:space="preserve"> </v>
      </c>
      <c r="M199" s="6" t="str">
        <f t="shared" si="16"/>
        <v>SET</v>
      </c>
      <c r="N199" s="6">
        <v>8856</v>
      </c>
      <c r="O199" s="6" t="s">
        <v>28</v>
      </c>
      <c r="P199" s="6">
        <v>255.776303071364</v>
      </c>
      <c r="Q199" s="6">
        <v>2265154.94</v>
      </c>
      <c r="R199" s="6">
        <v>3.0341198466354</v>
      </c>
      <c r="S199" s="6">
        <v>26870.165361803101</v>
      </c>
      <c r="T199" s="27">
        <v>995762.1</v>
      </c>
      <c r="U199" s="6">
        <f t="shared" si="17"/>
        <v>258.8104229179994</v>
      </c>
      <c r="V199" s="6">
        <f t="shared" si="18"/>
        <v>2024</v>
      </c>
      <c r="W199" s="10" t="str">
        <f>IFERROR(VLOOKUP(VALUE(D199),'HSN Lookup'!$A:$B,2,0),"Unknown")</f>
        <v>Steel Scrubbers</v>
      </c>
      <c r="X199" s="6" t="str">
        <f t="shared" si="19"/>
        <v>Scrubber</v>
      </c>
    </row>
    <row r="200" spans="1:24">
      <c r="A200" s="25" t="s">
        <v>24</v>
      </c>
      <c r="B200" s="6" t="s">
        <v>321</v>
      </c>
      <c r="C200" s="6" t="s">
        <v>26</v>
      </c>
      <c r="D200" s="26" t="s">
        <v>29</v>
      </c>
      <c r="E200" s="6" t="s">
        <v>322</v>
      </c>
      <c r="F200" s="6" t="str" cm="1">
        <f t="array" ref="F200">_xlfn.LET(
 _xlpm.txt, E200,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200" s="6" t="str" cm="1">
        <f t="array" ref="G200">_xlfn.LET(
 _xlpm.txt, TRIM(E200),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200" s="6" t="str">
        <f t="shared" si="15"/>
        <v>8001-2</v>
      </c>
      <c r="I200" s="6" t="str" cm="1">
        <f t="array" ref="I200">_xlfn.LET(
 _xlpm.txt, E200,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0" s="6" cm="1">
        <f t="array" ref="J200">_xlfn.LET(
 _xlpm.txt, E200,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166320</v>
      </c>
      <c r="K200" s="6" t="str" cm="1">
        <f t="array" ref="K200">_xlfn.LET(
 _xlpm.txt, E200,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00" s="6" t="str">
        <f>IFERROR(_xlfn.TEXTAFTER(_xlfn.TEXTBEFORE(E200," PER"),"USD ")," ")</f>
        <v xml:space="preserve"> </v>
      </c>
      <c r="M200" s="6" t="str">
        <f t="shared" si="16"/>
        <v>SET</v>
      </c>
      <c r="N200" s="6">
        <v>4851</v>
      </c>
      <c r="O200" s="6" t="s">
        <v>28</v>
      </c>
      <c r="P200" s="6">
        <v>509.08170892599497</v>
      </c>
      <c r="Q200" s="6">
        <v>2469555.37</v>
      </c>
      <c r="R200" s="6">
        <v>6.0389289315064598</v>
      </c>
      <c r="S200" s="6">
        <v>29294.844246737801</v>
      </c>
      <c r="T200" s="27">
        <v>1085616.6000000001</v>
      </c>
      <c r="U200" s="6">
        <f t="shared" si="17"/>
        <v>515.12063785750138</v>
      </c>
      <c r="V200" s="6">
        <f t="shared" si="18"/>
        <v>2024</v>
      </c>
      <c r="W200" s="10" t="str">
        <f>IFERROR(VLOOKUP(VALUE(D200),'HSN Lookup'!$A:$B,2,0),"Unknown")</f>
        <v>Steel Scrubbers</v>
      </c>
      <c r="X200" s="6" t="str">
        <f t="shared" si="19"/>
        <v>Scrubber</v>
      </c>
    </row>
    <row r="201" spans="1:24">
      <c r="A201" s="25" t="s">
        <v>24</v>
      </c>
      <c r="B201" s="6" t="s">
        <v>321</v>
      </c>
      <c r="C201" s="6" t="s">
        <v>26</v>
      </c>
      <c r="D201" s="26" t="s">
        <v>29</v>
      </c>
      <c r="E201" s="6" t="s">
        <v>323</v>
      </c>
      <c r="F201" s="6" t="str" cm="1">
        <f t="array" ref="F201">_xlfn.LET(
 _xlpm.txt, E201,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201" s="6" t="str" cm="1">
        <f t="array" ref="G201">_xlfn.LET(
 _xlpm.txt, TRIM(E201),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201" s="6" t="str">
        <f t="shared" si="15"/>
        <v>8001-2</v>
      </c>
      <c r="I201" s="6" t="str" cm="1">
        <f t="array" ref="I201">_xlfn.LET(
 _xlpm.txt, E201,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1" s="6" cm="1">
        <f t="array" ref="J201">_xlfn.LET(
 _xlpm.txt, E201,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166920</v>
      </c>
      <c r="K201" s="6" t="str" cm="1">
        <f t="array" ref="K201">_xlfn.LET(
 _xlpm.txt, E201,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01" s="6" t="str">
        <f>IFERROR(_xlfn.TEXTAFTER(_xlfn.TEXTBEFORE(E201," PER"),"USD ")," ")</f>
        <v xml:space="preserve"> </v>
      </c>
      <c r="M201" s="6" t="str">
        <f t="shared" si="16"/>
        <v>SET</v>
      </c>
      <c r="N201" s="6">
        <v>4869</v>
      </c>
      <c r="O201" s="6" t="s">
        <v>28</v>
      </c>
      <c r="P201" s="6">
        <v>508.77128568494601</v>
      </c>
      <c r="Q201" s="6">
        <v>2477207.39</v>
      </c>
      <c r="R201" s="6">
        <v>6.0352465680301997</v>
      </c>
      <c r="S201" s="6">
        <v>29385.615539738999</v>
      </c>
      <c r="T201" s="27">
        <v>1088980.3</v>
      </c>
      <c r="U201" s="6">
        <f t="shared" si="17"/>
        <v>514.80653225297624</v>
      </c>
      <c r="V201" s="6">
        <f t="shared" si="18"/>
        <v>2024</v>
      </c>
      <c r="W201" s="10" t="str">
        <f>IFERROR(VLOOKUP(VALUE(D201),'HSN Lookup'!$A:$B,2,0),"Unknown")</f>
        <v>Steel Scrubbers</v>
      </c>
      <c r="X201" s="6" t="str">
        <f t="shared" si="19"/>
        <v>Scrubber</v>
      </c>
    </row>
    <row r="202" spans="1:24">
      <c r="A202" s="25" t="s">
        <v>24</v>
      </c>
      <c r="B202" s="6" t="s">
        <v>324</v>
      </c>
      <c r="C202" s="6" t="s">
        <v>26</v>
      </c>
      <c r="D202" s="26" t="s">
        <v>32</v>
      </c>
      <c r="E202" s="6" t="s">
        <v>325</v>
      </c>
      <c r="F202" s="6" t="str" cm="1">
        <f t="array" ref="F202">_xlfn.LET(
 _xlpm.txt, E202,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202" s="6" t="str" cm="1">
        <f t="array" ref="G202">_xlfn.LET(
 _xlpm.txt, TRIM(E202),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(SL-89)</v>
      </c>
      <c r="H202" s="6" t="str">
        <f t="shared" si="15"/>
        <v>SL-89</v>
      </c>
      <c r="I202" s="6" t="str" cm="1">
        <f t="array" ref="I202">_xlfn.LET(
 _xlpm.txt, E202,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2" s="6" cm="1">
        <f t="array" ref="J202">_xlfn.LET(
 _xlpm.txt, E202,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202" s="6" t="str" cm="1">
        <f t="array" ref="K202">_xlfn.LET(
 _xlpm.txt, E202,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02" s="6" t="str">
        <f>IFERROR(_xlfn.TEXTAFTER(_xlfn.TEXTBEFORE(E202," PER"),"USD ")," ")</f>
        <v xml:space="preserve"> </v>
      </c>
      <c r="M202" s="6" t="str">
        <f t="shared" si="16"/>
        <v>PCS</v>
      </c>
      <c r="N202" s="6">
        <v>15568</v>
      </c>
      <c r="O202" s="6" t="s">
        <v>28</v>
      </c>
      <c r="P202" s="6">
        <v>409.11271839671099</v>
      </c>
      <c r="Q202" s="6">
        <v>6369066.7999999998</v>
      </c>
      <c r="R202" s="6">
        <v>4.8530571577308601</v>
      </c>
      <c r="S202" s="6">
        <v>75552.393831554</v>
      </c>
      <c r="T202" s="27">
        <v>2333626.1</v>
      </c>
      <c r="U202" s="6">
        <f t="shared" si="17"/>
        <v>413.96577555444185</v>
      </c>
      <c r="V202" s="6">
        <f t="shared" si="18"/>
        <v>2024</v>
      </c>
      <c r="W202" s="10" t="str">
        <f>IFERROR(VLOOKUP(VALUE(D202),'HSN Lookup'!$A:$B,2,0),"Unknown")</f>
        <v>Household Steel Items</v>
      </c>
      <c r="X202" s="6" t="str">
        <f t="shared" si="19"/>
        <v>Hanger</v>
      </c>
    </row>
    <row r="203" spans="1:24">
      <c r="A203" s="25" t="s">
        <v>24</v>
      </c>
      <c r="B203" s="6" t="s">
        <v>326</v>
      </c>
      <c r="C203" s="6" t="s">
        <v>26</v>
      </c>
      <c r="D203" s="26" t="s">
        <v>32</v>
      </c>
      <c r="E203" s="6" t="s">
        <v>270</v>
      </c>
      <c r="F203" s="6" t="str" cm="1">
        <f t="array" ref="F203">_xlfn.LET(
 _xlpm.txt, E203,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03" s="6" t="str" cm="1">
        <f t="array" ref="G203">_xlfn.LET(
 _xlpm.txt, TRIM(E203),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(RYX-02-021A)</v>
      </c>
      <c r="H203" s="6" t="str">
        <f t="shared" si="15"/>
        <v>RYX-02-021A</v>
      </c>
      <c r="I203" s="6" t="str" cm="1">
        <f t="array" ref="I203">_xlfn.LET(
 _xlpm.txt, E203,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3" s="6" cm="1">
        <f t="array" ref="J203">_xlfn.LET(
 _xlpm.txt, E203,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3888</v>
      </c>
      <c r="K203" s="6" t="str" cm="1">
        <f t="array" ref="K203">_xlfn.LET(
 _xlpm.txt, E203,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03" s="6" t="str">
        <f>IFERROR(_xlfn.TEXTAFTER(_xlfn.TEXTBEFORE(E203," PER"),"USD ")," ")</f>
        <v xml:space="preserve"> </v>
      </c>
      <c r="M203" s="6" t="str">
        <f t="shared" si="16"/>
        <v>PCS</v>
      </c>
      <c r="N203" s="6">
        <v>14256</v>
      </c>
      <c r="O203" s="6" t="s">
        <v>28</v>
      </c>
      <c r="P203" s="6">
        <v>280.68241160000002</v>
      </c>
      <c r="Q203" s="6">
        <v>4001408.46</v>
      </c>
      <c r="R203" s="6">
        <v>3.3295659739999999</v>
      </c>
      <c r="S203" s="6">
        <v>47466.292529999999</v>
      </c>
      <c r="T203" s="27">
        <v>1466116.1</v>
      </c>
      <c r="U203" s="6">
        <f t="shared" si="17"/>
        <v>284.01197757400001</v>
      </c>
      <c r="V203" s="6">
        <f t="shared" si="18"/>
        <v>2024</v>
      </c>
      <c r="W203" s="10" t="str">
        <f>IFERROR(VLOOKUP(VALUE(D203),'HSN Lookup'!$A:$B,2,0),"Unknown")</f>
        <v>Household Steel Items</v>
      </c>
      <c r="X203" s="6" t="str">
        <f t="shared" si="19"/>
        <v>Cloth Stand</v>
      </c>
    </row>
    <row r="204" spans="1:24">
      <c r="A204" s="25" t="s">
        <v>24</v>
      </c>
      <c r="B204" s="6" t="s">
        <v>327</v>
      </c>
      <c r="C204" s="6" t="s">
        <v>26</v>
      </c>
      <c r="D204" s="26" t="s">
        <v>32</v>
      </c>
      <c r="E204" s="6" t="s">
        <v>328</v>
      </c>
      <c r="F204" s="6" t="str" cm="1">
        <f t="array" ref="F204">_xlfn.LET(
 _xlpm.txt, E204,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204" s="6" t="str" cm="1">
        <f t="array" ref="G204">_xlfn.LET(
 _xlpm.txt, TRIM(E204),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10PCS SET (SY772-42)</v>
      </c>
      <c r="H204" s="6" t="str">
        <f t="shared" si="15"/>
        <v>SY772-42</v>
      </c>
      <c r="I204" s="6" t="str" cm="1">
        <f t="array" ref="I204">_xlfn.LET(
 _xlpm.txt, E204,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4" s="6" cm="1">
        <f t="array" ref="J204">_xlfn.LET(
 _xlpm.txt, E204,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</v>
      </c>
      <c r="K204" s="6" t="str" cm="1">
        <f t="array" ref="K204">_xlfn.LET(
 _xlpm.txt, E204,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04" s="6" t="str">
        <f>IFERROR(_xlfn.TEXTAFTER(_xlfn.TEXTBEFORE(E204," PER"),"USD ")," ")</f>
        <v xml:space="preserve"> </v>
      </c>
      <c r="M204" s="6" t="str">
        <f t="shared" si="16"/>
        <v>SET</v>
      </c>
      <c r="N204" s="6">
        <v>5264</v>
      </c>
      <c r="O204" s="6" t="s">
        <v>28</v>
      </c>
      <c r="P204" s="6">
        <v>224.32924009999999</v>
      </c>
      <c r="Q204" s="6">
        <v>1180869.1200000001</v>
      </c>
      <c r="R204" s="6">
        <v>2.6610823259999998</v>
      </c>
      <c r="S204" s="6">
        <v>14007.93737</v>
      </c>
      <c r="T204" s="27">
        <v>432670.4</v>
      </c>
      <c r="U204" s="6">
        <f t="shared" si="17"/>
        <v>226.99032242600001</v>
      </c>
      <c r="V204" s="6">
        <f t="shared" si="18"/>
        <v>2024</v>
      </c>
      <c r="W204" s="10" t="str">
        <f>IFERROR(VLOOKUP(VALUE(D204),'HSN Lookup'!$A:$B,2,0),"Unknown")</f>
        <v>Household Steel Items</v>
      </c>
      <c r="X204" s="6" t="str">
        <f t="shared" si="19"/>
        <v>Hanger</v>
      </c>
    </row>
    <row r="205" spans="1:24">
      <c r="A205" s="25" t="s">
        <v>24</v>
      </c>
      <c r="B205" s="6" t="s">
        <v>329</v>
      </c>
      <c r="C205" s="6" t="s">
        <v>26</v>
      </c>
      <c r="D205" s="26" t="s">
        <v>32</v>
      </c>
      <c r="E205" s="6" t="s">
        <v>330</v>
      </c>
      <c r="F205" s="6" t="str" cm="1">
        <f t="array" ref="F205">_xlfn.LET(
 _xlpm.txt, E205,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05" s="6" t="str" cm="1">
        <f t="array" ref="G205">_xlfn.LET(
 _xlpm.txt, TRIM(E205),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205" s="6" t="str">
        <f t="shared" si="15"/>
        <v>RYX-02-020</v>
      </c>
      <c r="I205" s="6" t="str" cm="1">
        <f t="array" ref="I205">_xlfn.LET(
 _xlpm.txt, E205,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5" s="6" cm="1">
        <f t="array" ref="J205">_xlfn.LET(
 _xlpm.txt, E205,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205" s="6" t="str" cm="1">
        <f t="array" ref="K205">_xlfn.LET(
 _xlpm.txt, E205,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05" s="6" t="str">
        <f>IFERROR(_xlfn.TEXTAFTER(_xlfn.TEXTBEFORE(E205," PER"),"USD ")," ")</f>
        <v xml:space="preserve"> </v>
      </c>
      <c r="M205" s="6" t="str">
        <f t="shared" si="16"/>
        <v>PCS</v>
      </c>
      <c r="N205" s="6">
        <v>4004</v>
      </c>
      <c r="O205" s="6" t="s">
        <v>28</v>
      </c>
      <c r="P205" s="6">
        <v>463.65652847152847</v>
      </c>
      <c r="Q205" s="6">
        <v>1856480.74</v>
      </c>
      <c r="R205" s="6">
        <v>5.5000774433158766</v>
      </c>
      <c r="S205" s="6">
        <v>22022.310083036769</v>
      </c>
      <c r="T205" s="27">
        <v>680214.5</v>
      </c>
      <c r="U205" s="6">
        <f t="shared" si="17"/>
        <v>469.15660591484436</v>
      </c>
      <c r="V205" s="6">
        <f t="shared" si="18"/>
        <v>2024</v>
      </c>
      <c r="W205" s="10" t="str">
        <f>IFERROR(VLOOKUP(VALUE(D205),'HSN Lookup'!$A:$B,2,0),"Unknown")</f>
        <v>Household Steel Items</v>
      </c>
      <c r="X205" s="6" t="str">
        <f t="shared" si="19"/>
        <v>Cloth Stand</v>
      </c>
    </row>
    <row r="206" spans="1:24">
      <c r="A206" s="25" t="s">
        <v>24</v>
      </c>
      <c r="B206" s="6" t="s">
        <v>331</v>
      </c>
      <c r="C206" s="6" t="s">
        <v>26</v>
      </c>
      <c r="D206" s="26" t="s">
        <v>32</v>
      </c>
      <c r="E206" s="6" t="s">
        <v>254</v>
      </c>
      <c r="F206" s="6" t="str" cm="1">
        <f t="array" ref="F206">_xlfn.LET(
 _xlpm.txt, E206,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206" s="6" t="str" cm="1">
        <f t="array" ref="G206">_xlfn.LET(
 _xlpm.txt, TRIM(E206),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206" s="6" t="str">
        <f t="shared" si="15"/>
        <v>RYX-02-020</v>
      </c>
      <c r="I206" s="6" t="str" cm="1">
        <f t="array" ref="I206">_xlfn.LET(
 _xlpm.txt, E206,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6" s="6" t="e" cm="1">
        <f t="array" ref="J206">_xlfn.LET(
 _xlpm.txt, E206,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206" s="6" t="e" cm="1">
        <f t="array" ref="K206">_xlfn.LET(
 _xlpm.txt, E206,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6" s="6" t="str">
        <f>IFERROR(_xlfn.TEXTAFTER(_xlfn.TEXTBEFORE(E206," PER"),"USD ")," ")</f>
        <v xml:space="preserve"> </v>
      </c>
      <c r="M206" s="6" t="e">
        <f t="shared" si="16"/>
        <v>#VALUE!</v>
      </c>
      <c r="N206" s="6">
        <v>4004</v>
      </c>
      <c r="O206" s="6" t="s">
        <v>28</v>
      </c>
      <c r="P206" s="6">
        <v>395.23124625374618</v>
      </c>
      <c r="Q206" s="6">
        <v>1582505.91</v>
      </c>
      <c r="R206" s="6">
        <v>4.6883896352757564</v>
      </c>
      <c r="S206" s="6">
        <v>18772.312099644128</v>
      </c>
      <c r="T206" s="27">
        <v>579830.19999999995</v>
      </c>
      <c r="U206" s="6">
        <f t="shared" si="17"/>
        <v>399.91963588902195</v>
      </c>
      <c r="V206" s="6">
        <f t="shared" si="18"/>
        <v>2024</v>
      </c>
      <c r="W206" s="10" t="str">
        <f>IFERROR(VLOOKUP(VALUE(D206),'HSN Lookup'!$A:$B,2,0),"Unknown")</f>
        <v>Household Steel Items</v>
      </c>
      <c r="X206" s="6" t="str">
        <f t="shared" si="19"/>
        <v>Cloth Stand</v>
      </c>
    </row>
    <row r="207" spans="1:24">
      <c r="A207" s="25" t="s">
        <v>24</v>
      </c>
      <c r="B207" s="6" t="s">
        <v>331</v>
      </c>
      <c r="C207" s="6" t="s">
        <v>26</v>
      </c>
      <c r="D207" s="26" t="s">
        <v>29</v>
      </c>
      <c r="E207" s="6" t="s">
        <v>332</v>
      </c>
      <c r="F207" s="6" t="str" cm="1">
        <f t="array" ref="F207">_xlfn.LET(
 _xlpm.txt, E207,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207" s="6" t="str" cm="1">
        <f t="array" ref="G207">_xlfn.LET(
 _xlpm.txt, TRIM(E207),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207" s="6" t="str">
        <f t="shared" si="15"/>
        <v>8001-2</v>
      </c>
      <c r="I207" s="6" t="str" cm="1">
        <f t="array" ref="I207">_xlfn.LET(
 _xlpm.txt, E207,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7" s="6" cm="1">
        <f t="array" ref="J207">_xlfn.LET(
 _xlpm.txt, E207,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167880</v>
      </c>
      <c r="K207" s="6" t="str" cm="1">
        <f t="array" ref="K207">_xlfn.LET(
 _xlpm.txt, E207,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07" s="6" t="str">
        <f>IFERROR(_xlfn.TEXTAFTER(_xlfn.TEXTBEFORE(E207," PER"),"USD ")," ")</f>
        <v xml:space="preserve"> </v>
      </c>
      <c r="M207" s="6" t="str">
        <f t="shared" si="16"/>
        <v>SET</v>
      </c>
      <c r="N207" s="6">
        <v>4896</v>
      </c>
      <c r="O207" s="6" t="s">
        <v>28</v>
      </c>
      <c r="P207" s="6">
        <v>507.56353758169939</v>
      </c>
      <c r="Q207" s="6">
        <v>2485031.08</v>
      </c>
      <c r="R207" s="6">
        <v>6.0209197815148201</v>
      </c>
      <c r="S207" s="6">
        <v>29478.423250296561</v>
      </c>
      <c r="T207" s="27">
        <v>1092419.6000000001</v>
      </c>
      <c r="U207" s="6">
        <f t="shared" si="17"/>
        <v>513.58445736321426</v>
      </c>
      <c r="V207" s="6">
        <f t="shared" si="18"/>
        <v>2024</v>
      </c>
      <c r="W207" s="10" t="str">
        <f>IFERROR(VLOOKUP(VALUE(D207),'HSN Lookup'!$A:$B,2,0),"Unknown")</f>
        <v>Steel Scrubbers</v>
      </c>
      <c r="X207" s="6" t="str">
        <f t="shared" si="19"/>
        <v>Scrubber</v>
      </c>
    </row>
    <row r="208" spans="1:24">
      <c r="A208" s="25" t="s">
        <v>24</v>
      </c>
      <c r="B208" s="6" t="s">
        <v>333</v>
      </c>
      <c r="C208" s="6" t="s">
        <v>26</v>
      </c>
      <c r="D208" s="26" t="s">
        <v>32</v>
      </c>
      <c r="E208" s="6" t="s">
        <v>334</v>
      </c>
      <c r="F208" s="6" t="str" cm="1">
        <f t="array" ref="F208">_xlfn.LET(
 _xlpm.txt, E208,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208" s="6" t="str" cm="1">
        <f t="array" ref="G208">_xlfn.LET(
 _xlpm.txt, TRIM(E208),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10PCS SET (SY772-42)</v>
      </c>
      <c r="H208" s="6" t="str">
        <f t="shared" si="15"/>
        <v>SY772-42</v>
      </c>
      <c r="I208" s="6" t="str" cm="1">
        <f t="array" ref="I208">_xlfn.LET(
 _xlpm.txt, E208,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8" s="6" cm="1">
        <f t="array" ref="J208">_xlfn.LET(
 _xlpm.txt, E208,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</v>
      </c>
      <c r="K208" s="6" t="str" cm="1">
        <f t="array" ref="K208">_xlfn.LET(
 _xlpm.txt, E208,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08" s="6" t="str">
        <f>IFERROR(_xlfn.TEXTAFTER(_xlfn.TEXTBEFORE(E208," PER"),"USD ")," ")</f>
        <v xml:space="preserve"> </v>
      </c>
      <c r="M208" s="6" t="str">
        <f t="shared" si="16"/>
        <v>SET</v>
      </c>
      <c r="N208" s="6">
        <v>2632</v>
      </c>
      <c r="O208" s="6" t="s">
        <v>28</v>
      </c>
      <c r="P208" s="6">
        <v>230.53587386018239</v>
      </c>
      <c r="Q208" s="6">
        <v>606770.42000000004</v>
      </c>
      <c r="R208" s="6">
        <v>2.734707874972508</v>
      </c>
      <c r="S208" s="6">
        <v>7197.7511269276401</v>
      </c>
      <c r="T208" s="27">
        <v>222320.7</v>
      </c>
      <c r="U208" s="6">
        <f t="shared" si="17"/>
        <v>233.27058173515491</v>
      </c>
      <c r="V208" s="6">
        <f t="shared" si="18"/>
        <v>2024</v>
      </c>
      <c r="W208" s="10" t="str">
        <f>IFERROR(VLOOKUP(VALUE(D208),'HSN Lookup'!$A:$B,2,0),"Unknown")</f>
        <v>Household Steel Items</v>
      </c>
      <c r="X208" s="6" t="str">
        <f t="shared" si="19"/>
        <v>Hanger</v>
      </c>
    </row>
    <row r="209" spans="1:24">
      <c r="A209" s="25" t="s">
        <v>24</v>
      </c>
      <c r="B209" s="6" t="s">
        <v>335</v>
      </c>
      <c r="C209" s="6" t="s">
        <v>26</v>
      </c>
      <c r="D209" s="26" t="s">
        <v>32</v>
      </c>
      <c r="E209" s="6" t="s">
        <v>336</v>
      </c>
      <c r="F209" s="6" t="str" cm="1">
        <f t="array" ref="F209">_xlfn.LET(
 _xlpm.txt, E209,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GIFT</v>
      </c>
      <c r="G209" s="6" t="str" cm="1">
        <f t="array" ref="G209">_xlfn.LET(
 _xlpm.txt, TRIM(E209),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GIFT BOX HEART SHAPE (GS-47)</v>
      </c>
      <c r="H209" s="6" t="str">
        <f t="shared" si="15"/>
        <v>GS-47</v>
      </c>
      <c r="I209" s="6" t="str" cm="1">
        <f t="array" ref="I209">_xlfn.LET(
 _xlpm.txt, E209,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9" s="6" cm="1">
        <f t="array" ref="J209">_xlfn.LET(
 _xlpm.txt, E209,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</v>
      </c>
      <c r="K209" s="6" t="str" cm="1">
        <f t="array" ref="K209">_xlfn.LET(
 _xlpm.txt, E209,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09" s="6" t="str">
        <f>IFERROR(_xlfn.TEXTAFTER(_xlfn.TEXTBEFORE(E209," PER"),"USD ")," ")</f>
        <v xml:space="preserve"> </v>
      </c>
      <c r="M209" s="6" t="str">
        <f t="shared" si="16"/>
        <v>PCS</v>
      </c>
      <c r="N209" s="6">
        <v>60.9</v>
      </c>
      <c r="O209" s="6" t="s">
        <v>28</v>
      </c>
      <c r="P209" s="6">
        <v>366.3</v>
      </c>
      <c r="Q209" s="6">
        <v>22307.67</v>
      </c>
      <c r="R209" s="6">
        <v>4.345195729537366</v>
      </c>
      <c r="S209" s="6">
        <v>264.62241992882559</v>
      </c>
      <c r="T209" s="27">
        <v>8173.5</v>
      </c>
      <c r="U209" s="6">
        <f t="shared" si="17"/>
        <v>370.64519572953736</v>
      </c>
      <c r="V209" s="6">
        <f t="shared" si="18"/>
        <v>2024</v>
      </c>
      <c r="W209" s="10" t="str">
        <f>IFERROR(VLOOKUP(VALUE(D209),'HSN Lookup'!$A:$B,2,0),"Unknown")</f>
        <v>Household Steel Items</v>
      </c>
      <c r="X209" s="6" t="str">
        <f t="shared" si="19"/>
        <v>Other</v>
      </c>
    </row>
    <row r="210" spans="1:24">
      <c r="A210" s="25" t="s">
        <v>24</v>
      </c>
      <c r="B210" s="6" t="s">
        <v>335</v>
      </c>
      <c r="C210" s="6" t="s">
        <v>26</v>
      </c>
      <c r="D210" s="26" t="s">
        <v>32</v>
      </c>
      <c r="E210" s="6" t="s">
        <v>337</v>
      </c>
      <c r="F210" s="6" t="str" cm="1">
        <f t="array" ref="F210">_xlfn.LET(
 _xlpm.txt, E210,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GIFT</v>
      </c>
      <c r="G210" s="6" t="str" cm="1">
        <f t="array" ref="G210">_xlfn.LET(
 _xlpm.txt, TRIM(E210),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GIFT BOX SQUARE SHAPE (GS-48)</v>
      </c>
      <c r="H210" s="6" t="str">
        <f t="shared" si="15"/>
        <v>GS-48</v>
      </c>
      <c r="I210" s="6" t="str" cm="1">
        <f t="array" ref="I210">_xlfn.LET(
 _xlpm.txt, E210,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10" s="6" cm="1">
        <f t="array" ref="J210">_xlfn.LET(
 _xlpm.txt, E210,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480</v>
      </c>
      <c r="K210" s="6" t="str" cm="1">
        <f t="array" ref="K210">_xlfn.LET(
 _xlpm.txt, E210,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10" s="6" t="str">
        <f>IFERROR(_xlfn.TEXTAFTER(_xlfn.TEXTBEFORE(E210," PER"),"USD ")," ")</f>
        <v xml:space="preserve"> </v>
      </c>
      <c r="M210" s="6" t="str">
        <f t="shared" si="16"/>
        <v>PCS</v>
      </c>
      <c r="N210" s="6">
        <v>108</v>
      </c>
      <c r="O210" s="6" t="s">
        <v>28</v>
      </c>
      <c r="P210" s="6">
        <v>343.80490740740743</v>
      </c>
      <c r="Q210" s="6">
        <v>37130.93</v>
      </c>
      <c r="R210" s="6">
        <v>4.0783500285576224</v>
      </c>
      <c r="S210" s="6">
        <v>440.46180308422311</v>
      </c>
      <c r="T210" s="27">
        <v>13604.8</v>
      </c>
      <c r="U210" s="6">
        <f t="shared" si="17"/>
        <v>347.88325743596505</v>
      </c>
      <c r="V210" s="6">
        <f t="shared" si="18"/>
        <v>2024</v>
      </c>
      <c r="W210" s="10" t="str">
        <f>IFERROR(VLOOKUP(VALUE(D210),'HSN Lookup'!$A:$B,2,0),"Unknown")</f>
        <v>Household Steel Items</v>
      </c>
      <c r="X210" s="6" t="str">
        <f t="shared" si="19"/>
        <v>Other</v>
      </c>
    </row>
    <row r="211" spans="1:24">
      <c r="A211" s="25" t="s">
        <v>24</v>
      </c>
      <c r="B211" s="6" t="s">
        <v>338</v>
      </c>
      <c r="C211" s="6" t="s">
        <v>26</v>
      </c>
      <c r="D211" s="26" t="s">
        <v>32</v>
      </c>
      <c r="E211" s="6" t="s">
        <v>339</v>
      </c>
      <c r="F211" s="6" t="str" cm="1">
        <f t="array" ref="F211">_xlfn.LET(
 _xlpm.txt, E211,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211" s="6" t="str" cm="1">
        <f t="array" ref="G211">_xlfn.LET(
 _xlpm.txt, TRIM(E211),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(6717)</v>
      </c>
      <c r="H211" s="6" t="str">
        <f t="shared" si="15"/>
        <v>6717</v>
      </c>
      <c r="I211" s="6" t="str" cm="1">
        <f t="array" ref="I211">_xlfn.LET(
 _xlpm.txt, E211,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11" s="6" cm="1">
        <f t="array" ref="J211">_xlfn.LET(
 _xlpm.txt, E211,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336</v>
      </c>
      <c r="K211" s="6" t="str" cm="1">
        <f t="array" ref="K211">_xlfn.LET(
 _xlpm.txt, E211,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11" s="6" t="str">
        <f>IFERROR(_xlfn.TEXTAFTER(_xlfn.TEXTBEFORE(E211," PER"),"USD ")," ")</f>
        <v>2.960</v>
      </c>
      <c r="M211" s="6" t="str">
        <f t="shared" si="16"/>
        <v>PCS</v>
      </c>
      <c r="N211" s="6">
        <v>128.80000000000001</v>
      </c>
      <c r="O211" s="6" t="s">
        <v>28</v>
      </c>
      <c r="P211" s="6">
        <v>724.98121118012421</v>
      </c>
      <c r="Q211" s="6">
        <v>93377.58</v>
      </c>
      <c r="R211" s="6">
        <v>8.6000143674985079</v>
      </c>
      <c r="S211" s="6">
        <v>1107.6818505338081</v>
      </c>
      <c r="T211" s="27">
        <v>34213.599999999999</v>
      </c>
      <c r="U211" s="6">
        <f t="shared" si="17"/>
        <v>733.58122554762269</v>
      </c>
      <c r="V211" s="6">
        <f t="shared" si="18"/>
        <v>2024</v>
      </c>
      <c r="W211" s="10" t="str">
        <f>IFERROR(VLOOKUP(VALUE(D211),'HSN Lookup'!$A:$B,2,0),"Unknown")</f>
        <v>Household Steel Items</v>
      </c>
      <c r="X211" s="6" t="str">
        <f t="shared" si="19"/>
        <v>Lunch Box</v>
      </c>
    </row>
    <row r="212" spans="1:24">
      <c r="A212" s="25" t="s">
        <v>24</v>
      </c>
      <c r="B212" s="6" t="s">
        <v>338</v>
      </c>
      <c r="C212" s="6" t="s">
        <v>26</v>
      </c>
      <c r="D212" s="26" t="s">
        <v>32</v>
      </c>
      <c r="E212" s="6" t="s">
        <v>340</v>
      </c>
      <c r="F212" s="6" t="str" cm="1">
        <f t="array" ref="F212">_xlfn.LET(
 _xlpm.txt, E212,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212" s="6" t="str" cm="1">
        <f t="array" ref="G212">_xlfn.LET(
 _xlpm.txt, TRIM(E212),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(6856)</v>
      </c>
      <c r="H212" s="6" t="str">
        <f t="shared" si="15"/>
        <v>6856</v>
      </c>
      <c r="I212" s="6" t="str" cm="1">
        <f t="array" ref="I212">_xlfn.LET(
 _xlpm.txt, E212,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12" s="6" cm="1">
        <f t="array" ref="J212">_xlfn.LET(
 _xlpm.txt, E212,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16056</v>
      </c>
      <c r="K212" s="6" t="str" cm="1">
        <f t="array" ref="K212">_xlfn.LET(
 _xlpm.txt, E212,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12" s="6" t="str">
        <f>IFERROR(_xlfn.TEXTAFTER(_xlfn.TEXTBEFORE(E212," PER"),"USD ")," ")</f>
        <v>0.568</v>
      </c>
      <c r="M212" s="6" t="str">
        <f t="shared" si="16"/>
        <v>PCS</v>
      </c>
      <c r="N212" s="6">
        <v>1338</v>
      </c>
      <c r="O212" s="6" t="s">
        <v>28</v>
      </c>
      <c r="P212" s="6">
        <v>639.94296711509708</v>
      </c>
      <c r="Q212" s="6">
        <v>856243.69</v>
      </c>
      <c r="R212" s="6">
        <v>7.5912570239038804</v>
      </c>
      <c r="S212" s="6">
        <v>10157.10189798339</v>
      </c>
      <c r="T212" s="27">
        <v>313727.7</v>
      </c>
      <c r="U212" s="6">
        <f t="shared" si="17"/>
        <v>647.53422413900091</v>
      </c>
      <c r="V212" s="6">
        <f t="shared" si="18"/>
        <v>2024</v>
      </c>
      <c r="W212" s="10" t="str">
        <f>IFERROR(VLOOKUP(VALUE(D212),'HSN Lookup'!$A:$B,2,0),"Unknown")</f>
        <v>Household Steel Items</v>
      </c>
      <c r="X212" s="6" t="str">
        <f t="shared" si="19"/>
        <v>Other</v>
      </c>
    </row>
    <row r="213" spans="1:24">
      <c r="A213" s="25" t="s">
        <v>24</v>
      </c>
      <c r="B213" s="6" t="s">
        <v>338</v>
      </c>
      <c r="C213" s="6" t="s">
        <v>26</v>
      </c>
      <c r="D213" s="26" t="s">
        <v>32</v>
      </c>
      <c r="E213" s="6" t="s">
        <v>341</v>
      </c>
      <c r="F213" s="6" t="str" cm="1">
        <f t="array" ref="F213">_xlfn.LET(
 _xlpm.txt, E213,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213" s="6" t="str" cm="1">
        <f t="array" ref="G213">_xlfn.LET(
 _xlpm.txt, TRIM(E213),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(6857)</v>
      </c>
      <c r="H213" s="6" t="str">
        <f t="shared" si="15"/>
        <v>6857</v>
      </c>
      <c r="I213" s="6" t="str" cm="1">
        <f t="array" ref="I213">_xlfn.LET(
 _xlpm.txt, E213,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13" s="6" cm="1">
        <f t="array" ref="J213">_xlfn.LET(
 _xlpm.txt, E213,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27984</v>
      </c>
      <c r="K213" s="6" t="str" cm="1">
        <f t="array" ref="K213">_xlfn.LET(
 _xlpm.txt, E213,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13" s="6" t="str">
        <f>IFERROR(_xlfn.TEXTAFTER(_xlfn.TEXTBEFORE(E213," PER"),"USD ")," ")</f>
        <v>0.718</v>
      </c>
      <c r="M213" s="6" t="str">
        <f t="shared" si="16"/>
        <v>PCS</v>
      </c>
      <c r="N213" s="6">
        <v>3567.96</v>
      </c>
      <c r="O213" s="6" t="s">
        <v>28</v>
      </c>
      <c r="P213" s="6">
        <v>528.72012298344146</v>
      </c>
      <c r="Q213" s="6">
        <v>1886452.25</v>
      </c>
      <c r="R213" s="6">
        <v>6.2718875798747504</v>
      </c>
      <c r="S213" s="6">
        <v>22377.84400948992</v>
      </c>
      <c r="T213" s="27">
        <v>691196.1</v>
      </c>
      <c r="U213" s="6">
        <f t="shared" si="17"/>
        <v>534.99201056331617</v>
      </c>
      <c r="V213" s="6">
        <f t="shared" si="18"/>
        <v>2024</v>
      </c>
      <c r="W213" s="10" t="str">
        <f>IFERROR(VLOOKUP(VALUE(D213),'HSN Lookup'!$A:$B,2,0),"Unknown")</f>
        <v>Household Steel Items</v>
      </c>
      <c r="X213" s="6" t="str">
        <f t="shared" si="19"/>
        <v>Other</v>
      </c>
    </row>
    <row r="214" spans="1:24">
      <c r="A214" s="25" t="s">
        <v>24</v>
      </c>
      <c r="B214" s="6" t="s">
        <v>342</v>
      </c>
      <c r="C214" s="6" t="s">
        <v>26</v>
      </c>
      <c r="D214" s="26" t="s">
        <v>29</v>
      </c>
      <c r="E214" s="6" t="s">
        <v>343</v>
      </c>
      <c r="F214" s="6" t="str" cm="1">
        <f t="array" ref="F214">_xlfn.LET(
 _xlpm.txt, E214,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214" s="6" t="str" cm="1">
        <f t="array" ref="G214">_xlfn.LET(
 _xlpm.txt, TRIM(E214),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 (SS410)</v>
      </c>
      <c r="H214" s="6" t="str">
        <f t="shared" si="15"/>
        <v>SS410</v>
      </c>
      <c r="I214" s="6" t="str" cm="1">
        <f t="array" ref="I214">_xlfn.LET(
 _xlpm.txt, E214,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14" s="6" cm="1">
        <f t="array" ref="J214">_xlfn.LET(
 _xlpm.txt, E214,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120360</v>
      </c>
      <c r="K214" s="6" t="str" cm="1">
        <f t="array" ref="K214">_xlfn.LET(
 _xlpm.txt, E214,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14" s="6" t="str">
        <f>IFERROR(_xlfn.TEXTAFTER(_xlfn.TEXTBEFORE(E214," PER"),"USD ")," ")</f>
        <v>0.16</v>
      </c>
      <c r="M214" s="6" t="str">
        <f t="shared" si="16"/>
        <v>SET</v>
      </c>
      <c r="N214" s="6">
        <v>7522.5</v>
      </c>
      <c r="O214" s="6" t="s">
        <v>28</v>
      </c>
      <c r="P214" s="6">
        <v>258.41884346959131</v>
      </c>
      <c r="Q214" s="6">
        <v>1943955.75</v>
      </c>
      <c r="R214" s="6">
        <v>3.0654667078243332</v>
      </c>
      <c r="S214" s="6">
        <v>23059.97330960854</v>
      </c>
      <c r="T214" s="27">
        <v>854563</v>
      </c>
      <c r="U214" s="6">
        <f t="shared" si="17"/>
        <v>261.48431017741564</v>
      </c>
      <c r="V214" s="6">
        <f t="shared" si="18"/>
        <v>2024</v>
      </c>
      <c r="W214" s="10" t="str">
        <f>IFERROR(VLOOKUP(VALUE(D214),'HSN Lookup'!$A:$B,2,0),"Unknown")</f>
        <v>Steel Scrubbers</v>
      </c>
      <c r="X214" s="6" t="str">
        <f t="shared" si="19"/>
        <v>Scrubber</v>
      </c>
    </row>
    <row r="215" spans="1:24">
      <c r="A215" s="25" t="s">
        <v>24</v>
      </c>
      <c r="B215" s="6" t="s">
        <v>342</v>
      </c>
      <c r="C215" s="6" t="s">
        <v>26</v>
      </c>
      <c r="D215" s="26" t="s">
        <v>32</v>
      </c>
      <c r="E215" s="6" t="s">
        <v>268</v>
      </c>
      <c r="F215" s="6" t="str" cm="1">
        <f t="array" ref="F215">_xlfn.LET(
 _xlpm.txt, E215,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15" s="6" t="str" cm="1">
        <f t="array" ref="G215">_xlfn.LET(
 _xlpm.txt, TRIM(E215),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215" s="6" t="str">
        <f t="shared" si="15"/>
        <v>RYX-02-020</v>
      </c>
      <c r="I215" s="6" t="str" cm="1">
        <f t="array" ref="I215">_xlfn.LET(
 _xlpm.txt, E215,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15" s="6" cm="1">
        <f t="array" ref="J215">_xlfn.LET(
 _xlpm.txt, E215,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215" s="6" t="str" cm="1">
        <f t="array" ref="K215">_xlfn.LET(
 _xlpm.txt, E215,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15" s="6" t="str">
        <f>IFERROR(_xlfn.TEXTAFTER(_xlfn.TEXTBEFORE(E215," PER"),"USD ")," ")</f>
        <v xml:space="preserve"> </v>
      </c>
      <c r="M215" s="6" t="str">
        <f t="shared" si="16"/>
        <v>PCS</v>
      </c>
      <c r="N215" s="6">
        <v>4004</v>
      </c>
      <c r="O215" s="6" t="s">
        <v>28</v>
      </c>
      <c r="P215" s="6">
        <v>443.65532217782197</v>
      </c>
      <c r="Q215" s="6">
        <v>1776395.91</v>
      </c>
      <c r="R215" s="6">
        <v>5.2628152097013317</v>
      </c>
      <c r="S215" s="6">
        <v>21072.312099644128</v>
      </c>
      <c r="T215" s="27">
        <v>650871.5</v>
      </c>
      <c r="U215" s="6">
        <f t="shared" si="17"/>
        <v>448.9181373875233</v>
      </c>
      <c r="V215" s="6">
        <f t="shared" si="18"/>
        <v>2024</v>
      </c>
      <c r="W215" s="10" t="str">
        <f>IFERROR(VLOOKUP(VALUE(D215),'HSN Lookup'!$A:$B,2,0),"Unknown")</f>
        <v>Household Steel Items</v>
      </c>
      <c r="X215" s="6" t="str">
        <f t="shared" si="19"/>
        <v>Cloth Stand</v>
      </c>
    </row>
    <row r="216" spans="1:24">
      <c r="A216" s="25" t="s">
        <v>24</v>
      </c>
      <c r="B216" s="6" t="s">
        <v>344</v>
      </c>
      <c r="C216" s="6" t="s">
        <v>26</v>
      </c>
      <c r="D216" s="26" t="s">
        <v>29</v>
      </c>
      <c r="E216" s="6" t="s">
        <v>345</v>
      </c>
      <c r="F216" s="6" t="str" cm="1">
        <f t="array" ref="F216">_xlfn.LET(
 _xlpm.txt, E216,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216" s="6" t="str" cm="1">
        <f t="array" ref="G216">_xlfn.LET(
 _xlpm.txt, TRIM(E216),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216" s="6" t="str">
        <f t="shared" si="15"/>
        <v>OKS-4156</v>
      </c>
      <c r="I216" s="6" t="str" cm="1">
        <f t="array" ref="I216">_xlfn.LET(
 _xlpm.txt, E216,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16" s="6" cm="1">
        <f t="array" ref="J216">_xlfn.LET(
 _xlpm.txt, E216,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216" s="6" t="str" cm="1">
        <f t="array" ref="K216">_xlfn.LET(
 _xlpm.txt, E216,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16" s="6" t="str">
        <f>IFERROR(_xlfn.TEXTAFTER(_xlfn.TEXTBEFORE(E216," PER"),"USD ")," ")</f>
        <v xml:space="preserve"> </v>
      </c>
      <c r="M216" s="6" t="str">
        <f t="shared" si="16"/>
        <v>SET</v>
      </c>
      <c r="N216" s="6">
        <v>8782</v>
      </c>
      <c r="O216" s="6" t="s">
        <v>28</v>
      </c>
      <c r="P216" s="6">
        <v>246.89927806877711</v>
      </c>
      <c r="Q216" s="6">
        <v>2168269.46</v>
      </c>
      <c r="R216" s="6">
        <v>2.9288170589416018</v>
      </c>
      <c r="S216" s="6">
        <v>25720.87141162515</v>
      </c>
      <c r="T216" s="27">
        <v>953171.3</v>
      </c>
      <c r="U216" s="6">
        <f t="shared" si="17"/>
        <v>249.82809512771871</v>
      </c>
      <c r="V216" s="6">
        <f t="shared" si="18"/>
        <v>2024</v>
      </c>
      <c r="W216" s="10" t="str">
        <f>IFERROR(VLOOKUP(VALUE(D216),'HSN Lookup'!$A:$B,2,0),"Unknown")</f>
        <v>Steel Scrubbers</v>
      </c>
      <c r="X216" s="6" t="str">
        <f t="shared" si="19"/>
        <v>Scrubber</v>
      </c>
    </row>
    <row r="217" spans="1:24">
      <c r="A217" s="25" t="s">
        <v>24</v>
      </c>
      <c r="B217" s="6" t="s">
        <v>346</v>
      </c>
      <c r="C217" s="6" t="s">
        <v>26</v>
      </c>
      <c r="D217" s="26" t="s">
        <v>29</v>
      </c>
      <c r="E217" s="6" t="s">
        <v>347</v>
      </c>
      <c r="F217" s="6" t="str" cm="1">
        <f t="array" ref="F217">_xlfn.LET(
 _xlpm.txt, E217,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217" s="6" t="str" cm="1">
        <f t="array" ref="G217">_xlfn.LET(
 _xlpm.txt, TRIM(E217),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(8001-2)</v>
      </c>
      <c r="H217" s="6" t="str">
        <f t="shared" si="15"/>
        <v>8001-2</v>
      </c>
      <c r="I217" s="6" t="str" cm="1">
        <f t="array" ref="I217">_xlfn.LET(
 _xlpm.txt, E217,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17" s="6" cm="1">
        <f t="array" ref="J217">_xlfn.LET(
 _xlpm.txt, E217,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217" s="6" t="str" cm="1">
        <f t="array" ref="K217">_xlfn.LET(
 _xlpm.txt, E217,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17" s="6" t="str">
        <f>IFERROR(_xlfn.TEXTAFTER(_xlfn.TEXTBEFORE(E217," PER"),"USD ")," ")</f>
        <v xml:space="preserve"> </v>
      </c>
      <c r="M217" s="6" t="str">
        <f t="shared" si="16"/>
        <v>SET</v>
      </c>
      <c r="N217" s="6">
        <v>4900</v>
      </c>
      <c r="O217" s="6" t="s">
        <v>28</v>
      </c>
      <c r="P217" s="6">
        <v>474.34239387755099</v>
      </c>
      <c r="Q217" s="6">
        <v>2324277.73</v>
      </c>
      <c r="R217" s="6">
        <v>5.6268374125450888</v>
      </c>
      <c r="S217" s="6">
        <v>27571.50332147094</v>
      </c>
      <c r="T217" s="27">
        <v>1021752.5</v>
      </c>
      <c r="U217" s="6">
        <f t="shared" si="17"/>
        <v>479.9692312900961</v>
      </c>
      <c r="V217" s="6">
        <f t="shared" si="18"/>
        <v>2024</v>
      </c>
      <c r="W217" s="10" t="str">
        <f>IFERROR(VLOOKUP(VALUE(D217),'HSN Lookup'!$A:$B,2,0),"Unknown")</f>
        <v>Steel Scrubbers</v>
      </c>
      <c r="X217" s="6" t="str">
        <f t="shared" si="19"/>
        <v>Scrubber</v>
      </c>
    </row>
    <row r="218" spans="1:24">
      <c r="A218" s="25" t="s">
        <v>24</v>
      </c>
      <c r="B218" s="6" t="s">
        <v>348</v>
      </c>
      <c r="C218" s="6" t="s">
        <v>26</v>
      </c>
      <c r="D218" s="26" t="s">
        <v>32</v>
      </c>
      <c r="E218" s="6" t="s">
        <v>349</v>
      </c>
      <c r="F218" s="6" t="str" cm="1">
        <f t="array" ref="F218">_xlfn.LET(
 _xlpm.txt, E218,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HOOK</v>
      </c>
      <c r="G218" s="6" t="str" cm="1">
        <f t="array" ref="G218">_xlfn.LET(
 _xlpm.txt, TRIM(E218),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4PCS SET (SY604A-4)</v>
      </c>
      <c r="H218" s="6" t="str">
        <f t="shared" si="15"/>
        <v>SY604A-4</v>
      </c>
      <c r="I218" s="6" t="str" cm="1">
        <f t="array" ref="I218">_xlfn.LET(
 _xlpm.txt, E218,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18" s="6" cm="1">
        <f t="array" ref="J218">_xlfn.LET(
 _xlpm.txt, E218,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10200</v>
      </c>
      <c r="K218" s="6" t="str" cm="1">
        <f t="array" ref="K218">_xlfn.LET(
 _xlpm.txt, E218,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18" s="6" t="str">
        <f>IFERROR(_xlfn.TEXTAFTER(_xlfn.TEXTBEFORE(E218," PER"),"USD ")," ")</f>
        <v>0.5285</v>
      </c>
      <c r="M218" s="6" t="str">
        <f t="shared" si="16"/>
        <v>SET</v>
      </c>
      <c r="N218" s="6">
        <v>1164.5</v>
      </c>
      <c r="O218" s="6" t="s">
        <v>28</v>
      </c>
      <c r="P218" s="6">
        <v>419.7833319021039</v>
      </c>
      <c r="Q218" s="6">
        <v>488837.69</v>
      </c>
      <c r="R218" s="6">
        <v>4.9796362028719336</v>
      </c>
      <c r="S218" s="6">
        <v>5798.7863582443651</v>
      </c>
      <c r="T218" s="27">
        <v>179110.1</v>
      </c>
      <c r="U218" s="6">
        <f t="shared" si="17"/>
        <v>424.76296810497581</v>
      </c>
      <c r="V218" s="6">
        <f t="shared" si="18"/>
        <v>2024</v>
      </c>
      <c r="W218" s="10" t="str">
        <f>IFERROR(VLOOKUP(VALUE(D218),'HSN Lookup'!$A:$B,2,0),"Unknown")</f>
        <v>Household Steel Items</v>
      </c>
      <c r="X218" s="6" t="str">
        <f t="shared" si="19"/>
        <v>Other</v>
      </c>
    </row>
    <row r="219" spans="1:24">
      <c r="A219" s="25" t="s">
        <v>24</v>
      </c>
      <c r="B219" s="6" t="s">
        <v>350</v>
      </c>
      <c r="C219" s="6" t="s">
        <v>26</v>
      </c>
      <c r="D219" s="26" t="s">
        <v>32</v>
      </c>
      <c r="E219" s="6" t="s">
        <v>351</v>
      </c>
      <c r="F219" s="6" t="str" cm="1">
        <f t="array" ref="F219">_xlfn.LET(
 _xlpm.txt, E219,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219" s="6" t="str" cm="1">
        <f t="array" ref="G219">_xlfn.LET(
 _xlpm.txt, TRIM(E219),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219" s="6" t="str">
        <f t="shared" si="15"/>
        <v>AM-430</v>
      </c>
      <c r="I219" s="6" t="str" cm="1">
        <f t="array" ref="I219">_xlfn.LET(
 _xlpm.txt, E219,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19" s="6" cm="1">
        <f t="array" ref="J219">_xlfn.LET(
 _xlpm.txt, E219,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30120</v>
      </c>
      <c r="K219" s="6" t="str" cm="1">
        <f t="array" ref="K219">_xlfn.LET(
 _xlpm.txt, E219,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19" s="6" t="str">
        <f>IFERROR(_xlfn.TEXTAFTER(_xlfn.TEXTBEFORE(E219," PER"),"USD ")," ")</f>
        <v>0.5744</v>
      </c>
      <c r="M219" s="6" t="str">
        <f t="shared" si="16"/>
        <v>PCS</v>
      </c>
      <c r="N219" s="6">
        <v>5522</v>
      </c>
      <c r="O219" s="6" t="s">
        <v>28</v>
      </c>
      <c r="P219" s="6">
        <v>283.30594168779419</v>
      </c>
      <c r="Q219" s="6">
        <v>1564415.41</v>
      </c>
      <c r="R219" s="6">
        <v>3.3586952185867731</v>
      </c>
      <c r="S219" s="6">
        <v>18546.714997036161</v>
      </c>
      <c r="T219" s="27">
        <v>573201.80000000005</v>
      </c>
      <c r="U219" s="6">
        <f t="shared" si="17"/>
        <v>286.66463690638096</v>
      </c>
      <c r="V219" s="6">
        <f t="shared" si="18"/>
        <v>2024</v>
      </c>
      <c r="W219" s="10" t="str">
        <f>IFERROR(VLOOKUP(VALUE(D219),'HSN Lookup'!$A:$B,2,0),"Unknown")</f>
        <v>Household Steel Items</v>
      </c>
      <c r="X219" s="6" t="str">
        <f t="shared" si="19"/>
        <v>Sprinkler</v>
      </c>
    </row>
    <row r="220" spans="1:24">
      <c r="A220" s="25" t="s">
        <v>24</v>
      </c>
      <c r="B220" s="6" t="s">
        <v>352</v>
      </c>
      <c r="C220" s="6" t="s">
        <v>26</v>
      </c>
      <c r="D220" s="26" t="s">
        <v>32</v>
      </c>
      <c r="E220" s="6" t="s">
        <v>353</v>
      </c>
      <c r="F220" s="6" t="str" cm="1">
        <f t="array" ref="F220">_xlfn.LET(
 _xlpm.txt, E220,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220" s="6" t="str" cm="1">
        <f t="array" ref="G220">_xlfn.LET(
 _xlpm.txt, TRIM(E220),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(6857)</v>
      </c>
      <c r="H220" s="6" t="str">
        <f t="shared" si="15"/>
        <v>6857</v>
      </c>
      <c r="I220" s="6" t="str" cm="1">
        <f t="array" ref="I220">_xlfn.LET(
 _xlpm.txt, E220,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20" s="6" cm="1">
        <f t="array" ref="J220">_xlfn.LET(
 _xlpm.txt, E220,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30936</v>
      </c>
      <c r="K220" s="6" t="str" cm="1">
        <f t="array" ref="K220">_xlfn.LET(
 _xlpm.txt, E220,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20" s="6" t="str">
        <f>IFERROR(_xlfn.TEXTAFTER(_xlfn.TEXTBEFORE(E220," PER"),"USD ")," ")</f>
        <v>0.718</v>
      </c>
      <c r="M220" s="6" t="str">
        <f t="shared" si="16"/>
        <v>PCS</v>
      </c>
      <c r="N220" s="6">
        <v>3944.34</v>
      </c>
      <c r="O220" s="6" t="s">
        <v>28</v>
      </c>
      <c r="P220" s="6">
        <v>504.62477372640291</v>
      </c>
      <c r="Q220" s="6">
        <v>1990411.68</v>
      </c>
      <c r="R220" s="6">
        <v>5.9825106547291389</v>
      </c>
      <c r="S220" s="6">
        <v>23597.05607587433</v>
      </c>
      <c r="T220" s="27">
        <v>729286.8</v>
      </c>
      <c r="U220" s="6">
        <f t="shared" si="17"/>
        <v>510.60728438113205</v>
      </c>
      <c r="V220" s="6">
        <f t="shared" si="18"/>
        <v>2024</v>
      </c>
      <c r="W220" s="10" t="str">
        <f>IFERROR(VLOOKUP(VALUE(D220),'HSN Lookup'!$A:$B,2,0),"Unknown")</f>
        <v>Household Steel Items</v>
      </c>
      <c r="X220" s="6" t="str">
        <f t="shared" si="19"/>
        <v>Other</v>
      </c>
    </row>
    <row r="221" spans="1:24">
      <c r="A221" s="25" t="s">
        <v>24</v>
      </c>
      <c r="B221" s="6" t="s">
        <v>352</v>
      </c>
      <c r="C221" s="6" t="s">
        <v>26</v>
      </c>
      <c r="D221" s="26" t="s">
        <v>32</v>
      </c>
      <c r="E221" s="6" t="s">
        <v>354</v>
      </c>
      <c r="F221" s="6" t="str" cm="1">
        <f t="array" ref="F221">_xlfn.LET(
 _xlpm.txt, E221,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221" s="6" t="str" cm="1">
        <f t="array" ref="G221">_xlfn.LET(
 _xlpm.txt, TRIM(E221),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MEDIUM (6581)</v>
      </c>
      <c r="H221" s="6" t="str">
        <f t="shared" si="15"/>
        <v>6581</v>
      </c>
      <c r="I221" s="6" t="str" cm="1">
        <f t="array" ref="I221">_xlfn.LET(
 _xlpm.txt, E221,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21" s="6" cm="1">
        <f t="array" ref="J221">_xlfn.LET(
 _xlpm.txt, E221,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79752</v>
      </c>
      <c r="K221" s="6" t="str" cm="1">
        <f t="array" ref="K221">_xlfn.LET(
 _xlpm.txt, E221,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21" s="6" t="str">
        <f>IFERROR(_xlfn.TEXTAFTER(_xlfn.TEXTBEFORE(E221," PER"),"USD ")," ")</f>
        <v>0.875</v>
      </c>
      <c r="M221" s="6" t="str">
        <f t="shared" si="16"/>
        <v>PCS</v>
      </c>
      <c r="N221" s="6">
        <v>9636.7000000000007</v>
      </c>
      <c r="O221" s="6" t="s">
        <v>28</v>
      </c>
      <c r="P221" s="6">
        <v>648.89667936119201</v>
      </c>
      <c r="Q221" s="6">
        <v>6253222.6299999999</v>
      </c>
      <c r="R221" s="6">
        <v>7.6929066907076704</v>
      </c>
      <c r="S221" s="6">
        <v>74134.233906342633</v>
      </c>
      <c r="T221" s="27">
        <v>2291180.7999999998</v>
      </c>
      <c r="U221" s="6">
        <f t="shared" si="17"/>
        <v>656.58958605189969</v>
      </c>
      <c r="V221" s="6">
        <f t="shared" si="18"/>
        <v>2024</v>
      </c>
      <c r="W221" s="10" t="str">
        <f>IFERROR(VLOOKUP(VALUE(D221),'HSN Lookup'!$A:$B,2,0),"Unknown")</f>
        <v>Household Steel Items</v>
      </c>
      <c r="X221" s="6" t="str">
        <f t="shared" si="19"/>
        <v>Other</v>
      </c>
    </row>
    <row r="222" spans="1:24">
      <c r="A222" s="25" t="s">
        <v>24</v>
      </c>
      <c r="B222" s="6" t="s">
        <v>355</v>
      </c>
      <c r="C222" s="6" t="s">
        <v>26</v>
      </c>
      <c r="D222" s="26" t="s">
        <v>32</v>
      </c>
      <c r="E222" s="6" t="s">
        <v>356</v>
      </c>
      <c r="F222" s="6" t="str" cm="1">
        <f t="array" ref="F222">_xlfn.LET(
 _xlpm.txt, E222,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22" s="6" t="str" cm="1">
        <f t="array" ref="G222">_xlfn.LET(
 _xlpm.txt, TRIM(E222),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(KL324H-9S)</v>
      </c>
      <c r="H222" s="6" t="str">
        <f t="shared" si="15"/>
        <v>KL324H-9S</v>
      </c>
      <c r="I222" s="6" t="str" cm="1">
        <f t="array" ref="I222">_xlfn.LET(
 _xlpm.txt, E222,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22" s="6" cm="1">
        <f t="array" ref="J222">_xlfn.LET(
 _xlpm.txt, E222,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59040</v>
      </c>
      <c r="K222" s="6" t="str" cm="1">
        <f t="array" ref="K222">_xlfn.LET(
 _xlpm.txt, E222,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22" s="6" t="str">
        <f>IFERROR(_xlfn.TEXTAFTER(_xlfn.TEXTBEFORE(E222," PER"),"USD ")," ")</f>
        <v>0.62</v>
      </c>
      <c r="M222" s="6" t="str">
        <f t="shared" si="16"/>
        <v>PCS</v>
      </c>
      <c r="N222" s="6">
        <v>9676</v>
      </c>
      <c r="O222" s="6" t="s">
        <v>28</v>
      </c>
      <c r="P222" s="6">
        <v>333.09225919801571</v>
      </c>
      <c r="Q222" s="6">
        <v>3223000.7</v>
      </c>
      <c r="R222" s="6">
        <v>3.9489301623949702</v>
      </c>
      <c r="S222" s="6">
        <v>38209.848251333737</v>
      </c>
      <c r="T222" s="27">
        <v>1180907.3999999999</v>
      </c>
      <c r="U222" s="6">
        <f t="shared" si="17"/>
        <v>337.04118936041067</v>
      </c>
      <c r="V222" s="6">
        <f t="shared" si="18"/>
        <v>2024</v>
      </c>
      <c r="W222" s="10" t="str">
        <f>IFERROR(VLOOKUP(VALUE(D222),'HSN Lookup'!$A:$B,2,0),"Unknown")</f>
        <v>Household Steel Items</v>
      </c>
      <c r="X222" s="6" t="str">
        <f t="shared" si="19"/>
        <v>Other</v>
      </c>
    </row>
    <row r="223" spans="1:24">
      <c r="A223" s="25" t="s">
        <v>24</v>
      </c>
      <c r="B223" s="6" t="s">
        <v>357</v>
      </c>
      <c r="C223" s="6" t="s">
        <v>26</v>
      </c>
      <c r="D223" s="26" t="s">
        <v>29</v>
      </c>
      <c r="E223" s="6" t="s">
        <v>358</v>
      </c>
      <c r="F223" s="6" t="str" cm="1">
        <f t="array" ref="F223">_xlfn.LET(
 _xlpm.txt, E223,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223" s="6" t="str" cm="1">
        <f t="array" ref="G223">_xlfn.LET(
 _xlpm.txt, TRIM(E223),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 (SS410)</v>
      </c>
      <c r="H223" s="6" t="str">
        <f t="shared" si="15"/>
        <v>SS410</v>
      </c>
      <c r="I223" s="6" t="str" cm="1">
        <f t="array" ref="I223">_xlfn.LET(
 _xlpm.txt, E223,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23" s="6" cm="1">
        <f t="array" ref="J223">_xlfn.LET(
 _xlpm.txt, E223,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118560</v>
      </c>
      <c r="K223" s="6" t="str" cm="1">
        <f t="array" ref="K223">_xlfn.LET(
 _xlpm.txt, E223,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23" s="6" t="str">
        <f>IFERROR(_xlfn.TEXTAFTER(_xlfn.TEXTBEFORE(E223," PER"),"USD ")," ")</f>
        <v>0.16</v>
      </c>
      <c r="M223" s="6" t="str">
        <f t="shared" si="16"/>
        <v>SET</v>
      </c>
      <c r="N223" s="6">
        <v>7410</v>
      </c>
      <c r="O223" s="6" t="s">
        <v>28</v>
      </c>
      <c r="P223" s="6">
        <v>237.02498515519571</v>
      </c>
      <c r="Q223" s="6">
        <v>1756355.14</v>
      </c>
      <c r="R223" s="6">
        <v>2.8100176070562619</v>
      </c>
      <c r="S223" s="6">
        <v>20822.2304682869</v>
      </c>
      <c r="T223" s="27">
        <v>772093.7</v>
      </c>
      <c r="U223" s="6">
        <f t="shared" si="17"/>
        <v>239.83500276225197</v>
      </c>
      <c r="V223" s="6">
        <f t="shared" si="18"/>
        <v>2024</v>
      </c>
      <c r="W223" s="10" t="str">
        <f>IFERROR(VLOOKUP(VALUE(D223),'HSN Lookup'!$A:$B,2,0),"Unknown")</f>
        <v>Steel Scrubbers</v>
      </c>
      <c r="X223" s="6" t="str">
        <f t="shared" si="19"/>
        <v>Scrubber</v>
      </c>
    </row>
    <row r="224" spans="1:24">
      <c r="A224" s="25" t="s">
        <v>24</v>
      </c>
      <c r="B224" s="6" t="s">
        <v>359</v>
      </c>
      <c r="C224" s="6" t="s">
        <v>26</v>
      </c>
      <c r="D224" s="26" t="s">
        <v>32</v>
      </c>
      <c r="E224" s="6" t="s">
        <v>360</v>
      </c>
      <c r="F224" s="6" t="str" cm="1">
        <f t="array" ref="F224">_xlfn.LET(
 _xlpm.txt, E224,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24" s="6" t="str" cm="1">
        <f t="array" ref="G224">_xlfn.LET(
 _xlpm.txt, TRIM(E224),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(RYX-02-021A)</v>
      </c>
      <c r="H224" s="6" t="str">
        <f t="shared" si="15"/>
        <v>RYX-02-021A</v>
      </c>
      <c r="I224" s="6" t="str" cm="1">
        <f t="array" ref="I224">_xlfn.LET(
 _xlpm.txt, E224,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24" s="6" cm="1">
        <f t="array" ref="J224">_xlfn.LET(
 _xlpm.txt, E224,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6480</v>
      </c>
      <c r="K224" s="6" t="str" cm="1">
        <f t="array" ref="K224">_xlfn.LET(
 _xlpm.txt, E224,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24" s="6" t="str">
        <f>IFERROR(_xlfn.TEXTAFTER(_xlfn.TEXTBEFORE(E224," PER"),"USD ")," ")</f>
        <v xml:space="preserve"> </v>
      </c>
      <c r="M224" s="6" t="str">
        <f t="shared" si="16"/>
        <v>PCS</v>
      </c>
      <c r="N224" s="6">
        <v>23760</v>
      </c>
      <c r="O224" s="6" t="s">
        <v>28</v>
      </c>
      <c r="P224" s="6">
        <v>228.04570664983169</v>
      </c>
      <c r="Q224" s="6">
        <v>5418365.9900000002</v>
      </c>
      <c r="R224" s="6">
        <v>2.7035649869571028</v>
      </c>
      <c r="S224" s="6">
        <v>64236.704090100771</v>
      </c>
      <c r="T224" s="27">
        <v>1985289.3</v>
      </c>
      <c r="U224" s="6">
        <f t="shared" si="17"/>
        <v>230.74927163678879</v>
      </c>
      <c r="V224" s="6">
        <f t="shared" si="18"/>
        <v>2024</v>
      </c>
      <c r="W224" s="10" t="str">
        <f>IFERROR(VLOOKUP(VALUE(D224),'HSN Lookup'!$A:$B,2,0),"Unknown")</f>
        <v>Household Steel Items</v>
      </c>
      <c r="X224" s="6" t="str">
        <f t="shared" si="19"/>
        <v>Cloth Stand</v>
      </c>
    </row>
    <row r="225" spans="1:24">
      <c r="A225" s="25" t="s">
        <v>24</v>
      </c>
      <c r="B225" s="6" t="s">
        <v>359</v>
      </c>
      <c r="C225" s="6" t="s">
        <v>26</v>
      </c>
      <c r="D225" s="26" t="s">
        <v>32</v>
      </c>
      <c r="E225" s="6" t="s">
        <v>361</v>
      </c>
      <c r="F225" s="6" t="str" cm="1">
        <f t="array" ref="F225">_xlfn.LET(
 _xlpm.txt, E225,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25" s="6" t="str" cm="1">
        <f t="array" ref="G225">_xlfn.LET(
 _xlpm.txt, TRIM(E225),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225" s="6" t="str">
        <f t="shared" si="15"/>
        <v>RYX-02-020</v>
      </c>
      <c r="I225" s="6" t="str" cm="1">
        <f t="array" ref="I225">_xlfn.LET(
 _xlpm.txt, E225,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25" s="6" cm="1">
        <f t="array" ref="J225">_xlfn.LET(
 _xlpm.txt, E225,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225" s="6" t="str" cm="1">
        <f t="array" ref="K225">_xlfn.LET(
 _xlpm.txt, E225,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25" s="6" t="str">
        <f>IFERROR(_xlfn.TEXTAFTER(_xlfn.TEXTBEFORE(E225," PER"),"USD ")," ")</f>
        <v xml:space="preserve"> </v>
      </c>
      <c r="M225" s="6" t="str">
        <f t="shared" si="16"/>
        <v>PCS</v>
      </c>
      <c r="N225" s="6">
        <v>4004</v>
      </c>
      <c r="O225" s="6" t="s">
        <v>28</v>
      </c>
      <c r="P225" s="6">
        <v>418.34526973026971</v>
      </c>
      <c r="Q225" s="6">
        <v>1675054.46</v>
      </c>
      <c r="R225" s="6">
        <v>4.9596356814495506</v>
      </c>
      <c r="S225" s="6">
        <v>19858.381268524008</v>
      </c>
      <c r="T225" s="27">
        <v>613740</v>
      </c>
      <c r="U225" s="6">
        <f t="shared" si="17"/>
        <v>423.30490541171923</v>
      </c>
      <c r="V225" s="6">
        <f t="shared" si="18"/>
        <v>2024</v>
      </c>
      <c r="W225" s="10" t="str">
        <f>IFERROR(VLOOKUP(VALUE(D225),'HSN Lookup'!$A:$B,2,0),"Unknown")</f>
        <v>Household Steel Items</v>
      </c>
      <c r="X225" s="6" t="str">
        <f t="shared" si="19"/>
        <v>Cloth Stand</v>
      </c>
    </row>
    <row r="226" spans="1:24">
      <c r="A226" s="25" t="s">
        <v>24</v>
      </c>
      <c r="B226" s="6" t="s">
        <v>362</v>
      </c>
      <c r="C226" s="6" t="s">
        <v>26</v>
      </c>
      <c r="D226" s="26" t="s">
        <v>32</v>
      </c>
      <c r="E226" s="6" t="s">
        <v>363</v>
      </c>
      <c r="F226" s="6" t="str" cm="1">
        <f t="array" ref="F226">_xlfn.LET(
 _xlpm.txt, E226,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26" s="6" t="str" cm="1">
        <f t="array" ref="G226">_xlfn.LET(
 _xlpm.txt, TRIM(E226),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(3888)</v>
      </c>
      <c r="H226" s="6" t="str">
        <f t="shared" si="15"/>
        <v>3888</v>
      </c>
      <c r="I226" s="6" t="str" cm="1">
        <f t="array" ref="I226">_xlfn.LET(
 _xlpm.txt, E226,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26" s="6" cm="1">
        <f t="array" ref="J226">_xlfn.LET(
 _xlpm.txt, E226,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208992</v>
      </c>
      <c r="K226" s="6" t="str" cm="1">
        <f t="array" ref="K226">_xlfn.LET(
 _xlpm.txt, E226,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26" s="6" t="str">
        <f>IFERROR(_xlfn.TEXTAFTER(_xlfn.TEXTBEFORE(E226," PER"),"USD ")," ")</f>
        <v>0.265</v>
      </c>
      <c r="M226" s="6" t="str">
        <f t="shared" si="16"/>
        <v>SET</v>
      </c>
      <c r="N226" s="6">
        <v>6966.4</v>
      </c>
      <c r="O226" s="6" t="s">
        <v>28</v>
      </c>
      <c r="P226" s="6">
        <v>692.17814796738628</v>
      </c>
      <c r="Q226" s="6">
        <v>4821989.8499999996</v>
      </c>
      <c r="R226" s="6">
        <v>8.2060242793999567</v>
      </c>
      <c r="S226" s="6">
        <v>57166.447540011854</v>
      </c>
      <c r="T226" s="27">
        <v>1766777.1</v>
      </c>
      <c r="U226" s="6">
        <f t="shared" si="17"/>
        <v>700.38417224678619</v>
      </c>
      <c r="V226" s="6">
        <f t="shared" si="18"/>
        <v>2024</v>
      </c>
      <c r="W226" s="10" t="str">
        <f>IFERROR(VLOOKUP(VALUE(D226),'HSN Lookup'!$A:$B,2,0),"Unknown")</f>
        <v>Household Steel Items</v>
      </c>
      <c r="X226" s="6" t="str">
        <f t="shared" si="19"/>
        <v>Other</v>
      </c>
    </row>
    <row r="227" spans="1:24">
      <c r="A227" s="25" t="s">
        <v>24</v>
      </c>
      <c r="B227" s="6" t="s">
        <v>364</v>
      </c>
      <c r="C227" s="6" t="s">
        <v>26</v>
      </c>
      <c r="D227" s="26" t="s">
        <v>32</v>
      </c>
      <c r="E227" s="6" t="s">
        <v>365</v>
      </c>
      <c r="F227" s="6" t="str" cm="1">
        <f t="array" ref="F227">_xlfn.LET(
 _xlpm.txt, E227,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227" s="6" t="str" cm="1">
        <f t="array" ref="G227">_xlfn.LET(
 _xlpm.txt, TRIM(E227),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(AM-603)</v>
      </c>
      <c r="H227" s="6" t="str">
        <f t="shared" si="15"/>
        <v>AM-603</v>
      </c>
      <c r="I227" s="6" t="str" cm="1">
        <f t="array" ref="I227">_xlfn.LET(
 _xlpm.txt, E227,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27" s="6" cm="1">
        <f t="array" ref="J227">_xlfn.LET(
 _xlpm.txt, E227,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</v>
      </c>
      <c r="K227" s="6" t="str" cm="1">
        <f t="array" ref="K227">_xlfn.LET(
 _xlpm.txt, E227,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27" s="6" t="str">
        <f>IFERROR(_xlfn.TEXTAFTER(_xlfn.TEXTBEFORE(E227," PER"),"USD ")," ")</f>
        <v>0.5547</v>
      </c>
      <c r="M227" s="6" t="str">
        <f t="shared" si="16"/>
        <v>PCS</v>
      </c>
      <c r="N227" s="6">
        <v>560</v>
      </c>
      <c r="O227" s="6" t="s">
        <v>28</v>
      </c>
      <c r="P227" s="6">
        <v>887.0260714285713</v>
      </c>
      <c r="Q227" s="6">
        <v>496734.6</v>
      </c>
      <c r="R227" s="6">
        <v>10.516017444322131</v>
      </c>
      <c r="S227" s="6">
        <v>5888.9697688203914</v>
      </c>
      <c r="T227" s="27">
        <v>182003.6</v>
      </c>
      <c r="U227" s="6">
        <f t="shared" si="17"/>
        <v>897.54208887289337</v>
      </c>
      <c r="V227" s="6">
        <f t="shared" si="18"/>
        <v>2024</v>
      </c>
      <c r="W227" s="10" t="str">
        <f>IFERROR(VLOOKUP(VALUE(D227),'HSN Lookup'!$A:$B,2,0),"Unknown")</f>
        <v>Household Steel Items</v>
      </c>
      <c r="X227" s="6" t="str">
        <f t="shared" si="19"/>
        <v>Tea Strainer</v>
      </c>
    </row>
    <row r="228" spans="1:24">
      <c r="A228" s="25" t="s">
        <v>24</v>
      </c>
      <c r="B228" s="6" t="s">
        <v>364</v>
      </c>
      <c r="C228" s="6" t="s">
        <v>26</v>
      </c>
      <c r="D228" s="26" t="s">
        <v>32</v>
      </c>
      <c r="E228" s="6" t="s">
        <v>366</v>
      </c>
      <c r="F228" s="6" t="str" cm="1">
        <f t="array" ref="F228">_xlfn.LET(
 _xlpm.txt, E228,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HAND</v>
      </c>
      <c r="G228" s="6" t="str" cm="1">
        <f t="array" ref="G228">_xlfn.LET(
 _xlpm.txt, TRIM(E228),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(AM-474)</v>
      </c>
      <c r="H228" s="6" t="str">
        <f t="shared" si="15"/>
        <v>AM-474</v>
      </c>
      <c r="I228" s="6" t="str" cm="1">
        <f t="array" ref="I228">_xlfn.LET(
 _xlpm.txt, E228,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28" s="6" cm="1">
        <f t="array" ref="J228">_xlfn.LET(
 _xlpm.txt, E228,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15000</v>
      </c>
      <c r="K228" s="6" t="str" cm="1">
        <f t="array" ref="K228">_xlfn.LET(
 _xlpm.txt, E228,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28" s="6" t="str">
        <f>IFERROR(_xlfn.TEXTAFTER(_xlfn.TEXTBEFORE(E228," PER"),"USD ")," ")</f>
        <v>0.6518</v>
      </c>
      <c r="M228" s="6" t="str">
        <f t="shared" si="16"/>
        <v>PCS</v>
      </c>
      <c r="N228" s="6">
        <v>1500</v>
      </c>
      <c r="O228" s="6" t="s">
        <v>28</v>
      </c>
      <c r="P228" s="6">
        <v>579.05492666666669</v>
      </c>
      <c r="Q228" s="6">
        <v>868582.39</v>
      </c>
      <c r="R228" s="6">
        <v>6.8649072515313181</v>
      </c>
      <c r="S228" s="6">
        <v>10297.36087729698</v>
      </c>
      <c r="T228" s="27">
        <v>318248.59999999998</v>
      </c>
      <c r="U228" s="6">
        <f t="shared" si="17"/>
        <v>585.91983391819804</v>
      </c>
      <c r="V228" s="6">
        <f t="shared" si="18"/>
        <v>2024</v>
      </c>
      <c r="W228" s="10" t="str">
        <f>IFERROR(VLOOKUP(VALUE(D228),'HSN Lookup'!$A:$B,2,0),"Unknown")</f>
        <v>Household Steel Items</v>
      </c>
      <c r="X228" s="6" t="str">
        <f t="shared" si="19"/>
        <v>Other</v>
      </c>
    </row>
    <row r="229" spans="1:24">
      <c r="A229" s="25" t="s">
        <v>24</v>
      </c>
      <c r="B229" s="6" t="s">
        <v>364</v>
      </c>
      <c r="C229" s="6" t="s">
        <v>26</v>
      </c>
      <c r="D229" s="26" t="s">
        <v>32</v>
      </c>
      <c r="E229" s="6" t="s">
        <v>367</v>
      </c>
      <c r="F229" s="6" t="str" cm="1">
        <f t="array" ref="F229">_xlfn.LET(
 _xlpm.txt, E229,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229" s="6" t="str" cm="1">
        <f t="array" ref="G229">_xlfn.LET(
 _xlpm.txt, TRIM(E229),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(AM-624)</v>
      </c>
      <c r="H229" s="6" t="str">
        <f t="shared" si="15"/>
        <v>AM-624</v>
      </c>
      <c r="I229" s="6" t="str" cm="1">
        <f t="array" ref="I229">_xlfn.LET(
 _xlpm.txt, E229,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29" s="6" cm="1">
        <f t="array" ref="J229">_xlfn.LET(
 _xlpm.txt, E229,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1440</v>
      </c>
      <c r="K229" s="6" t="str" cm="1">
        <f t="array" ref="K229">_xlfn.LET(
 _xlpm.txt, E229,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29" s="6" t="str">
        <f>IFERROR(_xlfn.TEXTAFTER(_xlfn.TEXTBEFORE(E229," PER"),"USD ")," ")</f>
        <v>0.3190</v>
      </c>
      <c r="M229" s="6" t="str">
        <f t="shared" si="16"/>
        <v>PCS</v>
      </c>
      <c r="N229" s="6">
        <v>195</v>
      </c>
      <c r="O229" s="6" t="s">
        <v>28</v>
      </c>
      <c r="P229" s="6">
        <v>209.2781538461538</v>
      </c>
      <c r="Q229" s="6">
        <v>40809.24</v>
      </c>
      <c r="R229" s="6">
        <v>2.48106880671196</v>
      </c>
      <c r="S229" s="6">
        <v>483.80841730883219</v>
      </c>
      <c r="T229" s="27">
        <v>14952.5</v>
      </c>
      <c r="U229" s="6">
        <f t="shared" si="17"/>
        <v>211.75922265286576</v>
      </c>
      <c r="V229" s="6">
        <f t="shared" si="18"/>
        <v>2024</v>
      </c>
      <c r="W229" s="10" t="str">
        <f>IFERROR(VLOOKUP(VALUE(D229),'HSN Lookup'!$A:$B,2,0),"Unknown")</f>
        <v>Household Steel Items</v>
      </c>
      <c r="X229" s="6" t="str">
        <f t="shared" si="19"/>
        <v>Hanger</v>
      </c>
    </row>
    <row r="230" spans="1:24">
      <c r="A230" s="25" t="s">
        <v>24</v>
      </c>
      <c r="B230" s="6" t="s">
        <v>364</v>
      </c>
      <c r="C230" s="6" t="s">
        <v>26</v>
      </c>
      <c r="D230" s="26" t="s">
        <v>29</v>
      </c>
      <c r="E230" s="6" t="s">
        <v>368</v>
      </c>
      <c r="F230" s="6" t="str" cm="1">
        <f t="array" ref="F230">_xlfn.LET(
 _xlpm.txt, E230,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230" s="6" t="str" cm="1">
        <f t="array" ref="G230">_xlfn.LET(
 _xlpm.txt, TRIM(E230),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230" s="6" t="str">
        <f t="shared" si="15"/>
        <v>8001-2</v>
      </c>
      <c r="I230" s="6" t="str" cm="1">
        <f t="array" ref="I230">_xlfn.LET(
 _xlpm.txt, E230,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30" s="6" cm="1">
        <f t="array" ref="J230">_xlfn.LET(
 _xlpm.txt, E230,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230" s="6" t="str" cm="1">
        <f t="array" ref="K230">_xlfn.LET(
 _xlpm.txt, E230,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30" s="6" t="str">
        <f>IFERROR(_xlfn.TEXTAFTER(_xlfn.TEXTBEFORE(E230," PER"),"USD ")," ")</f>
        <v xml:space="preserve"> </v>
      </c>
      <c r="M230" s="6" t="str">
        <f t="shared" si="16"/>
        <v>SET</v>
      </c>
      <c r="N230" s="6">
        <v>4900</v>
      </c>
      <c r="O230" s="6" t="s">
        <v>28</v>
      </c>
      <c r="P230" s="6">
        <v>463.86491020408158</v>
      </c>
      <c r="Q230" s="6">
        <v>2272938.06</v>
      </c>
      <c r="R230" s="6">
        <v>5.4992876135635056</v>
      </c>
      <c r="S230" s="6">
        <v>26946.509306461179</v>
      </c>
      <c r="T230" s="27">
        <v>999183.6</v>
      </c>
      <c r="U230" s="6">
        <f t="shared" si="17"/>
        <v>469.36419781764511</v>
      </c>
      <c r="V230" s="6">
        <f t="shared" si="18"/>
        <v>2024</v>
      </c>
      <c r="W230" s="10" t="str">
        <f>IFERROR(VLOOKUP(VALUE(D230),'HSN Lookup'!$A:$B,2,0),"Unknown")</f>
        <v>Steel Scrubbers</v>
      </c>
      <c r="X230" s="6" t="str">
        <f t="shared" si="19"/>
        <v>Scrubber</v>
      </c>
    </row>
    <row r="231" spans="1:24">
      <c r="A231" s="25" t="s">
        <v>24</v>
      </c>
      <c r="B231" s="6" t="s">
        <v>364</v>
      </c>
      <c r="C231" s="6" t="s">
        <v>26</v>
      </c>
      <c r="D231" s="26" t="s">
        <v>32</v>
      </c>
      <c r="E231" s="6" t="s">
        <v>369</v>
      </c>
      <c r="F231" s="6" t="str" cm="1">
        <f t="array" ref="F231">_xlfn.LET(
 _xlpm.txt, E231,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231" s="6" t="str" cm="1">
        <f t="array" ref="G231">_xlfn.LET(
 _xlpm.txt, TRIM(E231),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231" s="6" t="str">
        <f t="shared" si="15"/>
        <v>NP-55</v>
      </c>
      <c r="I231" s="6" t="str" cm="1">
        <f t="array" ref="I231">_xlfn.LET(
 _xlpm.txt, E231,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31" s="6" cm="1">
        <f t="array" ref="J231">_xlfn.LET(
 _xlpm.txt, E231,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231" s="6" t="str" cm="1">
        <f t="array" ref="K231">_xlfn.LET(
 _xlpm.txt, E231,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31" s="6" t="str">
        <f>IFERROR(_xlfn.TEXTAFTER(_xlfn.TEXTBEFORE(E231," PER"),"USD ")," ")</f>
        <v>0.2787</v>
      </c>
      <c r="M231" s="6" t="str">
        <f t="shared" si="16"/>
        <v>PCS</v>
      </c>
      <c r="N231" s="6">
        <v>2310</v>
      </c>
      <c r="O231" s="6" t="s">
        <v>28</v>
      </c>
      <c r="P231" s="6">
        <v>540.20787445887447</v>
      </c>
      <c r="Q231" s="6">
        <v>1247880.19</v>
      </c>
      <c r="R231" s="6">
        <v>6.4043612858194958</v>
      </c>
      <c r="S231" s="6">
        <v>14794.074570243039</v>
      </c>
      <c r="T231" s="27">
        <v>457223.3</v>
      </c>
      <c r="U231" s="6">
        <f t="shared" si="17"/>
        <v>546.61223574469398</v>
      </c>
      <c r="V231" s="6">
        <f t="shared" si="18"/>
        <v>2024</v>
      </c>
      <c r="W231" s="10" t="str">
        <f>IFERROR(VLOOKUP(VALUE(D231),'HSN Lookup'!$A:$B,2,0),"Unknown")</f>
        <v>Household Steel Items</v>
      </c>
      <c r="X231" s="6" t="str">
        <f t="shared" si="19"/>
        <v>Tea Strainer</v>
      </c>
    </row>
    <row r="232" spans="1:24">
      <c r="A232" s="25" t="s">
        <v>24</v>
      </c>
      <c r="B232" s="6" t="s">
        <v>364</v>
      </c>
      <c r="C232" s="6" t="s">
        <v>26</v>
      </c>
      <c r="D232" s="26" t="s">
        <v>32</v>
      </c>
      <c r="E232" s="6" t="s">
        <v>370</v>
      </c>
      <c r="F232" s="6" t="str" cm="1">
        <f t="array" ref="F232">_xlfn.LET(
 _xlpm.txt, E232,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232" s="6" t="str" cm="1">
        <f t="array" ref="G232">_xlfn.LET(
 _xlpm.txt, TRIM(E232),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(AM-625)</v>
      </c>
      <c r="H232" s="6" t="str">
        <f t="shared" si="15"/>
        <v>AM-625</v>
      </c>
      <c r="I232" s="6" t="str" cm="1">
        <f t="array" ref="I232">_xlfn.LET(
 _xlpm.txt, E232,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32" s="6" cm="1">
        <f t="array" ref="J232">_xlfn.LET(
 _xlpm.txt, E232,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750</v>
      </c>
      <c r="K232" s="6" t="str" cm="1">
        <f t="array" ref="K232">_xlfn.LET(
 _xlpm.txt, E232,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32" s="6" t="str">
        <f>IFERROR(_xlfn.TEXTAFTER(_xlfn.TEXTBEFORE(E232," PER"),"USD ")," ")</f>
        <v>0.5825</v>
      </c>
      <c r="M232" s="6" t="str">
        <f t="shared" si="16"/>
        <v>PCS</v>
      </c>
      <c r="N232" s="6">
        <v>125</v>
      </c>
      <c r="O232" s="6" t="s">
        <v>28</v>
      </c>
      <c r="P232" s="6">
        <v>310.49712</v>
      </c>
      <c r="Q232" s="6">
        <v>38812.14</v>
      </c>
      <c r="R232" s="6">
        <v>3.6810565500889161</v>
      </c>
      <c r="S232" s="6">
        <v>460.13206876111451</v>
      </c>
      <c r="T232" s="27">
        <v>14220.7</v>
      </c>
      <c r="U232" s="6">
        <f t="shared" si="17"/>
        <v>314.17817655008889</v>
      </c>
      <c r="V232" s="6">
        <f t="shared" si="18"/>
        <v>2024</v>
      </c>
      <c r="W232" s="10" t="str">
        <f>IFERROR(VLOOKUP(VALUE(D232),'HSN Lookup'!$A:$B,2,0),"Unknown")</f>
        <v>Household Steel Items</v>
      </c>
      <c r="X232" s="6" t="str">
        <f t="shared" si="19"/>
        <v>Hanger</v>
      </c>
    </row>
    <row r="233" spans="1:24">
      <c r="A233" s="25" t="s">
        <v>24</v>
      </c>
      <c r="B233" s="6" t="s">
        <v>364</v>
      </c>
      <c r="C233" s="6" t="s">
        <v>26</v>
      </c>
      <c r="D233" s="26" t="s">
        <v>32</v>
      </c>
      <c r="E233" s="6" t="s">
        <v>371</v>
      </c>
      <c r="F233" s="6" t="str" cm="1">
        <f t="array" ref="F233">_xlfn.LET(
 _xlpm.txt, E233,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FOLDABLE</v>
      </c>
      <c r="G233" s="6" t="str" cm="1">
        <f t="array" ref="G233">_xlfn.LET(
 _xlpm.txt, TRIM(E233),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FOLDABLE HANGER (AM-623)</v>
      </c>
      <c r="H233" s="6" t="str">
        <f t="shared" si="15"/>
        <v>AM-623</v>
      </c>
      <c r="I233" s="6" t="str" cm="1">
        <f t="array" ref="I233">_xlfn.LET(
 _xlpm.txt, E233,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33" s="6" cm="1">
        <f t="array" ref="J233">_xlfn.LET(
 _xlpm.txt, E233,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</v>
      </c>
      <c r="K233" s="6" t="str" cm="1">
        <f t="array" ref="K233">_xlfn.LET(
 _xlpm.txt, E233,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33" s="6" t="str">
        <f>IFERROR(_xlfn.TEXTAFTER(_xlfn.TEXTBEFORE(E233," PER"),"USD ")," ")</f>
        <v>1.0540</v>
      </c>
      <c r="M233" s="6" t="str">
        <f t="shared" si="16"/>
        <v>PCS</v>
      </c>
      <c r="N233" s="6">
        <v>120</v>
      </c>
      <c r="O233" s="6" t="s">
        <v>28</v>
      </c>
      <c r="P233" s="6">
        <v>280.91008333333332</v>
      </c>
      <c r="Q233" s="6">
        <v>33709.21</v>
      </c>
      <c r="R233" s="6">
        <v>3.3302914443785809</v>
      </c>
      <c r="S233" s="6">
        <v>399.63497332542983</v>
      </c>
      <c r="T233" s="27">
        <v>12351</v>
      </c>
      <c r="U233" s="6">
        <f t="shared" si="17"/>
        <v>284.24037477771191</v>
      </c>
      <c r="V233" s="6">
        <f t="shared" si="18"/>
        <v>2024</v>
      </c>
      <c r="W233" s="10" t="str">
        <f>IFERROR(VLOOKUP(VALUE(D233),'HSN Lookup'!$A:$B,2,0),"Unknown")</f>
        <v>Household Steel Items</v>
      </c>
      <c r="X233" s="6" t="str">
        <f t="shared" si="19"/>
        <v>Hanger</v>
      </c>
    </row>
    <row r="234" spans="1:24">
      <c r="A234" s="25" t="s">
        <v>24</v>
      </c>
      <c r="B234" s="6" t="s">
        <v>372</v>
      </c>
      <c r="C234" s="6" t="s">
        <v>26</v>
      </c>
      <c r="D234" s="26" t="s">
        <v>32</v>
      </c>
      <c r="E234" s="6" t="s">
        <v>373</v>
      </c>
      <c r="F234" s="6" t="str" cm="1">
        <f t="array" ref="F234">_xlfn.LET(
 _xlpm.txt, E234,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234" s="6" t="str" cm="1">
        <f t="array" ref="G234">_xlfn.LET(
 _xlpm.txt, TRIM(E234),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234" s="6" t="str">
        <f t="shared" si="15"/>
        <v>NP-19</v>
      </c>
      <c r="I234" s="6" t="str" cm="1">
        <f t="array" ref="I234">_xlfn.LET(
 _xlpm.txt, E234,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34" s="6" cm="1">
        <f t="array" ref="J234">_xlfn.LET(
 _xlpm.txt, E234,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18000</v>
      </c>
      <c r="K234" s="6" t="str" cm="1">
        <f t="array" ref="K234">_xlfn.LET(
 _xlpm.txt, E234,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34" s="6" t="str">
        <f>IFERROR(_xlfn.TEXTAFTER(_xlfn.TEXTBEFORE(E234," PER"),"USD ")," ")</f>
        <v>: 0.4450</v>
      </c>
      <c r="M234" s="6" t="str">
        <f t="shared" si="16"/>
        <v>PCS</v>
      </c>
      <c r="N234" s="6">
        <v>3730</v>
      </c>
      <c r="O234" s="6" t="s">
        <v>28</v>
      </c>
      <c r="P234" s="6">
        <v>195.9894235924933</v>
      </c>
      <c r="Q234" s="6">
        <v>731040.55</v>
      </c>
      <c r="R234" s="6">
        <v>2.323526065115511</v>
      </c>
      <c r="S234" s="6">
        <v>8666.7522228808539</v>
      </c>
      <c r="T234" s="27">
        <v>267853.2</v>
      </c>
      <c r="U234" s="6">
        <f t="shared" si="17"/>
        <v>198.31294965760881</v>
      </c>
      <c r="V234" s="6">
        <f t="shared" si="18"/>
        <v>2024</v>
      </c>
      <c r="W234" s="10" t="str">
        <f>IFERROR(VLOOKUP(VALUE(D234),'HSN Lookup'!$A:$B,2,0),"Unknown")</f>
        <v>Household Steel Items</v>
      </c>
      <c r="X234" s="6" t="str">
        <f t="shared" si="19"/>
        <v>Other</v>
      </c>
    </row>
    <row r="235" spans="1:24">
      <c r="A235" s="25" t="s">
        <v>24</v>
      </c>
      <c r="B235" s="6" t="s">
        <v>372</v>
      </c>
      <c r="C235" s="6" t="s">
        <v>26</v>
      </c>
      <c r="D235" s="26" t="s">
        <v>32</v>
      </c>
      <c r="E235" s="6" t="s">
        <v>374</v>
      </c>
      <c r="F235" s="6" t="str" cm="1">
        <f t="array" ref="F235">_xlfn.LET(
 _xlpm.txt, E235,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235" s="6" t="str" cm="1">
        <f t="array" ref="G235">_xlfn.LET(
 _xlpm.txt, TRIM(E235),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SMALL (SY-845-3)</v>
      </c>
      <c r="H235" s="6" t="str">
        <f t="shared" si="15"/>
        <v>SY-845-3</v>
      </c>
      <c r="I235" s="6" t="str" cm="1">
        <f t="array" ref="I235">_xlfn.LET(
 _xlpm.txt, E235,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35" s="6" cm="1">
        <f t="array" ref="J235">_xlfn.LET(
 _xlpm.txt, E235,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7600</v>
      </c>
      <c r="K235" s="6" t="str" cm="1">
        <f t="array" ref="K235">_xlfn.LET(
 _xlpm.txt, E235,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35" s="6" t="str">
        <f>IFERROR(_xlfn.TEXTAFTER(_xlfn.TEXTBEFORE(E235," PER"),"USD ")," ")</f>
        <v xml:space="preserve"> </v>
      </c>
      <c r="M235" s="6" t="str">
        <f t="shared" si="16"/>
        <v>PCS</v>
      </c>
      <c r="N235" s="6">
        <v>1330</v>
      </c>
      <c r="O235" s="6" t="s">
        <v>28</v>
      </c>
      <c r="P235" s="6">
        <v>504.10112781954888</v>
      </c>
      <c r="Q235" s="6">
        <v>670454.5</v>
      </c>
      <c r="R235" s="6">
        <v>5.9763026416069831</v>
      </c>
      <c r="S235" s="6">
        <v>7948.482513337286</v>
      </c>
      <c r="T235" s="27">
        <v>245654.5</v>
      </c>
      <c r="U235" s="6">
        <f t="shared" si="17"/>
        <v>510.07743046115587</v>
      </c>
      <c r="V235" s="6">
        <f t="shared" si="18"/>
        <v>2024</v>
      </c>
      <c r="W235" s="10" t="str">
        <f>IFERROR(VLOOKUP(VALUE(D235),'HSN Lookup'!$A:$B,2,0),"Unknown")</f>
        <v>Household Steel Items</v>
      </c>
      <c r="X235" s="6" t="str">
        <f t="shared" si="19"/>
        <v>Basket</v>
      </c>
    </row>
    <row r="236" spans="1:24">
      <c r="A236" s="25" t="s">
        <v>24</v>
      </c>
      <c r="B236" s="6" t="s">
        <v>372</v>
      </c>
      <c r="C236" s="6" t="s">
        <v>26</v>
      </c>
      <c r="D236" s="26" t="s">
        <v>32</v>
      </c>
      <c r="E236" s="6" t="s">
        <v>375</v>
      </c>
      <c r="F236" s="6" t="str" cm="1">
        <f t="array" ref="F236">_xlfn.LET(
 _xlpm.txt, E236,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GRATER</v>
      </c>
      <c r="G236" s="6" t="str" cm="1">
        <f t="array" ref="G236">_xlfn.LET(
 _xlpm.txt, TRIM(E236),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GRATER (SY320F)</v>
      </c>
      <c r="H236" s="6" t="str">
        <f t="shared" si="15"/>
        <v>SY320F</v>
      </c>
      <c r="I236" s="6" t="str" cm="1">
        <f t="array" ref="I236">_xlfn.LET(
 _xlpm.txt, E236,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36" s="6" cm="1">
        <f t="array" ref="J236">_xlfn.LET(
 _xlpm.txt, E236,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236" s="6" t="str" cm="1">
        <f t="array" ref="K236">_xlfn.LET(
 _xlpm.txt, E236,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36" s="6" t="str">
        <f>IFERROR(_xlfn.TEXTAFTER(_xlfn.TEXTBEFORE(E236," PER"),"USD ")," ")</f>
        <v>0.3755</v>
      </c>
      <c r="M236" s="6" t="str">
        <f t="shared" si="16"/>
        <v>PCS</v>
      </c>
      <c r="N236" s="6">
        <v>2520</v>
      </c>
      <c r="O236" s="6" t="s">
        <v>28</v>
      </c>
      <c r="P236" s="6">
        <v>341.89514682539681</v>
      </c>
      <c r="Q236" s="6">
        <v>861575.77</v>
      </c>
      <c r="R236" s="6">
        <v>4.0532916043319123</v>
      </c>
      <c r="S236" s="6">
        <v>10214.294842916421</v>
      </c>
      <c r="T236" s="27">
        <v>315681.40000000002</v>
      </c>
      <c r="U236" s="6">
        <f t="shared" si="17"/>
        <v>345.9484384297287</v>
      </c>
      <c r="V236" s="6">
        <f t="shared" si="18"/>
        <v>2024</v>
      </c>
      <c r="W236" s="10" t="str">
        <f>IFERROR(VLOOKUP(VALUE(D236),'HSN Lookup'!$A:$B,2,0),"Unknown")</f>
        <v>Household Steel Items</v>
      </c>
      <c r="X236" s="6" t="str">
        <f t="shared" si="19"/>
        <v>Other</v>
      </c>
    </row>
    <row r="237" spans="1:24">
      <c r="A237" s="25" t="s">
        <v>24</v>
      </c>
      <c r="B237" s="6" t="s">
        <v>372</v>
      </c>
      <c r="C237" s="6" t="s">
        <v>26</v>
      </c>
      <c r="D237" s="26" t="s">
        <v>101</v>
      </c>
      <c r="E237" s="6" t="s">
        <v>376</v>
      </c>
      <c r="F237" s="6" t="str" cm="1">
        <f t="array" ref="F237">_xlfn.LET(
 _xlpm.txt, E237,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STICK</v>
      </c>
      <c r="G237" s="6" t="str" cm="1">
        <f t="array" ref="G237">_xlfn.LET(
 _xlpm.txt, TRIM(E237),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STICK SAUCE PAN 16CM (AN-02)</v>
      </c>
      <c r="H237" s="6" t="str">
        <f t="shared" si="15"/>
        <v>AN-02</v>
      </c>
      <c r="I237" s="6" t="str" cm="1">
        <f t="array" ref="I237">_xlfn.LET(
 _xlpm.txt, E237,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37" s="6" cm="1">
        <f t="array" ref="J237">_xlfn.LET(
 _xlpm.txt, E237,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18210</v>
      </c>
      <c r="K237" s="6" t="str" cm="1">
        <f t="array" ref="K237">_xlfn.LET(
 _xlpm.txt, E237,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37" s="6" t="str">
        <f>IFERROR(_xlfn.TEXTAFTER(_xlfn.TEXTBEFORE(E237," PER"),"USD ")," ")</f>
        <v xml:space="preserve"> </v>
      </c>
      <c r="M237" s="6" t="str">
        <f t="shared" si="16"/>
        <v>PCS</v>
      </c>
      <c r="N237" s="6">
        <v>4673.8999999999996</v>
      </c>
      <c r="O237" s="6" t="s">
        <v>28</v>
      </c>
      <c r="P237" s="6">
        <v>199.2951304050151</v>
      </c>
      <c r="Q237" s="6">
        <v>931485.51</v>
      </c>
      <c r="R237" s="6">
        <v>2.3627164244815071</v>
      </c>
      <c r="S237" s="6">
        <v>11043.10029638412</v>
      </c>
      <c r="T237" s="27">
        <v>341296.3</v>
      </c>
      <c r="U237" s="6">
        <f t="shared" si="17"/>
        <v>201.65784682949661</v>
      </c>
      <c r="V237" s="6">
        <f t="shared" si="18"/>
        <v>2024</v>
      </c>
      <c r="W237" s="10" t="str">
        <f>IFERROR(VLOOKUP(VALUE(D237),'HSN Lookup'!$A:$B,2,0),"Unknown")</f>
        <v>Kitchen Filters</v>
      </c>
      <c r="X237" s="6" t="str">
        <f t="shared" si="19"/>
        <v>Other</v>
      </c>
    </row>
    <row r="238" spans="1:24">
      <c r="A238" s="25" t="s">
        <v>24</v>
      </c>
      <c r="B238" s="6" t="s">
        <v>372</v>
      </c>
      <c r="C238" s="6" t="s">
        <v>26</v>
      </c>
      <c r="D238" s="26" t="s">
        <v>32</v>
      </c>
      <c r="E238" s="6" t="s">
        <v>377</v>
      </c>
      <c r="F238" s="6" t="str" cm="1">
        <f t="array" ref="F238">_xlfn.LET(
 _xlpm.txt, E238,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238" s="6" t="str" cm="1">
        <f t="array" ref="G238">_xlfn.LET(
 _xlpm.txt, TRIM(E238),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SMALL (SY-845-3)</v>
      </c>
      <c r="H238" s="6" t="str">
        <f t="shared" si="15"/>
        <v>SY-845-3</v>
      </c>
      <c r="I238" s="6" t="str" cm="1">
        <f t="array" ref="I238">_xlfn.LET(
 _xlpm.txt, E238,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38" s="6" cm="1">
        <f t="array" ref="J238">_xlfn.LET(
 _xlpm.txt, E238,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840</v>
      </c>
      <c r="K238" s="6" t="str" cm="1">
        <f t="array" ref="K238">_xlfn.LET(
 _xlpm.txt, E238,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38" s="6" t="str">
        <f>IFERROR(_xlfn.TEXTAFTER(_xlfn.TEXTBEFORE(E238," PER"),"USD ")," ")</f>
        <v>0.9666</v>
      </c>
      <c r="M238" s="6" t="str">
        <f t="shared" si="16"/>
        <v>PCS</v>
      </c>
      <c r="N238" s="6">
        <v>147</v>
      </c>
      <c r="O238" s="6" t="s">
        <v>28</v>
      </c>
      <c r="P238" s="6">
        <v>502.90918367346922</v>
      </c>
      <c r="Q238" s="6">
        <v>73927.649999999994</v>
      </c>
      <c r="R238" s="6">
        <v>5.9621717092290369</v>
      </c>
      <c r="S238" s="6">
        <v>876.43924125666865</v>
      </c>
      <c r="T238" s="27">
        <v>27087.1</v>
      </c>
      <c r="U238" s="6">
        <f t="shared" si="17"/>
        <v>508.87135538269825</v>
      </c>
      <c r="V238" s="6">
        <f t="shared" si="18"/>
        <v>2024</v>
      </c>
      <c r="W238" s="10" t="str">
        <f>IFERROR(VLOOKUP(VALUE(D238),'HSN Lookup'!$A:$B,2,0),"Unknown")</f>
        <v>Household Steel Items</v>
      </c>
      <c r="X238" s="6" t="str">
        <f t="shared" si="19"/>
        <v>Basket</v>
      </c>
    </row>
    <row r="239" spans="1:24">
      <c r="A239" s="25" t="s">
        <v>24</v>
      </c>
      <c r="B239" s="6" t="s">
        <v>372</v>
      </c>
      <c r="C239" s="6" t="s">
        <v>26</v>
      </c>
      <c r="D239" s="26" t="s">
        <v>32</v>
      </c>
      <c r="E239" s="6" t="s">
        <v>378</v>
      </c>
      <c r="F239" s="6" t="str" cm="1">
        <f t="array" ref="F239">_xlfn.LET(
 _xlpm.txt, E239,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HAND</v>
      </c>
      <c r="G239" s="6" t="str" cm="1">
        <f t="array" ref="G239">_xlfn.LET(
 _xlpm.txt, TRIM(E239),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(AM-474)</v>
      </c>
      <c r="H239" s="6" t="str">
        <f t="shared" si="15"/>
        <v>AM-474</v>
      </c>
      <c r="I239" s="6" t="str" cm="1">
        <f t="array" ref="I239">_xlfn.LET(
 _xlpm.txt, E239,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39" s="6" cm="1">
        <f t="array" ref="J239">_xlfn.LET(
 _xlpm.txt, E239,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15000</v>
      </c>
      <c r="K239" s="6" t="str" cm="1">
        <f t="array" ref="K239">_xlfn.LET(
 _xlpm.txt, E239,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39" s="6" t="str">
        <f>IFERROR(_xlfn.TEXTAFTER(_xlfn.TEXTBEFORE(E239," PER"),"USD ")," ")</f>
        <v>0.6536</v>
      </c>
      <c r="M239" s="6" t="str">
        <f t="shared" si="16"/>
        <v>PCS</v>
      </c>
      <c r="N239" s="6">
        <v>1500</v>
      </c>
      <c r="O239" s="6" t="s">
        <v>28</v>
      </c>
      <c r="P239" s="6">
        <v>589.23581333333323</v>
      </c>
      <c r="Q239" s="6">
        <v>883853.72</v>
      </c>
      <c r="R239" s="6">
        <v>6.9856053744319322</v>
      </c>
      <c r="S239" s="6">
        <v>10478.4080616479</v>
      </c>
      <c r="T239" s="27">
        <v>323844</v>
      </c>
      <c r="U239" s="6">
        <f t="shared" si="17"/>
        <v>596.22141870776511</v>
      </c>
      <c r="V239" s="6">
        <f t="shared" si="18"/>
        <v>2024</v>
      </c>
      <c r="W239" s="10" t="str">
        <f>IFERROR(VLOOKUP(VALUE(D239),'HSN Lookup'!$A:$B,2,0),"Unknown")</f>
        <v>Household Steel Items</v>
      </c>
      <c r="X239" s="6" t="str">
        <f t="shared" si="19"/>
        <v>Other</v>
      </c>
    </row>
    <row r="240" spans="1:24">
      <c r="A240" s="25" t="s">
        <v>24</v>
      </c>
      <c r="B240" s="6" t="s">
        <v>372</v>
      </c>
      <c r="C240" s="6" t="s">
        <v>26</v>
      </c>
      <c r="D240" s="26" t="s">
        <v>32</v>
      </c>
      <c r="E240" s="6" t="s">
        <v>379</v>
      </c>
      <c r="F240" s="6" t="str" cm="1">
        <f t="array" ref="F240">_xlfn.LET(
 _xlpm.txt, E240,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SOAP</v>
      </c>
      <c r="G240" s="6" t="str" cm="1">
        <f t="array" ref="G240">_xlfn.LET(
 _xlpm.txt, TRIM(E240),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SOAP DISPENSER (SY-XL8168)</v>
      </c>
      <c r="H240" s="6" t="str">
        <f t="shared" si="15"/>
        <v>SY-XL8168</v>
      </c>
      <c r="I240" s="6" t="str" cm="1">
        <f t="array" ref="I240">_xlfn.LET(
 _xlpm.txt, E240,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40" s="6" cm="1">
        <f t="array" ref="J240">_xlfn.LET(
 _xlpm.txt, E240,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2040</v>
      </c>
      <c r="K240" s="6" t="str" cm="1">
        <f t="array" ref="K240">_xlfn.LET(
 _xlpm.txt, E240,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40" s="6" t="str">
        <f>IFERROR(_xlfn.TEXTAFTER(_xlfn.TEXTBEFORE(E240," PER"),"USD ")," ")</f>
        <v>: 2.3504</v>
      </c>
      <c r="M240" s="6" t="str">
        <f t="shared" si="16"/>
        <v>PCS</v>
      </c>
      <c r="N240" s="6">
        <v>357</v>
      </c>
      <c r="O240" s="6" t="s">
        <v>28</v>
      </c>
      <c r="P240" s="6">
        <v>1225.7814565826329</v>
      </c>
      <c r="Q240" s="6">
        <v>437603.98</v>
      </c>
      <c r="R240" s="6">
        <v>14.53208602943252</v>
      </c>
      <c r="S240" s="6">
        <v>5187.9547125074096</v>
      </c>
      <c r="T240" s="27">
        <v>160338.1</v>
      </c>
      <c r="U240" s="6">
        <f t="shared" si="17"/>
        <v>1240.3135426120655</v>
      </c>
      <c r="V240" s="6">
        <f t="shared" si="18"/>
        <v>2024</v>
      </c>
      <c r="W240" s="10" t="str">
        <f>IFERROR(VLOOKUP(VALUE(D240),'HSN Lookup'!$A:$B,2,0),"Unknown")</f>
        <v>Household Steel Items</v>
      </c>
      <c r="X240" s="6" t="str">
        <f t="shared" si="19"/>
        <v>Other</v>
      </c>
    </row>
    <row r="241" spans="1:24">
      <c r="A241" s="25" t="s">
        <v>24</v>
      </c>
      <c r="B241" s="6" t="s">
        <v>372</v>
      </c>
      <c r="C241" s="6" t="s">
        <v>26</v>
      </c>
      <c r="D241" s="26" t="s">
        <v>32</v>
      </c>
      <c r="E241" s="6" t="s">
        <v>380</v>
      </c>
      <c r="F241" s="6" t="str" cm="1">
        <f t="array" ref="F241">_xlfn.LET(
 _xlpm.txt, E241,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FRUIT</v>
      </c>
      <c r="G241" s="6" t="str" cm="1">
        <f t="array" ref="G241">_xlfn.LET(
 _xlpm.txt, TRIM(E241),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FRUIT BASKET (SD1078-B)</v>
      </c>
      <c r="H241" s="6" t="str">
        <f t="shared" si="15"/>
        <v>SD1078-B</v>
      </c>
      <c r="I241" s="6" t="str" cm="1">
        <f t="array" ref="I241">_xlfn.LET(
 _xlpm.txt, E241,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41" s="6" cm="1">
        <f t="array" ref="J241">_xlfn.LET(
 _xlpm.txt, E241,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20160</v>
      </c>
      <c r="K241" s="6" t="str" cm="1">
        <f t="array" ref="K241">_xlfn.LET(
 _xlpm.txt, E241,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41" s="6" t="str">
        <f>IFERROR(_xlfn.TEXTAFTER(_xlfn.TEXTBEFORE(E241," PER"),"USD ")," ")</f>
        <v>0.8762</v>
      </c>
      <c r="M241" s="6" t="str">
        <f t="shared" si="16"/>
        <v>PCS</v>
      </c>
      <c r="N241" s="6">
        <v>3864</v>
      </c>
      <c r="O241" s="6" t="s">
        <v>28</v>
      </c>
      <c r="P241" s="6">
        <v>412.12952380952379</v>
      </c>
      <c r="Q241" s="6">
        <v>1592468.48</v>
      </c>
      <c r="R241" s="6">
        <v>4.8859457475936434</v>
      </c>
      <c r="S241" s="6">
        <v>18879.294368701841</v>
      </c>
      <c r="T241" s="27">
        <v>583480.5</v>
      </c>
      <c r="U241" s="6">
        <f t="shared" si="17"/>
        <v>417.01546955711746</v>
      </c>
      <c r="V241" s="6">
        <f t="shared" si="18"/>
        <v>2024</v>
      </c>
      <c r="W241" s="10" t="str">
        <f>IFERROR(VLOOKUP(VALUE(D241),'HSN Lookup'!$A:$B,2,0),"Unknown")</f>
        <v>Household Steel Items</v>
      </c>
      <c r="X241" s="6" t="str">
        <f t="shared" si="19"/>
        <v>Basket</v>
      </c>
    </row>
    <row r="242" spans="1:24">
      <c r="A242" s="25" t="s">
        <v>24</v>
      </c>
      <c r="B242" s="6" t="s">
        <v>372</v>
      </c>
      <c r="C242" s="6" t="s">
        <v>26</v>
      </c>
      <c r="D242" s="26" t="s">
        <v>32</v>
      </c>
      <c r="E242" s="6" t="s">
        <v>381</v>
      </c>
      <c r="F242" s="6" t="str" cm="1">
        <f t="array" ref="F242">_xlfn.LET(
 _xlpm.txt, E242,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LEMON</v>
      </c>
      <c r="G242" s="6" t="str" cm="1">
        <f t="array" ref="G242">_xlfn.LET(
 _xlpm.txt, TRIM(E242),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LEMON SQUEEZER (AM-217)</v>
      </c>
      <c r="H242" s="6" t="str">
        <f t="shared" si="15"/>
        <v>AM-217</v>
      </c>
      <c r="I242" s="6" t="str" cm="1">
        <f t="array" ref="I242">_xlfn.LET(
 _xlpm.txt, E242,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42" s="6" cm="1">
        <f t="array" ref="J242">_xlfn.LET(
 _xlpm.txt, E242,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6000</v>
      </c>
      <c r="K242" s="6" t="str" cm="1">
        <f t="array" ref="K242">_xlfn.LET(
 _xlpm.txt, E242,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42" s="6" t="str">
        <f>IFERROR(_xlfn.TEXTAFTER(_xlfn.TEXTBEFORE(E242," PER"),"USD ")," ")</f>
        <v>1.8080</v>
      </c>
      <c r="M242" s="6" t="str">
        <f t="shared" si="16"/>
        <v>PCS</v>
      </c>
      <c r="N242" s="6">
        <v>1750</v>
      </c>
      <c r="O242" s="6" t="s">
        <v>28</v>
      </c>
      <c r="P242" s="6">
        <v>558.8415771428572</v>
      </c>
      <c r="Q242" s="6">
        <v>977972.76</v>
      </c>
      <c r="R242" s="6">
        <v>6.6252706241002643</v>
      </c>
      <c r="S242" s="6">
        <v>11594.22359217546</v>
      </c>
      <c r="T242" s="27">
        <v>358329.3</v>
      </c>
      <c r="U242" s="6">
        <f t="shared" si="17"/>
        <v>565.46684776695747</v>
      </c>
      <c r="V242" s="6">
        <f t="shared" si="18"/>
        <v>2024</v>
      </c>
      <c r="W242" s="10" t="str">
        <f>IFERROR(VLOOKUP(VALUE(D242),'HSN Lookup'!$A:$B,2,0),"Unknown")</f>
        <v>Household Steel Items</v>
      </c>
      <c r="X242" s="6" t="str">
        <f t="shared" si="19"/>
        <v>Other</v>
      </c>
    </row>
    <row r="243" spans="1:24">
      <c r="A243" s="25" t="s">
        <v>24</v>
      </c>
      <c r="B243" s="6" t="s">
        <v>372</v>
      </c>
      <c r="C243" s="6" t="s">
        <v>26</v>
      </c>
      <c r="D243" s="26" t="s">
        <v>101</v>
      </c>
      <c r="E243" s="6" t="s">
        <v>382</v>
      </c>
      <c r="F243" s="6" t="str" cm="1">
        <f t="array" ref="F243">_xlfn.LET(
 _xlpm.txt, E243,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STICK</v>
      </c>
      <c r="G243" s="6" t="str" cm="1">
        <f t="array" ref="G243">_xlfn.LET(
 _xlpm.txt, TRIM(E243),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STICK FRY PAN 16CM (AN-01)</v>
      </c>
      <c r="H243" s="6" t="str">
        <f t="shared" si="15"/>
        <v>AN-01</v>
      </c>
      <c r="I243" s="6" t="str" cm="1">
        <f t="array" ref="I243">_xlfn.LET(
 _xlpm.txt, E243,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43" s="6" cm="1">
        <f t="array" ref="J243">_xlfn.LET(
 _xlpm.txt, E243,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14100</v>
      </c>
      <c r="K243" s="6" t="str" cm="1">
        <f t="array" ref="K243">_xlfn.LET(
 _xlpm.txt, E243,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43" s="6" t="str">
        <f>IFERROR(_xlfn.TEXTAFTER(_xlfn.TEXTBEFORE(E243," PER"),"USD ")," ")</f>
        <v>0.5048</v>
      </c>
      <c r="M243" s="6" t="str">
        <f t="shared" si="16"/>
        <v>PCS</v>
      </c>
      <c r="N243" s="6">
        <v>3196</v>
      </c>
      <c r="O243" s="6" t="s">
        <v>28</v>
      </c>
      <c r="P243" s="6">
        <v>200.7746214017522</v>
      </c>
      <c r="Q243" s="6">
        <v>641675.68999999994</v>
      </c>
      <c r="R243" s="6">
        <v>2.380256329599908</v>
      </c>
      <c r="S243" s="6">
        <v>7607.2992294013038</v>
      </c>
      <c r="T243" s="27">
        <v>235109.9</v>
      </c>
      <c r="U243" s="6">
        <f t="shared" si="17"/>
        <v>203.15487773135212</v>
      </c>
      <c r="V243" s="6">
        <f t="shared" si="18"/>
        <v>2024</v>
      </c>
      <c r="W243" s="10" t="str">
        <f>IFERROR(VLOOKUP(VALUE(D243),'HSN Lookup'!$A:$B,2,0),"Unknown")</f>
        <v>Kitchen Filters</v>
      </c>
      <c r="X243" s="6" t="str">
        <f t="shared" si="19"/>
        <v>Other</v>
      </c>
    </row>
    <row r="244" spans="1:24">
      <c r="A244" s="25" t="s">
        <v>24</v>
      </c>
      <c r="B244" s="6" t="s">
        <v>383</v>
      </c>
      <c r="C244" s="6" t="s">
        <v>26</v>
      </c>
      <c r="D244" s="26" t="s">
        <v>32</v>
      </c>
      <c r="E244" s="6" t="s">
        <v>384</v>
      </c>
      <c r="F244" s="6" t="str" cm="1">
        <f t="array" ref="F244">_xlfn.LET(
 _xlpm.txt, E244,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244" s="6" t="str" cm="1">
        <f t="array" ref="G244">_xlfn.LET(
 _xlpm.txt, TRIM(E244),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244" s="6" t="str">
        <f t="shared" si="15"/>
        <v>NP-19</v>
      </c>
      <c r="I244" s="6" t="str" cm="1">
        <f t="array" ref="I244">_xlfn.LET(
 _xlpm.txt, E244,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44" s="6" cm="1">
        <f t="array" ref="J244">_xlfn.LET(
 _xlpm.txt, E244,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23976</v>
      </c>
      <c r="K244" s="6" t="str" cm="1">
        <f t="array" ref="K244">_xlfn.LET(
 _xlpm.txt, E244,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44" s="6" t="str">
        <f>IFERROR(_xlfn.TEXTAFTER(_xlfn.TEXTBEFORE(E244," PER"),"USD ")," ")</f>
        <v>0.4450</v>
      </c>
      <c r="M244" s="6" t="str">
        <f t="shared" si="16"/>
        <v>PCS</v>
      </c>
      <c r="N244" s="6">
        <v>3729.6</v>
      </c>
      <c r="O244" s="6" t="s">
        <v>28</v>
      </c>
      <c r="P244" s="6">
        <v>262.8018715143715</v>
      </c>
      <c r="Q244" s="6">
        <v>980145.86</v>
      </c>
      <c r="R244" s="6">
        <v>3.1156119918716239</v>
      </c>
      <c r="S244" s="6">
        <v>11619.98648488441</v>
      </c>
      <c r="T244" s="27">
        <v>359125.5</v>
      </c>
      <c r="U244" s="6">
        <f t="shared" si="17"/>
        <v>265.91748350624312</v>
      </c>
      <c r="V244" s="6">
        <f t="shared" si="18"/>
        <v>2024</v>
      </c>
      <c r="W244" s="10" t="str">
        <f>IFERROR(VLOOKUP(VALUE(D244),'HSN Lookup'!$A:$B,2,0),"Unknown")</f>
        <v>Household Steel Items</v>
      </c>
      <c r="X244" s="6" t="str">
        <f t="shared" si="19"/>
        <v>Other</v>
      </c>
    </row>
    <row r="245" spans="1:24">
      <c r="A245" s="25" t="s">
        <v>24</v>
      </c>
      <c r="B245" s="6" t="s">
        <v>383</v>
      </c>
      <c r="C245" s="6" t="s">
        <v>26</v>
      </c>
      <c r="D245" s="26" t="s">
        <v>32</v>
      </c>
      <c r="E245" s="6" t="s">
        <v>385</v>
      </c>
      <c r="F245" s="6" t="str" cm="1">
        <f t="array" ref="F245">_xlfn.LET(
 _xlpm.txt, E245,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245" s="6" t="str" cm="1">
        <f t="array" ref="G245">_xlfn.LET(
 _xlpm.txt, TRIM(E245),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245" s="6" t="str">
        <f t="shared" si="15"/>
        <v>AM-430</v>
      </c>
      <c r="I245" s="6" t="str" cm="1">
        <f t="array" ref="I245">_xlfn.LET(
 _xlpm.txt, E245,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45" s="6" t="e" cm="1">
        <f t="array" ref="J245">_xlfn.LET(
 _xlpm.txt, E245,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245" s="6" t="e" cm="1">
        <f t="array" ref="K245">_xlfn.LET(
 _xlpm.txt, E245,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45" s="6" t="str">
        <f>IFERROR(_xlfn.TEXTAFTER(_xlfn.TEXTBEFORE(E245," PER"),"USD ")," ")</f>
        <v>0.5744</v>
      </c>
      <c r="M245" s="6" t="e">
        <f t="shared" si="16"/>
        <v>#VALUE!</v>
      </c>
      <c r="N245" s="6">
        <v>13125.2</v>
      </c>
      <c r="O245" s="6" t="s">
        <v>28</v>
      </c>
      <c r="P245" s="6">
        <v>287.8240118245817</v>
      </c>
      <c r="Q245" s="6">
        <v>3777747.72</v>
      </c>
      <c r="R245" s="6">
        <v>3.4122585871319711</v>
      </c>
      <c r="S245" s="6">
        <v>44786.576407824548</v>
      </c>
      <c r="T245" s="27">
        <v>1384166.8</v>
      </c>
      <c r="U245" s="6">
        <f t="shared" si="17"/>
        <v>291.23627041171369</v>
      </c>
      <c r="V245" s="6">
        <f t="shared" si="18"/>
        <v>2024</v>
      </c>
      <c r="W245" s="10" t="str">
        <f>IFERROR(VLOOKUP(VALUE(D245),'HSN Lookup'!$A:$B,2,0),"Unknown")</f>
        <v>Household Steel Items</v>
      </c>
      <c r="X245" s="6" t="str">
        <f t="shared" si="19"/>
        <v>Sprinkler</v>
      </c>
    </row>
    <row r="246" spans="1:24">
      <c r="A246" s="25" t="s">
        <v>24</v>
      </c>
      <c r="B246" s="6" t="s">
        <v>386</v>
      </c>
      <c r="C246" s="6" t="s">
        <v>26</v>
      </c>
      <c r="D246" s="26" t="s">
        <v>32</v>
      </c>
      <c r="E246" s="6" t="s">
        <v>387</v>
      </c>
      <c r="F246" s="6" t="str" cm="1">
        <f t="array" ref="F246">_xlfn.LET(
 _xlpm.txt, E246,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246" s="6" t="str" cm="1">
        <f t="array" ref="G246">_xlfn.LET(
 _xlpm.txt, TRIM(E246),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SQUARE (SY-845-6)</v>
      </c>
      <c r="H246" s="6" t="str">
        <f t="shared" si="15"/>
        <v>SY-845-6</v>
      </c>
      <c r="I246" s="6" t="str" cm="1">
        <f t="array" ref="I246">_xlfn.LET(
 _xlpm.txt, E246,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46" s="6" cm="1">
        <f t="array" ref="J246">_xlfn.LET(
 _xlpm.txt, E246,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20000</v>
      </c>
      <c r="K246" s="6" t="str" cm="1">
        <f t="array" ref="K246">_xlfn.LET(
 _xlpm.txt, E246,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46" s="6" t="str">
        <f>IFERROR(_xlfn.TEXTAFTER(_xlfn.TEXTBEFORE(E246," PER"),"USD ")," ")</f>
        <v>0.7975</v>
      </c>
      <c r="M246" s="6" t="str">
        <f t="shared" si="16"/>
        <v>PCS</v>
      </c>
      <c r="N246" s="6">
        <v>3500</v>
      </c>
      <c r="O246" s="6" t="s">
        <v>28</v>
      </c>
      <c r="P246" s="6">
        <v>413.43933428571432</v>
      </c>
      <c r="Q246" s="6">
        <v>1447037.67</v>
      </c>
      <c r="R246" s="6">
        <v>4.9014740282835128</v>
      </c>
      <c r="S246" s="6">
        <v>17155.159098992299</v>
      </c>
      <c r="T246" s="27">
        <v>530194.6</v>
      </c>
      <c r="U246" s="6">
        <f t="shared" si="17"/>
        <v>418.34080831399785</v>
      </c>
      <c r="V246" s="6">
        <f t="shared" si="18"/>
        <v>2024</v>
      </c>
      <c r="W246" s="10" t="str">
        <f>IFERROR(VLOOKUP(VALUE(D246),'HSN Lookup'!$A:$B,2,0),"Unknown")</f>
        <v>Household Steel Items</v>
      </c>
      <c r="X246" s="6" t="str">
        <f t="shared" si="19"/>
        <v>Basket</v>
      </c>
    </row>
    <row r="247" spans="1:24">
      <c r="A247" s="25" t="s">
        <v>24</v>
      </c>
      <c r="B247" s="6" t="s">
        <v>386</v>
      </c>
      <c r="C247" s="6" t="s">
        <v>26</v>
      </c>
      <c r="D247" s="26" t="s">
        <v>32</v>
      </c>
      <c r="E247" s="6" t="s">
        <v>388</v>
      </c>
      <c r="F247" s="6" t="str" cm="1">
        <f t="array" ref="F247">_xlfn.LET(
 _xlpm.txt, E247,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247" s="6" t="str" cm="1">
        <f t="array" ref="G247">_xlfn.LET(
 _xlpm.txt, TRIM(E247),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ROUND (SY-845-7)</v>
      </c>
      <c r="H247" s="6" t="str">
        <f t="shared" si="15"/>
        <v>SY-845-7</v>
      </c>
      <c r="I247" s="6" t="str" cm="1">
        <f t="array" ref="I247">_xlfn.LET(
 _xlpm.txt, E247,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47" s="6" cm="1">
        <f t="array" ref="J247">_xlfn.LET(
 _xlpm.txt, E247,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20400</v>
      </c>
      <c r="K247" s="6" t="str" cm="1">
        <f t="array" ref="K247">_xlfn.LET(
 _xlpm.txt, E247,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47" s="6" t="str">
        <f>IFERROR(_xlfn.TEXTAFTER(_xlfn.TEXTBEFORE(E247," PER"),"USD ")," ")</f>
        <v>0.5686</v>
      </c>
      <c r="M247" s="6" t="str">
        <f t="shared" si="16"/>
        <v>PCS</v>
      </c>
      <c r="N247" s="6">
        <v>2635</v>
      </c>
      <c r="O247" s="6" t="s">
        <v>28</v>
      </c>
      <c r="P247" s="6">
        <v>399.37013662239087</v>
      </c>
      <c r="Q247" s="6">
        <v>1052340.31</v>
      </c>
      <c r="R247" s="6">
        <v>4.7346785610241966</v>
      </c>
      <c r="S247" s="6">
        <v>12475.878008298751</v>
      </c>
      <c r="T247" s="27">
        <v>385577.5</v>
      </c>
      <c r="U247" s="6">
        <f t="shared" si="17"/>
        <v>404.1048151834151</v>
      </c>
      <c r="V247" s="6">
        <f t="shared" si="18"/>
        <v>2024</v>
      </c>
      <c r="W247" s="10" t="str">
        <f>IFERROR(VLOOKUP(VALUE(D247),'HSN Lookup'!$A:$B,2,0),"Unknown")</f>
        <v>Household Steel Items</v>
      </c>
      <c r="X247" s="6" t="str">
        <f t="shared" si="19"/>
        <v>Basket</v>
      </c>
    </row>
    <row r="248" spans="1:24">
      <c r="A248" s="25" t="s">
        <v>24</v>
      </c>
      <c r="B248" s="6" t="s">
        <v>386</v>
      </c>
      <c r="C248" s="6" t="s">
        <v>26</v>
      </c>
      <c r="D248" s="26" t="s">
        <v>32</v>
      </c>
      <c r="E248" s="6" t="s">
        <v>389</v>
      </c>
      <c r="F248" s="6" t="str" cm="1">
        <f t="array" ref="F248">_xlfn.LET(
 _xlpm.txt, E248,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CUTLERY</v>
      </c>
      <c r="G248" s="6" t="str" cm="1">
        <f t="array" ref="G248">_xlfn.LET(
 _xlpm.txt, TRIM(E248),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CUTLERY HOLDER (SY-845-2)</v>
      </c>
      <c r="H248" s="6" t="str">
        <f t="shared" si="15"/>
        <v>SY-845-2</v>
      </c>
      <c r="I248" s="6" t="str" cm="1">
        <f t="array" ref="I248">_xlfn.LET(
 _xlpm.txt, E248,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48" s="6" cm="1">
        <f t="array" ref="J248">_xlfn.LET(
 _xlpm.txt, E248,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20000</v>
      </c>
      <c r="K248" s="6" t="str" cm="1">
        <f t="array" ref="K248">_xlfn.LET(
 _xlpm.txt, E248,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48" s="6" t="str">
        <f>IFERROR(_xlfn.TEXTAFTER(_xlfn.TEXTBEFORE(E248," PER"),"USD ")," ")</f>
        <v>0.8321</v>
      </c>
      <c r="M248" s="6" t="str">
        <f t="shared" si="16"/>
        <v>PCS</v>
      </c>
      <c r="N248" s="6">
        <v>2800</v>
      </c>
      <c r="O248" s="6" t="s">
        <v>28</v>
      </c>
      <c r="P248" s="6">
        <v>539.22074285714291</v>
      </c>
      <c r="Q248" s="6">
        <v>1509818.08</v>
      </c>
      <c r="R248" s="6">
        <v>6.3926584808197164</v>
      </c>
      <c r="S248" s="6">
        <v>17899.443746295201</v>
      </c>
      <c r="T248" s="27">
        <v>553197.4</v>
      </c>
      <c r="U248" s="6">
        <f t="shared" si="17"/>
        <v>545.61340133796261</v>
      </c>
      <c r="V248" s="6">
        <f t="shared" si="18"/>
        <v>2024</v>
      </c>
      <c r="W248" s="10" t="str">
        <f>IFERROR(VLOOKUP(VALUE(D248),'HSN Lookup'!$A:$B,2,0),"Unknown")</f>
        <v>Household Steel Items</v>
      </c>
      <c r="X248" s="6" t="str">
        <f t="shared" si="19"/>
        <v>Holder</v>
      </c>
    </row>
    <row r="249" spans="1:24">
      <c r="A249" s="25" t="s">
        <v>24</v>
      </c>
      <c r="B249" s="6" t="s">
        <v>386</v>
      </c>
      <c r="C249" s="6" t="s">
        <v>26</v>
      </c>
      <c r="D249" s="26" t="s">
        <v>101</v>
      </c>
      <c r="E249" s="6" t="s">
        <v>390</v>
      </c>
      <c r="F249" s="6" t="str" cm="1">
        <f t="array" ref="F249">_xlfn.LET(
 _xlpm.txt, E249,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STICK</v>
      </c>
      <c r="G249" s="6" t="str" cm="1">
        <f t="array" ref="G249">_xlfn.LET(
 _xlpm.txt, TRIM(E249),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STICK FRY PAN 16CM (AN-01)</v>
      </c>
      <c r="H249" s="6" t="str">
        <f t="shared" si="15"/>
        <v>AN-01</v>
      </c>
      <c r="I249" s="6" t="str" cm="1">
        <f t="array" ref="I249">_xlfn.LET(
 _xlpm.txt, E249,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49" s="6" cm="1">
        <f t="array" ref="J249">_xlfn.LET(
 _xlpm.txt, E249,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26400</v>
      </c>
      <c r="K249" s="6" t="str" cm="1">
        <f t="array" ref="K249">_xlfn.LET(
 _xlpm.txt, E249,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49" s="6" t="str">
        <f>IFERROR(_xlfn.TEXTAFTER(_xlfn.TEXTBEFORE(E249," PER"),"USD ")," ")</f>
        <v>0.5034</v>
      </c>
      <c r="M249" s="6" t="str">
        <f t="shared" si="16"/>
        <v>PCS</v>
      </c>
      <c r="N249" s="6">
        <v>5984</v>
      </c>
      <c r="O249" s="6" t="s">
        <v>28</v>
      </c>
      <c r="P249" s="6">
        <v>211.80110628342251</v>
      </c>
      <c r="Q249" s="6">
        <v>1267417.82</v>
      </c>
      <c r="R249" s="6">
        <v>2.5109793276042982</v>
      </c>
      <c r="S249" s="6">
        <v>15025.700296384121</v>
      </c>
      <c r="T249" s="27">
        <v>464382</v>
      </c>
      <c r="U249" s="6">
        <f t="shared" si="17"/>
        <v>214.31208561102682</v>
      </c>
      <c r="V249" s="6">
        <f t="shared" si="18"/>
        <v>2024</v>
      </c>
      <c r="W249" s="10" t="str">
        <f>IFERROR(VLOOKUP(VALUE(D249),'HSN Lookup'!$A:$B,2,0),"Unknown")</f>
        <v>Kitchen Filters</v>
      </c>
      <c r="X249" s="6" t="str">
        <f t="shared" si="19"/>
        <v>Other</v>
      </c>
    </row>
    <row r="250" spans="1:24">
      <c r="A250" s="25" t="s">
        <v>24</v>
      </c>
      <c r="B250" s="6" t="s">
        <v>386</v>
      </c>
      <c r="C250" s="6" t="s">
        <v>26</v>
      </c>
      <c r="D250" s="26" t="s">
        <v>101</v>
      </c>
      <c r="E250" s="6" t="s">
        <v>391</v>
      </c>
      <c r="F250" s="6" t="str" cm="1">
        <f t="array" ref="F250">_xlfn.LET(
 _xlpm.txt, E250,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STICK</v>
      </c>
      <c r="G250" s="6" t="str" cm="1">
        <f t="array" ref="G250">_xlfn.LET(
 _xlpm.txt, TRIM(E250),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STICK SAUCE PAN 16CM (AN-02)</v>
      </c>
      <c r="H250" s="6" t="str">
        <f t="shared" si="15"/>
        <v>AN-02</v>
      </c>
      <c r="I250" s="6" t="str" cm="1">
        <f t="array" ref="I250">_xlfn.LET(
 _xlpm.txt, E250,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50" s="6" cm="1">
        <f t="array" ref="J250">_xlfn.LET(
 _xlpm.txt, E250,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41790</v>
      </c>
      <c r="K250" s="6" t="str" cm="1">
        <f t="array" ref="K250">_xlfn.LET(
 _xlpm.txt, E250,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50" s="6" t="str">
        <f>IFERROR(_xlfn.TEXTAFTER(_xlfn.TEXTBEFORE(E250," PER"),"USD ")," ")</f>
        <v xml:space="preserve"> </v>
      </c>
      <c r="M250" s="6" t="str">
        <f t="shared" si="16"/>
        <v>PCS</v>
      </c>
      <c r="N250" s="6">
        <v>10726.1</v>
      </c>
      <c r="O250" s="6" t="s">
        <v>28</v>
      </c>
      <c r="P250" s="6">
        <v>210.23068123549101</v>
      </c>
      <c r="Q250" s="6">
        <v>2254955.31</v>
      </c>
      <c r="R250" s="6">
        <v>2.492361366158756</v>
      </c>
      <c r="S250" s="6">
        <v>26733.317249555421</v>
      </c>
      <c r="T250" s="27">
        <v>826215.7</v>
      </c>
      <c r="U250" s="6">
        <f t="shared" si="17"/>
        <v>212.72304260164975</v>
      </c>
      <c r="V250" s="6">
        <f t="shared" si="18"/>
        <v>2024</v>
      </c>
      <c r="W250" s="10" t="str">
        <f>IFERROR(VLOOKUP(VALUE(D250),'HSN Lookup'!$A:$B,2,0),"Unknown")</f>
        <v>Kitchen Filters</v>
      </c>
      <c r="X250" s="6" t="str">
        <f t="shared" si="19"/>
        <v>Other</v>
      </c>
    </row>
    <row r="251" spans="1:24">
      <c r="A251" s="25" t="s">
        <v>24</v>
      </c>
      <c r="B251" s="6" t="s">
        <v>386</v>
      </c>
      <c r="C251" s="6" t="s">
        <v>26</v>
      </c>
      <c r="D251" s="26" t="s">
        <v>32</v>
      </c>
      <c r="E251" s="6" t="s">
        <v>392</v>
      </c>
      <c r="F251" s="6" t="str" cm="1">
        <f t="array" ref="F251">_xlfn.LET(
 _xlpm.txt, E251,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251" s="6" t="str" cm="1">
        <f t="array" ref="G251">_xlfn.LET(
 _xlpm.txt, TRIM(E251),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BIG (SY-845-4)</v>
      </c>
      <c r="H251" s="6" t="str">
        <f t="shared" si="15"/>
        <v>SY-845-4</v>
      </c>
      <c r="I251" s="6" t="str" cm="1">
        <f t="array" ref="I251">_xlfn.LET(
 _xlpm.txt, E251,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51" s="6" cm="1">
        <f t="array" ref="J251">_xlfn.LET(
 _xlpm.txt, E251,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10000</v>
      </c>
      <c r="K251" s="6" t="str" cm="1">
        <f t="array" ref="K251">_xlfn.LET(
 _xlpm.txt, E251,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51" s="6" t="str">
        <f>IFERROR(_xlfn.TEXTAFTER(_xlfn.TEXTBEFORE(E251," PER"),"USD ")," ")</f>
        <v>1.1026</v>
      </c>
      <c r="M251" s="6" t="str">
        <f t="shared" si="16"/>
        <v>PCS</v>
      </c>
      <c r="N251" s="6">
        <v>2250</v>
      </c>
      <c r="O251" s="6" t="s">
        <v>28</v>
      </c>
      <c r="P251" s="6">
        <v>444.58475555555572</v>
      </c>
      <c r="Q251" s="6">
        <v>1000315.7</v>
      </c>
      <c r="R251" s="6">
        <v>5.2707143515774222</v>
      </c>
      <c r="S251" s="6">
        <v>11859.1072910492</v>
      </c>
      <c r="T251" s="27">
        <v>366515.6</v>
      </c>
      <c r="U251" s="6">
        <f t="shared" si="17"/>
        <v>449.85546990713311</v>
      </c>
      <c r="V251" s="6">
        <f t="shared" si="18"/>
        <v>2024</v>
      </c>
      <c r="W251" s="10" t="str">
        <f>IFERROR(VLOOKUP(VALUE(D251),'HSN Lookup'!$A:$B,2,0),"Unknown")</f>
        <v>Household Steel Items</v>
      </c>
      <c r="X251" s="6" t="str">
        <f t="shared" si="19"/>
        <v>Basket</v>
      </c>
    </row>
    <row r="252" spans="1:24">
      <c r="A252" s="25" t="s">
        <v>24</v>
      </c>
      <c r="B252" s="6" t="s">
        <v>386</v>
      </c>
      <c r="C252" s="6" t="s">
        <v>26</v>
      </c>
      <c r="D252" s="26" t="s">
        <v>32</v>
      </c>
      <c r="E252" s="6" t="s">
        <v>393</v>
      </c>
      <c r="F252" s="6" t="str" cm="1">
        <f t="array" ref="F252">_xlfn.LET(
 _xlpm.txt, E252,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252" s="6" t="str" cm="1">
        <f t="array" ref="G252">_xlfn.LET(
 _xlpm.txt, TRIM(E252),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SMALL (SY-845-3)</v>
      </c>
      <c r="H252" s="6" t="str">
        <f t="shared" si="15"/>
        <v>SY-845-3</v>
      </c>
      <c r="I252" s="6" t="str" cm="1">
        <f t="array" ref="I252">_xlfn.LET(
 _xlpm.txt, E252,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52" s="6" cm="1">
        <f t="array" ref="J252">_xlfn.LET(
 _xlpm.txt, E252,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</v>
      </c>
      <c r="K252" s="6" t="str" cm="1">
        <f t="array" ref="K252">_xlfn.LET(
 _xlpm.txt, E252,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52" s="6" t="str">
        <f>IFERROR(_xlfn.TEXTAFTER(_xlfn.TEXTBEFORE(E252," PER"),"USD ")," ")</f>
        <v>0.9639</v>
      </c>
      <c r="M252" s="6" t="str">
        <f t="shared" si="16"/>
        <v>PCS</v>
      </c>
      <c r="N252" s="6">
        <v>612.5</v>
      </c>
      <c r="O252" s="6" t="s">
        <v>28</v>
      </c>
      <c r="P252" s="6">
        <v>385.48620408163282</v>
      </c>
      <c r="Q252" s="6">
        <v>236110.3</v>
      </c>
      <c r="R252" s="6">
        <v>4.5700794793317447</v>
      </c>
      <c r="S252" s="6">
        <v>2799.1736810906932</v>
      </c>
      <c r="T252" s="27">
        <v>86510.9</v>
      </c>
      <c r="U252" s="6">
        <f t="shared" si="17"/>
        <v>390.05628356096457</v>
      </c>
      <c r="V252" s="6">
        <f t="shared" si="18"/>
        <v>2024</v>
      </c>
      <c r="W252" s="10" t="str">
        <f>IFERROR(VLOOKUP(VALUE(D252),'HSN Lookup'!$A:$B,2,0),"Unknown")</f>
        <v>Household Steel Items</v>
      </c>
      <c r="X252" s="6" t="str">
        <f t="shared" si="19"/>
        <v>Basket</v>
      </c>
    </row>
    <row r="253" spans="1:24">
      <c r="A253" s="25" t="s">
        <v>24</v>
      </c>
      <c r="B253" s="6" t="s">
        <v>394</v>
      </c>
      <c r="C253" s="6" t="s">
        <v>26</v>
      </c>
      <c r="D253" s="26" t="s">
        <v>29</v>
      </c>
      <c r="E253" s="6" t="s">
        <v>395</v>
      </c>
      <c r="F253" s="6" t="str" cm="1">
        <f t="array" ref="F253">_xlfn.LET(
 _xlpm.txt, E253,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253" s="6" t="str" cm="1">
        <f t="array" ref="G253">_xlfn.LET(
 _xlpm.txt, TRIM(E253),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253" s="6" t="str">
        <f t="shared" si="15"/>
        <v>8001-2</v>
      </c>
      <c r="I253" s="6" t="str" cm="1">
        <f t="array" ref="I253">_xlfn.LET(
 _xlpm.txt, E253,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53" s="6" cm="1">
        <f t="array" ref="J253">_xlfn.LET(
 _xlpm.txt, E253,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168960</v>
      </c>
      <c r="K253" s="6" t="str" cm="1">
        <f t="array" ref="K253">_xlfn.LET(
 _xlpm.txt, E253,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253" s="6" t="str">
        <f>IFERROR(_xlfn.TEXTAFTER(_xlfn.TEXTBEFORE(E253," PER"),"USD ")," ")</f>
        <v xml:space="preserve"> </v>
      </c>
      <c r="M253" s="6" t="str">
        <f t="shared" si="16"/>
        <v>SET</v>
      </c>
      <c r="N253" s="6">
        <v>4928</v>
      </c>
      <c r="O253" s="6" t="s">
        <v>28</v>
      </c>
      <c r="P253" s="6">
        <v>463.72189326298712</v>
      </c>
      <c r="Q253" s="6">
        <v>2285221.4900000002</v>
      </c>
      <c r="R253" s="6">
        <v>5.4975920955896518</v>
      </c>
      <c r="S253" s="6">
        <v>27092.133847065801</v>
      </c>
      <c r="T253" s="27">
        <v>1004583.3</v>
      </c>
      <c r="U253" s="6">
        <f t="shared" si="17"/>
        <v>469.21948535857678</v>
      </c>
      <c r="V253" s="6">
        <f t="shared" si="18"/>
        <v>2024</v>
      </c>
      <c r="W253" s="10" t="str">
        <f>IFERROR(VLOOKUP(VALUE(D253),'HSN Lookup'!$A:$B,2,0),"Unknown")</f>
        <v>Steel Scrubbers</v>
      </c>
      <c r="X253" s="6" t="str">
        <f t="shared" si="19"/>
        <v>Scrubber</v>
      </c>
    </row>
    <row r="254" spans="1:24">
      <c r="A254" s="25" t="s">
        <v>24</v>
      </c>
      <c r="B254" s="6" t="s">
        <v>396</v>
      </c>
      <c r="C254" s="6" t="s">
        <v>26</v>
      </c>
      <c r="D254" s="26" t="s">
        <v>32</v>
      </c>
      <c r="E254" s="6" t="s">
        <v>397</v>
      </c>
      <c r="F254" s="6" t="str" cm="1">
        <f t="array" ref="F254">_xlfn.LET(
 _xlpm.txt, E254,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254" s="6" t="str" cm="1">
        <f t="array" ref="G254">_xlfn.LET(
 _xlpm.txt, TRIM(E254),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254" s="6" t="str">
        <f t="shared" si="15"/>
        <v>6578</v>
      </c>
      <c r="I254" s="6" cm="1">
        <f t="array" ref="I254">_xlfn.LET(
 _xlpm.txt, E254,
 _xlpm.afterQty, IFERROR(_xlfn.TEXTAFTER(_xlpm.txt, "QTY:"), ""),
 _xlpm.numberText, TRIM(_xlfn.TEXTBEFORE(_xlpm.afterQty, " ")),
 _xlpm.cleanNum, SUBSTITUTE(_xlpm.numberText, ",", ""),
 IF(ISNUMBER(--_xlpm.cleanNum), --_xlpm.cleanNum, "")
)</f>
        <v>9132</v>
      </c>
      <c r="J254" s="6" cm="1">
        <f t="array" ref="J254">_xlfn.LET(
 _xlpm.txt, E254,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9132</v>
      </c>
      <c r="K254" s="6" t="str" cm="1">
        <f t="array" ref="K254">_xlfn.LET(
 _xlpm.txt, E254,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54" s="6" t="str">
        <f>IFERROR(_xlfn.TEXTAFTER(_xlfn.TEXTBEFORE(E254," PER"),"USD ")," ")</f>
        <v>1.598</v>
      </c>
      <c r="M254" s="6" t="str">
        <f t="shared" si="16"/>
        <v>PCS</v>
      </c>
      <c r="N254" s="6">
        <v>2701.55</v>
      </c>
      <c r="O254" s="6" t="s">
        <v>28</v>
      </c>
      <c r="P254" s="6">
        <v>469.05634909999998</v>
      </c>
      <c r="Q254" s="6">
        <v>1267179.18</v>
      </c>
      <c r="R254" s="6">
        <v>5.5608340150000002</v>
      </c>
      <c r="S254" s="6">
        <v>15022.87113</v>
      </c>
      <c r="T254" s="27">
        <v>464294.40000000002</v>
      </c>
      <c r="U254" s="6">
        <f t="shared" si="17"/>
        <v>474.61718311499999</v>
      </c>
      <c r="V254" s="6">
        <f t="shared" si="18"/>
        <v>2024</v>
      </c>
      <c r="W254" s="10" t="str">
        <f>IFERROR(VLOOKUP(VALUE(D254),'HSN Lookup'!$A:$B,2,0),"Unknown")</f>
        <v>Household Steel Items</v>
      </c>
      <c r="X254" s="6" t="str">
        <f t="shared" si="19"/>
        <v>Other</v>
      </c>
    </row>
    <row r="255" spans="1:24">
      <c r="A255" s="25" t="s">
        <v>24</v>
      </c>
      <c r="B255" s="6" t="s">
        <v>396</v>
      </c>
      <c r="C255" s="6" t="s">
        <v>26</v>
      </c>
      <c r="D255" s="26" t="s">
        <v>32</v>
      </c>
      <c r="E255" s="6" t="s">
        <v>398</v>
      </c>
      <c r="F255" s="6" t="str" cm="1">
        <f t="array" ref="F255">_xlfn.LET(
 _xlpm.txt, E255,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255" s="6" t="str" cm="1">
        <f t="array" ref="G255">_xlfn.LET(
 _xlpm.txt, TRIM(E255),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(6857)</v>
      </c>
      <c r="H255" s="6" t="str">
        <f t="shared" si="15"/>
        <v>6857</v>
      </c>
      <c r="I255" s="6" cm="1">
        <f t="array" ref="I255">_xlfn.LET(
 _xlpm.txt, E255,
 _xlpm.afterQty, IFERROR(_xlfn.TEXTAFTER(_xlpm.txt, "QTY:"), ""),
 _xlpm.numberText, TRIM(_xlfn.TEXTBEFORE(_xlpm.afterQty, " ")),
 _xlpm.cleanNum, SUBSTITUTE(_xlpm.numberText, ",", ""),
 IF(ISNUMBER(--_xlpm.cleanNum), --_xlpm.cleanNum, "")
)</f>
        <v>46296</v>
      </c>
      <c r="J255" s="6" cm="1">
        <f t="array" ref="J255">_xlfn.LET(
 _xlpm.txt, E255,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46296</v>
      </c>
      <c r="K255" s="6" t="str" cm="1">
        <f t="array" ref="K255">_xlfn.LET(
 _xlpm.txt, E255,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55" s="6" t="str">
        <f>IFERROR(_xlfn.TEXTAFTER(_xlfn.TEXTBEFORE(E255," PER"),"USD ")," ")</f>
        <v>0.718</v>
      </c>
      <c r="M255" s="6" t="str">
        <f t="shared" si="16"/>
        <v>PCS</v>
      </c>
      <c r="N255" s="6">
        <v>5902.74</v>
      </c>
      <c r="O255" s="6" t="s">
        <v>28</v>
      </c>
      <c r="P255" s="6">
        <v>489.00080980000001</v>
      </c>
      <c r="Q255" s="6">
        <v>2886444.64</v>
      </c>
      <c r="R255" s="6">
        <v>5.7972828669999998</v>
      </c>
      <c r="S255" s="6">
        <v>34219.853470000002</v>
      </c>
      <c r="T255" s="27">
        <v>1057593.3</v>
      </c>
      <c r="U255" s="6">
        <f t="shared" si="17"/>
        <v>494.79809266699999</v>
      </c>
      <c r="V255" s="6">
        <f t="shared" si="18"/>
        <v>2024</v>
      </c>
      <c r="W255" s="10" t="str">
        <f>IFERROR(VLOOKUP(VALUE(D255),'HSN Lookup'!$A:$B,2,0),"Unknown")</f>
        <v>Household Steel Items</v>
      </c>
      <c r="X255" s="6" t="str">
        <f t="shared" si="19"/>
        <v>Other</v>
      </c>
    </row>
    <row r="256" spans="1:24">
      <c r="A256" s="25" t="s">
        <v>24</v>
      </c>
      <c r="B256" s="6" t="s">
        <v>396</v>
      </c>
      <c r="C256" s="6" t="s">
        <v>26</v>
      </c>
      <c r="D256" s="26" t="s">
        <v>32</v>
      </c>
      <c r="E256" s="6" t="s">
        <v>399</v>
      </c>
      <c r="F256" s="6" t="str" cm="1">
        <f t="array" ref="F256">_xlfn.LET(
 _xlpm.txt, E256,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256" s="6" t="str" cm="1">
        <f t="array" ref="G256">_xlfn.LET(
 _xlpm.txt, TRIM(E256),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SMALL (6587)</v>
      </c>
      <c r="H256" s="6" t="str">
        <f t="shared" si="15"/>
        <v>6587</v>
      </c>
      <c r="I256" s="6" cm="1">
        <f t="array" ref="I256">_xlfn.LET(
 _xlpm.txt, E256,
 _xlpm.afterQty, IFERROR(_xlfn.TEXTAFTER(_xlpm.txt, "QTY:"), ""),
 _xlpm.numberText, TRIM(_xlfn.TEXTBEFORE(_xlpm.afterQty, " ")),
 _xlpm.cleanNum, SUBSTITUTE(_xlpm.numberText, ",", ""),
 IF(ISNUMBER(--_xlpm.cleanNum), --_xlpm.cleanNum, "")
)</f>
        <v>51000</v>
      </c>
      <c r="J256" s="6" cm="1">
        <f t="array" ref="J256">_xlfn.LET(
 _xlpm.txt, E256,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51000</v>
      </c>
      <c r="K256" s="6" t="str" cm="1">
        <f t="array" ref="K256">_xlfn.LET(
 _xlpm.txt, E256,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56" s="6" t="str">
        <f>IFERROR(_xlfn.TEXTAFTER(_xlfn.TEXTBEFORE(E256," PER"),"USD ")," ")</f>
        <v>1.470</v>
      </c>
      <c r="M256" s="6" t="str">
        <f t="shared" si="16"/>
        <v>PCS</v>
      </c>
      <c r="N256" s="6">
        <v>10348.75</v>
      </c>
      <c r="O256" s="6" t="s">
        <v>28</v>
      </c>
      <c r="P256" s="6">
        <v>629.06408020000003</v>
      </c>
      <c r="Q256" s="6">
        <v>6510026.9000000004</v>
      </c>
      <c r="R256" s="6">
        <v>7.457783998</v>
      </c>
      <c r="S256" s="6">
        <v>77178.742150000005</v>
      </c>
      <c r="T256" s="27">
        <v>2385273.7999999998</v>
      </c>
      <c r="U256" s="6">
        <f t="shared" si="17"/>
        <v>636.521864198</v>
      </c>
      <c r="V256" s="6">
        <f t="shared" si="18"/>
        <v>2024</v>
      </c>
      <c r="W256" s="10" t="str">
        <f>IFERROR(VLOOKUP(VALUE(D256),'HSN Lookup'!$A:$B,2,0),"Unknown")</f>
        <v>Household Steel Items</v>
      </c>
      <c r="X256" s="6" t="str">
        <f t="shared" si="19"/>
        <v>Lunch Box</v>
      </c>
    </row>
    <row r="257" spans="1:24">
      <c r="A257" s="25" t="s">
        <v>24</v>
      </c>
      <c r="B257" s="6" t="s">
        <v>396</v>
      </c>
      <c r="C257" s="6" t="s">
        <v>26</v>
      </c>
      <c r="D257" s="26" t="s">
        <v>32</v>
      </c>
      <c r="E257" s="6" t="s">
        <v>400</v>
      </c>
      <c r="F257" s="6" t="str" cm="1">
        <f t="array" ref="F257">_xlfn.LET(
 _xlpm.txt, E257,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257" s="6" t="str" cm="1">
        <f t="array" ref="G257">_xlfn.LET(
 _xlpm.txt, TRIM(E257),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(6862)</v>
      </c>
      <c r="H257" s="6" t="str">
        <f t="shared" si="15"/>
        <v>6862</v>
      </c>
      <c r="I257" s="6" cm="1">
        <f t="array" ref="I257">_xlfn.LET(
 _xlpm.txt, E257,
 _xlpm.afterQty, IFERROR(_xlfn.TEXTAFTER(_xlpm.txt, "QTY:"), ""),
 _xlpm.numberText, TRIM(_xlfn.TEXTBEFORE(_xlpm.afterQty, " ")),
 _xlpm.cleanNum, SUBSTITUTE(_xlpm.numberText, ",", ""),
 IF(ISNUMBER(--_xlpm.cleanNum), --_xlpm.cleanNum, "")
)</f>
        <v>43200</v>
      </c>
      <c r="J257" s="6" cm="1">
        <f t="array" ref="J257">_xlfn.LET(
 _xlpm.txt, E257,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43200</v>
      </c>
      <c r="K257" s="6" t="str" cm="1">
        <f t="array" ref="K257">_xlfn.LET(
 _xlpm.txt, E257,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57" s="6" t="str">
        <f>IFERROR(_xlfn.TEXTAFTER(_xlfn.TEXTBEFORE(E257," PER"),"USD ")," ")</f>
        <v>1.380</v>
      </c>
      <c r="M257" s="6" t="str">
        <f t="shared" si="16"/>
        <v>PCS</v>
      </c>
      <c r="N257" s="6">
        <v>10800</v>
      </c>
      <c r="O257" s="6" t="s">
        <v>28</v>
      </c>
      <c r="P257" s="6">
        <v>479.32972410000002</v>
      </c>
      <c r="Q257" s="6">
        <v>5176761.0199999996</v>
      </c>
      <c r="R257" s="6">
        <v>5.68262862</v>
      </c>
      <c r="S257" s="6">
        <v>61372.389089999997</v>
      </c>
      <c r="T257" s="27">
        <v>1896765.2</v>
      </c>
      <c r="U257" s="6">
        <f t="shared" si="17"/>
        <v>485.01235272000002</v>
      </c>
      <c r="V257" s="6">
        <f t="shared" si="18"/>
        <v>2024</v>
      </c>
      <c r="W257" s="10" t="str">
        <f>IFERROR(VLOOKUP(VALUE(D257),'HSN Lookup'!$A:$B,2,0),"Unknown")</f>
        <v>Household Steel Items</v>
      </c>
      <c r="X257" s="6" t="str">
        <f t="shared" si="19"/>
        <v>Other</v>
      </c>
    </row>
    <row r="258" spans="1:24">
      <c r="A258" s="25" t="s">
        <v>24</v>
      </c>
      <c r="B258" s="6" t="s">
        <v>396</v>
      </c>
      <c r="C258" s="6" t="s">
        <v>26</v>
      </c>
      <c r="D258" s="26" t="s">
        <v>32</v>
      </c>
      <c r="E258" s="6" t="s">
        <v>401</v>
      </c>
      <c r="F258" s="6" t="str" cm="1">
        <f t="array" ref="F258">_xlfn.LET(
 _xlpm.txt, E258,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258" s="6" t="str" cm="1">
        <f t="array" ref="G258">_xlfn.LET(
 _xlpm.txt, TRIM(E258),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MEDIUM (6581)</v>
      </c>
      <c r="H258" s="6" t="str">
        <f t="shared" ref="H258:H321" si="20">IFERROR(
    IF(
       AND(ISNUMBER(FIND("(",E258)),
           NOT(ISNUMBER(SEARCH("QTY", _xlfn.TEXTBEFORE(_xlfn.TEXTAFTER(E258,"("), ")"))))
       ),
       _xlfn.TEXTBEFORE(_xlfn.TEXTAFTER(E258,"("), ")"),
       LEFT(E258, FIND(" ", E258 &amp; " ") - 1)
    ),
"")</f>
        <v>6581</v>
      </c>
      <c r="I258" s="6" cm="1">
        <f t="array" ref="I258">_xlfn.LET(
 _xlpm.txt, E258,
 _xlpm.afterQty, IFERROR(_xlfn.TEXTAFTER(_xlpm.txt, "QTY:"), ""),
 _xlpm.numberText, TRIM(_xlfn.TEXTBEFORE(_xlpm.afterQty, " ")),
 _xlpm.cleanNum, SUBSTITUTE(_xlpm.numberText, ",", ""),
 IF(ISNUMBER(--_xlpm.cleanNum), --_xlpm.cleanNum, "")
)</f>
        <v>8040</v>
      </c>
      <c r="J258" s="6" cm="1">
        <f t="array" ref="J258">_xlfn.LET(
 _xlpm.txt, E258,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8040</v>
      </c>
      <c r="K258" s="6" t="str" cm="1">
        <f t="array" ref="K258">_xlfn.LET(
 _xlpm.txt, E258,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58" s="6" t="str">
        <f>IFERROR(_xlfn.TEXTAFTER(_xlfn.TEXTBEFORE(E258," PER"),"USD ")," ")</f>
        <v xml:space="preserve"> </v>
      </c>
      <c r="M258" s="6" t="str">
        <f t="shared" ref="M258:M321" si="21">IF(OR(K258="PCS",K258="PC",K258="NOS"),"PCS",
IF(OR(K258="SET",K258="SETS"),"SET",
IF(K258="PKT","PACK","OTHER")))</f>
        <v>PCS</v>
      </c>
      <c r="N258" s="6">
        <v>971.5</v>
      </c>
      <c r="O258" s="6" t="s">
        <v>28</v>
      </c>
      <c r="P258" s="6">
        <v>628.80583630000001</v>
      </c>
      <c r="Q258" s="6">
        <v>610884.87</v>
      </c>
      <c r="R258" s="6">
        <v>7.4547224219999997</v>
      </c>
      <c r="S258" s="6">
        <v>7242.2628329999998</v>
      </c>
      <c r="T258" s="27">
        <v>223828.2</v>
      </c>
      <c r="U258" s="6">
        <f t="shared" ref="U258:U321" si="22">P258+R258</f>
        <v>636.26055872200004</v>
      </c>
      <c r="V258" s="6">
        <f t="shared" ref="V258:V321" si="23">YEAR(B258)</f>
        <v>2024</v>
      </c>
      <c r="W258" s="10" t="str">
        <f>IFERROR(VLOOKUP(VALUE(D258),'HSN Lookup'!$A:$B,2,0),"Unknown")</f>
        <v>Household Steel Items</v>
      </c>
      <c r="X258" s="6" t="str">
        <f t="shared" ref="X258:X321" si="24">IF(ISNUMBER(SEARCH("SCRUBBER",G258)),"Scrubber",
 IF(ISNUMBER(SEARCH("STRAINER",G258)),"Tea Strainer",
 IF(ISNUMBER(SEARCH("BASKET",G258)),"Basket",
 IF(ISNUMBER(SEARCH("HANGER",G258)),"Hanger",
 IF(ISNUMBER(SEARCH("STAND",G258)),"Cloth Stand",
 IF(ISNUMBER(SEARCH("SPRINKLER",G258)),"Sprinkler",
 IF(ISNUMBER(SEARCH("HOLDER",G258)),"Holder",
 IF(ISNUMBER(SEARCH("LUNCH BOX",G258)),"Lunch Box",
 "Other"))))))))</f>
        <v>Other</v>
      </c>
    </row>
    <row r="259" spans="1:24">
      <c r="A259" s="25" t="s">
        <v>24</v>
      </c>
      <c r="B259" s="6" t="s">
        <v>402</v>
      </c>
      <c r="C259" s="6" t="s">
        <v>26</v>
      </c>
      <c r="D259" s="26" t="s">
        <v>32</v>
      </c>
      <c r="E259" s="6" t="s">
        <v>403</v>
      </c>
      <c r="F259" s="6" t="str" cm="1">
        <f t="array" ref="F259">_xlfn.LET(
 _xlpm.txt, E259,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59" s="6" t="str" cm="1">
        <f t="array" ref="G259">_xlfn.LET(
 _xlpm.txt, TRIM(E259),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(3888)</v>
      </c>
      <c r="H259" s="6" t="str">
        <f t="shared" si="20"/>
        <v>3888</v>
      </c>
      <c r="I259" s="6" cm="1">
        <f t="array" ref="I259">_xlfn.LET(
 _xlpm.txt, E259,
 _xlpm.afterQty, IFERROR(_xlfn.TEXTAFTER(_xlpm.txt, "QTY:"), ""),
 _xlpm.numberText, TRIM(_xlfn.TEXTBEFORE(_xlpm.afterQty, " ")),
 _xlpm.cleanNum, SUBSTITUTE(_xlpm.numberText, ",", ""),
 IF(ISNUMBER(--_xlpm.cleanNum), --_xlpm.cleanNum, "")
)</f>
        <v>215808</v>
      </c>
      <c r="J259" s="6" cm="1">
        <f t="array" ref="J259">_xlfn.LET(
 _xlpm.txt, E259,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215808</v>
      </c>
      <c r="K259" s="6" t="str" cm="1">
        <f t="array" ref="K259">_xlfn.LET(
 _xlpm.txt, E259,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59" s="6" t="str">
        <f>IFERROR(_xlfn.TEXTAFTER(_xlfn.TEXTBEFORE(E259," PER"),"USD ")," ")</f>
        <v>0.265</v>
      </c>
      <c r="M259" s="6" t="str">
        <f t="shared" si="21"/>
        <v>PCS</v>
      </c>
      <c r="N259" s="6">
        <v>7193.6</v>
      </c>
      <c r="O259" s="6" t="s">
        <v>28</v>
      </c>
      <c r="P259" s="6">
        <v>687.96345640000004</v>
      </c>
      <c r="Q259" s="6">
        <v>4948933.92</v>
      </c>
      <c r="R259" s="6">
        <v>8.1560575740000001</v>
      </c>
      <c r="S259" s="6">
        <v>58671.41577</v>
      </c>
      <c r="T259" s="27">
        <v>1813289.4</v>
      </c>
      <c r="U259" s="6">
        <f t="shared" si="22"/>
        <v>696.11951397400003</v>
      </c>
      <c r="V259" s="6">
        <f t="shared" si="23"/>
        <v>2024</v>
      </c>
      <c r="W259" s="10" t="str">
        <f>IFERROR(VLOOKUP(VALUE(D259),'HSN Lookup'!$A:$B,2,0),"Unknown")</f>
        <v>Household Steel Items</v>
      </c>
      <c r="X259" s="6" t="str">
        <f t="shared" si="24"/>
        <v>Other</v>
      </c>
    </row>
    <row r="260" spans="1:24">
      <c r="A260" s="25" t="s">
        <v>24</v>
      </c>
      <c r="B260" s="6" t="s">
        <v>404</v>
      </c>
      <c r="C260" s="6" t="s">
        <v>26</v>
      </c>
      <c r="D260" s="26" t="s">
        <v>32</v>
      </c>
      <c r="E260" s="6" t="s">
        <v>405</v>
      </c>
      <c r="F260" s="6" t="str" cm="1">
        <f t="array" ref="F260">_xlfn.LET(
 _xlpm.txt, E260,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260" s="6" t="str" cm="1">
        <f t="array" ref="G260">_xlfn.LET(
 _xlpm.txt, TRIM(E260),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260" s="6" t="str">
        <f t="shared" si="20"/>
        <v>SB-12</v>
      </c>
      <c r="I260" s="6" t="str" cm="1">
        <f t="array" ref="I260">_xlfn.LET(
 _xlpm.txt, E260,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60" s="6" cm="1">
        <f t="array" ref="J260">_xlfn.LET(
 _xlpm.txt, E260,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24372</v>
      </c>
      <c r="K260" s="6" t="str" cm="1">
        <f t="array" ref="K260">_xlfn.LET(
 _xlpm.txt, E260,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60" s="6" t="str">
        <f>IFERROR(_xlfn.TEXTAFTER(_xlfn.TEXTBEFORE(E260," PER"),"USD ")," ")</f>
        <v>1.0347</v>
      </c>
      <c r="M260" s="6" t="str">
        <f t="shared" si="21"/>
        <v>PCS</v>
      </c>
      <c r="N260" s="6">
        <v>5957.6</v>
      </c>
      <c r="O260" s="6" t="s">
        <v>28</v>
      </c>
      <c r="P260" s="6">
        <v>379.32966299999998</v>
      </c>
      <c r="Q260" s="6">
        <v>2259894.4</v>
      </c>
      <c r="R260" s="6">
        <v>4.4970914400000002</v>
      </c>
      <c r="S260" s="6">
        <v>26791.87196</v>
      </c>
      <c r="T260" s="27">
        <v>828025.3</v>
      </c>
      <c r="U260" s="6">
        <f t="shared" si="22"/>
        <v>383.82675444</v>
      </c>
      <c r="V260" s="6">
        <f t="shared" si="23"/>
        <v>2024</v>
      </c>
      <c r="W260" s="10" t="str">
        <f>IFERROR(VLOOKUP(VALUE(D260),'HSN Lookup'!$A:$B,2,0),"Unknown")</f>
        <v>Household Steel Items</v>
      </c>
      <c r="X260" s="6" t="str">
        <f t="shared" si="24"/>
        <v>Tea Strainer</v>
      </c>
    </row>
    <row r="261" spans="1:24">
      <c r="A261" s="25" t="s">
        <v>24</v>
      </c>
      <c r="B261" s="6" t="s">
        <v>404</v>
      </c>
      <c r="C261" s="6" t="s">
        <v>26</v>
      </c>
      <c r="D261" s="26" t="s">
        <v>32</v>
      </c>
      <c r="E261" s="6" t="s">
        <v>406</v>
      </c>
      <c r="F261" s="6" t="str" cm="1">
        <f t="array" ref="F261">_xlfn.LET(
 _xlpm.txt, E261,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DRAINER</v>
      </c>
      <c r="G261" s="6" t="str" cm="1">
        <f t="array" ref="G261">_xlfn.LET(
 _xlpm.txt, TRIM(E261),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DRAINER (AM-321)</v>
      </c>
      <c r="H261" s="6" t="str">
        <f t="shared" si="20"/>
        <v>AM-321</v>
      </c>
      <c r="I261" s="6" t="str" cm="1">
        <f t="array" ref="I261">_xlfn.LET(
 _xlpm.txt, E261,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61" s="6" cm="1">
        <f t="array" ref="J261">_xlfn.LET(
 _xlpm.txt, E261,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261" s="6" t="str" cm="1">
        <f t="array" ref="K261">_xlfn.LET(
 _xlpm.txt, E261,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61" s="6" t="str">
        <f>IFERROR(_xlfn.TEXTAFTER(_xlfn.TEXTBEFORE(E261," PER"),"USD ")," ")</f>
        <v>0.7277</v>
      </c>
      <c r="M261" s="6" t="str">
        <f t="shared" si="21"/>
        <v>PCS</v>
      </c>
      <c r="N261" s="6">
        <v>3465</v>
      </c>
      <c r="O261" s="6" t="s">
        <v>28</v>
      </c>
      <c r="P261" s="6">
        <v>474.2771429</v>
      </c>
      <c r="Q261" s="6">
        <v>1643370.3</v>
      </c>
      <c r="R261" s="6">
        <v>5.6227284270000002</v>
      </c>
      <c r="S261" s="6">
        <v>19482.754000000001</v>
      </c>
      <c r="T261" s="27">
        <v>602130.9</v>
      </c>
      <c r="U261" s="6">
        <f t="shared" si="22"/>
        <v>479.89987132700003</v>
      </c>
      <c r="V261" s="6">
        <f t="shared" si="23"/>
        <v>2024</v>
      </c>
      <c r="W261" s="10" t="str">
        <f>IFERROR(VLOOKUP(VALUE(D261),'HSN Lookup'!$A:$B,2,0),"Unknown")</f>
        <v>Household Steel Items</v>
      </c>
      <c r="X261" s="6" t="str">
        <f t="shared" si="24"/>
        <v>Other</v>
      </c>
    </row>
    <row r="262" spans="1:24">
      <c r="A262" s="25" t="s">
        <v>24</v>
      </c>
      <c r="B262" s="6" t="s">
        <v>404</v>
      </c>
      <c r="C262" s="6" t="s">
        <v>26</v>
      </c>
      <c r="D262" s="26" t="s">
        <v>32</v>
      </c>
      <c r="E262" s="6" t="s">
        <v>407</v>
      </c>
      <c r="F262" s="6" t="str" cm="1">
        <f t="array" ref="F262">_xlfn.LET(
 _xlpm.txt, E262,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HAND</v>
      </c>
      <c r="G262" s="6" t="str" cm="1">
        <f t="array" ref="G262">_xlfn.LET(
 _xlpm.txt, TRIM(E262),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(AM-474)</v>
      </c>
      <c r="H262" s="6" t="str">
        <f t="shared" si="20"/>
        <v>AM-474</v>
      </c>
      <c r="I262" s="6" t="str" cm="1">
        <f t="array" ref="I262">_xlfn.LET(
 _xlpm.txt, E262,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62" s="6" cm="1">
        <f t="array" ref="J262">_xlfn.LET(
 _xlpm.txt, E262,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15000</v>
      </c>
      <c r="K262" s="6" t="str" cm="1">
        <f t="array" ref="K262">_xlfn.LET(
 _xlpm.txt, E262,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62" s="6" t="str">
        <f>IFERROR(_xlfn.TEXTAFTER(_xlfn.TEXTBEFORE(E262," PER"),"USD ")," ")</f>
        <v>0.6527</v>
      </c>
      <c r="M262" s="6" t="str">
        <f t="shared" si="21"/>
        <v>PCS</v>
      </c>
      <c r="N262" s="6">
        <v>1500</v>
      </c>
      <c r="O262" s="6" t="s">
        <v>28</v>
      </c>
      <c r="P262" s="6">
        <v>584.91949999999997</v>
      </c>
      <c r="Q262" s="6">
        <v>877379.25</v>
      </c>
      <c r="R262" s="6">
        <v>6.9344339059999998</v>
      </c>
      <c r="S262" s="6">
        <v>10401.65086</v>
      </c>
      <c r="T262" s="27">
        <v>321471.8</v>
      </c>
      <c r="U262" s="6">
        <f t="shared" si="22"/>
        <v>591.85393390599995</v>
      </c>
      <c r="V262" s="6">
        <f t="shared" si="23"/>
        <v>2024</v>
      </c>
      <c r="W262" s="10" t="str">
        <f>IFERROR(VLOOKUP(VALUE(D262),'HSN Lookup'!$A:$B,2,0),"Unknown")</f>
        <v>Household Steel Items</v>
      </c>
      <c r="X262" s="6" t="str">
        <f t="shared" si="24"/>
        <v>Other</v>
      </c>
    </row>
    <row r="263" spans="1:24">
      <c r="A263" s="25" t="s">
        <v>24</v>
      </c>
      <c r="B263" s="6" t="s">
        <v>408</v>
      </c>
      <c r="C263" s="6" t="s">
        <v>26</v>
      </c>
      <c r="D263" s="26" t="s">
        <v>32</v>
      </c>
      <c r="E263" s="6" t="s">
        <v>409</v>
      </c>
      <c r="F263" s="6" t="str" cm="1">
        <f t="array" ref="F263">_xlfn.LET(
 _xlpm.txt, E263,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63" s="6" t="str" cm="1">
        <f t="array" ref="G263">_xlfn.LET(
 _xlpm.txt, TRIM(E263),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263" s="6" t="str">
        <f t="shared" si="20"/>
        <v>RYX-02-020</v>
      </c>
      <c r="I263" s="6" t="str" cm="1">
        <f t="array" ref="I263">_xlfn.LET(
 _xlpm.txt, E263,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63" s="6" t="e" cm="1">
        <f t="array" ref="J263">_xlfn.LET(
 _xlpm.txt, E263,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263" s="6" t="e" cm="1">
        <f t="array" ref="K263">_xlfn.LET(
 _xlpm.txt, E263,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63" s="6" t="str">
        <f>IFERROR(_xlfn.TEXTAFTER(_xlfn.TEXTBEFORE(E263," PER"),"USD ")," ")</f>
        <v xml:space="preserve"> </v>
      </c>
      <c r="M263" s="6" t="e">
        <f t="shared" si="21"/>
        <v>#VALUE!</v>
      </c>
      <c r="N263" s="6">
        <v>4004</v>
      </c>
      <c r="O263" s="6" t="s">
        <v>28</v>
      </c>
      <c r="P263" s="6">
        <v>387.94605644355647</v>
      </c>
      <c r="Q263" s="6">
        <v>1553336.01</v>
      </c>
      <c r="R263" s="6">
        <v>4.5965172564402419</v>
      </c>
      <c r="S263" s="6">
        <v>18404.455094786728</v>
      </c>
      <c r="T263" s="27">
        <v>569142.30000000005</v>
      </c>
      <c r="U263" s="6">
        <f t="shared" si="22"/>
        <v>392.54257369999669</v>
      </c>
      <c r="V263" s="6">
        <f t="shared" si="23"/>
        <v>2024</v>
      </c>
      <c r="W263" s="10" t="str">
        <f>IFERROR(VLOOKUP(VALUE(D263),'HSN Lookup'!$A:$B,2,0),"Unknown")</f>
        <v>Household Steel Items</v>
      </c>
      <c r="X263" s="6" t="str">
        <f t="shared" si="24"/>
        <v>Cloth Stand</v>
      </c>
    </row>
    <row r="264" spans="1:24">
      <c r="A264" s="25" t="s">
        <v>24</v>
      </c>
      <c r="B264" s="6" t="s">
        <v>408</v>
      </c>
      <c r="C264" s="6" t="s">
        <v>26</v>
      </c>
      <c r="D264" s="26" t="s">
        <v>32</v>
      </c>
      <c r="E264" s="6" t="s">
        <v>410</v>
      </c>
      <c r="F264" s="6" t="str" cm="1">
        <f t="array" ref="F264">_xlfn.LET(
 _xlpm.txt, E264,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264" s="6" t="str" cm="1">
        <f t="array" ref="G264">_xlfn.LET(
 _xlpm.txt, TRIM(E264),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264" s="6" t="str">
        <f t="shared" si="20"/>
        <v>NP-19</v>
      </c>
      <c r="I264" s="6" t="str" cm="1">
        <f t="array" ref="I264">_xlfn.LET(
 _xlpm.txt, E264,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64" s="6" cm="1">
        <f t="array" ref="J264">_xlfn.LET(
 _xlpm.txt, E264,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36720</v>
      </c>
      <c r="K264" s="6" t="str" cm="1">
        <f t="array" ref="K264">_xlfn.LET(
 _xlpm.txt, E264,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64" s="6" t="str">
        <f>IFERROR(_xlfn.TEXTAFTER(_xlfn.TEXTBEFORE(E264," PER"),"USD ")," ")</f>
        <v>0.4444</v>
      </c>
      <c r="M264" s="6" t="str">
        <f t="shared" si="21"/>
        <v>PCS</v>
      </c>
      <c r="N264" s="6">
        <v>5712</v>
      </c>
      <c r="O264" s="6" t="s">
        <v>28</v>
      </c>
      <c r="P264" s="6">
        <v>265.39416316526609</v>
      </c>
      <c r="Q264" s="6">
        <v>1515931.46</v>
      </c>
      <c r="R264" s="6">
        <v>3.144480606223532</v>
      </c>
      <c r="S264" s="6">
        <v>17961.273222748809</v>
      </c>
      <c r="T264" s="27">
        <v>555437.30000000005</v>
      </c>
      <c r="U264" s="6">
        <f t="shared" si="22"/>
        <v>268.5386437714896</v>
      </c>
      <c r="V264" s="6">
        <f t="shared" si="23"/>
        <v>2024</v>
      </c>
      <c r="W264" s="10" t="str">
        <f>IFERROR(VLOOKUP(VALUE(D264),'HSN Lookup'!$A:$B,2,0),"Unknown")</f>
        <v>Household Steel Items</v>
      </c>
      <c r="X264" s="6" t="str">
        <f t="shared" si="24"/>
        <v>Other</v>
      </c>
    </row>
    <row r="265" spans="1:24">
      <c r="A265" s="25" t="s">
        <v>24</v>
      </c>
      <c r="B265" s="6" t="s">
        <v>411</v>
      </c>
      <c r="C265" s="6" t="s">
        <v>26</v>
      </c>
      <c r="D265" s="26" t="s">
        <v>32</v>
      </c>
      <c r="E265" s="6" t="s">
        <v>412</v>
      </c>
      <c r="F265" s="6" t="str" cm="1">
        <f t="array" ref="F265">_xlfn.LET(
 _xlpm.txt, E265,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65" s="6" t="str" cm="1">
        <f t="array" ref="G265">_xlfn.LET(
 _xlpm.txt, TRIM(E265),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(RYX-02-021A)</v>
      </c>
      <c r="H265" s="6" t="str">
        <f t="shared" si="20"/>
        <v>RYX-02-021A</v>
      </c>
      <c r="I265" s="6" t="str" cm="1">
        <f t="array" ref="I265">_xlfn.LET(
 _xlpm.txt, E265,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65" s="6" cm="1">
        <f t="array" ref="J265">_xlfn.LET(
 _xlpm.txt, E265,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6480</v>
      </c>
      <c r="K265" s="6" t="str" cm="1">
        <f t="array" ref="K265">_xlfn.LET(
 _xlpm.txt, E265,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65" s="6" t="str">
        <f>IFERROR(_xlfn.TEXTAFTER(_xlfn.TEXTBEFORE(E265," PER"),"USD ")," ")</f>
        <v xml:space="preserve"> </v>
      </c>
      <c r="M265" s="6" t="str">
        <f t="shared" si="21"/>
        <v>PCS</v>
      </c>
      <c r="N265" s="6">
        <v>23760</v>
      </c>
      <c r="O265" s="6" t="s">
        <v>28</v>
      </c>
      <c r="P265" s="6">
        <v>217.97827988215491</v>
      </c>
      <c r="Q265" s="6">
        <v>5179163.93</v>
      </c>
      <c r="R265" s="6">
        <v>2.582681041257759</v>
      </c>
      <c r="S265" s="6">
        <v>61364.501540284349</v>
      </c>
      <c r="T265" s="27">
        <v>1897645.7</v>
      </c>
      <c r="U265" s="6">
        <f t="shared" si="22"/>
        <v>220.56096092341267</v>
      </c>
      <c r="V265" s="6">
        <f t="shared" si="23"/>
        <v>2024</v>
      </c>
      <c r="W265" s="10" t="str">
        <f>IFERROR(VLOOKUP(VALUE(D265),'HSN Lookup'!$A:$B,2,0),"Unknown")</f>
        <v>Household Steel Items</v>
      </c>
      <c r="X265" s="6" t="str">
        <f t="shared" si="24"/>
        <v>Cloth Stand</v>
      </c>
    </row>
    <row r="266" spans="1:24">
      <c r="A266" s="25" t="s">
        <v>24</v>
      </c>
      <c r="B266" s="6" t="s">
        <v>413</v>
      </c>
      <c r="C266" s="6" t="s">
        <v>26</v>
      </c>
      <c r="D266" s="26" t="s">
        <v>29</v>
      </c>
      <c r="E266" s="6" t="s">
        <v>414</v>
      </c>
      <c r="F266" s="6" t="str" cm="1">
        <f t="array" ref="F266">_xlfn.LET(
 _xlpm.txt, E266,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266" s="6" t="str" cm="1">
        <f t="array" ref="G266">_xlfn.LET(
 _xlpm.txt, TRIM(E266),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(8001-2)</v>
      </c>
      <c r="H266" s="6" t="str">
        <f t="shared" si="20"/>
        <v>8001-2</v>
      </c>
      <c r="I266" s="6" t="str" cm="1">
        <f t="array" ref="I266">_xlfn.LET(
 _xlpm.txt, E266,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66" s="6" cm="1">
        <f t="array" ref="J266">_xlfn.LET(
 _xlpm.txt, E266,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168000</v>
      </c>
      <c r="K266" s="6" t="str" cm="1">
        <f t="array" ref="K266">_xlfn.LET(
 _xlpm.txt, E266,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66" s="6" t="str">
        <f>IFERROR(_xlfn.TEXTAFTER(_xlfn.TEXTBEFORE(E266," PER"),"USD ")," ")</f>
        <v>0.151</v>
      </c>
      <c r="M266" s="6" t="str">
        <f t="shared" si="21"/>
        <v>PCS</v>
      </c>
      <c r="N266" s="6">
        <v>4900</v>
      </c>
      <c r="O266" s="6" t="s">
        <v>28</v>
      </c>
      <c r="P266" s="6">
        <v>451.83556326530612</v>
      </c>
      <c r="Q266" s="6">
        <v>2213994.2599999998</v>
      </c>
      <c r="R266" s="6">
        <v>5.3535019344230577</v>
      </c>
      <c r="S266" s="6">
        <v>26232.15947867298</v>
      </c>
      <c r="T266" s="27">
        <v>973271.9</v>
      </c>
      <c r="U266" s="6">
        <f t="shared" si="22"/>
        <v>457.18906519972916</v>
      </c>
      <c r="V266" s="6">
        <f t="shared" si="23"/>
        <v>2024</v>
      </c>
      <c r="W266" s="10" t="str">
        <f>IFERROR(VLOOKUP(VALUE(D266),'HSN Lookup'!$A:$B,2,0),"Unknown")</f>
        <v>Steel Scrubbers</v>
      </c>
      <c r="X266" s="6" t="str">
        <f t="shared" si="24"/>
        <v>Scrubber</v>
      </c>
    </row>
    <row r="267" spans="1:24">
      <c r="A267" s="25" t="s">
        <v>24</v>
      </c>
      <c r="B267" s="6" t="s">
        <v>415</v>
      </c>
      <c r="C267" s="6" t="s">
        <v>26</v>
      </c>
      <c r="D267" s="26" t="s">
        <v>29</v>
      </c>
      <c r="E267" s="6" t="s">
        <v>416</v>
      </c>
      <c r="F267" s="6" t="str" cm="1">
        <f t="array" ref="F267">_xlfn.LET(
 _xlpm.txt, E267,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267" s="6" t="str" cm="1">
        <f t="array" ref="G267">_xlfn.LET(
 _xlpm.txt, TRIM(E267),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267" s="6" t="str">
        <f t="shared" si="20"/>
        <v>OKS-4156</v>
      </c>
      <c r="I267" s="6" t="str" cm="1">
        <f t="array" ref="I267">_xlfn.LET(
 _xlpm.txt, E267,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67" s="6" cm="1">
        <f t="array" ref="J267">_xlfn.LET(
 _xlpm.txt, E267,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267" s="6" t="str" cm="1">
        <f t="array" ref="K267">_xlfn.LET(
 _xlpm.txt, E267,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67" s="6" t="str">
        <f>IFERROR(_xlfn.TEXTAFTER(_xlfn.TEXTBEFORE(E267," PER"),"USD ")," ")</f>
        <v xml:space="preserve"> </v>
      </c>
      <c r="M267" s="6" t="str">
        <f t="shared" si="21"/>
        <v>PCS</v>
      </c>
      <c r="N267" s="6">
        <v>8782</v>
      </c>
      <c r="O267" s="6" t="s">
        <v>28</v>
      </c>
      <c r="P267" s="6">
        <v>234.18087679344109</v>
      </c>
      <c r="Q267" s="6">
        <v>2056576.46</v>
      </c>
      <c r="R267" s="6">
        <v>2.7762996656009622</v>
      </c>
      <c r="S267" s="6">
        <v>24381.463663307652</v>
      </c>
      <c r="T267" s="27">
        <v>904071</v>
      </c>
      <c r="U267" s="6">
        <f t="shared" si="22"/>
        <v>236.95717645904205</v>
      </c>
      <c r="V267" s="6">
        <f t="shared" si="23"/>
        <v>2024</v>
      </c>
      <c r="W267" s="10" t="str">
        <f>IFERROR(VLOOKUP(VALUE(D267),'HSN Lookup'!$A:$B,2,0),"Unknown")</f>
        <v>Steel Scrubbers</v>
      </c>
      <c r="X267" s="6" t="str">
        <f t="shared" si="24"/>
        <v>Scrubber</v>
      </c>
    </row>
    <row r="268" spans="1:24">
      <c r="A268" s="25" t="s">
        <v>24</v>
      </c>
      <c r="B268" s="6" t="s">
        <v>415</v>
      </c>
      <c r="C268" s="6" t="s">
        <v>26</v>
      </c>
      <c r="D268" s="26" t="s">
        <v>32</v>
      </c>
      <c r="E268" s="6" t="s">
        <v>417</v>
      </c>
      <c r="F268" s="6" t="str" cm="1">
        <f t="array" ref="F268">_xlfn.LET(
 _xlpm.txt, E268,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268" s="6" t="str" cm="1">
        <f t="array" ref="G268">_xlfn.LET(
 _xlpm.txt, TRIM(E268),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268" s="6" t="str">
        <f t="shared" si="20"/>
        <v>SB-12</v>
      </c>
      <c r="I268" s="6" t="str" cm="1">
        <f t="array" ref="I268">_xlfn.LET(
 _xlpm.txt, E268,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68" s="6" cm="1">
        <f t="array" ref="J268">_xlfn.LET(
 _xlpm.txt, E268,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12006</v>
      </c>
      <c r="K268" s="6" t="str" cm="1">
        <f t="array" ref="K268">_xlfn.LET(
 _xlpm.txt, E268,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68" s="6" t="str">
        <f>IFERROR(_xlfn.TEXTAFTER(_xlfn.TEXTBEFORE(E268," PER"),"USD ")," ")</f>
        <v>1.0347</v>
      </c>
      <c r="M268" s="6" t="str">
        <f t="shared" si="21"/>
        <v>PCS</v>
      </c>
      <c r="N268" s="6">
        <v>2934.8</v>
      </c>
      <c r="O268" s="6" t="s">
        <v>28</v>
      </c>
      <c r="P268" s="6">
        <v>376.05165939757393</v>
      </c>
      <c r="Q268" s="6">
        <v>1103636.4099999999</v>
      </c>
      <c r="R268" s="6">
        <v>4.4582295127157554</v>
      </c>
      <c r="S268" s="6">
        <v>13084.011973918199</v>
      </c>
      <c r="T268" s="27">
        <v>404372.4</v>
      </c>
      <c r="U268" s="6">
        <f t="shared" si="22"/>
        <v>380.5098889102897</v>
      </c>
      <c r="V268" s="6">
        <f t="shared" si="23"/>
        <v>2024</v>
      </c>
      <c r="W268" s="10" t="str">
        <f>IFERROR(VLOOKUP(VALUE(D268),'HSN Lookup'!$A:$B,2,0),"Unknown")</f>
        <v>Household Steel Items</v>
      </c>
      <c r="X268" s="6" t="str">
        <f t="shared" si="24"/>
        <v>Tea Strainer</v>
      </c>
    </row>
    <row r="269" spans="1:24">
      <c r="A269" s="25" t="s">
        <v>24</v>
      </c>
      <c r="B269" s="6" t="s">
        <v>415</v>
      </c>
      <c r="C269" s="6" t="s">
        <v>26</v>
      </c>
      <c r="D269" s="26" t="s">
        <v>32</v>
      </c>
      <c r="E269" s="6" t="s">
        <v>418</v>
      </c>
      <c r="F269" s="6" t="str" cm="1">
        <f t="array" ref="F269">_xlfn.LET(
 _xlpm.txt, E269,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DRAINER</v>
      </c>
      <c r="G269" s="6" t="str" cm="1">
        <f t="array" ref="G269">_xlfn.LET(
 _xlpm.txt, TRIM(E269),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DRAINER (AM-321)</v>
      </c>
      <c r="H269" s="6" t="str">
        <f t="shared" si="20"/>
        <v>AM-321</v>
      </c>
      <c r="I269" s="6" t="str" cm="1">
        <f t="array" ref="I269">_xlfn.LET(
 _xlpm.txt, E269,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69" s="6" cm="1">
        <f t="array" ref="J269">_xlfn.LET(
 _xlpm.txt, E269,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269" s="6" t="str" cm="1">
        <f t="array" ref="K269">_xlfn.LET(
 _xlpm.txt, E269,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69" s="6" t="str">
        <f>IFERROR(_xlfn.TEXTAFTER(_xlfn.TEXTBEFORE(E269," PER"),"USD ")," ")</f>
        <v xml:space="preserve"> </v>
      </c>
      <c r="M269" s="6" t="str">
        <f t="shared" si="21"/>
        <v>PCS</v>
      </c>
      <c r="N269" s="6">
        <v>6930</v>
      </c>
      <c r="O269" s="6" t="s">
        <v>28</v>
      </c>
      <c r="P269" s="6">
        <v>470.17864646464648</v>
      </c>
      <c r="Q269" s="6">
        <v>3258338.02</v>
      </c>
      <c r="R269" s="6">
        <v>5.5741392586205869</v>
      </c>
      <c r="S269" s="6">
        <v>38628.78506224067</v>
      </c>
      <c r="T269" s="27">
        <v>1193855.1000000001</v>
      </c>
      <c r="U269" s="6">
        <f t="shared" si="22"/>
        <v>475.75278572326704</v>
      </c>
      <c r="V269" s="6">
        <f t="shared" si="23"/>
        <v>2024</v>
      </c>
      <c r="W269" s="10" t="str">
        <f>IFERROR(VLOOKUP(VALUE(D269),'HSN Lookup'!$A:$B,2,0),"Unknown")</f>
        <v>Household Steel Items</v>
      </c>
      <c r="X269" s="6" t="str">
        <f t="shared" si="24"/>
        <v>Other</v>
      </c>
    </row>
    <row r="270" spans="1:24">
      <c r="A270" s="25" t="s">
        <v>24</v>
      </c>
      <c r="B270" s="6" t="s">
        <v>415</v>
      </c>
      <c r="C270" s="6" t="s">
        <v>26</v>
      </c>
      <c r="D270" s="26" t="s">
        <v>32</v>
      </c>
      <c r="E270" s="6" t="s">
        <v>419</v>
      </c>
      <c r="F270" s="6" t="str" cm="1">
        <f t="array" ref="F270">_xlfn.LET(
 _xlpm.txt, E270,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270" s="6" t="str" cm="1">
        <f t="array" ref="G270">_xlfn.LET(
 _xlpm.txt, TRIM(E270),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270" s="6" t="str">
        <f t="shared" si="20"/>
        <v>NP-55</v>
      </c>
      <c r="I270" s="6" t="str" cm="1">
        <f t="array" ref="I270">_xlfn.LET(
 _xlpm.txt, E270,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70" s="6" cm="1">
        <f t="array" ref="J270">_xlfn.LET(
 _xlpm.txt, E270,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270" s="6" t="str" cm="1">
        <f t="array" ref="K270">_xlfn.LET(
 _xlpm.txt, E270,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70" s="6" t="str">
        <f>IFERROR(_xlfn.TEXTAFTER(_xlfn.TEXTBEFORE(E270," PER"),"USD ")," ")</f>
        <v>0.2791</v>
      </c>
      <c r="M270" s="6" t="str">
        <f t="shared" si="21"/>
        <v>PCS</v>
      </c>
      <c r="N270" s="6">
        <v>2310</v>
      </c>
      <c r="O270" s="6" t="s">
        <v>28</v>
      </c>
      <c r="P270" s="6">
        <v>540.99296969696968</v>
      </c>
      <c r="Q270" s="6">
        <v>1249693.76</v>
      </c>
      <c r="R270" s="6">
        <v>6.4136688760755156</v>
      </c>
      <c r="S270" s="6">
        <v>14815.57510373444</v>
      </c>
      <c r="T270" s="27">
        <v>457887.9</v>
      </c>
      <c r="U270" s="6">
        <f t="shared" si="22"/>
        <v>547.40663857304514</v>
      </c>
      <c r="V270" s="6">
        <f t="shared" si="23"/>
        <v>2024</v>
      </c>
      <c r="W270" s="10" t="str">
        <f>IFERROR(VLOOKUP(VALUE(D270),'HSN Lookup'!$A:$B,2,0),"Unknown")</f>
        <v>Household Steel Items</v>
      </c>
      <c r="X270" s="6" t="str">
        <f t="shared" si="24"/>
        <v>Tea Strainer</v>
      </c>
    </row>
    <row r="271" spans="1:24">
      <c r="A271" s="25" t="s">
        <v>24</v>
      </c>
      <c r="B271" s="6" t="s">
        <v>420</v>
      </c>
      <c r="C271" s="6" t="s">
        <v>26</v>
      </c>
      <c r="D271" s="26" t="s">
        <v>32</v>
      </c>
      <c r="E271" s="6" t="s">
        <v>421</v>
      </c>
      <c r="F271" s="6" t="str" cm="1">
        <f t="array" ref="F271">_xlfn.LET(
 _xlpm.txt, E271,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271" s="6" t="str" cm="1">
        <f t="array" ref="G271">_xlfn.LET(
 _xlpm.txt, TRIM(E271),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271" s="6" t="str">
        <f t="shared" si="20"/>
        <v>NP-19</v>
      </c>
      <c r="I271" s="6" cm="1">
        <f t="array" ref="I271">_xlfn.LET(
 _xlpm.txt, E271,
 _xlpm.afterQty, IFERROR(_xlfn.TEXTAFTER(_xlpm.txt, "QTY:"), ""),
 _xlpm.numberText, TRIM(_xlfn.TEXTBEFORE(_xlpm.afterQty, " ")),
 _xlpm.cleanNum, SUBSTITUTE(_xlpm.numberText, ",", ""),
 IF(ISNUMBER(--_xlpm.cleanNum), --_xlpm.cleanNum, "")
)</f>
        <v>13932</v>
      </c>
      <c r="J271" s="6" cm="1">
        <f t="array" ref="J271">_xlfn.LET(
 _xlpm.txt, E271,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13932</v>
      </c>
      <c r="K271" s="6" t="str" cm="1">
        <f t="array" ref="K271">_xlfn.LET(
 _xlpm.txt, E271,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71" s="6" t="str">
        <f>IFERROR(_xlfn.TEXTAFTER(_xlfn.TEXTBEFORE(E271," PER"),"USD ")," ")</f>
        <v>0.4450</v>
      </c>
      <c r="M271" s="6" t="str">
        <f t="shared" si="21"/>
        <v>PCS</v>
      </c>
      <c r="N271" s="6">
        <v>2167.1999999999998</v>
      </c>
      <c r="O271" s="6" t="s">
        <v>28</v>
      </c>
      <c r="P271" s="6">
        <v>263.6085225175342</v>
      </c>
      <c r="Q271" s="6">
        <v>571292.39</v>
      </c>
      <c r="R271" s="6">
        <v>3.1251751335807261</v>
      </c>
      <c r="S271" s="6">
        <v>6772.8795494961478</v>
      </c>
      <c r="T271" s="27">
        <v>209321.5</v>
      </c>
      <c r="U271" s="6">
        <f t="shared" si="22"/>
        <v>266.73369765111494</v>
      </c>
      <c r="V271" s="6">
        <f t="shared" si="23"/>
        <v>2024</v>
      </c>
      <c r="W271" s="10" t="str">
        <f>IFERROR(VLOOKUP(VALUE(D271),'HSN Lookup'!$A:$B,2,0),"Unknown")</f>
        <v>Household Steel Items</v>
      </c>
      <c r="X271" s="6" t="str">
        <f t="shared" si="24"/>
        <v>Other</v>
      </c>
    </row>
    <row r="272" spans="1:24">
      <c r="A272" s="25" t="s">
        <v>24</v>
      </c>
      <c r="B272" s="6" t="s">
        <v>422</v>
      </c>
      <c r="C272" s="6" t="s">
        <v>26</v>
      </c>
      <c r="D272" s="26" t="s">
        <v>32</v>
      </c>
      <c r="E272" s="6" t="s">
        <v>423</v>
      </c>
      <c r="F272" s="6" t="str" cm="1">
        <f t="array" ref="F272">_xlfn.LET(
 _xlpm.txt, E272,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272" s="6" t="str" cm="1">
        <f t="array" ref="G272">_xlfn.LET(
 _xlpm.txt, TRIM(E272),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272" s="6" t="str">
        <f t="shared" si="20"/>
        <v>6561</v>
      </c>
      <c r="I272" s="6" t="str" cm="1">
        <f t="array" ref="I272">_xlfn.LET(
 _xlpm.txt, E272,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72" s="6" cm="1">
        <f t="array" ref="J272">_xlfn.LET(
 _xlpm.txt, E272,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19524</v>
      </c>
      <c r="K272" s="6" t="str" cm="1">
        <f t="array" ref="K272">_xlfn.LET(
 _xlpm.txt, E272,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72" s="6" t="str">
        <f>IFERROR(_xlfn.TEXTAFTER(_xlfn.TEXTBEFORE(E272," PER"),"USD ")," ")</f>
        <v xml:space="preserve"> </v>
      </c>
      <c r="M272" s="6" t="str">
        <f t="shared" si="21"/>
        <v>PCS</v>
      </c>
      <c r="N272" s="6">
        <v>7646.9</v>
      </c>
      <c r="O272" s="6" t="s">
        <v>28</v>
      </c>
      <c r="P272" s="6">
        <v>524.34236618760542</v>
      </c>
      <c r="Q272" s="6">
        <v>4009593.64</v>
      </c>
      <c r="R272" s="6">
        <v>6.2162699014535328</v>
      </c>
      <c r="S272" s="6">
        <v>47535.194309425016</v>
      </c>
      <c r="T272" s="27">
        <v>1469115.1</v>
      </c>
      <c r="U272" s="6">
        <f t="shared" si="22"/>
        <v>530.55863608905895</v>
      </c>
      <c r="V272" s="6">
        <f t="shared" si="23"/>
        <v>2024</v>
      </c>
      <c r="W272" s="10" t="str">
        <f>IFERROR(VLOOKUP(VALUE(D272),'HSN Lookup'!$A:$B,2,0),"Unknown")</f>
        <v>Household Steel Items</v>
      </c>
      <c r="X272" s="6" t="str">
        <f t="shared" si="24"/>
        <v>Lunch Box</v>
      </c>
    </row>
    <row r="273" spans="1:24">
      <c r="A273" s="25" t="s">
        <v>24</v>
      </c>
      <c r="B273" s="6" t="s">
        <v>422</v>
      </c>
      <c r="C273" s="6" t="s">
        <v>26</v>
      </c>
      <c r="D273" s="26" t="s">
        <v>32</v>
      </c>
      <c r="E273" s="6" t="s">
        <v>424</v>
      </c>
      <c r="F273" s="6" t="str" cm="1">
        <f t="array" ref="F273">_xlfn.LET(
 _xlpm.txt, E273,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273" s="6" t="str" cm="1">
        <f t="array" ref="G273">_xlfn.LET(
 _xlpm.txt, TRIM(E273),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(6717)</v>
      </c>
      <c r="H273" s="6" t="str">
        <f t="shared" si="20"/>
        <v>6717</v>
      </c>
      <c r="I273" s="6" t="str" cm="1">
        <f t="array" ref="I273">_xlfn.LET(
 _xlpm.txt, E273,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73" s="6" cm="1">
        <f t="array" ref="J273">_xlfn.LET(
 _xlpm.txt, E273,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204</v>
      </c>
      <c r="K273" s="6" t="str" cm="1">
        <f t="array" ref="K273">_xlfn.LET(
 _xlpm.txt, E273,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73" s="6" t="str">
        <f>IFERROR(_xlfn.TEXTAFTER(_xlfn.TEXTBEFORE(E273," PER"),"USD ")," ")</f>
        <v>2.960</v>
      </c>
      <c r="M273" s="6" t="str">
        <f t="shared" si="21"/>
        <v>PCS</v>
      </c>
      <c r="N273" s="6">
        <v>78.2</v>
      </c>
      <c r="O273" s="6" t="s">
        <v>28</v>
      </c>
      <c r="P273" s="6">
        <v>674.80575447570322</v>
      </c>
      <c r="Q273" s="6">
        <v>52769.81</v>
      </c>
      <c r="R273" s="6">
        <v>8.00006822140727</v>
      </c>
      <c r="S273" s="6">
        <v>625.60533491404863</v>
      </c>
      <c r="T273" s="27">
        <v>19334.900000000001</v>
      </c>
      <c r="U273" s="6">
        <f t="shared" si="22"/>
        <v>682.80582269711044</v>
      </c>
      <c r="V273" s="6">
        <f t="shared" si="23"/>
        <v>2024</v>
      </c>
      <c r="W273" s="10" t="str">
        <f>IFERROR(VLOOKUP(VALUE(D273),'HSN Lookup'!$A:$B,2,0),"Unknown")</f>
        <v>Household Steel Items</v>
      </c>
      <c r="X273" s="6" t="str">
        <f t="shared" si="24"/>
        <v>Lunch Box</v>
      </c>
    </row>
    <row r="274" spans="1:24">
      <c r="A274" s="25" t="s">
        <v>24</v>
      </c>
      <c r="B274" s="6" t="s">
        <v>422</v>
      </c>
      <c r="C274" s="6" t="s">
        <v>26</v>
      </c>
      <c r="D274" s="26" t="s">
        <v>32</v>
      </c>
      <c r="E274" s="6" t="s">
        <v>425</v>
      </c>
      <c r="F274" s="6" t="str" cm="1">
        <f t="array" ref="F274">_xlfn.LET(
 _xlpm.txt, E274,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274" s="6" t="str" cm="1">
        <f t="array" ref="G274">_xlfn.LET(
 _xlpm.txt, TRIM(E274),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(6728)</v>
      </c>
      <c r="H274" s="6" t="str">
        <f t="shared" si="20"/>
        <v>6728</v>
      </c>
      <c r="I274" s="6" t="str" cm="1">
        <f t="array" ref="I274">_xlfn.LET(
 _xlpm.txt, E274,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74" s="6" cm="1">
        <f t="array" ref="J274">_xlfn.LET(
 _xlpm.txt, E274,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2268</v>
      </c>
      <c r="K274" s="6" t="str" cm="1">
        <f t="array" ref="K274">_xlfn.LET(
 _xlpm.txt, E274,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74" s="6" t="str">
        <f>IFERROR(_xlfn.TEXTAFTER(_xlfn.TEXTBEFORE(E274," PER"),"USD ")," ")</f>
        <v>1.930</v>
      </c>
      <c r="M274" s="6" t="str">
        <f t="shared" si="21"/>
        <v>PCS</v>
      </c>
      <c r="N274" s="6">
        <v>786.24</v>
      </c>
      <c r="O274" s="6" t="s">
        <v>28</v>
      </c>
      <c r="P274" s="6">
        <v>486.52924043549041</v>
      </c>
      <c r="Q274" s="6">
        <v>382528.75</v>
      </c>
      <c r="R274" s="6">
        <v>5.7679815107941961</v>
      </c>
      <c r="S274" s="6">
        <v>4535.0177830468292</v>
      </c>
      <c r="T274" s="27">
        <v>140158.6</v>
      </c>
      <c r="U274" s="6">
        <f t="shared" si="22"/>
        <v>492.29722194628459</v>
      </c>
      <c r="V274" s="6">
        <f t="shared" si="23"/>
        <v>2024</v>
      </c>
      <c r="W274" s="10" t="str">
        <f>IFERROR(VLOOKUP(VALUE(D274),'HSN Lookup'!$A:$B,2,0),"Unknown")</f>
        <v>Household Steel Items</v>
      </c>
      <c r="X274" s="6" t="str">
        <f t="shared" si="24"/>
        <v>Lunch Box</v>
      </c>
    </row>
    <row r="275" spans="1:24">
      <c r="A275" s="25" t="s">
        <v>24</v>
      </c>
      <c r="B275" s="6" t="s">
        <v>426</v>
      </c>
      <c r="C275" s="6" t="s">
        <v>26</v>
      </c>
      <c r="D275" s="26" t="s">
        <v>32</v>
      </c>
      <c r="E275" s="6" t="s">
        <v>427</v>
      </c>
      <c r="F275" s="6" t="str" cm="1">
        <f t="array" ref="F275">_xlfn.LET(
 _xlpm.txt, E275,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275" s="6" t="str" cm="1">
        <f t="array" ref="G275">_xlfn.LET(
 _xlpm.txt, TRIM(E275),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275" s="6" t="str">
        <f t="shared" si="20"/>
        <v>6578</v>
      </c>
      <c r="I275" s="6" t="str" cm="1">
        <f t="array" ref="I275">_xlfn.LET(
 _xlpm.txt, E275,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75" s="6" cm="1">
        <f t="array" ref="J275">_xlfn.LET(
 _xlpm.txt, E275,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37200</v>
      </c>
      <c r="K275" s="6" t="str" cm="1">
        <f t="array" ref="K275">_xlfn.LET(
 _xlpm.txt, E275,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75" s="6" t="str">
        <f>IFERROR(_xlfn.TEXTAFTER(_xlfn.TEXTBEFORE(E275," PER"),"USD ")," ")</f>
        <v>1.598</v>
      </c>
      <c r="M275" s="6" t="str">
        <f t="shared" si="21"/>
        <v>PCS</v>
      </c>
      <c r="N275" s="6">
        <v>11005</v>
      </c>
      <c r="O275" s="6" t="s">
        <v>28</v>
      </c>
      <c r="P275" s="6">
        <v>464.80860517946388</v>
      </c>
      <c r="Q275" s="6">
        <v>5115218.7</v>
      </c>
      <c r="R275" s="6">
        <v>5.5104754615229874</v>
      </c>
      <c r="S275" s="6">
        <v>60642.782454060471</v>
      </c>
      <c r="T275" s="27">
        <v>1874216.1</v>
      </c>
      <c r="U275" s="6">
        <f t="shared" si="22"/>
        <v>470.3190806409869</v>
      </c>
      <c r="V275" s="6">
        <f t="shared" si="23"/>
        <v>2024</v>
      </c>
      <c r="W275" s="10" t="str">
        <f>IFERROR(VLOOKUP(VALUE(D275),'HSN Lookup'!$A:$B,2,0),"Unknown")</f>
        <v>Household Steel Items</v>
      </c>
      <c r="X275" s="6" t="str">
        <f t="shared" si="24"/>
        <v>Other</v>
      </c>
    </row>
    <row r="276" spans="1:24">
      <c r="A276" s="25" t="s">
        <v>24</v>
      </c>
      <c r="B276" s="6" t="s">
        <v>426</v>
      </c>
      <c r="C276" s="6" t="s">
        <v>26</v>
      </c>
      <c r="D276" s="26" t="s">
        <v>32</v>
      </c>
      <c r="E276" s="6" t="s">
        <v>428</v>
      </c>
      <c r="F276" s="6" t="str" cm="1">
        <f t="array" ref="F276">_xlfn.LET(
 _xlpm.txt, E276,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276" s="6" t="str" cm="1">
        <f t="array" ref="G276">_xlfn.LET(
 _xlpm.txt, TRIM(E276),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(6717)</v>
      </c>
      <c r="H276" s="6" t="str">
        <f t="shared" si="20"/>
        <v>6717</v>
      </c>
      <c r="I276" s="6" t="str" cm="1">
        <f t="array" ref="I276">_xlfn.LET(
 _xlpm.txt, E276,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76" s="6" cm="1">
        <f t="array" ref="J276">_xlfn.LET(
 _xlpm.txt, E276,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24960</v>
      </c>
      <c r="K276" s="6" t="str" cm="1">
        <f t="array" ref="K276">_xlfn.LET(
 _xlpm.txt, E276,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76" s="6" t="str">
        <f>IFERROR(_xlfn.TEXTAFTER(_xlfn.TEXTBEFORE(E276," PER"),"USD ")," ")</f>
        <v>2.960</v>
      </c>
      <c r="M276" s="6" t="str">
        <f t="shared" si="21"/>
        <v>PCS</v>
      </c>
      <c r="N276" s="6">
        <v>9568</v>
      </c>
      <c r="O276" s="6" t="s">
        <v>28</v>
      </c>
      <c r="P276" s="6">
        <v>664.44589255852839</v>
      </c>
      <c r="Q276" s="6">
        <v>6357418.2999999998</v>
      </c>
      <c r="R276" s="6">
        <v>7.8772482816660157</v>
      </c>
      <c r="S276" s="6">
        <v>75369.511558980448</v>
      </c>
      <c r="T276" s="27">
        <v>2329358.1</v>
      </c>
      <c r="U276" s="6">
        <f t="shared" si="22"/>
        <v>672.32314084019436</v>
      </c>
      <c r="V276" s="6">
        <f t="shared" si="23"/>
        <v>2024</v>
      </c>
      <c r="W276" s="10" t="str">
        <f>IFERROR(VLOOKUP(VALUE(D276),'HSN Lookup'!$A:$B,2,0),"Unknown")</f>
        <v>Household Steel Items</v>
      </c>
      <c r="X276" s="6" t="str">
        <f t="shared" si="24"/>
        <v>Lunch Box</v>
      </c>
    </row>
    <row r="277" spans="1:24">
      <c r="A277" s="25" t="s">
        <v>24</v>
      </c>
      <c r="B277" s="6" t="s">
        <v>426</v>
      </c>
      <c r="C277" s="6" t="s">
        <v>26</v>
      </c>
      <c r="D277" s="26" t="s">
        <v>32</v>
      </c>
      <c r="E277" s="6" t="s">
        <v>429</v>
      </c>
      <c r="F277" s="6" t="str" cm="1">
        <f t="array" ref="F277">_xlfn.LET(
 _xlpm.txt, E277,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277" s="6" t="str" cm="1">
        <f t="array" ref="G277">_xlfn.LET(
 _xlpm.txt, TRIM(E277),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(6728)</v>
      </c>
      <c r="H277" s="6" t="str">
        <f t="shared" si="20"/>
        <v>6728</v>
      </c>
      <c r="I277" s="6" t="str" cm="1">
        <f t="array" ref="I277">_xlfn.LET(
 _xlpm.txt, E277,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77" s="6" cm="1">
        <f t="array" ref="J277">_xlfn.LET(
 _xlpm.txt, E277,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31296</v>
      </c>
      <c r="K277" s="6" t="str" cm="1">
        <f t="array" ref="K277">_xlfn.LET(
 _xlpm.txt, E277,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77" s="6" t="str">
        <f>IFERROR(_xlfn.TEXTAFTER(_xlfn.TEXTBEFORE(E277," PER"),"USD ")," ")</f>
        <v>1.930</v>
      </c>
      <c r="M277" s="6" t="str">
        <f t="shared" si="21"/>
        <v>PCS</v>
      </c>
      <c r="N277" s="6">
        <v>10849.28</v>
      </c>
      <c r="O277" s="6" t="s">
        <v>28</v>
      </c>
      <c r="P277" s="6">
        <v>479.05982516812168</v>
      </c>
      <c r="Q277" s="6">
        <v>5197454.18</v>
      </c>
      <c r="R277" s="6">
        <v>5.6794288698058297</v>
      </c>
      <c r="S277" s="6">
        <v>61617.714048606998</v>
      </c>
      <c r="T277" s="27">
        <v>1904347.2</v>
      </c>
      <c r="U277" s="6">
        <f t="shared" si="22"/>
        <v>484.73925403792748</v>
      </c>
      <c r="V277" s="6">
        <f t="shared" si="23"/>
        <v>2024</v>
      </c>
      <c r="W277" s="10" t="str">
        <f>IFERROR(VLOOKUP(VALUE(D277),'HSN Lookup'!$A:$B,2,0),"Unknown")</f>
        <v>Household Steel Items</v>
      </c>
      <c r="X277" s="6" t="str">
        <f t="shared" si="24"/>
        <v>Lunch Box</v>
      </c>
    </row>
    <row r="278" spans="1:24">
      <c r="A278" s="25" t="s">
        <v>24</v>
      </c>
      <c r="B278" s="6" t="s">
        <v>426</v>
      </c>
      <c r="C278" s="6" t="s">
        <v>26</v>
      </c>
      <c r="D278" s="26" t="s">
        <v>32</v>
      </c>
      <c r="E278" s="6" t="s">
        <v>430</v>
      </c>
      <c r="F278" s="6" t="str" cm="1">
        <f t="array" ref="F278">_xlfn.LET(
 _xlpm.txt, E278,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278" s="6" t="str" cm="1">
        <f t="array" ref="G278">_xlfn.LET(
 _xlpm.txt, TRIM(E278),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278" s="6" t="str">
        <f t="shared" si="20"/>
        <v>6561</v>
      </c>
      <c r="I278" s="6" t="str" cm="1">
        <f t="array" ref="I278">_xlfn.LET(
 _xlpm.txt, E278,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78" s="6" cm="1">
        <f t="array" ref="J278">_xlfn.LET(
 _xlpm.txt, E278,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19812</v>
      </c>
      <c r="K278" s="6" t="str" cm="1">
        <f t="array" ref="K278">_xlfn.LET(
 _xlpm.txt, E278,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78" s="6" t="str">
        <f>IFERROR(_xlfn.TEXTAFTER(_xlfn.TEXTBEFORE(E278," PER"),"USD ")," ")</f>
        <v>2.350</v>
      </c>
      <c r="M278" s="6" t="str">
        <f t="shared" si="21"/>
        <v>PCS</v>
      </c>
      <c r="N278" s="6">
        <v>7759.7</v>
      </c>
      <c r="O278" s="6" t="s">
        <v>28</v>
      </c>
      <c r="P278" s="6">
        <v>516.29242496488268</v>
      </c>
      <c r="Q278" s="6">
        <v>4006274.33</v>
      </c>
      <c r="R278" s="6">
        <v>6.1208349136322786</v>
      </c>
      <c r="S278" s="6">
        <v>47495.842679312387</v>
      </c>
      <c r="T278" s="27">
        <v>1467899</v>
      </c>
      <c r="U278" s="6">
        <f t="shared" si="22"/>
        <v>522.41325987851496</v>
      </c>
      <c r="V278" s="6">
        <f t="shared" si="23"/>
        <v>2024</v>
      </c>
      <c r="W278" s="10" t="str">
        <f>IFERROR(VLOOKUP(VALUE(D278),'HSN Lookup'!$A:$B,2,0),"Unknown")</f>
        <v>Household Steel Items</v>
      </c>
      <c r="X278" s="6" t="str">
        <f t="shared" si="24"/>
        <v>Lunch Box</v>
      </c>
    </row>
    <row r="279" spans="1:24">
      <c r="A279" s="25" t="s">
        <v>24</v>
      </c>
      <c r="B279" s="6" t="s">
        <v>426</v>
      </c>
      <c r="C279" s="6" t="s">
        <v>26</v>
      </c>
      <c r="D279" s="26" t="s">
        <v>32</v>
      </c>
      <c r="E279" s="6" t="s">
        <v>431</v>
      </c>
      <c r="F279" s="6" t="str" cm="1">
        <f t="array" ref="F279">_xlfn.LET(
 _xlpm.txt, E279,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279" s="6" t="str" cm="1">
        <f t="array" ref="G279">_xlfn.LET(
 _xlpm.txt, TRIM(E279),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</v>
      </c>
      <c r="H279" s="6" t="str">
        <f t="shared" si="20"/>
        <v>DS-25</v>
      </c>
      <c r="I279" s="6" cm="1">
        <f t="array" ref="I279">_xlfn.LET(
 _xlpm.txt, E279,
 _xlpm.afterQty, IFERROR(_xlfn.TEXTAFTER(_xlpm.txt, "QTY:"), ""),
 _xlpm.numberText, TRIM(_xlfn.TEXTBEFORE(_xlpm.afterQty, " ")),
 _xlpm.cleanNum, SUBSTITUTE(_xlpm.numberText, ",", ""),
 IF(ISNUMBER(--_xlpm.cleanNum), --_xlpm.cleanNum, "")
)</f>
        <v>51000</v>
      </c>
      <c r="J279" s="6" t="e" cm="1">
        <f t="array" ref="J279">_xlfn.LET(
 _xlpm.txt, E279,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279" s="6" t="e" cm="1">
        <f t="array" ref="K279">_xlfn.LET(
 _xlpm.txt, E279,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279" s="6" t="str">
        <f>IFERROR(_xlfn.TEXTAFTER(_xlfn.TEXTBEFORE(E279," PER"),"USD ")," ")</f>
        <v xml:space="preserve"> </v>
      </c>
      <c r="M279" s="6" t="e">
        <f t="shared" si="21"/>
        <v>#N/A</v>
      </c>
      <c r="N279" s="6">
        <v>1615</v>
      </c>
      <c r="O279" s="6" t="s">
        <v>28</v>
      </c>
      <c r="P279" s="6">
        <v>581.197399380805</v>
      </c>
      <c r="Q279" s="6">
        <v>938633.8</v>
      </c>
      <c r="R279" s="6">
        <v>6.8903070466011256</v>
      </c>
      <c r="S279" s="6">
        <v>11127.84588026082</v>
      </c>
      <c r="T279" s="27">
        <v>343915.5</v>
      </c>
      <c r="U279" s="6">
        <f t="shared" si="22"/>
        <v>588.08770642740615</v>
      </c>
      <c r="V279" s="6">
        <f t="shared" si="23"/>
        <v>2024</v>
      </c>
      <c r="W279" s="10" t="str">
        <f>IFERROR(VLOOKUP(VALUE(D279),'HSN Lookup'!$A:$B,2,0),"Unknown")</f>
        <v>Household Steel Items</v>
      </c>
      <c r="X279" s="6" t="str">
        <f t="shared" si="24"/>
        <v>Other</v>
      </c>
    </row>
    <row r="280" spans="1:24">
      <c r="A280" s="25" t="s">
        <v>24</v>
      </c>
      <c r="B280" s="6" t="s">
        <v>432</v>
      </c>
      <c r="C280" s="6" t="s">
        <v>26</v>
      </c>
      <c r="D280" s="26" t="s">
        <v>32</v>
      </c>
      <c r="E280" s="6" t="s">
        <v>433</v>
      </c>
      <c r="F280" s="6" t="str" cm="1">
        <f t="array" ref="F280">_xlfn.LET(
 _xlpm.txt, E280,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SHOWER</v>
      </c>
      <c r="G280" s="6" t="str" cm="1">
        <f t="array" ref="G280">_xlfn.LET(
 _xlpm.txt, TRIM(E280),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SHOWER CADDY (B57894 )</v>
      </c>
      <c r="H280" s="6" t="str">
        <f t="shared" si="20"/>
        <v xml:space="preserve">B57894 </v>
      </c>
      <c r="I280" s="6" cm="1">
        <f t="array" ref="I280">_xlfn.LET(
 _xlpm.txt, E280,
 _xlpm.afterQty, IFERROR(_xlfn.TEXTAFTER(_xlpm.txt, "QTY:"), ""),
 _xlpm.numberText, TRIM(_xlfn.TEXTBEFORE(_xlpm.afterQty, " ")),
 _xlpm.cleanNum, SUBSTITUTE(_xlpm.numberText, ",", ""),
 IF(ISNUMBER(--_xlpm.cleanNum), --_xlpm.cleanNum, "")
)</f>
        <v>400</v>
      </c>
      <c r="J280" s="6" cm="1">
        <f t="array" ref="J280">_xlfn.LET(
 _xlpm.txt, E280,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400</v>
      </c>
      <c r="K280" s="6" t="str" cm="1">
        <f t="array" ref="K280">_xlfn.LET(
 _xlpm.txt, E280,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80" s="6" t="str">
        <f>IFERROR(_xlfn.TEXTAFTER(_xlfn.TEXTBEFORE(E280," PER"),"USD ")," ")</f>
        <v>2.71</v>
      </c>
      <c r="M280" s="6" t="str">
        <f t="shared" si="21"/>
        <v>PCS</v>
      </c>
      <c r="N280" s="6">
        <v>338</v>
      </c>
      <c r="O280" s="6" t="s">
        <v>28</v>
      </c>
      <c r="P280" s="6">
        <v>296.9714793</v>
      </c>
      <c r="Q280" s="6">
        <v>100376.36</v>
      </c>
      <c r="R280" s="6">
        <v>3.5353747530000001</v>
      </c>
      <c r="S280" s="6">
        <v>1194.9566669999999</v>
      </c>
      <c r="T280" s="27">
        <v>36777.9</v>
      </c>
      <c r="U280" s="6">
        <f t="shared" si="22"/>
        <v>300.50685405299998</v>
      </c>
      <c r="V280" s="6">
        <f t="shared" si="23"/>
        <v>2024</v>
      </c>
      <c r="W280" s="10" t="str">
        <f>IFERROR(VLOOKUP(VALUE(D280),'HSN Lookup'!$A:$B,2,0),"Unknown")</f>
        <v>Household Steel Items</v>
      </c>
      <c r="X280" s="6" t="str">
        <f t="shared" si="24"/>
        <v>Other</v>
      </c>
    </row>
    <row r="281" spans="1:24">
      <c r="A281" s="25" t="s">
        <v>24</v>
      </c>
      <c r="B281" s="6" t="s">
        <v>432</v>
      </c>
      <c r="C281" s="6" t="s">
        <v>26</v>
      </c>
      <c r="D281" s="26" t="s">
        <v>32</v>
      </c>
      <c r="E281" s="6" t="s">
        <v>434</v>
      </c>
      <c r="F281" s="6" t="str" cm="1">
        <f t="array" ref="F281">_xlfn.LET(
 _xlpm.txt, E281,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SPOON</v>
      </c>
      <c r="G281" s="6" t="str" cm="1">
        <f t="array" ref="G281">_xlfn.LET(
 _xlpm.txt, TRIM(E281),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(B51539-DL)</v>
      </c>
      <c r="H281" s="6" t="str">
        <f t="shared" si="20"/>
        <v>B51539-DL</v>
      </c>
      <c r="I281" s="6" cm="1">
        <f t="array" ref="I281">_xlfn.LET(
 _xlpm.txt, E281,
 _xlpm.afterQty, IFERROR(_xlfn.TEXTAFTER(_xlpm.txt, "QTY:"), ""),
 _xlpm.numberText, TRIM(_xlfn.TEXTBEFORE(_xlpm.afterQty, " ")),
 _xlpm.cleanNum, SUBSTITUTE(_xlpm.numberText, ",", ""),
 IF(ISNUMBER(--_xlpm.cleanNum), --_xlpm.cleanNum, "")
)</f>
        <v>960</v>
      </c>
      <c r="J281" s="6" cm="1">
        <f t="array" ref="J281">_xlfn.LET(
 _xlpm.txt, E281,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960</v>
      </c>
      <c r="K281" s="6" t="str" cm="1">
        <f t="array" ref="K281">_xlfn.LET(
 _xlpm.txt, E281,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81" s="6" t="str">
        <f>IFERROR(_xlfn.TEXTAFTER(_xlfn.TEXTBEFORE(E281," PER"),"USD ")," ")</f>
        <v>1.18</v>
      </c>
      <c r="M281" s="6" t="str">
        <f t="shared" si="21"/>
        <v>PCS</v>
      </c>
      <c r="N281" s="6">
        <v>279.2</v>
      </c>
      <c r="O281" s="6" t="s">
        <v>28</v>
      </c>
      <c r="P281" s="6">
        <v>375.69896130000001</v>
      </c>
      <c r="Q281" s="6">
        <v>104895.15</v>
      </c>
      <c r="R281" s="6">
        <v>4.4726066820000003</v>
      </c>
      <c r="S281" s="6">
        <v>1248.751786</v>
      </c>
      <c r="T281" s="27">
        <v>38433.599999999999</v>
      </c>
      <c r="U281" s="6">
        <f t="shared" si="22"/>
        <v>380.171567982</v>
      </c>
      <c r="V281" s="6">
        <f t="shared" si="23"/>
        <v>2024</v>
      </c>
      <c r="W281" s="10" t="str">
        <f>IFERROR(VLOOKUP(VALUE(D281),'HSN Lookup'!$A:$B,2,0),"Unknown")</f>
        <v>Household Steel Items</v>
      </c>
      <c r="X281" s="6" t="str">
        <f t="shared" si="24"/>
        <v>Holder</v>
      </c>
    </row>
    <row r="282" spans="1:24">
      <c r="A282" s="25" t="s">
        <v>24</v>
      </c>
      <c r="B282" s="6" t="s">
        <v>432</v>
      </c>
      <c r="C282" s="6" t="s">
        <v>26</v>
      </c>
      <c r="D282" s="26" t="s">
        <v>32</v>
      </c>
      <c r="E282" s="6" t="s">
        <v>435</v>
      </c>
      <c r="F282" s="6" t="str" cm="1">
        <f t="array" ref="F282">_xlfn.LET(
 _xlpm.txt, E282,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HOOK</v>
      </c>
      <c r="G282" s="6" t="str" cm="1">
        <f t="array" ref="G282">_xlfn.LET(
 _xlpm.txt, TRIM(E282),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(B52693)</v>
      </c>
      <c r="H282" s="6" t="str">
        <f t="shared" si="20"/>
        <v>B52693</v>
      </c>
      <c r="I282" s="6" cm="1">
        <f t="array" ref="I282">_xlfn.LET(
 _xlpm.txt, E282,
 _xlpm.afterQty, IFERROR(_xlfn.TEXTAFTER(_xlpm.txt, "QTY:"), ""),
 _xlpm.numberText, TRIM(_xlfn.TEXTBEFORE(_xlpm.afterQty, " ")),
 _xlpm.cleanNum, SUBSTITUTE(_xlpm.numberText, ",", ""),
 IF(ISNUMBER(--_xlpm.cleanNum), --_xlpm.cleanNum, "")
)</f>
        <v>720</v>
      </c>
      <c r="J282" s="6" cm="1">
        <f t="array" ref="J282">_xlfn.LET(
 _xlpm.txt, E282,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282" s="6" t="str" cm="1">
        <f t="array" ref="K282">_xlfn.LET(
 _xlpm.txt, E282,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82" s="6" t="str">
        <f>IFERROR(_xlfn.TEXTAFTER(_xlfn.TEXTBEFORE(E282," PER"),"USD ")," ")</f>
        <v>1.78</v>
      </c>
      <c r="M282" s="6" t="str">
        <f t="shared" si="21"/>
        <v>PCS</v>
      </c>
      <c r="N282" s="6">
        <v>435.6</v>
      </c>
      <c r="O282" s="6" t="s">
        <v>28</v>
      </c>
      <c r="P282" s="6">
        <v>272.43741970000002</v>
      </c>
      <c r="Q282" s="6">
        <v>118673.74</v>
      </c>
      <c r="R282" s="6">
        <v>3.2433026150000002</v>
      </c>
      <c r="S282" s="6">
        <v>1412.7826190000001</v>
      </c>
      <c r="T282" s="27">
        <v>43482</v>
      </c>
      <c r="U282" s="6">
        <f t="shared" si="22"/>
        <v>275.68072231500003</v>
      </c>
      <c r="V282" s="6">
        <f t="shared" si="23"/>
        <v>2024</v>
      </c>
      <c r="W282" s="10" t="str">
        <f>IFERROR(VLOOKUP(VALUE(D282),'HSN Lookup'!$A:$B,2,0),"Unknown")</f>
        <v>Household Steel Items</v>
      </c>
      <c r="X282" s="6" t="str">
        <f t="shared" si="24"/>
        <v>Other</v>
      </c>
    </row>
    <row r="283" spans="1:24">
      <c r="A283" s="25" t="s">
        <v>24</v>
      </c>
      <c r="B283" s="6" t="s">
        <v>432</v>
      </c>
      <c r="C283" s="6" t="s">
        <v>26</v>
      </c>
      <c r="D283" s="26" t="s">
        <v>32</v>
      </c>
      <c r="E283" s="6" t="s">
        <v>436</v>
      </c>
      <c r="F283" s="6" t="str" cm="1">
        <f t="array" ref="F283">_xlfn.LET(
 _xlpm.txt, E283,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HOOK</v>
      </c>
      <c r="G283" s="6" t="str" cm="1">
        <f t="array" ref="G283">_xlfn.LET(
 _xlpm.txt, TRIM(E283),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(B66988-5)</v>
      </c>
      <c r="H283" s="6" t="str">
        <f t="shared" si="20"/>
        <v>B66988-5</v>
      </c>
      <c r="I283" s="6" cm="1">
        <f t="array" ref="I283">_xlfn.LET(
 _xlpm.txt, E283,
 _xlpm.afterQty, IFERROR(_xlfn.TEXTAFTER(_xlpm.txt, "QTY:"), ""),
 _xlpm.numberText, TRIM(_xlfn.TEXTBEFORE(_xlpm.afterQty, " ")),
 _xlpm.cleanNum, SUBSTITUTE(_xlpm.numberText, ",", ""),
 IF(ISNUMBER(--_xlpm.cleanNum), --_xlpm.cleanNum, "")
)</f>
        <v>240</v>
      </c>
      <c r="J283" s="6" cm="1">
        <f t="array" ref="J283">_xlfn.LET(
 _xlpm.txt, E283,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240</v>
      </c>
      <c r="K283" s="6" t="str" cm="1">
        <f t="array" ref="K283">_xlfn.LET(
 _xlpm.txt, E283,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83" s="6" t="str">
        <f>IFERROR(_xlfn.TEXTAFTER(_xlfn.TEXTBEFORE(E283," PER"),"USD ")," ")</f>
        <v>1.72</v>
      </c>
      <c r="M283" s="6" t="str">
        <f t="shared" si="21"/>
        <v>PCS</v>
      </c>
      <c r="N283" s="6">
        <v>99.6</v>
      </c>
      <c r="O283" s="6" t="s">
        <v>28</v>
      </c>
      <c r="P283" s="6">
        <v>383.78022090000002</v>
      </c>
      <c r="Q283" s="6">
        <v>38224.51</v>
      </c>
      <c r="R283" s="6">
        <v>4.5688121529999997</v>
      </c>
      <c r="S283" s="6">
        <v>455.05369050000002</v>
      </c>
      <c r="T283" s="27">
        <v>14005.5</v>
      </c>
      <c r="U283" s="6">
        <f t="shared" si="22"/>
        <v>388.34903305300003</v>
      </c>
      <c r="V283" s="6">
        <f t="shared" si="23"/>
        <v>2024</v>
      </c>
      <c r="W283" s="10" t="str">
        <f>IFERROR(VLOOKUP(VALUE(D283),'HSN Lookup'!$A:$B,2,0),"Unknown")</f>
        <v>Household Steel Items</v>
      </c>
      <c r="X283" s="6" t="str">
        <f t="shared" si="24"/>
        <v>Other</v>
      </c>
    </row>
    <row r="284" spans="1:24">
      <c r="A284" s="25" t="s">
        <v>24</v>
      </c>
      <c r="B284" s="6" t="s">
        <v>432</v>
      </c>
      <c r="C284" s="6" t="s">
        <v>26</v>
      </c>
      <c r="D284" s="26" t="s">
        <v>32</v>
      </c>
      <c r="E284" s="6" t="s">
        <v>437</v>
      </c>
      <c r="F284" s="6" t="str" cm="1">
        <f t="array" ref="F284">_xlfn.LET(
 _xlpm.txt, E284,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KITCHEN</v>
      </c>
      <c r="G284" s="6" t="str" cm="1">
        <f t="array" ref="G284">_xlfn.LET(
 _xlpm.txt, TRIM(E284),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DISH HOLDER (B52193)</v>
      </c>
      <c r="H284" s="6" t="str">
        <f t="shared" si="20"/>
        <v>B52193</v>
      </c>
      <c r="I284" s="6" cm="1">
        <f t="array" ref="I284">_xlfn.LET(
 _xlpm.txt, E284,
 _xlpm.afterQty, IFERROR(_xlfn.TEXTAFTER(_xlpm.txt, "QTY:"), ""),
 _xlpm.numberText, TRIM(_xlfn.TEXTBEFORE(_xlpm.afterQty, " ")),
 _xlpm.cleanNum, SUBSTITUTE(_xlpm.numberText, ",", ""),
 IF(ISNUMBER(--_xlpm.cleanNum), --_xlpm.cleanNum, "")
)</f>
        <v>720</v>
      </c>
      <c r="J284" s="6" cm="1">
        <f t="array" ref="J284">_xlfn.LET(
 _xlpm.txt, E284,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284" s="6" t="str" cm="1">
        <f t="array" ref="K284">_xlfn.LET(
 _xlpm.txt, E284,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84" s="6" t="str">
        <f>IFERROR(_xlfn.TEXTAFTER(_xlfn.TEXTBEFORE(E284," PER"),"USD ")," ")</f>
        <v>1.12</v>
      </c>
      <c r="M284" s="6" t="str">
        <f t="shared" si="21"/>
        <v>PCS</v>
      </c>
      <c r="N284" s="6">
        <v>255.6</v>
      </c>
      <c r="O284" s="6" t="s">
        <v>28</v>
      </c>
      <c r="P284" s="6">
        <v>292.14053209999997</v>
      </c>
      <c r="Q284" s="6">
        <v>74671.12</v>
      </c>
      <c r="R284" s="6">
        <v>3.4778634770000001</v>
      </c>
      <c r="S284" s="6">
        <v>888.94190479999997</v>
      </c>
      <c r="T284" s="27">
        <v>27359.5</v>
      </c>
      <c r="U284" s="6">
        <f t="shared" si="22"/>
        <v>295.618395577</v>
      </c>
      <c r="V284" s="6">
        <f t="shared" si="23"/>
        <v>2024</v>
      </c>
      <c r="W284" s="10" t="str">
        <f>IFERROR(VLOOKUP(VALUE(D284),'HSN Lookup'!$A:$B,2,0),"Unknown")</f>
        <v>Household Steel Items</v>
      </c>
      <c r="X284" s="6" t="str">
        <f t="shared" si="24"/>
        <v>Holder</v>
      </c>
    </row>
    <row r="285" spans="1:24">
      <c r="A285" s="25" t="s">
        <v>24</v>
      </c>
      <c r="B285" s="6" t="s">
        <v>432</v>
      </c>
      <c r="C285" s="6" t="s">
        <v>26</v>
      </c>
      <c r="D285" s="26" t="s">
        <v>32</v>
      </c>
      <c r="E285" s="6" t="s">
        <v>438</v>
      </c>
      <c r="F285" s="6" t="str" cm="1">
        <f t="array" ref="F285">_xlfn.LET(
 _xlpm.txt, E285,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CORNER</v>
      </c>
      <c r="G285" s="6" t="str" cm="1">
        <f t="array" ref="G285">_xlfn.LET(
 _xlpm.txt, TRIM(E285),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CORNER RACK (B68261-2 )</v>
      </c>
      <c r="H285" s="6" t="str">
        <f t="shared" si="20"/>
        <v xml:space="preserve">B68261-2 </v>
      </c>
      <c r="I285" s="6" cm="1">
        <f t="array" ref="I285">_xlfn.LET(
 _xlpm.txt, E285,
 _xlpm.afterQty, IFERROR(_xlfn.TEXTAFTER(_xlpm.txt, "QTY:"), ""),
 _xlpm.numberText, TRIM(_xlfn.TEXTBEFORE(_xlpm.afterQty, " ")),
 _xlpm.cleanNum, SUBSTITUTE(_xlpm.numberText, ",", ""),
 IF(ISNUMBER(--_xlpm.cleanNum), --_xlpm.cleanNum, "")
)</f>
        <v>600</v>
      </c>
      <c r="J285" s="6" cm="1">
        <f t="array" ref="J285">_xlfn.LET(
 _xlpm.txt, E285,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600</v>
      </c>
      <c r="K285" s="6" t="str" cm="1">
        <f t="array" ref="K285">_xlfn.LET(
 _xlpm.txt, E285,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85" s="6" t="str">
        <f>IFERROR(_xlfn.TEXTAFTER(_xlfn.TEXTBEFORE(E285," PER"),"USD ")," ")</f>
        <v>1.45</v>
      </c>
      <c r="M285" s="6" t="str">
        <f t="shared" si="21"/>
        <v>PCS</v>
      </c>
      <c r="N285" s="6">
        <v>198</v>
      </c>
      <c r="O285" s="6" t="s">
        <v>28</v>
      </c>
      <c r="P285" s="6">
        <v>406.87055559999999</v>
      </c>
      <c r="Q285" s="6">
        <v>80560.37</v>
      </c>
      <c r="R285" s="6">
        <v>4.84369709</v>
      </c>
      <c r="S285" s="6">
        <v>959.05202380000003</v>
      </c>
      <c r="T285" s="27">
        <v>29517.3</v>
      </c>
      <c r="U285" s="6">
        <f t="shared" si="22"/>
        <v>411.71425268999997</v>
      </c>
      <c r="V285" s="6">
        <f t="shared" si="23"/>
        <v>2024</v>
      </c>
      <c r="W285" s="10" t="str">
        <f>IFERROR(VLOOKUP(VALUE(D285),'HSN Lookup'!$A:$B,2,0),"Unknown")</f>
        <v>Household Steel Items</v>
      </c>
      <c r="X285" s="6" t="str">
        <f t="shared" si="24"/>
        <v>Other</v>
      </c>
    </row>
    <row r="286" spans="1:24">
      <c r="A286" s="25" t="s">
        <v>24</v>
      </c>
      <c r="B286" s="6" t="s">
        <v>432</v>
      </c>
      <c r="C286" s="6" t="s">
        <v>26</v>
      </c>
      <c r="D286" s="26" t="s">
        <v>32</v>
      </c>
      <c r="E286" s="6" t="s">
        <v>439</v>
      </c>
      <c r="F286" s="6" t="str" cm="1">
        <f t="array" ref="F286">_xlfn.LET(
 _xlpm.txt, E286,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SPOON</v>
      </c>
      <c r="G286" s="6" t="str" cm="1">
        <f t="array" ref="G286">_xlfn.LET(
 _xlpm.txt, TRIM(E286),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(B60157)</v>
      </c>
      <c r="H286" s="6" t="str">
        <f t="shared" si="20"/>
        <v>B60157</v>
      </c>
      <c r="I286" s="6" cm="1">
        <f t="array" ref="I286">_xlfn.LET(
 _xlpm.txt, E286,
 _xlpm.afterQty, IFERROR(_xlfn.TEXTAFTER(_xlpm.txt, "QTY:"), ""),
 _xlpm.numberText, TRIM(_xlfn.TEXTBEFORE(_xlpm.afterQty, " ")),
 _xlpm.cleanNum, SUBSTITUTE(_xlpm.numberText, ",", ""),
 IF(ISNUMBER(--_xlpm.cleanNum), --_xlpm.cleanNum, "")
)</f>
        <v>708</v>
      </c>
      <c r="J286" s="6" cm="1">
        <f t="array" ref="J286">_xlfn.LET(
 _xlpm.txt, E286,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708</v>
      </c>
      <c r="K286" s="6" t="str" cm="1">
        <f t="array" ref="K286">_xlfn.LET(
 _xlpm.txt, E286,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86" s="6" t="str">
        <f>IFERROR(_xlfn.TEXTAFTER(_xlfn.TEXTBEFORE(E286," PER"),"USD ")," ")</f>
        <v>1.00</v>
      </c>
      <c r="M286" s="6" t="str">
        <f t="shared" si="21"/>
        <v>PCS</v>
      </c>
      <c r="N286" s="6">
        <v>179.95</v>
      </c>
      <c r="O286" s="6" t="s">
        <v>28</v>
      </c>
      <c r="P286" s="6">
        <v>364.32053350000001</v>
      </c>
      <c r="Q286" s="6">
        <v>65559.48</v>
      </c>
      <c r="R286" s="6">
        <v>4.3371492079999996</v>
      </c>
      <c r="S286" s="6">
        <v>780.47</v>
      </c>
      <c r="T286" s="27">
        <v>24021</v>
      </c>
      <c r="U286" s="6">
        <f t="shared" si="22"/>
        <v>368.65768270800004</v>
      </c>
      <c r="V286" s="6">
        <f t="shared" si="23"/>
        <v>2024</v>
      </c>
      <c r="W286" s="10" t="str">
        <f>IFERROR(VLOOKUP(VALUE(D286),'HSN Lookup'!$A:$B,2,0),"Unknown")</f>
        <v>Household Steel Items</v>
      </c>
      <c r="X286" s="6" t="str">
        <f t="shared" si="24"/>
        <v>Holder</v>
      </c>
    </row>
    <row r="287" spans="1:24">
      <c r="A287" s="25" t="s">
        <v>24</v>
      </c>
      <c r="B287" s="6" t="s">
        <v>432</v>
      </c>
      <c r="C287" s="6" t="s">
        <v>26</v>
      </c>
      <c r="D287" s="26" t="s">
        <v>32</v>
      </c>
      <c r="E287" s="6" t="s">
        <v>440</v>
      </c>
      <c r="F287" s="6" t="str" cm="1">
        <f t="array" ref="F287">_xlfn.LET(
 _xlpm.txt, E287,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287" s="6" t="str" cm="1">
        <f t="array" ref="G287">_xlfn.LET(
 _xlpm.txt, TRIM(E287),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(B62152 )</v>
      </c>
      <c r="H287" s="6" t="str">
        <f t="shared" si="20"/>
        <v xml:space="preserve">B62152 </v>
      </c>
      <c r="I287" s="6" cm="1">
        <f t="array" ref="I287">_xlfn.LET(
 _xlpm.txt, E287,
 _xlpm.afterQty, IFERROR(_xlfn.TEXTAFTER(_xlpm.txt, "QTY:"), ""),
 _xlpm.numberText, TRIM(_xlfn.TEXTBEFORE(_xlpm.afterQty, " ")),
 _xlpm.cleanNum, SUBSTITUTE(_xlpm.numberText, ",", ""),
 IF(ISNUMBER(--_xlpm.cleanNum), --_xlpm.cleanNum, "")
)</f>
        <v>720</v>
      </c>
      <c r="J287" s="6" cm="1">
        <f t="array" ref="J287">_xlfn.LET(
 _xlpm.txt, E287,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287" s="6" t="str" cm="1">
        <f t="array" ref="K287">_xlfn.LET(
 _xlpm.txt, E287,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87" s="6" t="str">
        <f>IFERROR(_xlfn.TEXTAFTER(_xlfn.TEXTBEFORE(E287," PER"),"USD ")," ")</f>
        <v>1.80</v>
      </c>
      <c r="M287" s="6" t="str">
        <f t="shared" si="21"/>
        <v>PCS</v>
      </c>
      <c r="N287" s="6">
        <v>360</v>
      </c>
      <c r="O287" s="6" t="s">
        <v>28</v>
      </c>
      <c r="P287" s="6">
        <v>333.3532778</v>
      </c>
      <c r="Q287" s="6">
        <v>120007.18</v>
      </c>
      <c r="R287" s="6">
        <v>3.9684914020000002</v>
      </c>
      <c r="S287" s="6">
        <v>1428.6569050000001</v>
      </c>
      <c r="T287" s="27">
        <v>43970.6</v>
      </c>
      <c r="U287" s="6">
        <f t="shared" si="22"/>
        <v>337.32176920199998</v>
      </c>
      <c r="V287" s="6">
        <f t="shared" si="23"/>
        <v>2024</v>
      </c>
      <c r="W287" s="10" t="str">
        <f>IFERROR(VLOOKUP(VALUE(D287),'HSN Lookup'!$A:$B,2,0),"Unknown")</f>
        <v>Household Steel Items</v>
      </c>
      <c r="X287" s="6" t="str">
        <f t="shared" si="24"/>
        <v>Basket</v>
      </c>
    </row>
    <row r="288" spans="1:24">
      <c r="A288" s="25" t="s">
        <v>24</v>
      </c>
      <c r="B288" s="6" t="s">
        <v>432</v>
      </c>
      <c r="C288" s="6" t="s">
        <v>26</v>
      </c>
      <c r="D288" s="26" t="s">
        <v>32</v>
      </c>
      <c r="E288" s="6" t="s">
        <v>441</v>
      </c>
      <c r="F288" s="6" t="str" cm="1">
        <f t="array" ref="F288">_xlfn.LET(
 _xlpm.txt, E288,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CUTLERY</v>
      </c>
      <c r="G288" s="6" t="str" cm="1">
        <f t="array" ref="G288">_xlfn.LET(
 _xlpm.txt, TRIM(E288),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CUTLERY HOLDER (B53773)</v>
      </c>
      <c r="H288" s="6" t="str">
        <f t="shared" si="20"/>
        <v>B53773</v>
      </c>
      <c r="I288" s="6" cm="1">
        <f t="array" ref="I288">_xlfn.LET(
 _xlpm.txt, E288,
 _xlpm.afterQty, IFERROR(_xlfn.TEXTAFTER(_xlpm.txt, "QTY:"), ""),
 _xlpm.numberText, TRIM(_xlfn.TEXTBEFORE(_xlpm.afterQty, " ")),
 _xlpm.cleanNum, SUBSTITUTE(_xlpm.numberText, ",", ""),
 IF(ISNUMBER(--_xlpm.cleanNum), --_xlpm.cleanNum, "")
)</f>
        <v>696</v>
      </c>
      <c r="J288" s="6" cm="1">
        <f t="array" ref="J288">_xlfn.LET(
 _xlpm.txt, E288,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696</v>
      </c>
      <c r="K288" s="6" t="str" cm="1">
        <f t="array" ref="K288">_xlfn.LET(
 _xlpm.txt, E288,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88" s="6" t="str">
        <f>IFERROR(_xlfn.TEXTAFTER(_xlfn.TEXTBEFORE(E288," PER"),"USD ")," ")</f>
        <v>1.22</v>
      </c>
      <c r="M288" s="6" t="str">
        <f t="shared" si="21"/>
        <v>PCS</v>
      </c>
      <c r="N288" s="6">
        <v>198.36</v>
      </c>
      <c r="O288" s="6" t="s">
        <v>28</v>
      </c>
      <c r="P288" s="6">
        <v>396.38490619999999</v>
      </c>
      <c r="Q288" s="6">
        <v>78626.91</v>
      </c>
      <c r="R288" s="6">
        <v>4.7188679310000001</v>
      </c>
      <c r="S288" s="6">
        <v>936.03464289999999</v>
      </c>
      <c r="T288" s="27">
        <v>28808.9</v>
      </c>
      <c r="U288" s="6">
        <f t="shared" si="22"/>
        <v>401.10377413099997</v>
      </c>
      <c r="V288" s="6">
        <f t="shared" si="23"/>
        <v>2024</v>
      </c>
      <c r="W288" s="10" t="str">
        <f>IFERROR(VLOOKUP(VALUE(D288),'HSN Lookup'!$A:$B,2,0),"Unknown")</f>
        <v>Household Steel Items</v>
      </c>
      <c r="X288" s="6" t="str">
        <f t="shared" si="24"/>
        <v>Holder</v>
      </c>
    </row>
    <row r="289" spans="1:24">
      <c r="A289" s="25" t="s">
        <v>24</v>
      </c>
      <c r="B289" s="6" t="s">
        <v>432</v>
      </c>
      <c r="C289" s="6" t="s">
        <v>26</v>
      </c>
      <c r="D289" s="26" t="s">
        <v>32</v>
      </c>
      <c r="E289" s="6" t="s">
        <v>442</v>
      </c>
      <c r="F289" s="6" t="str" cm="1">
        <f t="array" ref="F289">_xlfn.LET(
 _xlpm.txt, E289,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89" s="6" t="str" cm="1">
        <f t="array" ref="G289">_xlfn.LET(
 _xlpm.txt, TRIM(E289),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289" s="6" t="str">
        <f t="shared" si="20"/>
        <v>RYX-02-020</v>
      </c>
      <c r="I289" s="6" t="str" cm="1">
        <f t="array" ref="I289">_xlfn.LET(
 _xlpm.txt, E289,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89" s="6" cm="1">
        <f t="array" ref="J289">_xlfn.LET(
 _xlpm.txt, E289,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289" s="6" t="str" cm="1">
        <f t="array" ref="K289">_xlfn.LET(
 _xlpm.txt, E289,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89" s="6" t="str">
        <f>IFERROR(_xlfn.TEXTAFTER(_xlfn.TEXTBEFORE(E289," PER"),"USD ")," ")</f>
        <v xml:space="preserve"> </v>
      </c>
      <c r="M289" s="6" t="str">
        <f t="shared" si="21"/>
        <v>PCS</v>
      </c>
      <c r="N289" s="6">
        <v>4004</v>
      </c>
      <c r="O289" s="6" t="s">
        <v>28</v>
      </c>
      <c r="P289" s="6">
        <v>384.77048200000002</v>
      </c>
      <c r="Q289" s="6">
        <v>1540621.01</v>
      </c>
      <c r="R289" s="6">
        <v>4.5806009760000004</v>
      </c>
      <c r="S289" s="6">
        <v>18340.726309999998</v>
      </c>
      <c r="T289" s="27">
        <v>564483.5</v>
      </c>
      <c r="U289" s="6">
        <f t="shared" si="22"/>
        <v>389.35108297600004</v>
      </c>
      <c r="V289" s="6">
        <f t="shared" si="23"/>
        <v>2024</v>
      </c>
      <c r="W289" s="10" t="str">
        <f>IFERROR(VLOOKUP(VALUE(D289),'HSN Lookup'!$A:$B,2,0),"Unknown")</f>
        <v>Household Steel Items</v>
      </c>
      <c r="X289" s="6" t="str">
        <f t="shared" si="24"/>
        <v>Cloth Stand</v>
      </c>
    </row>
    <row r="290" spans="1:24">
      <c r="A290" s="25" t="s">
        <v>24</v>
      </c>
      <c r="B290" s="6" t="s">
        <v>432</v>
      </c>
      <c r="C290" s="6" t="s">
        <v>26</v>
      </c>
      <c r="D290" s="26" t="s">
        <v>32</v>
      </c>
      <c r="E290" s="6" t="s">
        <v>443</v>
      </c>
      <c r="F290" s="6" t="str" cm="1">
        <f t="array" ref="F290">_xlfn.LET(
 _xlpm.txt, E290,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290" s="6" t="str" cm="1">
        <f t="array" ref="G290">_xlfn.LET(
 _xlpm.txt, TRIM(E290),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SMALL (B54091)</v>
      </c>
      <c r="H290" s="6" t="str">
        <f t="shared" si="20"/>
        <v>B54091</v>
      </c>
      <c r="I290" s="6" cm="1">
        <f t="array" ref="I290">_xlfn.LET(
 _xlpm.txt, E290,
 _xlpm.afterQty, IFERROR(_xlfn.TEXTAFTER(_xlpm.txt, "QTY:"), ""),
 _xlpm.numberText, TRIM(_xlfn.TEXTBEFORE(_xlpm.afterQty, " ")),
 _xlpm.cleanNum, SUBSTITUTE(_xlpm.numberText, ",", ""),
 IF(ISNUMBER(--_xlpm.cleanNum), --_xlpm.cleanNum, "")
)</f>
        <v>720</v>
      </c>
      <c r="J290" s="6" cm="1">
        <f t="array" ref="J290">_xlfn.LET(
 _xlpm.txt, E290,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290" s="6" t="str" cm="1">
        <f t="array" ref="K290">_xlfn.LET(
 _xlpm.txt, E290,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90" s="6" t="str">
        <f>IFERROR(_xlfn.TEXTAFTER(_xlfn.TEXTBEFORE(E290," PER"),"USD ")," ")</f>
        <v>1.33</v>
      </c>
      <c r="M290" s="6" t="str">
        <f t="shared" si="21"/>
        <v>PCS</v>
      </c>
      <c r="N290" s="6">
        <v>258</v>
      </c>
      <c r="O290" s="6" t="s">
        <v>28</v>
      </c>
      <c r="P290" s="6">
        <v>343.68972869999999</v>
      </c>
      <c r="Q290" s="6">
        <v>88671.95</v>
      </c>
      <c r="R290" s="6">
        <v>4.0915443890000001</v>
      </c>
      <c r="S290" s="6">
        <v>1055.6184519999999</v>
      </c>
      <c r="T290" s="27">
        <v>32489.4</v>
      </c>
      <c r="U290" s="6">
        <f t="shared" si="22"/>
        <v>347.78127308899997</v>
      </c>
      <c r="V290" s="6">
        <f t="shared" si="23"/>
        <v>2024</v>
      </c>
      <c r="W290" s="10" t="str">
        <f>IFERROR(VLOOKUP(VALUE(D290),'HSN Lookup'!$A:$B,2,0),"Unknown")</f>
        <v>Household Steel Items</v>
      </c>
      <c r="X290" s="6" t="str">
        <f t="shared" si="24"/>
        <v>Basket</v>
      </c>
    </row>
    <row r="291" spans="1:24">
      <c r="A291" s="25" t="s">
        <v>24</v>
      </c>
      <c r="B291" s="6" t="s">
        <v>432</v>
      </c>
      <c r="C291" s="6" t="s">
        <v>26</v>
      </c>
      <c r="D291" s="26" t="s">
        <v>32</v>
      </c>
      <c r="E291" s="6" t="s">
        <v>444</v>
      </c>
      <c r="F291" s="6" t="str" cm="1">
        <f t="array" ref="F291">_xlfn.LET(
 _xlpm.txt, E291,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291" s="6" t="str" cm="1">
        <f t="array" ref="G291">_xlfn.LET(
 _xlpm.txt, TRIM(E291),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(B66053)</v>
      </c>
      <c r="H291" s="6" t="str">
        <f t="shared" si="20"/>
        <v>B66053</v>
      </c>
      <c r="I291" s="6" cm="1">
        <f t="array" ref="I291">_xlfn.LET(
 _xlpm.txt, E291,
 _xlpm.afterQty, IFERROR(_xlfn.TEXTAFTER(_xlpm.txt, "QTY:"), ""),
 _xlpm.numberText, TRIM(_xlfn.TEXTBEFORE(_xlpm.afterQty, " ")),
 _xlpm.cleanNum, SUBSTITUTE(_xlpm.numberText, ",", ""),
 IF(ISNUMBER(--_xlpm.cleanNum), --_xlpm.cleanNum, "")
)</f>
        <v>720</v>
      </c>
      <c r="J291" s="6" cm="1">
        <f t="array" ref="J291">_xlfn.LET(
 _xlpm.txt, E291,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291" s="6" t="str" cm="1">
        <f t="array" ref="K291">_xlfn.LET(
 _xlpm.txt, E291,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91" s="6" t="str">
        <f>IFERROR(_xlfn.TEXTAFTER(_xlfn.TEXTBEFORE(E291," PER"),"USD ")," ")</f>
        <v>1.53</v>
      </c>
      <c r="M291" s="6" t="str">
        <f t="shared" si="21"/>
        <v>PCS</v>
      </c>
      <c r="N291" s="6">
        <v>273.60000000000002</v>
      </c>
      <c r="O291" s="6" t="s">
        <v>28</v>
      </c>
      <c r="P291" s="6">
        <v>372.82923979999998</v>
      </c>
      <c r="Q291" s="6">
        <v>102006.08</v>
      </c>
      <c r="R291" s="6">
        <v>4.4384433310000002</v>
      </c>
      <c r="S291" s="6">
        <v>1214.358095</v>
      </c>
      <c r="T291" s="27">
        <v>37375</v>
      </c>
      <c r="U291" s="6">
        <f t="shared" si="22"/>
        <v>377.26768313099996</v>
      </c>
      <c r="V291" s="6">
        <f t="shared" si="23"/>
        <v>2024</v>
      </c>
      <c r="W291" s="10" t="str">
        <f>IFERROR(VLOOKUP(VALUE(D291),'HSN Lookup'!$A:$B,2,0),"Unknown")</f>
        <v>Household Steel Items</v>
      </c>
      <c r="X291" s="6" t="str">
        <f t="shared" si="24"/>
        <v>Basket</v>
      </c>
    </row>
    <row r="292" spans="1:24">
      <c r="A292" s="25" t="s">
        <v>24</v>
      </c>
      <c r="B292" s="6" t="s">
        <v>445</v>
      </c>
      <c r="C292" s="6" t="s">
        <v>26</v>
      </c>
      <c r="D292" s="26" t="s">
        <v>32</v>
      </c>
      <c r="E292" s="6" t="s">
        <v>446</v>
      </c>
      <c r="F292" s="6" t="str" cm="1">
        <f t="array" ref="F292">_xlfn.LET(
 _xlpm.txt, E292,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92" s="6" t="str" cm="1">
        <f t="array" ref="G292">_xlfn.LET(
 _xlpm.txt, TRIM(E292),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(RYX-02-021A)</v>
      </c>
      <c r="H292" s="6" t="str">
        <f t="shared" si="20"/>
        <v>RYX-02-021A</v>
      </c>
      <c r="I292" s="6" cm="1">
        <f t="array" ref="I292">_xlfn.LET(
 _xlpm.txt, E292,
 _xlpm.afterQty, IFERROR(_xlfn.TEXTAFTER(_xlpm.txt, "QTY:"), ""),
 _xlpm.numberText, TRIM(_xlfn.TEXTBEFORE(_xlpm.afterQty, " ")),
 _xlpm.cleanNum, SUBSTITUTE(_xlpm.numberText, ",", ""),
 IF(ISNUMBER(--_xlpm.cleanNum), --_xlpm.cleanNum, "")
)</f>
        <v>6480</v>
      </c>
      <c r="J292" s="6" cm="1">
        <f t="array" ref="J292">_xlfn.LET(
 _xlpm.txt, E292,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6480</v>
      </c>
      <c r="K292" s="6" t="str" cm="1">
        <f t="array" ref="K292">_xlfn.LET(
 _xlpm.txt, E292,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92" s="6" t="str">
        <f>IFERROR(_xlfn.TEXTAFTER(_xlfn.TEXTBEFORE(E292," PER"),"USD ")," ")</f>
        <v xml:space="preserve"> </v>
      </c>
      <c r="M292" s="6" t="str">
        <f t="shared" si="21"/>
        <v>PCS</v>
      </c>
      <c r="N292" s="6">
        <v>23760</v>
      </c>
      <c r="O292" s="6" t="s">
        <v>28</v>
      </c>
      <c r="P292" s="6">
        <v>216.56405430000001</v>
      </c>
      <c r="Q292" s="6">
        <v>5145561.93</v>
      </c>
      <c r="R292" s="6">
        <v>2.5781435030000002</v>
      </c>
      <c r="S292" s="6">
        <v>61256.689639999997</v>
      </c>
      <c r="T292" s="27">
        <v>1885333.9</v>
      </c>
      <c r="U292" s="6">
        <f t="shared" si="22"/>
        <v>219.14219780300002</v>
      </c>
      <c r="V292" s="6">
        <f t="shared" si="23"/>
        <v>2024</v>
      </c>
      <c r="W292" s="10" t="str">
        <f>IFERROR(VLOOKUP(VALUE(D292),'HSN Lookup'!$A:$B,2,0),"Unknown")</f>
        <v>Household Steel Items</v>
      </c>
      <c r="X292" s="6" t="str">
        <f t="shared" si="24"/>
        <v>Cloth Stand</v>
      </c>
    </row>
    <row r="293" spans="1:24">
      <c r="A293" s="25" t="s">
        <v>24</v>
      </c>
      <c r="B293" s="6" t="s">
        <v>447</v>
      </c>
      <c r="C293" s="6" t="s">
        <v>26</v>
      </c>
      <c r="D293" s="26" t="s">
        <v>32</v>
      </c>
      <c r="E293" s="6" t="s">
        <v>448</v>
      </c>
      <c r="F293" s="6" t="str" cm="1">
        <f t="array" ref="F293">_xlfn.LET(
 _xlpm.txt, E293,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93" s="6" t="str" cm="1">
        <f t="array" ref="G293">_xlfn.LET(
 _xlpm.txt, TRIM(E293),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(RYX-02-026-3S)</v>
      </c>
      <c r="H293" s="6" t="str">
        <f t="shared" si="20"/>
        <v>RYX-02-026-3S</v>
      </c>
      <c r="I293" s="6" cm="1">
        <f t="array" ref="I293">_xlfn.LET(
 _xlpm.txt, E293,
 _xlpm.afterQty, IFERROR(_xlfn.TEXTAFTER(_xlpm.txt, "QTY:"), ""),
 _xlpm.numberText, TRIM(_xlfn.TEXTBEFORE(_xlpm.afterQty, " ")),
 _xlpm.cleanNum, SUBSTITUTE(_xlpm.numberText, ",", ""),
 IF(ISNUMBER(--_xlpm.cleanNum), --_xlpm.cleanNum, "")
)</f>
        <v>848</v>
      </c>
      <c r="J293" s="6" cm="1">
        <f t="array" ref="J293">_xlfn.LET(
 _xlpm.txt, E293,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848</v>
      </c>
      <c r="K293" s="6" t="str" cm="1">
        <f t="array" ref="K293">_xlfn.LET(
 _xlpm.txt, E293,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93" s="6" t="str">
        <f>IFERROR(_xlfn.TEXTAFTER(_xlfn.TEXTBEFORE(E293," PER"),"USD ")," ")</f>
        <v xml:space="preserve"> </v>
      </c>
      <c r="M293" s="6" t="str">
        <f t="shared" si="21"/>
        <v>PCS</v>
      </c>
      <c r="N293" s="6">
        <v>3307.2</v>
      </c>
      <c r="O293" s="6" t="s">
        <v>28</v>
      </c>
      <c r="P293" s="6">
        <v>273.90608369617797</v>
      </c>
      <c r="Q293" s="6">
        <v>905862.2</v>
      </c>
      <c r="R293" s="6">
        <v>3.2705204023424241</v>
      </c>
      <c r="S293" s="6">
        <v>10816.265074626859</v>
      </c>
      <c r="T293" s="27">
        <v>331907.8</v>
      </c>
      <c r="U293" s="6">
        <f t="shared" si="22"/>
        <v>277.17660409852039</v>
      </c>
      <c r="V293" s="6">
        <f t="shared" si="23"/>
        <v>2024</v>
      </c>
      <c r="W293" s="10" t="str">
        <f>IFERROR(VLOOKUP(VALUE(D293),'HSN Lookup'!$A:$B,2,0),"Unknown")</f>
        <v>Household Steel Items</v>
      </c>
      <c r="X293" s="6" t="str">
        <f t="shared" si="24"/>
        <v>Cloth Stand</v>
      </c>
    </row>
    <row r="294" spans="1:24">
      <c r="A294" s="25" t="s">
        <v>24</v>
      </c>
      <c r="B294" s="6" t="s">
        <v>449</v>
      </c>
      <c r="C294" s="6" t="s">
        <v>26</v>
      </c>
      <c r="D294" s="26" t="s">
        <v>32</v>
      </c>
      <c r="E294" s="6" t="s">
        <v>450</v>
      </c>
      <c r="F294" s="6" t="str" cm="1">
        <f t="array" ref="F294">_xlfn.LET(
 _xlpm.txt, E294,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294" s="6" t="str" cm="1">
        <f t="array" ref="G294">_xlfn.LET(
 _xlpm.txt, TRIM(E294),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294" s="6" t="str">
        <f t="shared" si="20"/>
        <v>AM-430</v>
      </c>
      <c r="I294" s="6" t="str" cm="1">
        <f t="array" ref="I294">_xlfn.LET(
 _xlpm.txt, E294,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94" s="6" cm="1">
        <f t="array" ref="J294">_xlfn.LET(
 _xlpm.txt, E294,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408</v>
      </c>
      <c r="K294" s="6" t="str" cm="1">
        <f t="array" ref="K294">_xlfn.LET(
 _xlpm.txt, E294,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94" s="6" t="str">
        <f>IFERROR(_xlfn.TEXTAFTER(_xlfn.TEXTBEFORE(E294," PER"),"USD ")," ")</f>
        <v>: 0.5776</v>
      </c>
      <c r="M294" s="6" t="str">
        <f t="shared" si="21"/>
        <v>PCS</v>
      </c>
      <c r="N294" s="6">
        <v>74.8</v>
      </c>
      <c r="O294" s="6" t="s">
        <v>28</v>
      </c>
      <c r="P294" s="6">
        <v>276.88235294117652</v>
      </c>
      <c r="Q294" s="6">
        <v>20710.8</v>
      </c>
      <c r="R294" s="6">
        <v>3.3060579455662862</v>
      </c>
      <c r="S294" s="6">
        <v>247.29313432835821</v>
      </c>
      <c r="T294" s="27">
        <v>7588.5</v>
      </c>
      <c r="U294" s="6">
        <f t="shared" si="22"/>
        <v>280.18841088674282</v>
      </c>
      <c r="V294" s="6">
        <f t="shared" si="23"/>
        <v>2024</v>
      </c>
      <c r="W294" s="10" t="str">
        <f>IFERROR(VLOOKUP(VALUE(D294),'HSN Lookup'!$A:$B,2,0),"Unknown")</f>
        <v>Household Steel Items</v>
      </c>
      <c r="X294" s="6" t="str">
        <f t="shared" si="24"/>
        <v>Sprinkler</v>
      </c>
    </row>
    <row r="295" spans="1:24">
      <c r="A295" s="25" t="s">
        <v>24</v>
      </c>
      <c r="B295" s="6" t="s">
        <v>449</v>
      </c>
      <c r="C295" s="6" t="s">
        <v>26</v>
      </c>
      <c r="D295" s="26" t="s">
        <v>32</v>
      </c>
      <c r="E295" s="6" t="s">
        <v>451</v>
      </c>
      <c r="F295" s="6" t="str" cm="1">
        <f t="array" ref="F295">_xlfn.LET(
 _xlpm.txt, E295,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95" s="6" t="str" cm="1">
        <f t="array" ref="G295">_xlfn.LET(
 _xlpm.txt, TRIM(E295),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(RYX-02-021A)</v>
      </c>
      <c r="H295" s="6" t="str">
        <f t="shared" si="20"/>
        <v>RYX-02-021A</v>
      </c>
      <c r="I295" s="6" cm="1">
        <f t="array" ref="I295">_xlfn.LET(
 _xlpm.txt, E295,
 _xlpm.afterQty, IFERROR(_xlfn.TEXTAFTER(_xlpm.txt, "QTY:"), ""),
 _xlpm.numberText, TRIM(_xlfn.TEXTBEFORE(_xlpm.afterQty, " ")),
 _xlpm.cleanNum, SUBSTITUTE(_xlpm.numberText, ",", ""),
 IF(ISNUMBER(--_xlpm.cleanNum), --_xlpm.cleanNum, "")
)</f>
        <v>6480</v>
      </c>
      <c r="J295" s="6" cm="1">
        <f t="array" ref="J295">_xlfn.LET(
 _xlpm.txt, E295,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6480</v>
      </c>
      <c r="K295" s="6" t="str" cm="1">
        <f t="array" ref="K295">_xlfn.LET(
 _xlpm.txt, E295,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95" s="6" t="str">
        <f>IFERROR(_xlfn.TEXTAFTER(_xlfn.TEXTBEFORE(E295," PER"),"USD ")," ")</f>
        <v xml:space="preserve"> </v>
      </c>
      <c r="M295" s="6" t="str">
        <f t="shared" si="21"/>
        <v>PCS</v>
      </c>
      <c r="N295" s="6">
        <v>23760</v>
      </c>
      <c r="O295" s="6" t="s">
        <v>28</v>
      </c>
      <c r="P295" s="6">
        <v>214.05114267676771</v>
      </c>
      <c r="Q295" s="6">
        <v>5085855.1500000004</v>
      </c>
      <c r="R295" s="6">
        <v>2.555834539424092</v>
      </c>
      <c r="S295" s="6">
        <v>60726.628656716428</v>
      </c>
      <c r="T295" s="27">
        <v>1863457.3</v>
      </c>
      <c r="U295" s="6">
        <f t="shared" si="22"/>
        <v>216.60697721619181</v>
      </c>
      <c r="V295" s="6">
        <f t="shared" si="23"/>
        <v>2024</v>
      </c>
      <c r="W295" s="10" t="str">
        <f>IFERROR(VLOOKUP(VALUE(D295),'HSN Lookup'!$A:$B,2,0),"Unknown")</f>
        <v>Household Steel Items</v>
      </c>
      <c r="X295" s="6" t="str">
        <f t="shared" si="24"/>
        <v>Cloth Stand</v>
      </c>
    </row>
    <row r="296" spans="1:24">
      <c r="A296" s="25" t="s">
        <v>24</v>
      </c>
      <c r="B296" s="6" t="s">
        <v>449</v>
      </c>
      <c r="C296" s="6" t="s">
        <v>26</v>
      </c>
      <c r="D296" s="26" t="s">
        <v>32</v>
      </c>
      <c r="E296" s="6" t="s">
        <v>452</v>
      </c>
      <c r="F296" s="6" t="str" cm="1">
        <f t="array" ref="F296">_xlfn.LET(
 _xlpm.txt, E296,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296" s="6" t="str" cm="1">
        <f t="array" ref="G296">_xlfn.LET(
 _xlpm.txt, TRIM(E296),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296" s="6" t="str">
        <f t="shared" si="20"/>
        <v>RYX-02-020</v>
      </c>
      <c r="I296" s="6" t="str" cm="1">
        <f t="array" ref="I296">_xlfn.LET(
 _xlpm.txt, E296,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96" s="6" t="e" cm="1">
        <f t="array" ref="J296">_xlfn.LET(
 _xlpm.txt, E296,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296" s="6" t="e" cm="1">
        <f t="array" ref="K296">_xlfn.LET(
 _xlpm.txt, E296,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96" s="6" t="str">
        <f>IFERROR(_xlfn.TEXTAFTER(_xlfn.TEXTBEFORE(E296," PER"),"USD ")," ")</f>
        <v xml:space="preserve"> </v>
      </c>
      <c r="M296" s="6" t="e">
        <f t="shared" si="21"/>
        <v>#VALUE!</v>
      </c>
      <c r="N296" s="6">
        <v>4004</v>
      </c>
      <c r="O296" s="6" t="s">
        <v>28</v>
      </c>
      <c r="P296" s="6">
        <v>392.672524975025</v>
      </c>
      <c r="Q296" s="6">
        <v>1572260.79</v>
      </c>
      <c r="R296" s="6">
        <v>4.6886271638808967</v>
      </c>
      <c r="S296" s="6">
        <v>18773.263164179101</v>
      </c>
      <c r="T296" s="27">
        <v>576076.4</v>
      </c>
      <c r="U296" s="6">
        <f t="shared" si="22"/>
        <v>397.36115213890588</v>
      </c>
      <c r="V296" s="6">
        <f t="shared" si="23"/>
        <v>2024</v>
      </c>
      <c r="W296" s="10" t="str">
        <f>IFERROR(VLOOKUP(VALUE(D296),'HSN Lookup'!$A:$B,2,0),"Unknown")</f>
        <v>Household Steel Items</v>
      </c>
      <c r="X296" s="6" t="str">
        <f t="shared" si="24"/>
        <v>Cloth Stand</v>
      </c>
    </row>
    <row r="297" spans="1:24">
      <c r="A297" s="25" t="s">
        <v>24</v>
      </c>
      <c r="B297" s="6" t="s">
        <v>449</v>
      </c>
      <c r="C297" s="6" t="s">
        <v>26</v>
      </c>
      <c r="D297" s="26" t="s">
        <v>32</v>
      </c>
      <c r="E297" s="6" t="s">
        <v>453</v>
      </c>
      <c r="F297" s="6" t="str" cm="1">
        <f t="array" ref="F297">_xlfn.LET(
 _xlpm.txt, E297,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297" s="6" t="str" cm="1">
        <f t="array" ref="G297">_xlfn.LET(
 _xlpm.txt, TRIM(E297),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297" s="6" t="str">
        <f t="shared" si="20"/>
        <v>NP-19</v>
      </c>
      <c r="I297" s="6" t="str" cm="1">
        <f t="array" ref="I297">_xlfn.LET(
 _xlpm.txt, E297,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97" s="6" cm="1">
        <f t="array" ref="J297">_xlfn.LET(
 _xlpm.txt, E297,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4752</v>
      </c>
      <c r="K297" s="6" t="str" cm="1">
        <f t="array" ref="K297">_xlfn.LET(
 _xlpm.txt, E297,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297" s="6" t="str">
        <f>IFERROR(_xlfn.TEXTAFTER(_xlfn.TEXTBEFORE(E297," PER"),"USD ")," ")</f>
        <v>: 0.4475</v>
      </c>
      <c r="M297" s="6" t="str">
        <f t="shared" si="21"/>
        <v>PCS</v>
      </c>
      <c r="N297" s="6">
        <v>739.2</v>
      </c>
      <c r="O297" s="6" t="s">
        <v>28</v>
      </c>
      <c r="P297" s="6">
        <v>252.8240665584415</v>
      </c>
      <c r="Q297" s="6">
        <v>186887.55</v>
      </c>
      <c r="R297" s="6">
        <v>3.0187948245784062</v>
      </c>
      <c r="S297" s="6">
        <v>2231.4931343283579</v>
      </c>
      <c r="T297" s="27">
        <v>68475.600000000006</v>
      </c>
      <c r="U297" s="6">
        <f t="shared" si="22"/>
        <v>255.84286138301991</v>
      </c>
      <c r="V297" s="6">
        <f t="shared" si="23"/>
        <v>2024</v>
      </c>
      <c r="W297" s="10" t="str">
        <f>IFERROR(VLOOKUP(VALUE(D297),'HSN Lookup'!$A:$B,2,0),"Unknown")</f>
        <v>Household Steel Items</v>
      </c>
      <c r="X297" s="6" t="str">
        <f t="shared" si="24"/>
        <v>Other</v>
      </c>
    </row>
    <row r="298" spans="1:24">
      <c r="A298" s="25" t="s">
        <v>24</v>
      </c>
      <c r="B298" s="6" t="s">
        <v>454</v>
      </c>
      <c r="C298" s="6" t="s">
        <v>26</v>
      </c>
      <c r="D298" s="26" t="s">
        <v>32</v>
      </c>
      <c r="E298" s="6" t="s">
        <v>455</v>
      </c>
      <c r="F298" s="6" t="str" cm="1">
        <f t="array" ref="F298">_xlfn.LET(
 _xlpm.txt, E298,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298" s="6" t="str" cm="1">
        <f t="array" ref="G298">_xlfn.LET(
 _xlpm.txt, TRIM(E298),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(6856)</v>
      </c>
      <c r="H298" s="6" t="str">
        <f t="shared" si="20"/>
        <v>6856</v>
      </c>
      <c r="I298" s="6" t="str" cm="1">
        <f t="array" ref="I298">_xlfn.LET(
 _xlpm.txt, E298,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98" s="6" cm="1">
        <f t="array" ref="J298">_xlfn.LET(
 _xlpm.txt, E298,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116424</v>
      </c>
      <c r="K298" s="6" t="str" cm="1">
        <f t="array" ref="K298">_xlfn.LET(
 _xlpm.txt, E298,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98" s="6" t="str">
        <f>IFERROR(_xlfn.TEXTAFTER(_xlfn.TEXTBEFORE(E298," PER"),"USD ")," ")</f>
        <v>0.568</v>
      </c>
      <c r="M298" s="6" t="str">
        <f t="shared" si="21"/>
        <v>PCS</v>
      </c>
      <c r="N298" s="6">
        <v>9702</v>
      </c>
      <c r="O298" s="6" t="s">
        <v>28</v>
      </c>
      <c r="P298" s="6">
        <v>585.78821480107206</v>
      </c>
      <c r="Q298" s="6">
        <v>5683317.2599999998</v>
      </c>
      <c r="R298" s="6">
        <v>6.9944861468784714</v>
      </c>
      <c r="S298" s="6">
        <v>67860.504597014922</v>
      </c>
      <c r="T298" s="27">
        <v>2082367.5</v>
      </c>
      <c r="U298" s="6">
        <f t="shared" si="22"/>
        <v>592.7827009479505</v>
      </c>
      <c r="V298" s="6">
        <f t="shared" si="23"/>
        <v>2024</v>
      </c>
      <c r="W298" s="10" t="str">
        <f>IFERROR(VLOOKUP(VALUE(D298),'HSN Lookup'!$A:$B,2,0),"Unknown")</f>
        <v>Household Steel Items</v>
      </c>
      <c r="X298" s="6" t="str">
        <f t="shared" si="24"/>
        <v>Other</v>
      </c>
    </row>
    <row r="299" spans="1:24">
      <c r="A299" s="25" t="s">
        <v>24</v>
      </c>
      <c r="B299" s="6" t="s">
        <v>454</v>
      </c>
      <c r="C299" s="6" t="s">
        <v>26</v>
      </c>
      <c r="D299" s="26" t="s">
        <v>32</v>
      </c>
      <c r="E299" s="6" t="s">
        <v>456</v>
      </c>
      <c r="F299" s="6" t="str" cm="1">
        <f t="array" ref="F299">_xlfn.LET(
 _xlpm.txt, E299,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299" s="6" t="str" cm="1">
        <f t="array" ref="G299">_xlfn.LET(
 _xlpm.txt, TRIM(E299),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(6728)</v>
      </c>
      <c r="H299" s="6" t="str">
        <f t="shared" si="20"/>
        <v>6728</v>
      </c>
      <c r="I299" s="6" t="str" cm="1">
        <f t="array" ref="I299">_xlfn.LET(
 _xlpm.txt, E299,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99" s="6" cm="1">
        <f t="array" ref="J299">_xlfn.LET(
 _xlpm.txt, E299,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31332</v>
      </c>
      <c r="K299" s="6" t="str" cm="1">
        <f t="array" ref="K299">_xlfn.LET(
 _xlpm.txt, E299,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299" s="6" t="str">
        <f>IFERROR(_xlfn.TEXTAFTER(_xlfn.TEXTBEFORE(E299," PER"),"USD ")," ")</f>
        <v>1.930</v>
      </c>
      <c r="M299" s="6" t="str">
        <f t="shared" si="21"/>
        <v>PCS</v>
      </c>
      <c r="N299" s="6">
        <v>10861.76</v>
      </c>
      <c r="O299" s="6" t="s">
        <v>28</v>
      </c>
      <c r="P299" s="6">
        <v>478.47174491058541</v>
      </c>
      <c r="Q299" s="6">
        <v>5197045.26</v>
      </c>
      <c r="R299" s="6">
        <v>5.7130954616189298</v>
      </c>
      <c r="S299" s="6">
        <v>62054.271761194017</v>
      </c>
      <c r="T299" s="27">
        <v>1904197.4</v>
      </c>
      <c r="U299" s="6">
        <f t="shared" si="22"/>
        <v>484.18484037220435</v>
      </c>
      <c r="V299" s="6">
        <f t="shared" si="23"/>
        <v>2024</v>
      </c>
      <c r="W299" s="10" t="str">
        <f>IFERROR(VLOOKUP(VALUE(D299),'HSN Lookup'!$A:$B,2,0),"Unknown")</f>
        <v>Household Steel Items</v>
      </c>
      <c r="X299" s="6" t="str">
        <f t="shared" si="24"/>
        <v>Lunch Box</v>
      </c>
    </row>
    <row r="300" spans="1:24">
      <c r="A300" s="25" t="s">
        <v>24</v>
      </c>
      <c r="B300" s="6" t="s">
        <v>454</v>
      </c>
      <c r="C300" s="6" t="s">
        <v>26</v>
      </c>
      <c r="D300" s="26" t="s">
        <v>32</v>
      </c>
      <c r="E300" s="6" t="s">
        <v>457</v>
      </c>
      <c r="F300" s="6" t="str" cm="1">
        <f t="array" ref="F300">_xlfn.LET(
 _xlpm.txt, E300,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300" s="6" t="str" cm="1">
        <f t="array" ref="G300">_xlfn.LET(
 _xlpm.txt, TRIM(E300),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300" s="6" t="str">
        <f t="shared" si="20"/>
        <v>6578</v>
      </c>
      <c r="I300" s="6" t="str" cm="1">
        <f t="array" ref="I300">_xlfn.LET(
 _xlpm.txt, E300,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00" s="6" cm="1">
        <f t="array" ref="J300">_xlfn.LET(
 _xlpm.txt, E300,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28068</v>
      </c>
      <c r="K300" s="6" t="str" cm="1">
        <f t="array" ref="K300">_xlfn.LET(
 _xlpm.txt, E300,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00" s="6" t="str">
        <f>IFERROR(_xlfn.TEXTAFTER(_xlfn.TEXTBEFORE(E300," PER"),"USD ")," ")</f>
        <v>1.598</v>
      </c>
      <c r="M300" s="6" t="str">
        <f t="shared" si="21"/>
        <v>PCS</v>
      </c>
      <c r="N300" s="6">
        <v>8303.4500000000007</v>
      </c>
      <c r="O300" s="6" t="s">
        <v>28</v>
      </c>
      <c r="P300" s="6">
        <v>464.23802034094251</v>
      </c>
      <c r="Q300" s="6">
        <v>3854777.19</v>
      </c>
      <c r="R300" s="6">
        <v>5.5431405413843882</v>
      </c>
      <c r="S300" s="6">
        <v>46027.190328358207</v>
      </c>
      <c r="T300" s="27">
        <v>1412390.3</v>
      </c>
      <c r="U300" s="6">
        <f t="shared" si="22"/>
        <v>469.7811608823269</v>
      </c>
      <c r="V300" s="6">
        <f t="shared" si="23"/>
        <v>2024</v>
      </c>
      <c r="W300" s="10" t="str">
        <f>IFERROR(VLOOKUP(VALUE(D300),'HSN Lookup'!$A:$B,2,0),"Unknown")</f>
        <v>Household Steel Items</v>
      </c>
      <c r="X300" s="6" t="str">
        <f t="shared" si="24"/>
        <v>Other</v>
      </c>
    </row>
    <row r="301" spans="1:24">
      <c r="A301" s="25" t="s">
        <v>24</v>
      </c>
      <c r="B301" s="6" t="s">
        <v>454</v>
      </c>
      <c r="C301" s="6" t="s">
        <v>26</v>
      </c>
      <c r="D301" s="26" t="s">
        <v>32</v>
      </c>
      <c r="E301" s="6" t="s">
        <v>285</v>
      </c>
      <c r="F301" s="6" t="str" cm="1">
        <f t="array" ref="F301">_xlfn.LET(
 _xlpm.txt, E301,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301" s="6" t="str" cm="1">
        <f t="array" ref="G301">_xlfn.LET(
 _xlpm.txt, TRIM(E301),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301" s="6" t="str">
        <f t="shared" si="20"/>
        <v>RYX-02-026-3S</v>
      </c>
      <c r="I301" s="6" t="str" cm="1">
        <f t="array" ref="I301">_xlfn.LET(
 _xlpm.txt, E301,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01" s="6" t="e" cm="1">
        <f t="array" ref="J301">_xlfn.LET(
 _xlpm.txt, E301,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01" s="6" t="str" cm="1">
        <f t="array" ref="K301">_xlfn.LET(
 _xlpm.txt, E301,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301" s="6" t="str">
        <f>IFERROR(_xlfn.TEXTAFTER(_xlfn.TEXTBEFORE(E301," PER"),"USD ")," ")</f>
        <v xml:space="preserve"> </v>
      </c>
      <c r="M301" s="6" t="str">
        <f t="shared" si="21"/>
        <v>OTHER</v>
      </c>
      <c r="N301" s="6">
        <v>3307.2</v>
      </c>
      <c r="O301" s="6" t="s">
        <v>28</v>
      </c>
      <c r="P301" s="6">
        <v>267.42325834542822</v>
      </c>
      <c r="Q301" s="6">
        <v>884422.2</v>
      </c>
      <c r="R301" s="6">
        <v>3.193113532482724</v>
      </c>
      <c r="S301" s="6">
        <v>10560.265074626859</v>
      </c>
      <c r="T301" s="27">
        <v>324052.2</v>
      </c>
      <c r="U301" s="6">
        <f t="shared" si="22"/>
        <v>270.61637187791092</v>
      </c>
      <c r="V301" s="6">
        <f t="shared" si="23"/>
        <v>2024</v>
      </c>
      <c r="W301" s="10" t="str">
        <f>IFERROR(VLOOKUP(VALUE(D301),'HSN Lookup'!$A:$B,2,0),"Unknown")</f>
        <v>Household Steel Items</v>
      </c>
      <c r="X301" s="6" t="str">
        <f t="shared" si="24"/>
        <v>Cloth Stand</v>
      </c>
    </row>
    <row r="302" spans="1:24">
      <c r="A302" s="25" t="s">
        <v>24</v>
      </c>
      <c r="B302" s="6" t="s">
        <v>454</v>
      </c>
      <c r="C302" s="6" t="s">
        <v>26</v>
      </c>
      <c r="D302" s="26" t="s">
        <v>32</v>
      </c>
      <c r="E302" s="6" t="s">
        <v>458</v>
      </c>
      <c r="F302" s="6" t="str" cm="1">
        <f t="array" ref="F302">_xlfn.LET(
 _xlpm.txt, E302,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02" s="6" t="str" cm="1">
        <f t="array" ref="G302">_xlfn.LET(
 _xlpm.txt, TRIM(E302),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302" s="6" t="str">
        <f t="shared" si="20"/>
        <v>6561</v>
      </c>
      <c r="I302" s="6" t="str" cm="1">
        <f t="array" ref="I302">_xlfn.LET(
 _xlpm.txt, E302,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02" s="6" cm="1">
        <f t="array" ref="J302">_xlfn.LET(
 _xlpm.txt, E302,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4260</v>
      </c>
      <c r="K302" s="6" t="str" cm="1">
        <f t="array" ref="K302">_xlfn.LET(
 _xlpm.txt, E302,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02" s="6" t="str">
        <f>IFERROR(_xlfn.TEXTAFTER(_xlfn.TEXTBEFORE(E302," PER"),"USD ")," ")</f>
        <v>2.350</v>
      </c>
      <c r="M302" s="6" t="str">
        <f t="shared" si="21"/>
        <v>PCS</v>
      </c>
      <c r="N302" s="6">
        <v>1668.5</v>
      </c>
      <c r="O302" s="6" t="s">
        <v>28</v>
      </c>
      <c r="P302" s="6">
        <v>515.65863949655363</v>
      </c>
      <c r="Q302" s="6">
        <v>860376.44</v>
      </c>
      <c r="R302" s="6">
        <v>6.15711808354094</v>
      </c>
      <c r="S302" s="6">
        <v>10273.15152238806</v>
      </c>
      <c r="T302" s="27">
        <v>315241.90000000002</v>
      </c>
      <c r="U302" s="6">
        <f t="shared" si="22"/>
        <v>521.81575758009456</v>
      </c>
      <c r="V302" s="6">
        <f t="shared" si="23"/>
        <v>2024</v>
      </c>
      <c r="W302" s="10" t="str">
        <f>IFERROR(VLOOKUP(VALUE(D302),'HSN Lookup'!$A:$B,2,0),"Unknown")</f>
        <v>Household Steel Items</v>
      </c>
      <c r="X302" s="6" t="str">
        <f t="shared" si="24"/>
        <v>Lunch Box</v>
      </c>
    </row>
    <row r="303" spans="1:24">
      <c r="A303" s="25" t="s">
        <v>24</v>
      </c>
      <c r="B303" s="6" t="s">
        <v>459</v>
      </c>
      <c r="C303" s="6" t="s">
        <v>26</v>
      </c>
      <c r="D303" s="26" t="s">
        <v>32</v>
      </c>
      <c r="E303" s="6" t="s">
        <v>460</v>
      </c>
      <c r="F303" s="6" t="str" cm="1">
        <f t="array" ref="F303">_xlfn.LET(
 _xlpm.txt, E303,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03" s="6" t="str" cm="1">
        <f t="array" ref="G303">_xlfn.LET(
 _xlpm.txt, TRIM(E303),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303" s="6" t="str">
        <f t="shared" si="20"/>
        <v>NP-19</v>
      </c>
      <c r="I303" s="6" cm="1">
        <f t="array" ref="I303">_xlfn.LET(
 _xlpm.txt, E303,
 _xlpm.afterQty, IFERROR(_xlfn.TEXTAFTER(_xlpm.txt, "QTY:"), ""),
 _xlpm.numberText, TRIM(_xlfn.TEXTBEFORE(_xlpm.afterQty, " ")),
 _xlpm.cleanNum, SUBSTITUTE(_xlpm.numberText, ",", ""),
 IF(ISNUMBER(--_xlpm.cleanNum), --_xlpm.cleanNum, "")
)</f>
        <v>53424</v>
      </c>
      <c r="J303" s="6" cm="1">
        <f t="array" ref="J303">_xlfn.LET(
 _xlpm.txt, E303,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53424</v>
      </c>
      <c r="K303" s="6" t="str" cm="1">
        <f t="array" ref="K303">_xlfn.LET(
 _xlpm.txt, E303,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03" s="6" t="str">
        <f>IFERROR(_xlfn.TEXTAFTER(_xlfn.TEXTBEFORE(E303," PER"),"USD ")," ")</f>
        <v>0.4481</v>
      </c>
      <c r="M303" s="6" t="str">
        <f t="shared" si="21"/>
        <v>PCS</v>
      </c>
      <c r="N303" s="6">
        <v>8310.4</v>
      </c>
      <c r="O303" s="6" t="s">
        <v>28</v>
      </c>
      <c r="P303" s="6">
        <v>254.57875312861</v>
      </c>
      <c r="Q303" s="6">
        <v>2115651.27</v>
      </c>
      <c r="R303" s="6">
        <v>3.034311717861859</v>
      </c>
      <c r="S303" s="6">
        <v>25216.34410011919</v>
      </c>
      <c r="T303" s="27">
        <v>775174.7</v>
      </c>
      <c r="U303" s="6">
        <f t="shared" si="22"/>
        <v>257.61306484647184</v>
      </c>
      <c r="V303" s="6">
        <f t="shared" si="23"/>
        <v>2024</v>
      </c>
      <c r="W303" s="10" t="str">
        <f>IFERROR(VLOOKUP(VALUE(D303),'HSN Lookup'!$A:$B,2,0),"Unknown")</f>
        <v>Household Steel Items</v>
      </c>
      <c r="X303" s="6" t="str">
        <f t="shared" si="24"/>
        <v>Other</v>
      </c>
    </row>
    <row r="304" spans="1:24">
      <c r="A304" s="25" t="s">
        <v>24</v>
      </c>
      <c r="B304" s="6" t="s">
        <v>459</v>
      </c>
      <c r="C304" s="6" t="s">
        <v>26</v>
      </c>
      <c r="D304" s="26" t="s">
        <v>32</v>
      </c>
      <c r="E304" s="6" t="s">
        <v>461</v>
      </c>
      <c r="F304" s="6" t="str" cm="1">
        <f t="array" ref="F304">_xlfn.LET(
 _xlpm.txt, E304,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04" s="6" t="str" cm="1">
        <f t="array" ref="G304">_xlfn.LET(
 _xlpm.txt, TRIM(E304),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SPRINKLER</v>
      </c>
      <c r="H304" s="6" t="str">
        <f t="shared" si="20"/>
        <v>AM-430</v>
      </c>
      <c r="I304" s="6" cm="1">
        <f t="array" ref="I304">_xlfn.LET(
 _xlpm.txt, E304,
 _xlpm.afterQty, IFERROR(_xlfn.TEXTAFTER(_xlpm.txt, "QTY:"), ""),
 _xlpm.numberText, TRIM(_xlfn.TEXTBEFORE(_xlpm.afterQty, " ")),
 _xlpm.cleanNum, SUBSTITUTE(_xlpm.numberText, ",", ""),
 IF(ISNUMBER(--_xlpm.cleanNum), --_xlpm.cleanNum, "")
)</f>
        <v>57840</v>
      </c>
      <c r="J304" s="6" cm="1">
        <f t="array" ref="J304">_xlfn.LET(
 _xlpm.txt, E304,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57840</v>
      </c>
      <c r="K304" s="6" t="str" cm="1">
        <f t="array" ref="K304">_xlfn.LET(
 _xlpm.txt, E304,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04" s="6" t="str">
        <f>IFERROR(_xlfn.TEXTAFTER(_xlfn.TEXTBEFORE(E304," PER"),"USD ")," ")</f>
        <v>0.5784</v>
      </c>
      <c r="M304" s="6" t="str">
        <f t="shared" si="21"/>
        <v>PCS</v>
      </c>
      <c r="N304" s="6">
        <v>10604</v>
      </c>
      <c r="O304" s="6" t="s">
        <v>28</v>
      </c>
      <c r="P304" s="6">
        <v>278.81729158808002</v>
      </c>
      <c r="Q304" s="6">
        <v>2956578.56</v>
      </c>
      <c r="R304" s="6">
        <v>3.3232096732786651</v>
      </c>
      <c r="S304" s="6">
        <v>35239.31537544696</v>
      </c>
      <c r="T304" s="27">
        <v>1083290.3999999999</v>
      </c>
      <c r="U304" s="6">
        <f t="shared" si="22"/>
        <v>282.14050126135868</v>
      </c>
      <c r="V304" s="6">
        <f t="shared" si="23"/>
        <v>2024</v>
      </c>
      <c r="W304" s="10" t="str">
        <f>IFERROR(VLOOKUP(VALUE(D304),'HSN Lookup'!$A:$B,2,0),"Unknown")</f>
        <v>Household Steel Items</v>
      </c>
      <c r="X304" s="6" t="str">
        <f t="shared" si="24"/>
        <v>Sprinkler</v>
      </c>
    </row>
    <row r="305" spans="1:24">
      <c r="A305" s="25" t="s">
        <v>24</v>
      </c>
      <c r="B305" s="6" t="s">
        <v>459</v>
      </c>
      <c r="C305" s="6" t="s">
        <v>26</v>
      </c>
      <c r="D305" s="26" t="s">
        <v>32</v>
      </c>
      <c r="E305" s="6" t="s">
        <v>462</v>
      </c>
      <c r="F305" s="6" t="str" cm="1">
        <f t="array" ref="F305">_xlfn.LET(
 _xlpm.txt, E305,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05" s="6" t="str" cm="1">
        <f t="array" ref="G305">_xlfn.LET(
 _xlpm.txt, TRIM(E305),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HANGER WITH HOOK</v>
      </c>
      <c r="H305" s="6" t="str">
        <f t="shared" si="20"/>
        <v>SM1168</v>
      </c>
      <c r="I305" s="6" cm="1">
        <f t="array" ref="I305">_xlfn.LET(
 _xlpm.txt, E305,
 _xlpm.afterQty, IFERROR(_xlfn.TEXTAFTER(_xlpm.txt, "QTY:"), ""),
 _xlpm.numberText, TRIM(_xlfn.TEXTBEFORE(_xlpm.afterQty, " ")),
 _xlpm.cleanNum, SUBSTITUTE(_xlpm.numberText, ",", ""),
 IF(ISNUMBER(--_xlpm.cleanNum), --_xlpm.cleanNum, "")
)</f>
        <v>57792</v>
      </c>
      <c r="J305" s="6" cm="1">
        <f t="array" ref="J305">_xlfn.LET(
 _xlpm.txt, E305,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57792</v>
      </c>
      <c r="K305" s="6" t="str" cm="1">
        <f t="array" ref="K305">_xlfn.LET(
 _xlpm.txt, E305,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05" s="6" t="str">
        <f>IFERROR(_xlfn.TEXTAFTER(_xlfn.TEXTBEFORE(E305," PER"),"USD ")," ")</f>
        <v>1.23</v>
      </c>
      <c r="M305" s="6" t="str">
        <f t="shared" si="21"/>
        <v>PCS</v>
      </c>
      <c r="N305" s="6">
        <v>10836</v>
      </c>
      <c r="O305" s="6" t="s">
        <v>28</v>
      </c>
      <c r="P305" s="6">
        <v>557.03143410852726</v>
      </c>
      <c r="Q305" s="6">
        <v>6035992.6200000001</v>
      </c>
      <c r="R305" s="6">
        <v>6.6392304422947213</v>
      </c>
      <c r="S305" s="6">
        <v>71942.701072705589</v>
      </c>
      <c r="T305" s="27">
        <v>2211587.7000000002</v>
      </c>
      <c r="U305" s="6">
        <f t="shared" si="22"/>
        <v>563.67066455082204</v>
      </c>
      <c r="V305" s="6">
        <f t="shared" si="23"/>
        <v>2024</v>
      </c>
      <c r="W305" s="10" t="str">
        <f>IFERROR(VLOOKUP(VALUE(D305),'HSN Lookup'!$A:$B,2,0),"Unknown")</f>
        <v>Household Steel Items</v>
      </c>
      <c r="X305" s="6" t="str">
        <f t="shared" si="24"/>
        <v>Hanger</v>
      </c>
    </row>
    <row r="306" spans="1:24">
      <c r="A306" s="25" t="s">
        <v>24</v>
      </c>
      <c r="B306" s="6" t="s">
        <v>463</v>
      </c>
      <c r="C306" s="6" t="s">
        <v>26</v>
      </c>
      <c r="D306" s="26" t="s">
        <v>29</v>
      </c>
      <c r="E306" s="6" t="s">
        <v>464</v>
      </c>
      <c r="F306" s="6" t="str" cm="1">
        <f t="array" ref="F306">_xlfn.LET(
 _xlpm.txt, E306,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306" s="6" t="str" cm="1">
        <f t="array" ref="G306">_xlfn.LET(
 _xlpm.txt, TRIM(E306),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 (SS410)</v>
      </c>
      <c r="H306" s="6" t="str">
        <f t="shared" si="20"/>
        <v>SS410</v>
      </c>
      <c r="I306" s="6" cm="1">
        <f t="array" ref="I306">_xlfn.LET(
 _xlpm.txt, E306,
 _xlpm.afterQty, IFERROR(_xlfn.TEXTAFTER(_xlpm.txt, "QTY:"), ""),
 _xlpm.numberText, TRIM(_xlfn.TEXTBEFORE(_xlpm.afterQty, " ")),
 _xlpm.cleanNum, SUBSTITUTE(_xlpm.numberText, ",", ""),
 IF(ISNUMBER(--_xlpm.cleanNum), --_xlpm.cleanNum, "")
)</f>
        <v>120000</v>
      </c>
      <c r="J306" s="6" cm="1">
        <f t="array" ref="J306">_xlfn.LET(
 _xlpm.txt, E306,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120000</v>
      </c>
      <c r="K306" s="6" t="str" cm="1">
        <f t="array" ref="K306">_xlfn.LET(
 _xlpm.txt, E306,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306" s="6" t="str">
        <f>IFERROR(_xlfn.TEXTAFTER(_xlfn.TEXTBEFORE(E306," PER"),"USD ")," ")</f>
        <v>0.16</v>
      </c>
      <c r="M306" s="6" t="str">
        <f t="shared" si="21"/>
        <v>SET</v>
      </c>
      <c r="N306" s="6">
        <v>7500</v>
      </c>
      <c r="O306" s="6" t="s">
        <v>28</v>
      </c>
      <c r="P306" s="6">
        <v>227.41300000000001</v>
      </c>
      <c r="Q306" s="6">
        <v>1705597.5</v>
      </c>
      <c r="R306" s="6">
        <v>2.7105244338498209</v>
      </c>
      <c r="S306" s="6">
        <v>20328.93325387366</v>
      </c>
      <c r="T306" s="27">
        <v>749780.7</v>
      </c>
      <c r="U306" s="6">
        <f t="shared" si="22"/>
        <v>230.12352443384984</v>
      </c>
      <c r="V306" s="6">
        <f t="shared" si="23"/>
        <v>2024</v>
      </c>
      <c r="W306" s="10" t="str">
        <f>IFERROR(VLOOKUP(VALUE(D306),'HSN Lookup'!$A:$B,2,0),"Unknown")</f>
        <v>Steel Scrubbers</v>
      </c>
      <c r="X306" s="6" t="str">
        <f t="shared" si="24"/>
        <v>Scrubber</v>
      </c>
    </row>
    <row r="307" spans="1:24">
      <c r="A307" s="25" t="s">
        <v>24</v>
      </c>
      <c r="B307" s="6" t="s">
        <v>463</v>
      </c>
      <c r="C307" s="6" t="s">
        <v>26</v>
      </c>
      <c r="D307" s="26" t="s">
        <v>32</v>
      </c>
      <c r="E307" s="6" t="s">
        <v>451</v>
      </c>
      <c r="F307" s="6" t="str" cm="1">
        <f t="array" ref="F307">_xlfn.LET(
 _xlpm.txt, E307,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07" s="6" t="str" cm="1">
        <f t="array" ref="G307">_xlfn.LET(
 _xlpm.txt, TRIM(E307),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(RYX-02-021A)</v>
      </c>
      <c r="H307" s="6" t="str">
        <f t="shared" si="20"/>
        <v>RYX-02-021A</v>
      </c>
      <c r="I307" s="6" cm="1">
        <f t="array" ref="I307">_xlfn.LET(
 _xlpm.txt, E307,
 _xlpm.afterQty, IFERROR(_xlfn.TEXTAFTER(_xlpm.txt, "QTY:"), ""),
 _xlpm.numberText, TRIM(_xlfn.TEXTBEFORE(_xlpm.afterQty, " ")),
 _xlpm.cleanNum, SUBSTITUTE(_xlpm.numberText, ",", ""),
 IF(ISNUMBER(--_xlpm.cleanNum), --_xlpm.cleanNum, "")
)</f>
        <v>6480</v>
      </c>
      <c r="J307" s="6" cm="1">
        <f t="array" ref="J307">_xlfn.LET(
 _xlpm.txt, E307,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6480</v>
      </c>
      <c r="K307" s="6" t="str" cm="1">
        <f t="array" ref="K307">_xlfn.LET(
 _xlpm.txt, E307,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07" s="6" t="str">
        <f>IFERROR(_xlfn.TEXTAFTER(_xlfn.TEXTBEFORE(E307," PER"),"USD ")," ")</f>
        <v xml:space="preserve"> </v>
      </c>
      <c r="M307" s="6" t="str">
        <f t="shared" si="21"/>
        <v>PCS</v>
      </c>
      <c r="N307" s="6">
        <v>23760</v>
      </c>
      <c r="O307" s="6" t="s">
        <v>28</v>
      </c>
      <c r="P307" s="6">
        <v>216.1649654882155</v>
      </c>
      <c r="Q307" s="6">
        <v>5136079.58</v>
      </c>
      <c r="R307" s="6">
        <v>2.5764596601694341</v>
      </c>
      <c r="S307" s="6">
        <v>61216.68152562574</v>
      </c>
      <c r="T307" s="27">
        <v>1881859.6</v>
      </c>
      <c r="U307" s="6">
        <f t="shared" si="22"/>
        <v>218.74142514838493</v>
      </c>
      <c r="V307" s="6">
        <f t="shared" si="23"/>
        <v>2024</v>
      </c>
      <c r="W307" s="10" t="str">
        <f>IFERROR(VLOOKUP(VALUE(D307),'HSN Lookup'!$A:$B,2,0),"Unknown")</f>
        <v>Household Steel Items</v>
      </c>
      <c r="X307" s="6" t="str">
        <f t="shared" si="24"/>
        <v>Cloth Stand</v>
      </c>
    </row>
    <row r="308" spans="1:24">
      <c r="A308" s="25" t="s">
        <v>24</v>
      </c>
      <c r="B308" s="6" t="s">
        <v>463</v>
      </c>
      <c r="C308" s="6" t="s">
        <v>26</v>
      </c>
      <c r="D308" s="26" t="s">
        <v>32</v>
      </c>
      <c r="E308" s="6" t="s">
        <v>465</v>
      </c>
      <c r="F308" s="6" t="str" cm="1">
        <f t="array" ref="F308">_xlfn.LET(
 _xlpm.txt, E308,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08" s="6" t="str" cm="1">
        <f t="array" ref="G308">_xlfn.LET(
 _xlpm.txt, TRIM(E308),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(RYX-02-020)</v>
      </c>
      <c r="H308" s="6" t="str">
        <f t="shared" si="20"/>
        <v>RYX-02-020</v>
      </c>
      <c r="I308" s="6" t="str" cm="1">
        <f t="array" ref="I308">_xlfn.LET(
 _xlpm.txt, E308,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08" s="6" t="e" cm="1">
        <f t="array" ref="J308">_xlfn.LET(
 _xlpm.txt, E308,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08" s="6" t="e" cm="1">
        <f t="array" ref="K308">_xlfn.LET(
 _xlpm.txt, E308,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308" s="6" t="str">
        <f>IFERROR(_xlfn.TEXTAFTER(_xlfn.TEXTBEFORE(E308," PER"),"USD ")," ")</f>
        <v xml:space="preserve"> </v>
      </c>
      <c r="M308" s="6" t="e">
        <f t="shared" si="21"/>
        <v>#VALUE!</v>
      </c>
      <c r="N308" s="6">
        <v>4004</v>
      </c>
      <c r="O308" s="6" t="s">
        <v>28</v>
      </c>
      <c r="P308" s="6">
        <v>396.55028971028969</v>
      </c>
      <c r="Q308" s="6">
        <v>1587787.36</v>
      </c>
      <c r="R308" s="6">
        <v>4.7264635245564923</v>
      </c>
      <c r="S308" s="6">
        <v>18924.759952324199</v>
      </c>
      <c r="T308" s="27">
        <v>581765.30000000005</v>
      </c>
      <c r="U308" s="6">
        <f t="shared" si="22"/>
        <v>401.27675323484618</v>
      </c>
      <c r="V308" s="6">
        <f t="shared" si="23"/>
        <v>2024</v>
      </c>
      <c r="W308" s="10" t="str">
        <f>IFERROR(VLOOKUP(VALUE(D308),'HSN Lookup'!$A:$B,2,0),"Unknown")</f>
        <v>Household Steel Items</v>
      </c>
      <c r="X308" s="6" t="str">
        <f t="shared" si="24"/>
        <v>Cloth Stand</v>
      </c>
    </row>
    <row r="309" spans="1:24">
      <c r="A309" s="25" t="s">
        <v>24</v>
      </c>
      <c r="B309" s="6" t="s">
        <v>466</v>
      </c>
      <c r="C309" s="6" t="s">
        <v>26</v>
      </c>
      <c r="D309" s="26" t="s">
        <v>32</v>
      </c>
      <c r="E309" s="6" t="s">
        <v>467</v>
      </c>
      <c r="F309" s="6" t="str" cm="1">
        <f t="array" ref="F309">_xlfn.LET(
 _xlpm.txt, E309,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309" s="6" t="str" cm="1">
        <f t="array" ref="G309">_xlfn.LET(
 _xlpm.txt, TRIM(E309),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309" s="6" t="str">
        <f t="shared" si="20"/>
        <v>RYX-02-020</v>
      </c>
      <c r="I309" s="6" t="str" cm="1">
        <f t="array" ref="I309">_xlfn.LET(
 _xlpm.txt, E309,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09" s="6" t="e" cm="1">
        <f t="array" ref="J309">_xlfn.LET(
 _xlpm.txt, E309,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09" s="6" t="e" cm="1">
        <f t="array" ref="K309">_xlfn.LET(
 _xlpm.txt, E309,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309" s="6" t="str">
        <f>IFERROR(_xlfn.TEXTAFTER(_xlfn.TEXTBEFORE(E309," PER"),"USD ")," ")</f>
        <v xml:space="preserve"> </v>
      </c>
      <c r="M309" s="6" t="e">
        <f t="shared" si="21"/>
        <v>#VALUE!</v>
      </c>
      <c r="N309" s="6">
        <v>4004</v>
      </c>
      <c r="O309" s="6" t="s">
        <v>28</v>
      </c>
      <c r="P309" s="6">
        <v>380.83581668331658</v>
      </c>
      <c r="Q309" s="6">
        <v>1524866.61</v>
      </c>
      <c r="R309" s="6">
        <v>4.5391634884781489</v>
      </c>
      <c r="S309" s="6">
        <v>18174.810607866511</v>
      </c>
      <c r="T309" s="27">
        <v>558711.1</v>
      </c>
      <c r="U309" s="6">
        <f t="shared" si="22"/>
        <v>385.37498017179473</v>
      </c>
      <c r="V309" s="6">
        <f t="shared" si="23"/>
        <v>2024</v>
      </c>
      <c r="W309" s="10" t="str">
        <f>IFERROR(VLOOKUP(VALUE(D309),'HSN Lookup'!$A:$B,2,0),"Unknown")</f>
        <v>Household Steel Items</v>
      </c>
      <c r="X309" s="6" t="str">
        <f t="shared" si="24"/>
        <v>Cloth Stand</v>
      </c>
    </row>
    <row r="310" spans="1:24">
      <c r="A310" s="25" t="s">
        <v>24</v>
      </c>
      <c r="B310" s="6" t="s">
        <v>468</v>
      </c>
      <c r="C310" s="6" t="s">
        <v>26</v>
      </c>
      <c r="D310" s="26" t="s">
        <v>29</v>
      </c>
      <c r="E310" s="6" t="s">
        <v>469</v>
      </c>
      <c r="F310" s="6" t="str" cm="1">
        <f t="array" ref="F310">_xlfn.LET(
 _xlpm.txt, E310,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310" s="6" t="str" cm="1">
        <f t="array" ref="G310">_xlfn.LET(
 _xlpm.txt, TRIM(E310),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(8001-12)</v>
      </c>
      <c r="H310" s="6" t="str">
        <f t="shared" si="20"/>
        <v>8001-12</v>
      </c>
      <c r="I310" s="6" t="str" cm="1">
        <f t="array" ref="I310">_xlfn.LET(
 _xlpm.txt, E310,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10" s="6" cm="1">
        <f t="array" ref="J310">_xlfn.LET(
 _xlpm.txt, E310,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290016</v>
      </c>
      <c r="K310" s="6" t="str" cm="1">
        <f t="array" ref="K310">_xlfn.LET(
 _xlpm.txt, E310,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10" s="6" t="str">
        <f>IFERROR(_xlfn.TEXTAFTER(_xlfn.TEXTBEFORE(E310," PER"),"USD ")," ")</f>
        <v>0.073</v>
      </c>
      <c r="M310" s="6" t="str">
        <f t="shared" si="21"/>
        <v>PCS</v>
      </c>
      <c r="N310" s="6">
        <v>4229</v>
      </c>
      <c r="O310" s="6" t="s">
        <v>28</v>
      </c>
      <c r="P310" s="6">
        <v>439.94421376211892</v>
      </c>
      <c r="Q310" s="6">
        <v>1860524.08</v>
      </c>
      <c r="R310" s="6">
        <v>5.2312034930097369</v>
      </c>
      <c r="S310" s="6">
        <v>22122.759571938172</v>
      </c>
      <c r="T310" s="27">
        <v>817886.4</v>
      </c>
      <c r="U310" s="6">
        <f t="shared" si="22"/>
        <v>445.17541725512865</v>
      </c>
      <c r="V310" s="6">
        <f t="shared" si="23"/>
        <v>2024</v>
      </c>
      <c r="W310" s="10" t="str">
        <f>IFERROR(VLOOKUP(VALUE(D310),'HSN Lookup'!$A:$B,2,0),"Unknown")</f>
        <v>Steel Scrubbers</v>
      </c>
      <c r="X310" s="6" t="str">
        <f t="shared" si="24"/>
        <v>Scrubber</v>
      </c>
    </row>
    <row r="311" spans="1:24">
      <c r="A311" s="25" t="s">
        <v>24</v>
      </c>
      <c r="B311" s="6" t="s">
        <v>470</v>
      </c>
      <c r="C311" s="6" t="s">
        <v>26</v>
      </c>
      <c r="D311" s="26" t="s">
        <v>32</v>
      </c>
      <c r="E311" s="6" t="s">
        <v>471</v>
      </c>
      <c r="F311" s="6" t="str" cm="1">
        <f t="array" ref="F311">_xlfn.LET(
 _xlpm.txt, E311,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11" s="6" t="str" cm="1">
        <f t="array" ref="G311">_xlfn.LET(
 _xlpm.txt, TRIM(E311),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311" s="6" t="str">
        <f t="shared" si="20"/>
        <v>6561</v>
      </c>
      <c r="I311" s="6" t="str" cm="1">
        <f t="array" ref="I311">_xlfn.LET(
 _xlpm.txt, E311,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11" s="6" cm="1">
        <f t="array" ref="J311">_xlfn.LET(
 _xlpm.txt, E311,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19836</v>
      </c>
      <c r="K311" s="6" t="str" cm="1">
        <f t="array" ref="K311">_xlfn.LET(
 _xlpm.txt, E311,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11" s="6" t="str">
        <f>IFERROR(_xlfn.TEXTAFTER(_xlfn.TEXTBEFORE(E311," PER"),"USD ")," ")</f>
        <v>2.350</v>
      </c>
      <c r="M311" s="6" t="str">
        <f t="shared" si="21"/>
        <v>PCS</v>
      </c>
      <c r="N311" s="6">
        <v>7769.1</v>
      </c>
      <c r="O311" s="6" t="s">
        <v>28</v>
      </c>
      <c r="P311" s="6">
        <v>516.90738438171729</v>
      </c>
      <c r="Q311" s="6">
        <v>4015905.16</v>
      </c>
      <c r="R311" s="6">
        <v>6.1463422637540708</v>
      </c>
      <c r="S311" s="6">
        <v>47751.547681331751</v>
      </c>
      <c r="T311" s="27">
        <v>1471427.6</v>
      </c>
      <c r="U311" s="6">
        <f t="shared" si="22"/>
        <v>523.05372664547133</v>
      </c>
      <c r="V311" s="6">
        <f t="shared" si="23"/>
        <v>2024</v>
      </c>
      <c r="W311" s="10" t="str">
        <f>IFERROR(VLOOKUP(VALUE(D311),'HSN Lookup'!$A:$B,2,0),"Unknown")</f>
        <v>Household Steel Items</v>
      </c>
      <c r="X311" s="6" t="str">
        <f t="shared" si="24"/>
        <v>Lunch Box</v>
      </c>
    </row>
    <row r="312" spans="1:24">
      <c r="A312" s="25" t="s">
        <v>24</v>
      </c>
      <c r="B312" s="6" t="s">
        <v>470</v>
      </c>
      <c r="C312" s="6" t="s">
        <v>26</v>
      </c>
      <c r="D312" s="26" t="s">
        <v>32</v>
      </c>
      <c r="E312" s="6" t="s">
        <v>472</v>
      </c>
      <c r="F312" s="6" t="str" cm="1">
        <f t="array" ref="F312">_xlfn.LET(
 _xlpm.txt, E312,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12" s="6" t="str" cm="1">
        <f t="array" ref="G312">_xlfn.LET(
 _xlpm.txt, TRIM(E312),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4PCS SET</v>
      </c>
      <c r="H312" s="6" t="str">
        <f t="shared" si="20"/>
        <v>SY604A</v>
      </c>
      <c r="I312" s="6" t="str" cm="1">
        <f t="array" ref="I312">_xlfn.LET(
 _xlpm.txt, E312,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12" s="6" t="e" cm="1">
        <f t="array" ref="J312">_xlfn.LET(
 _xlpm.txt, E312,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12" s="6" t="str" cm="1">
        <f t="array" ref="K312">_xlfn.LET(
 _xlpm.txt, E312,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312" s="6" t="str">
        <f>IFERROR(_xlfn.TEXTAFTER(_xlfn.TEXTBEFORE(E312," PER"),"USD ")," ")</f>
        <v>0.9090</v>
      </c>
      <c r="M312" s="6" t="str">
        <f t="shared" si="21"/>
        <v>SET</v>
      </c>
      <c r="N312" s="6">
        <v>70</v>
      </c>
      <c r="O312" s="6" t="s">
        <v>28</v>
      </c>
      <c r="P312" s="6">
        <v>702.41985714285715</v>
      </c>
      <c r="Q312" s="6">
        <v>49169.39</v>
      </c>
      <c r="R312" s="6">
        <v>8.3521980635298121</v>
      </c>
      <c r="S312" s="6">
        <v>584.65386444708668</v>
      </c>
      <c r="T312" s="27">
        <v>18015.7</v>
      </c>
      <c r="U312" s="6">
        <f t="shared" si="22"/>
        <v>710.77205520638699</v>
      </c>
      <c r="V312" s="6">
        <f t="shared" si="23"/>
        <v>2024</v>
      </c>
      <c r="W312" s="10" t="str">
        <f>IFERROR(VLOOKUP(VALUE(D312),'HSN Lookup'!$A:$B,2,0),"Unknown")</f>
        <v>Household Steel Items</v>
      </c>
      <c r="X312" s="6" t="str">
        <f t="shared" si="24"/>
        <v>Other</v>
      </c>
    </row>
    <row r="313" spans="1:24">
      <c r="A313" s="25" t="s">
        <v>24</v>
      </c>
      <c r="B313" s="6" t="s">
        <v>470</v>
      </c>
      <c r="C313" s="6" t="s">
        <v>26</v>
      </c>
      <c r="D313" s="26" t="s">
        <v>32</v>
      </c>
      <c r="E313" s="6" t="s">
        <v>473</v>
      </c>
      <c r="F313" s="6" t="str" cm="1">
        <f t="array" ref="F313">_xlfn.LET(
 _xlpm.txt, E313,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313" s="6" t="str" cm="1">
        <f t="array" ref="G313">_xlfn.LET(
 _xlpm.txt, TRIM(E313),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(6857)</v>
      </c>
      <c r="H313" s="6" t="str">
        <f t="shared" si="20"/>
        <v>6857</v>
      </c>
      <c r="I313" s="6" t="str" cm="1">
        <f t="array" ref="I313">_xlfn.LET(
 _xlpm.txt, E313,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13" s="6" cm="1">
        <f t="array" ref="J313">_xlfn.LET(
 _xlpm.txt, E313,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59568</v>
      </c>
      <c r="K313" s="6" t="str" cm="1">
        <f t="array" ref="K313">_xlfn.LET(
 _xlpm.txt, E313,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13" s="6" t="str">
        <f>IFERROR(_xlfn.TEXTAFTER(_xlfn.TEXTBEFORE(E313," PER"),"USD ")," ")</f>
        <v>0.718</v>
      </c>
      <c r="M313" s="6" t="str">
        <f t="shared" si="21"/>
        <v>PCS</v>
      </c>
      <c r="N313" s="6">
        <v>7594.92</v>
      </c>
      <c r="O313" s="6" t="s">
        <v>28</v>
      </c>
      <c r="P313" s="6">
        <v>485.14962896251711</v>
      </c>
      <c r="Q313" s="6">
        <v>3684672.62</v>
      </c>
      <c r="R313" s="6">
        <v>5.7687232932522843</v>
      </c>
      <c r="S313" s="6">
        <v>43812.99191438764</v>
      </c>
      <c r="T313" s="27">
        <v>1350064.1</v>
      </c>
      <c r="U313" s="6">
        <f t="shared" si="22"/>
        <v>490.91835225576938</v>
      </c>
      <c r="V313" s="6">
        <f t="shared" si="23"/>
        <v>2024</v>
      </c>
      <c r="W313" s="10" t="str">
        <f>IFERROR(VLOOKUP(VALUE(D313),'HSN Lookup'!$A:$B,2,0),"Unknown")</f>
        <v>Household Steel Items</v>
      </c>
      <c r="X313" s="6" t="str">
        <f t="shared" si="24"/>
        <v>Other</v>
      </c>
    </row>
    <row r="314" spans="1:24">
      <c r="A314" s="25" t="s">
        <v>24</v>
      </c>
      <c r="B314" s="6" t="s">
        <v>470</v>
      </c>
      <c r="C314" s="6" t="s">
        <v>26</v>
      </c>
      <c r="D314" s="26" t="s">
        <v>32</v>
      </c>
      <c r="E314" s="6" t="s">
        <v>474</v>
      </c>
      <c r="F314" s="6" t="str" cm="1">
        <f t="array" ref="F314">_xlfn.LET(
 _xlpm.txt, E314,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314" s="6" t="str" cm="1">
        <f t="array" ref="G314">_xlfn.LET(
 _xlpm.txt, TRIM(E314),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(6901 )</v>
      </c>
      <c r="H314" s="6" t="str">
        <f t="shared" si="20"/>
        <v xml:space="preserve">6901 </v>
      </c>
      <c r="I314" s="6" t="str" cm="1">
        <f t="array" ref="I314">_xlfn.LET(
 _xlpm.txt, E314,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14" s="6" cm="1">
        <f t="array" ref="J314">_xlfn.LET(
 _xlpm.txt, E314,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2472</v>
      </c>
      <c r="K314" s="6" t="str" cm="1">
        <f t="array" ref="K314">_xlfn.LET(
 _xlpm.txt, E314,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14" s="6" t="str">
        <f>IFERROR(_xlfn.TEXTAFTER(_xlfn.TEXTBEFORE(E314," PER"),"USD ")," ")</f>
        <v xml:space="preserve"> </v>
      </c>
      <c r="M314" s="6" t="str">
        <f t="shared" si="21"/>
        <v>PCS</v>
      </c>
      <c r="N314" s="6">
        <v>401.7</v>
      </c>
      <c r="O314" s="6" t="s">
        <v>28</v>
      </c>
      <c r="P314" s="6">
        <v>469.19288025889972</v>
      </c>
      <c r="Q314" s="6">
        <v>188474.78</v>
      </c>
      <c r="R314" s="6">
        <v>5.5789878746599246</v>
      </c>
      <c r="S314" s="6">
        <v>2241.0794292508922</v>
      </c>
      <c r="T314" s="27">
        <v>69057.2</v>
      </c>
      <c r="U314" s="6">
        <f t="shared" si="22"/>
        <v>474.77186813355962</v>
      </c>
      <c r="V314" s="6">
        <f t="shared" si="23"/>
        <v>2024</v>
      </c>
      <c r="W314" s="10" t="str">
        <f>IFERROR(VLOOKUP(VALUE(D314),'HSN Lookup'!$A:$B,2,0),"Unknown")</f>
        <v>Household Steel Items</v>
      </c>
      <c r="X314" s="6" t="str">
        <f t="shared" si="24"/>
        <v>Other</v>
      </c>
    </row>
    <row r="315" spans="1:24">
      <c r="A315" s="25" t="s">
        <v>24</v>
      </c>
      <c r="B315" s="6" t="s">
        <v>470</v>
      </c>
      <c r="C315" s="6" t="s">
        <v>26</v>
      </c>
      <c r="D315" s="26" t="s">
        <v>32</v>
      </c>
      <c r="E315" s="6" t="s">
        <v>475</v>
      </c>
      <c r="F315" s="6" t="str" cm="1">
        <f t="array" ref="F315">_xlfn.LET(
 _xlpm.txt, E315,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315" s="6" t="str" cm="1">
        <f t="array" ref="G315">_xlfn.LET(
 _xlpm.txt, TRIM(E315),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MEDIUM (6581)</v>
      </c>
      <c r="H315" s="6" t="str">
        <f t="shared" si="20"/>
        <v>6581</v>
      </c>
      <c r="I315" s="6" t="str" cm="1">
        <f t="array" ref="I315">_xlfn.LET(
 _xlpm.txt, E315,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15" s="6" cm="1">
        <f t="array" ref="J315">_xlfn.LET(
 _xlpm.txt, E315,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87792</v>
      </c>
      <c r="K315" s="6" t="str" cm="1">
        <f t="array" ref="K315">_xlfn.LET(
 _xlpm.txt, E315,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15" s="6" t="str">
        <f>IFERROR(_xlfn.TEXTAFTER(_xlfn.TEXTBEFORE(E315," PER"),"USD ")," ")</f>
        <v>0.875</v>
      </c>
      <c r="M315" s="6" t="str">
        <f t="shared" si="21"/>
        <v>PCS</v>
      </c>
      <c r="N315" s="6">
        <v>10608.2</v>
      </c>
      <c r="O315" s="6" t="s">
        <v>28</v>
      </c>
      <c r="P315" s="6">
        <v>623.85371410795415</v>
      </c>
      <c r="Q315" s="6">
        <v>6617964.9699999997</v>
      </c>
      <c r="R315" s="6">
        <v>7.4179989786914886</v>
      </c>
      <c r="S315" s="6">
        <v>78691.616765755054</v>
      </c>
      <c r="T315" s="27">
        <v>2424822.4</v>
      </c>
      <c r="U315" s="6">
        <f t="shared" si="22"/>
        <v>631.2717130866456</v>
      </c>
      <c r="V315" s="6">
        <f t="shared" si="23"/>
        <v>2024</v>
      </c>
      <c r="W315" s="10" t="str">
        <f>IFERROR(VLOOKUP(VALUE(D315),'HSN Lookup'!$A:$B,2,0),"Unknown")</f>
        <v>Household Steel Items</v>
      </c>
      <c r="X315" s="6" t="str">
        <f t="shared" si="24"/>
        <v>Other</v>
      </c>
    </row>
    <row r="316" spans="1:24">
      <c r="A316" s="25" t="s">
        <v>24</v>
      </c>
      <c r="B316" s="6" t="s">
        <v>470</v>
      </c>
      <c r="C316" s="6" t="s">
        <v>26</v>
      </c>
      <c r="D316" s="26" t="s">
        <v>32</v>
      </c>
      <c r="E316" s="6" t="s">
        <v>476</v>
      </c>
      <c r="F316" s="6" t="str" cm="1">
        <f t="array" ref="F316">_xlfn.LET(
 _xlpm.txt, E316,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316" s="6" t="str" cm="1">
        <f t="array" ref="G316">_xlfn.LET(
 _xlpm.txt, TRIM(E316),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(6856)</v>
      </c>
      <c r="H316" s="6" t="str">
        <f t="shared" si="20"/>
        <v>6856</v>
      </c>
      <c r="I316" s="6" t="str" cm="1">
        <f t="array" ref="I316">_xlfn.LET(
 _xlpm.txt, E316,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16" s="6" cm="1">
        <f t="array" ref="J316">_xlfn.LET(
 _xlpm.txt, E316,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112320</v>
      </c>
      <c r="K316" s="6" t="str" cm="1">
        <f t="array" ref="K316">_xlfn.LET(
 _xlpm.txt, E316,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16" s="6" t="str">
        <f>IFERROR(_xlfn.TEXTAFTER(_xlfn.TEXTBEFORE(E316," PER"),"USD ")," ")</f>
        <v>0.568</v>
      </c>
      <c r="M316" s="6" t="str">
        <f t="shared" si="21"/>
        <v>PCS</v>
      </c>
      <c r="N316" s="6">
        <v>12480</v>
      </c>
      <c r="O316" s="6" t="s">
        <v>28</v>
      </c>
      <c r="P316" s="6">
        <v>440.40509214743588</v>
      </c>
      <c r="Q316" s="6">
        <v>5496255.5499999998</v>
      </c>
      <c r="R316" s="6">
        <v>5.2366836164974542</v>
      </c>
      <c r="S316" s="6">
        <v>65353.81153388822</v>
      </c>
      <c r="T316" s="27">
        <v>2013828</v>
      </c>
      <c r="U316" s="6">
        <f t="shared" si="22"/>
        <v>445.64177576393331</v>
      </c>
      <c r="V316" s="6">
        <f t="shared" si="23"/>
        <v>2024</v>
      </c>
      <c r="W316" s="10" t="str">
        <f>IFERROR(VLOOKUP(VALUE(D316),'HSN Lookup'!$A:$B,2,0),"Unknown")</f>
        <v>Household Steel Items</v>
      </c>
      <c r="X316" s="6" t="str">
        <f t="shared" si="24"/>
        <v>Other</v>
      </c>
    </row>
    <row r="317" spans="1:24">
      <c r="A317" s="25" t="s">
        <v>24</v>
      </c>
      <c r="B317" s="6" t="s">
        <v>470</v>
      </c>
      <c r="C317" s="6" t="s">
        <v>26</v>
      </c>
      <c r="D317" s="26" t="s">
        <v>32</v>
      </c>
      <c r="E317" s="6" t="s">
        <v>477</v>
      </c>
      <c r="F317" s="6" t="str" cm="1">
        <f t="array" ref="F317">_xlfn.LET(
 _xlpm.txt, E317,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317" s="6" t="str" cm="1">
        <f t="array" ref="G317">_xlfn.LET(
 _xlpm.txt, TRIM(E317),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(6862)</v>
      </c>
      <c r="H317" s="6" t="str">
        <f t="shared" si="20"/>
        <v>6862</v>
      </c>
      <c r="I317" s="6" t="str" cm="1">
        <f t="array" ref="I317">_xlfn.LET(
 _xlpm.txt, E317,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17" s="6" cm="1">
        <f t="array" ref="J317">_xlfn.LET(
 _xlpm.txt, E317,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792</v>
      </c>
      <c r="K317" s="6" t="str" cm="1">
        <f t="array" ref="K317">_xlfn.LET(
 _xlpm.txt, E317,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17" s="6" t="str">
        <f>IFERROR(_xlfn.TEXTAFTER(_xlfn.TEXTBEFORE(E317," PER"),"USD ")," ")</f>
        <v>1.380</v>
      </c>
      <c r="M317" s="6" t="str">
        <f t="shared" si="21"/>
        <v>PCS</v>
      </c>
      <c r="N317" s="6">
        <v>198</v>
      </c>
      <c r="O317" s="6" t="s">
        <v>28</v>
      </c>
      <c r="P317" s="6">
        <v>475.55479797979802</v>
      </c>
      <c r="Q317" s="6">
        <v>94159.85</v>
      </c>
      <c r="R317" s="6">
        <v>5.654634934361451</v>
      </c>
      <c r="S317" s="6">
        <v>1119.6177170035669</v>
      </c>
      <c r="T317" s="27">
        <v>34500.199999999997</v>
      </c>
      <c r="U317" s="6">
        <f t="shared" si="22"/>
        <v>481.20943291415949</v>
      </c>
      <c r="V317" s="6">
        <f t="shared" si="23"/>
        <v>2024</v>
      </c>
      <c r="W317" s="10" t="str">
        <f>IFERROR(VLOOKUP(VALUE(D317),'HSN Lookup'!$A:$B,2,0),"Unknown")</f>
        <v>Household Steel Items</v>
      </c>
      <c r="X317" s="6" t="str">
        <f t="shared" si="24"/>
        <v>Other</v>
      </c>
    </row>
    <row r="318" spans="1:24">
      <c r="A318" s="25" t="s">
        <v>24</v>
      </c>
      <c r="B318" s="6" t="s">
        <v>470</v>
      </c>
      <c r="C318" s="6" t="s">
        <v>26</v>
      </c>
      <c r="D318" s="26" t="s">
        <v>32</v>
      </c>
      <c r="E318" s="6" t="s">
        <v>478</v>
      </c>
      <c r="F318" s="6" t="str" cm="1">
        <f t="array" ref="F318">_xlfn.LET(
 _xlpm.txt, E318,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18" s="6" t="str" cm="1">
        <f t="array" ref="G318">_xlfn.LET(
 _xlpm.txt, TRIM(E318),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HANGER 10PCS SET</v>
      </c>
      <c r="H318" s="6" t="str">
        <f t="shared" si="20"/>
        <v>SY772-42</v>
      </c>
      <c r="I318" s="6" t="str" cm="1">
        <f t="array" ref="I318">_xlfn.LET(
 _xlpm.txt, E318,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18" s="6" t="e" cm="1">
        <f t="array" ref="J318">_xlfn.LET(
 _xlpm.txt, E318,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18" s="6" t="str" cm="1">
        <f t="array" ref="K318">_xlfn.LET(
 _xlpm.txt, E318,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318" s="6" t="str">
        <f>IFERROR(_xlfn.TEXTAFTER(_xlfn.TEXTBEFORE(E318," PER"),"USD ")," ")</f>
        <v>1.3986</v>
      </c>
      <c r="M318" s="6" t="str">
        <f t="shared" si="21"/>
        <v>SET</v>
      </c>
      <c r="N318" s="6">
        <v>273</v>
      </c>
      <c r="O318" s="6" t="s">
        <v>28</v>
      </c>
      <c r="P318" s="6">
        <v>249.4031135531136</v>
      </c>
      <c r="Q318" s="6">
        <v>68087.05</v>
      </c>
      <c r="R318" s="6">
        <v>2.9655542634139551</v>
      </c>
      <c r="S318" s="6">
        <v>809.59631391200958</v>
      </c>
      <c r="T318" s="27">
        <v>24947</v>
      </c>
      <c r="U318" s="6">
        <f t="shared" si="22"/>
        <v>252.36866781652756</v>
      </c>
      <c r="V318" s="6">
        <f t="shared" si="23"/>
        <v>2024</v>
      </c>
      <c r="W318" s="10" t="str">
        <f>IFERROR(VLOOKUP(VALUE(D318),'HSN Lookup'!$A:$B,2,0),"Unknown")</f>
        <v>Household Steel Items</v>
      </c>
      <c r="X318" s="6" t="str">
        <f t="shared" si="24"/>
        <v>Hanger</v>
      </c>
    </row>
    <row r="319" spans="1:24">
      <c r="A319" s="25" t="s">
        <v>24</v>
      </c>
      <c r="B319" s="6" t="s">
        <v>470</v>
      </c>
      <c r="C319" s="6" t="s">
        <v>26</v>
      </c>
      <c r="D319" s="26" t="s">
        <v>32</v>
      </c>
      <c r="E319" s="6" t="s">
        <v>479</v>
      </c>
      <c r="F319" s="6" t="str" cm="1">
        <f t="array" ref="F319">_xlfn.LET(
 _xlpm.txt, E319,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319" s="6" t="str" cm="1">
        <f t="array" ref="G319">_xlfn.LET(
 _xlpm.txt, TRIM(E319),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319" s="6" t="str">
        <f t="shared" si="20"/>
        <v>6578</v>
      </c>
      <c r="I319" s="6" t="str" cm="1">
        <f t="array" ref="I319">_xlfn.LET(
 _xlpm.txt, E319,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19" s="6" cm="1">
        <f t="array" ref="J319">_xlfn.LET(
 _xlpm.txt, E319,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37200</v>
      </c>
      <c r="K319" s="6" t="str" cm="1">
        <f t="array" ref="K319">_xlfn.LET(
 _xlpm.txt, E319,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19" s="6" t="str">
        <f>IFERROR(_xlfn.TEXTAFTER(_xlfn.TEXTBEFORE(E319," PER"),"USD ")," ")</f>
        <v>1.598</v>
      </c>
      <c r="M319" s="6" t="str">
        <f t="shared" si="21"/>
        <v>PCS</v>
      </c>
      <c r="N319" s="6">
        <v>11005</v>
      </c>
      <c r="O319" s="6" t="s">
        <v>28</v>
      </c>
      <c r="P319" s="6">
        <v>465.36224170831429</v>
      </c>
      <c r="Q319" s="6">
        <v>5121311.47</v>
      </c>
      <c r="R319" s="6">
        <v>5.5334392593140844</v>
      </c>
      <c r="S319" s="6">
        <v>60895.499048751488</v>
      </c>
      <c r="T319" s="27">
        <v>1876448.5</v>
      </c>
      <c r="U319" s="6">
        <f t="shared" si="22"/>
        <v>470.89568096762838</v>
      </c>
      <c r="V319" s="6">
        <f t="shared" si="23"/>
        <v>2024</v>
      </c>
      <c r="W319" s="10" t="str">
        <f>IFERROR(VLOOKUP(VALUE(D319),'HSN Lookup'!$A:$B,2,0),"Unknown")</f>
        <v>Household Steel Items</v>
      </c>
      <c r="X319" s="6" t="str">
        <f t="shared" si="24"/>
        <v>Other</v>
      </c>
    </row>
    <row r="320" spans="1:24">
      <c r="A320" s="25" t="s">
        <v>24</v>
      </c>
      <c r="B320" s="6" t="s">
        <v>470</v>
      </c>
      <c r="C320" s="6" t="s">
        <v>26</v>
      </c>
      <c r="D320" s="26" t="s">
        <v>32</v>
      </c>
      <c r="E320" s="6" t="s">
        <v>480</v>
      </c>
      <c r="F320" s="6" t="str" cm="1">
        <f t="array" ref="F320">_xlfn.LET(
 _xlpm.txt, E320,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20" s="6" t="str" cm="1">
        <f t="array" ref="G320">_xlfn.LET(
 _xlpm.txt, TRIM(E320),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4PCS SET</v>
      </c>
      <c r="H320" s="6" t="str">
        <f t="shared" si="20"/>
        <v>SY604A-4</v>
      </c>
      <c r="I320" s="6" t="str" cm="1">
        <f t="array" ref="I320">_xlfn.LET(
 _xlpm.txt, E320,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20" s="6" t="e" cm="1">
        <f t="array" ref="J320">_xlfn.LET(
 _xlpm.txt, E320,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20" s="6" t="str" cm="1">
        <f t="array" ref="K320">_xlfn.LET(
 _xlpm.txt, E320,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320" s="6" t="str">
        <f>IFERROR(_xlfn.TEXTAFTER(_xlfn.TEXTBEFORE(E320," PER"),"USD ")," ")</f>
        <v>0.5734</v>
      </c>
      <c r="M320" s="6" t="str">
        <f t="shared" si="21"/>
        <v>SET</v>
      </c>
      <c r="N320" s="6">
        <v>112</v>
      </c>
      <c r="O320" s="6" t="s">
        <v>28</v>
      </c>
      <c r="P320" s="6">
        <v>443.08535714285711</v>
      </c>
      <c r="Q320" s="6">
        <v>49625.56</v>
      </c>
      <c r="R320" s="6">
        <v>5.2685535926617968</v>
      </c>
      <c r="S320" s="6">
        <v>590.07800237812125</v>
      </c>
      <c r="T320" s="27">
        <v>18182.8</v>
      </c>
      <c r="U320" s="6">
        <f t="shared" si="22"/>
        <v>448.35391073551892</v>
      </c>
      <c r="V320" s="6">
        <f t="shared" si="23"/>
        <v>2024</v>
      </c>
      <c r="W320" s="10" t="str">
        <f>IFERROR(VLOOKUP(VALUE(D320),'HSN Lookup'!$A:$B,2,0),"Unknown")</f>
        <v>Household Steel Items</v>
      </c>
      <c r="X320" s="6" t="str">
        <f t="shared" si="24"/>
        <v>Other</v>
      </c>
    </row>
    <row r="321" spans="1:24">
      <c r="A321" s="25" t="s">
        <v>24</v>
      </c>
      <c r="B321" s="6" t="s">
        <v>470</v>
      </c>
      <c r="C321" s="6" t="s">
        <v>26</v>
      </c>
      <c r="D321" s="26" t="s">
        <v>32</v>
      </c>
      <c r="E321" s="6" t="s">
        <v>481</v>
      </c>
      <c r="F321" s="6" t="str" cm="1">
        <f t="array" ref="F321">_xlfn.LET(
 _xlpm.txt, E321,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21" s="6" t="str" cm="1">
        <f t="array" ref="G321">_xlfn.LET(
 _xlpm.txt, TRIM(E321),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FRUIT BASKET</v>
      </c>
      <c r="H321" s="6" t="str">
        <f t="shared" si="20"/>
        <v>SD1078-B</v>
      </c>
      <c r="I321" s="6" t="str" cm="1">
        <f t="array" ref="I321">_xlfn.LET(
 _xlpm.txt, E321,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21" s="6" t="e" cm="1">
        <f t="array" ref="J321">_xlfn.LET(
 _xlpm.txt, E321,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21" s="6" t="str" cm="1">
        <f t="array" ref="K321">_xlfn.LET(
 _xlpm.txt, E321,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21" s="6" t="str">
        <f>IFERROR(_xlfn.TEXTAFTER(_xlfn.TEXTBEFORE(E321," PER"),"USD ")," ")</f>
        <v>0.9090</v>
      </c>
      <c r="M321" s="6" t="str">
        <f t="shared" si="21"/>
        <v>PCS</v>
      </c>
      <c r="N321" s="6">
        <v>83.3</v>
      </c>
      <c r="O321" s="6" t="s">
        <v>28</v>
      </c>
      <c r="P321" s="6">
        <v>401.38055222088838</v>
      </c>
      <c r="Q321" s="6">
        <v>33435</v>
      </c>
      <c r="R321" s="6">
        <v>4.7726581714731076</v>
      </c>
      <c r="S321" s="6">
        <v>397.56242568370988</v>
      </c>
      <c r="T321" s="27">
        <v>12250.6</v>
      </c>
      <c r="U321" s="6">
        <f t="shared" si="22"/>
        <v>406.15321039236147</v>
      </c>
      <c r="V321" s="6">
        <f t="shared" si="23"/>
        <v>2024</v>
      </c>
      <c r="W321" s="10" t="str">
        <f>IFERROR(VLOOKUP(VALUE(D321),'HSN Lookup'!$A:$B,2,0),"Unknown")</f>
        <v>Household Steel Items</v>
      </c>
      <c r="X321" s="6" t="str">
        <f t="shared" si="24"/>
        <v>Basket</v>
      </c>
    </row>
    <row r="322" spans="1:24">
      <c r="A322" s="25" t="s">
        <v>24</v>
      </c>
      <c r="B322" s="6" t="s">
        <v>470</v>
      </c>
      <c r="C322" s="6" t="s">
        <v>26</v>
      </c>
      <c r="D322" s="26" t="s">
        <v>32</v>
      </c>
      <c r="E322" s="6" t="s">
        <v>482</v>
      </c>
      <c r="F322" s="6" t="str" cm="1">
        <f t="array" ref="F322">_xlfn.LET(
 _xlpm.txt, E322,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22" s="6" t="str" cm="1">
        <f t="array" ref="G322">_xlfn.LET(
 _xlpm.txt, TRIM(E322),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</v>
      </c>
      <c r="H322" s="6" t="str">
        <f t="shared" ref="H322:H385" si="25">IFERROR(
    IF(
       AND(ISNUMBER(FIND("(",E322)),
           NOT(ISNUMBER(SEARCH("QTY", _xlfn.TEXTBEFORE(_xlfn.TEXTAFTER(E322,"("), ")"))))
       ),
       _xlfn.TEXTBEFORE(_xlfn.TEXTAFTER(E322,"("), ")"),
       LEFT(E322, FIND(" ", E322 &amp; " ") - 1)
    ),
"")</f>
        <v>SY722-9602</v>
      </c>
      <c r="I322" s="6" t="str" cm="1">
        <f t="array" ref="I322">_xlfn.LET(
 _xlpm.txt, E322,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22" s="6" t="e" cm="1">
        <f t="array" ref="J322">_xlfn.LET(
 _xlpm.txt, E322,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22" s="6" t="str" cm="1">
        <f t="array" ref="K322">_xlfn.LET(
 _xlpm.txt, E322,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322" s="6" t="str">
        <f>IFERROR(_xlfn.TEXTAFTER(_xlfn.TEXTBEFORE(E322," PER"),"USD ")," ")</f>
        <v>0.1538</v>
      </c>
      <c r="M322" s="6" t="str">
        <f t="shared" ref="M322:M385" si="26">IF(OR(K322="PCS",K322="PC",K322="NOS"),"PCS",
IF(OR(K322="SET",K322="SETS"),"SET",
IF(K322="PKT","PACK","OTHER")))</f>
        <v>SET</v>
      </c>
      <c r="N322" s="6">
        <v>78</v>
      </c>
      <c r="O322" s="6" t="s">
        <v>28</v>
      </c>
      <c r="P322" s="6">
        <v>511.95282051282049</v>
      </c>
      <c r="Q322" s="6">
        <v>39932.32</v>
      </c>
      <c r="R322" s="6">
        <v>6.0874294948016701</v>
      </c>
      <c r="S322" s="6">
        <v>474.81950059453033</v>
      </c>
      <c r="T322" s="27">
        <v>14631.2</v>
      </c>
      <c r="U322" s="6">
        <f t="shared" ref="U322:U385" si="27">P322+R322</f>
        <v>518.04025000762215</v>
      </c>
      <c r="V322" s="6">
        <f t="shared" ref="V322:V385" si="28">YEAR(B322)</f>
        <v>2024</v>
      </c>
      <c r="W322" s="10" t="str">
        <f>IFERROR(VLOOKUP(VALUE(D322),'HSN Lookup'!$A:$B,2,0),"Unknown")</f>
        <v>Household Steel Items</v>
      </c>
      <c r="X322" s="6" t="str">
        <f t="shared" ref="X322:X385" si="29">IF(ISNUMBER(SEARCH("SCRUBBER",G322)),"Scrubber",
 IF(ISNUMBER(SEARCH("STRAINER",G322)),"Tea Strainer",
 IF(ISNUMBER(SEARCH("BASKET",G322)),"Basket",
 IF(ISNUMBER(SEARCH("HANGER",G322)),"Hanger",
 IF(ISNUMBER(SEARCH("STAND",G322)),"Cloth Stand",
 IF(ISNUMBER(SEARCH("SPRINKLER",G322)),"Sprinkler",
 IF(ISNUMBER(SEARCH("HOLDER",G322)),"Holder",
 IF(ISNUMBER(SEARCH("LUNCH BOX",G322)),"Lunch Box",
 "Other"))))))))</f>
        <v>Other</v>
      </c>
    </row>
    <row r="323" spans="1:24">
      <c r="A323" s="25" t="s">
        <v>24</v>
      </c>
      <c r="B323" s="6" t="s">
        <v>470</v>
      </c>
      <c r="C323" s="6" t="s">
        <v>26</v>
      </c>
      <c r="D323" s="26" t="s">
        <v>32</v>
      </c>
      <c r="E323" s="6" t="s">
        <v>483</v>
      </c>
      <c r="F323" s="6" t="str" cm="1">
        <f t="array" ref="F323">_xlfn.LET(
 _xlpm.txt, E323,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23" s="6" t="str" cm="1">
        <f t="array" ref="G323">_xlfn.LET(
 _xlpm.txt, TRIM(E323),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CLIP 6PCS SET BIG</v>
      </c>
      <c r="H323" s="6" t="str">
        <f t="shared" si="25"/>
        <v>SY592A-0085</v>
      </c>
      <c r="I323" s="6" t="str" cm="1">
        <f t="array" ref="I323">_xlfn.LET(
 _xlpm.txt, E323,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23" s="6" t="e" cm="1">
        <f t="array" ref="J323">_xlfn.LET(
 _xlpm.txt, E323,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23" s="6" t="str" cm="1">
        <f t="array" ref="K323">_xlfn.LET(
 _xlpm.txt, E323,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323" s="6" t="str">
        <f>IFERROR(_xlfn.TEXTAFTER(_xlfn.TEXTBEFORE(E323," PER"),"USD ")," ")</f>
        <v xml:space="preserve"> </v>
      </c>
      <c r="M323" s="6" t="str">
        <f t="shared" si="26"/>
        <v>SET</v>
      </c>
      <c r="N323" s="6">
        <v>95</v>
      </c>
      <c r="O323" s="6" t="s">
        <v>28</v>
      </c>
      <c r="P323" s="6">
        <v>430.00084210526319</v>
      </c>
      <c r="Q323" s="6">
        <v>40850.080000000002</v>
      </c>
      <c r="R323" s="6">
        <v>5.1129707741410613</v>
      </c>
      <c r="S323" s="6">
        <v>485.73222354340078</v>
      </c>
      <c r="T323" s="27">
        <v>14967.5</v>
      </c>
      <c r="U323" s="6">
        <f t="shared" si="27"/>
        <v>435.11381287940424</v>
      </c>
      <c r="V323" s="6">
        <f t="shared" si="28"/>
        <v>2024</v>
      </c>
      <c r="W323" s="10" t="str">
        <f>IFERROR(VLOOKUP(VALUE(D323),'HSN Lookup'!$A:$B,2,0),"Unknown")</f>
        <v>Household Steel Items</v>
      </c>
      <c r="X323" s="6" t="str">
        <f t="shared" si="29"/>
        <v>Other</v>
      </c>
    </row>
    <row r="324" spans="1:24">
      <c r="A324" s="25" t="s">
        <v>24</v>
      </c>
      <c r="B324" s="6" t="s">
        <v>484</v>
      </c>
      <c r="C324" s="6" t="s">
        <v>26</v>
      </c>
      <c r="D324" s="26" t="s">
        <v>32</v>
      </c>
      <c r="E324" s="6" t="s">
        <v>485</v>
      </c>
      <c r="F324" s="6" t="str" cm="1">
        <f t="array" ref="F324">_xlfn.LET(
 _xlpm.txt, E324,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24" s="6" t="str" cm="1">
        <f t="array" ref="G324">_xlfn.LET(
 _xlpm.txt, TRIM(E324),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324" s="6" t="str">
        <f t="shared" si="25"/>
        <v>2628</v>
      </c>
      <c r="I324" s="6" t="str" cm="1">
        <f t="array" ref="I324">_xlfn.LET(
 _xlpm.txt, E324,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24" s="6" cm="1">
        <f t="array" ref="J324">_xlfn.LET(
 _xlpm.txt, E324,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2628</v>
      </c>
      <c r="K324" s="6" t="str" cm="1">
        <f t="array" ref="K324">_xlfn.LET(
 _xlpm.txt, E324,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24" s="6" t="str">
        <f>IFERROR(_xlfn.TEXTAFTER(_xlfn.TEXTBEFORE(E324," PER"),"USD ")," ")</f>
        <v>0.380</v>
      </c>
      <c r="M324" s="6" t="str">
        <f t="shared" si="26"/>
        <v>PCS</v>
      </c>
      <c r="N324" s="6">
        <v>89.06</v>
      </c>
      <c r="O324" s="6" t="s">
        <v>28</v>
      </c>
      <c r="P324" s="6">
        <v>960.11812261396801</v>
      </c>
      <c r="Q324" s="6">
        <v>85508.12</v>
      </c>
      <c r="R324" s="6">
        <v>11.416386713602471</v>
      </c>
      <c r="S324" s="6">
        <v>1016.743400713436</v>
      </c>
      <c r="T324" s="27">
        <v>31330.2</v>
      </c>
      <c r="U324" s="6">
        <f t="shared" si="27"/>
        <v>971.5345093275705</v>
      </c>
      <c r="V324" s="6">
        <f t="shared" si="28"/>
        <v>2024</v>
      </c>
      <c r="W324" s="10" t="str">
        <f>IFERROR(VLOOKUP(VALUE(D324),'HSN Lookup'!$A:$B,2,0),"Unknown")</f>
        <v>Household Steel Items</v>
      </c>
      <c r="X324" s="6" t="str">
        <f t="shared" si="29"/>
        <v>Other</v>
      </c>
    </row>
    <row r="325" spans="1:24">
      <c r="A325" s="25" t="s">
        <v>24</v>
      </c>
      <c r="B325" s="6" t="s">
        <v>486</v>
      </c>
      <c r="C325" s="6" t="s">
        <v>26</v>
      </c>
      <c r="D325" s="26" t="s">
        <v>29</v>
      </c>
      <c r="E325" s="6" t="s">
        <v>487</v>
      </c>
      <c r="F325" s="6" t="str" cm="1">
        <f t="array" ref="F325">_xlfn.LET(
 _xlpm.txt, E325,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325" s="6" t="str" cm="1">
        <f t="array" ref="G325">_xlfn.LET(
 _xlpm.txt, TRIM(E325),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325" s="6" t="str">
        <f t="shared" si="25"/>
        <v>OKS-4156</v>
      </c>
      <c r="I325" s="6" t="str" cm="1">
        <f t="array" ref="I325">_xlfn.LET(
 _xlpm.txt, E325,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25" s="6" cm="1">
        <f t="array" ref="J325">_xlfn.LET(
 _xlpm.txt, E325,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98400</v>
      </c>
      <c r="K325" s="6" t="str" cm="1">
        <f t="array" ref="K325">_xlfn.LET(
 _xlpm.txt, E325,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25" s="6" t="str">
        <f>IFERROR(_xlfn.TEXTAFTER(_xlfn.TEXTBEFORE(E325," PER"),"USD ")," ")</f>
        <v>0.239</v>
      </c>
      <c r="M325" s="6" t="str">
        <f t="shared" si="26"/>
        <v>PCS</v>
      </c>
      <c r="N325" s="6">
        <v>8782</v>
      </c>
      <c r="O325" s="6" t="s">
        <v>28</v>
      </c>
      <c r="P325" s="6">
        <v>234.41783420633121</v>
      </c>
      <c r="Q325" s="6">
        <v>2058657.42</v>
      </c>
      <c r="R325" s="6">
        <v>2.787370204593711</v>
      </c>
      <c r="S325" s="6">
        <v>24478.685136741969</v>
      </c>
      <c r="T325" s="27">
        <v>904985.8</v>
      </c>
      <c r="U325" s="6">
        <f t="shared" si="27"/>
        <v>237.20520441092492</v>
      </c>
      <c r="V325" s="6">
        <f t="shared" si="28"/>
        <v>2024</v>
      </c>
      <c r="W325" s="10" t="str">
        <f>IFERROR(VLOOKUP(VALUE(D325),'HSN Lookup'!$A:$B,2,0),"Unknown")</f>
        <v>Steel Scrubbers</v>
      </c>
      <c r="X325" s="6" t="str">
        <f t="shared" si="29"/>
        <v>Scrubber</v>
      </c>
    </row>
    <row r="326" spans="1:24">
      <c r="A326" s="25" t="s">
        <v>24</v>
      </c>
      <c r="B326" s="6" t="s">
        <v>488</v>
      </c>
      <c r="C326" s="6" t="s">
        <v>26</v>
      </c>
      <c r="D326" s="26" t="s">
        <v>32</v>
      </c>
      <c r="E326" s="6" t="s">
        <v>489</v>
      </c>
      <c r="F326" s="6" t="str" cm="1">
        <f t="array" ref="F326">_xlfn.LET(
 _xlpm.txt, E326,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26" s="6" t="str" cm="1">
        <f t="array" ref="G326">_xlfn.LET(
 _xlpm.txt, TRIM(E326),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326" s="6" t="str">
        <f t="shared" si="25"/>
        <v>NP-55</v>
      </c>
      <c r="I326" s="6" t="str" cm="1">
        <f t="array" ref="I326">_xlfn.LET(
 _xlpm.txt, E326,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26" s="6" cm="1">
        <f t="array" ref="J326">_xlfn.LET(
 _xlpm.txt, E326,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326" s="6" t="str" cm="1">
        <f t="array" ref="K326">_xlfn.LET(
 _xlpm.txt, E326,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26" s="6" t="str">
        <f>IFERROR(_xlfn.TEXTAFTER(_xlfn.TEXTBEFORE(E326," PER"),"USD ")," ")</f>
        <v>0.2815</v>
      </c>
      <c r="M326" s="6" t="str">
        <f t="shared" si="26"/>
        <v>PCS</v>
      </c>
      <c r="N326" s="6">
        <v>4620</v>
      </c>
      <c r="O326" s="6" t="s">
        <v>28</v>
      </c>
      <c r="P326" s="6">
        <v>547.63004761904767</v>
      </c>
      <c r="Q326" s="6">
        <v>2530050.8199999998</v>
      </c>
      <c r="R326" s="6">
        <v>6.5232882384639366</v>
      </c>
      <c r="S326" s="6">
        <v>30137.591661703391</v>
      </c>
      <c r="T326" s="27">
        <v>927010.6</v>
      </c>
      <c r="U326" s="6">
        <f t="shared" si="27"/>
        <v>554.15333585751159</v>
      </c>
      <c r="V326" s="6">
        <f t="shared" si="28"/>
        <v>2024</v>
      </c>
      <c r="W326" s="10" t="str">
        <f>IFERROR(VLOOKUP(VALUE(D326),'HSN Lookup'!$A:$B,2,0),"Unknown")</f>
        <v>Household Steel Items</v>
      </c>
      <c r="X326" s="6" t="str">
        <f t="shared" si="29"/>
        <v>Tea Strainer</v>
      </c>
    </row>
    <row r="327" spans="1:24">
      <c r="A327" s="25" t="s">
        <v>24</v>
      </c>
      <c r="B327" s="6" t="s">
        <v>488</v>
      </c>
      <c r="C327" s="6" t="s">
        <v>26</v>
      </c>
      <c r="D327" s="26" t="s">
        <v>32</v>
      </c>
      <c r="E327" s="6" t="s">
        <v>490</v>
      </c>
      <c r="F327" s="6" t="str" cm="1">
        <f t="array" ref="F327">_xlfn.LET(
 _xlpm.txt, E327,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27" s="6" t="str" cm="1">
        <f t="array" ref="G327">_xlfn.LET(
 _xlpm.txt, TRIM(E327),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327" s="6" t="str">
        <f t="shared" si="25"/>
        <v>AM-603</v>
      </c>
      <c r="I327" s="6" t="str" cm="1">
        <f t="array" ref="I327">_xlfn.LET(
 _xlpm.txt, E327,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27" s="6" cm="1">
        <f t="array" ref="J327">_xlfn.LET(
 _xlpm.txt, E327,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900</v>
      </c>
      <c r="K327" s="6" t="str" cm="1">
        <f t="array" ref="K327">_xlfn.LET(
 _xlpm.txt, E327,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27" s="6" t="str">
        <f>IFERROR(_xlfn.TEXTAFTER(_xlfn.TEXTBEFORE(E327," PER"),"USD ")," ")</f>
        <v>0.6022</v>
      </c>
      <c r="M327" s="6" t="str">
        <f t="shared" si="26"/>
        <v>PCS</v>
      </c>
      <c r="N327" s="6">
        <v>50</v>
      </c>
      <c r="O327" s="6" t="s">
        <v>28</v>
      </c>
      <c r="P327" s="6">
        <v>966.50379999999996</v>
      </c>
      <c r="Q327" s="6">
        <v>48325.19</v>
      </c>
      <c r="R327" s="6">
        <v>11.51285050625372</v>
      </c>
      <c r="S327" s="6">
        <v>575.64252531268619</v>
      </c>
      <c r="T327" s="27">
        <v>17706.3</v>
      </c>
      <c r="U327" s="6">
        <f t="shared" si="27"/>
        <v>978.01665050625365</v>
      </c>
      <c r="V327" s="6">
        <f t="shared" si="28"/>
        <v>2024</v>
      </c>
      <c r="W327" s="10" t="str">
        <f>IFERROR(VLOOKUP(VALUE(D327),'HSN Lookup'!$A:$B,2,0),"Unknown")</f>
        <v>Household Steel Items</v>
      </c>
      <c r="X327" s="6" t="str">
        <f t="shared" si="29"/>
        <v>Tea Strainer</v>
      </c>
    </row>
    <row r="328" spans="1:24">
      <c r="A328" s="25" t="s">
        <v>24</v>
      </c>
      <c r="B328" s="6" t="s">
        <v>488</v>
      </c>
      <c r="C328" s="6" t="s">
        <v>26</v>
      </c>
      <c r="D328" s="26" t="s">
        <v>32</v>
      </c>
      <c r="E328" s="6" t="s">
        <v>491</v>
      </c>
      <c r="F328" s="6" t="str" cm="1">
        <f t="array" ref="F328">_xlfn.LET(
 _xlpm.txt, E328,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28" s="6" t="str" cm="1">
        <f t="array" ref="G328">_xlfn.LET(
 _xlpm.txt, TRIM(E328),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328" s="6" t="str">
        <f t="shared" si="25"/>
        <v>SB-12</v>
      </c>
      <c r="I328" s="6" t="str" cm="1">
        <f t="array" ref="I328">_xlfn.LET(
 _xlpm.txt, E328,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28" s="6" cm="1">
        <f t="array" ref="J328">_xlfn.LET(
 _xlpm.txt, E328,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14022</v>
      </c>
      <c r="K328" s="6" t="str" cm="1">
        <f t="array" ref="K328">_xlfn.LET(
 _xlpm.txt, E328,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28" s="6" t="str">
        <f>IFERROR(_xlfn.TEXTAFTER(_xlfn.TEXTBEFORE(E328," PER"),"USD ")," ")</f>
        <v>1.0434</v>
      </c>
      <c r="M328" s="6" t="str">
        <f t="shared" si="26"/>
        <v>PCS</v>
      </c>
      <c r="N328" s="6">
        <v>3427.6</v>
      </c>
      <c r="O328" s="6" t="s">
        <v>28</v>
      </c>
      <c r="P328" s="6">
        <v>380.59303010853068</v>
      </c>
      <c r="Q328" s="6">
        <v>1304520.67</v>
      </c>
      <c r="R328" s="6">
        <v>4.533567958410134</v>
      </c>
      <c r="S328" s="6">
        <v>15539.25753424657</v>
      </c>
      <c r="T328" s="27">
        <v>477976.3</v>
      </c>
      <c r="U328" s="6">
        <f t="shared" si="27"/>
        <v>385.1265980669408</v>
      </c>
      <c r="V328" s="6">
        <f t="shared" si="28"/>
        <v>2024</v>
      </c>
      <c r="W328" s="10" t="str">
        <f>IFERROR(VLOOKUP(VALUE(D328),'HSN Lookup'!$A:$B,2,0),"Unknown")</f>
        <v>Household Steel Items</v>
      </c>
      <c r="X328" s="6" t="str">
        <f t="shared" si="29"/>
        <v>Tea Strainer</v>
      </c>
    </row>
    <row r="329" spans="1:24">
      <c r="A329" s="25" t="s">
        <v>24</v>
      </c>
      <c r="B329" s="6" t="s">
        <v>488</v>
      </c>
      <c r="C329" s="6" t="s">
        <v>26</v>
      </c>
      <c r="D329" s="26" t="s">
        <v>32</v>
      </c>
      <c r="E329" s="6" t="s">
        <v>492</v>
      </c>
      <c r="F329" s="6" t="str" cm="1">
        <f t="array" ref="F329">_xlfn.LET(
 _xlpm.txt, E329,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29" s="6" t="str" cm="1">
        <f t="array" ref="G329">_xlfn.LET(
 _xlpm.txt, TRIM(E329),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DRAINER</v>
      </c>
      <c r="H329" s="6" t="str">
        <f t="shared" si="25"/>
        <v>AM-321</v>
      </c>
      <c r="I329" s="6" t="str" cm="1">
        <f t="array" ref="I329">_xlfn.LET(
 _xlpm.txt, E329,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29" s="6" cm="1">
        <f t="array" ref="J329">_xlfn.LET(
 _xlpm.txt, E329,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15048</v>
      </c>
      <c r="K329" s="6" t="str" cm="1">
        <f t="array" ref="K329">_xlfn.LET(
 _xlpm.txt, E329,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29" s="6" t="str">
        <f>IFERROR(_xlfn.TEXTAFTER(_xlfn.TEXTBEFORE(E329," PER"),"USD ")," ")</f>
        <v>0.7338</v>
      </c>
      <c r="M329" s="6" t="str">
        <f t="shared" si="26"/>
        <v>PCS</v>
      </c>
      <c r="N329" s="6">
        <v>2069.1</v>
      </c>
      <c r="O329" s="6" t="s">
        <v>28</v>
      </c>
      <c r="P329" s="6">
        <v>475.84469576144221</v>
      </c>
      <c r="Q329" s="6">
        <v>984570.26</v>
      </c>
      <c r="R329" s="6">
        <v>5.6681917303328433</v>
      </c>
      <c r="S329" s="6">
        <v>11728.055509231681</v>
      </c>
      <c r="T329" s="27">
        <v>360746.6</v>
      </c>
      <c r="U329" s="6">
        <f t="shared" si="27"/>
        <v>481.51288749177507</v>
      </c>
      <c r="V329" s="6">
        <f t="shared" si="28"/>
        <v>2024</v>
      </c>
      <c r="W329" s="10" t="str">
        <f>IFERROR(VLOOKUP(VALUE(D329),'HSN Lookup'!$A:$B,2,0),"Unknown")</f>
        <v>Household Steel Items</v>
      </c>
      <c r="X329" s="6" t="str">
        <f t="shared" si="29"/>
        <v>Other</v>
      </c>
    </row>
    <row r="330" spans="1:24">
      <c r="A330" s="25" t="s">
        <v>24</v>
      </c>
      <c r="B330" s="6" t="s">
        <v>488</v>
      </c>
      <c r="C330" s="6" t="s">
        <v>26</v>
      </c>
      <c r="D330" s="26" t="s">
        <v>32</v>
      </c>
      <c r="E330" s="6" t="s">
        <v>493</v>
      </c>
      <c r="F330" s="6" t="str" cm="1">
        <f t="array" ref="F330">_xlfn.LET(
 _xlpm.txt, E330,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30" s="6" t="str" cm="1">
        <f t="array" ref="G330">_xlfn.LET(
 _xlpm.txt, TRIM(E330),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KITCHEN BASKET</v>
      </c>
      <c r="H330" s="6" t="str">
        <f t="shared" si="25"/>
        <v>AM-322</v>
      </c>
      <c r="I330" s="6" t="str" cm="1">
        <f t="array" ref="I330">_xlfn.LET(
 _xlpm.txt, E330,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30" s="6" cm="1">
        <f t="array" ref="J330">_xlfn.LET(
 _xlpm.txt, E330,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20400</v>
      </c>
      <c r="K330" s="6" t="str" cm="1">
        <f t="array" ref="K330">_xlfn.LET(
 _xlpm.txt, E330,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30" s="6" t="str">
        <f>IFERROR(_xlfn.TEXTAFTER(_xlfn.TEXTBEFORE(E330," PER"),"USD ")," ")</f>
        <v>1.2745</v>
      </c>
      <c r="M330" s="6" t="str">
        <f t="shared" si="26"/>
        <v>PCS</v>
      </c>
      <c r="N330" s="6">
        <v>5610</v>
      </c>
      <c r="O330" s="6" t="s">
        <v>28</v>
      </c>
      <c r="P330" s="6">
        <v>413.23531550802142</v>
      </c>
      <c r="Q330" s="6">
        <v>2318250.12</v>
      </c>
      <c r="R330" s="6">
        <v>4.922398040595847</v>
      </c>
      <c r="S330" s="6">
        <v>27614.653007742709</v>
      </c>
      <c r="T330" s="27">
        <v>849406.8</v>
      </c>
      <c r="U330" s="6">
        <f t="shared" si="27"/>
        <v>418.15771354861727</v>
      </c>
      <c r="V330" s="6">
        <f t="shared" si="28"/>
        <v>2024</v>
      </c>
      <c r="W330" s="10" t="str">
        <f>IFERROR(VLOOKUP(VALUE(D330),'HSN Lookup'!$A:$B,2,0),"Unknown")</f>
        <v>Household Steel Items</v>
      </c>
      <c r="X330" s="6" t="str">
        <f t="shared" si="29"/>
        <v>Basket</v>
      </c>
    </row>
    <row r="331" spans="1:24">
      <c r="A331" s="25" t="s">
        <v>24</v>
      </c>
      <c r="B331" s="6" t="s">
        <v>494</v>
      </c>
      <c r="C331" s="6" t="s">
        <v>26</v>
      </c>
      <c r="D331" s="26" t="s">
        <v>29</v>
      </c>
      <c r="E331" s="6" t="s">
        <v>495</v>
      </c>
      <c r="F331" s="6" t="str" cm="1">
        <f t="array" ref="F331">_xlfn.LET(
 _xlpm.txt, E331,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31" s="6" t="str" cm="1">
        <f t="array" ref="G331">_xlfn.LET(
 _xlpm.txt, TRIM(E331),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331" s="6" t="str">
        <f t="shared" si="25"/>
        <v>8001-2</v>
      </c>
      <c r="I331" s="6" t="str" cm="1">
        <f t="array" ref="I331">_xlfn.LET(
 _xlpm.txt, E331,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31" s="6" t="e" cm="1">
        <f t="array" ref="J331">_xlfn.LET(
 _xlpm.txt, E331,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31" s="6" t="str" cm="1">
        <f t="array" ref="K331">_xlfn.LET(
 _xlpm.txt, E331,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331" s="6" t="str">
        <f>IFERROR(_xlfn.TEXTAFTER(_xlfn.TEXTBEFORE(E331," PER"),"USD ")," ")</f>
        <v xml:space="preserve"> </v>
      </c>
      <c r="M331" s="6" t="str">
        <f t="shared" si="26"/>
        <v>SET</v>
      </c>
      <c r="N331" s="6">
        <v>4900</v>
      </c>
      <c r="O331" s="6" t="s">
        <v>28</v>
      </c>
      <c r="P331" s="6">
        <v>447.48471224489788</v>
      </c>
      <c r="Q331" s="6">
        <v>2192675.09</v>
      </c>
      <c r="R331" s="6">
        <v>5.320864592686064</v>
      </c>
      <c r="S331" s="6">
        <v>26072.236504161709</v>
      </c>
      <c r="T331" s="27">
        <v>963900</v>
      </c>
      <c r="U331" s="6">
        <f t="shared" si="27"/>
        <v>452.80557683758394</v>
      </c>
      <c r="V331" s="6">
        <f t="shared" si="28"/>
        <v>2024</v>
      </c>
      <c r="W331" s="10" t="str">
        <f>IFERROR(VLOOKUP(VALUE(D331),'HSN Lookup'!$A:$B,2,0),"Unknown")</f>
        <v>Steel Scrubbers</v>
      </c>
      <c r="X331" s="6" t="str">
        <f t="shared" si="29"/>
        <v>Scrubber</v>
      </c>
    </row>
    <row r="332" spans="1:24">
      <c r="A332" s="25" t="s">
        <v>24</v>
      </c>
      <c r="B332" s="6" t="s">
        <v>494</v>
      </c>
      <c r="C332" s="6" t="s">
        <v>26</v>
      </c>
      <c r="D332" s="26" t="s">
        <v>32</v>
      </c>
      <c r="E332" s="6" t="s">
        <v>496</v>
      </c>
      <c r="F332" s="6" t="str" cm="1">
        <f t="array" ref="F332">_xlfn.LET(
 _xlpm.txt, E332,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32" s="6" t="str" cm="1">
        <f t="array" ref="G332">_xlfn.LET(
 _xlpm.txt, TRIM(E332),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EGG SLICER</v>
      </c>
      <c r="H332" s="6" t="str">
        <f t="shared" si="25"/>
        <v>580F</v>
      </c>
      <c r="I332" s="6" cm="1">
        <f t="array" ref="I332">_xlfn.LET(
 _xlpm.txt, E332,
 _xlpm.afterQty, IFERROR(_xlfn.TEXTAFTER(_xlpm.txt, "QTY:"), ""),
 _xlpm.numberText, TRIM(_xlfn.TEXTBEFORE(_xlpm.afterQty, " ")),
 _xlpm.cleanNum, SUBSTITUTE(_xlpm.numberText, ",", ""),
 IF(ISNUMBER(--_xlpm.cleanNum), --_xlpm.cleanNum, "")
)</f>
        <v>480</v>
      </c>
      <c r="J332" s="6" cm="1">
        <f t="array" ref="J332">_xlfn.LET(
 _xlpm.txt, E332,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480</v>
      </c>
      <c r="K332" s="6" t="str" cm="1">
        <f t="array" ref="K332">_xlfn.LET(
 _xlpm.txt, E332,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32" s="6" t="str">
        <f>IFERROR(_xlfn.TEXTAFTER(_xlfn.TEXTBEFORE(E332," PER"),"USD ")," ")</f>
        <v>0.7713</v>
      </c>
      <c r="M332" s="6" t="str">
        <f t="shared" si="26"/>
        <v>PCS</v>
      </c>
      <c r="N332" s="6">
        <v>40</v>
      </c>
      <c r="O332" s="6" t="s">
        <v>28</v>
      </c>
      <c r="P332" s="6">
        <v>823.68549999999982</v>
      </c>
      <c r="Q332" s="6">
        <v>32947.42</v>
      </c>
      <c r="R332" s="6">
        <v>9.7941200951248515</v>
      </c>
      <c r="S332" s="6">
        <v>391.76480380499407</v>
      </c>
      <c r="T332" s="27">
        <v>12071.9</v>
      </c>
      <c r="U332" s="6">
        <f t="shared" si="27"/>
        <v>833.47962009512469</v>
      </c>
      <c r="V332" s="6">
        <f t="shared" si="28"/>
        <v>2024</v>
      </c>
      <c r="W332" s="10" t="str">
        <f>IFERROR(VLOOKUP(VALUE(D332),'HSN Lookup'!$A:$B,2,0),"Unknown")</f>
        <v>Household Steel Items</v>
      </c>
      <c r="X332" s="6" t="str">
        <f t="shared" si="29"/>
        <v>Other</v>
      </c>
    </row>
    <row r="333" spans="1:24">
      <c r="A333" s="25" t="s">
        <v>24</v>
      </c>
      <c r="B333" s="6" t="s">
        <v>494</v>
      </c>
      <c r="C333" s="6" t="s">
        <v>26</v>
      </c>
      <c r="D333" s="26" t="s">
        <v>29</v>
      </c>
      <c r="E333" s="6" t="s">
        <v>497</v>
      </c>
      <c r="F333" s="6" t="str" cm="1">
        <f t="array" ref="F333">_xlfn.LET(
 _xlpm.txt, E333,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33" s="6" t="str" cm="1">
        <f t="array" ref="G333">_xlfn.LET(
 _xlpm.txt, TRIM(E333),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333" s="6" t="str">
        <f t="shared" si="25"/>
        <v>8001-2</v>
      </c>
      <c r="I333" s="6" t="str" cm="1">
        <f t="array" ref="I333">_xlfn.LET(
 _xlpm.txt, E333,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33" s="6" t="e" cm="1">
        <f t="array" ref="J333">_xlfn.LET(
 _xlpm.txt, E333,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33" s="6" t="str" cm="1">
        <f t="array" ref="K333">_xlfn.LET(
 _xlpm.txt, E333,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333" s="6" t="str">
        <f>IFERROR(_xlfn.TEXTAFTER(_xlfn.TEXTBEFORE(E333," PER"),"USD ")," ")</f>
        <v xml:space="preserve"> </v>
      </c>
      <c r="M333" s="6" t="str">
        <f t="shared" si="26"/>
        <v>SET</v>
      </c>
      <c r="N333" s="6">
        <v>4900</v>
      </c>
      <c r="O333" s="6" t="s">
        <v>28</v>
      </c>
      <c r="P333" s="6">
        <v>448.4160530612246</v>
      </c>
      <c r="Q333" s="6">
        <v>2197238.66</v>
      </c>
      <c r="R333" s="6">
        <v>5.3319387997767489</v>
      </c>
      <c r="S333" s="6">
        <v>26126.500118906071</v>
      </c>
      <c r="T333" s="27">
        <v>965906.1</v>
      </c>
      <c r="U333" s="6">
        <f t="shared" si="27"/>
        <v>453.74799186100137</v>
      </c>
      <c r="V333" s="6">
        <f t="shared" si="28"/>
        <v>2024</v>
      </c>
      <c r="W333" s="10" t="str">
        <f>IFERROR(VLOOKUP(VALUE(D333),'HSN Lookup'!$A:$B,2,0),"Unknown")</f>
        <v>Steel Scrubbers</v>
      </c>
      <c r="X333" s="6" t="str">
        <f t="shared" si="29"/>
        <v>Scrubber</v>
      </c>
    </row>
    <row r="334" spans="1:24">
      <c r="A334" s="25" t="s">
        <v>24</v>
      </c>
      <c r="B334" s="6" t="s">
        <v>494</v>
      </c>
      <c r="C334" s="6" t="s">
        <v>26</v>
      </c>
      <c r="D334" s="26" t="s">
        <v>32</v>
      </c>
      <c r="E334" s="6" t="s">
        <v>498</v>
      </c>
      <c r="F334" s="6" t="str" cm="1">
        <f t="array" ref="F334">_xlfn.LET(
 _xlpm.txt, E334,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334" s="6" t="str" cm="1">
        <f t="array" ref="G334">_xlfn.LET(
 _xlpm.txt, TRIM(E334),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HANDLE-</v>
      </c>
      <c r="H334" s="6" t="str">
        <f t="shared" si="25"/>
        <v>DS-25</v>
      </c>
      <c r="I334" s="6" cm="1">
        <f t="array" ref="I334">_xlfn.LET(
 _xlpm.txt, E334,
 _xlpm.afterQty, IFERROR(_xlfn.TEXTAFTER(_xlpm.txt, "QTY:"), ""),
 _xlpm.numberText, TRIM(_xlfn.TEXTBEFORE(_xlpm.afterQty, " ")),
 _xlpm.cleanNum, SUBSTITUTE(_xlpm.numberText, ",", ""),
 IF(ISNUMBER(--_xlpm.cleanNum), --_xlpm.cleanNum, "")
)</f>
        <v>51000</v>
      </c>
      <c r="J334" s="6" t="e" cm="1">
        <f t="array" ref="J334">_xlfn.LET(
 _xlpm.txt, E334,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334" s="6" t="e" cm="1">
        <f t="array" ref="K334">_xlfn.LET(
 _xlpm.txt, E334,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334" s="6" t="str">
        <f>IFERROR(_xlfn.TEXTAFTER(_xlfn.TEXTBEFORE(E334," PER"),"USD ")," ")</f>
        <v xml:space="preserve"> </v>
      </c>
      <c r="M334" s="6" t="e">
        <f t="shared" si="26"/>
        <v>#N/A</v>
      </c>
      <c r="N334" s="6">
        <v>1615</v>
      </c>
      <c r="O334" s="6" t="s">
        <v>28</v>
      </c>
      <c r="P334" s="6">
        <v>576.64034674922618</v>
      </c>
      <c r="Q334" s="6">
        <v>931274.16</v>
      </c>
      <c r="R334" s="6">
        <v>6.8566034096221884</v>
      </c>
      <c r="S334" s="6">
        <v>11073.414506539841</v>
      </c>
      <c r="T334" s="27">
        <v>341218.8</v>
      </c>
      <c r="U334" s="6">
        <f t="shared" si="27"/>
        <v>583.49695015884834</v>
      </c>
      <c r="V334" s="6">
        <f t="shared" si="28"/>
        <v>2024</v>
      </c>
      <c r="W334" s="10" t="str">
        <f>IFERROR(VLOOKUP(VALUE(D334),'HSN Lookup'!$A:$B,2,0),"Unknown")</f>
        <v>Household Steel Items</v>
      </c>
      <c r="X334" s="6" t="str">
        <f t="shared" si="29"/>
        <v>Other</v>
      </c>
    </row>
    <row r="335" spans="1:24">
      <c r="A335" s="25" t="s">
        <v>24</v>
      </c>
      <c r="B335" s="6" t="s">
        <v>494</v>
      </c>
      <c r="C335" s="6" t="s">
        <v>26</v>
      </c>
      <c r="D335" s="26" t="s">
        <v>32</v>
      </c>
      <c r="E335" s="6" t="s">
        <v>499</v>
      </c>
      <c r="F335" s="6" t="str" cm="1">
        <f t="array" ref="F335">_xlfn.LET(
 _xlpm.txt, E335,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SLEEL</v>
      </c>
      <c r="G335" s="6" t="str" cm="1">
        <f t="array" ref="G335">_xlfn.LET(
 _xlpm.txt, TRIM(E335),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SLEEL GRATER</v>
      </c>
      <c r="H335" s="6" t="str">
        <f t="shared" si="25"/>
        <v>320F</v>
      </c>
      <c r="I335" s="6" cm="1">
        <f t="array" ref="I335">_xlfn.LET(
 _xlpm.txt, E335,
 _xlpm.afterQty, IFERROR(_xlfn.TEXTAFTER(_xlpm.txt, "QTY:"), ""),
 _xlpm.numberText, TRIM(_xlfn.TEXTBEFORE(_xlpm.afterQty, " ")),
 _xlpm.cleanNum, SUBSTITUTE(_xlpm.numberText, ",", ""),
 IF(ISNUMBER(--_xlpm.cleanNum), --_xlpm.cleanNum, "")
)</f>
        <v>480</v>
      </c>
      <c r="J335" s="6" cm="1">
        <f t="array" ref="J335">_xlfn.LET(
 _xlpm.txt, E335,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480</v>
      </c>
      <c r="K335" s="6" t="str" cm="1">
        <f t="array" ref="K335">_xlfn.LET(
 _xlpm.txt, E335,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35" s="6" t="str">
        <f>IFERROR(_xlfn.TEXTAFTER(_xlfn.TEXTBEFORE(E335," PER"),"USD ")," ")</f>
        <v>0.4207</v>
      </c>
      <c r="M335" s="6" t="str">
        <f t="shared" si="26"/>
        <v>PCS</v>
      </c>
      <c r="N335" s="6">
        <v>50</v>
      </c>
      <c r="O335" s="6" t="s">
        <v>28</v>
      </c>
      <c r="P335" s="6">
        <v>359.42959999999999</v>
      </c>
      <c r="Q335" s="6">
        <v>17971.48</v>
      </c>
      <c r="R335" s="6">
        <v>4.2738359096313916</v>
      </c>
      <c r="S335" s="6">
        <v>213.69179548156961</v>
      </c>
      <c r="T335" s="27">
        <v>6584.7</v>
      </c>
      <c r="U335" s="6">
        <f t="shared" si="27"/>
        <v>363.70343590963137</v>
      </c>
      <c r="V335" s="6">
        <f t="shared" si="28"/>
        <v>2024</v>
      </c>
      <c r="W335" s="10" t="str">
        <f>IFERROR(VLOOKUP(VALUE(D335),'HSN Lookup'!$A:$B,2,0),"Unknown")</f>
        <v>Household Steel Items</v>
      </c>
      <c r="X335" s="6" t="str">
        <f t="shared" si="29"/>
        <v>Other</v>
      </c>
    </row>
    <row r="336" spans="1:24">
      <c r="A336" s="25" t="s">
        <v>24</v>
      </c>
      <c r="B336" s="6" t="s">
        <v>494</v>
      </c>
      <c r="C336" s="6" t="s">
        <v>26</v>
      </c>
      <c r="D336" s="26" t="s">
        <v>32</v>
      </c>
      <c r="E336" s="6" t="s">
        <v>500</v>
      </c>
      <c r="F336" s="6" t="str" cm="1">
        <f t="array" ref="F336">_xlfn.LET(
 _xlpm.txt, E336,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36" s="6" t="str" cm="1">
        <f t="array" ref="G336">_xlfn.LET(
 _xlpm.txt, TRIM(E336),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336" s="6" t="str">
        <f t="shared" si="25"/>
        <v>NP-19</v>
      </c>
      <c r="I336" s="6" cm="1">
        <f t="array" ref="I336">_xlfn.LET(
 _xlpm.txt, E336,
 _xlpm.afterQty, IFERROR(_xlfn.TEXTAFTER(_xlpm.txt, "QTY:"), ""),
 _xlpm.numberText, TRIM(_xlfn.TEXTBEFORE(_xlpm.afterQty, " ")),
 _xlpm.cleanNum, SUBSTITUTE(_xlpm.numberText, ",", ""),
 IF(ISNUMBER(--_xlpm.cleanNum), --_xlpm.cleanNum, "")
)</f>
        <v>30888</v>
      </c>
      <c r="J336" s="6" cm="1">
        <f t="array" ref="J336">_xlfn.LET(
 _xlpm.txt, E336,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30888</v>
      </c>
      <c r="K336" s="6" t="str" cm="1">
        <f t="array" ref="K336">_xlfn.LET(
 _xlpm.txt, E336,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36" s="6" t="str">
        <f>IFERROR(_xlfn.TEXTAFTER(_xlfn.TEXTBEFORE(E336," PER"),"USD ")," ")</f>
        <v>0.4488</v>
      </c>
      <c r="M336" s="6" t="str">
        <f t="shared" si="26"/>
        <v>PCS</v>
      </c>
      <c r="N336" s="6">
        <v>4804.8</v>
      </c>
      <c r="O336" s="6" t="s">
        <v>28</v>
      </c>
      <c r="P336" s="6">
        <v>256.76074134199132</v>
      </c>
      <c r="Q336" s="6">
        <v>1233684.01</v>
      </c>
      <c r="R336" s="6">
        <v>3.0530409196431791</v>
      </c>
      <c r="S336" s="6">
        <v>14669.25101070155</v>
      </c>
      <c r="T336" s="27">
        <v>452021.8</v>
      </c>
      <c r="U336" s="6">
        <f t="shared" si="27"/>
        <v>259.81378226163451</v>
      </c>
      <c r="V336" s="6">
        <f t="shared" si="28"/>
        <v>2024</v>
      </c>
      <c r="W336" s="10" t="str">
        <f>IFERROR(VLOOKUP(VALUE(D336),'HSN Lookup'!$A:$B,2,0),"Unknown")</f>
        <v>Household Steel Items</v>
      </c>
      <c r="X336" s="6" t="str">
        <f t="shared" si="29"/>
        <v>Other</v>
      </c>
    </row>
    <row r="337" spans="1:24">
      <c r="A337" s="25" t="s">
        <v>24</v>
      </c>
      <c r="B337" s="6" t="s">
        <v>501</v>
      </c>
      <c r="C337" s="6" t="s">
        <v>26</v>
      </c>
      <c r="D337" s="26" t="s">
        <v>32</v>
      </c>
      <c r="E337" s="6" t="s">
        <v>502</v>
      </c>
      <c r="F337" s="6" t="str" cm="1">
        <f t="array" ref="F337">_xlfn.LET(
 _xlpm.txt, E337,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37" s="6" t="str" cm="1">
        <f t="array" ref="G337">_xlfn.LET(
 _xlpm.txt, TRIM(E337),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337" s="6" t="str">
        <f t="shared" si="25"/>
        <v>2628</v>
      </c>
      <c r="I337" s="6" t="str" cm="1">
        <f t="array" ref="I337">_xlfn.LET(
 _xlpm.txt, E337,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37" s="6" cm="1">
        <f t="array" ref="J337">_xlfn.LET(
 _xlpm.txt, E337,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160740</v>
      </c>
      <c r="K337" s="6" t="str" cm="1">
        <f t="array" ref="K337">_xlfn.LET(
 _xlpm.txt, E337,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37" s="6" t="str">
        <f>IFERROR(_xlfn.TEXTAFTER(_xlfn.TEXTBEFORE(E337," PER"),"USD ")," ")</f>
        <v>0.38</v>
      </c>
      <c r="M337" s="6" t="str">
        <f t="shared" si="26"/>
        <v>PCS</v>
      </c>
      <c r="N337" s="6">
        <v>5447.3</v>
      </c>
      <c r="O337" s="6" t="s">
        <v>28</v>
      </c>
      <c r="P337" s="6">
        <v>956.26972628641727</v>
      </c>
      <c r="Q337" s="6">
        <v>5209088.08</v>
      </c>
      <c r="R337" s="6">
        <v>11.370626947519821</v>
      </c>
      <c r="S337" s="6">
        <v>61939.21617122474</v>
      </c>
      <c r="T337" s="27">
        <v>1908609.9</v>
      </c>
      <c r="U337" s="6">
        <f t="shared" si="27"/>
        <v>967.64035323393705</v>
      </c>
      <c r="V337" s="6">
        <f t="shared" si="28"/>
        <v>2024</v>
      </c>
      <c r="W337" s="10" t="str">
        <f>IFERROR(VLOOKUP(VALUE(D337),'HSN Lookup'!$A:$B,2,0),"Unknown")</f>
        <v>Household Steel Items</v>
      </c>
      <c r="X337" s="6" t="str">
        <f t="shared" si="29"/>
        <v>Other</v>
      </c>
    </row>
    <row r="338" spans="1:24">
      <c r="A338" s="25" t="s">
        <v>24</v>
      </c>
      <c r="B338" s="6" t="s">
        <v>503</v>
      </c>
      <c r="C338" s="6" t="s">
        <v>26</v>
      </c>
      <c r="D338" s="26" t="s">
        <v>32</v>
      </c>
      <c r="E338" s="6" t="s">
        <v>412</v>
      </c>
      <c r="F338" s="6" t="str" cm="1">
        <f t="array" ref="F338">_xlfn.LET(
 _xlpm.txt, E338,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38" s="6" t="str" cm="1">
        <f t="array" ref="G338">_xlfn.LET(
 _xlpm.txt, TRIM(E338),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(RYX-02-021A)</v>
      </c>
      <c r="H338" s="6" t="str">
        <f t="shared" si="25"/>
        <v>RYX-02-021A</v>
      </c>
      <c r="I338" s="6" t="str" cm="1">
        <f t="array" ref="I338">_xlfn.LET(
 _xlpm.txt, E338,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38" s="6" cm="1">
        <f t="array" ref="J338">_xlfn.LET(
 _xlpm.txt, E338,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6480</v>
      </c>
      <c r="K338" s="6" t="str" cm="1">
        <f t="array" ref="K338">_xlfn.LET(
 _xlpm.txt, E338,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38" s="6" t="str">
        <f>IFERROR(_xlfn.TEXTAFTER(_xlfn.TEXTBEFORE(E338," PER"),"USD ")," ")</f>
        <v xml:space="preserve"> </v>
      </c>
      <c r="M338" s="6" t="str">
        <f t="shared" si="26"/>
        <v>PCS</v>
      </c>
      <c r="N338" s="6">
        <v>23760</v>
      </c>
      <c r="O338" s="6" t="s">
        <v>28</v>
      </c>
      <c r="P338" s="6">
        <v>218.67140909090909</v>
      </c>
      <c r="Q338" s="6">
        <v>5195632.68</v>
      </c>
      <c r="R338" s="6">
        <v>2.6001356610096211</v>
      </c>
      <c r="S338" s="6">
        <v>61779.223305588581</v>
      </c>
      <c r="T338" s="27">
        <v>1903679.8</v>
      </c>
      <c r="U338" s="6">
        <f t="shared" si="27"/>
        <v>221.27154475191873</v>
      </c>
      <c r="V338" s="6">
        <f t="shared" si="28"/>
        <v>2024</v>
      </c>
      <c r="W338" s="10" t="str">
        <f>IFERROR(VLOOKUP(VALUE(D338),'HSN Lookup'!$A:$B,2,0),"Unknown")</f>
        <v>Household Steel Items</v>
      </c>
      <c r="X338" s="6" t="str">
        <f t="shared" si="29"/>
        <v>Cloth Stand</v>
      </c>
    </row>
    <row r="339" spans="1:24">
      <c r="A339" s="25" t="s">
        <v>24</v>
      </c>
      <c r="B339" s="6" t="s">
        <v>504</v>
      </c>
      <c r="C339" s="6" t="s">
        <v>26</v>
      </c>
      <c r="D339" s="26" t="s">
        <v>32</v>
      </c>
      <c r="E339" s="6" t="s">
        <v>505</v>
      </c>
      <c r="F339" s="6" t="str" cm="1">
        <f t="array" ref="F339">_xlfn.LET(
 _xlpm.txt, E339,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339" s="6" t="str" cm="1">
        <f t="array" ref="G339">_xlfn.LET(
 _xlpm.txt, TRIM(E339),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(6862)</v>
      </c>
      <c r="H339" s="6" t="str">
        <f t="shared" si="25"/>
        <v>6862</v>
      </c>
      <c r="I339" s="6" t="str" cm="1">
        <f t="array" ref="I339">_xlfn.LET(
 _xlpm.txt, E339,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39" s="6" cm="1">
        <f t="array" ref="J339">_xlfn.LET(
 _xlpm.txt, E339,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42408</v>
      </c>
      <c r="K339" s="6" t="str" cm="1">
        <f t="array" ref="K339">_xlfn.LET(
 _xlpm.txt, E339,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39" s="6" t="str">
        <f>IFERROR(_xlfn.TEXTAFTER(_xlfn.TEXTBEFORE(E339," PER"),"USD ")," ")</f>
        <v>1.380</v>
      </c>
      <c r="M339" s="6" t="str">
        <f t="shared" si="26"/>
        <v>PCS</v>
      </c>
      <c r="N339" s="6">
        <v>10602</v>
      </c>
      <c r="O339" s="6" t="s">
        <v>28</v>
      </c>
      <c r="P339" s="6">
        <v>474.66326542161858</v>
      </c>
      <c r="Q339" s="6">
        <v>5032379.9400000004</v>
      </c>
      <c r="R339" s="6">
        <v>5.6440340716006956</v>
      </c>
      <c r="S339" s="6">
        <v>59838.049227110583</v>
      </c>
      <c r="T339" s="27">
        <v>1843864</v>
      </c>
      <c r="U339" s="6">
        <f t="shared" si="27"/>
        <v>480.30729949321926</v>
      </c>
      <c r="V339" s="6">
        <f t="shared" si="28"/>
        <v>2024</v>
      </c>
      <c r="W339" s="10" t="str">
        <f>IFERROR(VLOOKUP(VALUE(D339),'HSN Lookup'!$A:$B,2,0),"Unknown")</f>
        <v>Household Steel Items</v>
      </c>
      <c r="X339" s="6" t="str">
        <f t="shared" si="29"/>
        <v>Other</v>
      </c>
    </row>
    <row r="340" spans="1:24">
      <c r="A340" s="25" t="s">
        <v>24</v>
      </c>
      <c r="B340" s="6" t="s">
        <v>504</v>
      </c>
      <c r="C340" s="6" t="s">
        <v>26</v>
      </c>
      <c r="D340" s="26" t="s">
        <v>32</v>
      </c>
      <c r="E340" s="6" t="s">
        <v>506</v>
      </c>
      <c r="F340" s="6" t="str" cm="1">
        <f t="array" ref="F340">_xlfn.LET(
 _xlpm.txt, E340,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40" s="6" t="str" cm="1">
        <f t="array" ref="G340">_xlfn.LET(
 _xlpm.txt, TRIM(E340),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(6728)</v>
      </c>
      <c r="H340" s="6" t="str">
        <f t="shared" si="25"/>
        <v>6728</v>
      </c>
      <c r="I340" s="6" t="str" cm="1">
        <f t="array" ref="I340">_xlfn.LET(
 _xlpm.txt, E340,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40" s="6" cm="1">
        <f t="array" ref="J340">_xlfn.LET(
 _xlpm.txt, E340,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31584</v>
      </c>
      <c r="K340" s="6" t="str" cm="1">
        <f t="array" ref="K340">_xlfn.LET(
 _xlpm.txt, E340,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40" s="6" t="str">
        <f>IFERROR(_xlfn.TEXTAFTER(_xlfn.TEXTBEFORE(E340," PER"),"USD ")," ")</f>
        <v>1.93</v>
      </c>
      <c r="M340" s="6" t="str">
        <f t="shared" si="26"/>
        <v>PCS</v>
      </c>
      <c r="N340" s="6">
        <v>10949.12</v>
      </c>
      <c r="O340" s="6" t="s">
        <v>28</v>
      </c>
      <c r="P340" s="6">
        <v>478.731267900982</v>
      </c>
      <c r="Q340" s="6">
        <v>5241686.0999999996</v>
      </c>
      <c r="R340" s="6">
        <v>5.6924050880021646</v>
      </c>
      <c r="S340" s="6">
        <v>62326.826397146251</v>
      </c>
      <c r="T340" s="27">
        <v>1920553.7</v>
      </c>
      <c r="U340" s="6">
        <f t="shared" si="27"/>
        <v>484.42367298898415</v>
      </c>
      <c r="V340" s="6">
        <f t="shared" si="28"/>
        <v>2024</v>
      </c>
      <c r="W340" s="10" t="str">
        <f>IFERROR(VLOOKUP(VALUE(D340),'HSN Lookup'!$A:$B,2,0),"Unknown")</f>
        <v>Household Steel Items</v>
      </c>
      <c r="X340" s="6" t="str">
        <f t="shared" si="29"/>
        <v>Lunch Box</v>
      </c>
    </row>
    <row r="341" spans="1:24">
      <c r="A341" s="25" t="s">
        <v>24</v>
      </c>
      <c r="B341" s="6" t="s">
        <v>504</v>
      </c>
      <c r="C341" s="6" t="s">
        <v>26</v>
      </c>
      <c r="D341" s="26" t="s">
        <v>32</v>
      </c>
      <c r="E341" s="6" t="s">
        <v>507</v>
      </c>
      <c r="F341" s="6" t="str" cm="1">
        <f t="array" ref="F341">_xlfn.LET(
 _xlpm.txt, E341,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41" s="6" t="str" cm="1">
        <f t="array" ref="G341">_xlfn.LET(
 _xlpm.txt, TRIM(E341),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341" s="6" t="str">
        <f t="shared" si="25"/>
        <v>6561</v>
      </c>
      <c r="I341" s="6" t="str" cm="1">
        <f t="array" ref="I341">_xlfn.LET(
 _xlpm.txt, E341,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41" s="6" cm="1">
        <f t="array" ref="J341">_xlfn.LET(
 _xlpm.txt, E341,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21144</v>
      </c>
      <c r="K341" s="6" t="str" cm="1">
        <f t="array" ref="K341">_xlfn.LET(
 _xlpm.txt, E341,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41" s="6" t="str">
        <f>IFERROR(_xlfn.TEXTAFTER(_xlfn.TEXTBEFORE(E341," PER"),"USD ")," ")</f>
        <v>2.35</v>
      </c>
      <c r="M341" s="6" t="str">
        <f t="shared" si="26"/>
        <v>PCS</v>
      </c>
      <c r="N341" s="6">
        <v>8281.4</v>
      </c>
      <c r="O341" s="6" t="s">
        <v>28</v>
      </c>
      <c r="P341" s="6">
        <v>515.93833168304877</v>
      </c>
      <c r="Q341" s="6">
        <v>4272691.7</v>
      </c>
      <c r="R341" s="6">
        <v>6.1348196395130659</v>
      </c>
      <c r="S341" s="6">
        <v>50804.895362663512</v>
      </c>
      <c r="T341" s="27">
        <v>1565514.2</v>
      </c>
      <c r="U341" s="6">
        <f t="shared" si="27"/>
        <v>522.07315132256178</v>
      </c>
      <c r="V341" s="6">
        <f t="shared" si="28"/>
        <v>2024</v>
      </c>
      <c r="W341" s="10" t="str">
        <f>IFERROR(VLOOKUP(VALUE(D341),'HSN Lookup'!$A:$B,2,0),"Unknown")</f>
        <v>Household Steel Items</v>
      </c>
      <c r="X341" s="6" t="str">
        <f t="shared" si="29"/>
        <v>Lunch Box</v>
      </c>
    </row>
    <row r="342" spans="1:24">
      <c r="A342" s="25" t="s">
        <v>24</v>
      </c>
      <c r="B342" s="6" t="s">
        <v>504</v>
      </c>
      <c r="C342" s="6" t="s">
        <v>26</v>
      </c>
      <c r="D342" s="26" t="s">
        <v>32</v>
      </c>
      <c r="E342" s="6" t="s">
        <v>508</v>
      </c>
      <c r="F342" s="6" t="str" cm="1">
        <f t="array" ref="F342">_xlfn.LET(
 _xlpm.txt, E342,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342" s="6" t="str" cm="1">
        <f t="array" ref="G342">_xlfn.LET(
 _xlpm.txt, TRIM(E342),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(6901)</v>
      </c>
      <c r="H342" s="6" t="str">
        <f t="shared" si="25"/>
        <v>6901</v>
      </c>
      <c r="I342" s="6" t="str" cm="1">
        <f t="array" ref="I342">_xlfn.LET(
 _xlpm.txt, E342,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42" s="6" cm="1">
        <f t="array" ref="J342">_xlfn.LET(
 _xlpm.txt, E342,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52728</v>
      </c>
      <c r="K342" s="6" t="str" cm="1">
        <f t="array" ref="K342">_xlfn.LET(
 _xlpm.txt, E342,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42" s="6" t="str">
        <f>IFERROR(_xlfn.TEXTAFTER(_xlfn.TEXTBEFORE(E342," PER"),"USD ")," ")</f>
        <v>0.885</v>
      </c>
      <c r="M342" s="6" t="str">
        <f t="shared" si="26"/>
        <v>PCS</v>
      </c>
      <c r="N342" s="6">
        <v>8568.2999999999993</v>
      </c>
      <c r="O342" s="6" t="s">
        <v>28</v>
      </c>
      <c r="P342" s="6">
        <v>468.31326867640018</v>
      </c>
      <c r="Q342" s="6">
        <v>4012648.58</v>
      </c>
      <c r="R342" s="6">
        <v>5.5685287595291353</v>
      </c>
      <c r="S342" s="6">
        <v>47712.824970273483</v>
      </c>
      <c r="T342" s="27">
        <v>1470234.5</v>
      </c>
      <c r="U342" s="6">
        <f t="shared" si="27"/>
        <v>473.88179743592934</v>
      </c>
      <c r="V342" s="6">
        <f t="shared" si="28"/>
        <v>2024</v>
      </c>
      <c r="W342" s="10" t="str">
        <f>IFERROR(VLOOKUP(VALUE(D342),'HSN Lookup'!$A:$B,2,0),"Unknown")</f>
        <v>Household Steel Items</v>
      </c>
      <c r="X342" s="6" t="str">
        <f t="shared" si="29"/>
        <v>Other</v>
      </c>
    </row>
    <row r="343" spans="1:24">
      <c r="A343" s="25" t="s">
        <v>24</v>
      </c>
      <c r="B343" s="6" t="s">
        <v>509</v>
      </c>
      <c r="C343" s="6" t="s">
        <v>26</v>
      </c>
      <c r="D343" s="26" t="s">
        <v>32</v>
      </c>
      <c r="E343" s="6" t="s">
        <v>510</v>
      </c>
      <c r="F343" s="6" t="str" cm="1">
        <f t="array" ref="F343">_xlfn.LET(
 _xlpm.txt, E343,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43" s="6" t="str" cm="1">
        <f t="array" ref="G343">_xlfn.LET(
 _xlpm.txt, TRIM(E343),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(RYX-02-026-3S)</v>
      </c>
      <c r="H343" s="6" t="str">
        <f t="shared" si="25"/>
        <v>RYX-02-026-3S</v>
      </c>
      <c r="I343" s="6" cm="1">
        <f t="array" ref="I343">_xlfn.LET(
 _xlpm.txt, E343,
 _xlpm.afterQty, IFERROR(_xlfn.TEXTAFTER(_xlpm.txt, "QTY:"), ""),
 _xlpm.numberText, TRIM(_xlfn.TEXTBEFORE(_xlpm.afterQty, " ")),
 _xlpm.cleanNum, SUBSTITUTE(_xlpm.numberText, ",", ""),
 IF(ISNUMBER(--_xlpm.cleanNum), --_xlpm.cleanNum, "")
)</f>
        <v>848</v>
      </c>
      <c r="J343" s="6" cm="1">
        <f t="array" ref="J343">_xlfn.LET(
 _xlpm.txt, E343,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848</v>
      </c>
      <c r="K343" s="6" t="str" cm="1">
        <f t="array" ref="K343">_xlfn.LET(
 _xlpm.txt, E343,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43" s="6" t="str">
        <f>IFERROR(_xlfn.TEXTAFTER(_xlfn.TEXTBEFORE(E343," PER"),"USD ")," ")</f>
        <v xml:space="preserve"> </v>
      </c>
      <c r="M343" s="6" t="str">
        <f t="shared" si="26"/>
        <v>PCS</v>
      </c>
      <c r="N343" s="6">
        <v>3307.2</v>
      </c>
      <c r="O343" s="6" t="s">
        <v>28</v>
      </c>
      <c r="P343" s="6">
        <v>277.76195875665218</v>
      </c>
      <c r="Q343" s="6">
        <v>918614.35</v>
      </c>
      <c r="R343" s="6">
        <v>3.302758130281239</v>
      </c>
      <c r="S343" s="6">
        <v>10922.88168846611</v>
      </c>
      <c r="T343" s="27">
        <v>336580.3</v>
      </c>
      <c r="U343" s="6">
        <f t="shared" si="27"/>
        <v>281.06471688693341</v>
      </c>
      <c r="V343" s="6">
        <f t="shared" si="28"/>
        <v>2024</v>
      </c>
      <c r="W343" s="10" t="str">
        <f>IFERROR(VLOOKUP(VALUE(D343),'HSN Lookup'!$A:$B,2,0),"Unknown")</f>
        <v>Household Steel Items</v>
      </c>
      <c r="X343" s="6" t="str">
        <f t="shared" si="29"/>
        <v>Cloth Stand</v>
      </c>
    </row>
    <row r="344" spans="1:24">
      <c r="A344" s="25" t="s">
        <v>24</v>
      </c>
      <c r="B344" s="6" t="s">
        <v>511</v>
      </c>
      <c r="C344" s="6" t="s">
        <v>26</v>
      </c>
      <c r="D344" s="26" t="s">
        <v>32</v>
      </c>
      <c r="E344" s="6" t="s">
        <v>467</v>
      </c>
      <c r="F344" s="6" t="str" cm="1">
        <f t="array" ref="F344">_xlfn.LET(
 _xlpm.txt, E344,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344" s="6" t="str" cm="1">
        <f t="array" ref="G344">_xlfn.LET(
 _xlpm.txt, TRIM(E344),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344" s="6" t="str">
        <f t="shared" si="25"/>
        <v>RYX-02-020</v>
      </c>
      <c r="I344" s="6" t="str" cm="1">
        <f t="array" ref="I344">_xlfn.LET(
 _xlpm.txt, E344,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44" s="6" t="e" cm="1">
        <f t="array" ref="J344">_xlfn.LET(
 _xlpm.txt, E344,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44" s="6" t="e" cm="1">
        <f t="array" ref="K344">_xlfn.LET(
 _xlpm.txt, E344,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344" s="6" t="str">
        <f>IFERROR(_xlfn.TEXTAFTER(_xlfn.TEXTBEFORE(E344," PER"),"USD ")," ")</f>
        <v xml:space="preserve"> </v>
      </c>
      <c r="M344" s="6" t="e">
        <f t="shared" si="26"/>
        <v>#VALUE!</v>
      </c>
      <c r="N344" s="6">
        <v>4004</v>
      </c>
      <c r="O344" s="6" t="s">
        <v>28</v>
      </c>
      <c r="P344" s="6">
        <v>381.46253996003998</v>
      </c>
      <c r="Q344" s="6">
        <v>1527376.01</v>
      </c>
      <c r="R344" s="6">
        <v>4.5358209269921526</v>
      </c>
      <c r="S344" s="6">
        <v>18161.426991676581</v>
      </c>
      <c r="T344" s="27">
        <v>559630.6</v>
      </c>
      <c r="U344" s="6">
        <f t="shared" si="27"/>
        <v>385.99836088703211</v>
      </c>
      <c r="V344" s="6">
        <f t="shared" si="28"/>
        <v>2024</v>
      </c>
      <c r="W344" s="10" t="str">
        <f>IFERROR(VLOOKUP(VALUE(D344),'HSN Lookup'!$A:$B,2,0),"Unknown")</f>
        <v>Household Steel Items</v>
      </c>
      <c r="X344" s="6" t="str">
        <f t="shared" si="29"/>
        <v>Cloth Stand</v>
      </c>
    </row>
    <row r="345" spans="1:24">
      <c r="A345" s="25" t="s">
        <v>24</v>
      </c>
      <c r="B345" s="6" t="s">
        <v>512</v>
      </c>
      <c r="C345" s="6" t="s">
        <v>26</v>
      </c>
      <c r="D345" s="26" t="s">
        <v>32</v>
      </c>
      <c r="E345" s="6" t="s">
        <v>513</v>
      </c>
      <c r="F345" s="6" t="str" cm="1">
        <f t="array" ref="F345">_xlfn.LET(
 _xlpm.txt, E345,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SOAP</v>
      </c>
      <c r="G345" s="6" t="str" cm="1">
        <f t="array" ref="G345">_xlfn.LET(
 _xlpm.txt, TRIM(E345),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SOAP DISPENSER (SY-XL8168)</v>
      </c>
      <c r="H345" s="6" t="str">
        <f t="shared" si="25"/>
        <v>SY-XL8168</v>
      </c>
      <c r="I345" s="6" t="str" cm="1">
        <f t="array" ref="I345">_xlfn.LET(
 _xlpm.txt, E345,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45" s="6" cm="1">
        <f t="array" ref="J345">_xlfn.LET(
 _xlpm.txt, E345,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</v>
      </c>
      <c r="K345" s="6" t="str" cm="1">
        <f t="array" ref="K345">_xlfn.LET(
 _xlpm.txt, E345,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45" s="6" t="str">
        <f>IFERROR(_xlfn.TEXTAFTER(_xlfn.TEXTBEFORE(E345," PER"),"USD ")," ")</f>
        <v xml:space="preserve"> </v>
      </c>
      <c r="M345" s="6" t="str">
        <f t="shared" si="26"/>
        <v>PCS</v>
      </c>
      <c r="N345" s="6">
        <v>29.4</v>
      </c>
      <c r="O345" s="6" t="s">
        <v>28</v>
      </c>
      <c r="P345" s="6">
        <v>1316.971428571429</v>
      </c>
      <c r="Q345" s="6">
        <v>38718.959999999999</v>
      </c>
      <c r="R345" s="6">
        <v>15.65958892474945</v>
      </c>
      <c r="S345" s="6">
        <v>460.39191438763379</v>
      </c>
      <c r="T345" s="27">
        <v>14186.7</v>
      </c>
      <c r="U345" s="6">
        <f t="shared" si="27"/>
        <v>1332.6310174961784</v>
      </c>
      <c r="V345" s="6">
        <f t="shared" si="28"/>
        <v>2024</v>
      </c>
      <c r="W345" s="10" t="str">
        <f>IFERROR(VLOOKUP(VALUE(D345),'HSN Lookup'!$A:$B,2,0),"Unknown")</f>
        <v>Household Steel Items</v>
      </c>
      <c r="X345" s="6" t="str">
        <f t="shared" si="29"/>
        <v>Other</v>
      </c>
    </row>
    <row r="346" spans="1:24">
      <c r="A346" s="25" t="s">
        <v>24</v>
      </c>
      <c r="B346" s="6" t="s">
        <v>512</v>
      </c>
      <c r="C346" s="6" t="s">
        <v>26</v>
      </c>
      <c r="D346" s="26" t="s">
        <v>32</v>
      </c>
      <c r="E346" s="6" t="s">
        <v>514</v>
      </c>
      <c r="F346" s="6" t="str" cm="1">
        <f t="array" ref="F346">_xlfn.LET(
 _xlpm.txt, E346,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SOAP</v>
      </c>
      <c r="G346" s="6" t="str" cm="1">
        <f t="array" ref="G346">_xlfn.LET(
 _xlpm.txt, TRIM(E346),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SOAP DISPENSER (SY-SH158)</v>
      </c>
      <c r="H346" s="6" t="str">
        <f t="shared" si="25"/>
        <v>SY-SH158</v>
      </c>
      <c r="I346" s="6" t="str" cm="1">
        <f t="array" ref="I346">_xlfn.LET(
 _xlpm.txt, E346,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46" s="6" cm="1">
        <f t="array" ref="J346">_xlfn.LET(
 _xlpm.txt, E346,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</v>
      </c>
      <c r="K346" s="6" t="str" cm="1">
        <f t="array" ref="K346">_xlfn.LET(
 _xlpm.txt, E346,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46" s="6" t="str">
        <f>IFERROR(_xlfn.TEXTAFTER(_xlfn.TEXTBEFORE(E346," PER"),"USD ")," ")</f>
        <v>2.4578</v>
      </c>
      <c r="M346" s="6" t="str">
        <f t="shared" si="26"/>
        <v>PCS</v>
      </c>
      <c r="N346" s="6">
        <v>21</v>
      </c>
      <c r="O346" s="6" t="s">
        <v>28</v>
      </c>
      <c r="P346" s="6">
        <v>1792.575714285714</v>
      </c>
      <c r="Q346" s="6">
        <v>37644.089999999997</v>
      </c>
      <c r="R346" s="6">
        <v>21.314812298284359</v>
      </c>
      <c r="S346" s="6">
        <v>447.61105826397147</v>
      </c>
      <c r="T346" s="27">
        <v>13792.8</v>
      </c>
      <c r="U346" s="6">
        <f t="shared" si="27"/>
        <v>1813.8905265839983</v>
      </c>
      <c r="V346" s="6">
        <f t="shared" si="28"/>
        <v>2024</v>
      </c>
      <c r="W346" s="10" t="str">
        <f>IFERROR(VLOOKUP(VALUE(D346),'HSN Lookup'!$A:$B,2,0),"Unknown")</f>
        <v>Household Steel Items</v>
      </c>
      <c r="X346" s="6" t="str">
        <f t="shared" si="29"/>
        <v>Other</v>
      </c>
    </row>
    <row r="347" spans="1:24">
      <c r="A347" s="25" t="s">
        <v>24</v>
      </c>
      <c r="B347" s="6" t="s">
        <v>512</v>
      </c>
      <c r="C347" s="6" t="s">
        <v>26</v>
      </c>
      <c r="D347" s="26" t="s">
        <v>32</v>
      </c>
      <c r="E347" s="6" t="s">
        <v>515</v>
      </c>
      <c r="F347" s="6" t="str" cm="1">
        <f t="array" ref="F347">_xlfn.LET(
 _xlpm.txt, E347,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347" s="6" t="str" cm="1">
        <f t="array" ref="G347">_xlfn.LET(
 _xlpm.txt, TRIM(E347),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347" s="6" t="str">
        <f t="shared" si="25"/>
        <v>AM-430</v>
      </c>
      <c r="I347" s="6" t="str" cm="1">
        <f t="array" ref="I347">_xlfn.LET(
 _xlpm.txt, E347,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47" s="6" cm="1">
        <f t="array" ref="J347">_xlfn.LET(
 _xlpm.txt, E347,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13464</v>
      </c>
      <c r="K347" s="6" t="str" cm="1">
        <f t="array" ref="K347">_xlfn.LET(
 _xlpm.txt, E347,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47" s="6" t="str">
        <f>IFERROR(_xlfn.TEXTAFTER(_xlfn.TEXTBEFORE(E347," PER"),"USD ")," ")</f>
        <v>: 0.580</v>
      </c>
      <c r="M347" s="6" t="str">
        <f t="shared" si="26"/>
        <v>PCS</v>
      </c>
      <c r="N347" s="6">
        <v>2468.4</v>
      </c>
      <c r="O347" s="6" t="s">
        <v>28</v>
      </c>
      <c r="P347" s="6">
        <v>282.3942229784476</v>
      </c>
      <c r="Q347" s="6">
        <v>697061.9</v>
      </c>
      <c r="R347" s="6">
        <v>3.357838560980352</v>
      </c>
      <c r="S347" s="6">
        <v>8288.4887039239002</v>
      </c>
      <c r="T347" s="27">
        <v>255403.5</v>
      </c>
      <c r="U347" s="6">
        <f t="shared" si="27"/>
        <v>285.75206153942793</v>
      </c>
      <c r="V347" s="6">
        <f t="shared" si="28"/>
        <v>2024</v>
      </c>
      <c r="W347" s="10" t="str">
        <f>IFERROR(VLOOKUP(VALUE(D347),'HSN Lookup'!$A:$B,2,0),"Unknown")</f>
        <v>Household Steel Items</v>
      </c>
      <c r="X347" s="6" t="str">
        <f t="shared" si="29"/>
        <v>Sprinkler</v>
      </c>
    </row>
    <row r="348" spans="1:24">
      <c r="A348" s="25" t="s">
        <v>24</v>
      </c>
      <c r="B348" s="6" t="s">
        <v>516</v>
      </c>
      <c r="C348" s="6" t="s">
        <v>26</v>
      </c>
      <c r="D348" s="26" t="s">
        <v>32</v>
      </c>
      <c r="E348" s="6" t="s">
        <v>517</v>
      </c>
      <c r="F348" s="6" t="str" cm="1">
        <f t="array" ref="F348">_xlfn.LET(
 _xlpm.txt, E348,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48" s="6" t="str" cm="1">
        <f t="array" ref="G348">_xlfn.LET(
 _xlpm.txt, TRIM(E348),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SPRINKLER</v>
      </c>
      <c r="H348" s="6" t="str">
        <f t="shared" si="25"/>
        <v>AM-430</v>
      </c>
      <c r="I348" s="6" cm="1">
        <f t="array" ref="I348">_xlfn.LET(
 _xlpm.txt, E348,
 _xlpm.afterQty, IFERROR(_xlfn.TEXTAFTER(_xlpm.txt, "QTY:"), ""),
 _xlpm.numberText, TRIM(_xlfn.TEXTBEFORE(_xlpm.afterQty, " ")),
 _xlpm.cleanNum, SUBSTITUTE(_xlpm.numberText, ",", ""),
 IF(ISNUMBER(--_xlpm.cleanNum), --_xlpm.cleanNum, "")
)</f>
        <v>55272</v>
      </c>
      <c r="J348" s="6" cm="1">
        <f t="array" ref="J348">_xlfn.LET(
 _xlpm.txt, E348,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55272</v>
      </c>
      <c r="K348" s="6" t="str" cm="1">
        <f t="array" ref="K348">_xlfn.LET(
 _xlpm.txt, E348,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48" s="6" t="str">
        <f>IFERROR(_xlfn.TEXTAFTER(_xlfn.TEXTBEFORE(E348," PER"),"USD ")," ")</f>
        <v>0.5849</v>
      </c>
      <c r="M348" s="6" t="str">
        <f t="shared" si="26"/>
        <v>PCS</v>
      </c>
      <c r="N348" s="6">
        <v>10133.200000000001</v>
      </c>
      <c r="O348" s="6" t="s">
        <v>28</v>
      </c>
      <c r="P348" s="6">
        <v>282.8993615047566</v>
      </c>
      <c r="Q348" s="6">
        <v>2866675.81</v>
      </c>
      <c r="R348" s="6">
        <v>3.3638449643847399</v>
      </c>
      <c r="S348" s="6">
        <v>34086.513793103462</v>
      </c>
      <c r="T348" s="27">
        <v>1050350</v>
      </c>
      <c r="U348" s="6">
        <f t="shared" si="27"/>
        <v>286.26320646914132</v>
      </c>
      <c r="V348" s="6">
        <f t="shared" si="28"/>
        <v>2024</v>
      </c>
      <c r="W348" s="10" t="str">
        <f>IFERROR(VLOOKUP(VALUE(D348),'HSN Lookup'!$A:$B,2,0),"Unknown")</f>
        <v>Household Steel Items</v>
      </c>
      <c r="X348" s="6" t="str">
        <f t="shared" si="29"/>
        <v>Sprinkler</v>
      </c>
    </row>
    <row r="349" spans="1:24">
      <c r="A349" s="25" t="s">
        <v>24</v>
      </c>
      <c r="B349" s="6" t="s">
        <v>518</v>
      </c>
      <c r="C349" s="6" t="s">
        <v>26</v>
      </c>
      <c r="D349" s="26" t="s">
        <v>32</v>
      </c>
      <c r="E349" s="6" t="s">
        <v>519</v>
      </c>
      <c r="F349" s="6" t="str" cm="1">
        <f t="array" ref="F349">_xlfn.LET(
 _xlpm.txt, E349,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349" s="6" t="str" cm="1">
        <f t="array" ref="G349">_xlfn.LET(
 _xlpm.txt, TRIM(E349),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349" s="6" t="str">
        <f t="shared" si="25"/>
        <v>NP-55</v>
      </c>
      <c r="I349" s="6" t="str" cm="1">
        <f t="array" ref="I349">_xlfn.LET(
 _xlpm.txt, E349,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49" s="6" cm="1">
        <f t="array" ref="J349">_xlfn.LET(
 _xlpm.txt, E349,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349" s="6" t="str" cm="1">
        <f t="array" ref="K349">_xlfn.LET(
 _xlpm.txt, E349,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49" s="6" t="str">
        <f>IFERROR(_xlfn.TEXTAFTER(_xlfn.TEXTBEFORE(E349," PER"),"USD ")," ")</f>
        <v>0.2823</v>
      </c>
      <c r="M349" s="6" t="str">
        <f t="shared" si="26"/>
        <v>PCS</v>
      </c>
      <c r="N349" s="6">
        <v>4620</v>
      </c>
      <c r="O349" s="6" t="s">
        <v>28</v>
      </c>
      <c r="P349" s="6">
        <v>554.65686147186148</v>
      </c>
      <c r="Q349" s="6">
        <v>2562514.7000000002</v>
      </c>
      <c r="R349" s="6">
        <v>6.5952064384287929</v>
      </c>
      <c r="S349" s="6">
        <v>30469.85374554103</v>
      </c>
      <c r="T349" s="27">
        <v>938905.4</v>
      </c>
      <c r="U349" s="6">
        <f t="shared" si="27"/>
        <v>561.25206791029029</v>
      </c>
      <c r="V349" s="6">
        <f t="shared" si="28"/>
        <v>2024</v>
      </c>
      <c r="W349" s="10" t="str">
        <f>IFERROR(VLOOKUP(VALUE(D349),'HSN Lookup'!$A:$B,2,0),"Unknown")</f>
        <v>Household Steel Items</v>
      </c>
      <c r="X349" s="6" t="str">
        <f t="shared" si="29"/>
        <v>Tea Strainer</v>
      </c>
    </row>
    <row r="350" spans="1:24">
      <c r="A350" s="25" t="s">
        <v>24</v>
      </c>
      <c r="B350" s="6" t="s">
        <v>518</v>
      </c>
      <c r="C350" s="6" t="s">
        <v>26</v>
      </c>
      <c r="D350" s="26" t="s">
        <v>32</v>
      </c>
      <c r="E350" s="6" t="s">
        <v>520</v>
      </c>
      <c r="F350" s="6" t="str" cm="1">
        <f t="array" ref="F350">_xlfn.LET(
 _xlpm.txt, E350,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DRAINER</v>
      </c>
      <c r="G350" s="6" t="str" cm="1">
        <f t="array" ref="G350">_xlfn.LET(
 _xlpm.txt, TRIM(E350),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DRAINER (AM-321)</v>
      </c>
      <c r="H350" s="6" t="str">
        <f t="shared" si="25"/>
        <v>AM-321</v>
      </c>
      <c r="I350" s="6" t="str" cm="1">
        <f t="array" ref="I350">_xlfn.LET(
 _xlpm.txt, E350,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50" s="6" cm="1">
        <f t="array" ref="J350">_xlfn.LET(
 _xlpm.txt, E350,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10152</v>
      </c>
      <c r="K350" s="6" t="str" cm="1">
        <f t="array" ref="K350">_xlfn.LET(
 _xlpm.txt, E350,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50" s="6" t="str">
        <f>IFERROR(_xlfn.TEXTAFTER(_xlfn.TEXTBEFORE(E350," PER"),"USD ")," ")</f>
        <v>0.7359</v>
      </c>
      <c r="M350" s="6" t="str">
        <f t="shared" si="26"/>
        <v>PCS</v>
      </c>
      <c r="N350" s="6">
        <v>1395.9</v>
      </c>
      <c r="O350" s="6" t="s">
        <v>28</v>
      </c>
      <c r="P350" s="6">
        <v>481.96030517945411</v>
      </c>
      <c r="Q350" s="6">
        <v>672768.39</v>
      </c>
      <c r="R350" s="6">
        <v>5.7308002993989788</v>
      </c>
      <c r="S350" s="6">
        <v>7999.624137931035</v>
      </c>
      <c r="T350" s="27">
        <v>246502.39999999999</v>
      </c>
      <c r="U350" s="6">
        <f t="shared" si="27"/>
        <v>487.6911054788531</v>
      </c>
      <c r="V350" s="6">
        <f t="shared" si="28"/>
        <v>2024</v>
      </c>
      <c r="W350" s="10" t="str">
        <f>IFERROR(VLOOKUP(VALUE(D350),'HSN Lookup'!$A:$B,2,0),"Unknown")</f>
        <v>Household Steel Items</v>
      </c>
      <c r="X350" s="6" t="str">
        <f t="shared" si="29"/>
        <v>Other</v>
      </c>
    </row>
    <row r="351" spans="1:24">
      <c r="A351" s="25" t="s">
        <v>24</v>
      </c>
      <c r="B351" s="6" t="s">
        <v>518</v>
      </c>
      <c r="C351" s="6" t="s">
        <v>26</v>
      </c>
      <c r="D351" s="26" t="s">
        <v>32</v>
      </c>
      <c r="E351" s="6" t="s">
        <v>521</v>
      </c>
      <c r="F351" s="6" t="str" cm="1">
        <f t="array" ref="F351">_xlfn.LET(
 _xlpm.txt, E351,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351" s="6" t="str" cm="1">
        <f t="array" ref="G351">_xlfn.LET(
 _xlpm.txt, TRIM(E351),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351" s="6" t="str">
        <f t="shared" si="25"/>
        <v>SB-12</v>
      </c>
      <c r="I351" s="6" t="str" cm="1">
        <f t="array" ref="I351">_xlfn.LET(
 _xlpm.txt, E351,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51" s="6" cm="1">
        <f t="array" ref="J351">_xlfn.LET(
 _xlpm.txt, E351,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6012</v>
      </c>
      <c r="K351" s="6" t="str" cm="1">
        <f t="array" ref="K351">_xlfn.LET(
 _xlpm.txt, E351,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51" s="6" t="str">
        <f>IFERROR(_xlfn.TEXTAFTER(_xlfn.TEXTBEFORE(E351," PER"),"USD ")," ")</f>
        <v>1.0463</v>
      </c>
      <c r="M351" s="6" t="str">
        <f t="shared" si="26"/>
        <v>PCS</v>
      </c>
      <c r="N351" s="6">
        <v>1469.6</v>
      </c>
      <c r="O351" s="6" t="s">
        <v>28</v>
      </c>
      <c r="P351" s="6">
        <v>385.45292596624932</v>
      </c>
      <c r="Q351" s="6">
        <v>566461.62</v>
      </c>
      <c r="R351" s="6">
        <v>4.583269036459563</v>
      </c>
      <c r="S351" s="6">
        <v>6735.5721759809767</v>
      </c>
      <c r="T351" s="27">
        <v>207551.5</v>
      </c>
      <c r="U351" s="6">
        <f t="shared" si="27"/>
        <v>390.03619500270889</v>
      </c>
      <c r="V351" s="6">
        <f t="shared" si="28"/>
        <v>2024</v>
      </c>
      <c r="W351" s="10" t="str">
        <f>IFERROR(VLOOKUP(VALUE(D351),'HSN Lookup'!$A:$B,2,0),"Unknown")</f>
        <v>Household Steel Items</v>
      </c>
      <c r="X351" s="6" t="str">
        <f t="shared" si="29"/>
        <v>Tea Strainer</v>
      </c>
    </row>
    <row r="352" spans="1:24">
      <c r="A352" s="25" t="s">
        <v>24</v>
      </c>
      <c r="B352" s="6" t="s">
        <v>518</v>
      </c>
      <c r="C352" s="6" t="s">
        <v>26</v>
      </c>
      <c r="D352" s="26" t="s">
        <v>32</v>
      </c>
      <c r="E352" s="6" t="s">
        <v>522</v>
      </c>
      <c r="F352" s="6" t="str" cm="1">
        <f t="array" ref="F352">_xlfn.LET(
 _xlpm.txt, E352,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HAND</v>
      </c>
      <c r="G352" s="6" t="str" cm="1">
        <f t="array" ref="G352">_xlfn.LET(
 _xlpm.txt, TRIM(E352),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(AM-474)</v>
      </c>
      <c r="H352" s="6" t="str">
        <f t="shared" si="25"/>
        <v>AM-474</v>
      </c>
      <c r="I352" s="6" t="str" cm="1">
        <f t="array" ref="I352">_xlfn.LET(
 _xlpm.txt, E352,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52" s="6" cm="1">
        <f t="array" ref="J352">_xlfn.LET(
 _xlpm.txt, E352,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21000</v>
      </c>
      <c r="K352" s="6" t="str" cm="1">
        <f t="array" ref="K352">_xlfn.LET(
 _xlpm.txt, E352,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52" s="6" t="str">
        <f>IFERROR(_xlfn.TEXTAFTER(_xlfn.TEXTBEFORE(E352," PER"),"USD ")," ")</f>
        <v>0.6601</v>
      </c>
      <c r="M352" s="6" t="str">
        <f t="shared" si="26"/>
        <v>PCS</v>
      </c>
      <c r="N352" s="6">
        <v>2100</v>
      </c>
      <c r="O352" s="6" t="s">
        <v>28</v>
      </c>
      <c r="P352" s="6">
        <v>594.43550476190478</v>
      </c>
      <c r="Q352" s="6">
        <v>1248314.56</v>
      </c>
      <c r="R352" s="6">
        <v>7.0681986297491646</v>
      </c>
      <c r="S352" s="6">
        <v>14843.21712247325</v>
      </c>
      <c r="T352" s="27">
        <v>457382.5</v>
      </c>
      <c r="U352" s="6">
        <f t="shared" si="27"/>
        <v>601.50370339165397</v>
      </c>
      <c r="V352" s="6">
        <f t="shared" si="28"/>
        <v>2024</v>
      </c>
      <c r="W352" s="10" t="str">
        <f>IFERROR(VLOOKUP(VALUE(D352),'HSN Lookup'!$A:$B,2,0),"Unknown")</f>
        <v>Household Steel Items</v>
      </c>
      <c r="X352" s="6" t="str">
        <f t="shared" si="29"/>
        <v>Other</v>
      </c>
    </row>
    <row r="353" spans="1:24">
      <c r="A353" s="25" t="s">
        <v>24</v>
      </c>
      <c r="B353" s="6" t="s">
        <v>523</v>
      </c>
      <c r="C353" s="6" t="s">
        <v>26</v>
      </c>
      <c r="D353" s="26" t="s">
        <v>32</v>
      </c>
      <c r="E353" s="6" t="s">
        <v>524</v>
      </c>
      <c r="F353" s="6" t="str" cm="1">
        <f t="array" ref="F353">_xlfn.LET(
 _xlpm.txt, E353,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353" s="6" t="str" cm="1">
        <f t="array" ref="G353">_xlfn.LET(
 _xlpm.txt, TRIM(E353),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353" s="6" t="str">
        <f t="shared" si="25"/>
        <v>SB-12</v>
      </c>
      <c r="I353" s="6" t="str" cm="1">
        <f t="array" ref="I353">_xlfn.LET(
 _xlpm.txt, E353,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53" s="6" cm="1">
        <f t="array" ref="J353">_xlfn.LET(
 _xlpm.txt, E353,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44388</v>
      </c>
      <c r="K353" s="6" t="str" cm="1">
        <f t="array" ref="K353">_xlfn.LET(
 _xlpm.txt, E353,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53" s="6" t="str">
        <f>IFERROR(_xlfn.TEXTAFTER(_xlfn.TEXTBEFORE(E353," PER"),"USD ")," ")</f>
        <v>1.0434</v>
      </c>
      <c r="M353" s="6" t="str">
        <f t="shared" si="26"/>
        <v>PCS</v>
      </c>
      <c r="N353" s="6">
        <v>10850.4</v>
      </c>
      <c r="O353" s="6" t="s">
        <v>28</v>
      </c>
      <c r="P353" s="6">
        <v>383.89752082872531</v>
      </c>
      <c r="Q353" s="6">
        <v>4165441.66</v>
      </c>
      <c r="R353" s="6">
        <v>4.5647743261441764</v>
      </c>
      <c r="S353" s="6">
        <v>49529.627348394773</v>
      </c>
      <c r="T353" s="27">
        <v>1526217.8</v>
      </c>
      <c r="U353" s="6">
        <f t="shared" si="27"/>
        <v>388.46229515486948</v>
      </c>
      <c r="V353" s="6">
        <f t="shared" si="28"/>
        <v>2024</v>
      </c>
      <c r="W353" s="10" t="str">
        <f>IFERROR(VLOOKUP(VALUE(D353),'HSN Lookup'!$A:$B,2,0),"Unknown")</f>
        <v>Household Steel Items</v>
      </c>
      <c r="X353" s="6" t="str">
        <f t="shared" si="29"/>
        <v>Tea Strainer</v>
      </c>
    </row>
    <row r="354" spans="1:24">
      <c r="A354" s="25" t="s">
        <v>24</v>
      </c>
      <c r="B354" s="6" t="s">
        <v>525</v>
      </c>
      <c r="C354" s="6" t="s">
        <v>26</v>
      </c>
      <c r="D354" s="26" t="s">
        <v>32</v>
      </c>
      <c r="E354" s="6" t="s">
        <v>526</v>
      </c>
      <c r="F354" s="6" t="str" cm="1">
        <f t="array" ref="F354">_xlfn.LET(
 _xlpm.txt, E354,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54" s="6" t="str" cm="1">
        <f t="array" ref="G354">_xlfn.LET(
 _xlpm.txt, TRIM(E354),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HUNGER WITH CLOTH CLIP</v>
      </c>
      <c r="H354" s="6" t="str">
        <f t="shared" si="25"/>
        <v>RYX-0237F</v>
      </c>
      <c r="I354" s="6" t="str" cm="1">
        <f t="array" ref="I354">_xlfn.LET(
 _xlpm.txt, E354,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54" s="6" t="e" cm="1">
        <f t="array" ref="J354">_xlfn.LET(
 _xlpm.txt, E354,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54" s="6" t="str" cm="1">
        <f t="array" ref="K354">_xlfn.LET(
 _xlpm.txt, E354,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354" s="6" t="str">
        <f>IFERROR(_xlfn.TEXTAFTER(_xlfn.TEXTBEFORE(E354," PER"),"USD ")," ")</f>
        <v xml:space="preserve"> </v>
      </c>
      <c r="M354" s="6" t="str">
        <f t="shared" si="26"/>
        <v>OTHER</v>
      </c>
      <c r="N354" s="6">
        <v>176.4</v>
      </c>
      <c r="O354" s="6" t="s">
        <v>28</v>
      </c>
      <c r="P354" s="6">
        <v>464.59750566893422</v>
      </c>
      <c r="Q354" s="6">
        <v>81955</v>
      </c>
      <c r="R354" s="6">
        <v>5.5145104530437292</v>
      </c>
      <c r="S354" s="6">
        <v>972.75964391691411</v>
      </c>
      <c r="T354" s="27">
        <v>30028.3</v>
      </c>
      <c r="U354" s="6">
        <f t="shared" si="27"/>
        <v>470.11201612197794</v>
      </c>
      <c r="V354" s="6">
        <f t="shared" si="28"/>
        <v>2024</v>
      </c>
      <c r="W354" s="10" t="str">
        <f>IFERROR(VLOOKUP(VALUE(D354),'HSN Lookup'!$A:$B,2,0),"Unknown")</f>
        <v>Household Steel Items</v>
      </c>
      <c r="X354" s="6" t="str">
        <f t="shared" si="29"/>
        <v>Other</v>
      </c>
    </row>
    <row r="355" spans="1:24">
      <c r="A355" s="25" t="s">
        <v>24</v>
      </c>
      <c r="B355" s="6" t="s">
        <v>525</v>
      </c>
      <c r="C355" s="6" t="s">
        <v>26</v>
      </c>
      <c r="D355" s="26" t="s">
        <v>32</v>
      </c>
      <c r="E355" s="6" t="s">
        <v>527</v>
      </c>
      <c r="F355" s="6" t="str" cm="1">
        <f t="array" ref="F355">_xlfn.LET(
 _xlpm.txt, E355,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355" s="6" t="str" cm="1">
        <f t="array" ref="G355">_xlfn.LET(
 _xlpm.txt, TRIM(E355),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355" s="6" t="str">
        <f t="shared" si="25"/>
        <v>RYX-02-021A</v>
      </c>
      <c r="I355" s="6" t="str" cm="1">
        <f t="array" ref="I355">_xlfn.LET(
 _xlpm.txt, E355,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55" s="6" t="e" cm="1">
        <f t="array" ref="J355">_xlfn.LET(
 _xlpm.txt, E355,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55" s="6" t="e" cm="1">
        <f t="array" ref="K355">_xlfn.LET(
 _xlpm.txt, E355,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355" s="6" t="str">
        <f>IFERROR(_xlfn.TEXTAFTER(_xlfn.TEXTBEFORE(E355," PER"),"USD ")," ")</f>
        <v xml:space="preserve"> </v>
      </c>
      <c r="M355" s="6" t="e">
        <f t="shared" si="26"/>
        <v>#VALUE!</v>
      </c>
      <c r="N355" s="6">
        <v>3850</v>
      </c>
      <c r="O355" s="6" t="s">
        <v>28</v>
      </c>
      <c r="P355" s="6">
        <v>209.7998753246753</v>
      </c>
      <c r="Q355" s="6">
        <v>807729.52</v>
      </c>
      <c r="R355" s="6">
        <v>2.4902062353077188</v>
      </c>
      <c r="S355" s="6">
        <v>9587.2940059347184</v>
      </c>
      <c r="T355" s="27">
        <v>295952.09999999998</v>
      </c>
      <c r="U355" s="6">
        <f t="shared" si="27"/>
        <v>212.29008155998301</v>
      </c>
      <c r="V355" s="6">
        <f t="shared" si="28"/>
        <v>2024</v>
      </c>
      <c r="W355" s="10" t="str">
        <f>IFERROR(VLOOKUP(VALUE(D355),'HSN Lookup'!$A:$B,2,0),"Unknown")</f>
        <v>Household Steel Items</v>
      </c>
      <c r="X355" s="6" t="str">
        <f t="shared" si="29"/>
        <v>Cloth Stand</v>
      </c>
    </row>
    <row r="356" spans="1:24">
      <c r="A356" s="25" t="s">
        <v>24</v>
      </c>
      <c r="B356" s="6" t="s">
        <v>525</v>
      </c>
      <c r="C356" s="6" t="s">
        <v>26</v>
      </c>
      <c r="D356" s="26" t="s">
        <v>32</v>
      </c>
      <c r="E356" s="6" t="s">
        <v>528</v>
      </c>
      <c r="F356" s="6" t="str" cm="1">
        <f t="array" ref="F356">_xlfn.LET(
 _xlpm.txt, E356,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356" s="6" t="str" cm="1">
        <f t="array" ref="G356">_xlfn.LET(
 _xlpm.txt, TRIM(E356),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356" s="6" t="str">
        <f t="shared" si="25"/>
        <v>RYX-08010D</v>
      </c>
      <c r="I356" s="6" t="str" cm="1">
        <f t="array" ref="I356">_xlfn.LET(
 _xlpm.txt, E356,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56" s="6" t="e" cm="1">
        <f t="array" ref="J356">_xlfn.LET(
 _xlpm.txt, E356,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56" s="6" t="str" cm="1">
        <f t="array" ref="K356">_xlfn.LET(
 _xlpm.txt, E356,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356" s="6" t="str">
        <f>IFERROR(_xlfn.TEXTAFTER(_xlfn.TEXTBEFORE(E356," PER"),"USD ")," ")</f>
        <v xml:space="preserve"> </v>
      </c>
      <c r="M356" s="6" t="str">
        <f t="shared" si="26"/>
        <v>OTHER</v>
      </c>
      <c r="N356" s="6">
        <v>1479</v>
      </c>
      <c r="O356" s="6" t="s">
        <v>28</v>
      </c>
      <c r="P356" s="6">
        <v>267.42083164300197</v>
      </c>
      <c r="Q356" s="6">
        <v>395515.41</v>
      </c>
      <c r="R356" s="6">
        <v>3.174134500213674</v>
      </c>
      <c r="S356" s="6">
        <v>4694.5449258160234</v>
      </c>
      <c r="T356" s="27">
        <v>144916.9</v>
      </c>
      <c r="U356" s="6">
        <f t="shared" si="27"/>
        <v>270.59496614321563</v>
      </c>
      <c r="V356" s="6">
        <f t="shared" si="28"/>
        <v>2024</v>
      </c>
      <c r="W356" s="10" t="str">
        <f>IFERROR(VLOOKUP(VALUE(D356),'HSN Lookup'!$A:$B,2,0),"Unknown")</f>
        <v>Household Steel Items</v>
      </c>
      <c r="X356" s="6" t="str">
        <f t="shared" si="29"/>
        <v>Cloth Stand</v>
      </c>
    </row>
    <row r="357" spans="1:24">
      <c r="A357" s="25" t="s">
        <v>24</v>
      </c>
      <c r="B357" s="6" t="s">
        <v>529</v>
      </c>
      <c r="C357" s="6" t="s">
        <v>26</v>
      </c>
      <c r="D357" s="26" t="s">
        <v>32</v>
      </c>
      <c r="E357" s="6" t="s">
        <v>530</v>
      </c>
      <c r="F357" s="6" t="str" cm="1">
        <f t="array" ref="F357">_xlfn.LET(
 _xlpm.txt, E357,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57" s="6" t="str" cm="1">
        <f t="array" ref="G357">_xlfn.LET(
 _xlpm.txt, TRIM(E357),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357" s="6" t="str">
        <f t="shared" si="25"/>
        <v>2628</v>
      </c>
      <c r="I357" s="6" t="str" cm="1">
        <f t="array" ref="I357">_xlfn.LET(
 _xlpm.txt, E357,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57" s="6" cm="1">
        <f t="array" ref="J357">_xlfn.LET(
 _xlpm.txt, E357,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972</v>
      </c>
      <c r="K357" s="6" t="str" cm="1">
        <f t="array" ref="K357">_xlfn.LET(
 _xlpm.txt, E357,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PKT</v>
      </c>
      <c r="L357" s="6" t="str">
        <f>IFERROR(_xlfn.TEXTAFTER(_xlfn.TEXTBEFORE(E357," PER"),"USD ")," ")</f>
        <v xml:space="preserve"> </v>
      </c>
      <c r="M357" s="6" t="str">
        <f t="shared" si="26"/>
        <v>PACK</v>
      </c>
      <c r="N357" s="6">
        <v>32.94</v>
      </c>
      <c r="O357" s="6" t="s">
        <v>28</v>
      </c>
      <c r="P357" s="6">
        <v>963.21797207043119</v>
      </c>
      <c r="Q357" s="6">
        <v>31728.400000000001</v>
      </c>
      <c r="R357" s="6">
        <v>11.432854267898289</v>
      </c>
      <c r="S357" s="6">
        <v>376.59821958456968</v>
      </c>
      <c r="T357" s="27">
        <v>11625.3</v>
      </c>
      <c r="U357" s="6">
        <f t="shared" si="27"/>
        <v>974.65082633832947</v>
      </c>
      <c r="V357" s="6">
        <f t="shared" si="28"/>
        <v>2024</v>
      </c>
      <c r="W357" s="10" t="str">
        <f>IFERROR(VLOOKUP(VALUE(D357),'HSN Lookup'!$A:$B,2,0),"Unknown")</f>
        <v>Household Steel Items</v>
      </c>
      <c r="X357" s="6" t="str">
        <f t="shared" si="29"/>
        <v>Other</v>
      </c>
    </row>
    <row r="358" spans="1:24">
      <c r="A358" s="25" t="s">
        <v>24</v>
      </c>
      <c r="B358" s="6" t="s">
        <v>529</v>
      </c>
      <c r="C358" s="6" t="s">
        <v>26</v>
      </c>
      <c r="D358" s="26" t="s">
        <v>32</v>
      </c>
      <c r="E358" s="6" t="s">
        <v>531</v>
      </c>
      <c r="F358" s="6" t="str" cm="1">
        <f t="array" ref="F358">_xlfn.LET(
 _xlpm.txt, E358,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58" s="6" t="str" cm="1">
        <f t="array" ref="G358">_xlfn.LET(
 _xlpm.txt, TRIM(E358),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(M417-680ML)</v>
      </c>
      <c r="H358" s="6" t="str">
        <f t="shared" si="25"/>
        <v>M417-680ML</v>
      </c>
      <c r="I358" s="6" t="str" cm="1">
        <f t="array" ref="I358">_xlfn.LET(
 _xlpm.txt, E358,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58" s="6" cm="1">
        <f t="array" ref="J358">_xlfn.LET(
 _xlpm.txt, E358,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200</v>
      </c>
      <c r="K358" s="6" t="str" cm="1">
        <f t="array" ref="K358">_xlfn.LET(
 _xlpm.txt, E358,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58" s="6" t="str">
        <f>IFERROR(_xlfn.TEXTAFTER(_xlfn.TEXTBEFORE(E358," PER"),"USD ")," ")</f>
        <v xml:space="preserve"> </v>
      </c>
      <c r="M358" s="6" t="str">
        <f t="shared" si="26"/>
        <v>PCS</v>
      </c>
      <c r="N358" s="6">
        <v>60</v>
      </c>
      <c r="O358" s="6" t="s">
        <v>28</v>
      </c>
      <c r="P358" s="6">
        <v>812.06966666666654</v>
      </c>
      <c r="Q358" s="6">
        <v>48724.18</v>
      </c>
      <c r="R358" s="6">
        <v>9.6388090999010885</v>
      </c>
      <c r="S358" s="6">
        <v>578.32854599406528</v>
      </c>
      <c r="T358" s="27">
        <v>17852.5</v>
      </c>
      <c r="U358" s="6">
        <f t="shared" si="27"/>
        <v>821.70847576656763</v>
      </c>
      <c r="V358" s="6">
        <f t="shared" si="28"/>
        <v>2024</v>
      </c>
      <c r="W358" s="10" t="str">
        <f>IFERROR(VLOOKUP(VALUE(D358),'HSN Lookup'!$A:$B,2,0),"Unknown")</f>
        <v>Household Steel Items</v>
      </c>
      <c r="X358" s="6" t="str">
        <f t="shared" si="29"/>
        <v>Lunch Box</v>
      </c>
    </row>
    <row r="359" spans="1:24">
      <c r="A359" s="25" t="s">
        <v>24</v>
      </c>
      <c r="B359" s="6" t="s">
        <v>529</v>
      </c>
      <c r="C359" s="6" t="s">
        <v>26</v>
      </c>
      <c r="D359" s="26" t="s">
        <v>32</v>
      </c>
      <c r="E359" s="6" t="s">
        <v>532</v>
      </c>
      <c r="F359" s="6" t="str" cm="1">
        <f t="array" ref="F359">_xlfn.LET(
 _xlpm.txt, E359,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VEGETABLE</v>
      </c>
      <c r="G359" s="6" t="str" cm="1">
        <f t="array" ref="G359">_xlfn.LET(
 _xlpm.txt, TRIM(E359),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VEGETABLE STRAINER WITH HANDLE (SY-845-5)</v>
      </c>
      <c r="H359" s="6" t="str">
        <f t="shared" si="25"/>
        <v>SY-845-5</v>
      </c>
      <c r="I359" s="6" t="str" cm="1">
        <f t="array" ref="I359">_xlfn.LET(
 _xlpm.txt, E359,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59" s="6" cm="1">
        <f t="array" ref="J359">_xlfn.LET(
 _xlpm.txt, E359,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224</v>
      </c>
      <c r="K359" s="6" t="str" cm="1">
        <f t="array" ref="K359">_xlfn.LET(
 _xlpm.txt, E359,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59" s="6" t="str">
        <f>IFERROR(_xlfn.TEXTAFTER(_xlfn.TEXTBEFORE(E359," PER"),"USD ")," ")</f>
        <v xml:space="preserve"> </v>
      </c>
      <c r="M359" s="6" t="str">
        <f t="shared" si="26"/>
        <v>PCS</v>
      </c>
      <c r="N359" s="6">
        <v>46.2</v>
      </c>
      <c r="O359" s="6" t="s">
        <v>28</v>
      </c>
      <c r="P359" s="6">
        <v>411.86255411255411</v>
      </c>
      <c r="Q359" s="6">
        <v>19028.05</v>
      </c>
      <c r="R359" s="6">
        <v>4.8885763099412944</v>
      </c>
      <c r="S359" s="6">
        <v>225.8522255192878</v>
      </c>
      <c r="T359" s="27">
        <v>6971.9</v>
      </c>
      <c r="U359" s="6">
        <f t="shared" si="27"/>
        <v>416.75113042249541</v>
      </c>
      <c r="V359" s="6">
        <f t="shared" si="28"/>
        <v>2024</v>
      </c>
      <c r="W359" s="10" t="str">
        <f>IFERROR(VLOOKUP(VALUE(D359),'HSN Lookup'!$A:$B,2,0),"Unknown")</f>
        <v>Household Steel Items</v>
      </c>
      <c r="X359" s="6" t="str">
        <f t="shared" si="29"/>
        <v>Tea Strainer</v>
      </c>
    </row>
    <row r="360" spans="1:24">
      <c r="A360" s="25" t="s">
        <v>24</v>
      </c>
      <c r="B360" s="6" t="s">
        <v>529</v>
      </c>
      <c r="C360" s="6" t="s">
        <v>26</v>
      </c>
      <c r="D360" s="26" t="s">
        <v>32</v>
      </c>
      <c r="E360" s="6" t="s">
        <v>533</v>
      </c>
      <c r="F360" s="6" t="str" cm="1">
        <f t="array" ref="F360">_xlfn.LET(
 _xlpm.txt, E360,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360" s="6" t="str" cm="1">
        <f t="array" ref="G360">_xlfn.LET(
 _xlpm.txt, TRIM(E360),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360" s="6" t="str">
        <f t="shared" si="25"/>
        <v>RYX-02-021A</v>
      </c>
      <c r="I360" s="6" t="str" cm="1">
        <f t="array" ref="I360">_xlfn.LET(
 _xlpm.txt, E360,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60" s="6" t="e" cm="1">
        <f t="array" ref="J360">_xlfn.LET(
 _xlpm.txt, E360,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60" s="6" t="e" cm="1">
        <f t="array" ref="K360">_xlfn.LET(
 _xlpm.txt, E360,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360" s="6" t="str">
        <f>IFERROR(_xlfn.TEXTAFTER(_xlfn.TEXTBEFORE(E360," PER"),"USD ")," ")</f>
        <v xml:space="preserve"> </v>
      </c>
      <c r="M360" s="6" t="e">
        <f t="shared" si="26"/>
        <v>#VALUE!</v>
      </c>
      <c r="N360" s="6">
        <v>23760</v>
      </c>
      <c r="O360" s="6" t="s">
        <v>28</v>
      </c>
      <c r="P360" s="6">
        <v>212.9805521885522</v>
      </c>
      <c r="Q360" s="6">
        <v>5060417.92</v>
      </c>
      <c r="R360" s="6">
        <v>2.5279590764219839</v>
      </c>
      <c r="S360" s="6">
        <v>60064.307655786353</v>
      </c>
      <c r="T360" s="27">
        <v>1854137.2</v>
      </c>
      <c r="U360" s="6">
        <f t="shared" si="27"/>
        <v>215.50851126497417</v>
      </c>
      <c r="V360" s="6">
        <f t="shared" si="28"/>
        <v>2024</v>
      </c>
      <c r="W360" s="10" t="str">
        <f>IFERROR(VLOOKUP(VALUE(D360),'HSN Lookup'!$A:$B,2,0),"Unknown")</f>
        <v>Household Steel Items</v>
      </c>
      <c r="X360" s="6" t="str">
        <f t="shared" si="29"/>
        <v>Cloth Stand</v>
      </c>
    </row>
    <row r="361" spans="1:24">
      <c r="A361" s="25" t="s">
        <v>24</v>
      </c>
      <c r="B361" s="6" t="s">
        <v>529</v>
      </c>
      <c r="C361" s="6" t="s">
        <v>26</v>
      </c>
      <c r="D361" s="26" t="s">
        <v>32</v>
      </c>
      <c r="E361" s="6" t="s">
        <v>534</v>
      </c>
      <c r="F361" s="6" t="str" cm="1">
        <f t="array" ref="F361">_xlfn.LET(
 _xlpm.txt, E361,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CUTLERY</v>
      </c>
      <c r="G361" s="6" t="str" cm="1">
        <f t="array" ref="G361">_xlfn.LET(
 _xlpm.txt, TRIM(E361),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CUTLERY HOLDER (SY-845-2)</v>
      </c>
      <c r="H361" s="6" t="str">
        <f t="shared" si="25"/>
        <v>SY-845-2</v>
      </c>
      <c r="I361" s="6" t="str" cm="1">
        <f t="array" ref="I361">_xlfn.LET(
 _xlpm.txt, E361,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61" s="6" cm="1">
        <f t="array" ref="J361">_xlfn.LET(
 _xlpm.txt, E361,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280</v>
      </c>
      <c r="K361" s="6" t="str" cm="1">
        <f t="array" ref="K361">_xlfn.LET(
 _xlpm.txt, E361,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61" s="6" t="str">
        <f>IFERROR(_xlfn.TEXTAFTER(_xlfn.TEXTBEFORE(E361," PER"),"USD ")," ")</f>
        <v>: 0.9142</v>
      </c>
      <c r="M361" s="6" t="str">
        <f t="shared" si="26"/>
        <v>PCS</v>
      </c>
      <c r="N361" s="6">
        <v>35</v>
      </c>
      <c r="O361" s="6" t="s">
        <v>28</v>
      </c>
      <c r="P361" s="6">
        <v>649.65571428571423</v>
      </c>
      <c r="Q361" s="6">
        <v>22737.95</v>
      </c>
      <c r="R361" s="6">
        <v>7.7110470538363716</v>
      </c>
      <c r="S361" s="6">
        <v>269.88664688427298</v>
      </c>
      <c r="T361" s="27">
        <v>8331.2000000000007</v>
      </c>
      <c r="U361" s="6">
        <f t="shared" si="27"/>
        <v>657.36676133955064</v>
      </c>
      <c r="V361" s="6">
        <f t="shared" si="28"/>
        <v>2024</v>
      </c>
      <c r="W361" s="10" t="str">
        <f>IFERROR(VLOOKUP(VALUE(D361),'HSN Lookup'!$A:$B,2,0),"Unknown")</f>
        <v>Household Steel Items</v>
      </c>
      <c r="X361" s="6" t="str">
        <f t="shared" si="29"/>
        <v>Holder</v>
      </c>
    </row>
    <row r="362" spans="1:24">
      <c r="A362" s="25" t="s">
        <v>24</v>
      </c>
      <c r="B362" s="6" t="s">
        <v>529</v>
      </c>
      <c r="C362" s="6" t="s">
        <v>26</v>
      </c>
      <c r="D362" s="26" t="s">
        <v>32</v>
      </c>
      <c r="E362" s="6" t="s">
        <v>535</v>
      </c>
      <c r="F362" s="6" t="str" cm="1">
        <f t="array" ref="F362">_xlfn.LET(
 _xlpm.txt, E362,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362" s="6" t="str" cm="1">
        <f t="array" ref="G362">_xlfn.LET(
 _xlpm.txt, TRIM(E362),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SQUARE (SY-845-6)</v>
      </c>
      <c r="H362" s="6" t="str">
        <f t="shared" si="25"/>
        <v>SY-845-6</v>
      </c>
      <c r="I362" s="6" t="str" cm="1">
        <f t="array" ref="I362">_xlfn.LET(
 _xlpm.txt, E362,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62" s="6" cm="1">
        <f t="array" ref="J362">_xlfn.LET(
 _xlpm.txt, E362,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280</v>
      </c>
      <c r="K362" s="6" t="str" cm="1">
        <f t="array" ref="K362">_xlfn.LET(
 _xlpm.txt, E362,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62" s="6" t="str">
        <f>IFERROR(_xlfn.TEXTAFTER(_xlfn.TEXTBEFORE(E362," PER"),"USD ")," ")</f>
        <v xml:space="preserve"> </v>
      </c>
      <c r="M362" s="6" t="str">
        <f t="shared" si="26"/>
        <v>PCS</v>
      </c>
      <c r="N362" s="6">
        <v>42</v>
      </c>
      <c r="O362" s="6" t="s">
        <v>28</v>
      </c>
      <c r="P362" s="6">
        <v>516.38928571428562</v>
      </c>
      <c r="Q362" s="6">
        <v>21688.35</v>
      </c>
      <c r="R362" s="6">
        <v>6.1292496820686733</v>
      </c>
      <c r="S362" s="6">
        <v>257.42848664688432</v>
      </c>
      <c r="T362" s="27">
        <v>7946.7</v>
      </c>
      <c r="U362" s="6">
        <f t="shared" si="27"/>
        <v>522.51853539635431</v>
      </c>
      <c r="V362" s="6">
        <f t="shared" si="28"/>
        <v>2024</v>
      </c>
      <c r="W362" s="10" t="str">
        <f>IFERROR(VLOOKUP(VALUE(D362),'HSN Lookup'!$A:$B,2,0),"Unknown")</f>
        <v>Household Steel Items</v>
      </c>
      <c r="X362" s="6" t="str">
        <f t="shared" si="29"/>
        <v>Basket</v>
      </c>
    </row>
    <row r="363" spans="1:24">
      <c r="A363" s="25" t="s">
        <v>24</v>
      </c>
      <c r="B363" s="6" t="s">
        <v>529</v>
      </c>
      <c r="C363" s="6" t="s">
        <v>26</v>
      </c>
      <c r="D363" s="26" t="s">
        <v>32</v>
      </c>
      <c r="E363" s="6" t="s">
        <v>536</v>
      </c>
      <c r="F363" s="6" t="str" cm="1">
        <f t="array" ref="F363">_xlfn.LET(
 _xlpm.txt, E363,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63" s="6" t="str" cm="1">
        <f t="array" ref="G363">_xlfn.LET(
 _xlpm.txt, TRIM(E363),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(M417-1200ML)</v>
      </c>
      <c r="H363" s="6" t="str">
        <f t="shared" si="25"/>
        <v>M417-1200ML</v>
      </c>
      <c r="I363" s="6" t="str" cm="1">
        <f t="array" ref="I363">_xlfn.LET(
 _xlpm.txt, E363,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63" s="6" cm="1">
        <f t="array" ref="J363">_xlfn.LET(
 _xlpm.txt, E363,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200</v>
      </c>
      <c r="K363" s="6" t="str" cm="1">
        <f t="array" ref="K363">_xlfn.LET(
 _xlpm.txt, E363,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63" s="6" t="str">
        <f>IFERROR(_xlfn.TEXTAFTER(_xlfn.TEXTBEFORE(E363," PER"),"USD ")," ")</f>
        <v xml:space="preserve"> </v>
      </c>
      <c r="M363" s="6" t="str">
        <f t="shared" si="26"/>
        <v>PCS</v>
      </c>
      <c r="N363" s="6">
        <v>66</v>
      </c>
      <c r="O363" s="6" t="s">
        <v>28</v>
      </c>
      <c r="P363" s="6">
        <v>813.96454545454549</v>
      </c>
      <c r="Q363" s="6">
        <v>53721.66</v>
      </c>
      <c r="R363" s="6">
        <v>9.6613002427839252</v>
      </c>
      <c r="S363" s="6">
        <v>637.64581602373892</v>
      </c>
      <c r="T363" s="27">
        <v>19683.599999999999</v>
      </c>
      <c r="U363" s="6">
        <f t="shared" si="27"/>
        <v>823.6258456973294</v>
      </c>
      <c r="V363" s="6">
        <f t="shared" si="28"/>
        <v>2024</v>
      </c>
      <c r="W363" s="10" t="str">
        <f>IFERROR(VLOOKUP(VALUE(D363),'HSN Lookup'!$A:$B,2,0),"Unknown")</f>
        <v>Household Steel Items</v>
      </c>
      <c r="X363" s="6" t="str">
        <f t="shared" si="29"/>
        <v>Lunch Box</v>
      </c>
    </row>
    <row r="364" spans="1:24">
      <c r="A364" s="25" t="s">
        <v>24</v>
      </c>
      <c r="B364" s="6" t="s">
        <v>529</v>
      </c>
      <c r="C364" s="6" t="s">
        <v>26</v>
      </c>
      <c r="D364" s="26" t="s">
        <v>32</v>
      </c>
      <c r="E364" s="6" t="s">
        <v>537</v>
      </c>
      <c r="F364" s="6" t="str" cm="1">
        <f t="array" ref="F364">_xlfn.LET(
 _xlpm.txt, E364,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64" s="6" t="str" cm="1">
        <f t="array" ref="G364">_xlfn.LET(
 _xlpm.txt, TRIM(E364),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(RY304-1)</v>
      </c>
      <c r="H364" s="6" t="str">
        <f t="shared" si="25"/>
        <v>RY304-1</v>
      </c>
      <c r="I364" s="6" t="str" cm="1">
        <f t="array" ref="I364">_xlfn.LET(
 _xlpm.txt, E364,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64" s="6" cm="1">
        <f t="array" ref="J364">_xlfn.LET(
 _xlpm.txt, E364,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</v>
      </c>
      <c r="K364" s="6" t="str" cm="1">
        <f t="array" ref="K364">_xlfn.LET(
 _xlpm.txt, E364,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64" s="6" t="str">
        <f>IFERROR(_xlfn.TEXTAFTER(_xlfn.TEXTBEFORE(E364," PER"),"USD ")," ")</f>
        <v xml:space="preserve"> </v>
      </c>
      <c r="M364" s="6" t="str">
        <f t="shared" si="26"/>
        <v>PCS</v>
      </c>
      <c r="N364" s="6">
        <v>39.200000000000003</v>
      </c>
      <c r="O364" s="6" t="s">
        <v>28</v>
      </c>
      <c r="P364" s="6">
        <v>1070.852295918367</v>
      </c>
      <c r="Q364" s="6">
        <v>41977.41</v>
      </c>
      <c r="R364" s="6">
        <v>12.710413007933139</v>
      </c>
      <c r="S364" s="6">
        <v>498.24818991097919</v>
      </c>
      <c r="T364" s="27">
        <v>15380.5</v>
      </c>
      <c r="U364" s="6">
        <f t="shared" si="27"/>
        <v>1083.5627089263</v>
      </c>
      <c r="V364" s="6">
        <f t="shared" si="28"/>
        <v>2024</v>
      </c>
      <c r="W364" s="10" t="str">
        <f>IFERROR(VLOOKUP(VALUE(D364),'HSN Lookup'!$A:$B,2,0),"Unknown")</f>
        <v>Household Steel Items</v>
      </c>
      <c r="X364" s="6" t="str">
        <f t="shared" si="29"/>
        <v>Lunch Box</v>
      </c>
    </row>
    <row r="365" spans="1:24">
      <c r="A365" s="25" t="s">
        <v>24</v>
      </c>
      <c r="B365" s="6" t="s">
        <v>529</v>
      </c>
      <c r="C365" s="6" t="s">
        <v>26</v>
      </c>
      <c r="D365" s="26" t="s">
        <v>32</v>
      </c>
      <c r="E365" s="6" t="s">
        <v>467</v>
      </c>
      <c r="F365" s="6" t="str" cm="1">
        <f t="array" ref="F365">_xlfn.LET(
 _xlpm.txt, E365,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365" s="6" t="str" cm="1">
        <f t="array" ref="G365">_xlfn.LET(
 _xlpm.txt, TRIM(E365),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365" s="6" t="str">
        <f t="shared" si="25"/>
        <v>RYX-02-020</v>
      </c>
      <c r="I365" s="6" t="str" cm="1">
        <f t="array" ref="I365">_xlfn.LET(
 _xlpm.txt, E365,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65" s="6" t="e" cm="1">
        <f t="array" ref="J365">_xlfn.LET(
 _xlpm.txt, E365,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65" s="6" t="e" cm="1">
        <f t="array" ref="K365">_xlfn.LET(
 _xlpm.txt, E365,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365" s="6" t="str">
        <f>IFERROR(_xlfn.TEXTAFTER(_xlfn.TEXTBEFORE(E365," PER"),"USD ")," ")</f>
        <v xml:space="preserve"> </v>
      </c>
      <c r="M365" s="6" t="e">
        <f t="shared" si="26"/>
        <v>#VALUE!</v>
      </c>
      <c r="N365" s="6">
        <v>4004</v>
      </c>
      <c r="O365" s="6" t="s">
        <v>28</v>
      </c>
      <c r="P365" s="6">
        <v>381.52248001997998</v>
      </c>
      <c r="Q365" s="6">
        <v>1527616.01</v>
      </c>
      <c r="R365" s="6">
        <v>4.5284567361421963</v>
      </c>
      <c r="S365" s="6">
        <v>18131.94077151336</v>
      </c>
      <c r="T365" s="27">
        <v>559718.5</v>
      </c>
      <c r="U365" s="6">
        <f t="shared" si="27"/>
        <v>386.05093675612216</v>
      </c>
      <c r="V365" s="6">
        <f t="shared" si="28"/>
        <v>2024</v>
      </c>
      <c r="W365" s="10" t="str">
        <f>IFERROR(VLOOKUP(VALUE(D365),'HSN Lookup'!$A:$B,2,0),"Unknown")</f>
        <v>Household Steel Items</v>
      </c>
      <c r="X365" s="6" t="str">
        <f t="shared" si="29"/>
        <v>Cloth Stand</v>
      </c>
    </row>
    <row r="366" spans="1:24">
      <c r="A366" s="25" t="s">
        <v>24</v>
      </c>
      <c r="B366" s="6" t="s">
        <v>529</v>
      </c>
      <c r="C366" s="6" t="s">
        <v>26</v>
      </c>
      <c r="D366" s="26" t="s">
        <v>32</v>
      </c>
      <c r="E366" s="6" t="s">
        <v>538</v>
      </c>
      <c r="F366" s="6" t="str" cm="1">
        <f t="array" ref="F366">_xlfn.LET(
 _xlpm.txt, E366,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66" s="6" t="str" cm="1">
        <f t="array" ref="G366">_xlfn.LET(
 _xlpm.txt, TRIM(E366),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(RY304-2)</v>
      </c>
      <c r="H366" s="6" t="str">
        <f t="shared" si="25"/>
        <v>RY304-2</v>
      </c>
      <c r="I366" s="6" t="str" cm="1">
        <f t="array" ref="I366">_xlfn.LET(
 _xlpm.txt, E366,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66" s="6" cm="1">
        <f t="array" ref="J366">_xlfn.LET(
 _xlpm.txt, E366,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</v>
      </c>
      <c r="K366" s="6" t="str" cm="1">
        <f t="array" ref="K366">_xlfn.LET(
 _xlpm.txt, E366,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66" s="6" t="str">
        <f>IFERROR(_xlfn.TEXTAFTER(_xlfn.TEXTBEFORE(E366," PER"),"USD ")," ")</f>
        <v xml:space="preserve"> </v>
      </c>
      <c r="M366" s="6" t="str">
        <f t="shared" si="26"/>
        <v>PCS</v>
      </c>
      <c r="N366" s="6">
        <v>50.4</v>
      </c>
      <c r="O366" s="6" t="s">
        <v>28</v>
      </c>
      <c r="P366" s="6">
        <v>999.46805555555557</v>
      </c>
      <c r="Q366" s="6">
        <v>50373.19</v>
      </c>
      <c r="R366" s="6">
        <v>11.86312232113419</v>
      </c>
      <c r="S366" s="6">
        <v>597.90136498516324</v>
      </c>
      <c r="T366" s="27">
        <v>18456.7</v>
      </c>
      <c r="U366" s="6">
        <f t="shared" si="27"/>
        <v>1011.3311778766897</v>
      </c>
      <c r="V366" s="6">
        <f t="shared" si="28"/>
        <v>2024</v>
      </c>
      <c r="W366" s="10" t="str">
        <f>IFERROR(VLOOKUP(VALUE(D366),'HSN Lookup'!$A:$B,2,0),"Unknown")</f>
        <v>Household Steel Items</v>
      </c>
      <c r="X366" s="6" t="str">
        <f t="shared" si="29"/>
        <v>Lunch Box</v>
      </c>
    </row>
    <row r="367" spans="1:24">
      <c r="A367" s="25" t="s">
        <v>24</v>
      </c>
      <c r="B367" s="6" t="s">
        <v>529</v>
      </c>
      <c r="C367" s="6" t="s">
        <v>26</v>
      </c>
      <c r="D367" s="26" t="s">
        <v>32</v>
      </c>
      <c r="E367" s="6" t="s">
        <v>539</v>
      </c>
      <c r="F367" s="6" t="str" cm="1">
        <f t="array" ref="F367">_xlfn.LET(
 _xlpm.txt, E367,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367" s="6" t="str" cm="1">
        <f t="array" ref="G367">_xlfn.LET(
 _xlpm.txt, TRIM(E367),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SMALL (SY-845-3)</v>
      </c>
      <c r="H367" s="6" t="str">
        <f t="shared" si="25"/>
        <v>SY-845-3</v>
      </c>
      <c r="I367" s="6" t="str" cm="1">
        <f t="array" ref="I367">_xlfn.LET(
 _xlpm.txt, E367,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67" s="6" cm="1">
        <f t="array" ref="J367">_xlfn.LET(
 _xlpm.txt, E367,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280</v>
      </c>
      <c r="K367" s="6" t="str" cm="1">
        <f t="array" ref="K367">_xlfn.LET(
 _xlpm.txt, E367,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67" s="6" t="str">
        <f>IFERROR(_xlfn.TEXTAFTER(_xlfn.TEXTBEFORE(E367," PER"),"USD ")," ")</f>
        <v xml:space="preserve"> </v>
      </c>
      <c r="M367" s="6" t="str">
        <f t="shared" si="26"/>
        <v>PCS</v>
      </c>
      <c r="N367" s="6">
        <v>42</v>
      </c>
      <c r="O367" s="6" t="s">
        <v>28</v>
      </c>
      <c r="P367" s="6">
        <v>624.64166666666677</v>
      </c>
      <c r="Q367" s="6">
        <v>26234.95</v>
      </c>
      <c r="R367" s="6">
        <v>7.4141444114737869</v>
      </c>
      <c r="S367" s="6">
        <v>311.3940652818992</v>
      </c>
      <c r="T367" s="27">
        <v>9612.5</v>
      </c>
      <c r="U367" s="6">
        <f t="shared" si="27"/>
        <v>632.05581107814055</v>
      </c>
      <c r="V367" s="6">
        <f t="shared" si="28"/>
        <v>2024</v>
      </c>
      <c r="W367" s="10" t="str">
        <f>IFERROR(VLOOKUP(VALUE(D367),'HSN Lookup'!$A:$B,2,0),"Unknown")</f>
        <v>Household Steel Items</v>
      </c>
      <c r="X367" s="6" t="str">
        <f t="shared" si="29"/>
        <v>Basket</v>
      </c>
    </row>
    <row r="368" spans="1:24">
      <c r="A368" s="25" t="s">
        <v>24</v>
      </c>
      <c r="B368" s="6" t="s">
        <v>529</v>
      </c>
      <c r="C368" s="6" t="s">
        <v>26</v>
      </c>
      <c r="D368" s="26" t="s">
        <v>32</v>
      </c>
      <c r="E368" s="6" t="s">
        <v>540</v>
      </c>
      <c r="F368" s="6" t="str" cm="1">
        <f t="array" ref="F368">_xlfn.LET(
 _xlpm.txt, E368,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368" s="6" t="str" cm="1">
        <f t="array" ref="G368">_xlfn.LET(
 _xlpm.txt, TRIM(E368),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ROUND (SY-845-7)</v>
      </c>
      <c r="H368" s="6" t="str">
        <f t="shared" si="25"/>
        <v>SY-845-7</v>
      </c>
      <c r="I368" s="6" t="str" cm="1">
        <f t="array" ref="I368">_xlfn.LET(
 _xlpm.txt, E368,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68" s="6" cm="1">
        <f t="array" ref="J368">_xlfn.LET(
 _xlpm.txt, E368,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336</v>
      </c>
      <c r="K368" s="6" t="str" cm="1">
        <f t="array" ref="K368">_xlfn.LET(
 _xlpm.txt, E368,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68" s="6" t="str">
        <f>IFERROR(_xlfn.TEXTAFTER(_xlfn.TEXTBEFORE(E368," PER"),"USD ")," ")</f>
        <v xml:space="preserve"> </v>
      </c>
      <c r="M368" s="6" t="str">
        <f t="shared" si="26"/>
        <v>PCS</v>
      </c>
      <c r="N368" s="6">
        <v>36.4</v>
      </c>
      <c r="O368" s="6" t="s">
        <v>28</v>
      </c>
      <c r="P368" s="6">
        <v>518.94945054945049</v>
      </c>
      <c r="Q368" s="6">
        <v>18889.759999999998</v>
      </c>
      <c r="R368" s="6">
        <v>6.159637395245702</v>
      </c>
      <c r="S368" s="6">
        <v>224.2108011869436</v>
      </c>
      <c r="T368" s="27">
        <v>6921.3</v>
      </c>
      <c r="U368" s="6">
        <f t="shared" si="27"/>
        <v>525.10908794469617</v>
      </c>
      <c r="V368" s="6">
        <f t="shared" si="28"/>
        <v>2024</v>
      </c>
      <c r="W368" s="10" t="str">
        <f>IFERROR(VLOOKUP(VALUE(D368),'HSN Lookup'!$A:$B,2,0),"Unknown")</f>
        <v>Household Steel Items</v>
      </c>
      <c r="X368" s="6" t="str">
        <f t="shared" si="29"/>
        <v>Basket</v>
      </c>
    </row>
    <row r="369" spans="1:24">
      <c r="A369" s="25" t="s">
        <v>24</v>
      </c>
      <c r="B369" s="6" t="s">
        <v>529</v>
      </c>
      <c r="C369" s="6" t="s">
        <v>26</v>
      </c>
      <c r="D369" s="26" t="s">
        <v>29</v>
      </c>
      <c r="E369" s="6" t="s">
        <v>541</v>
      </c>
      <c r="F369" s="6" t="str" cm="1">
        <f t="array" ref="F369">_xlfn.LET(
 _xlpm.txt, E369,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369" s="6" t="str" cm="1">
        <f t="array" ref="G369">_xlfn.LET(
 _xlpm.txt, TRIM(E369),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369" s="6" t="str">
        <f t="shared" si="25"/>
        <v>OKS-4156</v>
      </c>
      <c r="I369" s="6" t="str" cm="1">
        <f t="array" ref="I369">_xlfn.LET(
 _xlpm.txt, E369,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69" s="6" cm="1">
        <f t="array" ref="J369">_xlfn.LET(
 _xlpm.txt, E369,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98880</v>
      </c>
      <c r="K369" s="6" t="str" cm="1">
        <f t="array" ref="K369">_xlfn.LET(
 _xlpm.txt, E369,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69" s="6" t="str">
        <f>IFERROR(_xlfn.TEXTAFTER(_xlfn.TEXTBEFORE(E369," PER"),"USD ")," ")</f>
        <v>0.239</v>
      </c>
      <c r="M369" s="6" t="str">
        <f t="shared" si="26"/>
        <v>PCS</v>
      </c>
      <c r="N369" s="6">
        <v>8825</v>
      </c>
      <c r="O369" s="6" t="s">
        <v>28</v>
      </c>
      <c r="P369" s="6">
        <v>235.6816135977337</v>
      </c>
      <c r="Q369" s="6">
        <v>2079890.24</v>
      </c>
      <c r="R369" s="6">
        <v>2.797407876530964</v>
      </c>
      <c r="S369" s="6">
        <v>24687.124510385758</v>
      </c>
      <c r="T369" s="27">
        <v>914319.7</v>
      </c>
      <c r="U369" s="6">
        <f t="shared" si="27"/>
        <v>238.47902147426467</v>
      </c>
      <c r="V369" s="6">
        <f t="shared" si="28"/>
        <v>2024</v>
      </c>
      <c r="W369" s="10" t="str">
        <f>IFERROR(VLOOKUP(VALUE(D369),'HSN Lookup'!$A:$B,2,0),"Unknown")</f>
        <v>Steel Scrubbers</v>
      </c>
      <c r="X369" s="6" t="str">
        <f t="shared" si="29"/>
        <v>Scrubber</v>
      </c>
    </row>
    <row r="370" spans="1:24">
      <c r="A370" s="25" t="s">
        <v>24</v>
      </c>
      <c r="B370" s="6" t="s">
        <v>529</v>
      </c>
      <c r="C370" s="6" t="s">
        <v>26</v>
      </c>
      <c r="D370" s="26" t="s">
        <v>32</v>
      </c>
      <c r="E370" s="6" t="s">
        <v>542</v>
      </c>
      <c r="F370" s="6" t="str" cm="1">
        <f t="array" ref="F370">_xlfn.LET(
 _xlpm.txt, E370,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BASKET</v>
      </c>
      <c r="G370" s="6" t="str" cm="1">
        <f t="array" ref="G370">_xlfn.LET(
 _xlpm.txt, TRIM(E370),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BASKET BIG (SY-845-4)</v>
      </c>
      <c r="H370" s="6" t="str">
        <f t="shared" si="25"/>
        <v>SY-845-4</v>
      </c>
      <c r="I370" s="6" t="str" cm="1">
        <f t="array" ref="I370">_xlfn.LET(
 _xlpm.txt, E370,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70" s="6" cm="1">
        <f t="array" ref="J370">_xlfn.LET(
 _xlpm.txt, E370,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224</v>
      </c>
      <c r="K370" s="6" t="str" cm="1">
        <f t="array" ref="K370">_xlfn.LET(
 _xlpm.txt, E370,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70" s="6" t="str">
        <f>IFERROR(_xlfn.TEXTAFTER(_xlfn.TEXTBEFORE(E370," PER"),"USD ")," ")</f>
        <v xml:space="preserve"> </v>
      </c>
      <c r="M370" s="6" t="str">
        <f t="shared" si="26"/>
        <v>PCS</v>
      </c>
      <c r="N370" s="6">
        <v>40.6</v>
      </c>
      <c r="O370" s="6" t="s">
        <v>28</v>
      </c>
      <c r="P370" s="6">
        <v>585.85123152709377</v>
      </c>
      <c r="Q370" s="6">
        <v>23785.56</v>
      </c>
      <c r="R370" s="6">
        <v>6.9537238163453257</v>
      </c>
      <c r="S370" s="6">
        <v>282.32118694362021</v>
      </c>
      <c r="T370" s="27">
        <v>8715</v>
      </c>
      <c r="U370" s="6">
        <f t="shared" si="27"/>
        <v>592.80495534343913</v>
      </c>
      <c r="V370" s="6">
        <f t="shared" si="28"/>
        <v>2024</v>
      </c>
      <c r="W370" s="10" t="str">
        <f>IFERROR(VLOOKUP(VALUE(D370),'HSN Lookup'!$A:$B,2,0),"Unknown")</f>
        <v>Household Steel Items</v>
      </c>
      <c r="X370" s="6" t="str">
        <f t="shared" si="29"/>
        <v>Basket</v>
      </c>
    </row>
    <row r="371" spans="1:24">
      <c r="A371" s="25" t="s">
        <v>24</v>
      </c>
      <c r="B371" s="6" t="s">
        <v>543</v>
      </c>
      <c r="C371" s="6" t="s">
        <v>26</v>
      </c>
      <c r="D371" s="26" t="s">
        <v>32</v>
      </c>
      <c r="E371" s="6" t="s">
        <v>544</v>
      </c>
      <c r="F371" s="6" t="str" cm="1">
        <f t="array" ref="F371">_xlfn.LET(
 _xlpm.txt, E371,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371" s="6" t="str" cm="1">
        <f t="array" ref="G371">_xlfn.LET(
 _xlpm.txt, TRIM(E371),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(SL-89)</v>
      </c>
      <c r="H371" s="6" t="str">
        <f t="shared" si="25"/>
        <v>SL-89</v>
      </c>
      <c r="I371" s="6" t="str" cm="1">
        <f t="array" ref="I371">_xlfn.LET(
 _xlpm.txt, E371,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71" s="6" cm="1">
        <f t="array" ref="J371">_xlfn.LET(
 _xlpm.txt, E371,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371" s="6" t="str" cm="1">
        <f t="array" ref="K371">_xlfn.LET(
 _xlpm.txt, E371,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71" s="6" t="str">
        <f>IFERROR(_xlfn.TEXTAFTER(_xlfn.TEXTBEFORE(E371," PER"),"USD ")," ")</f>
        <v>7.45</v>
      </c>
      <c r="M371" s="6" t="str">
        <f t="shared" si="26"/>
        <v>PCS</v>
      </c>
      <c r="N371" s="6">
        <v>15568</v>
      </c>
      <c r="O371" s="6" t="s">
        <v>28</v>
      </c>
      <c r="P371" s="6">
        <v>402.65286613566292</v>
      </c>
      <c r="Q371" s="6">
        <v>6268499.8200000003</v>
      </c>
      <c r="R371" s="6">
        <v>4.779262506061281</v>
      </c>
      <c r="S371" s="6">
        <v>74403.558694362015</v>
      </c>
      <c r="T371" s="27">
        <v>2296778.4</v>
      </c>
      <c r="U371" s="6">
        <f t="shared" si="27"/>
        <v>407.4321286417242</v>
      </c>
      <c r="V371" s="6">
        <f t="shared" si="28"/>
        <v>2024</v>
      </c>
      <c r="W371" s="10" t="str">
        <f>IFERROR(VLOOKUP(VALUE(D371),'HSN Lookup'!$A:$B,2,0),"Unknown")</f>
        <v>Household Steel Items</v>
      </c>
      <c r="X371" s="6" t="str">
        <f t="shared" si="29"/>
        <v>Hanger</v>
      </c>
    </row>
    <row r="372" spans="1:24">
      <c r="A372" s="25" t="s">
        <v>24</v>
      </c>
      <c r="B372" s="6" t="s">
        <v>545</v>
      </c>
      <c r="C372" s="6" t="s">
        <v>26</v>
      </c>
      <c r="D372" s="26" t="s">
        <v>32</v>
      </c>
      <c r="E372" s="6" t="s">
        <v>546</v>
      </c>
      <c r="F372" s="6" t="str" cm="1">
        <f t="array" ref="F372">_xlfn.LET(
 _xlpm.txt, E372,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72" s="6" t="str" cm="1">
        <f t="array" ref="G372">_xlfn.LET(
 _xlpm.txt, TRIM(E372),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372" s="6" t="str">
        <f t="shared" si="25"/>
        <v>2628</v>
      </c>
      <c r="I372" s="6" t="str" cm="1">
        <f t="array" ref="I372">_xlfn.LET(
 _xlpm.txt, E372,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72" s="6" cm="1">
        <f t="array" ref="J372">_xlfn.LET(
 _xlpm.txt, E372,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167076</v>
      </c>
      <c r="K372" s="6" t="str" cm="1">
        <f t="array" ref="K372">_xlfn.LET(
 _xlpm.txt, E372,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PKT</v>
      </c>
      <c r="L372" s="6" t="str">
        <f>IFERROR(_xlfn.TEXTAFTER(_xlfn.TEXTBEFORE(E372," PER"),"USD ")," ")</f>
        <v>0.38</v>
      </c>
      <c r="M372" s="6" t="str">
        <f t="shared" si="26"/>
        <v>PACK</v>
      </c>
      <c r="N372" s="6">
        <v>5662.02</v>
      </c>
      <c r="O372" s="6" t="s">
        <v>28</v>
      </c>
      <c r="P372" s="6">
        <v>953.805754836613</v>
      </c>
      <c r="Q372" s="6">
        <v>5400467.2599999998</v>
      </c>
      <c r="R372" s="6">
        <v>11.321136555924189</v>
      </c>
      <c r="S372" s="6">
        <v>64100.501602373894</v>
      </c>
      <c r="T372" s="27">
        <v>1978731.2</v>
      </c>
      <c r="U372" s="6">
        <f t="shared" si="27"/>
        <v>965.12689139253723</v>
      </c>
      <c r="V372" s="6">
        <f t="shared" si="28"/>
        <v>2024</v>
      </c>
      <c r="W372" s="10" t="str">
        <f>IFERROR(VLOOKUP(VALUE(D372),'HSN Lookup'!$A:$B,2,0),"Unknown")</f>
        <v>Household Steel Items</v>
      </c>
      <c r="X372" s="6" t="str">
        <f t="shared" si="29"/>
        <v>Other</v>
      </c>
    </row>
    <row r="373" spans="1:24">
      <c r="A373" s="25" t="s">
        <v>24</v>
      </c>
      <c r="B373" s="6" t="s">
        <v>547</v>
      </c>
      <c r="C373" s="6" t="s">
        <v>26</v>
      </c>
      <c r="D373" s="26" t="s">
        <v>29</v>
      </c>
      <c r="E373" s="6" t="s">
        <v>497</v>
      </c>
      <c r="F373" s="6" t="str" cm="1">
        <f t="array" ref="F373">_xlfn.LET(
 _xlpm.txt, E373,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73" s="6" t="str" cm="1">
        <f t="array" ref="G373">_xlfn.LET(
 _xlpm.txt, TRIM(E373),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373" s="6" t="str">
        <f t="shared" si="25"/>
        <v>8001-2</v>
      </c>
      <c r="I373" s="6" t="str" cm="1">
        <f t="array" ref="I373">_xlfn.LET(
 _xlpm.txt, E373,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73" s="6" t="e" cm="1">
        <f t="array" ref="J373">_xlfn.LET(
 _xlpm.txt, E373,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73" s="6" t="str" cm="1">
        <f t="array" ref="K373">_xlfn.LET(
 _xlpm.txt, E373,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373" s="6" t="str">
        <f>IFERROR(_xlfn.TEXTAFTER(_xlfn.TEXTBEFORE(E373," PER"),"USD ")," ")</f>
        <v xml:space="preserve"> </v>
      </c>
      <c r="M373" s="6" t="str">
        <f t="shared" si="26"/>
        <v>SET</v>
      </c>
      <c r="N373" s="6">
        <v>4900</v>
      </c>
      <c r="O373" s="6" t="s">
        <v>28</v>
      </c>
      <c r="P373" s="6">
        <v>450.0187877551021</v>
      </c>
      <c r="Q373" s="6">
        <v>2205092.06</v>
      </c>
      <c r="R373" s="6">
        <v>5.3414692908617436</v>
      </c>
      <c r="S373" s="6">
        <v>26173.19952522255</v>
      </c>
      <c r="T373" s="27">
        <v>969358.4</v>
      </c>
      <c r="U373" s="6">
        <f t="shared" si="27"/>
        <v>455.36025704596386</v>
      </c>
      <c r="V373" s="6">
        <f t="shared" si="28"/>
        <v>2024</v>
      </c>
      <c r="W373" s="10" t="str">
        <f>IFERROR(VLOOKUP(VALUE(D373),'HSN Lookup'!$A:$B,2,0),"Unknown")</f>
        <v>Steel Scrubbers</v>
      </c>
      <c r="X373" s="6" t="str">
        <f t="shared" si="29"/>
        <v>Scrubber</v>
      </c>
    </row>
    <row r="374" spans="1:24">
      <c r="A374" s="25" t="s">
        <v>24</v>
      </c>
      <c r="B374" s="6" t="s">
        <v>548</v>
      </c>
      <c r="C374" s="6" t="s">
        <v>26</v>
      </c>
      <c r="D374" s="26" t="s">
        <v>32</v>
      </c>
      <c r="E374" s="6" t="s">
        <v>549</v>
      </c>
      <c r="F374" s="6" t="str" cm="1">
        <f t="array" ref="F374">_xlfn.LET(
 _xlpm.txt, E374,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74" s="6" t="str" cm="1">
        <f t="array" ref="G374">_xlfn.LET(
 _xlpm.txt, TRIM(E374),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SPRINKLER</v>
      </c>
      <c r="H374" s="6" t="str">
        <f t="shared" si="25"/>
        <v>AM-430</v>
      </c>
      <c r="I374" s="6" t="str" cm="1">
        <f t="array" ref="I374">_xlfn.LET(
 _xlpm.txt, E374,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74" s="6" cm="1">
        <f t="array" ref="J374">_xlfn.LET(
 _xlpm.txt, E374,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32208</v>
      </c>
      <c r="K374" s="6" t="str" cm="1">
        <f t="array" ref="K374">_xlfn.LET(
 _xlpm.txt, E374,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74" s="6" t="str">
        <f>IFERROR(_xlfn.TEXTAFTER(_xlfn.TEXTBEFORE(E374," PER"),"USD ")," ")</f>
        <v>0.5816</v>
      </c>
      <c r="M374" s="6" t="str">
        <f t="shared" si="26"/>
        <v>PCS</v>
      </c>
      <c r="N374" s="6">
        <v>5904.8</v>
      </c>
      <c r="O374" s="6" t="s">
        <v>28</v>
      </c>
      <c r="P374" s="6">
        <v>281.31053210947022</v>
      </c>
      <c r="Q374" s="6">
        <v>1661082.43</v>
      </c>
      <c r="R374" s="6">
        <v>3.356927590805133</v>
      </c>
      <c r="S374" s="6">
        <v>19821.986038186162</v>
      </c>
      <c r="T374" s="27">
        <v>608620.6</v>
      </c>
      <c r="U374" s="6">
        <f t="shared" si="27"/>
        <v>284.66745970027534</v>
      </c>
      <c r="V374" s="6">
        <f t="shared" si="28"/>
        <v>2024</v>
      </c>
      <c r="W374" s="10" t="str">
        <f>IFERROR(VLOOKUP(VALUE(D374),'HSN Lookup'!$A:$B,2,0),"Unknown")</f>
        <v>Household Steel Items</v>
      </c>
      <c r="X374" s="6" t="str">
        <f t="shared" si="29"/>
        <v>Sprinkler</v>
      </c>
    </row>
    <row r="375" spans="1:24">
      <c r="A375" s="25" t="s">
        <v>24</v>
      </c>
      <c r="B375" s="6" t="s">
        <v>550</v>
      </c>
      <c r="C375" s="6" t="s">
        <v>26</v>
      </c>
      <c r="D375" s="26" t="s">
        <v>32</v>
      </c>
      <c r="E375" s="6" t="s">
        <v>533</v>
      </c>
      <c r="F375" s="6" t="str" cm="1">
        <f t="array" ref="F375">_xlfn.LET(
 _xlpm.txt, E375,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375" s="6" t="str" cm="1">
        <f t="array" ref="G375">_xlfn.LET(
 _xlpm.txt, TRIM(E375),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375" s="6" t="str">
        <f t="shared" si="25"/>
        <v>RYX-02-021A</v>
      </c>
      <c r="I375" s="6" t="str" cm="1">
        <f t="array" ref="I375">_xlfn.LET(
 _xlpm.txt, E375,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75" s="6" t="e" cm="1">
        <f t="array" ref="J375">_xlfn.LET(
 _xlpm.txt, E375,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75" s="6" t="e" cm="1">
        <f t="array" ref="K375">_xlfn.LET(
 _xlpm.txt, E375,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375" s="6" t="str">
        <f>IFERROR(_xlfn.TEXTAFTER(_xlfn.TEXTBEFORE(E375," PER"),"USD ")," ")</f>
        <v xml:space="preserve"> </v>
      </c>
      <c r="M375" s="6" t="e">
        <f t="shared" si="26"/>
        <v>#VALUE!</v>
      </c>
      <c r="N375" s="6">
        <v>23760</v>
      </c>
      <c r="O375" s="6" t="s">
        <v>28</v>
      </c>
      <c r="P375" s="6">
        <v>212.06653703703711</v>
      </c>
      <c r="Q375" s="6">
        <v>5038700.92</v>
      </c>
      <c r="R375" s="6">
        <v>2.5306269336161931</v>
      </c>
      <c r="S375" s="6">
        <v>60127.695942720762</v>
      </c>
      <c r="T375" s="27">
        <v>1846180</v>
      </c>
      <c r="U375" s="6">
        <f t="shared" si="27"/>
        <v>214.5971639706533</v>
      </c>
      <c r="V375" s="6">
        <f t="shared" si="28"/>
        <v>2024</v>
      </c>
      <c r="W375" s="10" t="str">
        <f>IFERROR(VLOOKUP(VALUE(D375),'HSN Lookup'!$A:$B,2,0),"Unknown")</f>
        <v>Household Steel Items</v>
      </c>
      <c r="X375" s="6" t="str">
        <f t="shared" si="29"/>
        <v>Cloth Stand</v>
      </c>
    </row>
    <row r="376" spans="1:24">
      <c r="A376" s="25" t="s">
        <v>24</v>
      </c>
      <c r="B376" s="6" t="s">
        <v>551</v>
      </c>
      <c r="C376" s="6" t="s">
        <v>26</v>
      </c>
      <c r="D376" s="26" t="s">
        <v>32</v>
      </c>
      <c r="E376" s="6" t="s">
        <v>552</v>
      </c>
      <c r="F376" s="6" t="str" cm="1">
        <f t="array" ref="F376">_xlfn.LET(
 _xlpm.txt, E376,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76" s="6" t="str" cm="1">
        <f t="array" ref="G376">_xlfn.LET(
 _xlpm.txt, TRIM(E376),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(RYX-02-026-3S)</v>
      </c>
      <c r="H376" s="6" t="str">
        <f t="shared" si="25"/>
        <v>RYX-02-026-3S</v>
      </c>
      <c r="I376" s="6" cm="1">
        <f t="array" ref="I376">_xlfn.LET(
 _xlpm.txt, E376,
 _xlpm.afterQty, IFERROR(_xlfn.TEXTAFTER(_xlpm.txt, "QTY:"), ""),
 _xlpm.numberText, TRIM(_xlfn.TEXTBEFORE(_xlpm.afterQty, " ")),
 _xlpm.cleanNum, SUBSTITUTE(_xlpm.numberText, ",", ""),
 IF(ISNUMBER(--_xlpm.cleanNum), --_xlpm.cleanNum, "")
)</f>
        <v>848</v>
      </c>
      <c r="J376" s="6" cm="1">
        <f t="array" ref="J376">_xlfn.LET(
 _xlpm.txt, E376,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848</v>
      </c>
      <c r="K376" s="6" t="str" cm="1">
        <f t="array" ref="K376">_xlfn.LET(
 _xlpm.txt, E376,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76" s="6" t="str">
        <f>IFERROR(_xlfn.TEXTAFTER(_xlfn.TEXTBEFORE(E376," PER"),"USD ")," ")</f>
        <v xml:space="preserve"> </v>
      </c>
      <c r="M376" s="6" t="str">
        <f t="shared" si="26"/>
        <v>PCS</v>
      </c>
      <c r="N376" s="6">
        <v>3307.2</v>
      </c>
      <c r="O376" s="6" t="s">
        <v>28</v>
      </c>
      <c r="P376" s="6">
        <v>272.85885341073998</v>
      </c>
      <c r="Q376" s="6">
        <v>902398.8</v>
      </c>
      <c r="R376" s="6">
        <v>3.2560722364050099</v>
      </c>
      <c r="S376" s="6">
        <v>10768.4821002387</v>
      </c>
      <c r="T376" s="27">
        <v>330639</v>
      </c>
      <c r="U376" s="6">
        <f t="shared" si="27"/>
        <v>276.11492564714501</v>
      </c>
      <c r="V376" s="6">
        <f t="shared" si="28"/>
        <v>2023</v>
      </c>
      <c r="W376" s="10" t="str">
        <f>IFERROR(VLOOKUP(VALUE(D376),'HSN Lookup'!$A:$B,2,0),"Unknown")</f>
        <v>Household Steel Items</v>
      </c>
      <c r="X376" s="6" t="str">
        <f t="shared" si="29"/>
        <v>Cloth Stand</v>
      </c>
    </row>
    <row r="377" spans="1:24">
      <c r="A377" s="25" t="s">
        <v>24</v>
      </c>
      <c r="B377" s="6" t="s">
        <v>553</v>
      </c>
      <c r="C377" s="6" t="s">
        <v>26</v>
      </c>
      <c r="D377" s="26" t="s">
        <v>101</v>
      </c>
      <c r="E377" s="6" t="s">
        <v>554</v>
      </c>
      <c r="F377" s="6" t="str" cm="1">
        <f t="array" ref="F377">_xlfn.LET(
 _xlpm.txt, E377,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NON</v>
      </c>
      <c r="G377" s="6" t="str" cm="1">
        <f t="array" ref="G377">_xlfn.LET(
 _xlpm.txt, TRIM(E377),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NON STICK FRY PAN 16CM</v>
      </c>
      <c r="H377" s="6" t="str">
        <f t="shared" si="25"/>
        <v>AN-01</v>
      </c>
      <c r="I377" s="6" cm="1">
        <f t="array" ref="I377">_xlfn.LET(
 _xlpm.txt, E377,
 _xlpm.afterQty, IFERROR(_xlfn.TEXTAFTER(_xlpm.txt, "QTY:"), ""),
 _xlpm.numberText, TRIM(_xlfn.TEXTBEFORE(_xlpm.afterQty, " ")),
 _xlpm.cleanNum, SUBSTITUTE(_xlpm.numberText, ",", ""),
 IF(ISNUMBER(--_xlpm.cleanNum), --_xlpm.cleanNum, "")
)</f>
        <v>10140</v>
      </c>
      <c r="J377" s="6" cm="1">
        <f t="array" ref="J377">_xlfn.LET(
 _xlpm.txt, E377,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10140</v>
      </c>
      <c r="K377" s="6" t="str" cm="1">
        <f t="array" ref="K377">_xlfn.LET(
 _xlpm.txt, E377,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77" s="6" t="str">
        <f>IFERROR(_xlfn.TEXTAFTER(_xlfn.TEXTBEFORE(E377," PER"),"USD ")," ")</f>
        <v>0.4718</v>
      </c>
      <c r="M377" s="6" t="str">
        <f t="shared" si="26"/>
        <v>PCS</v>
      </c>
      <c r="N377" s="6">
        <v>2298.4</v>
      </c>
      <c r="O377" s="6" t="s">
        <v>28</v>
      </c>
      <c r="P377" s="6">
        <v>185.020810128785</v>
      </c>
      <c r="Q377" s="6">
        <v>425251.83</v>
      </c>
      <c r="R377" s="6">
        <v>2.2078855623960001</v>
      </c>
      <c r="S377" s="6">
        <v>5074.6041766109802</v>
      </c>
      <c r="T377" s="27">
        <v>155812.29999999999</v>
      </c>
      <c r="U377" s="6">
        <f t="shared" si="27"/>
        <v>187.228695691181</v>
      </c>
      <c r="V377" s="6">
        <f t="shared" si="28"/>
        <v>2023</v>
      </c>
      <c r="W377" s="10" t="str">
        <f>IFERROR(VLOOKUP(VALUE(D377),'HSN Lookup'!$A:$B,2,0),"Unknown")</f>
        <v>Kitchen Filters</v>
      </c>
      <c r="X377" s="6" t="str">
        <f t="shared" si="29"/>
        <v>Other</v>
      </c>
    </row>
    <row r="378" spans="1:24">
      <c r="A378" s="25" t="s">
        <v>24</v>
      </c>
      <c r="B378" s="6" t="s">
        <v>553</v>
      </c>
      <c r="C378" s="6" t="s">
        <v>26</v>
      </c>
      <c r="D378" s="26" t="s">
        <v>32</v>
      </c>
      <c r="E378" s="6" t="s">
        <v>555</v>
      </c>
      <c r="F378" s="6" t="str" cm="1">
        <f t="array" ref="F378">_xlfn.LET(
 _xlpm.txt, E378,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78" s="6" t="str" cm="1">
        <f t="array" ref="G378">_xlfn.LET(
 _xlpm.txt, TRIM(E378),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(KL324H-9S)</v>
      </c>
      <c r="H378" s="6" t="str">
        <f t="shared" si="25"/>
        <v>KL324H-9S</v>
      </c>
      <c r="I378" s="6" t="str" cm="1">
        <f t="array" ref="I378">_xlfn.LET(
 _xlpm.txt, E378,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78" s="6" cm="1">
        <f t="array" ref="J378">_xlfn.LET(
 _xlpm.txt, E378,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59040</v>
      </c>
      <c r="K378" s="6" t="str" cm="1">
        <f t="array" ref="K378">_xlfn.LET(
 _xlpm.txt, E378,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78" s="6" t="str">
        <f>IFERROR(_xlfn.TEXTAFTER(_xlfn.TEXTBEFORE(E378," PER"),"USD ")," ")</f>
        <v>0.624</v>
      </c>
      <c r="M378" s="6" t="str">
        <f t="shared" si="26"/>
        <v>PCS</v>
      </c>
      <c r="N378" s="6">
        <v>9512</v>
      </c>
      <c r="O378" s="6" t="s">
        <v>28</v>
      </c>
      <c r="P378" s="6">
        <v>330.35913477712398</v>
      </c>
      <c r="Q378" s="6">
        <v>3142376.09</v>
      </c>
      <c r="R378" s="6">
        <v>3.9422331118988501</v>
      </c>
      <c r="S378" s="6">
        <v>37498.521360381899</v>
      </c>
      <c r="T378" s="27">
        <v>1151366.6000000001</v>
      </c>
      <c r="U378" s="6">
        <f t="shared" si="27"/>
        <v>334.30136788902286</v>
      </c>
      <c r="V378" s="6">
        <f t="shared" si="28"/>
        <v>2023</v>
      </c>
      <c r="W378" s="10" t="str">
        <f>IFERROR(VLOOKUP(VALUE(D378),'HSN Lookup'!$A:$B,2,0),"Unknown")</f>
        <v>Household Steel Items</v>
      </c>
      <c r="X378" s="6" t="str">
        <f t="shared" si="29"/>
        <v>Other</v>
      </c>
    </row>
    <row r="379" spans="1:24">
      <c r="A379" s="25" t="s">
        <v>24</v>
      </c>
      <c r="B379" s="6" t="s">
        <v>553</v>
      </c>
      <c r="C379" s="6" t="s">
        <v>26</v>
      </c>
      <c r="D379" s="26" t="s">
        <v>101</v>
      </c>
      <c r="E379" s="6" t="s">
        <v>556</v>
      </c>
      <c r="F379" s="6" t="str" cm="1">
        <f t="array" ref="F379">_xlfn.LET(
 _xlpm.txt, E379,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NON</v>
      </c>
      <c r="G379" s="6" t="str" cm="1">
        <f t="array" ref="G379">_xlfn.LET(
 _xlpm.txt, TRIM(E379),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NON STICK SAUCE PAN 16CM</v>
      </c>
      <c r="H379" s="6" t="str">
        <f t="shared" si="25"/>
        <v>AN-02</v>
      </c>
      <c r="I379" s="6" cm="1">
        <f t="array" ref="I379">_xlfn.LET(
 _xlpm.txt, E379,
 _xlpm.afterQty, IFERROR(_xlfn.TEXTAFTER(_xlpm.txt, "QTY:"), ""),
 _xlpm.numberText, TRIM(_xlfn.TEXTBEFORE(_xlpm.afterQty, " ")),
 _xlpm.cleanNum, SUBSTITUTE(_xlpm.numberText, ",", ""),
 IF(ISNUMBER(--_xlpm.cleanNum), --_xlpm.cleanNum, "")
)</f>
        <v>18630</v>
      </c>
      <c r="J379" s="6" cm="1">
        <f t="array" ref="J379">_xlfn.LET(
 _xlpm.txt, E379,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18630</v>
      </c>
      <c r="K379" s="6" t="str" cm="1">
        <f t="array" ref="K379">_xlfn.LET(
 _xlpm.txt, E379,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79" s="6" t="str">
        <f>IFERROR(_xlfn.TEXTAFTER(_xlfn.TEXTBEFORE(E379," PER"),"USD ")," ")</f>
        <v>0.5352</v>
      </c>
      <c r="M379" s="6" t="str">
        <f t="shared" si="26"/>
        <v>PCS</v>
      </c>
      <c r="N379" s="6">
        <v>4781.7</v>
      </c>
      <c r="O379" s="6" t="s">
        <v>28</v>
      </c>
      <c r="P379" s="6">
        <v>185.352014973754</v>
      </c>
      <c r="Q379" s="6">
        <v>886297.73</v>
      </c>
      <c r="R379" s="6">
        <v>2.21183788751497</v>
      </c>
      <c r="S379" s="6">
        <v>10576.3452267303</v>
      </c>
      <c r="T379" s="27">
        <v>324739.5</v>
      </c>
      <c r="U379" s="6">
        <f t="shared" si="27"/>
        <v>187.56385286126897</v>
      </c>
      <c r="V379" s="6">
        <f t="shared" si="28"/>
        <v>2023</v>
      </c>
      <c r="W379" s="10" t="str">
        <f>IFERROR(VLOOKUP(VALUE(D379),'HSN Lookup'!$A:$B,2,0),"Unknown")</f>
        <v>Kitchen Filters</v>
      </c>
      <c r="X379" s="6" t="str">
        <f t="shared" si="29"/>
        <v>Other</v>
      </c>
    </row>
    <row r="380" spans="1:24">
      <c r="A380" s="25" t="s">
        <v>24</v>
      </c>
      <c r="B380" s="6" t="s">
        <v>557</v>
      </c>
      <c r="C380" s="6" t="s">
        <v>26</v>
      </c>
      <c r="D380" s="26" t="s">
        <v>32</v>
      </c>
      <c r="E380" s="6" t="s">
        <v>558</v>
      </c>
      <c r="F380" s="6" t="str" cm="1">
        <f t="array" ref="F380">_xlfn.LET(
 _xlpm.txt, E380,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380" s="6" t="str" cm="1">
        <f t="array" ref="G380">_xlfn.LET(
 _xlpm.txt, TRIM(E380),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(6901)</v>
      </c>
      <c r="H380" s="6" t="str">
        <f t="shared" si="25"/>
        <v>6901</v>
      </c>
      <c r="I380" s="6" cm="1">
        <f t="array" ref="I380">_xlfn.LET(
 _xlpm.txt, E380,
 _xlpm.afterQty, IFERROR(_xlfn.TEXTAFTER(_xlpm.txt, "QTY:"), ""),
 _xlpm.numberText, TRIM(_xlfn.TEXTBEFORE(_xlpm.afterQty, " ")),
 _xlpm.cleanNum, SUBSTITUTE(_xlpm.numberText, ",", ""),
 IF(ISNUMBER(--_xlpm.cleanNum), --_xlpm.cleanNum, "")
)</f>
        <v>27960</v>
      </c>
      <c r="J380" s="6" cm="1">
        <f t="array" ref="J380">_xlfn.LET(
 _xlpm.txt, E380,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27960</v>
      </c>
      <c r="K380" s="6" t="str" cm="1">
        <f t="array" ref="K380">_xlfn.LET(
 _xlpm.txt, E380,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80" s="6" t="str">
        <f>IFERROR(_xlfn.TEXTAFTER(_xlfn.TEXTBEFORE(E380," PER"),"USD ")," ")</f>
        <v>0.90</v>
      </c>
      <c r="M380" s="6" t="str">
        <f t="shared" si="26"/>
        <v>PCS</v>
      </c>
      <c r="N380" s="6">
        <v>4543.5</v>
      </c>
      <c r="O380" s="6" t="s">
        <v>28</v>
      </c>
      <c r="P380" s="6">
        <v>472.73367227908</v>
      </c>
      <c r="Q380" s="6">
        <v>2147865.44</v>
      </c>
      <c r="R380" s="6">
        <v>5.6412132730200497</v>
      </c>
      <c r="S380" s="6">
        <v>25630.852505966599</v>
      </c>
      <c r="T380" s="27">
        <v>786977.9</v>
      </c>
      <c r="U380" s="6">
        <f t="shared" si="27"/>
        <v>478.37488555210007</v>
      </c>
      <c r="V380" s="6">
        <f t="shared" si="28"/>
        <v>2023</v>
      </c>
      <c r="W380" s="10" t="str">
        <f>IFERROR(VLOOKUP(VALUE(D380),'HSN Lookup'!$A:$B,2,0),"Unknown")</f>
        <v>Household Steel Items</v>
      </c>
      <c r="X380" s="6" t="str">
        <f t="shared" si="29"/>
        <v>Other</v>
      </c>
    </row>
    <row r="381" spans="1:24">
      <c r="A381" s="25" t="s">
        <v>24</v>
      </c>
      <c r="B381" s="6" t="s">
        <v>557</v>
      </c>
      <c r="C381" s="6" t="s">
        <v>26</v>
      </c>
      <c r="D381" s="26" t="s">
        <v>32</v>
      </c>
      <c r="E381" s="6" t="s">
        <v>559</v>
      </c>
      <c r="F381" s="6" t="str" cm="1">
        <f t="array" ref="F381">_xlfn.LET(
 _xlpm.txt, E381,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81" s="6" t="str" cm="1">
        <f t="array" ref="G381">_xlfn.LET(
 _xlpm.txt, TRIM(E381),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 (8505)</v>
      </c>
      <c r="H381" s="6" t="str">
        <f t="shared" si="25"/>
        <v>8505</v>
      </c>
      <c r="I381" s="6" cm="1">
        <f t="array" ref="I381">_xlfn.LET(
 _xlpm.txt, E381,
 _xlpm.afterQty, IFERROR(_xlfn.TEXTAFTER(_xlpm.txt, "QTY:"), ""),
 _xlpm.numberText, TRIM(_xlfn.TEXTBEFORE(_xlpm.afterQty, " ")),
 _xlpm.cleanNum, SUBSTITUTE(_xlpm.numberText, ",", ""),
 IF(ISNUMBER(--_xlpm.cleanNum), --_xlpm.cleanNum, "")
)</f>
        <v>11100</v>
      </c>
      <c r="J381" s="6" cm="1">
        <f t="array" ref="J381">_xlfn.LET(
 _xlpm.txt, E381,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11100</v>
      </c>
      <c r="K381" s="6" t="str" cm="1">
        <f t="array" ref="K381">_xlfn.LET(
 _xlpm.txt, E381,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81" s="6" t="str">
        <f>IFERROR(_xlfn.TEXTAFTER(_xlfn.TEXTBEFORE(E381," PER"),"USD ")," ")</f>
        <v>3.30</v>
      </c>
      <c r="M381" s="6" t="str">
        <f t="shared" si="26"/>
        <v>PCS</v>
      </c>
      <c r="N381" s="6">
        <v>7215</v>
      </c>
      <c r="O381" s="6" t="s">
        <v>28</v>
      </c>
      <c r="P381" s="6">
        <v>433.33915731115701</v>
      </c>
      <c r="Q381" s="6">
        <v>3126542.02</v>
      </c>
      <c r="R381" s="6">
        <v>5.1711116624243099</v>
      </c>
      <c r="S381" s="6">
        <v>37309.570644391402</v>
      </c>
      <c r="T381" s="27">
        <v>1145565</v>
      </c>
      <c r="U381" s="6">
        <f t="shared" si="27"/>
        <v>438.51026897358133</v>
      </c>
      <c r="V381" s="6">
        <f t="shared" si="28"/>
        <v>2023</v>
      </c>
      <c r="W381" s="10" t="str">
        <f>IFERROR(VLOOKUP(VALUE(D381),'HSN Lookup'!$A:$B,2,0),"Unknown")</f>
        <v>Household Steel Items</v>
      </c>
      <c r="X381" s="6" t="str">
        <f t="shared" si="29"/>
        <v>Lunch Box</v>
      </c>
    </row>
    <row r="382" spans="1:24">
      <c r="A382" s="25" t="s">
        <v>24</v>
      </c>
      <c r="B382" s="6" t="s">
        <v>557</v>
      </c>
      <c r="C382" s="6" t="s">
        <v>26</v>
      </c>
      <c r="D382" s="26" t="s">
        <v>32</v>
      </c>
      <c r="E382" s="6" t="s">
        <v>560</v>
      </c>
      <c r="F382" s="6" t="str" cm="1">
        <f t="array" ref="F382">_xlfn.LET(
 _xlpm.txt, E382,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82" s="6" t="str" cm="1">
        <f t="array" ref="G382">_xlfn.LET(
 _xlpm.txt, TRIM(E382),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SMALL (6587)</v>
      </c>
      <c r="H382" s="6" t="str">
        <f t="shared" si="25"/>
        <v>6587</v>
      </c>
      <c r="I382" s="6" cm="1">
        <f t="array" ref="I382">_xlfn.LET(
 _xlpm.txt, E382,
 _xlpm.afterQty, IFERROR(_xlfn.TEXTAFTER(_xlpm.txt, "QTY:"), ""),
 _xlpm.numberText, TRIM(_xlfn.TEXTBEFORE(_xlpm.afterQty, " ")),
 _xlpm.cleanNum, SUBSTITUTE(_xlpm.numberText, ",", ""),
 IF(ISNUMBER(--_xlpm.cleanNum), --_xlpm.cleanNum, "")
)</f>
        <v>51000</v>
      </c>
      <c r="J382" s="6" cm="1">
        <f t="array" ref="J382">_xlfn.LET(
 _xlpm.txt, E382,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51000</v>
      </c>
      <c r="K382" s="6" t="str" cm="1">
        <f t="array" ref="K382">_xlfn.LET(
 _xlpm.txt, E382,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82" s="6" t="str">
        <f>IFERROR(_xlfn.TEXTAFTER(_xlfn.TEXTBEFORE(E382," PER"),"USD ")," ")</f>
        <v>1.47</v>
      </c>
      <c r="M382" s="6" t="str">
        <f t="shared" si="26"/>
        <v>PCS</v>
      </c>
      <c r="N382" s="6">
        <v>10348.75</v>
      </c>
      <c r="O382" s="6" t="s">
        <v>28</v>
      </c>
      <c r="P382" s="6">
        <v>618.33946032129495</v>
      </c>
      <c r="Q382" s="6">
        <v>6399040.4900000002</v>
      </c>
      <c r="R382" s="6">
        <v>7.3787525098006599</v>
      </c>
      <c r="S382" s="6">
        <v>76360.865035799507</v>
      </c>
      <c r="T382" s="27">
        <v>2344608.4</v>
      </c>
      <c r="U382" s="6">
        <f t="shared" si="27"/>
        <v>625.71821283109557</v>
      </c>
      <c r="V382" s="6">
        <f t="shared" si="28"/>
        <v>2023</v>
      </c>
      <c r="W382" s="10" t="str">
        <f>IFERROR(VLOOKUP(VALUE(D382),'HSN Lookup'!$A:$B,2,0),"Unknown")</f>
        <v>Household Steel Items</v>
      </c>
      <c r="X382" s="6" t="str">
        <f t="shared" si="29"/>
        <v>Lunch Box</v>
      </c>
    </row>
    <row r="383" spans="1:24">
      <c r="A383" s="25" t="s">
        <v>24</v>
      </c>
      <c r="B383" s="6" t="s">
        <v>561</v>
      </c>
      <c r="C383" s="6" t="s">
        <v>26</v>
      </c>
      <c r="D383" s="26" t="s">
        <v>101</v>
      </c>
      <c r="E383" s="6" t="s">
        <v>562</v>
      </c>
      <c r="F383" s="6" t="str" cm="1">
        <f t="array" ref="F383">_xlfn.LET(
 _xlpm.txt, E383,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NON</v>
      </c>
      <c r="G383" s="6" t="str" cm="1">
        <f t="array" ref="G383">_xlfn.LET(
 _xlpm.txt, TRIM(E383),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NON STICK FRY PAN 16CM</v>
      </c>
      <c r="H383" s="6" t="str">
        <f t="shared" si="25"/>
        <v>AN-01</v>
      </c>
      <c r="I383" s="6" t="str" cm="1">
        <f t="array" ref="I383">_xlfn.LET(
 _xlpm.txt, E383,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83" s="6" cm="1">
        <f t="array" ref="J383">_xlfn.LET(
 _xlpm.txt, E383,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10110</v>
      </c>
      <c r="K383" s="6" t="str" cm="1">
        <f t="array" ref="K383">_xlfn.LET(
 _xlpm.txt, E383,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83" s="6" t="str">
        <f>IFERROR(_xlfn.TEXTAFTER(_xlfn.TEXTBEFORE(E383," PER"),"USD ")," ")</f>
        <v>0.4705</v>
      </c>
      <c r="M383" s="6" t="str">
        <f t="shared" si="26"/>
        <v>PCS</v>
      </c>
      <c r="N383" s="6">
        <v>2291.6</v>
      </c>
      <c r="O383" s="6" t="s">
        <v>28</v>
      </c>
      <c r="P383" s="6">
        <v>184.38649851631999</v>
      </c>
      <c r="Q383" s="6">
        <v>422540.1</v>
      </c>
      <c r="R383" s="6">
        <v>2.1872657000749798</v>
      </c>
      <c r="S383" s="6">
        <v>5012.3380782918102</v>
      </c>
      <c r="T383" s="27">
        <v>154818.70000000001</v>
      </c>
      <c r="U383" s="6">
        <f t="shared" si="27"/>
        <v>186.57376421639498</v>
      </c>
      <c r="V383" s="6">
        <f t="shared" si="28"/>
        <v>2023</v>
      </c>
      <c r="W383" s="10" t="str">
        <f>IFERROR(VLOOKUP(VALUE(D383),'HSN Lookup'!$A:$B,2,0),"Unknown")</f>
        <v>Kitchen Filters</v>
      </c>
      <c r="X383" s="6" t="str">
        <f t="shared" si="29"/>
        <v>Other</v>
      </c>
    </row>
    <row r="384" spans="1:24">
      <c r="A384" s="25" t="s">
        <v>24</v>
      </c>
      <c r="B384" s="6" t="s">
        <v>561</v>
      </c>
      <c r="C384" s="6" t="s">
        <v>26</v>
      </c>
      <c r="D384" s="26" t="s">
        <v>32</v>
      </c>
      <c r="E384" s="6" t="s">
        <v>563</v>
      </c>
      <c r="F384" s="6" t="str" cm="1">
        <f t="array" ref="F384">_xlfn.LET(
 _xlpm.txt, E384,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84" s="6" t="str" cm="1">
        <f t="array" ref="G384">_xlfn.LET(
 _xlpm.txt, TRIM(E384),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DRAINER</v>
      </c>
      <c r="H384" s="6" t="str">
        <f t="shared" si="25"/>
        <v>AM-321</v>
      </c>
      <c r="I384" s="6" cm="1">
        <f t="array" ref="I384">_xlfn.LET(
 _xlpm.txt, E384,
 _xlpm.afterQty, IFERROR(_xlfn.TEXTAFTER(_xlpm.txt, "QTY:"), ""),
 _xlpm.numberText, TRIM(_xlfn.TEXTBEFORE(_xlpm.afterQty, " ")),
 _xlpm.cleanNum, SUBSTITUTE(_xlpm.numberText, ",", ""),
 IF(ISNUMBER(--_xlpm.cleanNum), --_xlpm.cleanNum, "")
)</f>
        <v>25200</v>
      </c>
      <c r="J384" s="6" cm="1">
        <f t="array" ref="J384">_xlfn.LET(
 _xlpm.txt, E384,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384" s="6" t="str" cm="1">
        <f t="array" ref="K384">_xlfn.LET(
 _xlpm.txt, E384,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84" s="6" t="str">
        <f>IFERROR(_xlfn.TEXTAFTER(_xlfn.TEXTBEFORE(E384," PER"),"USD ")," ")</f>
        <v>0.7359</v>
      </c>
      <c r="M384" s="6" t="str">
        <f t="shared" si="26"/>
        <v>PCS</v>
      </c>
      <c r="N384" s="6">
        <v>3465</v>
      </c>
      <c r="O384" s="6" t="s">
        <v>28</v>
      </c>
      <c r="P384" s="6">
        <v>475.41501875901901</v>
      </c>
      <c r="Q384" s="6">
        <v>1647313.04</v>
      </c>
      <c r="R384" s="6">
        <v>5.6395613138673601</v>
      </c>
      <c r="S384" s="6">
        <v>19541.079952550401</v>
      </c>
      <c r="T384" s="27">
        <v>603575.5</v>
      </c>
      <c r="U384" s="6">
        <f t="shared" si="27"/>
        <v>481.05458007288638</v>
      </c>
      <c r="V384" s="6">
        <f t="shared" si="28"/>
        <v>2023</v>
      </c>
      <c r="W384" s="10" t="str">
        <f>IFERROR(VLOOKUP(VALUE(D384),'HSN Lookup'!$A:$B,2,0),"Unknown")</f>
        <v>Household Steel Items</v>
      </c>
      <c r="X384" s="6" t="str">
        <f t="shared" si="29"/>
        <v>Other</v>
      </c>
    </row>
    <row r="385" spans="1:24">
      <c r="A385" s="25" t="s">
        <v>24</v>
      </c>
      <c r="B385" s="6" t="s">
        <v>561</v>
      </c>
      <c r="C385" s="6" t="s">
        <v>26</v>
      </c>
      <c r="D385" s="26" t="s">
        <v>101</v>
      </c>
      <c r="E385" s="6" t="s">
        <v>564</v>
      </c>
      <c r="F385" s="6" t="str" cm="1">
        <f t="array" ref="F385">_xlfn.LET(
 _xlpm.txt, E385,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NON</v>
      </c>
      <c r="G385" s="6" t="str" cm="1">
        <f t="array" ref="G385">_xlfn.LET(
 _xlpm.txt, TRIM(E385),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NON STICK SAUCE PAN 16CM</v>
      </c>
      <c r="H385" s="6" t="str">
        <f t="shared" si="25"/>
        <v>AN-02</v>
      </c>
      <c r="I385" s="6" t="str" cm="1">
        <f t="array" ref="I385">_xlfn.LET(
 _xlpm.txt, E385,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85" s="6" cm="1">
        <f t="array" ref="J385">_xlfn.LET(
 _xlpm.txt, E385,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21870</v>
      </c>
      <c r="K385" s="6" t="str" cm="1">
        <f t="array" ref="K385">_xlfn.LET(
 _xlpm.txt, E385,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85" s="6" t="str">
        <f>IFERROR(_xlfn.TEXTAFTER(_xlfn.TEXTBEFORE(E385," PER"),"USD ")," ")</f>
        <v>0.5337</v>
      </c>
      <c r="M385" s="6" t="str">
        <f t="shared" si="26"/>
        <v>PCS</v>
      </c>
      <c r="N385" s="6">
        <v>5613.3</v>
      </c>
      <c r="O385" s="6" t="s">
        <v>28</v>
      </c>
      <c r="P385" s="6">
        <v>184.70752854826901</v>
      </c>
      <c r="Q385" s="6">
        <v>1036818.77</v>
      </c>
      <c r="R385" s="6">
        <v>2.1910738855073499</v>
      </c>
      <c r="S385" s="6">
        <v>12299.155041518399</v>
      </c>
      <c r="T385" s="27">
        <v>379890.5</v>
      </c>
      <c r="U385" s="6">
        <f t="shared" si="27"/>
        <v>186.89860243377635</v>
      </c>
      <c r="V385" s="6">
        <f t="shared" si="28"/>
        <v>2023</v>
      </c>
      <c r="W385" s="10" t="str">
        <f>IFERROR(VLOOKUP(VALUE(D385),'HSN Lookup'!$A:$B,2,0),"Unknown")</f>
        <v>Kitchen Filters</v>
      </c>
      <c r="X385" s="6" t="str">
        <f t="shared" si="29"/>
        <v>Other</v>
      </c>
    </row>
    <row r="386" spans="1:24">
      <c r="A386" s="25" t="s">
        <v>24</v>
      </c>
      <c r="B386" s="6" t="s">
        <v>565</v>
      </c>
      <c r="C386" s="6" t="s">
        <v>26</v>
      </c>
      <c r="D386" s="26" t="s">
        <v>32</v>
      </c>
      <c r="E386" s="6" t="s">
        <v>566</v>
      </c>
      <c r="F386" s="6" t="str" cm="1">
        <f t="array" ref="F386">_xlfn.LET(
 _xlpm.txt, E386,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386" s="6" t="str" cm="1">
        <f t="array" ref="G386">_xlfn.LET(
 _xlpm.txt, TRIM(E386),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1.45L (AM-398)</v>
      </c>
      <c r="H386" s="6" t="str">
        <f t="shared" ref="H386:H449" si="30">IFERROR(
    IF(
       AND(ISNUMBER(FIND("(",E386)),
           NOT(ISNUMBER(SEARCH("QTY", _xlfn.TEXTBEFORE(_xlfn.TEXTAFTER(E386,"("), ")"))))
       ),
       _xlfn.TEXTBEFORE(_xlfn.TEXTAFTER(E386,"("), ")"),
       LEFT(E386, FIND(" ", E386 &amp; " ") - 1)
    ),
"")</f>
        <v>AM-398</v>
      </c>
      <c r="I386" s="6" t="str" cm="1">
        <f t="array" ref="I386">_xlfn.LET(
 _xlpm.txt, E386,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86" s="6" cm="1">
        <f t="array" ref="J386">_xlfn.LET(
 _xlpm.txt, E386,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1956</v>
      </c>
      <c r="K386" s="6" t="str" cm="1">
        <f t="array" ref="K386">_xlfn.LET(
 _xlpm.txt, E386,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86" s="6" t="str">
        <f>IFERROR(_xlfn.TEXTAFTER(_xlfn.TEXTBEFORE(E386," PER"),"USD ")," ")</f>
        <v>1.610</v>
      </c>
      <c r="M386" s="6" t="str">
        <f t="shared" ref="M386:M449" si="31">IF(OR(K386="PCS",K386="PC",K386="NOS"),"PCS",
IF(OR(K386="SET",K386="SETS"),"SET",
IF(K386="PKT","PACK","OTHER")))</f>
        <v>PCS</v>
      </c>
      <c r="N386" s="6">
        <v>570.5</v>
      </c>
      <c r="O386" s="6" t="s">
        <v>28</v>
      </c>
      <c r="P386" s="6">
        <v>483.2544785</v>
      </c>
      <c r="Q386" s="6">
        <v>275696.68</v>
      </c>
      <c r="R386" s="6">
        <v>5.7325560920000003</v>
      </c>
      <c r="S386" s="6">
        <v>3270.4232499999998</v>
      </c>
      <c r="T386" s="27">
        <v>101015.2</v>
      </c>
      <c r="U386" s="6">
        <f t="shared" ref="U386:U449" si="32">P386+R386</f>
        <v>488.98703459199999</v>
      </c>
      <c r="V386" s="6">
        <f t="shared" ref="V386:V449" si="33">YEAR(B386)</f>
        <v>2023</v>
      </c>
      <c r="W386" s="10" t="str">
        <f>IFERROR(VLOOKUP(VALUE(D386),'HSN Lookup'!$A:$B,2,0),"Unknown")</f>
        <v>Household Steel Items</v>
      </c>
      <c r="X386" s="6" t="str">
        <f t="shared" ref="X386:X449" si="34">IF(ISNUMBER(SEARCH("SCRUBBER",G386)),"Scrubber",
 IF(ISNUMBER(SEARCH("STRAINER",G386)),"Tea Strainer",
 IF(ISNUMBER(SEARCH("BASKET",G386)),"Basket",
 IF(ISNUMBER(SEARCH("HANGER",G386)),"Hanger",
 IF(ISNUMBER(SEARCH("STAND",G386)),"Cloth Stand",
 IF(ISNUMBER(SEARCH("SPRINKLER",G386)),"Sprinkler",
 IF(ISNUMBER(SEARCH("HOLDER",G386)),"Holder",
 IF(ISNUMBER(SEARCH("LUNCH BOX",G386)),"Lunch Box",
 "Other"))))))))</f>
        <v>Other</v>
      </c>
    </row>
    <row r="387" spans="1:24">
      <c r="A387" s="25" t="s">
        <v>24</v>
      </c>
      <c r="B387" s="6" t="s">
        <v>565</v>
      </c>
      <c r="C387" s="6" t="s">
        <v>26</v>
      </c>
      <c r="D387" s="26" t="s">
        <v>32</v>
      </c>
      <c r="E387" s="6" t="s">
        <v>567</v>
      </c>
      <c r="F387" s="6" t="str" cm="1">
        <f t="array" ref="F387">_xlfn.LET(
 _xlpm.txt, E387,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87" s="6" t="str" cm="1">
        <f t="array" ref="G387">_xlfn.LET(
 _xlpm.txt, TRIM(E387),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900ML (AM-324)</v>
      </c>
      <c r="H387" s="6" t="str">
        <f t="shared" si="30"/>
        <v>AM-324</v>
      </c>
      <c r="I387" s="6" t="str" cm="1">
        <f t="array" ref="I387">_xlfn.LET(
 _xlpm.txt, E387,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87" s="6" cm="1">
        <f t="array" ref="J387">_xlfn.LET(
 _xlpm.txt, E387,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11448</v>
      </c>
      <c r="K387" s="6" t="str" cm="1">
        <f t="array" ref="K387">_xlfn.LET(
 _xlpm.txt, E387,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87" s="6" t="str">
        <f>IFERROR(_xlfn.TEXTAFTER(_xlfn.TEXTBEFORE(E387," PER"),"USD ")," ")</f>
        <v>1.368</v>
      </c>
      <c r="M387" s="6" t="str">
        <f t="shared" si="31"/>
        <v>PCS</v>
      </c>
      <c r="N387" s="6">
        <v>2321.4</v>
      </c>
      <c r="O387" s="6" t="s">
        <v>28</v>
      </c>
      <c r="P387" s="6">
        <v>590.61226850000003</v>
      </c>
      <c r="Q387" s="6">
        <v>1371047.32</v>
      </c>
      <c r="R387" s="6">
        <v>7.0060767310000003</v>
      </c>
      <c r="S387" s="6">
        <v>16263.90652</v>
      </c>
      <c r="T387" s="27">
        <v>502351.7</v>
      </c>
      <c r="U387" s="6">
        <f t="shared" si="32"/>
        <v>597.61834523100003</v>
      </c>
      <c r="V387" s="6">
        <f t="shared" si="33"/>
        <v>2023</v>
      </c>
      <c r="W387" s="10" t="str">
        <f>IFERROR(VLOOKUP(VALUE(D387),'HSN Lookup'!$A:$B,2,0),"Unknown")</f>
        <v>Household Steel Items</v>
      </c>
      <c r="X387" s="6" t="str">
        <f t="shared" si="34"/>
        <v>Other</v>
      </c>
    </row>
    <row r="388" spans="1:24">
      <c r="A388" s="25" t="s">
        <v>24</v>
      </c>
      <c r="B388" s="6" t="s">
        <v>565</v>
      </c>
      <c r="C388" s="6" t="s">
        <v>26</v>
      </c>
      <c r="D388" s="26" t="s">
        <v>32</v>
      </c>
      <c r="E388" s="6" t="s">
        <v>568</v>
      </c>
      <c r="F388" s="6" t="str" cm="1">
        <f t="array" ref="F388">_xlfn.LET(
 _xlpm.txt, E388,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88" s="6" t="str" cm="1">
        <f t="array" ref="G388">_xlfn.LET(
 _xlpm.txt, TRIM(E388),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388" s="6" t="str">
        <f t="shared" si="30"/>
        <v>NP-20</v>
      </c>
      <c r="I388" s="6" t="str" cm="1">
        <f t="array" ref="I388">_xlfn.LET(
 _xlpm.txt, E388,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88" s="6" cm="1">
        <f t="array" ref="J388">_xlfn.LET(
 _xlpm.txt, E388,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35424</v>
      </c>
      <c r="K388" s="6" t="str" cm="1">
        <f t="array" ref="K388">_xlfn.LET(
 _xlpm.txt, E388,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88" s="6" t="str">
        <f>IFERROR(_xlfn.TEXTAFTER(_xlfn.TEXTBEFORE(E388," PER"),"USD ")," ")</f>
        <v>0.976</v>
      </c>
      <c r="M388" s="6" t="str">
        <f t="shared" si="31"/>
        <v>PCS</v>
      </c>
      <c r="N388" s="6">
        <v>6199.2</v>
      </c>
      <c r="O388" s="6" t="s">
        <v>28</v>
      </c>
      <c r="P388" s="6">
        <v>488.25704450000001</v>
      </c>
      <c r="Q388" s="6">
        <v>3026803.07</v>
      </c>
      <c r="R388" s="6">
        <v>5.7918985110000003</v>
      </c>
      <c r="S388" s="6">
        <v>35905.13725</v>
      </c>
      <c r="T388" s="27">
        <v>1109020.7</v>
      </c>
      <c r="U388" s="6">
        <f t="shared" si="32"/>
        <v>494.04894301100001</v>
      </c>
      <c r="V388" s="6">
        <f t="shared" si="33"/>
        <v>2023</v>
      </c>
      <c r="W388" s="10" t="str">
        <f>IFERROR(VLOOKUP(VALUE(D388),'HSN Lookup'!$A:$B,2,0),"Unknown")</f>
        <v>Household Steel Items</v>
      </c>
      <c r="X388" s="6" t="str">
        <f t="shared" si="34"/>
        <v>Other</v>
      </c>
    </row>
    <row r="389" spans="1:24">
      <c r="A389" s="25" t="s">
        <v>24</v>
      </c>
      <c r="B389" s="6" t="s">
        <v>565</v>
      </c>
      <c r="C389" s="6" t="s">
        <v>26</v>
      </c>
      <c r="D389" s="26" t="s">
        <v>32</v>
      </c>
      <c r="E389" s="6" t="s">
        <v>569</v>
      </c>
      <c r="F389" s="6" t="str" cm="1">
        <f t="array" ref="F389">_xlfn.LET(
 _xlpm.txt, E389,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389" s="6" t="str" cm="1">
        <f t="array" ref="G389">_xlfn.LET(
 _xlpm.txt, TRIM(E389),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389" s="6" t="str">
        <f t="shared" si="30"/>
        <v>NP-21</v>
      </c>
      <c r="I389" s="6" t="str" cm="1">
        <f t="array" ref="I389">_xlfn.LET(
 _xlpm.txt, E389,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89" s="6" t="e" cm="1">
        <f t="array" ref="J389">_xlfn.LET(
 _xlpm.txt, E389,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89" s="6" t="e" cm="1">
        <f t="array" ref="K389">_xlfn.LET(
 _xlpm.txt, E389,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389" s="6" t="str">
        <f>IFERROR(_xlfn.TEXTAFTER(_xlfn.TEXTBEFORE(E389," PER"),"USD ")," ")</f>
        <v>0.990</v>
      </c>
      <c r="M389" s="6" t="e">
        <f t="shared" si="31"/>
        <v>#VALUE!</v>
      </c>
      <c r="N389" s="6">
        <v>7720</v>
      </c>
      <c r="O389" s="6" t="s">
        <v>28</v>
      </c>
      <c r="P389" s="6">
        <v>520.02384719999998</v>
      </c>
      <c r="Q389" s="6">
        <v>4014584.1</v>
      </c>
      <c r="R389" s="6">
        <v>6.1687289099999996</v>
      </c>
      <c r="S389" s="6">
        <v>47622.587189999998</v>
      </c>
      <c r="T389" s="27">
        <v>1470943.6</v>
      </c>
      <c r="U389" s="6">
        <f t="shared" si="32"/>
        <v>526.19257611</v>
      </c>
      <c r="V389" s="6">
        <f t="shared" si="33"/>
        <v>2023</v>
      </c>
      <c r="W389" s="10" t="str">
        <f>IFERROR(VLOOKUP(VALUE(D389),'HSN Lookup'!$A:$B,2,0),"Unknown")</f>
        <v>Household Steel Items</v>
      </c>
      <c r="X389" s="6" t="str">
        <f t="shared" si="34"/>
        <v>Other</v>
      </c>
    </row>
    <row r="390" spans="1:24">
      <c r="A390" s="25" t="s">
        <v>24</v>
      </c>
      <c r="B390" s="6" t="s">
        <v>565</v>
      </c>
      <c r="C390" s="6" t="s">
        <v>26</v>
      </c>
      <c r="D390" s="26" t="s">
        <v>32</v>
      </c>
      <c r="E390" s="6" t="s">
        <v>570</v>
      </c>
      <c r="F390" s="6" t="str" cm="1">
        <f t="array" ref="F390">_xlfn.LET(
 _xlpm.txt, E390,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90" s="6" t="str" cm="1">
        <f t="array" ref="G390">_xlfn.LET(
 _xlpm.txt, TRIM(E390),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390" s="6" t="str">
        <f t="shared" si="30"/>
        <v>SB-01</v>
      </c>
      <c r="I390" s="6" t="str" cm="1">
        <f t="array" ref="I390">_xlfn.LET(
 _xlpm.txt, E390,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90" s="6" cm="1">
        <f t="array" ref="J390">_xlfn.LET(
 _xlpm.txt, E390,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27408</v>
      </c>
      <c r="K390" s="6" t="str" cm="1">
        <f t="array" ref="K390">_xlfn.LET(
 _xlpm.txt, E390,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90" s="6" t="str">
        <f>IFERROR(_xlfn.TEXTAFTER(_xlfn.TEXTBEFORE(E390," PER"),"USD ")," ")</f>
        <v>1.045</v>
      </c>
      <c r="M390" s="6" t="str">
        <f t="shared" si="31"/>
        <v>PCS</v>
      </c>
      <c r="N390" s="6">
        <v>4796.3999999999996</v>
      </c>
      <c r="O390" s="6" t="s">
        <v>28</v>
      </c>
      <c r="P390" s="6">
        <v>522.77533359999995</v>
      </c>
      <c r="Q390" s="6">
        <v>2507439.61</v>
      </c>
      <c r="R390" s="6">
        <v>6.2013681329999999</v>
      </c>
      <c r="S390" s="6">
        <v>29744.242109999999</v>
      </c>
      <c r="T390" s="27">
        <v>918725.9</v>
      </c>
      <c r="U390" s="6">
        <f t="shared" si="32"/>
        <v>528.97670173299991</v>
      </c>
      <c r="V390" s="6">
        <f t="shared" si="33"/>
        <v>2023</v>
      </c>
      <c r="W390" s="10" t="str">
        <f>IFERROR(VLOOKUP(VALUE(D390),'HSN Lookup'!$A:$B,2,0),"Unknown")</f>
        <v>Household Steel Items</v>
      </c>
      <c r="X390" s="6" t="str">
        <f t="shared" si="34"/>
        <v>Other</v>
      </c>
    </row>
    <row r="391" spans="1:24">
      <c r="A391" s="25" t="s">
        <v>24</v>
      </c>
      <c r="B391" s="6" t="s">
        <v>571</v>
      </c>
      <c r="C391" s="6" t="s">
        <v>26</v>
      </c>
      <c r="D391" s="26" t="s">
        <v>32</v>
      </c>
      <c r="E391" s="6" t="s">
        <v>572</v>
      </c>
      <c r="F391" s="6" t="str" cm="1">
        <f t="array" ref="F391">_xlfn.LET(
 _xlpm.txt, E391,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91" s="6" t="str" cm="1">
        <f t="array" ref="G391">_xlfn.LET(
 _xlpm.txt, TRIM(E391),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(8504)</v>
      </c>
      <c r="H391" s="6" t="str">
        <f t="shared" si="30"/>
        <v>8504</v>
      </c>
      <c r="I391" s="6" t="str" cm="1">
        <f t="array" ref="I391">_xlfn.LET(
 _xlpm.txt, E391,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91" s="6" cm="1">
        <f t="array" ref="J391">_xlfn.LET(
 _xlpm.txt, E391,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22080</v>
      </c>
      <c r="K391" s="6" t="str" cm="1">
        <f t="array" ref="K391">_xlfn.LET(
 _xlpm.txt, E391,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91" s="6" t="str">
        <f>IFERROR(_xlfn.TEXTAFTER(_xlfn.TEXTBEFORE(E391," PER"),"USD ")," ")</f>
        <v>2.32</v>
      </c>
      <c r="M391" s="6" t="str">
        <f t="shared" si="31"/>
        <v>PCS</v>
      </c>
      <c r="N391" s="6">
        <v>10561.6</v>
      </c>
      <c r="O391" s="6" t="s">
        <v>28</v>
      </c>
      <c r="P391" s="6">
        <v>418.28790429999998</v>
      </c>
      <c r="Q391" s="6">
        <v>4417789.53</v>
      </c>
      <c r="R391" s="6">
        <v>4.9618968480000003</v>
      </c>
      <c r="S391" s="6">
        <v>52405.569750000002</v>
      </c>
      <c r="T391" s="27">
        <v>1618678.1</v>
      </c>
      <c r="U391" s="6">
        <f t="shared" si="32"/>
        <v>423.24980114799996</v>
      </c>
      <c r="V391" s="6">
        <f t="shared" si="33"/>
        <v>2023</v>
      </c>
      <c r="W391" s="10" t="str">
        <f>IFERROR(VLOOKUP(VALUE(D391),'HSN Lookup'!$A:$B,2,0),"Unknown")</f>
        <v>Household Steel Items</v>
      </c>
      <c r="X391" s="6" t="str">
        <f t="shared" si="34"/>
        <v>Lunch Box</v>
      </c>
    </row>
    <row r="392" spans="1:24">
      <c r="A392" s="25" t="s">
        <v>24</v>
      </c>
      <c r="B392" s="6" t="s">
        <v>571</v>
      </c>
      <c r="C392" s="6" t="s">
        <v>26</v>
      </c>
      <c r="D392" s="26" t="s">
        <v>32</v>
      </c>
      <c r="E392" s="6" t="s">
        <v>573</v>
      </c>
      <c r="F392" s="6" t="str" cm="1">
        <f t="array" ref="F392">_xlfn.LET(
 _xlpm.txt, E392,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392" s="6" t="str" cm="1">
        <f t="array" ref="G392">_xlfn.LET(
 _xlpm.txt, TRIM(E392),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(6527)</v>
      </c>
      <c r="H392" s="6" t="str">
        <f t="shared" si="30"/>
        <v>6527</v>
      </c>
      <c r="I392" s="6" t="str" cm="1">
        <f t="array" ref="I392">_xlfn.LET(
 _xlpm.txt, E392,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92" s="6" cm="1">
        <f t="array" ref="J392">_xlfn.LET(
 _xlpm.txt, E392,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25680</v>
      </c>
      <c r="K392" s="6" t="str" cm="1">
        <f t="array" ref="K392">_xlfn.LET(
 _xlpm.txt, E392,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92" s="6" t="str">
        <f>IFERROR(_xlfn.TEXTAFTER(_xlfn.TEXTBEFORE(E392," PER"),"USD ")," ")</f>
        <v>1.86</v>
      </c>
      <c r="M392" s="6" t="str">
        <f t="shared" si="31"/>
        <v>PCS</v>
      </c>
      <c r="N392" s="6">
        <v>8945.2000000000007</v>
      </c>
      <c r="O392" s="6" t="s">
        <v>28</v>
      </c>
      <c r="P392" s="6">
        <v>460.50664599999999</v>
      </c>
      <c r="Q392" s="6">
        <v>4119324.05</v>
      </c>
      <c r="R392" s="6">
        <v>5.4627122899999998</v>
      </c>
      <c r="S392" s="6">
        <v>48865.053970000001</v>
      </c>
      <c r="T392" s="27">
        <v>1509320.3</v>
      </c>
      <c r="U392" s="6">
        <f t="shared" si="32"/>
        <v>465.96935829</v>
      </c>
      <c r="V392" s="6">
        <f t="shared" si="33"/>
        <v>2023</v>
      </c>
      <c r="W392" s="10" t="str">
        <f>IFERROR(VLOOKUP(VALUE(D392),'HSN Lookup'!$A:$B,2,0),"Unknown")</f>
        <v>Household Steel Items</v>
      </c>
      <c r="X392" s="6" t="str">
        <f t="shared" si="34"/>
        <v>Lunch Box</v>
      </c>
    </row>
    <row r="393" spans="1:24">
      <c r="A393" s="25" t="s">
        <v>24</v>
      </c>
      <c r="B393" s="6" t="s">
        <v>574</v>
      </c>
      <c r="C393" s="6" t="s">
        <v>26</v>
      </c>
      <c r="D393" s="26" t="s">
        <v>32</v>
      </c>
      <c r="E393" s="6" t="s">
        <v>575</v>
      </c>
      <c r="F393" s="6" t="str" cm="1">
        <f t="array" ref="F393">_xlfn.LET(
 _xlpm.txt, E393,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93" s="6" t="str" cm="1">
        <f t="array" ref="G393">_xlfn.LET(
 _xlpm.txt, TRIM(E393),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393" s="6" t="str">
        <f t="shared" si="30"/>
        <v>SL-01</v>
      </c>
      <c r="I393" s="6" t="str" cm="1">
        <f t="array" ref="I393">_xlfn.LET(
 _xlpm.txt, E393,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93" s="6" cm="1">
        <f t="array" ref="J393">_xlfn.LET(
 _xlpm.txt, E393,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7296</v>
      </c>
      <c r="K393" s="6" t="str" cm="1">
        <f t="array" ref="K393">_xlfn.LET(
 _xlpm.txt, E393,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93" s="6" t="str">
        <f>IFERROR(_xlfn.TEXTAFTER(_xlfn.TEXTBEFORE(E393," PER"),"USD ")," ")</f>
        <v>1.128</v>
      </c>
      <c r="M393" s="6" t="str">
        <f t="shared" si="31"/>
        <v>PCS</v>
      </c>
      <c r="N393" s="6">
        <v>1398.4</v>
      </c>
      <c r="O393" s="6" t="s">
        <v>28</v>
      </c>
      <c r="P393" s="6">
        <v>514.76123429999996</v>
      </c>
      <c r="Q393" s="6">
        <v>719842.11</v>
      </c>
      <c r="R393" s="6">
        <v>6.1063017110000004</v>
      </c>
      <c r="S393" s="6">
        <v>8539.0523130000001</v>
      </c>
      <c r="T393" s="27">
        <v>263750.09999999998</v>
      </c>
      <c r="U393" s="6">
        <f t="shared" si="32"/>
        <v>520.86753601099997</v>
      </c>
      <c r="V393" s="6">
        <f t="shared" si="33"/>
        <v>2023</v>
      </c>
      <c r="W393" s="10" t="str">
        <f>IFERROR(VLOOKUP(VALUE(D393),'HSN Lookup'!$A:$B,2,0),"Unknown")</f>
        <v>Household Steel Items</v>
      </c>
      <c r="X393" s="6" t="str">
        <f t="shared" si="34"/>
        <v>Other</v>
      </c>
    </row>
    <row r="394" spans="1:24">
      <c r="A394" s="25" t="s">
        <v>24</v>
      </c>
      <c r="B394" s="6" t="s">
        <v>574</v>
      </c>
      <c r="C394" s="6" t="s">
        <v>26</v>
      </c>
      <c r="D394" s="26" t="s">
        <v>32</v>
      </c>
      <c r="E394" s="6" t="s">
        <v>576</v>
      </c>
      <c r="F394" s="6" t="str" cm="1">
        <f t="array" ref="F394">_xlfn.LET(
 _xlpm.txt, E394,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94" s="6" t="str" cm="1">
        <f t="array" ref="G394">_xlfn.LET(
 _xlpm.txt, TRIM(E394),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394" s="6" t="str">
        <f t="shared" si="30"/>
        <v>SB-01</v>
      </c>
      <c r="I394" s="6" t="str" cm="1">
        <f t="array" ref="I394">_xlfn.LET(
 _xlpm.txt, E394,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94" s="6" cm="1">
        <f t="array" ref="J394">_xlfn.LET(
 _xlpm.txt, E394,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17256</v>
      </c>
      <c r="K394" s="6" t="str" cm="1">
        <f t="array" ref="K394">_xlfn.LET(
 _xlpm.txt, E394,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94" s="6" t="str">
        <f>IFERROR(_xlfn.TEXTAFTER(_xlfn.TEXTBEFORE(E394," PER"),"USD ")," ")</f>
        <v>1.045</v>
      </c>
      <c r="M394" s="6" t="str">
        <f t="shared" si="31"/>
        <v>PCS</v>
      </c>
      <c r="N394" s="6">
        <v>2876</v>
      </c>
      <c r="O394" s="6" t="s">
        <v>28</v>
      </c>
      <c r="P394" s="6">
        <v>548.41679420000003</v>
      </c>
      <c r="Q394" s="6">
        <v>1577246.7</v>
      </c>
      <c r="R394" s="6">
        <v>6.5055372970000001</v>
      </c>
      <c r="S394" s="6">
        <v>18709.92527</v>
      </c>
      <c r="T394" s="27">
        <v>577903.1</v>
      </c>
      <c r="U394" s="6">
        <f t="shared" si="32"/>
        <v>554.92233149700007</v>
      </c>
      <c r="V394" s="6">
        <f t="shared" si="33"/>
        <v>2023</v>
      </c>
      <c r="W394" s="10" t="str">
        <f>IFERROR(VLOOKUP(VALUE(D394),'HSN Lookup'!$A:$B,2,0),"Unknown")</f>
        <v>Household Steel Items</v>
      </c>
      <c r="X394" s="6" t="str">
        <f t="shared" si="34"/>
        <v>Other</v>
      </c>
    </row>
    <row r="395" spans="1:24">
      <c r="A395" s="25" t="s">
        <v>24</v>
      </c>
      <c r="B395" s="6" t="s">
        <v>574</v>
      </c>
      <c r="C395" s="6" t="s">
        <v>26</v>
      </c>
      <c r="D395" s="26" t="s">
        <v>32</v>
      </c>
      <c r="E395" s="6" t="s">
        <v>577</v>
      </c>
      <c r="F395" s="6" t="str" cm="1">
        <f t="array" ref="F395">_xlfn.LET(
 _xlpm.txt, E395,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395" s="6" t="str" cm="1">
        <f t="array" ref="G395">_xlfn.LET(
 _xlpm.txt, TRIM(E395),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395" s="6" t="str">
        <f t="shared" si="30"/>
        <v>NP-21</v>
      </c>
      <c r="I395" s="6" t="str" cm="1">
        <f t="array" ref="I395">_xlfn.LET(
 _xlpm.txt, E395,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95" s="6" t="e" cm="1">
        <f t="array" ref="J395">_xlfn.LET(
 _xlpm.txt, E395,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95" s="6" t="e" cm="1">
        <f t="array" ref="K395">_xlfn.LET(
 _xlpm.txt, E395,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395" s="6" t="str">
        <f>IFERROR(_xlfn.TEXTAFTER(_xlfn.TEXTBEFORE(E395," PER"),"USD ")," ")</f>
        <v>0.990</v>
      </c>
      <c r="M395" s="6" t="e">
        <f t="shared" si="31"/>
        <v>#VALUE!</v>
      </c>
      <c r="N395" s="6">
        <v>3144</v>
      </c>
      <c r="O395" s="6" t="s">
        <v>28</v>
      </c>
      <c r="P395" s="6">
        <v>519.55275129999995</v>
      </c>
      <c r="Q395" s="6">
        <v>1633473.85</v>
      </c>
      <c r="R395" s="6">
        <v>6.1631405839999998</v>
      </c>
      <c r="S395" s="6">
        <v>19376.914000000001</v>
      </c>
      <c r="T395" s="27">
        <v>598504.9</v>
      </c>
      <c r="U395" s="6">
        <f t="shared" si="32"/>
        <v>525.71589188399992</v>
      </c>
      <c r="V395" s="6">
        <f t="shared" si="33"/>
        <v>2023</v>
      </c>
      <c r="W395" s="10" t="str">
        <f>IFERROR(VLOOKUP(VALUE(D395),'HSN Lookup'!$A:$B,2,0),"Unknown")</f>
        <v>Household Steel Items</v>
      </c>
      <c r="X395" s="6" t="str">
        <f t="shared" si="34"/>
        <v>Other</v>
      </c>
    </row>
    <row r="396" spans="1:24">
      <c r="A396" s="25" t="s">
        <v>24</v>
      </c>
      <c r="B396" s="6" t="s">
        <v>578</v>
      </c>
      <c r="C396" s="6" t="s">
        <v>26</v>
      </c>
      <c r="D396" s="26" t="s">
        <v>32</v>
      </c>
      <c r="E396" s="6" t="s">
        <v>579</v>
      </c>
      <c r="F396" s="6" t="str" cm="1">
        <f t="array" ref="F396">_xlfn.LET(
 _xlpm.txt, E396,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396" s="6" t="str" cm="1">
        <f t="array" ref="G396">_xlfn.LET(
 _xlpm.txt, TRIM(E396),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396" s="6" t="str">
        <f t="shared" si="30"/>
        <v>NP-21</v>
      </c>
      <c r="I396" s="6" t="str" cm="1">
        <f t="array" ref="I396">_xlfn.LET(
 _xlpm.txt, E396,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96" s="6" t="e" cm="1">
        <f t="array" ref="J396">_xlfn.LET(
 _xlpm.txt, E396,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396" s="6" t="e" cm="1">
        <f t="array" ref="K396">_xlfn.LET(
 _xlpm.txt, E396,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396" s="6" t="str">
        <f>IFERROR(_xlfn.TEXTAFTER(_xlfn.TEXTBEFORE(E396," PER"),"USD ")," ")</f>
        <v xml:space="preserve"> </v>
      </c>
      <c r="M396" s="6" t="e">
        <f t="shared" si="31"/>
        <v>#VALUE!</v>
      </c>
      <c r="N396" s="6">
        <v>2356</v>
      </c>
      <c r="O396" s="6" t="s">
        <v>28</v>
      </c>
      <c r="P396" s="6">
        <v>519.52578519999997</v>
      </c>
      <c r="Q396" s="6">
        <v>1224002.75</v>
      </c>
      <c r="R396" s="6">
        <v>6.1774766379999999</v>
      </c>
      <c r="S396" s="6">
        <v>14554.134959999999</v>
      </c>
      <c r="T396" s="27">
        <v>448474.6</v>
      </c>
      <c r="U396" s="6">
        <f t="shared" si="32"/>
        <v>525.703261838</v>
      </c>
      <c r="V396" s="6">
        <f t="shared" si="33"/>
        <v>2023</v>
      </c>
      <c r="W396" s="10" t="str">
        <f>IFERROR(VLOOKUP(VALUE(D396),'HSN Lookup'!$A:$B,2,0),"Unknown")</f>
        <v>Household Steel Items</v>
      </c>
      <c r="X396" s="6" t="str">
        <f t="shared" si="34"/>
        <v>Other</v>
      </c>
    </row>
    <row r="397" spans="1:24">
      <c r="A397" s="25" t="s">
        <v>24</v>
      </c>
      <c r="B397" s="6" t="s">
        <v>578</v>
      </c>
      <c r="C397" s="6" t="s">
        <v>26</v>
      </c>
      <c r="D397" s="26" t="s">
        <v>32</v>
      </c>
      <c r="E397" s="6" t="s">
        <v>580</v>
      </c>
      <c r="F397" s="6" t="str" cm="1">
        <f t="array" ref="F397">_xlfn.LET(
 _xlpm.txt, E397,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97" s="6" t="str" cm="1">
        <f t="array" ref="G397">_xlfn.LET(
 _xlpm.txt, TRIM(E397),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397" s="6" t="str">
        <f t="shared" si="30"/>
        <v>NP-20</v>
      </c>
      <c r="I397" s="6" t="str" cm="1">
        <f t="array" ref="I397">_xlfn.LET(
 _xlpm.txt, E397,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97" s="6" cm="1">
        <f t="array" ref="J397">_xlfn.LET(
 _xlpm.txt, E397,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8808</v>
      </c>
      <c r="K397" s="6" t="str" cm="1">
        <f t="array" ref="K397">_xlfn.LET(
 _xlpm.txt, E397,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397" s="6" t="str">
        <f>IFERROR(_xlfn.TEXTAFTER(_xlfn.TEXTBEFORE(E397," PER"),"USD ")," ")</f>
        <v>0.976</v>
      </c>
      <c r="M397" s="6" t="str">
        <f t="shared" si="31"/>
        <v>PCS</v>
      </c>
      <c r="N397" s="6">
        <v>1468</v>
      </c>
      <c r="O397" s="6" t="s">
        <v>28</v>
      </c>
      <c r="P397" s="6">
        <v>512.17903950000004</v>
      </c>
      <c r="Q397" s="6">
        <v>751878.83</v>
      </c>
      <c r="R397" s="6">
        <v>6.0901193759999996</v>
      </c>
      <c r="S397" s="6">
        <v>8940.2952440000008</v>
      </c>
      <c r="T397" s="27">
        <v>275488.5</v>
      </c>
      <c r="U397" s="6">
        <f t="shared" si="32"/>
        <v>518.26915887600001</v>
      </c>
      <c r="V397" s="6">
        <f t="shared" si="33"/>
        <v>2023</v>
      </c>
      <c r="W397" s="10" t="str">
        <f>IFERROR(VLOOKUP(VALUE(D397),'HSN Lookup'!$A:$B,2,0),"Unknown")</f>
        <v>Household Steel Items</v>
      </c>
      <c r="X397" s="6" t="str">
        <f t="shared" si="34"/>
        <v>Other</v>
      </c>
    </row>
    <row r="398" spans="1:24">
      <c r="A398" s="25" t="s">
        <v>24</v>
      </c>
      <c r="B398" s="6" t="s">
        <v>578</v>
      </c>
      <c r="C398" s="6" t="s">
        <v>26</v>
      </c>
      <c r="D398" s="26" t="s">
        <v>32</v>
      </c>
      <c r="E398" s="6" t="s">
        <v>581</v>
      </c>
      <c r="F398" s="6" t="str" cm="1">
        <f t="array" ref="F398">_xlfn.LET(
 _xlpm.txt, E398,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OIL</v>
      </c>
      <c r="G398" s="6" t="str" cm="1">
        <f t="array" ref="G398">_xlfn.LET(
 _xlpm.txt, TRIM(E398),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600ML (KWP-600B)</v>
      </c>
      <c r="H398" s="6" t="str">
        <f t="shared" si="30"/>
        <v>KWP-600B</v>
      </c>
      <c r="I398" s="6" t="str" cm="1">
        <f t="array" ref="I398">_xlfn.LET(
 _xlpm.txt, E398,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398" s="6" cm="1">
        <f t="array" ref="J398">_xlfn.LET(
 _xlpm.txt, E398,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39060</v>
      </c>
      <c r="K398" s="6" t="str" cm="1">
        <f t="array" ref="K398">_xlfn.LET(
 _xlpm.txt, E398,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98" s="6" t="str">
        <f>IFERROR(_xlfn.TEXTAFTER(_xlfn.TEXTBEFORE(E398," PER"),"USD ")," ")</f>
        <v>1.18</v>
      </c>
      <c r="M398" s="6" t="str">
        <f t="shared" si="31"/>
        <v>PCS</v>
      </c>
      <c r="N398" s="6">
        <v>6850</v>
      </c>
      <c r="O398" s="6" t="s">
        <v>28</v>
      </c>
      <c r="P398" s="6">
        <v>575.56617659999995</v>
      </c>
      <c r="Q398" s="6">
        <v>3942628.31</v>
      </c>
      <c r="R398" s="6">
        <v>6.8438308760000002</v>
      </c>
      <c r="S398" s="6">
        <v>46880.241499999996</v>
      </c>
      <c r="T398" s="27">
        <v>1444579.1</v>
      </c>
      <c r="U398" s="6">
        <f t="shared" si="32"/>
        <v>582.41000747599992</v>
      </c>
      <c r="V398" s="6">
        <f t="shared" si="33"/>
        <v>2023</v>
      </c>
      <c r="W398" s="10" t="str">
        <f>IFERROR(VLOOKUP(VALUE(D398),'HSN Lookup'!$A:$B,2,0),"Unknown")</f>
        <v>Household Steel Items</v>
      </c>
      <c r="X398" s="6" t="str">
        <f t="shared" si="34"/>
        <v>Other</v>
      </c>
    </row>
    <row r="399" spans="1:24">
      <c r="A399" s="25" t="s">
        <v>24</v>
      </c>
      <c r="B399" s="6" t="s">
        <v>578</v>
      </c>
      <c r="C399" s="6" t="s">
        <v>26</v>
      </c>
      <c r="D399" s="26" t="s">
        <v>32</v>
      </c>
      <c r="E399" s="6" t="s">
        <v>582</v>
      </c>
      <c r="F399" s="6" t="str" cm="1">
        <f t="array" ref="F399">_xlfn.LET(
 _xlpm.txt, E399,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399" s="6" t="str" cm="1">
        <f t="array" ref="G399">_xlfn.LET(
 _xlpm.txt, TRIM(E399),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</v>
      </c>
      <c r="H399" s="6" t="str">
        <f t="shared" si="30"/>
        <v>3888-HOUSEHOLD</v>
      </c>
      <c r="I399" s="6" cm="1">
        <f t="array" ref="I399">_xlfn.LET(
 _xlpm.txt, E399,
 _xlpm.afterQty, IFERROR(_xlfn.TEXTAFTER(_xlpm.txt, "QTY:"), ""),
 _xlpm.numberText, TRIM(_xlfn.TEXTBEFORE(_xlpm.afterQty, " ")),
 _xlpm.cleanNum, SUBSTITUTE(_xlpm.numberText, ",", ""),
 IF(ISNUMBER(--_xlpm.cleanNum), --_xlpm.cleanNum, "")
)</f>
        <v>208512</v>
      </c>
      <c r="J399" s="6" cm="1">
        <f t="array" ref="J399">_xlfn.LET(
 _xlpm.txt, E399,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208512</v>
      </c>
      <c r="K399" s="6" t="str" cm="1">
        <f t="array" ref="K399">_xlfn.LET(
 _xlpm.txt, E399,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399" s="6" t="str">
        <f>IFERROR(_xlfn.TEXTAFTER(_xlfn.TEXTBEFORE(E399," PER"),"USD ")," ")</f>
        <v>0.287</v>
      </c>
      <c r="M399" s="6" t="str">
        <f t="shared" si="31"/>
        <v>PCS</v>
      </c>
      <c r="N399" s="6">
        <v>6964.8</v>
      </c>
      <c r="O399" s="6" t="s">
        <v>28</v>
      </c>
      <c r="P399" s="6">
        <v>732.11720509999998</v>
      </c>
      <c r="Q399" s="6">
        <v>5099049.91</v>
      </c>
      <c r="R399" s="6">
        <v>8.7053175399999994</v>
      </c>
      <c r="S399" s="6">
        <v>60630.795599999998</v>
      </c>
      <c r="T399" s="27">
        <v>1868291.9</v>
      </c>
      <c r="U399" s="6">
        <f t="shared" si="32"/>
        <v>740.82252263999999</v>
      </c>
      <c r="V399" s="6">
        <f t="shared" si="33"/>
        <v>2023</v>
      </c>
      <c r="W399" s="10" t="str">
        <f>IFERROR(VLOOKUP(VALUE(D399),'HSN Lookup'!$A:$B,2,0),"Unknown")</f>
        <v>Household Steel Items</v>
      </c>
      <c r="X399" s="6" t="str">
        <f t="shared" si="34"/>
        <v>Other</v>
      </c>
    </row>
    <row r="400" spans="1:24">
      <c r="A400" s="25" t="s">
        <v>24</v>
      </c>
      <c r="B400" s="6" t="s">
        <v>578</v>
      </c>
      <c r="C400" s="6" t="s">
        <v>26</v>
      </c>
      <c r="D400" s="26" t="s">
        <v>32</v>
      </c>
      <c r="E400" s="6" t="s">
        <v>583</v>
      </c>
      <c r="F400" s="6" t="str" cm="1">
        <f t="array" ref="F400">_xlfn.LET(
 _xlpm.txt, E400,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00" s="6" t="str" cm="1">
        <f t="array" ref="G400">_xlfn.LET(
 _xlpm.txt, TRIM(E400),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#SG210 (AM-457)</v>
      </c>
      <c r="H400" s="6" t="str">
        <f t="shared" si="30"/>
        <v>AM-457</v>
      </c>
      <c r="I400" s="6" t="str" cm="1">
        <f t="array" ref="I400">_xlfn.LET(
 _xlpm.txt, E400,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00" s="6" cm="1">
        <f t="array" ref="J400">_xlfn.LET(
 _xlpm.txt, E400,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486</v>
      </c>
      <c r="K400" s="6" t="str" cm="1">
        <f t="array" ref="K400">_xlfn.LET(
 _xlpm.txt, E400,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00" s="6" t="str">
        <f>IFERROR(_xlfn.TEXTAFTER(_xlfn.TEXTBEFORE(E400," PER"),"USD ")," ")</f>
        <v>1.0247</v>
      </c>
      <c r="M400" s="6" t="str">
        <f t="shared" si="31"/>
        <v>PCS</v>
      </c>
      <c r="N400" s="6">
        <v>75.599999999999994</v>
      </c>
      <c r="O400" s="6" t="s">
        <v>28</v>
      </c>
      <c r="P400" s="6">
        <v>576.14021160000004</v>
      </c>
      <c r="Q400" s="6">
        <v>43556.2</v>
      </c>
      <c r="R400" s="6">
        <v>6.8506565000000004</v>
      </c>
      <c r="S400" s="6">
        <v>517.90963139999997</v>
      </c>
      <c r="T400" s="27">
        <v>15958.9</v>
      </c>
      <c r="U400" s="6">
        <f t="shared" si="32"/>
        <v>582.99086810000006</v>
      </c>
      <c r="V400" s="6">
        <f t="shared" si="33"/>
        <v>2023</v>
      </c>
      <c r="W400" s="10" t="str">
        <f>IFERROR(VLOOKUP(VALUE(D400),'HSN Lookup'!$A:$B,2,0),"Unknown")</f>
        <v>Household Steel Items</v>
      </c>
      <c r="X400" s="6" t="str">
        <f t="shared" si="34"/>
        <v>Other</v>
      </c>
    </row>
    <row r="401" spans="1:24">
      <c r="A401" s="25" t="s">
        <v>24</v>
      </c>
      <c r="B401" s="6" t="s">
        <v>578</v>
      </c>
      <c r="C401" s="6" t="s">
        <v>26</v>
      </c>
      <c r="D401" s="26" t="s">
        <v>32</v>
      </c>
      <c r="E401" s="6" t="s">
        <v>584</v>
      </c>
      <c r="F401" s="6" t="str" cm="1">
        <f t="array" ref="F401">_xlfn.LET(
 _xlpm.txt, E401,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01" s="6" t="str" cm="1">
        <f t="array" ref="G401">_xlfn.LET(
 _xlpm.txt, TRIM(E401),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1.45L (AM-398)</v>
      </c>
      <c r="H401" s="6" t="str">
        <f t="shared" si="30"/>
        <v>AM-398</v>
      </c>
      <c r="I401" s="6" t="str" cm="1">
        <f t="array" ref="I401">_xlfn.LET(
 _xlpm.txt, E401,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01" s="6" cm="1">
        <f t="array" ref="J401">_xlfn.LET(
 _xlpm.txt, E401,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10164</v>
      </c>
      <c r="K401" s="6" t="str" cm="1">
        <f t="array" ref="K401">_xlfn.LET(
 _xlpm.txt, E401,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01" s="6" t="str">
        <f>IFERROR(_xlfn.TEXTAFTER(_xlfn.TEXTBEFORE(E401," PER"),"USD ")," ")</f>
        <v>1.610</v>
      </c>
      <c r="M401" s="6" t="str">
        <f t="shared" si="31"/>
        <v>PCS</v>
      </c>
      <c r="N401" s="6">
        <v>2879.8</v>
      </c>
      <c r="O401" s="6" t="s">
        <v>28</v>
      </c>
      <c r="P401" s="6">
        <v>496.9913952</v>
      </c>
      <c r="Q401" s="6">
        <v>1431235.82</v>
      </c>
      <c r="R401" s="6">
        <v>5.909529075</v>
      </c>
      <c r="S401" s="6">
        <v>17018.261829999999</v>
      </c>
      <c r="T401" s="27">
        <v>524404.80000000005</v>
      </c>
      <c r="U401" s="6">
        <f t="shared" si="32"/>
        <v>502.90092427500002</v>
      </c>
      <c r="V401" s="6">
        <f t="shared" si="33"/>
        <v>2023</v>
      </c>
      <c r="W401" s="10" t="str">
        <f>IFERROR(VLOOKUP(VALUE(D401),'HSN Lookup'!$A:$B,2,0),"Unknown")</f>
        <v>Household Steel Items</v>
      </c>
      <c r="X401" s="6" t="str">
        <f t="shared" si="34"/>
        <v>Other</v>
      </c>
    </row>
    <row r="402" spans="1:24">
      <c r="A402" s="25" t="s">
        <v>24</v>
      </c>
      <c r="B402" s="6" t="s">
        <v>578</v>
      </c>
      <c r="C402" s="6" t="s">
        <v>26</v>
      </c>
      <c r="D402" s="26" t="s">
        <v>32</v>
      </c>
      <c r="E402" s="6" t="s">
        <v>585</v>
      </c>
      <c r="F402" s="6" t="str" cm="1">
        <f t="array" ref="F402">_xlfn.LET(
 _xlpm.txt, E402,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02" s="6" t="str" cm="1">
        <f t="array" ref="G402">_xlfn.LET(
 _xlpm.txt, TRIM(E402),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402" s="6" t="str">
        <f t="shared" si="30"/>
        <v>NP-55</v>
      </c>
      <c r="I402" s="6" cm="1">
        <f t="array" ref="I402">_xlfn.LET(
 _xlpm.txt, E402,
 _xlpm.afterQty, IFERROR(_xlfn.TEXTAFTER(_xlpm.txt, "QTY:"), ""),
 _xlpm.numberText, TRIM(_xlfn.TEXTBEFORE(_xlpm.afterQty, " ")),
 _xlpm.cleanNum, SUBSTITUTE(_xlpm.numberText, ",", ""),
 IF(ISNUMBER(--_xlpm.cleanNum), --_xlpm.cleanNum, "")
)</f>
        <v>150000</v>
      </c>
      <c r="J402" s="6" cm="1">
        <f t="array" ref="J402">_xlfn.LET(
 _xlpm.txt, E402,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150000</v>
      </c>
      <c r="K402" s="6" t="str" cm="1">
        <f t="array" ref="K402">_xlfn.LET(
 _xlpm.txt, E402,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02" s="6" t="str">
        <f>IFERROR(_xlfn.TEXTAFTER(_xlfn.TEXTBEFORE(E402," PER"),"USD ")," ")</f>
        <v>0.2768</v>
      </c>
      <c r="M402" s="6" t="str">
        <f t="shared" si="31"/>
        <v>PCS</v>
      </c>
      <c r="N402" s="6">
        <v>6875</v>
      </c>
      <c r="O402" s="6" t="s">
        <v>28</v>
      </c>
      <c r="P402" s="6">
        <v>531.03786179999997</v>
      </c>
      <c r="Q402" s="6">
        <v>3650885.3</v>
      </c>
      <c r="R402" s="6">
        <v>6.3143622089999996</v>
      </c>
      <c r="S402" s="6">
        <v>43411.240189999997</v>
      </c>
      <c r="T402" s="27">
        <v>1337684.3999999999</v>
      </c>
      <c r="U402" s="6">
        <f t="shared" si="32"/>
        <v>537.352224009</v>
      </c>
      <c r="V402" s="6">
        <f t="shared" si="33"/>
        <v>2023</v>
      </c>
      <c r="W402" s="10" t="str">
        <f>IFERROR(VLOOKUP(VALUE(D402),'HSN Lookup'!$A:$B,2,0),"Unknown")</f>
        <v>Household Steel Items</v>
      </c>
      <c r="X402" s="6" t="str">
        <f t="shared" si="34"/>
        <v>Tea Strainer</v>
      </c>
    </row>
    <row r="403" spans="1:24">
      <c r="A403" s="25" t="s">
        <v>24</v>
      </c>
      <c r="B403" s="6" t="s">
        <v>586</v>
      </c>
      <c r="C403" s="6" t="s">
        <v>26</v>
      </c>
      <c r="D403" s="26" t="s">
        <v>32</v>
      </c>
      <c r="E403" s="6" t="s">
        <v>587</v>
      </c>
      <c r="F403" s="6" t="str" cm="1">
        <f t="array" ref="F403">_xlfn.LET(
 _xlpm.txt, E403,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03" s="6" t="str" cm="1">
        <f t="array" ref="G403">_xlfn.LET(
 _xlpm.txt, TRIM(E403),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1.45L (AM-398)</v>
      </c>
      <c r="H403" s="6" t="str">
        <f t="shared" si="30"/>
        <v>AM-398</v>
      </c>
      <c r="I403" s="6" t="str" cm="1">
        <f t="array" ref="I403">_xlfn.LET(
 _xlpm.txt, E403,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03" s="6" cm="1">
        <f t="array" ref="J403">_xlfn.LET(
 _xlpm.txt, E403,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5868</v>
      </c>
      <c r="K403" s="6" t="str" cm="1">
        <f t="array" ref="K403">_xlfn.LET(
 _xlpm.txt, E403,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03" s="6" t="str">
        <f>IFERROR(_xlfn.TEXTAFTER(_xlfn.TEXTBEFORE(E403," PER"),"USD ")," ")</f>
        <v xml:space="preserve"> </v>
      </c>
      <c r="M403" s="6" t="str">
        <f t="shared" si="31"/>
        <v>PCS</v>
      </c>
      <c r="N403" s="6">
        <v>1662.6</v>
      </c>
      <c r="O403" s="6" t="s">
        <v>28</v>
      </c>
      <c r="P403" s="6">
        <v>495.9202995</v>
      </c>
      <c r="Q403" s="6">
        <v>824517.09</v>
      </c>
      <c r="R403" s="6">
        <v>5.8967930979999998</v>
      </c>
      <c r="S403" s="6">
        <v>9804.0082050000001</v>
      </c>
      <c r="T403" s="27">
        <v>302103</v>
      </c>
      <c r="U403" s="6">
        <f t="shared" si="32"/>
        <v>501.81709259799999</v>
      </c>
      <c r="V403" s="6">
        <f t="shared" si="33"/>
        <v>2023</v>
      </c>
      <c r="W403" s="10" t="str">
        <f>IFERROR(VLOOKUP(VALUE(D403),'HSN Lookup'!$A:$B,2,0),"Unknown")</f>
        <v>Household Steel Items</v>
      </c>
      <c r="X403" s="6" t="str">
        <f t="shared" si="34"/>
        <v>Other</v>
      </c>
    </row>
    <row r="404" spans="1:24">
      <c r="A404" s="25" t="s">
        <v>24</v>
      </c>
      <c r="B404" s="6" t="s">
        <v>586</v>
      </c>
      <c r="C404" s="6" t="s">
        <v>26</v>
      </c>
      <c r="D404" s="26" t="s">
        <v>32</v>
      </c>
      <c r="E404" s="6" t="s">
        <v>588</v>
      </c>
      <c r="F404" s="6" t="str" cm="1">
        <f t="array" ref="F404">_xlfn.LET(
 _xlpm.txt, E404,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04" s="6" t="str" cm="1">
        <f t="array" ref="G404">_xlfn.LET(
 _xlpm.txt, TRIM(E404),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404" s="6" t="str">
        <f t="shared" si="30"/>
        <v>SB-01</v>
      </c>
      <c r="I404" s="6" t="str" cm="1">
        <f t="array" ref="I404">_xlfn.LET(
 _xlpm.txt, E404,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04" s="6" cm="1">
        <f t="array" ref="J404">_xlfn.LET(
 _xlpm.txt, E404,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46632</v>
      </c>
      <c r="K404" s="6" t="str" cm="1">
        <f t="array" ref="K404">_xlfn.LET(
 _xlpm.txt, E404,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04" s="6" t="str">
        <f>IFERROR(_xlfn.TEXTAFTER(_xlfn.TEXTBEFORE(E404," PER"),"USD ")," ")</f>
        <v>1.045</v>
      </c>
      <c r="M404" s="6" t="str">
        <f t="shared" si="31"/>
        <v>PCS</v>
      </c>
      <c r="N404" s="6">
        <v>7772</v>
      </c>
      <c r="O404" s="6" t="s">
        <v>28</v>
      </c>
      <c r="P404" s="6">
        <v>546.40361040000005</v>
      </c>
      <c r="Q404" s="6">
        <v>4246648.8600000003</v>
      </c>
      <c r="R404" s="6">
        <v>6.4970702779999998</v>
      </c>
      <c r="S404" s="6">
        <v>50495.230199999998</v>
      </c>
      <c r="T404" s="27">
        <v>1555972.2</v>
      </c>
      <c r="U404" s="6">
        <f t="shared" si="32"/>
        <v>552.90068067800007</v>
      </c>
      <c r="V404" s="6">
        <f t="shared" si="33"/>
        <v>2023</v>
      </c>
      <c r="W404" s="10" t="str">
        <f>IFERROR(VLOOKUP(VALUE(D404),'HSN Lookup'!$A:$B,2,0),"Unknown")</f>
        <v>Household Steel Items</v>
      </c>
      <c r="X404" s="6" t="str">
        <f t="shared" si="34"/>
        <v>Other</v>
      </c>
    </row>
    <row r="405" spans="1:24">
      <c r="A405" s="25" t="s">
        <v>24</v>
      </c>
      <c r="B405" s="6" t="s">
        <v>586</v>
      </c>
      <c r="C405" s="6" t="s">
        <v>26</v>
      </c>
      <c r="D405" s="26" t="s">
        <v>32</v>
      </c>
      <c r="E405" s="6" t="s">
        <v>589</v>
      </c>
      <c r="F405" s="6" t="str" cm="1">
        <f t="array" ref="F405">_xlfn.LET(
 _xlpm.txt, E405,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05" s="6" t="str" cm="1">
        <f t="array" ref="G405">_xlfn.LET(
 _xlpm.txt, TRIM(E405),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405" s="6" t="str">
        <f t="shared" si="30"/>
        <v>SB-01</v>
      </c>
      <c r="I405" s="6" t="str" cm="1">
        <f t="array" ref="I405">_xlfn.LET(
 _xlpm.txt, E405,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05" s="6" cm="1">
        <f t="array" ref="J405">_xlfn.LET(
 _xlpm.txt, E405,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1944</v>
      </c>
      <c r="K405" s="6" t="str" cm="1">
        <f t="array" ref="K405">_xlfn.LET(
 _xlpm.txt, E405,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05" s="6" t="str">
        <f>IFERROR(_xlfn.TEXTAFTER(_xlfn.TEXTBEFORE(E405," PER"),"USD ")," ")</f>
        <v>1.045</v>
      </c>
      <c r="M405" s="6" t="str">
        <f t="shared" si="31"/>
        <v>PCS</v>
      </c>
      <c r="N405" s="6">
        <v>340.2</v>
      </c>
      <c r="O405" s="6" t="s">
        <v>28</v>
      </c>
      <c r="P405" s="6">
        <v>525.1708701</v>
      </c>
      <c r="Q405" s="6">
        <v>178663.13</v>
      </c>
      <c r="R405" s="6">
        <v>6.2446001200000003</v>
      </c>
      <c r="S405" s="6">
        <v>2124.412961</v>
      </c>
      <c r="T405" s="27">
        <v>65462.2</v>
      </c>
      <c r="U405" s="6">
        <f t="shared" si="32"/>
        <v>531.41547021999997</v>
      </c>
      <c r="V405" s="6">
        <f t="shared" si="33"/>
        <v>2023</v>
      </c>
      <c r="W405" s="10" t="str">
        <f>IFERROR(VLOOKUP(VALUE(D405),'HSN Lookup'!$A:$B,2,0),"Unknown")</f>
        <v>Household Steel Items</v>
      </c>
      <c r="X405" s="6" t="str">
        <f t="shared" si="34"/>
        <v>Other</v>
      </c>
    </row>
    <row r="406" spans="1:24">
      <c r="A406" s="25" t="s">
        <v>24</v>
      </c>
      <c r="B406" s="6" t="s">
        <v>586</v>
      </c>
      <c r="C406" s="6" t="s">
        <v>26</v>
      </c>
      <c r="D406" s="26" t="s">
        <v>32</v>
      </c>
      <c r="E406" s="6" t="s">
        <v>590</v>
      </c>
      <c r="F406" s="6" t="str" cm="1">
        <f t="array" ref="F406">_xlfn.LET(
 _xlpm.txt, E406,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06" s="6" t="str" cm="1">
        <f t="array" ref="G406">_xlfn.LET(
 _xlpm.txt, TRIM(E406),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406" s="6" t="str">
        <f t="shared" si="30"/>
        <v>SB-01</v>
      </c>
      <c r="I406" s="6" t="str" cm="1">
        <f t="array" ref="I406">_xlfn.LET(
 _xlpm.txt, E406,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06" s="6" cm="1">
        <f t="array" ref="J406">_xlfn.LET(
 _xlpm.txt, E406,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47160</v>
      </c>
      <c r="K406" s="6" t="str" cm="1">
        <f t="array" ref="K406">_xlfn.LET(
 _xlpm.txt, E406,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06" s="6" t="str">
        <f>IFERROR(_xlfn.TEXTAFTER(_xlfn.TEXTBEFORE(E406," PER"),"USD ")," ")</f>
        <v>1.045</v>
      </c>
      <c r="M406" s="6" t="str">
        <f t="shared" si="31"/>
        <v>PCS</v>
      </c>
      <c r="N406" s="6">
        <v>7860</v>
      </c>
      <c r="O406" s="6" t="s">
        <v>28</v>
      </c>
      <c r="P406" s="6">
        <v>546.30920360000005</v>
      </c>
      <c r="Q406" s="6">
        <v>4293990.34</v>
      </c>
      <c r="R406" s="6">
        <v>6.4959477239999996</v>
      </c>
      <c r="S406" s="6">
        <v>51058.149109999998</v>
      </c>
      <c r="T406" s="27">
        <v>1573318.1</v>
      </c>
      <c r="U406" s="6">
        <f t="shared" si="32"/>
        <v>552.80515132400001</v>
      </c>
      <c r="V406" s="6">
        <f t="shared" si="33"/>
        <v>2023</v>
      </c>
      <c r="W406" s="10" t="str">
        <f>IFERROR(VLOOKUP(VALUE(D406),'HSN Lookup'!$A:$B,2,0),"Unknown")</f>
        <v>Household Steel Items</v>
      </c>
      <c r="X406" s="6" t="str">
        <f t="shared" si="34"/>
        <v>Other</v>
      </c>
    </row>
    <row r="407" spans="1:24">
      <c r="A407" s="25" t="s">
        <v>24</v>
      </c>
      <c r="B407" s="6" t="s">
        <v>586</v>
      </c>
      <c r="C407" s="6" t="s">
        <v>26</v>
      </c>
      <c r="D407" s="26" t="s">
        <v>32</v>
      </c>
      <c r="E407" s="6" t="s">
        <v>591</v>
      </c>
      <c r="F407" s="6" t="str" cm="1">
        <f t="array" ref="F407">_xlfn.LET(
 _xlpm.txt, E407,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07" s="6" t="str" cm="1">
        <f t="array" ref="G407">_xlfn.LET(
 _xlpm.txt, TRIM(E407),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#SG707 (AM-459)</v>
      </c>
      <c r="H407" s="6" t="str">
        <f t="shared" si="30"/>
        <v>AM-459</v>
      </c>
      <c r="I407" s="6" t="str" cm="1">
        <f t="array" ref="I407">_xlfn.LET(
 _xlpm.txt, E407,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07" s="6" cm="1">
        <f t="array" ref="J407">_xlfn.LET(
 _xlpm.txt, E407,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2250</v>
      </c>
      <c r="K407" s="6" t="str" cm="1">
        <f t="array" ref="K407">_xlfn.LET(
 _xlpm.txt, E407,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07" s="6" t="str">
        <f>IFERROR(_xlfn.TEXTAFTER(_xlfn.TEXTBEFORE(E407," PER"),"USD ")," ")</f>
        <v>1.066</v>
      </c>
      <c r="M407" s="6" t="str">
        <f t="shared" si="31"/>
        <v>PCS</v>
      </c>
      <c r="N407" s="6">
        <v>375</v>
      </c>
      <c r="O407" s="6" t="s">
        <v>28</v>
      </c>
      <c r="P407" s="6">
        <v>558.20295999999996</v>
      </c>
      <c r="Q407" s="6">
        <v>209326.11</v>
      </c>
      <c r="R407" s="6">
        <v>6.6373717000000001</v>
      </c>
      <c r="S407" s="6">
        <v>2489.0143880000001</v>
      </c>
      <c r="T407" s="27">
        <v>76697</v>
      </c>
      <c r="U407" s="6">
        <f t="shared" si="32"/>
        <v>564.84033169999998</v>
      </c>
      <c r="V407" s="6">
        <f t="shared" si="33"/>
        <v>2023</v>
      </c>
      <c r="W407" s="10" t="str">
        <f>IFERROR(VLOOKUP(VALUE(D407),'HSN Lookup'!$A:$B,2,0),"Unknown")</f>
        <v>Household Steel Items</v>
      </c>
      <c r="X407" s="6" t="str">
        <f t="shared" si="34"/>
        <v>Other</v>
      </c>
    </row>
    <row r="408" spans="1:24">
      <c r="A408" s="25" t="s">
        <v>24</v>
      </c>
      <c r="B408" s="6" t="s">
        <v>586</v>
      </c>
      <c r="C408" s="6" t="s">
        <v>26</v>
      </c>
      <c r="D408" s="26" t="s">
        <v>32</v>
      </c>
      <c r="E408" s="6" t="s">
        <v>592</v>
      </c>
      <c r="F408" s="6" t="str" cm="1">
        <f t="array" ref="F408">_xlfn.LET(
 _xlpm.txt, E408,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08" s="6" t="str" cm="1">
        <f t="array" ref="G408">_xlfn.LET(
 _xlpm.txt, TRIM(E408),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408" s="6" t="str">
        <f t="shared" si="30"/>
        <v>NP-21</v>
      </c>
      <c r="I408" s="6" t="str" cm="1">
        <f t="array" ref="I408">_xlfn.LET(
 _xlpm.txt, E408,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08" s="6" t="e" cm="1">
        <f t="array" ref="J408">_xlfn.LET(
 _xlpm.txt, E408,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08" s="6" t="e" cm="1">
        <f t="array" ref="K408">_xlfn.LET(
 _xlpm.txt, E408,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08" s="6" t="str">
        <f>IFERROR(_xlfn.TEXTAFTER(_xlfn.TEXTBEFORE(E408," PER"),"USD ")," ")</f>
        <v>0.99</v>
      </c>
      <c r="M408" s="6" t="e">
        <f t="shared" si="31"/>
        <v>#VALUE!</v>
      </c>
      <c r="N408" s="6">
        <v>7244</v>
      </c>
      <c r="O408" s="6" t="s">
        <v>28</v>
      </c>
      <c r="P408" s="6">
        <v>518.70499029999996</v>
      </c>
      <c r="Q408" s="6">
        <v>3757498.95</v>
      </c>
      <c r="R408" s="6">
        <v>6.1677168890000003</v>
      </c>
      <c r="S408" s="6">
        <v>44678.941140000003</v>
      </c>
      <c r="T408" s="27">
        <v>1376747.7</v>
      </c>
      <c r="U408" s="6">
        <f t="shared" si="32"/>
        <v>524.87270718899993</v>
      </c>
      <c r="V408" s="6">
        <f t="shared" si="33"/>
        <v>2023</v>
      </c>
      <c r="W408" s="10" t="str">
        <f>IFERROR(VLOOKUP(VALUE(D408),'HSN Lookup'!$A:$B,2,0),"Unknown")</f>
        <v>Household Steel Items</v>
      </c>
      <c r="X408" s="6" t="str">
        <f t="shared" si="34"/>
        <v>Other</v>
      </c>
    </row>
    <row r="409" spans="1:24">
      <c r="A409" s="25" t="s">
        <v>24</v>
      </c>
      <c r="B409" s="6" t="s">
        <v>586</v>
      </c>
      <c r="C409" s="6" t="s">
        <v>26</v>
      </c>
      <c r="D409" s="26" t="s">
        <v>32</v>
      </c>
      <c r="E409" s="6" t="s">
        <v>593</v>
      </c>
      <c r="F409" s="6" t="str" cm="1">
        <f t="array" ref="F409">_xlfn.LET(
 _xlpm.txt, E409,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09" s="6" t="str" cm="1">
        <f t="array" ref="G409">_xlfn.LET(
 _xlpm.txt, TRIM(E409),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1.45L (AM-398)</v>
      </c>
      <c r="H409" s="6" t="str">
        <f t="shared" si="30"/>
        <v>AM-398</v>
      </c>
      <c r="I409" s="6" t="str" cm="1">
        <f t="array" ref="I409">_xlfn.LET(
 _xlpm.txt, E409,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09" s="6" cm="1">
        <f t="array" ref="J409">_xlfn.LET(
 _xlpm.txt, E409,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22452</v>
      </c>
      <c r="K409" s="6" t="str" cm="1">
        <f t="array" ref="K409">_xlfn.LET(
 _xlpm.txt, E409,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09" s="6" t="str">
        <f>IFERROR(_xlfn.TEXTAFTER(_xlfn.TEXTBEFORE(E409," PER"),"USD ")," ")</f>
        <v>1.610</v>
      </c>
      <c r="M409" s="6" t="str">
        <f t="shared" si="31"/>
        <v>PCS</v>
      </c>
      <c r="N409" s="6">
        <v>6361.4</v>
      </c>
      <c r="O409" s="6" t="s">
        <v>28</v>
      </c>
      <c r="P409" s="6">
        <v>499.74741719999997</v>
      </c>
      <c r="Q409" s="6">
        <v>3179093.22</v>
      </c>
      <c r="R409" s="6">
        <v>5.9422998480000002</v>
      </c>
      <c r="S409" s="6">
        <v>37801.346250000002</v>
      </c>
      <c r="T409" s="27">
        <v>1164819.8</v>
      </c>
      <c r="U409" s="6">
        <f t="shared" si="32"/>
        <v>505.68971704799998</v>
      </c>
      <c r="V409" s="6">
        <f t="shared" si="33"/>
        <v>2023</v>
      </c>
      <c r="W409" s="10" t="str">
        <f>IFERROR(VLOOKUP(VALUE(D409),'HSN Lookup'!$A:$B,2,0),"Unknown")</f>
        <v>Household Steel Items</v>
      </c>
      <c r="X409" s="6" t="str">
        <f t="shared" si="34"/>
        <v>Other</v>
      </c>
    </row>
    <row r="410" spans="1:24">
      <c r="A410" s="25" t="s">
        <v>24</v>
      </c>
      <c r="B410" s="6" t="s">
        <v>586</v>
      </c>
      <c r="C410" s="6" t="s">
        <v>26</v>
      </c>
      <c r="D410" s="26" t="s">
        <v>32</v>
      </c>
      <c r="E410" s="6" t="s">
        <v>594</v>
      </c>
      <c r="F410" s="6" t="str" cm="1">
        <f t="array" ref="F410">_xlfn.LET(
 _xlpm.txt, E410,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10" s="6" t="str" cm="1">
        <f t="array" ref="G410">_xlfn.LET(
 _xlpm.txt, TRIM(E410),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900ML (AM-324)</v>
      </c>
      <c r="H410" s="6" t="str">
        <f t="shared" si="30"/>
        <v>AM-324</v>
      </c>
      <c r="I410" s="6" t="str" cm="1">
        <f t="array" ref="I410">_xlfn.LET(
 _xlpm.txt, E410,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10" s="6" cm="1">
        <f t="array" ref="J410">_xlfn.LET(
 _xlpm.txt, E410,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23868</v>
      </c>
      <c r="K410" s="6" t="str" cm="1">
        <f t="array" ref="K410">_xlfn.LET(
 _xlpm.txt, E410,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10" s="6" t="str">
        <f>IFERROR(_xlfn.TEXTAFTER(_xlfn.TEXTBEFORE(E410," PER"),"USD ")," ")</f>
        <v>1.368</v>
      </c>
      <c r="M410" s="6" t="str">
        <f t="shared" si="31"/>
        <v>PCS</v>
      </c>
      <c r="N410" s="6">
        <v>4508.3999999999996</v>
      </c>
      <c r="O410" s="6" t="s">
        <v>28</v>
      </c>
      <c r="P410" s="6">
        <v>632.06727000000001</v>
      </c>
      <c r="Q410" s="6">
        <v>2849612.08</v>
      </c>
      <c r="R410" s="6">
        <v>7.5156631389999999</v>
      </c>
      <c r="S410" s="6">
        <v>33883.615700000002</v>
      </c>
      <c r="T410" s="27">
        <v>1044097.8</v>
      </c>
      <c r="U410" s="6">
        <f t="shared" si="32"/>
        <v>639.58293313900003</v>
      </c>
      <c r="V410" s="6">
        <f t="shared" si="33"/>
        <v>2023</v>
      </c>
      <c r="W410" s="10" t="str">
        <f>IFERROR(VLOOKUP(VALUE(D410),'HSN Lookup'!$A:$B,2,0),"Unknown")</f>
        <v>Household Steel Items</v>
      </c>
      <c r="X410" s="6" t="str">
        <f t="shared" si="34"/>
        <v>Other</v>
      </c>
    </row>
    <row r="411" spans="1:24">
      <c r="A411" s="25" t="s">
        <v>24</v>
      </c>
      <c r="B411" s="6" t="s">
        <v>595</v>
      </c>
      <c r="C411" s="6" t="s">
        <v>26</v>
      </c>
      <c r="D411" s="26" t="s">
        <v>32</v>
      </c>
      <c r="E411" s="6" t="s">
        <v>573</v>
      </c>
      <c r="F411" s="6" t="str" cm="1">
        <f t="array" ref="F411">_xlfn.LET(
 _xlpm.txt, E411,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411" s="6" t="str" cm="1">
        <f t="array" ref="G411">_xlfn.LET(
 _xlpm.txt, TRIM(E411),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(6527)</v>
      </c>
      <c r="H411" s="6" t="str">
        <f t="shared" si="30"/>
        <v>6527</v>
      </c>
      <c r="I411" s="6" t="str" cm="1">
        <f t="array" ref="I411">_xlfn.LET(
 _xlpm.txt, E411,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11" s="6" cm="1">
        <f t="array" ref="J411">_xlfn.LET(
 _xlpm.txt, E411,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25680</v>
      </c>
      <c r="K411" s="6" t="str" cm="1">
        <f t="array" ref="K411">_xlfn.LET(
 _xlpm.txt, E411,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11" s="6" t="str">
        <f>IFERROR(_xlfn.TEXTAFTER(_xlfn.TEXTBEFORE(E411," PER"),"USD ")," ")</f>
        <v>1.86</v>
      </c>
      <c r="M411" s="6" t="str">
        <f t="shared" si="31"/>
        <v>PCS</v>
      </c>
      <c r="N411" s="6">
        <v>8945.2000000000007</v>
      </c>
      <c r="O411" s="6" t="s">
        <v>28</v>
      </c>
      <c r="P411" s="6">
        <v>461.66281579999998</v>
      </c>
      <c r="Q411" s="6">
        <v>4129666.22</v>
      </c>
      <c r="R411" s="6">
        <v>5.4894508420000001</v>
      </c>
      <c r="S411" s="6">
        <v>49104.235670000002</v>
      </c>
      <c r="T411" s="27">
        <v>1513109.6</v>
      </c>
      <c r="U411" s="6">
        <f t="shared" si="32"/>
        <v>467.15226664199997</v>
      </c>
      <c r="V411" s="6">
        <f t="shared" si="33"/>
        <v>2023</v>
      </c>
      <c r="W411" s="10" t="str">
        <f>IFERROR(VLOOKUP(VALUE(D411),'HSN Lookup'!$A:$B,2,0),"Unknown")</f>
        <v>Household Steel Items</v>
      </c>
      <c r="X411" s="6" t="str">
        <f t="shared" si="34"/>
        <v>Lunch Box</v>
      </c>
    </row>
    <row r="412" spans="1:24">
      <c r="A412" s="25" t="s">
        <v>24</v>
      </c>
      <c r="B412" s="6" t="s">
        <v>595</v>
      </c>
      <c r="C412" s="6" t="s">
        <v>26</v>
      </c>
      <c r="D412" s="26" t="s">
        <v>32</v>
      </c>
      <c r="E412" s="6" t="s">
        <v>596</v>
      </c>
      <c r="F412" s="6" t="str" cm="1">
        <f t="array" ref="F412">_xlfn.LET(
 _xlpm.txt, E412,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412" s="6" t="str" cm="1">
        <f t="array" ref="G412">_xlfn.LET(
 _xlpm.txt, TRIM(E412),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SMALL (6587)</v>
      </c>
      <c r="H412" s="6" t="str">
        <f t="shared" si="30"/>
        <v>6587</v>
      </c>
      <c r="I412" s="6" t="str" cm="1">
        <f t="array" ref="I412">_xlfn.LET(
 _xlpm.txt, E412,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12" s="6" cm="1">
        <f t="array" ref="J412">_xlfn.LET(
 _xlpm.txt, E412,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51000</v>
      </c>
      <c r="K412" s="6" t="str" cm="1">
        <f t="array" ref="K412">_xlfn.LET(
 _xlpm.txt, E412,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12" s="6" t="str">
        <f>IFERROR(_xlfn.TEXTAFTER(_xlfn.TEXTBEFORE(E412," PER"),"USD ")," ")</f>
        <v>1.47</v>
      </c>
      <c r="M412" s="6" t="str">
        <f t="shared" si="31"/>
        <v>PCS</v>
      </c>
      <c r="N412" s="6">
        <v>10348.75</v>
      </c>
      <c r="O412" s="6" t="s">
        <v>28</v>
      </c>
      <c r="P412" s="6">
        <v>626.33486170000003</v>
      </c>
      <c r="Q412" s="6">
        <v>6481782.9000000004</v>
      </c>
      <c r="R412" s="6">
        <v>7.4475013280000004</v>
      </c>
      <c r="S412" s="6">
        <v>77072.329370000007</v>
      </c>
      <c r="T412" s="27">
        <v>2374925.2999999998</v>
      </c>
      <c r="U412" s="6">
        <f t="shared" si="32"/>
        <v>633.78236302800008</v>
      </c>
      <c r="V412" s="6">
        <f t="shared" si="33"/>
        <v>2023</v>
      </c>
      <c r="W412" s="10" t="str">
        <f>IFERROR(VLOOKUP(VALUE(D412),'HSN Lookup'!$A:$B,2,0),"Unknown")</f>
        <v>Household Steel Items</v>
      </c>
      <c r="X412" s="6" t="str">
        <f t="shared" si="34"/>
        <v>Lunch Box</v>
      </c>
    </row>
    <row r="413" spans="1:24">
      <c r="A413" s="25" t="s">
        <v>24</v>
      </c>
      <c r="B413" s="6" t="s">
        <v>595</v>
      </c>
      <c r="C413" s="6" t="s">
        <v>26</v>
      </c>
      <c r="D413" s="26" t="s">
        <v>32</v>
      </c>
      <c r="E413" s="6" t="s">
        <v>597</v>
      </c>
      <c r="F413" s="6" t="str" cm="1">
        <f t="array" ref="F413">_xlfn.LET(
 _xlpm.txt, E413,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413" s="6" t="str" cm="1">
        <f t="array" ref="G413">_xlfn.LET(
 _xlpm.txt, TRIM(E413),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 (8505)</v>
      </c>
      <c r="H413" s="6" t="str">
        <f t="shared" si="30"/>
        <v>8505</v>
      </c>
      <c r="I413" s="6" t="str" cm="1">
        <f t="array" ref="I413">_xlfn.LET(
 _xlpm.txt, E413,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13" s="6" cm="1">
        <f t="array" ref="J413">_xlfn.LET(
 _xlpm.txt, E413,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11100</v>
      </c>
      <c r="K413" s="6" t="str" cm="1">
        <f t="array" ref="K413">_xlfn.LET(
 _xlpm.txt, E413,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13" s="6" t="str">
        <f>IFERROR(_xlfn.TEXTAFTER(_xlfn.TEXTBEFORE(E413," PER"),"USD ")," ")</f>
        <v>3.30</v>
      </c>
      <c r="M413" s="6" t="str">
        <f t="shared" si="31"/>
        <v>PCS</v>
      </c>
      <c r="N413" s="6">
        <v>7215</v>
      </c>
      <c r="O413" s="6" t="s">
        <v>28</v>
      </c>
      <c r="P413" s="6">
        <v>438.94242409999998</v>
      </c>
      <c r="Q413" s="6">
        <v>3166969.59</v>
      </c>
      <c r="R413" s="6">
        <v>5.2192916069999997</v>
      </c>
      <c r="S413" s="6">
        <v>37657.18894</v>
      </c>
      <c r="T413" s="27">
        <v>1160377.7</v>
      </c>
      <c r="U413" s="6">
        <f t="shared" si="32"/>
        <v>444.16171570699998</v>
      </c>
      <c r="V413" s="6">
        <f t="shared" si="33"/>
        <v>2023</v>
      </c>
      <c r="W413" s="10" t="str">
        <f>IFERROR(VLOOKUP(VALUE(D413),'HSN Lookup'!$A:$B,2,0),"Unknown")</f>
        <v>Household Steel Items</v>
      </c>
      <c r="X413" s="6" t="str">
        <f t="shared" si="34"/>
        <v>Lunch Box</v>
      </c>
    </row>
    <row r="414" spans="1:24">
      <c r="A414" s="25" t="s">
        <v>24</v>
      </c>
      <c r="B414" s="6" t="s">
        <v>595</v>
      </c>
      <c r="C414" s="6" t="s">
        <v>26</v>
      </c>
      <c r="D414" s="26" t="s">
        <v>32</v>
      </c>
      <c r="E414" s="6" t="s">
        <v>598</v>
      </c>
      <c r="F414" s="6" t="str" cm="1">
        <f t="array" ref="F414">_xlfn.LET(
 _xlpm.txt, E414,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414" s="6" t="str" cm="1">
        <f t="array" ref="G414">_xlfn.LET(
 _xlpm.txt, TRIM(E414),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(6901)</v>
      </c>
      <c r="H414" s="6" t="str">
        <f t="shared" si="30"/>
        <v>6901</v>
      </c>
      <c r="I414" s="6" t="str" cm="1">
        <f t="array" ref="I414">_xlfn.LET(
 _xlpm.txt, E414,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14" s="6" cm="1">
        <f t="array" ref="J414">_xlfn.LET(
 _xlpm.txt, E414,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5760</v>
      </c>
      <c r="K414" s="6" t="str" cm="1">
        <f t="array" ref="K414">_xlfn.LET(
 _xlpm.txt, E414,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14" s="6" t="str">
        <f>IFERROR(_xlfn.TEXTAFTER(_xlfn.TEXTBEFORE(E414," PER"),"USD ")," ")</f>
        <v>0.90</v>
      </c>
      <c r="M414" s="6" t="str">
        <f t="shared" si="31"/>
        <v>PCS</v>
      </c>
      <c r="N414" s="6">
        <v>936</v>
      </c>
      <c r="O414" s="6" t="s">
        <v>28</v>
      </c>
      <c r="P414" s="6">
        <v>478.84632479999999</v>
      </c>
      <c r="Q414" s="6">
        <v>448200.16</v>
      </c>
      <c r="R414" s="6">
        <v>5.6937731840000003</v>
      </c>
      <c r="S414" s="6">
        <v>5329.3716999999997</v>
      </c>
      <c r="T414" s="27">
        <v>164220.5</v>
      </c>
      <c r="U414" s="6">
        <f t="shared" si="32"/>
        <v>484.540097984</v>
      </c>
      <c r="V414" s="6">
        <f t="shared" si="33"/>
        <v>2023</v>
      </c>
      <c r="W414" s="10" t="str">
        <f>IFERROR(VLOOKUP(VALUE(D414),'HSN Lookup'!$A:$B,2,0),"Unknown")</f>
        <v>Household Steel Items</v>
      </c>
      <c r="X414" s="6" t="str">
        <f t="shared" si="34"/>
        <v>Other</v>
      </c>
    </row>
    <row r="415" spans="1:24">
      <c r="A415" s="25" t="s">
        <v>24</v>
      </c>
      <c r="B415" s="6" t="s">
        <v>595</v>
      </c>
      <c r="C415" s="6" t="s">
        <v>26</v>
      </c>
      <c r="D415" s="26" t="s">
        <v>32</v>
      </c>
      <c r="E415" s="6" t="s">
        <v>599</v>
      </c>
      <c r="F415" s="6" t="str" cm="1">
        <f t="array" ref="F415">_xlfn.LET(
 _xlpm.txt, E415,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415" s="6" t="str" cm="1">
        <f t="array" ref="G415">_xlfn.LET(
 _xlpm.txt, TRIM(E415),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415" s="6" t="str">
        <f t="shared" si="30"/>
        <v>6578</v>
      </c>
      <c r="I415" s="6" t="str" cm="1">
        <f t="array" ref="I415">_xlfn.LET(
 _xlpm.txt, E415,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15" s="6" cm="1">
        <f t="array" ref="J415">_xlfn.LET(
 _xlpm.txt, E415,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8700</v>
      </c>
      <c r="K415" s="6" t="str" cm="1">
        <f t="array" ref="K415">_xlfn.LET(
 _xlpm.txt, E415,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15" s="6" t="str">
        <f>IFERROR(_xlfn.TEXTAFTER(_xlfn.TEXTBEFORE(E415," PER"),"USD ")," ")</f>
        <v>1.61</v>
      </c>
      <c r="M415" s="6" t="str">
        <f t="shared" si="31"/>
        <v>PCS</v>
      </c>
      <c r="N415" s="6">
        <v>2573.75</v>
      </c>
      <c r="O415" s="6" t="s">
        <v>28</v>
      </c>
      <c r="P415" s="6">
        <v>470.52834189999999</v>
      </c>
      <c r="Q415" s="6">
        <v>1211022.32</v>
      </c>
      <c r="R415" s="6">
        <v>5.594867324</v>
      </c>
      <c r="S415" s="6">
        <v>14399.789769999999</v>
      </c>
      <c r="T415" s="27">
        <v>443718.6</v>
      </c>
      <c r="U415" s="6">
        <f t="shared" si="32"/>
        <v>476.12320922399999</v>
      </c>
      <c r="V415" s="6">
        <f t="shared" si="33"/>
        <v>2023</v>
      </c>
      <c r="W415" s="10" t="str">
        <f>IFERROR(VLOOKUP(VALUE(D415),'HSN Lookup'!$A:$B,2,0),"Unknown")</f>
        <v>Household Steel Items</v>
      </c>
      <c r="X415" s="6" t="str">
        <f t="shared" si="34"/>
        <v>Other</v>
      </c>
    </row>
    <row r="416" spans="1:24">
      <c r="A416" s="25" t="s">
        <v>24</v>
      </c>
      <c r="B416" s="6" t="s">
        <v>595</v>
      </c>
      <c r="C416" s="6" t="s">
        <v>26</v>
      </c>
      <c r="D416" s="26" t="s">
        <v>32</v>
      </c>
      <c r="E416" s="6" t="s">
        <v>600</v>
      </c>
      <c r="F416" s="6" t="str" cm="1">
        <f t="array" ref="F416">_xlfn.LET(
 _xlpm.txt, E416,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16" s="6" t="str" cm="1">
        <f t="array" ref="G416">_xlfn.LET(
 _xlpm.txt, TRIM(E416),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(KWB-600F)</v>
      </c>
      <c r="H416" s="6" t="str">
        <f t="shared" si="30"/>
        <v>KWB-600F</v>
      </c>
      <c r="I416" s="6" t="str" cm="1">
        <f t="array" ref="I416">_xlfn.LET(
 _xlpm.txt, E416,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16" s="6" cm="1">
        <f t="array" ref="J416">_xlfn.LET(
 _xlpm.txt, E416,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416" s="6" t="str" cm="1">
        <f t="array" ref="K416">_xlfn.LET(
 _xlpm.txt, E416,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16" s="6" t="str">
        <f>IFERROR(_xlfn.TEXTAFTER(_xlfn.TEXTBEFORE(E416," PER"),"USD ")," ")</f>
        <v>0.88</v>
      </c>
      <c r="M416" s="6" t="str">
        <f t="shared" si="31"/>
        <v>PCS</v>
      </c>
      <c r="N416" s="6">
        <v>7680</v>
      </c>
      <c r="O416" s="6" t="s">
        <v>28</v>
      </c>
      <c r="P416" s="6">
        <v>494.31838540000001</v>
      </c>
      <c r="Q416" s="6">
        <v>3796365.2</v>
      </c>
      <c r="R416" s="6">
        <v>5.8777453680000002</v>
      </c>
      <c r="S416" s="6">
        <v>45141.084419999999</v>
      </c>
      <c r="T416" s="27">
        <v>1390988.2</v>
      </c>
      <c r="U416" s="6">
        <f t="shared" si="32"/>
        <v>500.19613076799999</v>
      </c>
      <c r="V416" s="6">
        <f t="shared" si="33"/>
        <v>2023</v>
      </c>
      <c r="W416" s="10" t="str">
        <f>IFERROR(VLOOKUP(VALUE(D416),'HSN Lookup'!$A:$B,2,0),"Unknown")</f>
        <v>Household Steel Items</v>
      </c>
      <c r="X416" s="6" t="str">
        <f t="shared" si="34"/>
        <v>Other</v>
      </c>
    </row>
    <row r="417" spans="1:24">
      <c r="A417" s="25" t="s">
        <v>24</v>
      </c>
      <c r="B417" s="6" t="s">
        <v>595</v>
      </c>
      <c r="C417" s="6" t="s">
        <v>26</v>
      </c>
      <c r="D417" s="26" t="s">
        <v>32</v>
      </c>
      <c r="E417" s="6" t="s">
        <v>601</v>
      </c>
      <c r="F417" s="6" t="str" cm="1">
        <f t="array" ref="F417">_xlfn.LET(
 _xlpm.txt, E417,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17" s="6" t="str" cm="1">
        <f t="array" ref="G417">_xlfn.LET(
 _xlpm.txt, TRIM(E417),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(KWB-600F)</v>
      </c>
      <c r="H417" s="6" t="str">
        <f t="shared" si="30"/>
        <v>KWB-600F</v>
      </c>
      <c r="I417" s="6" t="str" cm="1">
        <f t="array" ref="I417">_xlfn.LET(
 _xlpm.txt, E417,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17" s="6" cm="1">
        <f t="array" ref="J417">_xlfn.LET(
 _xlpm.txt, E417,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50148</v>
      </c>
      <c r="K417" s="6" t="str" cm="1">
        <f t="array" ref="K417">_xlfn.LET(
 _xlpm.txt, E417,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17" s="6" t="str">
        <f>IFERROR(_xlfn.TEXTAFTER(_xlfn.TEXTBEFORE(E417," PER"),"USD ")," ")</f>
        <v>0.88</v>
      </c>
      <c r="M417" s="6" t="str">
        <f t="shared" si="31"/>
        <v>PCS</v>
      </c>
      <c r="N417" s="6">
        <v>7600</v>
      </c>
      <c r="O417" s="6" t="s">
        <v>28</v>
      </c>
      <c r="P417" s="6">
        <v>497.0673013</v>
      </c>
      <c r="Q417" s="6">
        <v>3777711.49</v>
      </c>
      <c r="R417" s="6">
        <v>5.9104316450000001</v>
      </c>
      <c r="S417" s="6">
        <v>44919.280500000001</v>
      </c>
      <c r="T417" s="27">
        <v>1384153.5</v>
      </c>
      <c r="U417" s="6">
        <f t="shared" si="32"/>
        <v>502.97773294500001</v>
      </c>
      <c r="V417" s="6">
        <f t="shared" si="33"/>
        <v>2023</v>
      </c>
      <c r="W417" s="10" t="str">
        <f>IFERROR(VLOOKUP(VALUE(D417),'HSN Lookup'!$A:$B,2,0),"Unknown")</f>
        <v>Household Steel Items</v>
      </c>
      <c r="X417" s="6" t="str">
        <f t="shared" si="34"/>
        <v>Other</v>
      </c>
    </row>
    <row r="418" spans="1:24">
      <c r="A418" s="25" t="s">
        <v>24</v>
      </c>
      <c r="B418" s="6" t="s">
        <v>602</v>
      </c>
      <c r="C418" s="6" t="s">
        <v>26</v>
      </c>
      <c r="D418" s="26" t="s">
        <v>32</v>
      </c>
      <c r="E418" s="6" t="s">
        <v>603</v>
      </c>
      <c r="F418" s="6" t="str" cm="1">
        <f t="array" ref="F418">_xlfn.LET(
 _xlpm.txt, E418,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18" s="6" t="str" cm="1">
        <f t="array" ref="G418">_xlfn.LET(
 _xlpm.txt, TRIM(E418),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MEDIUM</v>
      </c>
      <c r="H418" s="6" t="str">
        <f t="shared" si="30"/>
        <v>AM-515</v>
      </c>
      <c r="I418" s="6" cm="1">
        <f t="array" ref="I418">_xlfn.LET(
 _xlpm.txt, E418,
 _xlpm.afterQty, IFERROR(_xlfn.TEXTAFTER(_xlpm.txt, "QTY:"), ""),
 _xlpm.numberText, TRIM(_xlfn.TEXTBEFORE(_xlpm.afterQty, " ")),
 _xlpm.cleanNum, SUBSTITUTE(_xlpm.numberText, ",", ""),
 IF(ISNUMBER(--_xlpm.cleanNum), --_xlpm.cleanNum, "")
)</f>
        <v>360</v>
      </c>
      <c r="J418" s="6" cm="1">
        <f t="array" ref="J418">_xlfn.LET(
 _xlpm.txt, E418,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</v>
      </c>
      <c r="K418" s="6" t="str" cm="1">
        <f t="array" ref="K418">_xlfn.LET(
 _xlpm.txt, E418,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18" s="6" t="str">
        <f>IFERROR(_xlfn.TEXTAFTER(_xlfn.TEXTBEFORE(E418," PER"),"USD ")," ")</f>
        <v>2.206</v>
      </c>
      <c r="M418" s="6" t="str">
        <f t="shared" si="31"/>
        <v>PCS</v>
      </c>
      <c r="N418" s="6">
        <v>91.4</v>
      </c>
      <c r="O418" s="6" t="s">
        <v>28</v>
      </c>
      <c r="P418" s="6">
        <v>766.76969369999995</v>
      </c>
      <c r="Q418" s="6">
        <v>70082.75</v>
      </c>
      <c r="R418" s="6">
        <v>9.1173566430000008</v>
      </c>
      <c r="S418" s="6">
        <v>833.32639710000001</v>
      </c>
      <c r="T418" s="27">
        <v>25678.400000000001</v>
      </c>
      <c r="U418" s="6">
        <f t="shared" si="32"/>
        <v>775.88705034299994</v>
      </c>
      <c r="V418" s="6">
        <f t="shared" si="33"/>
        <v>2023</v>
      </c>
      <c r="W418" s="10" t="str">
        <f>IFERROR(VLOOKUP(VALUE(D418),'HSN Lookup'!$A:$B,2,0),"Unknown")</f>
        <v>Household Steel Items</v>
      </c>
      <c r="X418" s="6" t="str">
        <f t="shared" si="34"/>
        <v>Lunch Box</v>
      </c>
    </row>
    <row r="419" spans="1:24">
      <c r="A419" s="25" t="s">
        <v>24</v>
      </c>
      <c r="B419" s="6" t="s">
        <v>602</v>
      </c>
      <c r="C419" s="6" t="s">
        <v>26</v>
      </c>
      <c r="D419" s="26" t="s">
        <v>32</v>
      </c>
      <c r="E419" s="6" t="s">
        <v>604</v>
      </c>
      <c r="F419" s="6" t="str" cm="1">
        <f t="array" ref="F419">_xlfn.LET(
 _xlpm.txt, E419,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19" s="6" t="str" cm="1">
        <f t="array" ref="G419">_xlfn.LET(
 _xlpm.txt, TRIM(E419),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SMALL</v>
      </c>
      <c r="H419" s="6" t="str">
        <f t="shared" si="30"/>
        <v>AM-514</v>
      </c>
      <c r="I419" s="6" cm="1">
        <f t="array" ref="I419">_xlfn.LET(
 _xlpm.txt, E419,
 _xlpm.afterQty, IFERROR(_xlfn.TEXTAFTER(_xlpm.txt, "QTY:"), ""),
 _xlpm.numberText, TRIM(_xlfn.TEXTBEFORE(_xlpm.afterQty, " ")),
 _xlpm.cleanNum, SUBSTITUTE(_xlpm.numberText, ",", ""),
 IF(ISNUMBER(--_xlpm.cleanNum), --_xlpm.cleanNum, "")
)</f>
        <v>480</v>
      </c>
      <c r="J419" s="6" cm="1">
        <f t="array" ref="J419">_xlfn.LET(
 _xlpm.txt, E419,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480</v>
      </c>
      <c r="K419" s="6" t="str" cm="1">
        <f t="array" ref="K419">_xlfn.LET(
 _xlpm.txt, E419,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19" s="6" t="str">
        <f>IFERROR(_xlfn.TEXTAFTER(_xlfn.TEXTBEFORE(E419," PER"),"USD ")," ")</f>
        <v>1.698</v>
      </c>
      <c r="M419" s="6" t="str">
        <f t="shared" si="31"/>
        <v>PCS</v>
      </c>
      <c r="N419" s="6">
        <v>93.1</v>
      </c>
      <c r="O419" s="6" t="s">
        <v>28</v>
      </c>
      <c r="P419" s="6">
        <v>772.56036519999998</v>
      </c>
      <c r="Q419" s="6">
        <v>71925.37</v>
      </c>
      <c r="R419" s="6">
        <v>9.1862112390000004</v>
      </c>
      <c r="S419" s="6">
        <v>855.23626630000001</v>
      </c>
      <c r="T419" s="27">
        <v>26353.5</v>
      </c>
      <c r="U419" s="6">
        <f t="shared" si="32"/>
        <v>781.74657643900002</v>
      </c>
      <c r="V419" s="6">
        <f t="shared" si="33"/>
        <v>2023</v>
      </c>
      <c r="W419" s="10" t="str">
        <f>IFERROR(VLOOKUP(VALUE(D419),'HSN Lookup'!$A:$B,2,0),"Unknown")</f>
        <v>Household Steel Items</v>
      </c>
      <c r="X419" s="6" t="str">
        <f t="shared" si="34"/>
        <v>Lunch Box</v>
      </c>
    </row>
    <row r="420" spans="1:24">
      <c r="A420" s="25" t="s">
        <v>24</v>
      </c>
      <c r="B420" s="6" t="s">
        <v>605</v>
      </c>
      <c r="C420" s="6" t="s">
        <v>26</v>
      </c>
      <c r="D420" s="26" t="s">
        <v>32</v>
      </c>
      <c r="E420" s="6" t="s">
        <v>606</v>
      </c>
      <c r="F420" s="6" t="str" cm="1">
        <f t="array" ref="F420">_xlfn.LET(
 _xlpm.txt, E420,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20" s="6" t="str" cm="1">
        <f t="array" ref="G420">_xlfn.LET(
 _xlpm.txt, TRIM(E420),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(NP-21)</v>
      </c>
      <c r="H420" s="6" t="str">
        <f t="shared" si="30"/>
        <v>NP-21</v>
      </c>
      <c r="I420" s="6" t="str" cm="1">
        <f t="array" ref="I420">_xlfn.LET(
 _xlpm.txt, E420,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20" s="6" t="e" cm="1">
        <f t="array" ref="J420">_xlfn.LET(
 _xlpm.txt, E420,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20" s="6" t="e" cm="1">
        <f t="array" ref="K420">_xlfn.LET(
 _xlpm.txt, E420,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20" s="6" t="str">
        <f>IFERROR(_xlfn.TEXTAFTER(_xlfn.TEXTBEFORE(E420," PER"),"USD ")," ")</f>
        <v>0.99</v>
      </c>
      <c r="M420" s="6" t="e">
        <f t="shared" si="31"/>
        <v>#VALUE!</v>
      </c>
      <c r="N420" s="6">
        <v>7108</v>
      </c>
      <c r="O420" s="6" t="s">
        <v>28</v>
      </c>
      <c r="P420" s="6">
        <v>521.1854108</v>
      </c>
      <c r="Q420" s="6">
        <v>3704585.9</v>
      </c>
      <c r="R420" s="6">
        <v>6.1972105920000002</v>
      </c>
      <c r="S420" s="6">
        <v>44049.77289</v>
      </c>
      <c r="T420" s="27">
        <v>1357360.3</v>
      </c>
      <c r="U420" s="6">
        <f t="shared" si="32"/>
        <v>527.38262139200003</v>
      </c>
      <c r="V420" s="6">
        <f t="shared" si="33"/>
        <v>2023</v>
      </c>
      <c r="W420" s="10" t="str">
        <f>IFERROR(VLOOKUP(VALUE(D420),'HSN Lookup'!$A:$B,2,0),"Unknown")</f>
        <v>Household Steel Items</v>
      </c>
      <c r="X420" s="6" t="str">
        <f t="shared" si="34"/>
        <v>Other</v>
      </c>
    </row>
    <row r="421" spans="1:24">
      <c r="A421" s="25" t="s">
        <v>24</v>
      </c>
      <c r="B421" s="6" t="s">
        <v>605</v>
      </c>
      <c r="C421" s="6" t="s">
        <v>26</v>
      </c>
      <c r="D421" s="26" t="s">
        <v>32</v>
      </c>
      <c r="E421" s="6" t="s">
        <v>607</v>
      </c>
      <c r="F421" s="6" t="str" cm="1">
        <f t="array" ref="F421">_xlfn.LET(
 _xlpm.txt, E421,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421" s="6" t="str" cm="1">
        <f t="array" ref="G421">_xlfn.LET(
 _xlpm.txt, TRIM(E421),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(6527)</v>
      </c>
      <c r="H421" s="6" t="str">
        <f t="shared" si="30"/>
        <v>6527</v>
      </c>
      <c r="I421" s="6" t="str" cm="1">
        <f t="array" ref="I421">_xlfn.LET(
 _xlpm.txt, E421,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21" s="6" cm="1">
        <f t="array" ref="J421">_xlfn.LET(
 _xlpm.txt, E421,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51360</v>
      </c>
      <c r="K421" s="6" t="str" cm="1">
        <f t="array" ref="K421">_xlfn.LET(
 _xlpm.txt, E421,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21" s="6" t="str">
        <f>IFERROR(_xlfn.TEXTAFTER(_xlfn.TEXTBEFORE(E421," PER"),"USD ")," ")</f>
        <v>1.86</v>
      </c>
      <c r="M421" s="6" t="str">
        <f t="shared" si="31"/>
        <v>PCS</v>
      </c>
      <c r="N421" s="6">
        <v>17890.400000000001</v>
      </c>
      <c r="O421" s="6" t="s">
        <v>28</v>
      </c>
      <c r="P421" s="6">
        <v>460.86628139999999</v>
      </c>
      <c r="Q421" s="6">
        <v>8245082.1200000001</v>
      </c>
      <c r="R421" s="6">
        <v>5.4799795639999997</v>
      </c>
      <c r="S421" s="6">
        <v>98039.026400000002</v>
      </c>
      <c r="T421" s="27">
        <v>3020998</v>
      </c>
      <c r="U421" s="6">
        <f t="shared" si="32"/>
        <v>466.34626096400001</v>
      </c>
      <c r="V421" s="6">
        <f t="shared" si="33"/>
        <v>2023</v>
      </c>
      <c r="W421" s="10" t="str">
        <f>IFERROR(VLOOKUP(VALUE(D421),'HSN Lookup'!$A:$B,2,0),"Unknown")</f>
        <v>Household Steel Items</v>
      </c>
      <c r="X421" s="6" t="str">
        <f t="shared" si="34"/>
        <v>Lunch Box</v>
      </c>
    </row>
    <row r="422" spans="1:24">
      <c r="A422" s="25" t="s">
        <v>24</v>
      </c>
      <c r="B422" s="6" t="s">
        <v>605</v>
      </c>
      <c r="C422" s="6" t="s">
        <v>26</v>
      </c>
      <c r="D422" s="26" t="s">
        <v>32</v>
      </c>
      <c r="E422" s="6" t="s">
        <v>608</v>
      </c>
      <c r="F422" s="6" t="str" cm="1">
        <f t="array" ref="F422">_xlfn.LET(
 _xlpm.txt, E422,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422" s="6" t="str" cm="1">
        <f t="array" ref="G422">_xlfn.LET(
 _xlpm.txt, TRIM(E422),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(8504)</v>
      </c>
      <c r="H422" s="6" t="str">
        <f t="shared" si="30"/>
        <v>8504</v>
      </c>
      <c r="I422" s="6" t="str" cm="1">
        <f t="array" ref="I422">_xlfn.LET(
 _xlpm.txt, E422,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22" s="6" cm="1">
        <f t="array" ref="J422">_xlfn.LET(
 _xlpm.txt, E422,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22080</v>
      </c>
      <c r="K422" s="6" t="str" cm="1">
        <f t="array" ref="K422">_xlfn.LET(
 _xlpm.txt, E422,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22" s="6" t="str">
        <f>IFERROR(_xlfn.TEXTAFTER(_xlfn.TEXTBEFORE(E422," PER"),"USD ")," ")</f>
        <v>2.320</v>
      </c>
      <c r="M422" s="6" t="str">
        <f t="shared" si="31"/>
        <v>PCS</v>
      </c>
      <c r="N422" s="6">
        <v>10561.6</v>
      </c>
      <c r="O422" s="6" t="s">
        <v>28</v>
      </c>
      <c r="P422" s="6">
        <v>418.61456879999997</v>
      </c>
      <c r="Q422" s="6">
        <v>4421239.63</v>
      </c>
      <c r="R422" s="6">
        <v>4.9775810800000002</v>
      </c>
      <c r="S422" s="6">
        <v>52571.220329999996</v>
      </c>
      <c r="T422" s="27">
        <v>1619942.2</v>
      </c>
      <c r="U422" s="6">
        <f t="shared" si="32"/>
        <v>423.59214987999997</v>
      </c>
      <c r="V422" s="6">
        <f t="shared" si="33"/>
        <v>2023</v>
      </c>
      <c r="W422" s="10" t="str">
        <f>IFERROR(VLOOKUP(VALUE(D422),'HSN Lookup'!$A:$B,2,0),"Unknown")</f>
        <v>Household Steel Items</v>
      </c>
      <c r="X422" s="6" t="str">
        <f t="shared" si="34"/>
        <v>Lunch Box</v>
      </c>
    </row>
    <row r="423" spans="1:24">
      <c r="A423" s="25" t="s">
        <v>24</v>
      </c>
      <c r="B423" s="6" t="s">
        <v>609</v>
      </c>
      <c r="C423" s="6" t="s">
        <v>26</v>
      </c>
      <c r="D423" s="26" t="s">
        <v>32</v>
      </c>
      <c r="E423" s="6" t="s">
        <v>610</v>
      </c>
      <c r="F423" s="6" t="str" cm="1">
        <f t="array" ref="F423">_xlfn.LET(
 _xlpm.txt, E423,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23" s="6" t="str" cm="1">
        <f t="array" ref="G423">_xlfn.LET(
 _xlpm.txt, TRIM(E423),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423" s="6" t="str">
        <f t="shared" si="30"/>
        <v>SB-01</v>
      </c>
      <c r="I423" s="6" t="str" cm="1">
        <f t="array" ref="I423">_xlfn.LET(
 _xlpm.txt, E423,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23" s="6" cm="1">
        <f t="array" ref="J423">_xlfn.LET(
 _xlpm.txt, E423,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31848</v>
      </c>
      <c r="K423" s="6" t="str" cm="1">
        <f t="array" ref="K423">_xlfn.LET(
 _xlpm.txt, E423,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23" s="6" t="str">
        <f>IFERROR(_xlfn.TEXTAFTER(_xlfn.TEXTBEFORE(E423," PER"),"USD ")," ")</f>
        <v>1.045</v>
      </c>
      <c r="M423" s="6" t="str">
        <f t="shared" si="31"/>
        <v>PCS</v>
      </c>
      <c r="N423" s="6">
        <v>5175.3</v>
      </c>
      <c r="O423" s="6" t="s">
        <v>28</v>
      </c>
      <c r="P423" s="6">
        <v>563.55026380000004</v>
      </c>
      <c r="Q423" s="6">
        <v>2916541.68</v>
      </c>
      <c r="R423" s="6">
        <v>6.7009543850000002</v>
      </c>
      <c r="S423" s="6">
        <v>34679.449229999998</v>
      </c>
      <c r="T423" s="27">
        <v>1068620.8</v>
      </c>
      <c r="U423" s="6">
        <f t="shared" si="32"/>
        <v>570.25121818500008</v>
      </c>
      <c r="V423" s="6">
        <f t="shared" si="33"/>
        <v>2023</v>
      </c>
      <c r="W423" s="10" t="str">
        <f>IFERROR(VLOOKUP(VALUE(D423),'HSN Lookup'!$A:$B,2,0),"Unknown")</f>
        <v>Household Steel Items</v>
      </c>
      <c r="X423" s="6" t="str">
        <f t="shared" si="34"/>
        <v>Other</v>
      </c>
    </row>
    <row r="424" spans="1:24">
      <c r="A424" s="25" t="s">
        <v>24</v>
      </c>
      <c r="B424" s="6" t="s">
        <v>609</v>
      </c>
      <c r="C424" s="6" t="s">
        <v>26</v>
      </c>
      <c r="D424" s="26" t="s">
        <v>32</v>
      </c>
      <c r="E424" s="6" t="s">
        <v>611</v>
      </c>
      <c r="F424" s="6" t="str" cm="1">
        <f t="array" ref="F424">_xlfn.LET(
 _xlpm.txt, E424,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24" s="6" t="str" cm="1">
        <f t="array" ref="G424">_xlfn.LET(
 _xlpm.txt, TRIM(E424),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424" s="6" t="str">
        <f t="shared" si="30"/>
        <v>SL-01</v>
      </c>
      <c r="I424" s="6" t="str" cm="1">
        <f t="array" ref="I424">_xlfn.LET(
 _xlpm.txt, E424,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24" s="6" t="e" cm="1">
        <f t="array" ref="J424">_xlfn.LET(
 _xlpm.txt, E424,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24" s="6" t="e" cm="1">
        <f t="array" ref="K424">_xlfn.LET(
 _xlpm.txt, E424,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24" s="6" t="str">
        <f>IFERROR(_xlfn.TEXTAFTER(_xlfn.TEXTBEFORE(E424," PER"),"USD ")," ")</f>
        <v>1.128</v>
      </c>
      <c r="M424" s="6" t="e">
        <f t="shared" si="31"/>
        <v>#VALUE!</v>
      </c>
      <c r="N424" s="6">
        <v>6657.6</v>
      </c>
      <c r="O424" s="6" t="s">
        <v>28</v>
      </c>
      <c r="P424" s="6">
        <v>494.69057770000001</v>
      </c>
      <c r="Q424" s="6">
        <v>3293451.99</v>
      </c>
      <c r="R424" s="6">
        <v>5.8821709589999998</v>
      </c>
      <c r="S424" s="6">
        <v>39161.141380000001</v>
      </c>
      <c r="T424" s="27">
        <v>1206720.8</v>
      </c>
      <c r="U424" s="6">
        <f t="shared" si="32"/>
        <v>500.57274865900001</v>
      </c>
      <c r="V424" s="6">
        <f t="shared" si="33"/>
        <v>2023</v>
      </c>
      <c r="W424" s="10" t="str">
        <f>IFERROR(VLOOKUP(VALUE(D424),'HSN Lookup'!$A:$B,2,0),"Unknown")</f>
        <v>Household Steel Items</v>
      </c>
      <c r="X424" s="6" t="str">
        <f t="shared" si="34"/>
        <v>Other</v>
      </c>
    </row>
    <row r="425" spans="1:24">
      <c r="A425" s="25" t="s">
        <v>24</v>
      </c>
      <c r="B425" s="6" t="s">
        <v>609</v>
      </c>
      <c r="C425" s="6" t="s">
        <v>26</v>
      </c>
      <c r="D425" s="26" t="s">
        <v>32</v>
      </c>
      <c r="E425" s="6" t="s">
        <v>612</v>
      </c>
      <c r="F425" s="6" t="str" cm="1">
        <f t="array" ref="F425">_xlfn.LET(
 _xlpm.txt, E425,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25" s="6" t="str" cm="1">
        <f t="array" ref="G425">_xlfn.LET(
 _xlpm.txt, TRIM(E425),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425" s="6" t="str">
        <f t="shared" si="30"/>
        <v>NP-20</v>
      </c>
      <c r="I425" s="6" t="str" cm="1">
        <f t="array" ref="I425">_xlfn.LET(
 _xlpm.txt, E425,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25" s="6" cm="1">
        <f t="array" ref="J425">_xlfn.LET(
 _xlpm.txt, E425,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6216</v>
      </c>
      <c r="K425" s="6" t="str" cm="1">
        <f t="array" ref="K425">_xlfn.LET(
 _xlpm.txt, E425,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25" s="6" t="str">
        <f>IFERROR(_xlfn.TEXTAFTER(_xlfn.TEXTBEFORE(E425," PER"),"USD ")," ")</f>
        <v>0.9760</v>
      </c>
      <c r="M425" s="6" t="str">
        <f t="shared" si="31"/>
        <v>PCS</v>
      </c>
      <c r="N425" s="6">
        <v>1036</v>
      </c>
      <c r="O425" s="6" t="s">
        <v>28</v>
      </c>
      <c r="P425" s="6">
        <v>514.06076250000001</v>
      </c>
      <c r="Q425" s="6">
        <v>532566.94999999995</v>
      </c>
      <c r="R425" s="6">
        <v>6.1124942039999999</v>
      </c>
      <c r="S425" s="6">
        <v>6332.543995</v>
      </c>
      <c r="T425" s="27">
        <v>195132.5</v>
      </c>
      <c r="U425" s="6">
        <f t="shared" si="32"/>
        <v>520.17325670399998</v>
      </c>
      <c r="V425" s="6">
        <f t="shared" si="33"/>
        <v>2023</v>
      </c>
      <c r="W425" s="10" t="str">
        <f>IFERROR(VLOOKUP(VALUE(D425),'HSN Lookup'!$A:$B,2,0),"Unknown")</f>
        <v>Household Steel Items</v>
      </c>
      <c r="X425" s="6" t="str">
        <f t="shared" si="34"/>
        <v>Other</v>
      </c>
    </row>
    <row r="426" spans="1:24">
      <c r="A426" s="25" t="s">
        <v>24</v>
      </c>
      <c r="B426" s="6" t="s">
        <v>609</v>
      </c>
      <c r="C426" s="6" t="s">
        <v>26</v>
      </c>
      <c r="D426" s="26" t="s">
        <v>32</v>
      </c>
      <c r="E426" s="6" t="s">
        <v>613</v>
      </c>
      <c r="F426" s="6" t="str" cm="1">
        <f t="array" ref="F426">_xlfn.LET(
 _xlpm.txt, E426,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26" s="6" t="str" cm="1">
        <f t="array" ref="G426">_xlfn.LET(
 _xlpm.txt, TRIM(E426),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426" s="6" t="str">
        <f t="shared" si="30"/>
        <v>NP-21</v>
      </c>
      <c r="I426" s="6" t="str" cm="1">
        <f t="array" ref="I426">_xlfn.LET(
 _xlpm.txt, E426,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26" s="6" t="e" cm="1">
        <f t="array" ref="J426">_xlfn.LET(
 _xlpm.txt, E426,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26" s="6" t="e" cm="1">
        <f t="array" ref="K426">_xlfn.LET(
 _xlpm.txt, E426,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26" s="6" t="str">
        <f>IFERROR(_xlfn.TEXTAFTER(_xlfn.TEXTBEFORE(E426," PER"),"USD ")," ")</f>
        <v>0.990</v>
      </c>
      <c r="M426" s="6" t="e">
        <f t="shared" si="31"/>
        <v>#VALUE!</v>
      </c>
      <c r="N426" s="6">
        <v>9452</v>
      </c>
      <c r="O426" s="6" t="s">
        <v>28</v>
      </c>
      <c r="P426" s="6">
        <v>520.54250000000002</v>
      </c>
      <c r="Q426" s="6">
        <v>4920167.71</v>
      </c>
      <c r="R426" s="6">
        <v>6.1895659930000004</v>
      </c>
      <c r="S426" s="6">
        <v>58503.777759999997</v>
      </c>
      <c r="T426" s="27">
        <v>1802749.5</v>
      </c>
      <c r="U426" s="6">
        <f t="shared" si="32"/>
        <v>526.73206599299999</v>
      </c>
      <c r="V426" s="6">
        <f t="shared" si="33"/>
        <v>2023</v>
      </c>
      <c r="W426" s="10" t="str">
        <f>IFERROR(VLOOKUP(VALUE(D426),'HSN Lookup'!$A:$B,2,0),"Unknown")</f>
        <v>Household Steel Items</v>
      </c>
      <c r="X426" s="6" t="str">
        <f t="shared" si="34"/>
        <v>Other</v>
      </c>
    </row>
    <row r="427" spans="1:24">
      <c r="A427" s="25" t="s">
        <v>24</v>
      </c>
      <c r="B427" s="6" t="s">
        <v>609</v>
      </c>
      <c r="C427" s="6" t="s">
        <v>26</v>
      </c>
      <c r="D427" s="26" t="s">
        <v>32</v>
      </c>
      <c r="E427" s="6" t="s">
        <v>614</v>
      </c>
      <c r="F427" s="6" t="str" cm="1">
        <f t="array" ref="F427">_xlfn.LET(
 _xlpm.txt, E427,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27" s="6" t="str" cm="1">
        <f t="array" ref="G427">_xlfn.LET(
 _xlpm.txt, TRIM(E427),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#SG707 (AM-459)</v>
      </c>
      <c r="H427" s="6" t="str">
        <f t="shared" si="30"/>
        <v>AM-459</v>
      </c>
      <c r="I427" s="6" t="str" cm="1">
        <f t="array" ref="I427">_xlfn.LET(
 _xlpm.txt, E427,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27" s="6" cm="1">
        <f t="array" ref="J427">_xlfn.LET(
 _xlpm.txt, E427,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26280</v>
      </c>
      <c r="K427" s="6" t="str" cm="1">
        <f t="array" ref="K427">_xlfn.LET(
 _xlpm.txt, E427,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27" s="6" t="str">
        <f>IFERROR(_xlfn.TEXTAFTER(_xlfn.TEXTBEFORE(E427," PER"),"USD ")," ")</f>
        <v>1.066</v>
      </c>
      <c r="M427" s="6" t="str">
        <f t="shared" si="31"/>
        <v>PCS</v>
      </c>
      <c r="N427" s="6">
        <v>4380</v>
      </c>
      <c r="O427" s="6" t="s">
        <v>28</v>
      </c>
      <c r="P427" s="6">
        <v>561.00026479999997</v>
      </c>
      <c r="Q427" s="6">
        <v>2457181.16</v>
      </c>
      <c r="R427" s="6">
        <v>6.6706333510000002</v>
      </c>
      <c r="S427" s="6">
        <v>29217.374080000001</v>
      </c>
      <c r="T427" s="27">
        <v>900311.1</v>
      </c>
      <c r="U427" s="6">
        <f t="shared" si="32"/>
        <v>567.67089815099996</v>
      </c>
      <c r="V427" s="6">
        <f t="shared" si="33"/>
        <v>2023</v>
      </c>
      <c r="W427" s="10" t="str">
        <f>IFERROR(VLOOKUP(VALUE(D427),'HSN Lookup'!$A:$B,2,0),"Unknown")</f>
        <v>Household Steel Items</v>
      </c>
      <c r="X427" s="6" t="str">
        <f t="shared" si="34"/>
        <v>Other</v>
      </c>
    </row>
    <row r="428" spans="1:24">
      <c r="A428" s="25" t="s">
        <v>24</v>
      </c>
      <c r="B428" s="6" t="s">
        <v>609</v>
      </c>
      <c r="C428" s="6" t="s">
        <v>26</v>
      </c>
      <c r="D428" s="26" t="s">
        <v>32</v>
      </c>
      <c r="E428" s="6" t="s">
        <v>615</v>
      </c>
      <c r="F428" s="6" t="str" cm="1">
        <f t="array" ref="F428">_xlfn.LET(
 _xlpm.txt, E428,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28" s="6" t="str" cm="1">
        <f t="array" ref="G428">_xlfn.LET(
 _xlpm.txt, TRIM(E428),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1.45L (AM-398)</v>
      </c>
      <c r="H428" s="6" t="str">
        <f t="shared" si="30"/>
        <v>AM-398</v>
      </c>
      <c r="I428" s="6" t="str" cm="1">
        <f t="array" ref="I428">_xlfn.LET(
 _xlpm.txt, E428,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28" s="6" cm="1">
        <f t="array" ref="J428">_xlfn.LET(
 _xlpm.txt, E428,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3756</v>
      </c>
      <c r="K428" s="6" t="str" cm="1">
        <f t="array" ref="K428">_xlfn.LET(
 _xlpm.txt, E428,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28" s="6" t="str">
        <f>IFERROR(_xlfn.TEXTAFTER(_xlfn.TEXTBEFORE(E428," PER"),"USD ")," ")</f>
        <v>1.6100</v>
      </c>
      <c r="M428" s="6" t="str">
        <f t="shared" si="31"/>
        <v>PCS</v>
      </c>
      <c r="N428" s="6">
        <v>1064.2</v>
      </c>
      <c r="O428" s="6" t="s">
        <v>28</v>
      </c>
      <c r="P428" s="6">
        <v>498.81706450000001</v>
      </c>
      <c r="Q428" s="6">
        <v>530841.12</v>
      </c>
      <c r="R428" s="6">
        <v>5.9312373899999997</v>
      </c>
      <c r="S428" s="6">
        <v>6312.0228299999999</v>
      </c>
      <c r="T428" s="27">
        <v>194500.1</v>
      </c>
      <c r="U428" s="6">
        <f t="shared" si="32"/>
        <v>504.74830188999999</v>
      </c>
      <c r="V428" s="6">
        <f t="shared" si="33"/>
        <v>2023</v>
      </c>
      <c r="W428" s="10" t="str">
        <f>IFERROR(VLOOKUP(VALUE(D428),'HSN Lookup'!$A:$B,2,0),"Unknown")</f>
        <v>Household Steel Items</v>
      </c>
      <c r="X428" s="6" t="str">
        <f t="shared" si="34"/>
        <v>Other</v>
      </c>
    </row>
    <row r="429" spans="1:24">
      <c r="A429" s="25" t="s">
        <v>24</v>
      </c>
      <c r="B429" s="6" t="s">
        <v>609</v>
      </c>
      <c r="C429" s="6" t="s">
        <v>26</v>
      </c>
      <c r="D429" s="26" t="s">
        <v>32</v>
      </c>
      <c r="E429" s="6" t="s">
        <v>600</v>
      </c>
      <c r="F429" s="6" t="str" cm="1">
        <f t="array" ref="F429">_xlfn.LET(
 _xlpm.txt, E429,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29" s="6" t="str" cm="1">
        <f t="array" ref="G429">_xlfn.LET(
 _xlpm.txt, TRIM(E429),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(KWB-600F)</v>
      </c>
      <c r="H429" s="6" t="str">
        <f t="shared" si="30"/>
        <v>KWB-600F</v>
      </c>
      <c r="I429" s="6" t="str" cm="1">
        <f t="array" ref="I429">_xlfn.LET(
 _xlpm.txt, E429,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29" s="6" cm="1">
        <f t="array" ref="J429">_xlfn.LET(
 _xlpm.txt, E429,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429" s="6" t="str" cm="1">
        <f t="array" ref="K429">_xlfn.LET(
 _xlpm.txt, E429,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29" s="6" t="str">
        <f>IFERROR(_xlfn.TEXTAFTER(_xlfn.TEXTBEFORE(E429," PER"),"USD ")," ")</f>
        <v>0.88</v>
      </c>
      <c r="M429" s="6" t="str">
        <f t="shared" si="31"/>
        <v>PCS</v>
      </c>
      <c r="N429" s="6">
        <v>7680</v>
      </c>
      <c r="O429" s="6" t="s">
        <v>28</v>
      </c>
      <c r="P429" s="6">
        <v>496.45373699999999</v>
      </c>
      <c r="Q429" s="6">
        <v>3812764.7</v>
      </c>
      <c r="R429" s="6">
        <v>5.9031359930000002</v>
      </c>
      <c r="S429" s="6">
        <v>45336.084419999999</v>
      </c>
      <c r="T429" s="27">
        <v>1396997</v>
      </c>
      <c r="U429" s="6">
        <f t="shared" si="32"/>
        <v>502.35687299299997</v>
      </c>
      <c r="V429" s="6">
        <f t="shared" si="33"/>
        <v>2023</v>
      </c>
      <c r="W429" s="10" t="str">
        <f>IFERROR(VLOOKUP(VALUE(D429),'HSN Lookup'!$A:$B,2,0),"Unknown")</f>
        <v>Household Steel Items</v>
      </c>
      <c r="X429" s="6" t="str">
        <f t="shared" si="34"/>
        <v>Other</v>
      </c>
    </row>
    <row r="430" spans="1:24">
      <c r="A430" s="25" t="s">
        <v>24</v>
      </c>
      <c r="B430" s="6" t="s">
        <v>609</v>
      </c>
      <c r="C430" s="6" t="s">
        <v>26</v>
      </c>
      <c r="D430" s="26" t="s">
        <v>32</v>
      </c>
      <c r="E430" s="6" t="s">
        <v>616</v>
      </c>
      <c r="F430" s="6" t="str" cm="1">
        <f t="array" ref="F430">_xlfn.LET(
 _xlpm.txt, E430,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30" s="6" t="str" cm="1">
        <f t="array" ref="G430">_xlfn.LET(
 _xlpm.txt, TRIM(E430),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#SG210 (AM-457)</v>
      </c>
      <c r="H430" s="6" t="str">
        <f t="shared" si="30"/>
        <v>AM-457</v>
      </c>
      <c r="I430" s="6" t="str" cm="1">
        <f t="array" ref="I430">_xlfn.LET(
 _xlpm.txt, E430,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30" s="6" cm="1">
        <f t="array" ref="J430">_xlfn.LET(
 _xlpm.txt, E430,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28512</v>
      </c>
      <c r="K430" s="6" t="str" cm="1">
        <f t="array" ref="K430">_xlfn.LET(
 _xlpm.txt, E430,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30" s="6" t="str">
        <f>IFERROR(_xlfn.TEXTAFTER(_xlfn.TEXTBEFORE(E430," PER"),"USD ")," ")</f>
        <v>1.0247</v>
      </c>
      <c r="M430" s="6" t="str">
        <f t="shared" si="31"/>
        <v>PCS</v>
      </c>
      <c r="N430" s="6">
        <v>4435.2</v>
      </c>
      <c r="O430" s="6" t="s">
        <v>28</v>
      </c>
      <c r="P430" s="6">
        <v>578.26160489999995</v>
      </c>
      <c r="Q430" s="6">
        <v>2564705.87</v>
      </c>
      <c r="R430" s="6">
        <v>6.8758811519999998</v>
      </c>
      <c r="S430" s="6">
        <v>30495.908090000001</v>
      </c>
      <c r="T430" s="27">
        <v>939708.2</v>
      </c>
      <c r="U430" s="6">
        <f t="shared" si="32"/>
        <v>585.13748605199999</v>
      </c>
      <c r="V430" s="6">
        <f t="shared" si="33"/>
        <v>2023</v>
      </c>
      <c r="W430" s="10" t="str">
        <f>IFERROR(VLOOKUP(VALUE(D430),'HSN Lookup'!$A:$B,2,0),"Unknown")</f>
        <v>Household Steel Items</v>
      </c>
      <c r="X430" s="6" t="str">
        <f t="shared" si="34"/>
        <v>Other</v>
      </c>
    </row>
    <row r="431" spans="1:24">
      <c r="A431" s="25" t="s">
        <v>24</v>
      </c>
      <c r="B431" s="6" t="s">
        <v>609</v>
      </c>
      <c r="C431" s="6" t="s">
        <v>26</v>
      </c>
      <c r="D431" s="26" t="s">
        <v>32</v>
      </c>
      <c r="E431" s="6" t="s">
        <v>617</v>
      </c>
      <c r="F431" s="6" t="str" cm="1">
        <f t="array" ref="F431">_xlfn.LET(
 _xlpm.txt, E431,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31" s="6" t="str" cm="1">
        <f t="array" ref="G431">_xlfn.LET(
 _xlpm.txt, TRIM(E431),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431" s="6" t="str">
        <f t="shared" si="30"/>
        <v>NP-20</v>
      </c>
      <c r="I431" s="6" t="str" cm="1">
        <f t="array" ref="I431">_xlfn.LET(
 _xlpm.txt, E431,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31" s="6" cm="1">
        <f t="array" ref="J431">_xlfn.LET(
 _xlpm.txt, E431,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15792</v>
      </c>
      <c r="K431" s="6" t="str" cm="1">
        <f t="array" ref="K431">_xlfn.LET(
 _xlpm.txt, E431,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31" s="6" t="str">
        <f>IFERROR(_xlfn.TEXTAFTER(_xlfn.TEXTBEFORE(E431," PER"),"USD ")," ")</f>
        <v>0.976</v>
      </c>
      <c r="M431" s="6" t="str">
        <f t="shared" si="31"/>
        <v>PCS</v>
      </c>
      <c r="N431" s="6">
        <v>2632</v>
      </c>
      <c r="O431" s="6" t="s">
        <v>28</v>
      </c>
      <c r="P431" s="6">
        <v>513.63617780000004</v>
      </c>
      <c r="Q431" s="6">
        <v>1351890.42</v>
      </c>
      <c r="R431" s="6">
        <v>6.1074456340000003</v>
      </c>
      <c r="S431" s="6">
        <v>16074.796909999999</v>
      </c>
      <c r="T431" s="27">
        <v>495332.7</v>
      </c>
      <c r="U431" s="6">
        <f t="shared" si="32"/>
        <v>519.74362343400003</v>
      </c>
      <c r="V431" s="6">
        <f t="shared" si="33"/>
        <v>2023</v>
      </c>
      <c r="W431" s="10" t="str">
        <f>IFERROR(VLOOKUP(VALUE(D431),'HSN Lookup'!$A:$B,2,0),"Unknown")</f>
        <v>Household Steel Items</v>
      </c>
      <c r="X431" s="6" t="str">
        <f t="shared" si="34"/>
        <v>Other</v>
      </c>
    </row>
    <row r="432" spans="1:24">
      <c r="A432" s="25" t="s">
        <v>24</v>
      </c>
      <c r="B432" s="6" t="s">
        <v>609</v>
      </c>
      <c r="C432" s="6" t="s">
        <v>26</v>
      </c>
      <c r="D432" s="26" t="s">
        <v>32</v>
      </c>
      <c r="E432" s="6" t="s">
        <v>618</v>
      </c>
      <c r="F432" s="6" t="str" cm="1">
        <f t="array" ref="F432">_xlfn.LET(
 _xlpm.txt, E432,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32" s="6" t="str" cm="1">
        <f t="array" ref="G432">_xlfn.LET(
 _xlpm.txt, TRIM(E432),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432" s="6" t="str">
        <f t="shared" si="30"/>
        <v>SB-01</v>
      </c>
      <c r="I432" s="6" t="str" cm="1">
        <f t="array" ref="I432">_xlfn.LET(
 _xlpm.txt, E432,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32" s="6" cm="1">
        <f t="array" ref="J432">_xlfn.LET(
 _xlpm.txt, E432,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4608</v>
      </c>
      <c r="K432" s="6" t="str" cm="1">
        <f t="array" ref="K432">_xlfn.LET(
 _xlpm.txt, E432,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32" s="6" t="str">
        <f>IFERROR(_xlfn.TEXTAFTER(_xlfn.TEXTBEFORE(E432," PER"),"USD ")," ")</f>
        <v>1.045</v>
      </c>
      <c r="M432" s="6" t="str">
        <f t="shared" si="31"/>
        <v>PCS</v>
      </c>
      <c r="N432" s="6">
        <v>806.4</v>
      </c>
      <c r="O432" s="6" t="s">
        <v>28</v>
      </c>
      <c r="P432" s="6">
        <v>523.76066470000001</v>
      </c>
      <c r="Q432" s="6">
        <v>422360.6</v>
      </c>
      <c r="R432" s="6">
        <v>6.2278319230000001</v>
      </c>
      <c r="S432" s="6">
        <v>5022.123662</v>
      </c>
      <c r="T432" s="27">
        <v>154752.9</v>
      </c>
      <c r="U432" s="6">
        <f t="shared" si="32"/>
        <v>529.98849662300006</v>
      </c>
      <c r="V432" s="6">
        <f t="shared" si="33"/>
        <v>2023</v>
      </c>
      <c r="W432" s="10" t="str">
        <f>IFERROR(VLOOKUP(VALUE(D432),'HSN Lookup'!$A:$B,2,0),"Unknown")</f>
        <v>Household Steel Items</v>
      </c>
      <c r="X432" s="6" t="str">
        <f t="shared" si="34"/>
        <v>Other</v>
      </c>
    </row>
    <row r="433" spans="1:24">
      <c r="A433" s="25" t="s">
        <v>24</v>
      </c>
      <c r="B433" s="6" t="s">
        <v>619</v>
      </c>
      <c r="C433" s="6" t="s">
        <v>26</v>
      </c>
      <c r="D433" s="26" t="s">
        <v>32</v>
      </c>
      <c r="E433" s="6" t="s">
        <v>620</v>
      </c>
      <c r="F433" s="6" t="str" cm="1">
        <f t="array" ref="F433">_xlfn.LET(
 _xlpm.txt, E433,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33" s="6" t="str" cm="1">
        <f t="array" ref="G433">_xlfn.LET(
 _xlpm.txt, TRIM(E433),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433" s="6" t="str">
        <f t="shared" si="30"/>
        <v>SL-01</v>
      </c>
      <c r="I433" s="6" cm="1">
        <f t="array" ref="I433">_xlfn.LET(
 _xlpm.txt, E433,
 _xlpm.afterQty, IFERROR(_xlfn.TEXTAFTER(_xlpm.txt, "QTY:"), ""),
 _xlpm.numberText, TRIM(_xlfn.TEXTBEFORE(_xlpm.afterQty, " ")),
 _xlpm.cleanNum, SUBSTITUTE(_xlpm.numberText, ",", ""),
 IF(ISNUMBER(--_xlpm.cleanNum), --_xlpm.cleanNum, "")
)</f>
        <v>16992</v>
      </c>
      <c r="J433" s="6" cm="1">
        <f t="array" ref="J433">_xlfn.LET(
 _xlpm.txt, E433,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16992</v>
      </c>
      <c r="K433" s="6" t="str" cm="1">
        <f t="array" ref="K433">_xlfn.LET(
 _xlpm.txt, E433,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33" s="6" t="str">
        <f>IFERROR(_xlfn.TEXTAFTER(_xlfn.TEXTBEFORE(E433," PER"),"USD ")," ")</f>
        <v>1.1280</v>
      </c>
      <c r="M433" s="6" t="str">
        <f t="shared" si="31"/>
        <v>PCS</v>
      </c>
      <c r="N433" s="6">
        <v>3256.8</v>
      </c>
      <c r="O433" s="6" t="s">
        <v>28</v>
      </c>
      <c r="P433" s="6">
        <v>510.72402970000002</v>
      </c>
      <c r="Q433" s="6">
        <v>1663326.02</v>
      </c>
      <c r="R433" s="6">
        <v>6.0728184269999996</v>
      </c>
      <c r="S433" s="6">
        <v>19777.95505</v>
      </c>
      <c r="T433" s="27">
        <v>609442.6</v>
      </c>
      <c r="U433" s="6">
        <f t="shared" si="32"/>
        <v>516.79684812699998</v>
      </c>
      <c r="V433" s="6">
        <f t="shared" si="33"/>
        <v>2023</v>
      </c>
      <c r="W433" s="10" t="str">
        <f>IFERROR(VLOOKUP(VALUE(D433),'HSN Lookup'!$A:$B,2,0),"Unknown")</f>
        <v>Household Steel Items</v>
      </c>
      <c r="X433" s="6" t="str">
        <f t="shared" si="34"/>
        <v>Other</v>
      </c>
    </row>
    <row r="434" spans="1:24">
      <c r="A434" s="25" t="s">
        <v>24</v>
      </c>
      <c r="B434" s="6" t="s">
        <v>619</v>
      </c>
      <c r="C434" s="6" t="s">
        <v>26</v>
      </c>
      <c r="D434" s="26" t="s">
        <v>32</v>
      </c>
      <c r="E434" s="6" t="s">
        <v>621</v>
      </c>
      <c r="F434" s="6" t="str" cm="1">
        <f t="array" ref="F434">_xlfn.LET(
 _xlpm.txt, E434,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34" s="6" t="str" cm="1">
        <f t="array" ref="G434">_xlfn.LET(
 _xlpm.txt, TRIM(E434),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434" s="6" t="str">
        <f t="shared" si="30"/>
        <v>SB-01</v>
      </c>
      <c r="I434" s="6" t="str" cm="1">
        <f t="array" ref="I434">_xlfn.LET(
 _xlpm.txt, E434,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34" s="6" t="e" cm="1">
        <f t="array" ref="J434">_xlfn.LET(
 _xlpm.txt, E434,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34" s="6" t="e" cm="1">
        <f t="array" ref="K434">_xlfn.LET(
 _xlpm.txt, E434,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34" s="6" t="str">
        <f>IFERROR(_xlfn.TEXTAFTER(_xlfn.TEXTBEFORE(E434," PER"),"USD ")," ")</f>
        <v>1.0450</v>
      </c>
      <c r="M434" s="6" t="e">
        <f t="shared" si="31"/>
        <v>#VALUE!</v>
      </c>
      <c r="N434" s="6">
        <v>4388</v>
      </c>
      <c r="O434" s="6" t="s">
        <v>28</v>
      </c>
      <c r="P434" s="6">
        <v>544.11563349999994</v>
      </c>
      <c r="Q434" s="6">
        <v>2387579.4</v>
      </c>
      <c r="R434" s="6">
        <v>6.4698648460000001</v>
      </c>
      <c r="S434" s="6">
        <v>28389.766940000001</v>
      </c>
      <c r="T434" s="27">
        <v>874809.1</v>
      </c>
      <c r="U434" s="6">
        <f t="shared" si="32"/>
        <v>550.58549834599989</v>
      </c>
      <c r="V434" s="6">
        <f t="shared" si="33"/>
        <v>2023</v>
      </c>
      <c r="W434" s="10" t="str">
        <f>IFERROR(VLOOKUP(VALUE(D434),'HSN Lookup'!$A:$B,2,0),"Unknown")</f>
        <v>Household Steel Items</v>
      </c>
      <c r="X434" s="6" t="str">
        <f t="shared" si="34"/>
        <v>Other</v>
      </c>
    </row>
    <row r="435" spans="1:24">
      <c r="A435" s="25" t="s">
        <v>24</v>
      </c>
      <c r="B435" s="6" t="s">
        <v>619</v>
      </c>
      <c r="C435" s="6" t="s">
        <v>26</v>
      </c>
      <c r="D435" s="26" t="s">
        <v>32</v>
      </c>
      <c r="E435" s="6" t="s">
        <v>622</v>
      </c>
      <c r="F435" s="6" t="str" cm="1">
        <f t="array" ref="F435">_xlfn.LET(
 _xlpm.txt, E435,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-STAINLESS</v>
      </c>
      <c r="G435" s="6" t="str" cm="1">
        <f t="array" ref="G435">_xlfn.LET(
 _xlpm.txt, TRIM(E435),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-STAINLESS STEEL BOTTLE 500ML</v>
      </c>
      <c r="H435" s="6" t="str">
        <f t="shared" si="30"/>
        <v>AM-395</v>
      </c>
      <c r="I435" s="6" t="str" cm="1">
        <f t="array" ref="I435">_xlfn.LET(
 _xlpm.txt, E435,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35" s="6" cm="1">
        <f t="array" ref="J435">_xlfn.LET(
 _xlpm.txt, E435,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37440</v>
      </c>
      <c r="K435" s="6" t="str" cm="1">
        <f t="array" ref="K435">_xlfn.LET(
 _xlpm.txt, E435,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35" s="6" t="str">
        <f>IFERROR(_xlfn.TEXTAFTER(_xlfn.TEXTBEFORE(E435," PER"),"USD ")," ")</f>
        <v>1.0520</v>
      </c>
      <c r="M435" s="6" t="str">
        <f t="shared" si="31"/>
        <v>PCS</v>
      </c>
      <c r="N435" s="6">
        <v>5200</v>
      </c>
      <c r="O435" s="6" t="s">
        <v>28</v>
      </c>
      <c r="P435" s="6">
        <v>657.31251350000002</v>
      </c>
      <c r="Q435" s="6">
        <v>3418025.07</v>
      </c>
      <c r="R435" s="6">
        <v>7.8158443929999999</v>
      </c>
      <c r="S435" s="6">
        <v>40642.39084</v>
      </c>
      <c r="T435" s="27">
        <v>1252364.3999999999</v>
      </c>
      <c r="U435" s="6">
        <f t="shared" si="32"/>
        <v>665.12835789300004</v>
      </c>
      <c r="V435" s="6">
        <f t="shared" si="33"/>
        <v>2023</v>
      </c>
      <c r="W435" s="10" t="str">
        <f>IFERROR(VLOOKUP(VALUE(D435),'HSN Lookup'!$A:$B,2,0),"Unknown")</f>
        <v>Household Steel Items</v>
      </c>
      <c r="X435" s="6" t="str">
        <f t="shared" si="34"/>
        <v>Other</v>
      </c>
    </row>
    <row r="436" spans="1:24">
      <c r="A436" s="25" t="s">
        <v>24</v>
      </c>
      <c r="B436" s="6" t="s">
        <v>619</v>
      </c>
      <c r="C436" s="6" t="s">
        <v>26</v>
      </c>
      <c r="D436" s="26" t="s">
        <v>32</v>
      </c>
      <c r="E436" s="6" t="s">
        <v>623</v>
      </c>
      <c r="F436" s="6" t="str" cm="1">
        <f t="array" ref="F436">_xlfn.LET(
 _xlpm.txt, E436,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36" s="6" t="str" cm="1">
        <f t="array" ref="G436">_xlfn.LET(
 _xlpm.txt, TRIM(E436),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SG805</v>
      </c>
      <c r="H436" s="6" t="str">
        <f t="shared" si="30"/>
        <v>AM-06</v>
      </c>
      <c r="I436" s="6" cm="1">
        <f t="array" ref="I436">_xlfn.LET(
 _xlpm.txt, E436,
 _xlpm.afterQty, IFERROR(_xlfn.TEXTAFTER(_xlpm.txt, "QTY:"), ""),
 _xlpm.numberText, TRIM(_xlfn.TEXTBEFORE(_xlpm.afterQty, " ")),
 _xlpm.cleanNum, SUBSTITUTE(_xlpm.numberText, ",", ""),
 IF(ISNUMBER(--_xlpm.cleanNum), --_xlpm.cleanNum, "")
)</f>
        <v>25824</v>
      </c>
      <c r="J436" s="6" cm="1">
        <f t="array" ref="J436">_xlfn.LET(
 _xlpm.txt, E436,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25824</v>
      </c>
      <c r="K436" s="6" t="str" cm="1">
        <f t="array" ref="K436">_xlfn.LET(
 _xlpm.txt, E436,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36" s="6" t="str">
        <f>IFERROR(_xlfn.TEXTAFTER(_xlfn.TEXTBEFORE(E436," PER"),"USD ")," ")</f>
        <v xml:space="preserve"> </v>
      </c>
      <c r="M436" s="6" t="str">
        <f t="shared" si="31"/>
        <v>PCS</v>
      </c>
      <c r="N436" s="6">
        <v>4949.6000000000004</v>
      </c>
      <c r="O436" s="6" t="s">
        <v>28</v>
      </c>
      <c r="P436" s="6">
        <v>448.2416781</v>
      </c>
      <c r="Q436" s="6">
        <v>2218617.0099999998</v>
      </c>
      <c r="R436" s="6">
        <v>5.3298653759999999</v>
      </c>
      <c r="S436" s="6">
        <v>26380.701659999999</v>
      </c>
      <c r="T436" s="27">
        <v>812901.2</v>
      </c>
      <c r="U436" s="6">
        <f t="shared" si="32"/>
        <v>453.57154347599999</v>
      </c>
      <c r="V436" s="6">
        <f t="shared" si="33"/>
        <v>2023</v>
      </c>
      <c r="W436" s="10" t="str">
        <f>IFERROR(VLOOKUP(VALUE(D436),'HSN Lookup'!$A:$B,2,0),"Unknown")</f>
        <v>Household Steel Items</v>
      </c>
      <c r="X436" s="6" t="str">
        <f t="shared" si="34"/>
        <v>Other</v>
      </c>
    </row>
    <row r="437" spans="1:24">
      <c r="A437" s="25" t="s">
        <v>24</v>
      </c>
      <c r="B437" s="6" t="s">
        <v>619</v>
      </c>
      <c r="C437" s="6" t="s">
        <v>26</v>
      </c>
      <c r="D437" s="26" t="s">
        <v>32</v>
      </c>
      <c r="E437" s="6" t="s">
        <v>624</v>
      </c>
      <c r="F437" s="6" t="str" cm="1">
        <f t="array" ref="F437">_xlfn.LET(
 _xlpm.txt, E437,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37" s="6" t="str" cm="1">
        <f t="array" ref="G437">_xlfn.LET(
 _xlpm.txt, TRIM(E437),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500ML S116-500</v>
      </c>
      <c r="H437" s="6" t="str">
        <f t="shared" si="30"/>
        <v>AM-314</v>
      </c>
      <c r="I437" s="6" t="str" cm="1">
        <f t="array" ref="I437">_xlfn.LET(
 _xlpm.txt, E437,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37" s="6" cm="1">
        <f t="array" ref="J437">_xlfn.LET(
 _xlpm.txt, E437,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10824</v>
      </c>
      <c r="K437" s="6" t="str" cm="1">
        <f t="array" ref="K437">_xlfn.LET(
 _xlpm.txt, E437,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37" s="6" t="str">
        <f>IFERROR(_xlfn.TEXTAFTER(_xlfn.TEXTBEFORE(E437," PER"),"USD ")," ")</f>
        <v>0.9170</v>
      </c>
      <c r="M437" s="6" t="str">
        <f t="shared" si="31"/>
        <v>PCS</v>
      </c>
      <c r="N437" s="6">
        <v>1307.9000000000001</v>
      </c>
      <c r="O437" s="6" t="s">
        <v>28</v>
      </c>
      <c r="P437" s="6">
        <v>658.5766496</v>
      </c>
      <c r="Q437" s="6">
        <v>861352.4</v>
      </c>
      <c r="R437" s="6">
        <v>7.8308757379999996</v>
      </c>
      <c r="S437" s="6">
        <v>10242.00238</v>
      </c>
      <c r="T437" s="27">
        <v>315599.5</v>
      </c>
      <c r="U437" s="6">
        <f t="shared" si="32"/>
        <v>666.40752533800003</v>
      </c>
      <c r="V437" s="6">
        <f t="shared" si="33"/>
        <v>2023</v>
      </c>
      <c r="W437" s="10" t="str">
        <f>IFERROR(VLOOKUP(VALUE(D437),'HSN Lookup'!$A:$B,2,0),"Unknown")</f>
        <v>Household Steel Items</v>
      </c>
      <c r="X437" s="6" t="str">
        <f t="shared" si="34"/>
        <v>Other</v>
      </c>
    </row>
    <row r="438" spans="1:24">
      <c r="A438" s="25" t="s">
        <v>24</v>
      </c>
      <c r="B438" s="6" t="s">
        <v>619</v>
      </c>
      <c r="C438" s="6" t="s">
        <v>26</v>
      </c>
      <c r="D438" s="26" t="s">
        <v>32</v>
      </c>
      <c r="E438" s="6" t="s">
        <v>625</v>
      </c>
      <c r="F438" s="6" t="str" cm="1">
        <f t="array" ref="F438">_xlfn.LET(
 _xlpm.txt, E438,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38" s="6" t="str" cm="1">
        <f t="array" ref="G438">_xlfn.LET(
 _xlpm.txt, TRIM(E438),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SG-707</v>
      </c>
      <c r="H438" s="6" t="str">
        <f t="shared" si="30"/>
        <v>AM-459</v>
      </c>
      <c r="I438" s="6" t="str" cm="1">
        <f t="array" ref="I438">_xlfn.LET(
 _xlpm.txt, E438,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38" s="6" cm="1">
        <f t="array" ref="J438">_xlfn.LET(
 _xlpm.txt, E438,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21582</v>
      </c>
      <c r="K438" s="6" t="str" cm="1">
        <f t="array" ref="K438">_xlfn.LET(
 _xlpm.txt, E438,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38" s="6" t="str">
        <f>IFERROR(_xlfn.TEXTAFTER(_xlfn.TEXTBEFORE(E438," PER"),"USD ")," ")</f>
        <v>1.0660</v>
      </c>
      <c r="M438" s="6" t="str">
        <f t="shared" si="31"/>
        <v>PCS</v>
      </c>
      <c r="N438" s="6">
        <v>3477.1</v>
      </c>
      <c r="O438" s="6" t="s">
        <v>28</v>
      </c>
      <c r="P438" s="6">
        <v>574.18960919999995</v>
      </c>
      <c r="Q438" s="6">
        <v>1996514.69</v>
      </c>
      <c r="R438" s="6">
        <v>6.8274626530000004</v>
      </c>
      <c r="S438" s="6">
        <v>23739.770390000001</v>
      </c>
      <c r="T438" s="27">
        <v>731523</v>
      </c>
      <c r="U438" s="6">
        <f t="shared" si="32"/>
        <v>581.01707185299995</v>
      </c>
      <c r="V438" s="6">
        <f t="shared" si="33"/>
        <v>2023</v>
      </c>
      <c r="W438" s="10" t="str">
        <f>IFERROR(VLOOKUP(VALUE(D438),'HSN Lookup'!$A:$B,2,0),"Unknown")</f>
        <v>Household Steel Items</v>
      </c>
      <c r="X438" s="6" t="str">
        <f t="shared" si="34"/>
        <v>Other</v>
      </c>
    </row>
    <row r="439" spans="1:24">
      <c r="A439" s="25" t="s">
        <v>24</v>
      </c>
      <c r="B439" s="6" t="s">
        <v>619</v>
      </c>
      <c r="C439" s="6" t="s">
        <v>26</v>
      </c>
      <c r="D439" s="26" t="s">
        <v>32</v>
      </c>
      <c r="E439" s="6" t="s">
        <v>626</v>
      </c>
      <c r="F439" s="6" t="str" cm="1">
        <f t="array" ref="F439">_xlfn.LET(
 _xlpm.txt, E439,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39" s="6" t="str" cm="1">
        <f t="array" ref="G439">_xlfn.LET(
 _xlpm.txt, TRIM(E439),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439" s="6" t="str">
        <f t="shared" si="30"/>
        <v>NP-20</v>
      </c>
      <c r="I439" s="6" t="str" cm="1">
        <f t="array" ref="I439">_xlfn.LET(
 _xlpm.txt, E439,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39" s="6" t="e" cm="1">
        <f t="array" ref="J439">_xlfn.LET(
 _xlpm.txt, E439,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39" s="6" t="e" cm="1">
        <f t="array" ref="K439">_xlfn.LET(
 _xlpm.txt, E439,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39" s="6" t="str">
        <f>IFERROR(_xlfn.TEXTAFTER(_xlfn.TEXTBEFORE(E439," PER"),"USD ")," ")</f>
        <v>0.9760</v>
      </c>
      <c r="M439" s="6" t="e">
        <f t="shared" si="31"/>
        <v>#VALUE!</v>
      </c>
      <c r="N439" s="6">
        <v>3440</v>
      </c>
      <c r="O439" s="6" t="s">
        <v>28</v>
      </c>
      <c r="P439" s="6">
        <v>508.1883808</v>
      </c>
      <c r="Q439" s="6">
        <v>1748168.03</v>
      </c>
      <c r="R439" s="6">
        <v>6.0426680240000001</v>
      </c>
      <c r="S439" s="6">
        <v>20786.777999999998</v>
      </c>
      <c r="T439" s="27">
        <v>640528.80000000005</v>
      </c>
      <c r="U439" s="6">
        <f t="shared" si="32"/>
        <v>514.23104882400003</v>
      </c>
      <c r="V439" s="6">
        <f t="shared" si="33"/>
        <v>2023</v>
      </c>
      <c r="W439" s="10" t="str">
        <f>IFERROR(VLOOKUP(VALUE(D439),'HSN Lookup'!$A:$B,2,0),"Unknown")</f>
        <v>Household Steel Items</v>
      </c>
      <c r="X439" s="6" t="str">
        <f t="shared" si="34"/>
        <v>Other</v>
      </c>
    </row>
    <row r="440" spans="1:24">
      <c r="A440" s="25" t="s">
        <v>24</v>
      </c>
      <c r="B440" s="6" t="s">
        <v>619</v>
      </c>
      <c r="C440" s="6" t="s">
        <v>26</v>
      </c>
      <c r="D440" s="26" t="s">
        <v>32</v>
      </c>
      <c r="E440" s="6" t="s">
        <v>627</v>
      </c>
      <c r="F440" s="6" t="str" cm="1">
        <f t="array" ref="F440">_xlfn.LET(
 _xlpm.txt, E440,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40" s="6" t="str" cm="1">
        <f t="array" ref="G440">_xlfn.LET(
 _xlpm.txt, TRIM(E440),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SG-210</v>
      </c>
      <c r="H440" s="6" t="str">
        <f t="shared" si="30"/>
        <v>AM-457</v>
      </c>
      <c r="I440" s="6" t="str" cm="1">
        <f t="array" ref="I440">_xlfn.LET(
 _xlpm.txt, E440,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40" s="6" cm="1">
        <f t="array" ref="J440">_xlfn.LET(
 _xlpm.txt, E440,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21600</v>
      </c>
      <c r="K440" s="6" t="str" cm="1">
        <f t="array" ref="K440">_xlfn.LET(
 _xlpm.txt, E440,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40" s="6" t="str">
        <f>IFERROR(_xlfn.TEXTAFTER(_xlfn.TEXTBEFORE(E440," PER"),"USD ")," ")</f>
        <v>1.0247</v>
      </c>
      <c r="M440" s="6" t="str">
        <f t="shared" si="31"/>
        <v>PCS</v>
      </c>
      <c r="N440" s="6">
        <v>3360</v>
      </c>
      <c r="O440" s="6" t="s">
        <v>28</v>
      </c>
      <c r="P440" s="6">
        <v>571.65613099999996</v>
      </c>
      <c r="Q440" s="6">
        <v>1920764.6</v>
      </c>
      <c r="R440" s="6">
        <v>6.7973380609999996</v>
      </c>
      <c r="S440" s="6">
        <v>22839.05589</v>
      </c>
      <c r="T440" s="27">
        <v>703768.1</v>
      </c>
      <c r="U440" s="6">
        <f t="shared" si="32"/>
        <v>578.45346906099996</v>
      </c>
      <c r="V440" s="6">
        <f t="shared" si="33"/>
        <v>2023</v>
      </c>
      <c r="W440" s="10" t="str">
        <f>IFERROR(VLOOKUP(VALUE(D440),'HSN Lookup'!$A:$B,2,0),"Unknown")</f>
        <v>Household Steel Items</v>
      </c>
      <c r="X440" s="6" t="str">
        <f t="shared" si="34"/>
        <v>Other</v>
      </c>
    </row>
    <row r="441" spans="1:24">
      <c r="A441" s="25" t="s">
        <v>24</v>
      </c>
      <c r="B441" s="6" t="s">
        <v>628</v>
      </c>
      <c r="C441" s="6" t="s">
        <v>26</v>
      </c>
      <c r="D441" s="26" t="s">
        <v>32</v>
      </c>
      <c r="E441" s="6" t="s">
        <v>629</v>
      </c>
      <c r="F441" s="6" t="str" cm="1">
        <f t="array" ref="F441">_xlfn.LET(
 _xlpm.txt, E441,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41" s="6" t="str" cm="1">
        <f t="array" ref="G441">_xlfn.LET(
 _xlpm.txt, TRIM(E441),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441" s="6" t="str">
        <f t="shared" si="30"/>
        <v>NP-20</v>
      </c>
      <c r="I441" s="6" t="str" cm="1">
        <f t="array" ref="I441">_xlfn.LET(
 _xlpm.txt, E441,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41" s="6" cm="1">
        <f t="array" ref="J441">_xlfn.LET(
 _xlpm.txt, E441,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27720</v>
      </c>
      <c r="K441" s="6" t="str" cm="1">
        <f t="array" ref="K441">_xlfn.LET(
 _xlpm.txt, E441,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41" s="6" t="str">
        <f>IFERROR(_xlfn.TEXTAFTER(_xlfn.TEXTBEFORE(E441," PER"),"USD ")," ")</f>
        <v>0.976</v>
      </c>
      <c r="M441" s="6" t="str">
        <f t="shared" si="31"/>
        <v>PCS</v>
      </c>
      <c r="N441" s="6">
        <v>4620</v>
      </c>
      <c r="O441" s="6" t="s">
        <v>28</v>
      </c>
      <c r="P441" s="6">
        <v>508.5421212</v>
      </c>
      <c r="Q441" s="6">
        <v>2349464.6</v>
      </c>
      <c r="R441" s="6">
        <v>6.0468742119999996</v>
      </c>
      <c r="S441" s="6">
        <v>27936.558860000001</v>
      </c>
      <c r="T441" s="27">
        <v>860843.8</v>
      </c>
      <c r="U441" s="6">
        <f t="shared" si="32"/>
        <v>514.58899541200003</v>
      </c>
      <c r="V441" s="6">
        <f t="shared" si="33"/>
        <v>2023</v>
      </c>
      <c r="W441" s="10" t="str">
        <f>IFERROR(VLOOKUP(VALUE(D441),'HSN Lookup'!$A:$B,2,0),"Unknown")</f>
        <v>Household Steel Items</v>
      </c>
      <c r="X441" s="6" t="str">
        <f t="shared" si="34"/>
        <v>Other</v>
      </c>
    </row>
    <row r="442" spans="1:24">
      <c r="A442" s="25" t="s">
        <v>24</v>
      </c>
      <c r="B442" s="6" t="s">
        <v>628</v>
      </c>
      <c r="C442" s="6" t="s">
        <v>26</v>
      </c>
      <c r="D442" s="26" t="s">
        <v>32</v>
      </c>
      <c r="E442" s="6" t="s">
        <v>630</v>
      </c>
      <c r="F442" s="6" t="str" cm="1">
        <f t="array" ref="F442">_xlfn.LET(
 _xlpm.txt, E442,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42" s="6" t="str" cm="1">
        <f t="array" ref="G442">_xlfn.LET(
 _xlpm.txt, TRIM(E442),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SG805</v>
      </c>
      <c r="H442" s="6" t="str">
        <f t="shared" si="30"/>
        <v>AM-06</v>
      </c>
      <c r="I442" s="6" t="str" cm="1">
        <f t="array" ref="I442">_xlfn.LET(
 _xlpm.txt, E442,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42" s="6" t="e" cm="1">
        <f t="array" ref="J442">_xlfn.LET(
 _xlpm.txt, E442,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42" s="6" t="e" cm="1">
        <f t="array" ref="K442">_xlfn.LET(
 _xlpm.txt, E442,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42" s="6" t="str">
        <f>IFERROR(_xlfn.TEXTAFTER(_xlfn.TEXTBEFORE(E442," PER"),"USD ")," ")</f>
        <v>0.99</v>
      </c>
      <c r="M442" s="6" t="e">
        <f t="shared" si="31"/>
        <v>#VALUE!</v>
      </c>
      <c r="N442" s="6">
        <v>2478</v>
      </c>
      <c r="O442" s="6" t="s">
        <v>28</v>
      </c>
      <c r="P442" s="6">
        <v>588.51677559999996</v>
      </c>
      <c r="Q442" s="6">
        <v>1458344.57</v>
      </c>
      <c r="R442" s="6">
        <v>6.9978213509999998</v>
      </c>
      <c r="S442" s="6">
        <v>17340.601309999998</v>
      </c>
      <c r="T442" s="27">
        <v>534337.4</v>
      </c>
      <c r="U442" s="6">
        <f t="shared" si="32"/>
        <v>595.51459695099993</v>
      </c>
      <c r="V442" s="6">
        <f t="shared" si="33"/>
        <v>2023</v>
      </c>
      <c r="W442" s="10" t="str">
        <f>IFERROR(VLOOKUP(VALUE(D442),'HSN Lookup'!$A:$B,2,0),"Unknown")</f>
        <v>Household Steel Items</v>
      </c>
      <c r="X442" s="6" t="str">
        <f t="shared" si="34"/>
        <v>Other</v>
      </c>
    </row>
    <row r="443" spans="1:24">
      <c r="A443" s="25" t="s">
        <v>24</v>
      </c>
      <c r="B443" s="6" t="s">
        <v>628</v>
      </c>
      <c r="C443" s="6" t="s">
        <v>26</v>
      </c>
      <c r="D443" s="26" t="s">
        <v>32</v>
      </c>
      <c r="E443" s="6" t="s">
        <v>631</v>
      </c>
      <c r="F443" s="6" t="str" cm="1">
        <f t="array" ref="F443">_xlfn.LET(
 _xlpm.txt, E443,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43" s="6" t="str" cm="1">
        <f t="array" ref="G443">_xlfn.LET(
 _xlpm.txt, TRIM(E443),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443" s="6" t="str">
        <f t="shared" si="30"/>
        <v>NP-21</v>
      </c>
      <c r="I443" s="6" t="str" cm="1">
        <f t="array" ref="I443">_xlfn.LET(
 _xlpm.txt, E443,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43" s="6" cm="1">
        <f t="array" ref="J443">_xlfn.LET(
 _xlpm.txt, E443,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7320</v>
      </c>
      <c r="K443" s="6" t="str" cm="1">
        <f t="array" ref="K443">_xlfn.LET(
 _xlpm.txt, E443,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43" s="6" t="str">
        <f>IFERROR(_xlfn.TEXTAFTER(_xlfn.TEXTBEFORE(E443," PER"),"USD ")," ")</f>
        <v>0.99</v>
      </c>
      <c r="M443" s="6" t="str">
        <f t="shared" si="31"/>
        <v>PCS</v>
      </c>
      <c r="N443" s="6">
        <v>1220</v>
      </c>
      <c r="O443" s="6" t="s">
        <v>28</v>
      </c>
      <c r="P443" s="6">
        <v>515.83678689999999</v>
      </c>
      <c r="Q443" s="6">
        <v>629320.88</v>
      </c>
      <c r="R443" s="6">
        <v>6.1336122099999999</v>
      </c>
      <c r="S443" s="6">
        <v>7483.0068970000002</v>
      </c>
      <c r="T443" s="27">
        <v>230583.2</v>
      </c>
      <c r="U443" s="6">
        <f t="shared" si="32"/>
        <v>521.97039911000002</v>
      </c>
      <c r="V443" s="6">
        <f t="shared" si="33"/>
        <v>2023</v>
      </c>
      <c r="W443" s="10" t="str">
        <f>IFERROR(VLOOKUP(VALUE(D443),'HSN Lookup'!$A:$B,2,0),"Unknown")</f>
        <v>Household Steel Items</v>
      </c>
      <c r="X443" s="6" t="str">
        <f t="shared" si="34"/>
        <v>Other</v>
      </c>
    </row>
    <row r="444" spans="1:24">
      <c r="A444" s="25" t="s">
        <v>24</v>
      </c>
      <c r="B444" s="6" t="s">
        <v>628</v>
      </c>
      <c r="C444" s="6" t="s">
        <v>26</v>
      </c>
      <c r="D444" s="26" t="s">
        <v>32</v>
      </c>
      <c r="E444" s="6" t="s">
        <v>632</v>
      </c>
      <c r="F444" s="6" t="str" cm="1">
        <f t="array" ref="F444">_xlfn.LET(
 _xlpm.txt, E444,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44" s="6" t="str" cm="1">
        <f t="array" ref="G444">_xlfn.LET(
 _xlpm.txt, TRIM(E444),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444" s="6" t="str">
        <f t="shared" si="30"/>
        <v>SL-01</v>
      </c>
      <c r="I444" s="6" t="str" cm="1">
        <f t="array" ref="I444">_xlfn.LET(
 _xlpm.txt, E444,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44" s="6" cm="1">
        <f t="array" ref="J444">_xlfn.LET(
 _xlpm.txt, E444,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10776</v>
      </c>
      <c r="K444" s="6" t="str" cm="1">
        <f t="array" ref="K444">_xlfn.LET(
 _xlpm.txt, E444,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44" s="6" t="str">
        <f>IFERROR(_xlfn.TEXTAFTER(_xlfn.TEXTBEFORE(E444," PER"),"USD ")," ")</f>
        <v>1.128</v>
      </c>
      <c r="M444" s="6" t="str">
        <f t="shared" si="31"/>
        <v>PCS</v>
      </c>
      <c r="N444" s="6">
        <v>2065.4</v>
      </c>
      <c r="O444" s="6" t="s">
        <v>28</v>
      </c>
      <c r="P444" s="6">
        <v>511.07944709999998</v>
      </c>
      <c r="Q444" s="6">
        <v>1055583.49</v>
      </c>
      <c r="R444" s="6">
        <v>6.0770445549999996</v>
      </c>
      <c r="S444" s="6">
        <v>12551.527819999999</v>
      </c>
      <c r="T444" s="27">
        <v>386765.8</v>
      </c>
      <c r="U444" s="6">
        <f t="shared" si="32"/>
        <v>517.15649165499997</v>
      </c>
      <c r="V444" s="6">
        <f t="shared" si="33"/>
        <v>2023</v>
      </c>
      <c r="W444" s="10" t="str">
        <f>IFERROR(VLOOKUP(VALUE(D444),'HSN Lookup'!$A:$B,2,0),"Unknown")</f>
        <v>Household Steel Items</v>
      </c>
      <c r="X444" s="6" t="str">
        <f t="shared" si="34"/>
        <v>Other</v>
      </c>
    </row>
    <row r="445" spans="1:24">
      <c r="A445" s="25" t="s">
        <v>24</v>
      </c>
      <c r="B445" s="6" t="s">
        <v>628</v>
      </c>
      <c r="C445" s="6" t="s">
        <v>26</v>
      </c>
      <c r="D445" s="26" t="s">
        <v>32</v>
      </c>
      <c r="E445" s="6" t="s">
        <v>633</v>
      </c>
      <c r="F445" s="6" t="str" cm="1">
        <f t="array" ref="F445">_xlfn.LET(
 _xlpm.txt, E445,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45" s="6" t="str" cm="1">
        <f t="array" ref="G445">_xlfn.LET(
 _xlpm.txt, TRIM(E445),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500ML S116-500</v>
      </c>
      <c r="H445" s="6" t="str">
        <f t="shared" si="30"/>
        <v>AM-314</v>
      </c>
      <c r="I445" s="6" t="str" cm="1">
        <f t="array" ref="I445">_xlfn.LET(
 _xlpm.txt, E445,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45" s="6" cm="1">
        <f t="array" ref="J445">_xlfn.LET(
 _xlpm.txt, E445,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816</v>
      </c>
      <c r="K445" s="6" t="str" cm="1">
        <f t="array" ref="K445">_xlfn.LET(
 _xlpm.txt, E445,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45" s="6" t="str">
        <f>IFERROR(_xlfn.TEXTAFTER(_xlfn.TEXTBEFORE(E445," PER"),"USD ")," ")</f>
        <v>0.917</v>
      </c>
      <c r="M445" s="6" t="str">
        <f t="shared" si="31"/>
        <v>PCS</v>
      </c>
      <c r="N445" s="6">
        <v>102</v>
      </c>
      <c r="O445" s="6" t="s">
        <v>28</v>
      </c>
      <c r="P445" s="6">
        <v>636.3357843</v>
      </c>
      <c r="Q445" s="6">
        <v>64906.25</v>
      </c>
      <c r="R445" s="6">
        <v>7.5664183630000004</v>
      </c>
      <c r="S445" s="6">
        <v>771.77467300000001</v>
      </c>
      <c r="T445" s="27">
        <v>23781.7</v>
      </c>
      <c r="U445" s="6">
        <f t="shared" si="32"/>
        <v>643.90220266300003</v>
      </c>
      <c r="V445" s="6">
        <f t="shared" si="33"/>
        <v>2023</v>
      </c>
      <c r="W445" s="10" t="str">
        <f>IFERROR(VLOOKUP(VALUE(D445),'HSN Lookup'!$A:$B,2,0),"Unknown")</f>
        <v>Household Steel Items</v>
      </c>
      <c r="X445" s="6" t="str">
        <f t="shared" si="34"/>
        <v>Other</v>
      </c>
    </row>
    <row r="446" spans="1:24">
      <c r="A446" s="25" t="s">
        <v>24</v>
      </c>
      <c r="B446" s="6" t="s">
        <v>628</v>
      </c>
      <c r="C446" s="6" t="s">
        <v>26</v>
      </c>
      <c r="D446" s="26" t="s">
        <v>32</v>
      </c>
      <c r="E446" s="6" t="s">
        <v>634</v>
      </c>
      <c r="F446" s="6" t="str" cm="1">
        <f t="array" ref="F446">_xlfn.LET(
 _xlpm.txt, E446,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46" s="6" t="str" cm="1">
        <f t="array" ref="G446">_xlfn.LET(
 _xlpm.txt, TRIM(E446),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 -</v>
      </c>
      <c r="H446" s="6" t="str">
        <f t="shared" si="30"/>
        <v>SB-12</v>
      </c>
      <c r="I446" s="6" cm="1">
        <f t="array" ref="I446">_xlfn.LET(
 _xlpm.txt, E446,
 _xlpm.afterQty, IFERROR(_xlfn.TEXTAFTER(_xlpm.txt, "QTY:"), ""),
 _xlpm.numberText, TRIM(_xlfn.TEXTBEFORE(_xlpm.afterQty, " ")),
 _xlpm.cleanNum, SUBSTITUTE(_xlpm.numberText, ",", ""),
 IF(ISNUMBER(--_xlpm.cleanNum), --_xlpm.cleanNum, "")
)</f>
        <v>25200</v>
      </c>
      <c r="J446" s="6" cm="1">
        <f t="array" ref="J446">_xlfn.LET(
 _xlpm.txt, E446,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446" s="6" t="str" cm="1">
        <f t="array" ref="K446">_xlfn.LET(
 _xlpm.txt, E446,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46" s="6" t="str">
        <f>IFERROR(_xlfn.TEXTAFTER(_xlfn.TEXTBEFORE(E446," PER"),"USD ")," ")</f>
        <v>1.0302</v>
      </c>
      <c r="M446" s="6" t="str">
        <f t="shared" si="31"/>
        <v>PCS</v>
      </c>
      <c r="N446" s="6">
        <v>6160</v>
      </c>
      <c r="O446" s="6" t="s">
        <v>28</v>
      </c>
      <c r="P446" s="6">
        <v>372.23962990000001</v>
      </c>
      <c r="Q446" s="6">
        <v>2292996.12</v>
      </c>
      <c r="R446" s="6">
        <v>4.4261549330000003</v>
      </c>
      <c r="S446" s="6">
        <v>27265.114389999999</v>
      </c>
      <c r="T446" s="27">
        <v>840153.7</v>
      </c>
      <c r="U446" s="6">
        <f t="shared" si="32"/>
        <v>376.66578483300003</v>
      </c>
      <c r="V446" s="6">
        <f t="shared" si="33"/>
        <v>2023</v>
      </c>
      <c r="W446" s="10" t="str">
        <f>IFERROR(VLOOKUP(VALUE(D446),'HSN Lookup'!$A:$B,2,0),"Unknown")</f>
        <v>Household Steel Items</v>
      </c>
      <c r="X446" s="6" t="str">
        <f t="shared" si="34"/>
        <v>Tea Strainer</v>
      </c>
    </row>
    <row r="447" spans="1:24">
      <c r="A447" s="25" t="s">
        <v>24</v>
      </c>
      <c r="B447" s="6" t="s">
        <v>628</v>
      </c>
      <c r="C447" s="6" t="s">
        <v>26</v>
      </c>
      <c r="D447" s="26" t="s">
        <v>32</v>
      </c>
      <c r="E447" s="6" t="s">
        <v>635</v>
      </c>
      <c r="F447" s="6" t="str" cm="1">
        <f t="array" ref="F447">_xlfn.LET(
 _xlpm.txt, E447,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47" s="6" t="str" cm="1">
        <f t="array" ref="G447">_xlfn.LET(
 _xlpm.txt, TRIM(E447),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447" s="6" t="str">
        <f t="shared" si="30"/>
        <v>SB-01</v>
      </c>
      <c r="I447" s="6" t="str" cm="1">
        <f t="array" ref="I447">_xlfn.LET(
 _xlpm.txt, E447,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47" s="6" cm="1">
        <f t="array" ref="J447">_xlfn.LET(
 _xlpm.txt, E447,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47208</v>
      </c>
      <c r="K447" s="6" t="str" cm="1">
        <f t="array" ref="K447">_xlfn.LET(
 _xlpm.txt, E447,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47" s="6" t="str">
        <f>IFERROR(_xlfn.TEXTAFTER(_xlfn.TEXTBEFORE(E447," PER"),"USD ")," ")</f>
        <v>1.045</v>
      </c>
      <c r="M447" s="6" t="str">
        <f t="shared" si="31"/>
        <v>PCS</v>
      </c>
      <c r="N447" s="6">
        <v>7671.3</v>
      </c>
      <c r="O447" s="6" t="s">
        <v>28</v>
      </c>
      <c r="P447" s="6">
        <v>557.81623060000004</v>
      </c>
      <c r="Q447" s="6">
        <v>4279175.6500000004</v>
      </c>
      <c r="R447" s="6">
        <v>6.632773254</v>
      </c>
      <c r="S447" s="6">
        <v>50881.993459999998</v>
      </c>
      <c r="T447" s="27">
        <v>1567889.9</v>
      </c>
      <c r="U447" s="6">
        <f t="shared" si="32"/>
        <v>564.44900385400001</v>
      </c>
      <c r="V447" s="6">
        <f t="shared" si="33"/>
        <v>2023</v>
      </c>
      <c r="W447" s="10" t="str">
        <f>IFERROR(VLOOKUP(VALUE(D447),'HSN Lookup'!$A:$B,2,0),"Unknown")</f>
        <v>Household Steel Items</v>
      </c>
      <c r="X447" s="6" t="str">
        <f t="shared" si="34"/>
        <v>Other</v>
      </c>
    </row>
    <row r="448" spans="1:24">
      <c r="A448" s="25" t="s">
        <v>24</v>
      </c>
      <c r="B448" s="6" t="s">
        <v>628</v>
      </c>
      <c r="C448" s="6" t="s">
        <v>26</v>
      </c>
      <c r="D448" s="26" t="s">
        <v>32</v>
      </c>
      <c r="E448" s="6" t="s">
        <v>636</v>
      </c>
      <c r="F448" s="6" t="str" cm="1">
        <f t="array" ref="F448">_xlfn.LET(
 _xlpm.txt, E448,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48" s="6" t="str" cm="1">
        <f t="array" ref="G448">_xlfn.LET(
 _xlpm.txt, TRIM(E448),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HANDLE-</v>
      </c>
      <c r="H448" s="6" t="str">
        <f t="shared" si="30"/>
        <v>DS-25</v>
      </c>
      <c r="I448" s="6" cm="1">
        <f t="array" ref="I448">_xlfn.LET(
 _xlpm.txt, E448,
 _xlpm.afterQty, IFERROR(_xlfn.TEXTAFTER(_xlpm.txt, "QTY:"), ""),
 _xlpm.numberText, TRIM(_xlfn.TEXTBEFORE(_xlpm.afterQty, " ")),
 _xlpm.cleanNum, SUBSTITUTE(_xlpm.numberText, ",", ""),
 IF(ISNUMBER(--_xlpm.cleanNum), --_xlpm.cleanNum, "")
)</f>
        <v>51000</v>
      </c>
      <c r="J448" s="6" t="e" cm="1">
        <f t="array" ref="J448">_xlfn.LET(
 _xlpm.txt, E448,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448" s="6" t="e" cm="1">
        <f t="array" ref="K448">_xlfn.LET(
 _xlpm.txt, E448,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448" s="6" t="str">
        <f>IFERROR(_xlfn.TEXTAFTER(_xlfn.TEXTBEFORE(E448," PER"),"USD ")," ")</f>
        <v xml:space="preserve"> </v>
      </c>
      <c r="M448" s="6" t="e">
        <f t="shared" si="31"/>
        <v>#N/A</v>
      </c>
      <c r="N448" s="6">
        <v>1700</v>
      </c>
      <c r="O448" s="6" t="s">
        <v>28</v>
      </c>
      <c r="P448" s="6">
        <v>538.42615290000003</v>
      </c>
      <c r="Q448" s="6">
        <v>915324.46</v>
      </c>
      <c r="R448" s="6">
        <v>6.4022134709999996</v>
      </c>
      <c r="S448" s="6">
        <v>10883.7629</v>
      </c>
      <c r="T448" s="27">
        <v>335374.90000000002</v>
      </c>
      <c r="U448" s="6">
        <f t="shared" si="32"/>
        <v>544.82836637100002</v>
      </c>
      <c r="V448" s="6">
        <f t="shared" si="33"/>
        <v>2023</v>
      </c>
      <c r="W448" s="10" t="str">
        <f>IFERROR(VLOOKUP(VALUE(D448),'HSN Lookup'!$A:$B,2,0),"Unknown")</f>
        <v>Household Steel Items</v>
      </c>
      <c r="X448" s="6" t="str">
        <f t="shared" si="34"/>
        <v>Other</v>
      </c>
    </row>
    <row r="449" spans="1:24">
      <c r="A449" s="25" t="s">
        <v>24</v>
      </c>
      <c r="B449" s="6" t="s">
        <v>628</v>
      </c>
      <c r="C449" s="6" t="s">
        <v>26</v>
      </c>
      <c r="D449" s="26" t="s">
        <v>32</v>
      </c>
      <c r="E449" s="6" t="s">
        <v>637</v>
      </c>
      <c r="F449" s="6" t="str" cm="1">
        <f t="array" ref="F449">_xlfn.LET(
 _xlpm.txt, E449,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49" s="6" t="str" cm="1">
        <f t="array" ref="G449">_xlfn.LET(
 _xlpm.txt, TRIM(E449),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449" s="6" t="str">
        <f t="shared" si="30"/>
        <v>SL-01</v>
      </c>
      <c r="I449" s="6" t="str" cm="1">
        <f t="array" ref="I449">_xlfn.LET(
 _xlpm.txt, E449,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49" s="6" cm="1">
        <f t="array" ref="J449">_xlfn.LET(
 _xlpm.txt, E449,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15096</v>
      </c>
      <c r="K449" s="6" t="str" cm="1">
        <f t="array" ref="K449">_xlfn.LET(
 _xlpm.txt, E449,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49" s="6" t="str">
        <f>IFERROR(_xlfn.TEXTAFTER(_xlfn.TEXTBEFORE(E449," PER"),"USD ")," ")</f>
        <v>1.128</v>
      </c>
      <c r="M449" s="6" t="str">
        <f t="shared" si="31"/>
        <v>PCS</v>
      </c>
      <c r="N449" s="6">
        <v>2956.3</v>
      </c>
      <c r="O449" s="6" t="s">
        <v>28</v>
      </c>
      <c r="P449" s="6">
        <v>499.632632</v>
      </c>
      <c r="Q449" s="6">
        <v>1477063.95</v>
      </c>
      <c r="R449" s="6">
        <v>5.9409349819999999</v>
      </c>
      <c r="S449" s="6">
        <v>17563.186089999999</v>
      </c>
      <c r="T449" s="27">
        <v>541196.30000000005</v>
      </c>
      <c r="U449" s="6">
        <f t="shared" si="32"/>
        <v>505.57356698199999</v>
      </c>
      <c r="V449" s="6">
        <f t="shared" si="33"/>
        <v>2023</v>
      </c>
      <c r="W449" s="10" t="str">
        <f>IFERROR(VLOOKUP(VALUE(D449),'HSN Lookup'!$A:$B,2,0),"Unknown")</f>
        <v>Household Steel Items</v>
      </c>
      <c r="X449" s="6" t="str">
        <f t="shared" si="34"/>
        <v>Other</v>
      </c>
    </row>
    <row r="450" spans="1:24">
      <c r="A450" s="25" t="s">
        <v>24</v>
      </c>
      <c r="B450" s="6" t="s">
        <v>628</v>
      </c>
      <c r="C450" s="6" t="s">
        <v>26</v>
      </c>
      <c r="D450" s="26" t="s">
        <v>32</v>
      </c>
      <c r="E450" s="6" t="s">
        <v>638</v>
      </c>
      <c r="F450" s="6" t="str" cm="1">
        <f t="array" ref="F450">_xlfn.LET(
 _xlpm.txt, E450,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50" s="6" t="str" cm="1">
        <f t="array" ref="G450">_xlfn.LET(
 _xlpm.txt, TRIM(E450),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</v>
      </c>
      <c r="H450" s="6" t="str">
        <f t="shared" ref="H450:H513" si="35">IFERROR(
    IF(
       AND(ISNUMBER(FIND("(",E450)),
           NOT(ISNUMBER(SEARCH("QTY", _xlfn.TEXTBEFORE(_xlfn.TEXTAFTER(E450,"("), ")"))))
       ),
       _xlfn.TEXTBEFORE(_xlfn.TEXTAFTER(E450,"("), ")"),
       LEFT(E450, FIND(" ", E450 &amp; " ") - 1)
    ),
"")</f>
        <v>AM-393</v>
      </c>
      <c r="I450" s="6" t="str" cm="1">
        <f t="array" ref="I450">_xlfn.LET(
 _xlpm.txt, E450,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50" s="6" cm="1">
        <f t="array" ref="J450">_xlfn.LET(
 _xlpm.txt, E450,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25152</v>
      </c>
      <c r="K450" s="6" t="str" cm="1">
        <f t="array" ref="K450">_xlfn.LET(
 _xlpm.txt, E450,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50" s="6" t="str">
        <f>IFERROR(_xlfn.TEXTAFTER(_xlfn.TEXTBEFORE(E450," PER"),"USD ")," ")</f>
        <v>1.200</v>
      </c>
      <c r="M450" s="6" t="str">
        <f t="shared" ref="M450:M513" si="36">IF(OR(K450="PCS",K450="PC",K450="NOS"),"PCS",
IF(OR(K450="SET",K450="SETS"),"SET",
IF(K450="PKT","PACK","OTHER")))</f>
        <v>PCS</v>
      </c>
      <c r="N450" s="6">
        <v>5030.3999999999996</v>
      </c>
      <c r="O450" s="6" t="s">
        <v>28</v>
      </c>
      <c r="P450" s="6">
        <v>520.45056850000003</v>
      </c>
      <c r="Q450" s="6">
        <v>2618074.54</v>
      </c>
      <c r="R450" s="6">
        <v>6.1884728720000002</v>
      </c>
      <c r="S450" s="6">
        <v>31130.49394</v>
      </c>
      <c r="T450" s="27">
        <v>959262.5</v>
      </c>
      <c r="U450" s="6">
        <f t="shared" ref="U450:U513" si="37">P450+R450</f>
        <v>526.63904137200007</v>
      </c>
      <c r="V450" s="6">
        <f t="shared" ref="V450:V513" si="38">YEAR(B450)</f>
        <v>2023</v>
      </c>
      <c r="W450" s="10" t="str">
        <f>IFERROR(VLOOKUP(VALUE(D450),'HSN Lookup'!$A:$B,2,0),"Unknown")</f>
        <v>Household Steel Items</v>
      </c>
      <c r="X450" s="6" t="str">
        <f t="shared" ref="X450:X513" si="39">IF(ISNUMBER(SEARCH("SCRUBBER",G450)),"Scrubber",
 IF(ISNUMBER(SEARCH("STRAINER",G450)),"Tea Strainer",
 IF(ISNUMBER(SEARCH("BASKET",G450)),"Basket",
 IF(ISNUMBER(SEARCH("HANGER",G450)),"Hanger",
 IF(ISNUMBER(SEARCH("STAND",G450)),"Cloth Stand",
 IF(ISNUMBER(SEARCH("SPRINKLER",G450)),"Sprinkler",
 IF(ISNUMBER(SEARCH("HOLDER",G450)),"Holder",
 IF(ISNUMBER(SEARCH("LUNCH BOX",G450)),"Lunch Box",
 "Other"))))))))</f>
        <v>Other</v>
      </c>
    </row>
    <row r="451" spans="1:24">
      <c r="A451" s="25" t="s">
        <v>24</v>
      </c>
      <c r="B451" s="6" t="s">
        <v>628</v>
      </c>
      <c r="C451" s="6" t="s">
        <v>26</v>
      </c>
      <c r="D451" s="26" t="s">
        <v>32</v>
      </c>
      <c r="E451" s="6" t="s">
        <v>639</v>
      </c>
      <c r="F451" s="6" t="str" cm="1">
        <f t="array" ref="F451">_xlfn.LET(
 _xlpm.txt, E451,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51" s="6" t="str" cm="1">
        <f t="array" ref="G451">_xlfn.LET(
 _xlpm.txt, TRIM(E451),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500ML S116-500</v>
      </c>
      <c r="H451" s="6" t="str">
        <f t="shared" si="35"/>
        <v>AM-314</v>
      </c>
      <c r="I451" s="6" t="str" cm="1">
        <f t="array" ref="I451">_xlfn.LET(
 _xlpm.txt, E451,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51" s="6" cm="1">
        <f t="array" ref="J451">_xlfn.LET(
 _xlpm.txt, E451,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24144</v>
      </c>
      <c r="K451" s="6" t="str" cm="1">
        <f t="array" ref="K451">_xlfn.LET(
 _xlpm.txt, E451,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51" s="6" t="str">
        <f>IFERROR(_xlfn.TEXTAFTER(_xlfn.TEXTBEFORE(E451," PER"),"USD ")," ")</f>
        <v>0.917</v>
      </c>
      <c r="M451" s="6" t="str">
        <f t="shared" si="36"/>
        <v>PCS</v>
      </c>
      <c r="N451" s="6">
        <v>2917.4</v>
      </c>
      <c r="O451" s="6" t="s">
        <v>28</v>
      </c>
      <c r="P451" s="6">
        <v>657.90485020000006</v>
      </c>
      <c r="Q451" s="6">
        <v>1919371.61</v>
      </c>
      <c r="R451" s="6">
        <v>7.8228876359999999</v>
      </c>
      <c r="S451" s="6">
        <v>22822.492389999999</v>
      </c>
      <c r="T451" s="27">
        <v>703257.7</v>
      </c>
      <c r="U451" s="6">
        <f t="shared" si="37"/>
        <v>665.72773783600007</v>
      </c>
      <c r="V451" s="6">
        <f t="shared" si="38"/>
        <v>2023</v>
      </c>
      <c r="W451" s="10" t="str">
        <f>IFERROR(VLOOKUP(VALUE(D451),'HSN Lookup'!$A:$B,2,0),"Unknown")</f>
        <v>Household Steel Items</v>
      </c>
      <c r="X451" s="6" t="str">
        <f t="shared" si="39"/>
        <v>Other</v>
      </c>
    </row>
    <row r="452" spans="1:24">
      <c r="A452" s="25" t="s">
        <v>24</v>
      </c>
      <c r="B452" s="6" t="s">
        <v>628</v>
      </c>
      <c r="C452" s="6" t="s">
        <v>26</v>
      </c>
      <c r="D452" s="26" t="s">
        <v>32</v>
      </c>
      <c r="E452" s="6" t="s">
        <v>640</v>
      </c>
      <c r="F452" s="6" t="str" cm="1">
        <f t="array" ref="F452">_xlfn.LET(
 _xlpm.txt, E452,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52" s="6" t="str" cm="1">
        <f t="array" ref="G452">_xlfn.LET(
 _xlpm.txt, TRIM(E452),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452" s="6" t="str">
        <f t="shared" si="35"/>
        <v>NP-21</v>
      </c>
      <c r="I452" s="6" t="str" cm="1">
        <f t="array" ref="I452">_xlfn.LET(
 _xlpm.txt, E452,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52" s="6" t="e" cm="1">
        <f t="array" ref="J452">_xlfn.LET(
 _xlpm.txt, E452,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52" s="6" t="e" cm="1">
        <f t="array" ref="K452">_xlfn.LET(
 _xlpm.txt, E452,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52" s="6" t="str">
        <f>IFERROR(_xlfn.TEXTAFTER(_xlfn.TEXTBEFORE(E452," PER"),"USD ")," ")</f>
        <v>0.99</v>
      </c>
      <c r="M452" s="6" t="e">
        <f t="shared" si="36"/>
        <v>#VALUE!</v>
      </c>
      <c r="N452" s="6">
        <v>2084</v>
      </c>
      <c r="O452" s="6" t="s">
        <v>28</v>
      </c>
      <c r="P452" s="6">
        <v>514.9522121</v>
      </c>
      <c r="Q452" s="6">
        <v>1073160.4099999999</v>
      </c>
      <c r="R452" s="6">
        <v>6.1230940800000004</v>
      </c>
      <c r="S452" s="6">
        <v>12760.528060000001</v>
      </c>
      <c r="T452" s="27">
        <v>393206</v>
      </c>
      <c r="U452" s="6">
        <f t="shared" si="37"/>
        <v>521.07530617999998</v>
      </c>
      <c r="V452" s="6">
        <f t="shared" si="38"/>
        <v>2023</v>
      </c>
      <c r="W452" s="10" t="str">
        <f>IFERROR(VLOOKUP(VALUE(D452),'HSN Lookup'!$A:$B,2,0),"Unknown")</f>
        <v>Household Steel Items</v>
      </c>
      <c r="X452" s="6" t="str">
        <f t="shared" si="39"/>
        <v>Other</v>
      </c>
    </row>
    <row r="453" spans="1:24">
      <c r="A453" s="25" t="s">
        <v>24</v>
      </c>
      <c r="B453" s="6" t="s">
        <v>628</v>
      </c>
      <c r="C453" s="6" t="s">
        <v>26</v>
      </c>
      <c r="D453" s="26" t="s">
        <v>32</v>
      </c>
      <c r="E453" s="6" t="s">
        <v>641</v>
      </c>
      <c r="F453" s="6" t="str" cm="1">
        <f t="array" ref="F453">_xlfn.LET(
 _xlpm.txt, E453,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53" s="6" t="str" cm="1">
        <f t="array" ref="G453">_xlfn.LET(
 _xlpm.txt, TRIM(E453),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453" s="6" t="str">
        <f t="shared" si="35"/>
        <v>SB-01</v>
      </c>
      <c r="I453" s="6" t="str" cm="1">
        <f t="array" ref="I453">_xlfn.LET(
 _xlpm.txt, E453,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53" s="6" cm="1">
        <f t="array" ref="J453">_xlfn.LET(
 _xlpm.txt, E453,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19920</v>
      </c>
      <c r="K453" s="6" t="str" cm="1">
        <f t="array" ref="K453">_xlfn.LET(
 _xlpm.txt, E453,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53" s="6" t="str">
        <f>IFERROR(_xlfn.TEXTAFTER(_xlfn.TEXTBEFORE(E453," PER"),"USD ")," ")</f>
        <v>1.045</v>
      </c>
      <c r="M453" s="6" t="str">
        <f t="shared" si="36"/>
        <v>PCS</v>
      </c>
      <c r="N453" s="6">
        <v>3486</v>
      </c>
      <c r="O453" s="6" t="s">
        <v>28</v>
      </c>
      <c r="P453" s="6">
        <v>518.5661159</v>
      </c>
      <c r="Q453" s="6">
        <v>1807721.48</v>
      </c>
      <c r="R453" s="6">
        <v>6.1660655870000003</v>
      </c>
      <c r="S453" s="6">
        <v>21494.904640000001</v>
      </c>
      <c r="T453" s="27">
        <v>662349.1</v>
      </c>
      <c r="U453" s="6">
        <f t="shared" si="37"/>
        <v>524.73218148700005</v>
      </c>
      <c r="V453" s="6">
        <f t="shared" si="38"/>
        <v>2023</v>
      </c>
      <c r="W453" s="10" t="str">
        <f>IFERROR(VLOOKUP(VALUE(D453),'HSN Lookup'!$A:$B,2,0),"Unknown")</f>
        <v>Household Steel Items</v>
      </c>
      <c r="X453" s="6" t="str">
        <f t="shared" si="39"/>
        <v>Other</v>
      </c>
    </row>
    <row r="454" spans="1:24">
      <c r="A454" s="25" t="s">
        <v>24</v>
      </c>
      <c r="B454" s="6" t="s">
        <v>628</v>
      </c>
      <c r="C454" s="6" t="s">
        <v>26</v>
      </c>
      <c r="D454" s="26" t="s">
        <v>32</v>
      </c>
      <c r="E454" s="6" t="s">
        <v>642</v>
      </c>
      <c r="F454" s="6" t="str" cm="1">
        <f t="array" ref="F454">_xlfn.LET(
 _xlpm.txt, E454,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54" s="6" t="str" cm="1">
        <f t="array" ref="G454">_xlfn.LET(
 _xlpm.txt, TRIM(E454),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SG705-1</v>
      </c>
      <c r="H454" s="6" t="str">
        <f t="shared" si="35"/>
        <v>BLCR-3</v>
      </c>
      <c r="I454" s="6" t="str" cm="1">
        <f t="array" ref="I454">_xlfn.LET(
 _xlpm.txt, E454,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54" s="6" cm="1">
        <f t="array" ref="J454">_xlfn.LET(
 _xlpm.txt, E454,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19704</v>
      </c>
      <c r="K454" s="6" t="str" cm="1">
        <f t="array" ref="K454">_xlfn.LET(
 _xlpm.txt, E454,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54" s="6" t="str">
        <f>IFERROR(_xlfn.TEXTAFTER(_xlfn.TEXTBEFORE(E454," PER"),"USD ")," ")</f>
        <v>1.052</v>
      </c>
      <c r="M454" s="6" t="str">
        <f t="shared" si="36"/>
        <v>PCS</v>
      </c>
      <c r="N454" s="6">
        <v>2791.4</v>
      </c>
      <c r="O454" s="6" t="s">
        <v>28</v>
      </c>
      <c r="P454" s="6">
        <v>644.87265890000003</v>
      </c>
      <c r="Q454" s="6">
        <v>1800097.54</v>
      </c>
      <c r="R454" s="6">
        <v>7.6679269779999997</v>
      </c>
      <c r="S454" s="6">
        <v>21404.251370000002</v>
      </c>
      <c r="T454" s="27">
        <v>659555.80000000005</v>
      </c>
      <c r="U454" s="6">
        <f t="shared" si="37"/>
        <v>652.540585878</v>
      </c>
      <c r="V454" s="6">
        <f t="shared" si="38"/>
        <v>2023</v>
      </c>
      <c r="W454" s="10" t="str">
        <f>IFERROR(VLOOKUP(VALUE(D454),'HSN Lookup'!$A:$B,2,0),"Unknown")</f>
        <v>Household Steel Items</v>
      </c>
      <c r="X454" s="6" t="str">
        <f t="shared" si="39"/>
        <v>Other</v>
      </c>
    </row>
    <row r="455" spans="1:24">
      <c r="A455" s="25" t="s">
        <v>24</v>
      </c>
      <c r="B455" s="6" t="s">
        <v>643</v>
      </c>
      <c r="C455" s="6" t="s">
        <v>26</v>
      </c>
      <c r="D455" s="26" t="s">
        <v>32</v>
      </c>
      <c r="E455" s="6" t="s">
        <v>644</v>
      </c>
      <c r="F455" s="6" t="str" cm="1">
        <f t="array" ref="F455">_xlfn.LET(
 _xlpm.txt, E455,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OIL</v>
      </c>
      <c r="G455" s="6" t="str" cm="1">
        <f t="array" ref="G455">_xlfn.LET(
 _xlpm.txt, TRIM(E455),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900ML (KWP-1000B)</v>
      </c>
      <c r="H455" s="6" t="str">
        <f t="shared" si="35"/>
        <v>KWP-1000B</v>
      </c>
      <c r="I455" s="6" t="str" cm="1">
        <f t="array" ref="I455">_xlfn.LET(
 _xlpm.txt, E455,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55" s="6" cm="1">
        <f t="array" ref="J455">_xlfn.LET(
 _xlpm.txt, E455,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455" s="6" t="str" cm="1">
        <f t="array" ref="K455">_xlfn.LET(
 _xlpm.txt, E455,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55" s="6" t="str">
        <f>IFERROR(_xlfn.TEXTAFTER(_xlfn.TEXTBEFORE(E455," PER"),"USD ")," ")</f>
        <v>1.38</v>
      </c>
      <c r="M455" s="6" t="str">
        <f t="shared" si="36"/>
        <v>PCS</v>
      </c>
      <c r="N455" s="6">
        <v>7315</v>
      </c>
      <c r="O455" s="6" t="s">
        <v>28</v>
      </c>
      <c r="P455" s="6">
        <v>439.67264110000002</v>
      </c>
      <c r="Q455" s="6">
        <v>3216205.37</v>
      </c>
      <c r="R455" s="6">
        <v>5.2279743300000003</v>
      </c>
      <c r="S455" s="6">
        <v>38242.63222</v>
      </c>
      <c r="T455" s="27">
        <v>1178417.7</v>
      </c>
      <c r="U455" s="6">
        <f t="shared" si="37"/>
        <v>444.90061543000002</v>
      </c>
      <c r="V455" s="6">
        <f t="shared" si="38"/>
        <v>2023</v>
      </c>
      <c r="W455" s="10" t="str">
        <f>IFERROR(VLOOKUP(VALUE(D455),'HSN Lookup'!$A:$B,2,0),"Unknown")</f>
        <v>Household Steel Items</v>
      </c>
      <c r="X455" s="6" t="str">
        <f t="shared" si="39"/>
        <v>Other</v>
      </c>
    </row>
    <row r="456" spans="1:24">
      <c r="A456" s="25" t="s">
        <v>24</v>
      </c>
      <c r="B456" s="6" t="s">
        <v>643</v>
      </c>
      <c r="C456" s="6" t="s">
        <v>26</v>
      </c>
      <c r="D456" s="26" t="s">
        <v>32</v>
      </c>
      <c r="E456" s="6" t="s">
        <v>645</v>
      </c>
      <c r="F456" s="6" t="str" cm="1">
        <f t="array" ref="F456">_xlfn.LET(
 _xlpm.txt, E456,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56" s="6" t="str" cm="1">
        <f t="array" ref="G456">_xlfn.LET(
 _xlpm.txt, TRIM(E456),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(KWB-600F)</v>
      </c>
      <c r="H456" s="6" t="str">
        <f t="shared" si="35"/>
        <v>KWB-600F</v>
      </c>
      <c r="I456" s="6" t="str" cm="1">
        <f t="array" ref="I456">_xlfn.LET(
 _xlpm.txt, E456,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56" s="6" cm="1">
        <f t="array" ref="J456">_xlfn.LET(
 _xlpm.txt, E456,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456" s="6" t="str" cm="1">
        <f t="array" ref="K456">_xlfn.LET(
 _xlpm.txt, E456,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56" s="6" t="str">
        <f>IFERROR(_xlfn.TEXTAFTER(_xlfn.TEXTBEFORE(E456," PER"),"USD ")," ")</f>
        <v xml:space="preserve"> </v>
      </c>
      <c r="M456" s="6" t="str">
        <f t="shared" si="36"/>
        <v>PCS</v>
      </c>
      <c r="N456" s="6">
        <v>7680</v>
      </c>
      <c r="O456" s="6" t="s">
        <v>28</v>
      </c>
      <c r="P456" s="6">
        <v>496.45373699999999</v>
      </c>
      <c r="Q456" s="6">
        <v>3812764.7</v>
      </c>
      <c r="R456" s="6">
        <v>5.9031359930000002</v>
      </c>
      <c r="S456" s="6">
        <v>45336.084419999999</v>
      </c>
      <c r="T456" s="27">
        <v>1396997</v>
      </c>
      <c r="U456" s="6">
        <f t="shared" si="37"/>
        <v>502.35687299299997</v>
      </c>
      <c r="V456" s="6">
        <f t="shared" si="38"/>
        <v>2023</v>
      </c>
      <c r="W456" s="10" t="str">
        <f>IFERROR(VLOOKUP(VALUE(D456),'HSN Lookup'!$A:$B,2,0),"Unknown")</f>
        <v>Household Steel Items</v>
      </c>
      <c r="X456" s="6" t="str">
        <f t="shared" si="39"/>
        <v>Other</v>
      </c>
    </row>
    <row r="457" spans="1:24">
      <c r="A457" s="25" t="s">
        <v>24</v>
      </c>
      <c r="B457" s="6" t="s">
        <v>646</v>
      </c>
      <c r="C457" s="6" t="s">
        <v>26</v>
      </c>
      <c r="D457" s="26" t="s">
        <v>32</v>
      </c>
      <c r="E457" s="6" t="s">
        <v>647</v>
      </c>
      <c r="F457" s="6" t="str" cm="1">
        <f t="array" ref="F457">_xlfn.LET(
 _xlpm.txt, E457,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57" s="6" t="str" cm="1">
        <f t="array" ref="G457">_xlfn.LET(
 _xlpm.txt, TRIM(E457),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457" s="6" t="str">
        <f t="shared" si="35"/>
        <v>SB-01</v>
      </c>
      <c r="I457" s="6" cm="1">
        <f t="array" ref="I457">_xlfn.LET(
 _xlpm.txt, E457,
 _xlpm.afterQty, IFERROR(_xlfn.TEXTAFTER(_xlpm.txt, "QTY:"), ""),
 _xlpm.numberText, TRIM(_xlfn.TEXTBEFORE(_xlpm.afterQty, " ")),
 _xlpm.cleanNum, SUBSTITUTE(_xlpm.numberText, ",", ""),
 IF(ISNUMBER(--_xlpm.cleanNum), --_xlpm.cleanNum, "")
)</f>
        <v>34704</v>
      </c>
      <c r="J457" s="6" cm="1">
        <f t="array" ref="J457">_xlfn.LET(
 _xlpm.txt, E457,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34704</v>
      </c>
      <c r="K457" s="6" t="str" cm="1">
        <f t="array" ref="K457">_xlfn.LET(
 _xlpm.txt, E457,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57" s="6" t="str">
        <f>IFERROR(_xlfn.TEXTAFTER(_xlfn.TEXTBEFORE(E457," PER"),"USD ")," ")</f>
        <v>1.045</v>
      </c>
      <c r="M457" s="6" t="str">
        <f t="shared" si="36"/>
        <v>PCS</v>
      </c>
      <c r="N457" s="6">
        <v>5784</v>
      </c>
      <c r="O457" s="6" t="s">
        <v>28</v>
      </c>
      <c r="P457" s="6">
        <v>548.99404389999995</v>
      </c>
      <c r="Q457" s="6">
        <v>3175381.55</v>
      </c>
      <c r="R457" s="6">
        <v>6.5278721040000001</v>
      </c>
      <c r="S457" s="6">
        <v>37757.212249999997</v>
      </c>
      <c r="T457" s="27">
        <v>1163459.8</v>
      </c>
      <c r="U457" s="6">
        <f t="shared" si="37"/>
        <v>555.52191600399999</v>
      </c>
      <c r="V457" s="6">
        <f t="shared" si="38"/>
        <v>2023</v>
      </c>
      <c r="W457" s="10" t="str">
        <f>IFERROR(VLOOKUP(VALUE(D457),'HSN Lookup'!$A:$B,2,0),"Unknown")</f>
        <v>Household Steel Items</v>
      </c>
      <c r="X457" s="6" t="str">
        <f t="shared" si="39"/>
        <v>Other</v>
      </c>
    </row>
    <row r="458" spans="1:24">
      <c r="A458" s="25" t="s">
        <v>24</v>
      </c>
      <c r="B458" s="6" t="s">
        <v>646</v>
      </c>
      <c r="C458" s="6" t="s">
        <v>26</v>
      </c>
      <c r="D458" s="26" t="s">
        <v>32</v>
      </c>
      <c r="E458" s="6" t="s">
        <v>648</v>
      </c>
      <c r="F458" s="6" t="str" cm="1">
        <f t="array" ref="F458">_xlfn.LET(
 _xlpm.txt, E458,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58" s="6" t="str" cm="1">
        <f t="array" ref="G458">_xlfn.LET(
 _xlpm.txt, TRIM(E458),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458" s="6" t="str">
        <f t="shared" si="35"/>
        <v>NP-20</v>
      </c>
      <c r="I458" s="6" cm="1">
        <f t="array" ref="I458">_xlfn.LET(
 _xlpm.txt, E458,
 _xlpm.afterQty, IFERROR(_xlfn.TEXTAFTER(_xlpm.txt, "QTY:"), ""),
 _xlpm.numberText, TRIM(_xlfn.TEXTBEFORE(_xlpm.afterQty, " ")),
 _xlpm.cleanNum, SUBSTITUTE(_xlpm.numberText, ",", ""),
 IF(ISNUMBER(--_xlpm.cleanNum), --_xlpm.cleanNum, "")
)</f>
        <v>8472</v>
      </c>
      <c r="J458" s="6" cm="1">
        <f t="array" ref="J458">_xlfn.LET(
 _xlpm.txt, E458,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8472</v>
      </c>
      <c r="K458" s="6" t="str" cm="1">
        <f t="array" ref="K458">_xlfn.LET(
 _xlpm.txt, E458,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58" s="6" t="str">
        <f>IFERROR(_xlfn.TEXTAFTER(_xlfn.TEXTBEFORE(E458," PER"),"USD ")," ")</f>
        <v xml:space="preserve"> </v>
      </c>
      <c r="M458" s="6" t="str">
        <f t="shared" si="36"/>
        <v>PCS</v>
      </c>
      <c r="N458" s="6">
        <v>1412</v>
      </c>
      <c r="O458" s="6" t="s">
        <v>28</v>
      </c>
      <c r="P458" s="6">
        <v>512.74458919999995</v>
      </c>
      <c r="Q458" s="6">
        <v>723995.36</v>
      </c>
      <c r="R458" s="6">
        <v>6.0968441049999997</v>
      </c>
      <c r="S458" s="6">
        <v>8608.7438760000005</v>
      </c>
      <c r="T458" s="27">
        <v>265271.90000000002</v>
      </c>
      <c r="U458" s="6">
        <f t="shared" si="37"/>
        <v>518.8414333049999</v>
      </c>
      <c r="V458" s="6">
        <f t="shared" si="38"/>
        <v>2023</v>
      </c>
      <c r="W458" s="10" t="str">
        <f>IFERROR(VLOOKUP(VALUE(D458),'HSN Lookup'!$A:$B,2,0),"Unknown")</f>
        <v>Household Steel Items</v>
      </c>
      <c r="X458" s="6" t="str">
        <f t="shared" si="39"/>
        <v>Other</v>
      </c>
    </row>
    <row r="459" spans="1:24">
      <c r="A459" s="25" t="s">
        <v>24</v>
      </c>
      <c r="B459" s="6" t="s">
        <v>646</v>
      </c>
      <c r="C459" s="6" t="s">
        <v>26</v>
      </c>
      <c r="D459" s="26" t="s">
        <v>32</v>
      </c>
      <c r="E459" s="6" t="s">
        <v>649</v>
      </c>
      <c r="F459" s="6" t="str" cm="1">
        <f t="array" ref="F459">_xlfn.LET(
 _xlpm.txt, E459,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59" s="6" t="str" cm="1">
        <f t="array" ref="G459">_xlfn.LET(
 _xlpm.txt, TRIM(E459),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750ML (AM-393)</v>
      </c>
      <c r="H459" s="6" t="str">
        <f t="shared" si="35"/>
        <v>AM-393</v>
      </c>
      <c r="I459" s="6" cm="1">
        <f t="array" ref="I459">_xlfn.LET(
 _xlpm.txt, E459,
 _xlpm.afterQty, IFERROR(_xlfn.TEXTAFTER(_xlpm.txt, "QTY:"), ""),
 _xlpm.numberText, TRIM(_xlfn.TEXTBEFORE(_xlpm.afterQty, " ")),
 _xlpm.cleanNum, SUBSTITUTE(_xlpm.numberText, ",", ""),
 IF(ISNUMBER(--_xlpm.cleanNum), --_xlpm.cleanNum, "")
)</f>
        <v>1728</v>
      </c>
      <c r="J459" s="6" cm="1">
        <f t="array" ref="J459">_xlfn.LET(
 _xlpm.txt, E459,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1728</v>
      </c>
      <c r="K459" s="6" t="str" cm="1">
        <f t="array" ref="K459">_xlfn.LET(
 _xlpm.txt, E459,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59" s="6" t="str">
        <f>IFERROR(_xlfn.TEXTAFTER(_xlfn.TEXTBEFORE(E459," PER"),"USD ")," ")</f>
        <v>1.200</v>
      </c>
      <c r="M459" s="6" t="str">
        <f t="shared" si="36"/>
        <v>PCS</v>
      </c>
      <c r="N459" s="6">
        <v>345.6</v>
      </c>
      <c r="O459" s="6" t="s">
        <v>28</v>
      </c>
      <c r="P459" s="6">
        <v>525.35315390000005</v>
      </c>
      <c r="Q459" s="6">
        <v>181562.05</v>
      </c>
      <c r="R459" s="6">
        <v>6.2467675849999997</v>
      </c>
      <c r="S459" s="6">
        <v>2158.8828779999999</v>
      </c>
      <c r="T459" s="27">
        <v>66524.3</v>
      </c>
      <c r="U459" s="6">
        <f t="shared" si="37"/>
        <v>531.5999214850001</v>
      </c>
      <c r="V459" s="6">
        <f t="shared" si="38"/>
        <v>2023</v>
      </c>
      <c r="W459" s="10" t="str">
        <f>IFERROR(VLOOKUP(VALUE(D459),'HSN Lookup'!$A:$B,2,0),"Unknown")</f>
        <v>Household Steel Items</v>
      </c>
      <c r="X459" s="6" t="str">
        <f t="shared" si="39"/>
        <v>Other</v>
      </c>
    </row>
    <row r="460" spans="1:24">
      <c r="A460" s="25" t="s">
        <v>24</v>
      </c>
      <c r="B460" s="6" t="s">
        <v>650</v>
      </c>
      <c r="C460" s="6" t="s">
        <v>26</v>
      </c>
      <c r="D460" s="26" t="s">
        <v>32</v>
      </c>
      <c r="E460" s="6" t="s">
        <v>651</v>
      </c>
      <c r="F460" s="6" t="str" cm="1">
        <f t="array" ref="F460">_xlfn.LET(
 _xlpm.txt, E460,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60" s="6" t="str" cm="1">
        <f t="array" ref="G460">_xlfn.LET(
 _xlpm.txt, TRIM(E460),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500ML (AM-395)</v>
      </c>
      <c r="H460" s="6" t="str">
        <f t="shared" si="35"/>
        <v>AM-395</v>
      </c>
      <c r="I460" s="6" t="str" cm="1">
        <f t="array" ref="I460">_xlfn.LET(
 _xlpm.txt, E460,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60" s="6" cm="1">
        <f t="array" ref="J460">_xlfn.LET(
 _xlpm.txt, E460,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15984</v>
      </c>
      <c r="K460" s="6" t="str" cm="1">
        <f t="array" ref="K460">_xlfn.LET(
 _xlpm.txt, E460,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60" s="6" t="str">
        <f>IFERROR(_xlfn.TEXTAFTER(_xlfn.TEXTBEFORE(E460," PER"),"USD ")," ")</f>
        <v>1.052</v>
      </c>
      <c r="M460" s="6" t="str">
        <f t="shared" si="36"/>
        <v>PCS</v>
      </c>
      <c r="N460" s="6">
        <v>2042.4</v>
      </c>
      <c r="O460" s="6" t="s">
        <v>28</v>
      </c>
      <c r="P460" s="6">
        <v>721.05868099999998</v>
      </c>
      <c r="Q460" s="6">
        <v>1472690.25</v>
      </c>
      <c r="R460" s="6">
        <v>8.5687306119999995</v>
      </c>
      <c r="S460" s="6">
        <v>17500.775399999999</v>
      </c>
      <c r="T460" s="27">
        <v>539593.80000000005</v>
      </c>
      <c r="U460" s="6">
        <f t="shared" si="37"/>
        <v>729.62741161199995</v>
      </c>
      <c r="V460" s="6">
        <f t="shared" si="38"/>
        <v>2023</v>
      </c>
      <c r="W460" s="10" t="str">
        <f>IFERROR(VLOOKUP(VALUE(D460),'HSN Lookup'!$A:$B,2,0),"Unknown")</f>
        <v>Household Steel Items</v>
      </c>
      <c r="X460" s="6" t="str">
        <f t="shared" si="39"/>
        <v>Other</v>
      </c>
    </row>
    <row r="461" spans="1:24">
      <c r="A461" s="25" t="s">
        <v>24</v>
      </c>
      <c r="B461" s="6" t="s">
        <v>650</v>
      </c>
      <c r="C461" s="6" t="s">
        <v>26</v>
      </c>
      <c r="D461" s="26" t="s">
        <v>32</v>
      </c>
      <c r="E461" s="6" t="s">
        <v>652</v>
      </c>
      <c r="F461" s="6" t="str" cm="1">
        <f t="array" ref="F461">_xlfn.LET(
 _xlpm.txt, E461,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61" s="6" t="str" cm="1">
        <f t="array" ref="G461">_xlfn.LET(
 _xlpm.txt, TRIM(E461),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SG705-1 (BLCR-3)</v>
      </c>
      <c r="H461" s="6" t="str">
        <f t="shared" si="35"/>
        <v>BLCR-3</v>
      </c>
      <c r="I461" s="6" t="str" cm="1">
        <f t="array" ref="I461">_xlfn.LET(
 _xlpm.txt, E461,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61" s="6" cm="1">
        <f t="array" ref="J461">_xlfn.LET(
 _xlpm.txt, E461,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16392</v>
      </c>
      <c r="K461" s="6" t="str" cm="1">
        <f t="array" ref="K461">_xlfn.LET(
 _xlpm.txt, E461,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61" s="6" t="str">
        <f>IFERROR(_xlfn.TEXTAFTER(_xlfn.TEXTBEFORE(E461," PER"),"USD ")," ")</f>
        <v>1.052</v>
      </c>
      <c r="M461" s="6" t="str">
        <f t="shared" si="36"/>
        <v>PCS</v>
      </c>
      <c r="N461" s="6">
        <v>2322.1999999999998</v>
      </c>
      <c r="O461" s="6" t="s">
        <v>28</v>
      </c>
      <c r="P461" s="6">
        <v>650.36649299999999</v>
      </c>
      <c r="Q461" s="6">
        <v>1510281.07</v>
      </c>
      <c r="R461" s="6">
        <v>7.7286570760000002</v>
      </c>
      <c r="S461" s="6">
        <v>17947.48746</v>
      </c>
      <c r="T461" s="27">
        <v>553367</v>
      </c>
      <c r="U461" s="6">
        <f t="shared" si="37"/>
        <v>658.09515007599998</v>
      </c>
      <c r="V461" s="6">
        <f t="shared" si="38"/>
        <v>2023</v>
      </c>
      <c r="W461" s="10" t="str">
        <f>IFERROR(VLOOKUP(VALUE(D461),'HSN Lookup'!$A:$B,2,0),"Unknown")</f>
        <v>Household Steel Items</v>
      </c>
      <c r="X461" s="6" t="str">
        <f t="shared" si="39"/>
        <v>Other</v>
      </c>
    </row>
    <row r="462" spans="1:24">
      <c r="A462" s="25" t="s">
        <v>24</v>
      </c>
      <c r="B462" s="6" t="s">
        <v>650</v>
      </c>
      <c r="C462" s="6" t="s">
        <v>26</v>
      </c>
      <c r="D462" s="26" t="s">
        <v>32</v>
      </c>
      <c r="E462" s="6" t="s">
        <v>653</v>
      </c>
      <c r="F462" s="6" t="str" cm="1">
        <f t="array" ref="F462">_xlfn.LET(
 _xlpm.txt, E462,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62" s="6" t="str" cm="1">
        <f t="array" ref="G462">_xlfn.LET(
 _xlpm.txt, TRIM(E462),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462" s="6" t="str">
        <f t="shared" si="35"/>
        <v>AM-06</v>
      </c>
      <c r="I462" s="6" t="str" cm="1">
        <f t="array" ref="I462">_xlfn.LET(
 _xlpm.txt, E462,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62" s="6" cm="1">
        <f t="array" ref="J462">_xlfn.LET(
 _xlpm.txt, E462,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3456</v>
      </c>
      <c r="K462" s="6" t="str" cm="1">
        <f t="array" ref="K462">_xlfn.LET(
 _xlpm.txt, E462,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62" s="6" t="str">
        <f>IFERROR(_xlfn.TEXTAFTER(_xlfn.TEXTBEFORE(E462," PER"),"USD ")," ")</f>
        <v>0.990</v>
      </c>
      <c r="M462" s="6" t="str">
        <f t="shared" si="36"/>
        <v>PCS</v>
      </c>
      <c r="N462" s="6">
        <v>662.4</v>
      </c>
      <c r="O462" s="6" t="s">
        <v>28</v>
      </c>
      <c r="P462" s="6">
        <v>452.37515100000002</v>
      </c>
      <c r="Q462" s="6">
        <v>299653.3</v>
      </c>
      <c r="R462" s="6">
        <v>5.375818787</v>
      </c>
      <c r="S462" s="6">
        <v>3560.9423649999999</v>
      </c>
      <c r="T462" s="27">
        <v>109793</v>
      </c>
      <c r="U462" s="6">
        <f t="shared" si="37"/>
        <v>457.75096978700003</v>
      </c>
      <c r="V462" s="6">
        <f t="shared" si="38"/>
        <v>2023</v>
      </c>
      <c r="W462" s="10" t="str">
        <f>IFERROR(VLOOKUP(VALUE(D462),'HSN Lookup'!$A:$B,2,0),"Unknown")</f>
        <v>Household Steel Items</v>
      </c>
      <c r="X462" s="6" t="str">
        <f t="shared" si="39"/>
        <v>Other</v>
      </c>
    </row>
    <row r="463" spans="1:24">
      <c r="A463" s="25" t="s">
        <v>24</v>
      </c>
      <c r="B463" s="6" t="s">
        <v>650</v>
      </c>
      <c r="C463" s="6" t="s">
        <v>26</v>
      </c>
      <c r="D463" s="26" t="s">
        <v>32</v>
      </c>
      <c r="E463" s="6" t="s">
        <v>654</v>
      </c>
      <c r="F463" s="6" t="str" cm="1">
        <f t="array" ref="F463">_xlfn.LET(
 _xlpm.txt, E463,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63" s="6" t="str" cm="1">
        <f t="array" ref="G463">_xlfn.LET(
 _xlpm.txt, TRIM(E463),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500ML S116-500 (AM-314)</v>
      </c>
      <c r="H463" s="6" t="str">
        <f t="shared" si="35"/>
        <v>AM-314</v>
      </c>
      <c r="I463" s="6" t="str" cm="1">
        <f t="array" ref="I463">_xlfn.LET(
 _xlpm.txt, E463,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63" s="6" cm="1">
        <f t="array" ref="J463">_xlfn.LET(
 _xlpm.txt, E463,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67776</v>
      </c>
      <c r="K463" s="6" t="str" cm="1">
        <f t="array" ref="K463">_xlfn.LET(
 _xlpm.txt, E463,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63" s="6" t="str">
        <f>IFERROR(_xlfn.TEXTAFTER(_xlfn.TEXTBEFORE(E463," PER"),"USD ")," ")</f>
        <v>0.917</v>
      </c>
      <c r="M463" s="6" t="str">
        <f t="shared" si="36"/>
        <v>PCS</v>
      </c>
      <c r="N463" s="6">
        <v>8189.6</v>
      </c>
      <c r="O463" s="6" t="s">
        <v>28</v>
      </c>
      <c r="P463" s="6">
        <v>660.76209459999995</v>
      </c>
      <c r="Q463" s="6">
        <v>5411377.25</v>
      </c>
      <c r="R463" s="6">
        <v>7.8521936380000001</v>
      </c>
      <c r="S463" s="6">
        <v>64306.32501</v>
      </c>
      <c r="T463" s="27">
        <v>1982728.5</v>
      </c>
      <c r="U463" s="6">
        <f t="shared" si="37"/>
        <v>668.61428823799997</v>
      </c>
      <c r="V463" s="6">
        <f t="shared" si="38"/>
        <v>2023</v>
      </c>
      <c r="W463" s="10" t="str">
        <f>IFERROR(VLOOKUP(VALUE(D463),'HSN Lookup'!$A:$B,2,0),"Unknown")</f>
        <v>Household Steel Items</v>
      </c>
      <c r="X463" s="6" t="str">
        <f t="shared" si="39"/>
        <v>Other</v>
      </c>
    </row>
    <row r="464" spans="1:24">
      <c r="A464" s="25" t="s">
        <v>24</v>
      </c>
      <c r="B464" s="6" t="s">
        <v>650</v>
      </c>
      <c r="C464" s="6" t="s">
        <v>26</v>
      </c>
      <c r="D464" s="26" t="s">
        <v>32</v>
      </c>
      <c r="E464" s="6" t="s">
        <v>655</v>
      </c>
      <c r="F464" s="6" t="str" cm="1">
        <f t="array" ref="F464">_xlfn.LET(
 _xlpm.txt, E464,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64" s="6" t="str" cm="1">
        <f t="array" ref="G464">_xlfn.LET(
 _xlpm.txt, TRIM(E464),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464" s="6" t="str">
        <f t="shared" si="35"/>
        <v>NP-21</v>
      </c>
      <c r="I464" s="6" t="str" cm="1">
        <f t="array" ref="I464">_xlfn.LET(
 _xlpm.txt, E464,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64" s="6" t="e" cm="1">
        <f t="array" ref="J464">_xlfn.LET(
 _xlpm.txt, E464,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64" s="6" t="e" cm="1">
        <f t="array" ref="K464">_xlfn.LET(
 _xlpm.txt, E464,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64" s="6" t="str">
        <f>IFERROR(_xlfn.TEXTAFTER(_xlfn.TEXTBEFORE(E464," PER"),"USD ")," ")</f>
        <v>0.990</v>
      </c>
      <c r="M464" s="6" t="e">
        <f t="shared" si="36"/>
        <v>#VALUE!</v>
      </c>
      <c r="N464" s="6">
        <v>1672</v>
      </c>
      <c r="O464" s="6" t="s">
        <v>28</v>
      </c>
      <c r="P464" s="6">
        <v>520.23146529999997</v>
      </c>
      <c r="Q464" s="6">
        <v>869827.01</v>
      </c>
      <c r="R464" s="6">
        <v>6.1821921010000001</v>
      </c>
      <c r="S464" s="6">
        <v>10336.625190000001</v>
      </c>
      <c r="T464" s="27">
        <v>318704.59999999998</v>
      </c>
      <c r="U464" s="6">
        <f t="shared" si="37"/>
        <v>526.41365740100002</v>
      </c>
      <c r="V464" s="6">
        <f t="shared" si="38"/>
        <v>2023</v>
      </c>
      <c r="W464" s="10" t="str">
        <f>IFERROR(VLOOKUP(VALUE(D464),'HSN Lookup'!$A:$B,2,0),"Unknown")</f>
        <v>Household Steel Items</v>
      </c>
      <c r="X464" s="6" t="str">
        <f t="shared" si="39"/>
        <v>Other</v>
      </c>
    </row>
    <row r="465" spans="1:24">
      <c r="A465" s="25" t="s">
        <v>24</v>
      </c>
      <c r="B465" s="6" t="s">
        <v>656</v>
      </c>
      <c r="C465" s="6" t="s">
        <v>26</v>
      </c>
      <c r="D465" s="26" t="s">
        <v>32</v>
      </c>
      <c r="E465" s="6" t="s">
        <v>657</v>
      </c>
      <c r="F465" s="6" t="str" cm="1">
        <f t="array" ref="F465">_xlfn.LET(
 _xlpm.txt, E465,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OIL</v>
      </c>
      <c r="G465" s="6" t="str" cm="1">
        <f t="array" ref="G465">_xlfn.LET(
 _xlpm.txt, TRIM(E465),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900ML (KWP-1000B)</v>
      </c>
      <c r="H465" s="6" t="str">
        <f t="shared" si="35"/>
        <v>KWP-1000B</v>
      </c>
      <c r="I465" s="6" t="str" cm="1">
        <f t="array" ref="I465">_xlfn.LET(
 _xlpm.txt, E465,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65" s="6" cm="1">
        <f t="array" ref="J465">_xlfn.LET(
 _xlpm.txt, E465,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465" s="6" t="str" cm="1">
        <f t="array" ref="K465">_xlfn.LET(
 _xlpm.txt, E465,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65" s="6" t="str">
        <f>IFERROR(_xlfn.TEXTAFTER(_xlfn.TEXTBEFORE(E465," PER"),"USD ")," ")</f>
        <v>1.40</v>
      </c>
      <c r="M465" s="6" t="str">
        <f t="shared" si="36"/>
        <v>PCS</v>
      </c>
      <c r="N465" s="6">
        <v>7300</v>
      </c>
      <c r="O465" s="6" t="s">
        <v>28</v>
      </c>
      <c r="P465" s="6">
        <v>447.06412740000002</v>
      </c>
      <c r="Q465" s="6">
        <v>3263568.13</v>
      </c>
      <c r="R465" s="6">
        <v>5.3127050200000001</v>
      </c>
      <c r="S465" s="6">
        <v>38782.746639999998</v>
      </c>
      <c r="T465" s="27">
        <v>1195771.3999999999</v>
      </c>
      <c r="U465" s="6">
        <f t="shared" si="37"/>
        <v>452.37683242000003</v>
      </c>
      <c r="V465" s="6">
        <f t="shared" si="38"/>
        <v>2023</v>
      </c>
      <c r="W465" s="10" t="str">
        <f>IFERROR(VLOOKUP(VALUE(D465),'HSN Lookup'!$A:$B,2,0),"Unknown")</f>
        <v>Household Steel Items</v>
      </c>
      <c r="X465" s="6" t="str">
        <f t="shared" si="39"/>
        <v>Other</v>
      </c>
    </row>
    <row r="466" spans="1:24">
      <c r="A466" s="25" t="s">
        <v>24</v>
      </c>
      <c r="B466" s="6" t="s">
        <v>658</v>
      </c>
      <c r="C466" s="6" t="s">
        <v>26</v>
      </c>
      <c r="D466" s="26" t="s">
        <v>32</v>
      </c>
      <c r="E466" s="6" t="s">
        <v>659</v>
      </c>
      <c r="F466" s="6" t="str" cm="1">
        <f t="array" ref="F466">_xlfn.LET(
 _xlpm.txt, E466,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466" s="6" t="str" cm="1">
        <f t="array" ref="G466">_xlfn.LET(
 _xlpm.txt, TRIM(E466),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(6856)</v>
      </c>
      <c r="H466" s="6" t="str">
        <f t="shared" si="35"/>
        <v>6856</v>
      </c>
      <c r="I466" s="6" t="str" cm="1">
        <f t="array" ref="I466">_xlfn.LET(
 _xlpm.txt, E466,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66" s="6" cm="1">
        <f t="array" ref="J466">_xlfn.LET(
 _xlpm.txt, E466,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122400</v>
      </c>
      <c r="K466" s="6" t="str" cm="1">
        <f t="array" ref="K466">_xlfn.LET(
 _xlpm.txt, E466,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66" s="6" t="str">
        <f>IFERROR(_xlfn.TEXTAFTER(_xlfn.TEXTBEFORE(E466," PER"),"USD ")," ")</f>
        <v>0.585</v>
      </c>
      <c r="M466" s="6" t="str">
        <f t="shared" si="36"/>
        <v>PCS</v>
      </c>
      <c r="N466" s="6">
        <v>10200</v>
      </c>
      <c r="O466" s="6" t="s">
        <v>28</v>
      </c>
      <c r="P466" s="6">
        <v>603.29936959999998</v>
      </c>
      <c r="Q466" s="6">
        <v>6153653.5700000003</v>
      </c>
      <c r="R466" s="6">
        <v>7.1693329720000003</v>
      </c>
      <c r="S466" s="6">
        <v>73127.196320000003</v>
      </c>
      <c r="T466" s="27">
        <v>2254698.7000000002</v>
      </c>
      <c r="U466" s="6">
        <f t="shared" si="37"/>
        <v>610.46870257199998</v>
      </c>
      <c r="V466" s="6">
        <f t="shared" si="38"/>
        <v>2023</v>
      </c>
      <c r="W466" s="10" t="str">
        <f>IFERROR(VLOOKUP(VALUE(D466),'HSN Lookup'!$A:$B,2,0),"Unknown")</f>
        <v>Household Steel Items</v>
      </c>
      <c r="X466" s="6" t="str">
        <f t="shared" si="39"/>
        <v>Other</v>
      </c>
    </row>
    <row r="467" spans="1:24">
      <c r="A467" s="25" t="s">
        <v>24</v>
      </c>
      <c r="B467" s="6" t="s">
        <v>658</v>
      </c>
      <c r="C467" s="6" t="s">
        <v>26</v>
      </c>
      <c r="D467" s="26" t="s">
        <v>32</v>
      </c>
      <c r="E467" s="6" t="s">
        <v>660</v>
      </c>
      <c r="F467" s="6" t="str" cm="1">
        <f t="array" ref="F467">_xlfn.LET(
 _xlpm.txt, E467,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467" s="6" t="str" cm="1">
        <f t="array" ref="G467">_xlfn.LET(
 _xlpm.txt, TRIM(E467),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(6901)</v>
      </c>
      <c r="H467" s="6" t="str">
        <f t="shared" si="35"/>
        <v>6901</v>
      </c>
      <c r="I467" s="6" t="str" cm="1">
        <f t="array" ref="I467">_xlfn.LET(
 _xlpm.txt, E467,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67" s="6" cm="1">
        <f t="array" ref="J467">_xlfn.LET(
 _xlpm.txt, E467,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9216</v>
      </c>
      <c r="K467" s="6" t="str" cm="1">
        <f t="array" ref="K467">_xlfn.LET(
 _xlpm.txt, E467,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67" s="6" t="str">
        <f>IFERROR(_xlfn.TEXTAFTER(_xlfn.TEXTBEFORE(E467," PER"),"USD ")," ")</f>
        <v>0.900</v>
      </c>
      <c r="M467" s="6" t="str">
        <f t="shared" si="36"/>
        <v>PCS</v>
      </c>
      <c r="N467" s="6">
        <v>1497.6</v>
      </c>
      <c r="O467" s="6" t="s">
        <v>28</v>
      </c>
      <c r="P467" s="6">
        <v>475.97587470000002</v>
      </c>
      <c r="Q467" s="6">
        <v>712821.47</v>
      </c>
      <c r="R467" s="6">
        <v>5.6562789630000001</v>
      </c>
      <c r="S467" s="6">
        <v>8470.8433750000004</v>
      </c>
      <c r="T467" s="27">
        <v>261177.8</v>
      </c>
      <c r="U467" s="6">
        <f t="shared" si="37"/>
        <v>481.632153663</v>
      </c>
      <c r="V467" s="6">
        <f t="shared" si="38"/>
        <v>2023</v>
      </c>
      <c r="W467" s="10" t="str">
        <f>IFERROR(VLOOKUP(VALUE(D467),'HSN Lookup'!$A:$B,2,0),"Unknown")</f>
        <v>Household Steel Items</v>
      </c>
      <c r="X467" s="6" t="str">
        <f t="shared" si="39"/>
        <v>Other</v>
      </c>
    </row>
    <row r="468" spans="1:24">
      <c r="A468" s="25" t="s">
        <v>24</v>
      </c>
      <c r="B468" s="6" t="s">
        <v>658</v>
      </c>
      <c r="C468" s="6" t="s">
        <v>26</v>
      </c>
      <c r="D468" s="26" t="s">
        <v>32</v>
      </c>
      <c r="E468" s="6" t="s">
        <v>661</v>
      </c>
      <c r="F468" s="6" t="str" cm="1">
        <f t="array" ref="F468">_xlfn.LET(
 _xlpm.txt, E468,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68" s="6" t="str" cm="1">
        <f t="array" ref="G468">_xlfn.LET(
 _xlpm.txt, TRIM(E468),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SG2318</v>
      </c>
      <c r="H468" s="6" t="str">
        <f t="shared" si="35"/>
        <v>AM-296</v>
      </c>
      <c r="I468" s="6" cm="1">
        <f t="array" ref="I468">_xlfn.LET(
 _xlpm.txt, E468,
 _xlpm.afterQty, IFERROR(_xlfn.TEXTAFTER(_xlpm.txt, "QTY:"), ""),
 _xlpm.numberText, TRIM(_xlfn.TEXTBEFORE(_xlpm.afterQty, " ")),
 _xlpm.cleanNum, SUBSTITUTE(_xlpm.numberText, ",", ""),
 IF(ISNUMBER(--_xlpm.cleanNum), --_xlpm.cleanNum, "")
)</f>
        <v>42048</v>
      </c>
      <c r="J468" s="6" cm="1">
        <f t="array" ref="J468">_xlfn.LET(
 _xlpm.txt, E468,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42048</v>
      </c>
      <c r="K468" s="6" t="str" cm="1">
        <f t="array" ref="K468">_xlfn.LET(
 _xlpm.txt, E468,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68" s="6" t="str">
        <f>IFERROR(_xlfn.TEXTAFTER(_xlfn.TEXTBEFORE(E468," PER"),"USD ")," ")</f>
        <v>1.070</v>
      </c>
      <c r="M468" s="6" t="str">
        <f t="shared" si="36"/>
        <v>PCS</v>
      </c>
      <c r="N468" s="6">
        <v>6657.6</v>
      </c>
      <c r="O468" s="6" t="s">
        <v>28</v>
      </c>
      <c r="P468" s="6">
        <v>587.08103670000003</v>
      </c>
      <c r="Q468" s="6">
        <v>3908550.71</v>
      </c>
      <c r="R468" s="6">
        <v>6.9766017429999998</v>
      </c>
      <c r="S468" s="6">
        <v>46447.423770000001</v>
      </c>
      <c r="T468" s="27">
        <v>1432092.9</v>
      </c>
      <c r="U468" s="6">
        <f t="shared" si="37"/>
        <v>594.05763844299997</v>
      </c>
      <c r="V468" s="6">
        <f t="shared" si="38"/>
        <v>2023</v>
      </c>
      <c r="W468" s="10" t="str">
        <f>IFERROR(VLOOKUP(VALUE(D468),'HSN Lookup'!$A:$B,2,0),"Unknown")</f>
        <v>Household Steel Items</v>
      </c>
      <c r="X468" s="6" t="str">
        <f t="shared" si="39"/>
        <v>Other</v>
      </c>
    </row>
    <row r="469" spans="1:24">
      <c r="A469" s="25" t="s">
        <v>24</v>
      </c>
      <c r="B469" s="6" t="s">
        <v>658</v>
      </c>
      <c r="C469" s="6" t="s">
        <v>26</v>
      </c>
      <c r="D469" s="26" t="s">
        <v>32</v>
      </c>
      <c r="E469" s="6" t="s">
        <v>662</v>
      </c>
      <c r="F469" s="6" t="str" cm="1">
        <f t="array" ref="F469">_xlfn.LET(
 _xlpm.txt, E469,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469" s="6" t="str" cm="1">
        <f t="array" ref="G469">_xlfn.LET(
 _xlpm.txt, TRIM(E469),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469" s="6" t="str">
        <f t="shared" si="35"/>
        <v>6578</v>
      </c>
      <c r="I469" s="6" t="str" cm="1">
        <f t="array" ref="I469">_xlfn.LET(
 _xlpm.txt, E469,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69" s="6" cm="1">
        <f t="array" ref="J469">_xlfn.LET(
 _xlpm.txt, E469,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28500</v>
      </c>
      <c r="K469" s="6" t="str" cm="1">
        <f t="array" ref="K469">_xlfn.LET(
 _xlpm.txt, E469,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69" s="6" t="str">
        <f>IFERROR(_xlfn.TEXTAFTER(_xlfn.TEXTBEFORE(E469," PER"),"USD ")," ")</f>
        <v>1.610</v>
      </c>
      <c r="M469" s="6" t="str">
        <f t="shared" si="36"/>
        <v>PCS</v>
      </c>
      <c r="N469" s="6">
        <v>8431.25</v>
      </c>
      <c r="O469" s="6" t="s">
        <v>28</v>
      </c>
      <c r="P469" s="6">
        <v>467.70775029999999</v>
      </c>
      <c r="Q469" s="6">
        <v>3943360.97</v>
      </c>
      <c r="R469" s="6">
        <v>5.5580243649999996</v>
      </c>
      <c r="S469" s="6">
        <v>46861.092929999999</v>
      </c>
      <c r="T469" s="27">
        <v>1444847.5</v>
      </c>
      <c r="U469" s="6">
        <f t="shared" si="37"/>
        <v>473.26577466499998</v>
      </c>
      <c r="V469" s="6">
        <f t="shared" si="38"/>
        <v>2023</v>
      </c>
      <c r="W469" s="10" t="str">
        <f>IFERROR(VLOOKUP(VALUE(D469),'HSN Lookup'!$A:$B,2,0),"Unknown")</f>
        <v>Household Steel Items</v>
      </c>
      <c r="X469" s="6" t="str">
        <f t="shared" si="39"/>
        <v>Other</v>
      </c>
    </row>
    <row r="470" spans="1:24">
      <c r="A470" s="25" t="s">
        <v>24</v>
      </c>
      <c r="B470" s="6" t="s">
        <v>658</v>
      </c>
      <c r="C470" s="6" t="s">
        <v>26</v>
      </c>
      <c r="D470" s="26" t="s">
        <v>32</v>
      </c>
      <c r="E470" s="6" t="s">
        <v>663</v>
      </c>
      <c r="F470" s="6" t="str" cm="1">
        <f t="array" ref="F470">_xlfn.LET(
 _xlpm.txt, E470,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70" s="6" t="str" cm="1">
        <f t="array" ref="G470">_xlfn.LET(
 _xlpm.txt, TRIM(E470),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</v>
      </c>
      <c r="H470" s="6" t="str">
        <f t="shared" si="35"/>
        <v>AM-458</v>
      </c>
      <c r="I470" s="6" cm="1">
        <f t="array" ref="I470">_xlfn.LET(
 _xlpm.txt, E470,
 _xlpm.afterQty, IFERROR(_xlfn.TEXTAFTER(_xlpm.txt, "QTY:"), ""),
 _xlpm.numberText, TRIM(_xlfn.TEXTBEFORE(_xlpm.afterQty, " ")),
 _xlpm.cleanNum, SUBSTITUTE(_xlpm.numberText, ",", ""),
 IF(ISNUMBER(--_xlpm.cleanNum), --_xlpm.cleanNum, "")
)</f>
        <v>36954</v>
      </c>
      <c r="J470" s="6" cm="1">
        <f t="array" ref="J470">_xlfn.LET(
 _xlpm.txt, E470,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36954</v>
      </c>
      <c r="K470" s="6" t="str" cm="1">
        <f t="array" ref="K470">_xlfn.LET(
 _xlpm.txt, E470,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70" s="6" t="str">
        <f>IFERROR(_xlfn.TEXTAFTER(_xlfn.TEXTBEFORE(E470," PER"),"USD ")," ")</f>
        <v>1.037</v>
      </c>
      <c r="M470" s="6" t="str">
        <f t="shared" si="36"/>
        <v>PCS</v>
      </c>
      <c r="N470" s="6">
        <v>6159</v>
      </c>
      <c r="O470" s="6" t="s">
        <v>28</v>
      </c>
      <c r="P470" s="6">
        <v>540.52603829999998</v>
      </c>
      <c r="Q470" s="6">
        <v>3329099.87</v>
      </c>
      <c r="R470" s="6">
        <v>6.4233634979999996</v>
      </c>
      <c r="S470" s="6">
        <v>39561.495779999997</v>
      </c>
      <c r="T470" s="27">
        <v>1219782.2</v>
      </c>
      <c r="U470" s="6">
        <f t="shared" si="37"/>
        <v>546.94940179799994</v>
      </c>
      <c r="V470" s="6">
        <f t="shared" si="38"/>
        <v>2023</v>
      </c>
      <c r="W470" s="10" t="str">
        <f>IFERROR(VLOOKUP(VALUE(D470),'HSN Lookup'!$A:$B,2,0),"Unknown")</f>
        <v>Household Steel Items</v>
      </c>
      <c r="X470" s="6" t="str">
        <f t="shared" si="39"/>
        <v>Other</v>
      </c>
    </row>
    <row r="471" spans="1:24">
      <c r="A471" s="25" t="s">
        <v>24</v>
      </c>
      <c r="B471" s="6" t="s">
        <v>658</v>
      </c>
      <c r="C471" s="6" t="s">
        <v>26</v>
      </c>
      <c r="D471" s="26" t="s">
        <v>32</v>
      </c>
      <c r="E471" s="6" t="s">
        <v>664</v>
      </c>
      <c r="F471" s="6" t="str" cm="1">
        <f t="array" ref="F471">_xlfn.LET(
 _xlpm.txt, E471,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71" s="6" t="str" cm="1">
        <f t="array" ref="G471">_xlfn.LET(
 _xlpm.txt, TRIM(E471),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</v>
      </c>
      <c r="H471" s="6" t="str">
        <f t="shared" si="35"/>
        <v>AM-393</v>
      </c>
      <c r="I471" s="6" cm="1">
        <f t="array" ref="I471">_xlfn.LET(
 _xlpm.txt, E471,
 _xlpm.afterQty, IFERROR(_xlfn.TEXTAFTER(_xlpm.txt, "QTY:"), ""),
 _xlpm.numberText, TRIM(_xlfn.TEXTBEFORE(_xlpm.afterQty, " ")),
 _xlpm.cleanNum, SUBSTITUTE(_xlpm.numberText, ",", ""),
 IF(ISNUMBER(--_xlpm.cleanNum), --_xlpm.cleanNum, "")
)</f>
        <v>5304</v>
      </c>
      <c r="J471" s="6" cm="1">
        <f t="array" ref="J471">_xlfn.LET(
 _xlpm.txt, E471,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5304</v>
      </c>
      <c r="K471" s="6" t="str" cm="1">
        <f t="array" ref="K471">_xlfn.LET(
 _xlpm.txt, E471,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71" s="6" t="str">
        <f>IFERROR(_xlfn.TEXTAFTER(_xlfn.TEXTBEFORE(E471," PER"),"USD ")," ")</f>
        <v xml:space="preserve"> </v>
      </c>
      <c r="M471" s="6" t="str">
        <f t="shared" si="36"/>
        <v>PCS</v>
      </c>
      <c r="N471" s="6">
        <v>1060.8</v>
      </c>
      <c r="O471" s="6" t="s">
        <v>28</v>
      </c>
      <c r="P471" s="6">
        <v>521.24014890000001</v>
      </c>
      <c r="Q471" s="6">
        <v>552931.55000000005</v>
      </c>
      <c r="R471" s="6">
        <v>6.1941788349999998</v>
      </c>
      <c r="S471" s="6">
        <v>6570.7849079999996</v>
      </c>
      <c r="T471" s="27">
        <v>202594.1</v>
      </c>
      <c r="U471" s="6">
        <f t="shared" si="37"/>
        <v>527.43432773500001</v>
      </c>
      <c r="V471" s="6">
        <f t="shared" si="38"/>
        <v>2023</v>
      </c>
      <c r="W471" s="10" t="str">
        <f>IFERROR(VLOOKUP(VALUE(D471),'HSN Lookup'!$A:$B,2,0),"Unknown")</f>
        <v>Household Steel Items</v>
      </c>
      <c r="X471" s="6" t="str">
        <f t="shared" si="39"/>
        <v>Other</v>
      </c>
    </row>
    <row r="472" spans="1:24">
      <c r="A472" s="25" t="s">
        <v>24</v>
      </c>
      <c r="B472" s="6" t="s">
        <v>665</v>
      </c>
      <c r="C472" s="6" t="s">
        <v>26</v>
      </c>
      <c r="D472" s="26" t="s">
        <v>32</v>
      </c>
      <c r="E472" s="6" t="s">
        <v>666</v>
      </c>
      <c r="F472" s="6" t="str" cm="1">
        <f t="array" ref="F472">_xlfn.LET(
 _xlpm.txt, E472,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72" s="6" t="str" cm="1">
        <f t="array" ref="G472">_xlfn.LET(
 _xlpm.txt, TRIM(E472),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SG705-1 (BLCR-3)</v>
      </c>
      <c r="H472" s="6" t="str">
        <f t="shared" si="35"/>
        <v>BLCR-3</v>
      </c>
      <c r="I472" s="6" t="str" cm="1">
        <f t="array" ref="I472">_xlfn.LET(
 _xlpm.txt, E472,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72" s="6" cm="1">
        <f t="array" ref="J472">_xlfn.LET(
 _xlpm.txt, E472,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6000</v>
      </c>
      <c r="K472" s="6" t="str" cm="1">
        <f t="array" ref="K472">_xlfn.LET(
 _xlpm.txt, E472,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72" s="6" t="str">
        <f>IFERROR(_xlfn.TEXTAFTER(_xlfn.TEXTBEFORE(E472," PER"),"USD ")," ")</f>
        <v>1.052</v>
      </c>
      <c r="M472" s="6" t="str">
        <f t="shared" si="36"/>
        <v>PCS</v>
      </c>
      <c r="N472" s="6">
        <v>850</v>
      </c>
      <c r="O472" s="6" t="s">
        <v>28</v>
      </c>
      <c r="P472" s="6">
        <v>648.60479999999995</v>
      </c>
      <c r="Q472" s="6">
        <v>551314.07999999996</v>
      </c>
      <c r="R472" s="6">
        <v>7.7031448930000002</v>
      </c>
      <c r="S472" s="6">
        <v>6547.6731589999999</v>
      </c>
      <c r="T472" s="27">
        <v>202001.5</v>
      </c>
      <c r="U472" s="6">
        <f t="shared" si="37"/>
        <v>656.3079448929999</v>
      </c>
      <c r="V472" s="6">
        <f t="shared" si="38"/>
        <v>2023</v>
      </c>
      <c r="W472" s="10" t="str">
        <f>IFERROR(VLOOKUP(VALUE(D472),'HSN Lookup'!$A:$B,2,0),"Unknown")</f>
        <v>Household Steel Items</v>
      </c>
      <c r="X472" s="6" t="str">
        <f t="shared" si="39"/>
        <v>Other</v>
      </c>
    </row>
    <row r="473" spans="1:24">
      <c r="A473" s="25" t="s">
        <v>24</v>
      </c>
      <c r="B473" s="6" t="s">
        <v>665</v>
      </c>
      <c r="C473" s="6" t="s">
        <v>26</v>
      </c>
      <c r="D473" s="26" t="s">
        <v>32</v>
      </c>
      <c r="E473" s="6" t="s">
        <v>667</v>
      </c>
      <c r="F473" s="6" t="str" cm="1">
        <f t="array" ref="F473">_xlfn.LET(
 _xlpm.txt, E473,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73" s="6" t="str" cm="1">
        <f t="array" ref="G473">_xlfn.LET(
 _xlpm.txt, TRIM(E473),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750ML (AM-393)</v>
      </c>
      <c r="H473" s="6" t="str">
        <f t="shared" si="35"/>
        <v>AM-393</v>
      </c>
      <c r="I473" s="6" t="str" cm="1">
        <f t="array" ref="I473">_xlfn.LET(
 _xlpm.txt, E473,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73" s="6" cm="1">
        <f t="array" ref="J473">_xlfn.LET(
 _xlpm.txt, E473,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9000</v>
      </c>
      <c r="K473" s="6" t="str" cm="1">
        <f t="array" ref="K473">_xlfn.LET(
 _xlpm.txt, E473,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73" s="6" t="str">
        <f>IFERROR(_xlfn.TEXTAFTER(_xlfn.TEXTBEFORE(E473," PER"),"USD ")," ")</f>
        <v>1.200</v>
      </c>
      <c r="M473" s="6" t="str">
        <f t="shared" si="36"/>
        <v>PCS</v>
      </c>
      <c r="N473" s="6">
        <v>1800</v>
      </c>
      <c r="O473" s="6" t="s">
        <v>28</v>
      </c>
      <c r="P473" s="6">
        <v>524.06283889999997</v>
      </c>
      <c r="Q473" s="6">
        <v>943313.11</v>
      </c>
      <c r="R473" s="6">
        <v>6.224024215</v>
      </c>
      <c r="S473" s="6">
        <v>11203.24359</v>
      </c>
      <c r="T473" s="27">
        <v>345629.9</v>
      </c>
      <c r="U473" s="6">
        <f t="shared" si="37"/>
        <v>530.28686311499996</v>
      </c>
      <c r="V473" s="6">
        <f t="shared" si="38"/>
        <v>2023</v>
      </c>
      <c r="W473" s="10" t="str">
        <f>IFERROR(VLOOKUP(VALUE(D473),'HSN Lookup'!$A:$B,2,0),"Unknown")</f>
        <v>Household Steel Items</v>
      </c>
      <c r="X473" s="6" t="str">
        <f t="shared" si="39"/>
        <v>Other</v>
      </c>
    </row>
    <row r="474" spans="1:24">
      <c r="A474" s="25" t="s">
        <v>24</v>
      </c>
      <c r="B474" s="6" t="s">
        <v>665</v>
      </c>
      <c r="C474" s="6" t="s">
        <v>26</v>
      </c>
      <c r="D474" s="26" t="s">
        <v>32</v>
      </c>
      <c r="E474" s="6" t="s">
        <v>668</v>
      </c>
      <c r="F474" s="6" t="str" cm="1">
        <f t="array" ref="F474">_xlfn.LET(
 _xlpm.txt, E474,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74" s="6" t="str" cm="1">
        <f t="array" ref="G474">_xlfn.LET(
 _xlpm.txt, TRIM(E474),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474" s="6" t="str">
        <f t="shared" si="35"/>
        <v>NP-21</v>
      </c>
      <c r="I474" s="6" t="str" cm="1">
        <f t="array" ref="I474">_xlfn.LET(
 _xlpm.txt, E474,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74" s="6" cm="1">
        <f t="array" ref="J474">_xlfn.LET(
 _xlpm.txt, E474,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9168</v>
      </c>
      <c r="K474" s="6" t="str" cm="1">
        <f t="array" ref="K474">_xlfn.LET(
 _xlpm.txt, E474,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74" s="6" t="str">
        <f>IFERROR(_xlfn.TEXTAFTER(_xlfn.TEXTBEFORE(E474," PER"),"USD ")," ")</f>
        <v>1.008</v>
      </c>
      <c r="M474" s="6" t="str">
        <f t="shared" si="36"/>
        <v>PCS</v>
      </c>
      <c r="N474" s="6">
        <v>1528</v>
      </c>
      <c r="O474" s="6" t="s">
        <v>28</v>
      </c>
      <c r="P474" s="6">
        <v>528.25507849999997</v>
      </c>
      <c r="Q474" s="6">
        <v>807173.76</v>
      </c>
      <c r="R474" s="6">
        <v>6.273813284</v>
      </c>
      <c r="S474" s="6">
        <v>9586.3866980000003</v>
      </c>
      <c r="T474" s="27">
        <v>295748.5</v>
      </c>
      <c r="U474" s="6">
        <f t="shared" si="37"/>
        <v>534.52889178399994</v>
      </c>
      <c r="V474" s="6">
        <f t="shared" si="38"/>
        <v>2023</v>
      </c>
      <c r="W474" s="10" t="str">
        <f>IFERROR(VLOOKUP(VALUE(D474),'HSN Lookup'!$A:$B,2,0),"Unknown")</f>
        <v>Household Steel Items</v>
      </c>
      <c r="X474" s="6" t="str">
        <f t="shared" si="39"/>
        <v>Other</v>
      </c>
    </row>
    <row r="475" spans="1:24">
      <c r="A475" s="25" t="s">
        <v>24</v>
      </c>
      <c r="B475" s="6" t="s">
        <v>665</v>
      </c>
      <c r="C475" s="6" t="s">
        <v>26</v>
      </c>
      <c r="D475" s="26" t="s">
        <v>32</v>
      </c>
      <c r="E475" s="6" t="s">
        <v>669</v>
      </c>
      <c r="F475" s="6" t="str" cm="1">
        <f t="array" ref="F475">_xlfn.LET(
 _xlpm.txt, E475,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475" s="6" t="str" cm="1">
        <f t="array" ref="G475">_xlfn.LET(
 _xlpm.txt, TRIM(E475),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(6901)</v>
      </c>
      <c r="H475" s="6" t="str">
        <f t="shared" si="35"/>
        <v>6901</v>
      </c>
      <c r="I475" s="6" t="str" cm="1">
        <f t="array" ref="I475">_xlfn.LET(
 _xlpm.txt, E475,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75" s="6" cm="1">
        <f t="array" ref="J475">_xlfn.LET(
 _xlpm.txt, E475,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67440</v>
      </c>
      <c r="K475" s="6" t="str" cm="1">
        <f t="array" ref="K475">_xlfn.LET(
 _xlpm.txt, E475,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75" s="6" t="str">
        <f>IFERROR(_xlfn.TEXTAFTER(_xlfn.TEXTBEFORE(E475," PER"),"USD ")," ")</f>
        <v>0.900</v>
      </c>
      <c r="M475" s="6" t="str">
        <f t="shared" si="36"/>
        <v>PCS</v>
      </c>
      <c r="N475" s="6">
        <v>10959</v>
      </c>
      <c r="O475" s="6" t="s">
        <v>28</v>
      </c>
      <c r="P475" s="6">
        <v>478.12203390000002</v>
      </c>
      <c r="Q475" s="6">
        <v>5239739.37</v>
      </c>
      <c r="R475" s="6">
        <v>5.678408954</v>
      </c>
      <c r="S475" s="6">
        <v>62229.683729999997</v>
      </c>
      <c r="T475" s="27">
        <v>1919840.5</v>
      </c>
      <c r="U475" s="6">
        <f t="shared" si="37"/>
        <v>483.80044285400004</v>
      </c>
      <c r="V475" s="6">
        <f t="shared" si="38"/>
        <v>2023</v>
      </c>
      <c r="W475" s="10" t="str">
        <f>IFERROR(VLOOKUP(VALUE(D475),'HSN Lookup'!$A:$B,2,0),"Unknown")</f>
        <v>Household Steel Items</v>
      </c>
      <c r="X475" s="6" t="str">
        <f t="shared" si="39"/>
        <v>Other</v>
      </c>
    </row>
    <row r="476" spans="1:24">
      <c r="A476" s="25" t="s">
        <v>24</v>
      </c>
      <c r="B476" s="6" t="s">
        <v>665</v>
      </c>
      <c r="C476" s="6" t="s">
        <v>26</v>
      </c>
      <c r="D476" s="26" t="s">
        <v>32</v>
      </c>
      <c r="E476" s="6" t="s">
        <v>670</v>
      </c>
      <c r="F476" s="6" t="str" cm="1">
        <f t="array" ref="F476">_xlfn.LET(
 _xlpm.txt, E476,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476" s="6" t="str" cm="1">
        <f t="array" ref="G476">_xlfn.LET(
 _xlpm.txt, TRIM(E476),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MEDIUM (6581)</v>
      </c>
      <c r="H476" s="6" t="str">
        <f t="shared" si="35"/>
        <v>6581</v>
      </c>
      <c r="I476" s="6" t="str" cm="1">
        <f t="array" ref="I476">_xlfn.LET(
 _xlpm.txt, E476,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76" s="6" cm="1">
        <f t="array" ref="J476">_xlfn.LET(
 _xlpm.txt, E476,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</v>
      </c>
      <c r="K476" s="6" t="str" cm="1">
        <f t="array" ref="K476">_xlfn.LET(
 _xlpm.txt, E476,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76" s="6" t="str">
        <f>IFERROR(_xlfn.TEXTAFTER(_xlfn.TEXTBEFORE(E476," PER"),"USD ")," ")</f>
        <v xml:space="preserve"> </v>
      </c>
      <c r="M476" s="6" t="str">
        <f t="shared" si="36"/>
        <v>PCS</v>
      </c>
      <c r="N476" s="6">
        <v>121.8</v>
      </c>
      <c r="O476" s="6" t="s">
        <v>28</v>
      </c>
      <c r="P476" s="6">
        <v>642.99162560000002</v>
      </c>
      <c r="Q476" s="6">
        <v>78316.38</v>
      </c>
      <c r="R476" s="6">
        <v>7.6364801140000003</v>
      </c>
      <c r="S476" s="6">
        <v>930.12327789999995</v>
      </c>
      <c r="T476" s="27">
        <v>28695.1</v>
      </c>
      <c r="U476" s="6">
        <f t="shared" si="37"/>
        <v>650.62810571400007</v>
      </c>
      <c r="V476" s="6">
        <f t="shared" si="38"/>
        <v>2023</v>
      </c>
      <c r="W476" s="10" t="str">
        <f>IFERROR(VLOOKUP(VALUE(D476),'HSN Lookup'!$A:$B,2,0),"Unknown")</f>
        <v>Household Steel Items</v>
      </c>
      <c r="X476" s="6" t="str">
        <f t="shared" si="39"/>
        <v>Other</v>
      </c>
    </row>
    <row r="477" spans="1:24">
      <c r="A477" s="25" t="s">
        <v>24</v>
      </c>
      <c r="B477" s="6" t="s">
        <v>665</v>
      </c>
      <c r="C477" s="6" t="s">
        <v>26</v>
      </c>
      <c r="D477" s="26" t="s">
        <v>32</v>
      </c>
      <c r="E477" s="6" t="s">
        <v>671</v>
      </c>
      <c r="F477" s="6" t="str" cm="1">
        <f t="array" ref="F477">_xlfn.LET(
 _xlpm.txt, E477,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477" s="6" t="str" cm="1">
        <f t="array" ref="G477">_xlfn.LET(
 _xlpm.txt, TRIM(E477),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 (8505)</v>
      </c>
      <c r="H477" s="6" t="str">
        <f t="shared" si="35"/>
        <v>8505</v>
      </c>
      <c r="I477" s="6" t="str" cm="1">
        <f t="array" ref="I477">_xlfn.LET(
 _xlpm.txt, E477,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77" s="6" cm="1">
        <f t="array" ref="J477">_xlfn.LET(
 _xlpm.txt, E477,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11100</v>
      </c>
      <c r="K477" s="6" t="str" cm="1">
        <f t="array" ref="K477">_xlfn.LET(
 _xlpm.txt, E477,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77" s="6" t="str">
        <f>IFERROR(_xlfn.TEXTAFTER(_xlfn.TEXTBEFORE(E477," PER"),"USD ")," ")</f>
        <v>3.350</v>
      </c>
      <c r="M477" s="6" t="str">
        <f t="shared" si="36"/>
        <v>PCS</v>
      </c>
      <c r="N477" s="6">
        <v>7215</v>
      </c>
      <c r="O477" s="6" t="s">
        <v>28</v>
      </c>
      <c r="P477" s="6">
        <v>444.91906440000002</v>
      </c>
      <c r="Q477" s="6">
        <v>3210091.05</v>
      </c>
      <c r="R477" s="6">
        <v>5.2840743999999997</v>
      </c>
      <c r="S477" s="6">
        <v>38124.596790000003</v>
      </c>
      <c r="T477" s="27">
        <v>1176177.3</v>
      </c>
      <c r="U477" s="6">
        <f t="shared" si="37"/>
        <v>450.20313880000003</v>
      </c>
      <c r="V477" s="6">
        <f t="shared" si="38"/>
        <v>2023</v>
      </c>
      <c r="W477" s="10" t="str">
        <f>IFERROR(VLOOKUP(VALUE(D477),'HSN Lookup'!$A:$B,2,0),"Unknown")</f>
        <v>Household Steel Items</v>
      </c>
      <c r="X477" s="6" t="str">
        <f t="shared" si="39"/>
        <v>Lunch Box</v>
      </c>
    </row>
    <row r="478" spans="1:24">
      <c r="A478" s="25" t="s">
        <v>24</v>
      </c>
      <c r="B478" s="6" t="s">
        <v>665</v>
      </c>
      <c r="C478" s="6" t="s">
        <v>26</v>
      </c>
      <c r="D478" s="26" t="s">
        <v>32</v>
      </c>
      <c r="E478" s="6" t="s">
        <v>672</v>
      </c>
      <c r="F478" s="6" t="str" cm="1">
        <f t="array" ref="F478">_xlfn.LET(
 _xlpm.txt, E478,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478" s="6" t="str" cm="1">
        <f t="array" ref="G478">_xlfn.LET(
 _xlpm.txt, TRIM(E478),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(6862)</v>
      </c>
      <c r="H478" s="6" t="str">
        <f t="shared" si="35"/>
        <v>6862</v>
      </c>
      <c r="I478" s="6" t="str" cm="1">
        <f t="array" ref="I478">_xlfn.LET(
 _xlpm.txt, E478,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78" s="6" cm="1">
        <f t="array" ref="J478">_xlfn.LET(
 _xlpm.txt, E478,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43542</v>
      </c>
      <c r="K478" s="6" t="str" cm="1">
        <f t="array" ref="K478">_xlfn.LET(
 _xlpm.txt, E478,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78" s="6" t="str">
        <f>IFERROR(_xlfn.TEXTAFTER(_xlfn.TEXTBEFORE(E478," PER"),"USD ")," ")</f>
        <v>1.430</v>
      </c>
      <c r="M478" s="6" t="str">
        <f t="shared" si="36"/>
        <v>PCS</v>
      </c>
      <c r="N478" s="6">
        <v>10885.5</v>
      </c>
      <c r="O478" s="6" t="s">
        <v>28</v>
      </c>
      <c r="P478" s="6">
        <v>493.79377060000002</v>
      </c>
      <c r="Q478" s="6">
        <v>5375192.0899999999</v>
      </c>
      <c r="R478" s="6">
        <v>5.8645340929999996</v>
      </c>
      <c r="S478" s="6">
        <v>63838.385869999998</v>
      </c>
      <c r="T478" s="27">
        <v>1969470.3</v>
      </c>
      <c r="U478" s="6">
        <f t="shared" si="37"/>
        <v>499.65830469299999</v>
      </c>
      <c r="V478" s="6">
        <f t="shared" si="38"/>
        <v>2023</v>
      </c>
      <c r="W478" s="10" t="str">
        <f>IFERROR(VLOOKUP(VALUE(D478),'HSN Lookup'!$A:$B,2,0),"Unknown")</f>
        <v>Household Steel Items</v>
      </c>
      <c r="X478" s="6" t="str">
        <f t="shared" si="39"/>
        <v>Other</v>
      </c>
    </row>
    <row r="479" spans="1:24">
      <c r="A479" s="25" t="s">
        <v>24</v>
      </c>
      <c r="B479" s="6" t="s">
        <v>665</v>
      </c>
      <c r="C479" s="6" t="s">
        <v>26</v>
      </c>
      <c r="D479" s="26" t="s">
        <v>32</v>
      </c>
      <c r="E479" s="6" t="s">
        <v>673</v>
      </c>
      <c r="F479" s="6" t="str" cm="1">
        <f t="array" ref="F479">_xlfn.LET(
 _xlpm.txt, E479,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79" s="6" t="str" cm="1">
        <f t="array" ref="G479">_xlfn.LET(
 _xlpm.txt, TRIM(E479),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(RYX-02-021A)</v>
      </c>
      <c r="H479" s="6" t="str">
        <f t="shared" si="35"/>
        <v>RYX-02-021A</v>
      </c>
      <c r="I479" s="6" t="str" cm="1">
        <f t="array" ref="I479">_xlfn.LET(
 _xlpm.txt, E479,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79" s="6" cm="1">
        <f t="array" ref="J479">_xlfn.LET(
 _xlpm.txt, E479,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2592</v>
      </c>
      <c r="K479" s="6" t="str" cm="1">
        <f t="array" ref="K479">_xlfn.LET(
 _xlpm.txt, E479,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79" s="6" t="str">
        <f>IFERROR(_xlfn.TEXTAFTER(_xlfn.TEXTBEFORE(E479," PER"),"USD ")," ")</f>
        <v xml:space="preserve"> </v>
      </c>
      <c r="M479" s="6" t="str">
        <f t="shared" si="36"/>
        <v>PCS</v>
      </c>
      <c r="N479" s="6">
        <v>9504</v>
      </c>
      <c r="O479" s="6" t="s">
        <v>28</v>
      </c>
      <c r="P479" s="6">
        <v>217.09572600000001</v>
      </c>
      <c r="Q479" s="6">
        <v>2063277.78</v>
      </c>
      <c r="R479" s="6">
        <v>2.5783340379999999</v>
      </c>
      <c r="S479" s="6">
        <v>24504.486700000001</v>
      </c>
      <c r="T479" s="27">
        <v>755985.1</v>
      </c>
      <c r="U479" s="6">
        <f t="shared" si="37"/>
        <v>219.67406003800002</v>
      </c>
      <c r="V479" s="6">
        <f t="shared" si="38"/>
        <v>2023</v>
      </c>
      <c r="W479" s="10" t="str">
        <f>IFERROR(VLOOKUP(VALUE(D479),'HSN Lookup'!$A:$B,2,0),"Unknown")</f>
        <v>Household Steel Items</v>
      </c>
      <c r="X479" s="6" t="str">
        <f t="shared" si="39"/>
        <v>Cloth Stand</v>
      </c>
    </row>
    <row r="480" spans="1:24">
      <c r="A480" s="25" t="s">
        <v>24</v>
      </c>
      <c r="B480" s="6" t="s">
        <v>665</v>
      </c>
      <c r="C480" s="6" t="s">
        <v>26</v>
      </c>
      <c r="D480" s="26" t="s">
        <v>32</v>
      </c>
      <c r="E480" s="6" t="s">
        <v>674</v>
      </c>
      <c r="F480" s="6" t="str" cm="1">
        <f t="array" ref="F480">_xlfn.LET(
 _xlpm.txt, E480,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480" s="6" t="str" cm="1">
        <f t="array" ref="G480">_xlfn.LET(
 _xlpm.txt, TRIM(E480),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(8504)</v>
      </c>
      <c r="H480" s="6" t="str">
        <f t="shared" si="35"/>
        <v>8504</v>
      </c>
      <c r="I480" s="6" t="str" cm="1">
        <f t="array" ref="I480">_xlfn.LET(
 _xlpm.txt, E480,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80" s="6" cm="1">
        <f t="array" ref="J480">_xlfn.LET(
 _xlpm.txt, E480,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22080</v>
      </c>
      <c r="K480" s="6" t="str" cm="1">
        <f t="array" ref="K480">_xlfn.LET(
 _xlpm.txt, E480,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80" s="6" t="str">
        <f>IFERROR(_xlfn.TEXTAFTER(_xlfn.TEXTBEFORE(E480," PER"),"USD ")," ")</f>
        <v>2.400</v>
      </c>
      <c r="M480" s="6" t="str">
        <f t="shared" si="36"/>
        <v>PCS</v>
      </c>
      <c r="N480" s="6">
        <v>10561.6</v>
      </c>
      <c r="O480" s="6" t="s">
        <v>28</v>
      </c>
      <c r="P480" s="6">
        <v>433.14191030000001</v>
      </c>
      <c r="Q480" s="6">
        <v>4574671.5999999996</v>
      </c>
      <c r="R480" s="6">
        <v>5.1442032099999997</v>
      </c>
      <c r="S480" s="6">
        <v>54331.016629999998</v>
      </c>
      <c r="T480" s="27">
        <v>1676159.6</v>
      </c>
      <c r="U480" s="6">
        <f t="shared" si="37"/>
        <v>438.28611351000001</v>
      </c>
      <c r="V480" s="6">
        <f t="shared" si="38"/>
        <v>2023</v>
      </c>
      <c r="W480" s="10" t="str">
        <f>IFERROR(VLOOKUP(VALUE(D480),'HSN Lookup'!$A:$B,2,0),"Unknown")</f>
        <v>Household Steel Items</v>
      </c>
      <c r="X480" s="6" t="str">
        <f t="shared" si="39"/>
        <v>Lunch Box</v>
      </c>
    </row>
    <row r="481" spans="1:24">
      <c r="A481" s="25" t="s">
        <v>24</v>
      </c>
      <c r="B481" s="6" t="s">
        <v>665</v>
      </c>
      <c r="C481" s="6" t="s">
        <v>26</v>
      </c>
      <c r="D481" s="26" t="s">
        <v>32</v>
      </c>
      <c r="E481" s="6" t="s">
        <v>675</v>
      </c>
      <c r="F481" s="6" t="str" cm="1">
        <f t="array" ref="F481">_xlfn.LET(
 _xlpm.txt, E481,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481" s="6" t="str" cm="1">
        <f t="array" ref="G481">_xlfn.LET(
 _xlpm.txt, TRIM(E481),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(6857)</v>
      </c>
      <c r="H481" s="6" t="str">
        <f t="shared" si="35"/>
        <v>6857</v>
      </c>
      <c r="I481" s="6" t="str" cm="1">
        <f t="array" ref="I481">_xlfn.LET(
 _xlpm.txt, E481,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81" s="6" cm="1">
        <f t="array" ref="J481">_xlfn.LET(
 _xlpm.txt, E481,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68400</v>
      </c>
      <c r="K481" s="6" t="str" cm="1">
        <f t="array" ref="K481">_xlfn.LET(
 _xlpm.txt, E481,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81" s="6" t="str">
        <f>IFERROR(_xlfn.TEXTAFTER(_xlfn.TEXTBEFORE(E481," PER"),"USD ")," ")</f>
        <v>0.735</v>
      </c>
      <c r="M481" s="6" t="str">
        <f t="shared" si="36"/>
        <v>PCS</v>
      </c>
      <c r="N481" s="6">
        <v>8721</v>
      </c>
      <c r="O481" s="6" t="s">
        <v>28</v>
      </c>
      <c r="P481" s="6">
        <v>497.65313149999997</v>
      </c>
      <c r="Q481" s="6">
        <v>4340032.96</v>
      </c>
      <c r="R481" s="6">
        <v>5.9103697329999996</v>
      </c>
      <c r="S481" s="6">
        <v>51544.334439999999</v>
      </c>
      <c r="T481" s="27">
        <v>1590188.1</v>
      </c>
      <c r="U481" s="6">
        <f t="shared" si="37"/>
        <v>503.56350123299995</v>
      </c>
      <c r="V481" s="6">
        <f t="shared" si="38"/>
        <v>2023</v>
      </c>
      <c r="W481" s="10" t="str">
        <f>IFERROR(VLOOKUP(VALUE(D481),'HSN Lookup'!$A:$B,2,0),"Unknown")</f>
        <v>Household Steel Items</v>
      </c>
      <c r="X481" s="6" t="str">
        <f t="shared" si="39"/>
        <v>Other</v>
      </c>
    </row>
    <row r="482" spans="1:24">
      <c r="A482" s="25" t="s">
        <v>24</v>
      </c>
      <c r="B482" s="6" t="s">
        <v>665</v>
      </c>
      <c r="C482" s="6" t="s">
        <v>26</v>
      </c>
      <c r="D482" s="26" t="s">
        <v>32</v>
      </c>
      <c r="E482" s="6" t="s">
        <v>676</v>
      </c>
      <c r="F482" s="6" t="str" cm="1">
        <f t="array" ref="F482">_xlfn.LET(
 _xlpm.txt, E482,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82" s="6" t="str" cm="1">
        <f t="array" ref="G482">_xlfn.LET(
 _xlpm.txt, TRIM(E482),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500ML S116-500 (AM-314)</v>
      </c>
      <c r="H482" s="6" t="str">
        <f t="shared" si="35"/>
        <v>AM-314</v>
      </c>
      <c r="I482" s="6" t="str" cm="1">
        <f t="array" ref="I482">_xlfn.LET(
 _xlpm.txt, E482,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82" s="6" cm="1">
        <f t="array" ref="J482">_xlfn.LET(
 _xlpm.txt, E482,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28560</v>
      </c>
      <c r="K482" s="6" t="str" cm="1">
        <f t="array" ref="K482">_xlfn.LET(
 _xlpm.txt, E482,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82" s="6" t="str">
        <f>IFERROR(_xlfn.TEXTAFTER(_xlfn.TEXTBEFORE(E482," PER"),"USD ")," ")</f>
        <v>0.917</v>
      </c>
      <c r="M482" s="6" t="str">
        <f t="shared" si="36"/>
        <v>PCS</v>
      </c>
      <c r="N482" s="6">
        <v>3451</v>
      </c>
      <c r="O482" s="6" t="s">
        <v>28</v>
      </c>
      <c r="P482" s="6">
        <v>662.84917419999999</v>
      </c>
      <c r="Q482" s="6">
        <v>2287492.5</v>
      </c>
      <c r="R482" s="6">
        <v>7.8723179830000003</v>
      </c>
      <c r="S482" s="6">
        <v>27167.369360000001</v>
      </c>
      <c r="T482" s="27">
        <v>838137.3</v>
      </c>
      <c r="U482" s="6">
        <f t="shared" si="37"/>
        <v>670.72149218300001</v>
      </c>
      <c r="V482" s="6">
        <f t="shared" si="38"/>
        <v>2023</v>
      </c>
      <c r="W482" s="10" t="str">
        <f>IFERROR(VLOOKUP(VALUE(D482),'HSN Lookup'!$A:$B,2,0),"Unknown")</f>
        <v>Household Steel Items</v>
      </c>
      <c r="X482" s="6" t="str">
        <f t="shared" si="39"/>
        <v>Other</v>
      </c>
    </row>
    <row r="483" spans="1:24">
      <c r="A483" s="25" t="s">
        <v>24</v>
      </c>
      <c r="B483" s="6" t="s">
        <v>677</v>
      </c>
      <c r="C483" s="6" t="s">
        <v>26</v>
      </c>
      <c r="D483" s="26" t="s">
        <v>32</v>
      </c>
      <c r="E483" s="6" t="s">
        <v>678</v>
      </c>
      <c r="F483" s="6" t="str" cm="1">
        <f t="array" ref="F483">_xlfn.LET(
 _xlpm.txt, E483,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83" s="6" t="str" cm="1">
        <f t="array" ref="G483">_xlfn.LET(
 _xlpm.txt, TRIM(E483),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</v>
      </c>
      <c r="H483" s="6" t="str">
        <f t="shared" si="35"/>
        <v>AM-461</v>
      </c>
      <c r="I483" s="6" cm="1">
        <f t="array" ref="I483">_xlfn.LET(
 _xlpm.txt, E483,
 _xlpm.afterQty, IFERROR(_xlfn.TEXTAFTER(_xlpm.txt, "QTY:"), ""),
 _xlpm.numberText, TRIM(_xlfn.TEXTBEFORE(_xlpm.afterQty, " ")),
 _xlpm.cleanNum, SUBSTITUTE(_xlpm.numberText, ",", ""),
 IF(ISNUMBER(--_xlpm.cleanNum), --_xlpm.cleanNum, "")
)</f>
        <v>10098</v>
      </c>
      <c r="J483" s="6" cm="1">
        <f t="array" ref="J483">_xlfn.LET(
 _xlpm.txt, E483,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10098</v>
      </c>
      <c r="K483" s="6" t="str" cm="1">
        <f t="array" ref="K483">_xlfn.LET(
 _xlpm.txt, E483,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83" s="6" t="str">
        <f>IFERROR(_xlfn.TEXTAFTER(_xlfn.TEXTBEFORE(E483," PER"),"USD ")," ")</f>
        <v>1.167</v>
      </c>
      <c r="M483" s="6" t="str">
        <f t="shared" si="36"/>
        <v>PCS</v>
      </c>
      <c r="N483" s="6">
        <v>1683</v>
      </c>
      <c r="O483" s="6" t="s">
        <v>28</v>
      </c>
      <c r="P483" s="6">
        <v>608.28382650000003</v>
      </c>
      <c r="Q483" s="6">
        <v>1023741.68</v>
      </c>
      <c r="R483" s="6">
        <v>7.2242734740000003</v>
      </c>
      <c r="S483" s="6">
        <v>12158.45226</v>
      </c>
      <c r="T483" s="27">
        <v>375098.9</v>
      </c>
      <c r="U483" s="6">
        <f t="shared" si="37"/>
        <v>615.50809997400006</v>
      </c>
      <c r="V483" s="6">
        <f t="shared" si="38"/>
        <v>2023</v>
      </c>
      <c r="W483" s="10" t="str">
        <f>IFERROR(VLOOKUP(VALUE(D483),'HSN Lookup'!$A:$B,2,0),"Unknown")</f>
        <v>Household Steel Items</v>
      </c>
      <c r="X483" s="6" t="str">
        <f t="shared" si="39"/>
        <v>Other</v>
      </c>
    </row>
    <row r="484" spans="1:24">
      <c r="A484" s="25" t="s">
        <v>24</v>
      </c>
      <c r="B484" s="6" t="s">
        <v>677</v>
      </c>
      <c r="C484" s="6" t="s">
        <v>26</v>
      </c>
      <c r="D484" s="26" t="s">
        <v>32</v>
      </c>
      <c r="E484" s="6" t="s">
        <v>679</v>
      </c>
      <c r="F484" s="6" t="str" cm="1">
        <f t="array" ref="F484">_xlfn.LET(
 _xlpm.txt, E484,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84" s="6" t="str" cm="1">
        <f t="array" ref="G484">_xlfn.LET(
 _xlpm.txt, TRIM(E484),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</v>
      </c>
      <c r="H484" s="6" t="str">
        <f t="shared" si="35"/>
        <v>AM-393</v>
      </c>
      <c r="I484" s="6" cm="1">
        <f t="array" ref="I484">_xlfn.LET(
 _xlpm.txt, E484,
 _xlpm.afterQty, IFERROR(_xlfn.TEXTAFTER(_xlpm.txt, "QTY:"), ""),
 _xlpm.numberText, TRIM(_xlfn.TEXTBEFORE(_xlpm.afterQty, " ")),
 _xlpm.cleanNum, SUBSTITUTE(_xlpm.numberText, ",", ""),
 IF(ISNUMBER(--_xlpm.cleanNum), --_xlpm.cleanNum, "")
)</f>
        <v>816</v>
      </c>
      <c r="J484" s="6" cm="1">
        <f t="array" ref="J484">_xlfn.LET(
 _xlpm.txt, E484,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816</v>
      </c>
      <c r="K484" s="6" t="str" cm="1">
        <f t="array" ref="K484">_xlfn.LET(
 _xlpm.txt, E484,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84" s="6" t="str">
        <f>IFERROR(_xlfn.TEXTAFTER(_xlfn.TEXTBEFORE(E484," PER"),"USD ")," ")</f>
        <v xml:space="preserve"> </v>
      </c>
      <c r="M484" s="6" t="str">
        <f t="shared" si="36"/>
        <v>PCS</v>
      </c>
      <c r="N484" s="6">
        <v>163.19999999999999</v>
      </c>
      <c r="O484" s="6" t="s">
        <v>28</v>
      </c>
      <c r="P484" s="6">
        <v>534.26801469999998</v>
      </c>
      <c r="Q484" s="6">
        <v>87192.54</v>
      </c>
      <c r="R484" s="6">
        <v>6.3452258280000002</v>
      </c>
      <c r="S484" s="6">
        <v>1035.540855</v>
      </c>
      <c r="T484" s="27">
        <v>31947.4</v>
      </c>
      <c r="U484" s="6">
        <f t="shared" si="37"/>
        <v>540.61324052800001</v>
      </c>
      <c r="V484" s="6">
        <f t="shared" si="38"/>
        <v>2023</v>
      </c>
      <c r="W484" s="10" t="str">
        <f>IFERROR(VLOOKUP(VALUE(D484),'HSN Lookup'!$A:$B,2,0),"Unknown")</f>
        <v>Household Steel Items</v>
      </c>
      <c r="X484" s="6" t="str">
        <f t="shared" si="39"/>
        <v>Other</v>
      </c>
    </row>
    <row r="485" spans="1:24">
      <c r="A485" s="25" t="s">
        <v>24</v>
      </c>
      <c r="B485" s="6" t="s">
        <v>677</v>
      </c>
      <c r="C485" s="6" t="s">
        <v>26</v>
      </c>
      <c r="D485" s="26" t="s">
        <v>32</v>
      </c>
      <c r="E485" s="6" t="s">
        <v>680</v>
      </c>
      <c r="F485" s="6" t="str" cm="1">
        <f t="array" ref="F485">_xlfn.LET(
 _xlpm.txt, E485,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85" s="6" t="str" cm="1">
        <f t="array" ref="G485">_xlfn.LET(
 _xlpm.txt, TRIM(E485),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485" s="6" t="str">
        <f t="shared" si="35"/>
        <v>NP-21</v>
      </c>
      <c r="I485" s="6" cm="1">
        <f t="array" ref="I485">_xlfn.LET(
 _xlpm.txt, E485,
 _xlpm.afterQty, IFERROR(_xlfn.TEXTAFTER(_xlpm.txt, "QTY:"), ""),
 _xlpm.numberText, TRIM(_xlfn.TEXTBEFORE(_xlpm.afterQty, " ")),
 _xlpm.cleanNum, SUBSTITUTE(_xlpm.numberText, ",", ""),
 IF(ISNUMBER(--_xlpm.cleanNum), --_xlpm.cleanNum, "")
)</f>
        <v>16584</v>
      </c>
      <c r="J485" s="6" cm="1">
        <f t="array" ref="J485">_xlfn.LET(
 _xlpm.txt, E485,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16584</v>
      </c>
      <c r="K485" s="6" t="str" cm="1">
        <f t="array" ref="K485">_xlfn.LET(
 _xlpm.txt, E485,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85" s="6" t="str">
        <f>IFERROR(_xlfn.TEXTAFTER(_xlfn.TEXTBEFORE(E485," PER"),"USD ")," ")</f>
        <v>1.008</v>
      </c>
      <c r="M485" s="6" t="str">
        <f t="shared" si="36"/>
        <v>PCS</v>
      </c>
      <c r="N485" s="6">
        <v>2764</v>
      </c>
      <c r="O485" s="6" t="s">
        <v>28</v>
      </c>
      <c r="P485" s="6">
        <v>525.40687409999998</v>
      </c>
      <c r="Q485" s="6">
        <v>1452224.6</v>
      </c>
      <c r="R485" s="6">
        <v>6.2399866279999996</v>
      </c>
      <c r="S485" s="6">
        <v>17247.323039999999</v>
      </c>
      <c r="T485" s="27">
        <v>532095.1</v>
      </c>
      <c r="U485" s="6">
        <f t="shared" si="37"/>
        <v>531.64686072799998</v>
      </c>
      <c r="V485" s="6">
        <f t="shared" si="38"/>
        <v>2023</v>
      </c>
      <c r="W485" s="10" t="str">
        <f>IFERROR(VLOOKUP(VALUE(D485),'HSN Lookup'!$A:$B,2,0),"Unknown")</f>
        <v>Household Steel Items</v>
      </c>
      <c r="X485" s="6" t="str">
        <f t="shared" si="39"/>
        <v>Other</v>
      </c>
    </row>
    <row r="486" spans="1:24">
      <c r="A486" s="25" t="s">
        <v>24</v>
      </c>
      <c r="B486" s="6" t="s">
        <v>677</v>
      </c>
      <c r="C486" s="6" t="s">
        <v>26</v>
      </c>
      <c r="D486" s="26" t="s">
        <v>32</v>
      </c>
      <c r="E486" s="6" t="s">
        <v>681</v>
      </c>
      <c r="F486" s="6" t="str" cm="1">
        <f t="array" ref="F486">_xlfn.LET(
 _xlpm.txt, E486,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86" s="6" t="str" cm="1">
        <f t="array" ref="G486">_xlfn.LET(
 _xlpm.txt, TRIM(E486),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SG902</v>
      </c>
      <c r="H486" s="6" t="str">
        <f t="shared" si="35"/>
        <v>WB-750</v>
      </c>
      <c r="I486" s="6" t="str" cm="1">
        <f t="array" ref="I486">_xlfn.LET(
 _xlpm.txt, E486,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86" s="6" t="e" cm="1">
        <f t="array" ref="J486">_xlfn.LET(
 _xlpm.txt, E486,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86" s="6" t="e" cm="1">
        <f t="array" ref="K486">_xlfn.LET(
 _xlpm.txt, E486,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86" s="6" t="str">
        <f>IFERROR(_xlfn.TEXTAFTER(_xlfn.TEXTBEFORE(E486," PER"),"USD ")," ")</f>
        <v>1.180</v>
      </c>
      <c r="M486" s="6" t="e">
        <f t="shared" si="36"/>
        <v>#VALUE!</v>
      </c>
      <c r="N486" s="6">
        <v>2549.4</v>
      </c>
      <c r="O486" s="6" t="s">
        <v>28</v>
      </c>
      <c r="P486" s="6">
        <v>585.77116179999996</v>
      </c>
      <c r="Q486" s="6">
        <v>1493365</v>
      </c>
      <c r="R486" s="6">
        <v>6.9569021600000003</v>
      </c>
      <c r="S486" s="6">
        <v>17735.926370000001</v>
      </c>
      <c r="T486" s="27">
        <v>547168.9</v>
      </c>
      <c r="U486" s="6">
        <f t="shared" si="37"/>
        <v>592.72806395999999</v>
      </c>
      <c r="V486" s="6">
        <f t="shared" si="38"/>
        <v>2023</v>
      </c>
      <c r="W486" s="10" t="str">
        <f>IFERROR(VLOOKUP(VALUE(D486),'HSN Lookup'!$A:$B,2,0),"Unknown")</f>
        <v>Household Steel Items</v>
      </c>
      <c r="X486" s="6" t="str">
        <f t="shared" si="39"/>
        <v>Other</v>
      </c>
    </row>
    <row r="487" spans="1:24">
      <c r="A487" s="25" t="s">
        <v>24</v>
      </c>
      <c r="B487" s="6" t="s">
        <v>677</v>
      </c>
      <c r="C487" s="6" t="s">
        <v>26</v>
      </c>
      <c r="D487" s="26" t="s">
        <v>32</v>
      </c>
      <c r="E487" s="6" t="s">
        <v>682</v>
      </c>
      <c r="F487" s="6" t="str" cm="1">
        <f t="array" ref="F487">_xlfn.LET(
 _xlpm.txt, E487,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87" s="6" t="str" cm="1">
        <f t="array" ref="G487">_xlfn.LET(
 _xlpm.txt, TRIM(E487),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800ML</v>
      </c>
      <c r="H487" s="6" t="str">
        <f t="shared" si="35"/>
        <v>AM-394</v>
      </c>
      <c r="I487" s="6" cm="1">
        <f t="array" ref="I487">_xlfn.LET(
 _xlpm.txt, E487,
 _xlpm.afterQty, IFERROR(_xlfn.TEXTAFTER(_xlpm.txt, "QTY:"), ""),
 _xlpm.numberText, TRIM(_xlfn.TEXTBEFORE(_xlpm.afterQty, " ")),
 _xlpm.cleanNum, SUBSTITUTE(_xlpm.numberText, ",", ""),
 IF(ISNUMBER(--_xlpm.cleanNum), --_xlpm.cleanNum, "")
)</f>
        <v>456</v>
      </c>
      <c r="J487" s="6" cm="1">
        <f t="array" ref="J487">_xlfn.LET(
 _xlpm.txt, E487,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456</v>
      </c>
      <c r="K487" s="6" t="str" cm="1">
        <f t="array" ref="K487">_xlfn.LET(
 _xlpm.txt, E487,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87" s="6" t="str">
        <f>IFERROR(_xlfn.TEXTAFTER(_xlfn.TEXTBEFORE(E487," PER"),"USD ")," ")</f>
        <v xml:space="preserve"> </v>
      </c>
      <c r="M487" s="6" t="str">
        <f t="shared" si="36"/>
        <v>PCS</v>
      </c>
      <c r="N487" s="6">
        <v>85.5</v>
      </c>
      <c r="O487" s="6" t="s">
        <v>28</v>
      </c>
      <c r="P487" s="6">
        <v>560.61941520000005</v>
      </c>
      <c r="Q487" s="6">
        <v>47932.959999999999</v>
      </c>
      <c r="R487" s="6">
        <v>6.6581878290000001</v>
      </c>
      <c r="S487" s="6">
        <v>569.27505940000003</v>
      </c>
      <c r="T487" s="27">
        <v>17562.7</v>
      </c>
      <c r="U487" s="6">
        <f t="shared" si="37"/>
        <v>567.27760302900003</v>
      </c>
      <c r="V487" s="6">
        <f t="shared" si="38"/>
        <v>2023</v>
      </c>
      <c r="W487" s="10" t="str">
        <f>IFERROR(VLOOKUP(VALUE(D487),'HSN Lookup'!$A:$B,2,0),"Unknown")</f>
        <v>Household Steel Items</v>
      </c>
      <c r="X487" s="6" t="str">
        <f t="shared" si="39"/>
        <v>Other</v>
      </c>
    </row>
    <row r="488" spans="1:24">
      <c r="A488" s="25" t="s">
        <v>24</v>
      </c>
      <c r="B488" s="6" t="s">
        <v>683</v>
      </c>
      <c r="C488" s="6" t="s">
        <v>26</v>
      </c>
      <c r="D488" s="26" t="s">
        <v>32</v>
      </c>
      <c r="E488" s="6" t="s">
        <v>684</v>
      </c>
      <c r="F488" s="6" t="str" cm="1">
        <f t="array" ref="F488">_xlfn.LET(
 _xlpm.txt, E488,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88" s="6" t="str" cm="1">
        <f t="array" ref="G488">_xlfn.LET(
 _xlpm.txt, TRIM(E488),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488" s="6" t="str">
        <f t="shared" si="35"/>
        <v>2628</v>
      </c>
      <c r="I488" s="6" t="str" cm="1">
        <f t="array" ref="I488">_xlfn.LET(
 _xlpm.txt, E488,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88" s="6" cm="1">
        <f t="array" ref="J488">_xlfn.LET(
 _xlpm.txt, E488,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167580</v>
      </c>
      <c r="K488" s="6" t="str" cm="1">
        <f t="array" ref="K488">_xlfn.LET(
 _xlpm.txt, E488,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88" s="6" t="str">
        <f>IFERROR(_xlfn.TEXTAFTER(_xlfn.TEXTBEFORE(E488," PER"),"USD ")," ")</f>
        <v>0.407</v>
      </c>
      <c r="M488" s="6" t="str">
        <f t="shared" si="36"/>
        <v>PCS</v>
      </c>
      <c r="N488" s="6">
        <v>5679.1</v>
      </c>
      <c r="O488" s="6" t="s">
        <v>28</v>
      </c>
      <c r="P488" s="6">
        <v>1022.925115</v>
      </c>
      <c r="Q488" s="6">
        <v>5809294.0199999996</v>
      </c>
      <c r="R488" s="6">
        <v>12.148754329999999</v>
      </c>
      <c r="S488" s="6">
        <v>68993.990739999994</v>
      </c>
      <c r="T488" s="27">
        <v>2128525.2999999998</v>
      </c>
      <c r="U488" s="6">
        <f t="shared" si="37"/>
        <v>1035.07386933</v>
      </c>
      <c r="V488" s="6">
        <f t="shared" si="38"/>
        <v>2023</v>
      </c>
      <c r="W488" s="10" t="str">
        <f>IFERROR(VLOOKUP(VALUE(D488),'HSN Lookup'!$A:$B,2,0),"Unknown")</f>
        <v>Household Steel Items</v>
      </c>
      <c r="X488" s="6" t="str">
        <f t="shared" si="39"/>
        <v>Other</v>
      </c>
    </row>
    <row r="489" spans="1:24">
      <c r="A489" s="25" t="s">
        <v>24</v>
      </c>
      <c r="B489" s="6" t="s">
        <v>685</v>
      </c>
      <c r="C489" s="6" t="s">
        <v>26</v>
      </c>
      <c r="D489" s="26" t="s">
        <v>29</v>
      </c>
      <c r="E489" s="6" t="s">
        <v>686</v>
      </c>
      <c r="F489" s="6" t="str" cm="1">
        <f t="array" ref="F489">_xlfn.LET(
 _xlpm.txt, E489,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89" s="6" t="str" cm="1">
        <f t="array" ref="G489">_xlfn.LET(
 _xlpm.txt, TRIM(E489),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489" s="6" t="str">
        <f t="shared" si="35"/>
        <v>8001-2</v>
      </c>
      <c r="I489" s="6" t="str" cm="1">
        <f t="array" ref="I489">_xlfn.LET(
 _xlpm.txt, E489,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89" s="6" t="e" cm="1">
        <f t="array" ref="J489">_xlfn.LET(
 _xlpm.txt, E489,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89" s="6" t="str" cm="1">
        <f t="array" ref="K489">_xlfn.LET(
 _xlpm.txt, E489,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489" s="6" t="str">
        <f>IFERROR(_xlfn.TEXTAFTER(_xlfn.TEXTBEFORE(E489," PER"),"USD ")," ")</f>
        <v xml:space="preserve"> </v>
      </c>
      <c r="M489" s="6" t="str">
        <f t="shared" si="36"/>
        <v>SET</v>
      </c>
      <c r="N489" s="6">
        <v>4900</v>
      </c>
      <c r="O489" s="6" t="s">
        <v>28</v>
      </c>
      <c r="P489" s="6">
        <v>459.53403470000001</v>
      </c>
      <c r="Q489" s="6">
        <v>2251716.77</v>
      </c>
      <c r="R489" s="6">
        <v>5.4608916780000003</v>
      </c>
      <c r="S489" s="6">
        <v>26758.36922</v>
      </c>
      <c r="T489" s="27">
        <v>989854.7</v>
      </c>
      <c r="U489" s="6">
        <f t="shared" si="37"/>
        <v>464.994926378</v>
      </c>
      <c r="V489" s="6">
        <f t="shared" si="38"/>
        <v>2023</v>
      </c>
      <c r="W489" s="10" t="str">
        <f>IFERROR(VLOOKUP(VALUE(D489),'HSN Lookup'!$A:$B,2,0),"Unknown")</f>
        <v>Steel Scrubbers</v>
      </c>
      <c r="X489" s="6" t="str">
        <f t="shared" si="39"/>
        <v>Scrubber</v>
      </c>
    </row>
    <row r="490" spans="1:24">
      <c r="A490" s="25" t="s">
        <v>24</v>
      </c>
      <c r="B490" s="6" t="s">
        <v>687</v>
      </c>
      <c r="C490" s="6" t="s">
        <v>26</v>
      </c>
      <c r="D490" s="26" t="s">
        <v>32</v>
      </c>
      <c r="E490" s="6" t="s">
        <v>688</v>
      </c>
      <c r="F490" s="6" t="str" cm="1">
        <f t="array" ref="F490">_xlfn.LET(
 _xlpm.txt, E490,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490" s="6" t="str" cm="1">
        <f t="array" ref="G490">_xlfn.LET(
 _xlpm.txt, TRIM(E490),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490" s="6" t="str">
        <f t="shared" si="35"/>
        <v>RYX-02-021A</v>
      </c>
      <c r="I490" s="6" t="str" cm="1">
        <f t="array" ref="I490">_xlfn.LET(
 _xlpm.txt, E490,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90" s="6" t="e" cm="1">
        <f t="array" ref="J490">_xlfn.LET(
 _xlpm.txt, E490,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90" s="6" t="e" cm="1">
        <f t="array" ref="K490">_xlfn.LET(
 _xlpm.txt, E490,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90" s="6" t="str">
        <f>IFERROR(_xlfn.TEXTAFTER(_xlfn.TEXTBEFORE(E490," PER"),"USD ")," ")</f>
        <v xml:space="preserve"> </v>
      </c>
      <c r="M490" s="6" t="e">
        <f t="shared" si="36"/>
        <v>#VALUE!</v>
      </c>
      <c r="N490" s="6">
        <v>14256</v>
      </c>
      <c r="O490" s="6" t="s">
        <v>28</v>
      </c>
      <c r="P490" s="6">
        <v>208.14193460000001</v>
      </c>
      <c r="Q490" s="6">
        <v>2967271.42</v>
      </c>
      <c r="R490" s="6">
        <v>2.4734632749999999</v>
      </c>
      <c r="S490" s="6">
        <v>35261.692450000002</v>
      </c>
      <c r="T490" s="27">
        <v>1087208.2</v>
      </c>
      <c r="U490" s="6">
        <f t="shared" si="37"/>
        <v>210.61539787500001</v>
      </c>
      <c r="V490" s="6">
        <f t="shared" si="38"/>
        <v>2023</v>
      </c>
      <c r="W490" s="10" t="str">
        <f>IFERROR(VLOOKUP(VALUE(D490),'HSN Lookup'!$A:$B,2,0),"Unknown")</f>
        <v>Household Steel Items</v>
      </c>
      <c r="X490" s="6" t="str">
        <f t="shared" si="39"/>
        <v>Cloth Stand</v>
      </c>
    </row>
    <row r="491" spans="1:24">
      <c r="A491" s="25" t="s">
        <v>24</v>
      </c>
      <c r="B491" s="6" t="s">
        <v>687</v>
      </c>
      <c r="C491" s="6" t="s">
        <v>26</v>
      </c>
      <c r="D491" s="26" t="s">
        <v>32</v>
      </c>
      <c r="E491" s="6" t="s">
        <v>689</v>
      </c>
      <c r="F491" s="6" t="str" cm="1">
        <f t="array" ref="F491">_xlfn.LET(
 _xlpm.txt, E491,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91" s="6" t="str" cm="1">
        <f t="array" ref="G491">_xlfn.LET(
 _xlpm.txt, TRIM(E491),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1.45L</v>
      </c>
      <c r="H491" s="6" t="str">
        <f t="shared" si="35"/>
        <v>AM-398</v>
      </c>
      <c r="I491" s="6" cm="1">
        <f t="array" ref="I491">_xlfn.LET(
 _xlpm.txt, E491,
 _xlpm.afterQty, IFERROR(_xlfn.TEXTAFTER(_xlpm.txt, "QTY:"), ""),
 _xlpm.numberText, TRIM(_xlfn.TEXTBEFORE(_xlpm.afterQty, " ")),
 _xlpm.cleanNum, SUBSTITUTE(_xlpm.numberText, ",", ""),
 IF(ISNUMBER(--_xlpm.cleanNum), --_xlpm.cleanNum, "")
)</f>
        <v>3324</v>
      </c>
      <c r="J491" s="6" cm="1">
        <f t="array" ref="J491">_xlfn.LET(
 _xlpm.txt, E491,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3324</v>
      </c>
      <c r="K491" s="6" t="str" cm="1">
        <f t="array" ref="K491">_xlfn.LET(
 _xlpm.txt, E491,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91" s="6" t="str">
        <f>IFERROR(_xlfn.TEXTAFTER(_xlfn.TEXTBEFORE(E491," PER"),"USD ")," ")</f>
        <v xml:space="preserve"> </v>
      </c>
      <c r="M491" s="6" t="str">
        <f t="shared" si="36"/>
        <v>PCS</v>
      </c>
      <c r="N491" s="6">
        <v>941.8</v>
      </c>
      <c r="O491" s="6" t="s">
        <v>28</v>
      </c>
      <c r="P491" s="6">
        <v>499.75626460000001</v>
      </c>
      <c r="Q491" s="6">
        <v>470670.45</v>
      </c>
      <c r="R491" s="6">
        <v>5.9388742079999997</v>
      </c>
      <c r="S491" s="6">
        <v>5593.2317290000001</v>
      </c>
      <c r="T491" s="27">
        <v>172453.7</v>
      </c>
      <c r="U491" s="6">
        <f t="shared" si="37"/>
        <v>505.69513880800002</v>
      </c>
      <c r="V491" s="6">
        <f t="shared" si="38"/>
        <v>2023</v>
      </c>
      <c r="W491" s="10" t="str">
        <f>IFERROR(VLOOKUP(VALUE(D491),'HSN Lookup'!$A:$B,2,0),"Unknown")</f>
        <v>Household Steel Items</v>
      </c>
      <c r="X491" s="6" t="str">
        <f t="shared" si="39"/>
        <v>Other</v>
      </c>
    </row>
    <row r="492" spans="1:24">
      <c r="A492" s="25" t="s">
        <v>24</v>
      </c>
      <c r="B492" s="6" t="s">
        <v>687</v>
      </c>
      <c r="C492" s="6" t="s">
        <v>26</v>
      </c>
      <c r="D492" s="26" t="s">
        <v>32</v>
      </c>
      <c r="E492" s="6" t="s">
        <v>690</v>
      </c>
      <c r="F492" s="6" t="str" cm="1">
        <f t="array" ref="F492">_xlfn.LET(
 _xlpm.txt, E492,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492" s="6" t="str" cm="1">
        <f t="array" ref="G492">_xlfn.LET(
 _xlpm.txt, TRIM(E492),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492" s="6" t="str">
        <f t="shared" si="35"/>
        <v>RYX-02-020</v>
      </c>
      <c r="I492" s="6" t="str" cm="1">
        <f t="array" ref="I492">_xlfn.LET(
 _xlpm.txt, E492,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92" s="6" t="e" cm="1">
        <f t="array" ref="J492">_xlfn.LET(
 _xlpm.txt, E492,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92" s="6" t="e" cm="1">
        <f t="array" ref="K492">_xlfn.LET(
 _xlpm.txt, E492,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92" s="6" t="str">
        <f>IFERROR(_xlfn.TEXTAFTER(_xlfn.TEXTBEFORE(E492," PER"),"USD ")," ")</f>
        <v xml:space="preserve"> </v>
      </c>
      <c r="M492" s="6" t="e">
        <f t="shared" si="36"/>
        <v>#VALUE!</v>
      </c>
      <c r="N492" s="6">
        <v>4004</v>
      </c>
      <c r="O492" s="6" t="s">
        <v>28</v>
      </c>
      <c r="P492" s="6">
        <v>374.0212113</v>
      </c>
      <c r="Q492" s="6">
        <v>1497580.93</v>
      </c>
      <c r="R492" s="6">
        <v>4.44469651</v>
      </c>
      <c r="S492" s="6">
        <v>17796.56482</v>
      </c>
      <c r="T492" s="27">
        <v>548713.69999999995</v>
      </c>
      <c r="U492" s="6">
        <f t="shared" si="37"/>
        <v>378.46590780999998</v>
      </c>
      <c r="V492" s="6">
        <f t="shared" si="38"/>
        <v>2023</v>
      </c>
      <c r="W492" s="10" t="str">
        <f>IFERROR(VLOOKUP(VALUE(D492),'HSN Lookup'!$A:$B,2,0),"Unknown")</f>
        <v>Household Steel Items</v>
      </c>
      <c r="X492" s="6" t="str">
        <f t="shared" si="39"/>
        <v>Cloth Stand</v>
      </c>
    </row>
    <row r="493" spans="1:24">
      <c r="A493" s="25" t="s">
        <v>24</v>
      </c>
      <c r="B493" s="6" t="s">
        <v>687</v>
      </c>
      <c r="C493" s="6" t="s">
        <v>26</v>
      </c>
      <c r="D493" s="26" t="s">
        <v>32</v>
      </c>
      <c r="E493" s="6" t="s">
        <v>691</v>
      </c>
      <c r="F493" s="6" t="str" cm="1">
        <f t="array" ref="F493">_xlfn.LET(
 _xlpm.txt, E493,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93" s="6" t="str" cm="1">
        <f t="array" ref="G493">_xlfn.LET(
 _xlpm.txt, TRIM(E493),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SG902</v>
      </c>
      <c r="H493" s="6" t="str">
        <f t="shared" si="35"/>
        <v>WB-750</v>
      </c>
      <c r="I493" s="6" cm="1">
        <f t="array" ref="I493">_xlfn.LET(
 _xlpm.txt, E493,
 _xlpm.afterQty, IFERROR(_xlfn.TEXTAFTER(_xlpm.txt, "QTY:"), ""),
 _xlpm.numberText, TRIM(_xlfn.TEXTBEFORE(_xlpm.afterQty, " ")),
 _xlpm.cleanNum, SUBSTITUTE(_xlpm.numberText, ",", ""),
 IF(ISNUMBER(--_xlpm.cleanNum), --_xlpm.cleanNum, "")
)</f>
        <v>9264</v>
      </c>
      <c r="J493" s="6" cm="1">
        <f t="array" ref="J493">_xlfn.LET(
 _xlpm.txt, E493,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9264</v>
      </c>
      <c r="K493" s="6" t="str" cm="1">
        <f t="array" ref="K493">_xlfn.LET(
 _xlpm.txt, E493,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93" s="6" t="str">
        <f>IFERROR(_xlfn.TEXTAFTER(_xlfn.TEXTBEFORE(E493," PER"),"USD ")," ")</f>
        <v>1.18</v>
      </c>
      <c r="M493" s="6" t="str">
        <f t="shared" si="36"/>
        <v>PCS</v>
      </c>
      <c r="N493" s="6">
        <v>1621.2</v>
      </c>
      <c r="O493" s="6" t="s">
        <v>28</v>
      </c>
      <c r="P493" s="6">
        <v>585.74997529999996</v>
      </c>
      <c r="Q493" s="6">
        <v>949617.86</v>
      </c>
      <c r="R493" s="6">
        <v>6.9607840210000003</v>
      </c>
      <c r="S493" s="6">
        <v>11284.823050000001</v>
      </c>
      <c r="T493" s="27">
        <v>347940.1</v>
      </c>
      <c r="U493" s="6">
        <f t="shared" si="37"/>
        <v>592.71075932099995</v>
      </c>
      <c r="V493" s="6">
        <f t="shared" si="38"/>
        <v>2023</v>
      </c>
      <c r="W493" s="10" t="str">
        <f>IFERROR(VLOOKUP(VALUE(D493),'HSN Lookup'!$A:$B,2,0),"Unknown")</f>
        <v>Household Steel Items</v>
      </c>
      <c r="X493" s="6" t="str">
        <f t="shared" si="39"/>
        <v>Other</v>
      </c>
    </row>
    <row r="494" spans="1:24">
      <c r="A494" s="25" t="s">
        <v>24</v>
      </c>
      <c r="B494" s="6" t="s">
        <v>687</v>
      </c>
      <c r="C494" s="6" t="s">
        <v>26</v>
      </c>
      <c r="D494" s="26" t="s">
        <v>32</v>
      </c>
      <c r="E494" s="6" t="s">
        <v>692</v>
      </c>
      <c r="F494" s="6" t="str" cm="1">
        <f t="array" ref="F494">_xlfn.LET(
 _xlpm.txt, E494,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494" s="6" t="str" cm="1">
        <f t="array" ref="G494">_xlfn.LET(
 _xlpm.txt, TRIM(E494),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800ML</v>
      </c>
      <c r="H494" s="6" t="str">
        <f t="shared" si="35"/>
        <v>AM-394</v>
      </c>
      <c r="I494" s="6" cm="1">
        <f t="array" ref="I494">_xlfn.LET(
 _xlpm.txt, E494,
 _xlpm.afterQty, IFERROR(_xlfn.TEXTAFTER(_xlpm.txt, "QTY:"), ""),
 _xlpm.numberText, TRIM(_xlfn.TEXTBEFORE(_xlpm.afterQty, " ")),
 _xlpm.cleanNum, SUBSTITUTE(_xlpm.numberText, ",", ""),
 IF(ISNUMBER(--_xlpm.cleanNum), --_xlpm.cleanNum, "")
)</f>
        <v>24000</v>
      </c>
      <c r="J494" s="6" cm="1">
        <f t="array" ref="J494">_xlfn.LET(
 _xlpm.txt, E494,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24000</v>
      </c>
      <c r="K494" s="6" t="str" cm="1">
        <f t="array" ref="K494">_xlfn.LET(
 _xlpm.txt, E494,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494" s="6" t="str">
        <f>IFERROR(_xlfn.TEXTAFTER(_xlfn.TEXTBEFORE(E494," PER"),"USD ")," ")</f>
        <v>1.21</v>
      </c>
      <c r="M494" s="6" t="str">
        <f t="shared" si="36"/>
        <v>PCS</v>
      </c>
      <c r="N494" s="6">
        <v>4500</v>
      </c>
      <c r="O494" s="6" t="s">
        <v>28</v>
      </c>
      <c r="P494" s="6">
        <v>560.59911109999996</v>
      </c>
      <c r="Q494" s="6">
        <v>2522696</v>
      </c>
      <c r="R494" s="6">
        <v>6.6619026870000004</v>
      </c>
      <c r="S494" s="6">
        <v>29978.562089999999</v>
      </c>
      <c r="T494" s="27">
        <v>924315.8</v>
      </c>
      <c r="U494" s="6">
        <f t="shared" si="37"/>
        <v>567.26101378699991</v>
      </c>
      <c r="V494" s="6">
        <f t="shared" si="38"/>
        <v>2023</v>
      </c>
      <c r="W494" s="10" t="str">
        <f>IFERROR(VLOOKUP(VALUE(D494),'HSN Lookup'!$A:$B,2,0),"Unknown")</f>
        <v>Household Steel Items</v>
      </c>
      <c r="X494" s="6" t="str">
        <f t="shared" si="39"/>
        <v>Other</v>
      </c>
    </row>
    <row r="495" spans="1:24">
      <c r="A495" s="25" t="s">
        <v>24</v>
      </c>
      <c r="B495" s="6" t="s">
        <v>687</v>
      </c>
      <c r="C495" s="6" t="s">
        <v>26</v>
      </c>
      <c r="D495" s="26" t="s">
        <v>29</v>
      </c>
      <c r="E495" s="6" t="s">
        <v>693</v>
      </c>
      <c r="F495" s="6" t="str" cm="1">
        <f t="array" ref="F495">_xlfn.LET(
 _xlpm.txt, E495,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495" s="6" t="str" cm="1">
        <f t="array" ref="G495">_xlfn.LET(
 _xlpm.txt, TRIM(E495),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495" s="6" t="str">
        <f t="shared" si="35"/>
        <v>OKS-4156</v>
      </c>
      <c r="I495" s="6" cm="1">
        <f t="array" ref="I495">_xlfn.LET(
 _xlpm.txt, E495,
 _xlpm.afterQty, IFERROR(_xlfn.TEXTAFTER(_xlpm.txt, "QTY:"), ""),
 _xlpm.numberText, TRIM(_xlfn.TEXTBEFORE(_xlpm.afterQty, " ")),
 _xlpm.cleanNum, SUBSTITUTE(_xlpm.numberText, ",", ""),
 IF(ISNUMBER(--_xlpm.cleanNum), --_xlpm.cleanNum, "")
)</f>
        <v>100800</v>
      </c>
      <c r="J495" s="6" cm="1">
        <f t="array" ref="J495">_xlfn.LET(
 _xlpm.txt, E495,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495" s="6" t="str" cm="1">
        <f t="array" ref="K495">_xlfn.LET(
 _xlpm.txt, E495,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95" s="6" t="str">
        <f>IFERROR(_xlfn.TEXTAFTER(_xlfn.TEXTBEFORE(E495," PER"),"USD ")," ")</f>
        <v>0.245</v>
      </c>
      <c r="M495" s="6" t="str">
        <f t="shared" si="36"/>
        <v>PCS</v>
      </c>
      <c r="N495" s="6">
        <v>9273</v>
      </c>
      <c r="O495" s="6" t="s">
        <v>28</v>
      </c>
      <c r="P495" s="6">
        <v>233.0034315</v>
      </c>
      <c r="Q495" s="6">
        <v>2160640.8199999998</v>
      </c>
      <c r="R495" s="6">
        <v>2.7689059</v>
      </c>
      <c r="S495" s="6">
        <v>25676.064409999999</v>
      </c>
      <c r="T495" s="27">
        <v>949817.7</v>
      </c>
      <c r="U495" s="6">
        <f t="shared" si="37"/>
        <v>235.7723374</v>
      </c>
      <c r="V495" s="6">
        <f t="shared" si="38"/>
        <v>2023</v>
      </c>
      <c r="W495" s="10" t="str">
        <f>IFERROR(VLOOKUP(VALUE(D495),'HSN Lookup'!$A:$B,2,0),"Unknown")</f>
        <v>Steel Scrubbers</v>
      </c>
      <c r="X495" s="6" t="str">
        <f t="shared" si="39"/>
        <v>Scrubber</v>
      </c>
    </row>
    <row r="496" spans="1:24">
      <c r="A496" s="25" t="s">
        <v>24</v>
      </c>
      <c r="B496" s="6" t="s">
        <v>694</v>
      </c>
      <c r="C496" s="6" t="s">
        <v>26</v>
      </c>
      <c r="D496" s="26" t="s">
        <v>32</v>
      </c>
      <c r="E496" s="6" t="s">
        <v>695</v>
      </c>
      <c r="F496" s="6" t="str" cm="1">
        <f t="array" ref="F496">_xlfn.LET(
 _xlpm.txt, E496,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96" s="6" t="str" cm="1">
        <f t="array" ref="G496">_xlfn.LET(
 _xlpm.txt, TRIM(E496),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SG902 (WB-750)</v>
      </c>
      <c r="H496" s="6" t="str">
        <f t="shared" si="35"/>
        <v>WB-750</v>
      </c>
      <c r="I496" s="6" t="str" cm="1">
        <f t="array" ref="I496">_xlfn.LET(
 _xlpm.txt, E496,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96" s="6" t="e" cm="1">
        <f t="array" ref="J496">_xlfn.LET(
 _xlpm.txt, E496,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96" s="6" t="e" cm="1">
        <f t="array" ref="K496">_xlfn.LET(
 _xlpm.txt, E496,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96" s="6" t="str">
        <f>IFERROR(_xlfn.TEXTAFTER(_xlfn.TEXTBEFORE(E496," PER"),"USD ")," ")</f>
        <v>1.180</v>
      </c>
      <c r="M496" s="6" t="e">
        <f t="shared" si="36"/>
        <v>#VALUE!</v>
      </c>
      <c r="N496" s="6">
        <v>42</v>
      </c>
      <c r="O496" s="6" t="s">
        <v>28</v>
      </c>
      <c r="P496" s="6">
        <v>592.642381</v>
      </c>
      <c r="Q496" s="6">
        <v>24890.98</v>
      </c>
      <c r="R496" s="6">
        <v>7.0426902069999997</v>
      </c>
      <c r="S496" s="6">
        <v>295.79298870000002</v>
      </c>
      <c r="T496" s="27">
        <v>9120</v>
      </c>
      <c r="U496" s="6">
        <f t="shared" si="37"/>
        <v>599.68507120699996</v>
      </c>
      <c r="V496" s="6">
        <f t="shared" si="38"/>
        <v>2023</v>
      </c>
      <c r="W496" s="10" t="str">
        <f>IFERROR(VLOOKUP(VALUE(D496),'HSN Lookup'!$A:$B,2,0),"Unknown")</f>
        <v>Household Steel Items</v>
      </c>
      <c r="X496" s="6" t="str">
        <f t="shared" si="39"/>
        <v>Other</v>
      </c>
    </row>
    <row r="497" spans="1:24">
      <c r="A497" s="25" t="s">
        <v>24</v>
      </c>
      <c r="B497" s="6" t="s">
        <v>694</v>
      </c>
      <c r="C497" s="6" t="s">
        <v>26</v>
      </c>
      <c r="D497" s="26" t="s">
        <v>32</v>
      </c>
      <c r="E497" s="6" t="s">
        <v>696</v>
      </c>
      <c r="F497" s="6" t="str" cm="1">
        <f t="array" ref="F497">_xlfn.LET(
 _xlpm.txt, E497,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97" s="6" t="str" cm="1">
        <f t="array" ref="G497">_xlfn.LET(
 _xlpm.txt, TRIM(E497),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800ML (AM-394)</v>
      </c>
      <c r="H497" s="6" t="str">
        <f t="shared" si="35"/>
        <v>AM-394</v>
      </c>
      <c r="I497" s="6" t="str" cm="1">
        <f t="array" ref="I497">_xlfn.LET(
 _xlpm.txt, E497,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97" s="6" cm="1">
        <f t="array" ref="J497">_xlfn.LET(
 _xlpm.txt, E497,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11568</v>
      </c>
      <c r="K497" s="6" t="str" cm="1">
        <f t="array" ref="K497">_xlfn.LET(
 _xlpm.txt, E497,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97" s="6" t="str">
        <f>IFERROR(_xlfn.TEXTAFTER(_xlfn.TEXTBEFORE(E497," PER"),"USD ")," ")</f>
        <v>1.210</v>
      </c>
      <c r="M497" s="6" t="str">
        <f t="shared" si="36"/>
        <v>PCS</v>
      </c>
      <c r="N497" s="6">
        <v>2169</v>
      </c>
      <c r="O497" s="6" t="s">
        <v>28</v>
      </c>
      <c r="P497" s="6">
        <v>567.19565699999998</v>
      </c>
      <c r="Q497" s="6">
        <v>1230247.3799999999</v>
      </c>
      <c r="R497" s="6">
        <v>6.7402930120000004</v>
      </c>
      <c r="S497" s="6">
        <v>14619.695540000001</v>
      </c>
      <c r="T497" s="27">
        <v>450762.6</v>
      </c>
      <c r="U497" s="6">
        <f t="shared" si="37"/>
        <v>573.93595001200003</v>
      </c>
      <c r="V497" s="6">
        <f t="shared" si="38"/>
        <v>2023</v>
      </c>
      <c r="W497" s="10" t="str">
        <f>IFERROR(VLOOKUP(VALUE(D497),'HSN Lookup'!$A:$B,2,0),"Unknown")</f>
        <v>Household Steel Items</v>
      </c>
      <c r="X497" s="6" t="str">
        <f t="shared" si="39"/>
        <v>Other</v>
      </c>
    </row>
    <row r="498" spans="1:24">
      <c r="A498" s="25" t="s">
        <v>24</v>
      </c>
      <c r="B498" s="6" t="s">
        <v>694</v>
      </c>
      <c r="C498" s="6" t="s">
        <v>26</v>
      </c>
      <c r="D498" s="26" t="s">
        <v>32</v>
      </c>
      <c r="E498" s="6" t="s">
        <v>697</v>
      </c>
      <c r="F498" s="6" t="str" cm="1">
        <f t="array" ref="F498">_xlfn.LET(
 _xlpm.txt, E498,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498" s="6" t="str" cm="1">
        <f t="array" ref="G498">_xlfn.LET(
 _xlpm.txt, TRIM(E498),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498" s="6" t="str">
        <f t="shared" si="35"/>
        <v>SB-01</v>
      </c>
      <c r="I498" s="6" t="str" cm="1">
        <f t="array" ref="I498">_xlfn.LET(
 _xlpm.txt, E498,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98" s="6" t="e" cm="1">
        <f t="array" ref="J498">_xlfn.LET(
 _xlpm.txt, E498,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498" s="6" t="e" cm="1">
        <f t="array" ref="K498">_xlfn.LET(
 _xlpm.txt, E498,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498" s="6" t="str">
        <f>IFERROR(_xlfn.TEXTAFTER(_xlfn.TEXTBEFORE(E498," PER"),"USD ")," ")</f>
        <v>1.055</v>
      </c>
      <c r="M498" s="6" t="e">
        <f t="shared" si="36"/>
        <v>#VALUE!</v>
      </c>
      <c r="N498" s="6">
        <v>96.6</v>
      </c>
      <c r="O498" s="6" t="s">
        <v>28</v>
      </c>
      <c r="P498" s="6">
        <v>529.86252590000004</v>
      </c>
      <c r="Q498" s="6">
        <v>51184.72</v>
      </c>
      <c r="R498" s="6">
        <v>6.2966432069999998</v>
      </c>
      <c r="S498" s="6">
        <v>608.25573380000003</v>
      </c>
      <c r="T498" s="27">
        <v>18754</v>
      </c>
      <c r="U498" s="6">
        <f t="shared" si="37"/>
        <v>536.15916910700003</v>
      </c>
      <c r="V498" s="6">
        <f t="shared" si="38"/>
        <v>2023</v>
      </c>
      <c r="W498" s="10" t="str">
        <f>IFERROR(VLOOKUP(VALUE(D498),'HSN Lookup'!$A:$B,2,0),"Unknown")</f>
        <v>Household Steel Items</v>
      </c>
      <c r="X498" s="6" t="str">
        <f t="shared" si="39"/>
        <v>Other</v>
      </c>
    </row>
    <row r="499" spans="1:24">
      <c r="A499" s="25" t="s">
        <v>24</v>
      </c>
      <c r="B499" s="6" t="s">
        <v>694</v>
      </c>
      <c r="C499" s="6" t="s">
        <v>26</v>
      </c>
      <c r="D499" s="26" t="s">
        <v>32</v>
      </c>
      <c r="E499" s="6" t="s">
        <v>698</v>
      </c>
      <c r="F499" s="6" t="str" cm="1">
        <f t="array" ref="F499">_xlfn.LET(
 _xlpm.txt, E499,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499" s="6" t="str" cm="1">
        <f t="array" ref="G499">_xlfn.LET(
 _xlpm.txt, TRIM(E499),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1.45L (AM-398)</v>
      </c>
      <c r="H499" s="6" t="str">
        <f t="shared" si="35"/>
        <v>AM-398</v>
      </c>
      <c r="I499" s="6" t="str" cm="1">
        <f t="array" ref="I499">_xlfn.LET(
 _xlpm.txt, E499,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499" s="6" cm="1">
        <f t="array" ref="J499">_xlfn.LET(
 _xlpm.txt, E499,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15540</v>
      </c>
      <c r="K499" s="6" t="str" cm="1">
        <f t="array" ref="K499">_xlfn.LET(
 _xlpm.txt, E499,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499" s="6" t="str">
        <f>IFERROR(_xlfn.TEXTAFTER(_xlfn.TEXTBEFORE(E499," PER"),"USD ")," ")</f>
        <v>1.630</v>
      </c>
      <c r="M499" s="6" t="str">
        <f t="shared" si="36"/>
        <v>PCS</v>
      </c>
      <c r="N499" s="6">
        <v>4403</v>
      </c>
      <c r="O499" s="6" t="s">
        <v>28</v>
      </c>
      <c r="P499" s="6">
        <v>505.63687709999999</v>
      </c>
      <c r="Q499" s="6">
        <v>2226319.17</v>
      </c>
      <c r="R499" s="6">
        <v>6.0087567100000001</v>
      </c>
      <c r="S499" s="6">
        <v>26456.555789999999</v>
      </c>
      <c r="T499" s="27">
        <v>815723.3</v>
      </c>
      <c r="U499" s="6">
        <f t="shared" si="37"/>
        <v>511.64563380999999</v>
      </c>
      <c r="V499" s="6">
        <f t="shared" si="38"/>
        <v>2023</v>
      </c>
      <c r="W499" s="10" t="str">
        <f>IFERROR(VLOOKUP(VALUE(D499),'HSN Lookup'!$A:$B,2,0),"Unknown")</f>
        <v>Household Steel Items</v>
      </c>
      <c r="X499" s="6" t="str">
        <f t="shared" si="39"/>
        <v>Other</v>
      </c>
    </row>
    <row r="500" spans="1:24">
      <c r="A500" s="25" t="s">
        <v>24</v>
      </c>
      <c r="B500" s="6" t="s">
        <v>699</v>
      </c>
      <c r="C500" s="6" t="s">
        <v>26</v>
      </c>
      <c r="D500" s="26" t="s">
        <v>32</v>
      </c>
      <c r="E500" s="6" t="s">
        <v>700</v>
      </c>
      <c r="F500" s="6" t="str" cm="1">
        <f t="array" ref="F500">_xlfn.LET(
 _xlpm.txt, E500,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500" s="6" t="str" cm="1">
        <f t="array" ref="G500">_xlfn.LET(
 _xlpm.txt, TRIM(E500),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500" s="6" t="str">
        <f t="shared" si="35"/>
        <v>AM-430</v>
      </c>
      <c r="I500" s="6" t="str" cm="1">
        <f t="array" ref="I500">_xlfn.LET(
 _xlpm.txt, E500,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00" s="6" cm="1">
        <f t="array" ref="J500">_xlfn.LET(
 _xlpm.txt, E500,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38688</v>
      </c>
      <c r="K500" s="6" t="str" cm="1">
        <f t="array" ref="K500">_xlfn.LET(
 _xlpm.txt, E500,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00" s="6" t="str">
        <f>IFERROR(_xlfn.TEXTAFTER(_xlfn.TEXTBEFORE(E500," PER"),"USD ")," ")</f>
        <v>0.5673</v>
      </c>
      <c r="M500" s="6" t="str">
        <f t="shared" si="36"/>
        <v>PCS</v>
      </c>
      <c r="N500" s="6">
        <v>7092.8</v>
      </c>
      <c r="O500" s="6" t="s">
        <v>28</v>
      </c>
      <c r="P500" s="6">
        <v>272.9822355</v>
      </c>
      <c r="Q500" s="6">
        <v>1936208.4</v>
      </c>
      <c r="R500" s="6">
        <v>3.2439956689999998</v>
      </c>
      <c r="S500" s="6">
        <v>23009.012480000001</v>
      </c>
      <c r="T500" s="27">
        <v>709426.8</v>
      </c>
      <c r="U500" s="6">
        <f t="shared" si="37"/>
        <v>276.22623116900002</v>
      </c>
      <c r="V500" s="6">
        <f t="shared" si="38"/>
        <v>2023</v>
      </c>
      <c r="W500" s="10" t="str">
        <f>IFERROR(VLOOKUP(VALUE(D500),'HSN Lookup'!$A:$B,2,0),"Unknown")</f>
        <v>Household Steel Items</v>
      </c>
      <c r="X500" s="6" t="str">
        <f t="shared" si="39"/>
        <v>Sprinkler</v>
      </c>
    </row>
    <row r="501" spans="1:24">
      <c r="A501" s="25" t="s">
        <v>24</v>
      </c>
      <c r="B501" s="6" t="s">
        <v>701</v>
      </c>
      <c r="C501" s="6" t="s">
        <v>26</v>
      </c>
      <c r="D501" s="26" t="s">
        <v>32</v>
      </c>
      <c r="E501" s="6" t="s">
        <v>702</v>
      </c>
      <c r="F501" s="6" t="str" cm="1">
        <f t="array" ref="F501">_xlfn.LET(
 _xlpm.txt, E501,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DRAINER</v>
      </c>
      <c r="G501" s="6" t="str" cm="1">
        <f t="array" ref="G501">_xlfn.LET(
 _xlpm.txt, TRIM(E501),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DRAINER (AM-321)</v>
      </c>
      <c r="H501" s="6" t="str">
        <f t="shared" si="35"/>
        <v>AM-321</v>
      </c>
      <c r="I501" s="6" t="str" cm="1">
        <f t="array" ref="I501">_xlfn.LET(
 _xlpm.txt, E501,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01" s="6" cm="1">
        <f t="array" ref="J501">_xlfn.LET(
 _xlpm.txt, E501,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501" s="6" t="str" cm="1">
        <f t="array" ref="K501">_xlfn.LET(
 _xlpm.txt, E501,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01" s="6" t="str">
        <f>IFERROR(_xlfn.TEXTAFTER(_xlfn.TEXTBEFORE(E501," PER"),"USD ")," ")</f>
        <v>0.7290</v>
      </c>
      <c r="M501" s="6" t="str">
        <f t="shared" si="36"/>
        <v>PCS</v>
      </c>
      <c r="N501" s="6">
        <v>3465</v>
      </c>
      <c r="O501" s="6" t="s">
        <v>28</v>
      </c>
      <c r="P501" s="6">
        <v>477.16151230000003</v>
      </c>
      <c r="Q501" s="6">
        <v>1653364.64</v>
      </c>
      <c r="R501" s="6">
        <v>5.6703685359999998</v>
      </c>
      <c r="S501" s="6">
        <v>19647.826980000002</v>
      </c>
      <c r="T501" s="27">
        <v>605792.80000000005</v>
      </c>
      <c r="U501" s="6">
        <f t="shared" si="37"/>
        <v>482.83188083600004</v>
      </c>
      <c r="V501" s="6">
        <f t="shared" si="38"/>
        <v>2023</v>
      </c>
      <c r="W501" s="10" t="str">
        <f>IFERROR(VLOOKUP(VALUE(D501),'HSN Lookup'!$A:$B,2,0),"Unknown")</f>
        <v>Household Steel Items</v>
      </c>
      <c r="X501" s="6" t="str">
        <f t="shared" si="39"/>
        <v>Other</v>
      </c>
    </row>
    <row r="502" spans="1:24">
      <c r="A502" s="25" t="s">
        <v>24</v>
      </c>
      <c r="B502" s="6" t="s">
        <v>701</v>
      </c>
      <c r="C502" s="6" t="s">
        <v>26</v>
      </c>
      <c r="D502" s="26" t="s">
        <v>32</v>
      </c>
      <c r="E502" s="6" t="s">
        <v>703</v>
      </c>
      <c r="F502" s="6" t="str" cm="1">
        <f t="array" ref="F502">_xlfn.LET(
 _xlpm.txt, E502,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HAND</v>
      </c>
      <c r="G502" s="6" t="str" cm="1">
        <f t="array" ref="G502">_xlfn.LET(
 _xlpm.txt, TRIM(E502),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(AM-474)</v>
      </c>
      <c r="H502" s="6" t="str">
        <f t="shared" si="35"/>
        <v>AM-474</v>
      </c>
      <c r="I502" s="6" t="str" cm="1">
        <f t="array" ref="I502">_xlfn.LET(
 _xlpm.txt, E502,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02" s="6" cm="1">
        <f t="array" ref="J502">_xlfn.LET(
 _xlpm.txt, E502,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600</v>
      </c>
      <c r="K502" s="6" t="str" cm="1">
        <f t="array" ref="K502">_xlfn.LET(
 _xlpm.txt, E502,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02" s="6" t="str">
        <f>IFERROR(_xlfn.TEXTAFTER(_xlfn.TEXTBEFORE(E502," PER"),"USD ")," ")</f>
        <v>0.6602</v>
      </c>
      <c r="M502" s="6" t="str">
        <f t="shared" si="36"/>
        <v>PCS</v>
      </c>
      <c r="N502" s="6">
        <v>60</v>
      </c>
      <c r="O502" s="6" t="s">
        <v>28</v>
      </c>
      <c r="P502" s="6">
        <v>594.17733329999999</v>
      </c>
      <c r="Q502" s="6">
        <v>35650.639999999999</v>
      </c>
      <c r="R502" s="6">
        <v>7.0609308769999997</v>
      </c>
      <c r="S502" s="6">
        <v>423.6558526</v>
      </c>
      <c r="T502" s="27">
        <v>13062.4</v>
      </c>
      <c r="U502" s="6">
        <f t="shared" si="37"/>
        <v>601.23826417700002</v>
      </c>
      <c r="V502" s="6">
        <f t="shared" si="38"/>
        <v>2023</v>
      </c>
      <c r="W502" s="10" t="str">
        <f>IFERROR(VLOOKUP(VALUE(D502),'HSN Lookup'!$A:$B,2,0),"Unknown")</f>
        <v>Household Steel Items</v>
      </c>
      <c r="X502" s="6" t="str">
        <f t="shared" si="39"/>
        <v>Other</v>
      </c>
    </row>
    <row r="503" spans="1:24">
      <c r="A503" s="25" t="s">
        <v>24</v>
      </c>
      <c r="B503" s="6" t="s">
        <v>701</v>
      </c>
      <c r="C503" s="6" t="s">
        <v>26</v>
      </c>
      <c r="D503" s="26" t="s">
        <v>32</v>
      </c>
      <c r="E503" s="6" t="s">
        <v>704</v>
      </c>
      <c r="F503" s="6" t="str" cm="1">
        <f t="array" ref="F503">_xlfn.LET(
 _xlpm.txt, E503,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503" s="6" t="str" cm="1">
        <f t="array" ref="G503">_xlfn.LET(
 _xlpm.txt, TRIM(E503),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503" s="6" t="str">
        <f t="shared" si="35"/>
        <v>SB-12</v>
      </c>
      <c r="I503" s="6" t="str" cm="1">
        <f t="array" ref="I503">_xlfn.LET(
 _xlpm.txt, E503,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03" s="6" cm="1">
        <f t="array" ref="J503">_xlfn.LET(
 _xlpm.txt, E503,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503" s="6" t="str" cm="1">
        <f t="array" ref="K503">_xlfn.LET(
 _xlpm.txt, E503,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03" s="6" t="str">
        <f>IFERROR(_xlfn.TEXTAFTER(_xlfn.TEXTBEFORE(E503," PER"),"USD ")," ")</f>
        <v>1.0316</v>
      </c>
      <c r="M503" s="6" t="str">
        <f t="shared" si="36"/>
        <v>PCS</v>
      </c>
      <c r="N503" s="6">
        <v>6160</v>
      </c>
      <c r="O503" s="6" t="s">
        <v>28</v>
      </c>
      <c r="P503" s="6">
        <v>379.81470289999999</v>
      </c>
      <c r="Q503" s="6">
        <v>2339658.5699999998</v>
      </c>
      <c r="R503" s="6">
        <v>4.5135437070000002</v>
      </c>
      <c r="S503" s="6">
        <v>27803.429230000002</v>
      </c>
      <c r="T503" s="27">
        <v>857250.9</v>
      </c>
      <c r="U503" s="6">
        <f t="shared" si="37"/>
        <v>384.32824660699998</v>
      </c>
      <c r="V503" s="6">
        <f t="shared" si="38"/>
        <v>2023</v>
      </c>
      <c r="W503" s="10" t="str">
        <f>IFERROR(VLOOKUP(VALUE(D503),'HSN Lookup'!$A:$B,2,0),"Unknown")</f>
        <v>Household Steel Items</v>
      </c>
      <c r="X503" s="6" t="str">
        <f t="shared" si="39"/>
        <v>Tea Strainer</v>
      </c>
    </row>
    <row r="504" spans="1:24">
      <c r="A504" s="25" t="s">
        <v>24</v>
      </c>
      <c r="B504" s="6" t="s">
        <v>701</v>
      </c>
      <c r="C504" s="6" t="s">
        <v>26</v>
      </c>
      <c r="D504" s="26" t="s">
        <v>32</v>
      </c>
      <c r="E504" s="6" t="s">
        <v>705</v>
      </c>
      <c r="F504" s="6" t="str" cm="1">
        <f t="array" ref="F504">_xlfn.LET(
 _xlpm.txt, E504,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KITCHEN</v>
      </c>
      <c r="G504" s="6" t="str" cm="1">
        <f t="array" ref="G504">_xlfn.LET(
 _xlpm.txt, TRIM(E504),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BASKET (AM-322)</v>
      </c>
      <c r="H504" s="6" t="str">
        <f t="shared" si="35"/>
        <v>AM-322</v>
      </c>
      <c r="I504" s="6" t="str" cm="1">
        <f t="array" ref="I504">_xlfn.LET(
 _xlpm.txt, E504,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04" s="6" cm="1">
        <f t="array" ref="J504">_xlfn.LET(
 _xlpm.txt, E504,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6000</v>
      </c>
      <c r="K504" s="6" t="str" cm="1">
        <f t="array" ref="K504">_xlfn.LET(
 _xlpm.txt, E504,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04" s="6" t="str">
        <f>IFERROR(_xlfn.TEXTAFTER(_xlfn.TEXTBEFORE(E504," PER"),"USD ")," ")</f>
        <v>1.2792</v>
      </c>
      <c r="M504" s="6" t="str">
        <f t="shared" si="36"/>
        <v>PCS</v>
      </c>
      <c r="N504" s="6">
        <v>1650</v>
      </c>
      <c r="O504" s="6" t="s">
        <v>28</v>
      </c>
      <c r="P504" s="6">
        <v>418.64539389999999</v>
      </c>
      <c r="Q504" s="6">
        <v>690764.9</v>
      </c>
      <c r="R504" s="6">
        <v>4.9749898269999999</v>
      </c>
      <c r="S504" s="6">
        <v>8208.7332139999999</v>
      </c>
      <c r="T504" s="27">
        <v>253096.3</v>
      </c>
      <c r="U504" s="6">
        <f t="shared" si="37"/>
        <v>423.62038372699999</v>
      </c>
      <c r="V504" s="6">
        <f t="shared" si="38"/>
        <v>2023</v>
      </c>
      <c r="W504" s="10" t="str">
        <f>IFERROR(VLOOKUP(VALUE(D504),'HSN Lookup'!$A:$B,2,0),"Unknown")</f>
        <v>Household Steel Items</v>
      </c>
      <c r="X504" s="6" t="str">
        <f t="shared" si="39"/>
        <v>Basket</v>
      </c>
    </row>
    <row r="505" spans="1:24">
      <c r="A505" s="25" t="s">
        <v>24</v>
      </c>
      <c r="B505" s="6" t="s">
        <v>706</v>
      </c>
      <c r="C505" s="6" t="s">
        <v>26</v>
      </c>
      <c r="D505" s="26" t="s">
        <v>32</v>
      </c>
      <c r="E505" s="6" t="s">
        <v>707</v>
      </c>
      <c r="F505" s="6" t="str" cm="1">
        <f t="array" ref="F505">_xlfn.LET(
 _xlpm.txt, E505,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05" s="6" t="str" cm="1">
        <f t="array" ref="G505">_xlfn.LET(
 _xlpm.txt, TRIM(E505),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1.45L</v>
      </c>
      <c r="H505" s="6" t="str">
        <f t="shared" si="35"/>
        <v>AM-398</v>
      </c>
      <c r="I505" s="6" cm="1">
        <f t="array" ref="I505">_xlfn.LET(
 _xlpm.txt, E505,
 _xlpm.afterQty, IFERROR(_xlfn.TEXTAFTER(_xlpm.txt, "QTY:"), ""),
 _xlpm.numberText, TRIM(_xlfn.TEXTBEFORE(_xlpm.afterQty, " ")),
 _xlpm.cleanNum, SUBSTITUTE(_xlpm.numberText, ",", ""),
 IF(ISNUMBER(--_xlpm.cleanNum), --_xlpm.cleanNum, "")
)</f>
        <v>3648</v>
      </c>
      <c r="J505" s="6" cm="1">
        <f t="array" ref="J505">_xlfn.LET(
 _xlpm.txt, E505,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3648</v>
      </c>
      <c r="K505" s="6" t="str" cm="1">
        <f t="array" ref="K505">_xlfn.LET(
 _xlpm.txt, E505,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05" s="6" t="str">
        <f>IFERROR(_xlfn.TEXTAFTER(_xlfn.TEXTBEFORE(E505," PER"),"USD ")," ")</f>
        <v xml:space="preserve"> </v>
      </c>
      <c r="M505" s="6" t="str">
        <f t="shared" si="36"/>
        <v>PCS</v>
      </c>
      <c r="N505" s="6">
        <v>1033.5999999999999</v>
      </c>
      <c r="O505" s="6" t="s">
        <v>28</v>
      </c>
      <c r="P505" s="6">
        <v>499.473007</v>
      </c>
      <c r="Q505" s="6">
        <v>516255.3</v>
      </c>
      <c r="R505" s="6">
        <v>5.9355081040000002</v>
      </c>
      <c r="S505" s="6">
        <v>6134.9411760000003</v>
      </c>
      <c r="T505" s="27">
        <v>189156</v>
      </c>
      <c r="U505" s="6">
        <f t="shared" si="37"/>
        <v>505.408515104</v>
      </c>
      <c r="V505" s="6">
        <f t="shared" si="38"/>
        <v>2023</v>
      </c>
      <c r="W505" s="10" t="str">
        <f>IFERROR(VLOOKUP(VALUE(D505),'HSN Lookup'!$A:$B,2,0),"Unknown")</f>
        <v>Household Steel Items</v>
      </c>
      <c r="X505" s="6" t="str">
        <f t="shared" si="39"/>
        <v>Other</v>
      </c>
    </row>
    <row r="506" spans="1:24">
      <c r="A506" s="25" t="s">
        <v>24</v>
      </c>
      <c r="B506" s="6" t="s">
        <v>706</v>
      </c>
      <c r="C506" s="6" t="s">
        <v>26</v>
      </c>
      <c r="D506" s="26" t="s">
        <v>32</v>
      </c>
      <c r="E506" s="6" t="s">
        <v>708</v>
      </c>
      <c r="F506" s="6" t="str" cm="1">
        <f t="array" ref="F506">_xlfn.LET(
 _xlpm.txt, E506,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06" s="6" t="str" cm="1">
        <f t="array" ref="G506">_xlfn.LET(
 _xlpm.txt, TRIM(E506),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</v>
      </c>
      <c r="H506" s="6" t="str">
        <f t="shared" si="35"/>
        <v>AM-460</v>
      </c>
      <c r="I506" s="6" cm="1">
        <f t="array" ref="I506">_xlfn.LET(
 _xlpm.txt, E506,
 _xlpm.afterQty, IFERROR(_xlfn.TEXTAFTER(_xlpm.txt, "QTY:"), ""),
 _xlpm.numberText, TRIM(_xlfn.TEXTBEFORE(_xlpm.afterQty, " ")),
 _xlpm.cleanNum, SUBSTITUTE(_xlpm.numberText, ",", ""),
 IF(ISNUMBER(--_xlpm.cleanNum), --_xlpm.cleanNum, "")
)</f>
        <v>4584</v>
      </c>
      <c r="J506" s="6" cm="1">
        <f t="array" ref="J506">_xlfn.LET(
 _xlpm.txt, E506,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4584</v>
      </c>
      <c r="K506" s="6" t="str" cm="1">
        <f t="array" ref="K506">_xlfn.LET(
 _xlpm.txt, E506,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06" s="6" t="str">
        <f>IFERROR(_xlfn.TEXTAFTER(_xlfn.TEXTBEFORE(E506," PER"),"USD ")," ")</f>
        <v xml:space="preserve"> </v>
      </c>
      <c r="M506" s="6" t="str">
        <f t="shared" si="36"/>
        <v>PCS</v>
      </c>
      <c r="N506" s="6">
        <v>744.9</v>
      </c>
      <c r="O506" s="6" t="s">
        <v>28</v>
      </c>
      <c r="P506" s="6">
        <v>619.76457240000002</v>
      </c>
      <c r="Q506" s="6">
        <v>461662.63</v>
      </c>
      <c r="R506" s="6">
        <v>7.3649978899999997</v>
      </c>
      <c r="S506" s="6">
        <v>5486.1869280000001</v>
      </c>
      <c r="T506" s="27">
        <v>169153.2</v>
      </c>
      <c r="U506" s="6">
        <f t="shared" si="37"/>
        <v>627.12957029000006</v>
      </c>
      <c r="V506" s="6">
        <f t="shared" si="38"/>
        <v>2023</v>
      </c>
      <c r="W506" s="10" t="str">
        <f>IFERROR(VLOOKUP(VALUE(D506),'HSN Lookup'!$A:$B,2,0),"Unknown")</f>
        <v>Household Steel Items</v>
      </c>
      <c r="X506" s="6" t="str">
        <f t="shared" si="39"/>
        <v>Other</v>
      </c>
    </row>
    <row r="507" spans="1:24">
      <c r="A507" s="25" t="s">
        <v>24</v>
      </c>
      <c r="B507" s="6" t="s">
        <v>706</v>
      </c>
      <c r="C507" s="6" t="s">
        <v>26</v>
      </c>
      <c r="D507" s="26" t="s">
        <v>32</v>
      </c>
      <c r="E507" s="6" t="s">
        <v>709</v>
      </c>
      <c r="F507" s="6" t="str" cm="1">
        <f t="array" ref="F507">_xlfn.LET(
 _xlpm.txt, E507,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07" s="6" t="str" cm="1">
        <f t="array" ref="G507">_xlfn.LET(
 _xlpm.txt, TRIM(E507),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</v>
      </c>
      <c r="H507" s="6" t="str">
        <f t="shared" si="35"/>
        <v>AM-393</v>
      </c>
      <c r="I507" s="6" cm="1">
        <f t="array" ref="I507">_xlfn.LET(
 _xlpm.txt, E507,
 _xlpm.afterQty, IFERROR(_xlfn.TEXTAFTER(_xlpm.txt, "QTY:"), ""),
 _xlpm.numberText, TRIM(_xlfn.TEXTBEFORE(_xlpm.afterQty, " ")),
 _xlpm.cleanNum, SUBSTITUTE(_xlpm.numberText, ",", ""),
 IF(ISNUMBER(--_xlpm.cleanNum), --_xlpm.cleanNum, "")
)</f>
        <v>13440</v>
      </c>
      <c r="J507" s="6" cm="1">
        <f t="array" ref="J507">_xlfn.LET(
 _xlpm.txt, E507,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13440</v>
      </c>
      <c r="K507" s="6" t="str" cm="1">
        <f t="array" ref="K507">_xlfn.LET(
 _xlpm.txt, E507,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07" s="6" t="str">
        <f>IFERROR(_xlfn.TEXTAFTER(_xlfn.TEXTBEFORE(E507," PER"),"USD ")," ")</f>
        <v>1.23</v>
      </c>
      <c r="M507" s="6" t="str">
        <f t="shared" si="36"/>
        <v>PCS</v>
      </c>
      <c r="N507" s="6">
        <v>2688</v>
      </c>
      <c r="O507" s="6" t="s">
        <v>28</v>
      </c>
      <c r="P507" s="6">
        <v>533.9458482</v>
      </c>
      <c r="Q507" s="6">
        <v>1435246.44</v>
      </c>
      <c r="R507" s="6">
        <v>6.345167537</v>
      </c>
      <c r="S507" s="6">
        <v>17055.81034</v>
      </c>
      <c r="T507" s="27">
        <v>525874.30000000005</v>
      </c>
      <c r="U507" s="6">
        <f t="shared" si="37"/>
        <v>540.29101573699995</v>
      </c>
      <c r="V507" s="6">
        <f t="shared" si="38"/>
        <v>2023</v>
      </c>
      <c r="W507" s="10" t="str">
        <f>IFERROR(VLOOKUP(VALUE(D507),'HSN Lookup'!$A:$B,2,0),"Unknown")</f>
        <v>Household Steel Items</v>
      </c>
      <c r="X507" s="6" t="str">
        <f t="shared" si="39"/>
        <v>Other</v>
      </c>
    </row>
    <row r="508" spans="1:24">
      <c r="A508" s="25" t="s">
        <v>24</v>
      </c>
      <c r="B508" s="6" t="s">
        <v>706</v>
      </c>
      <c r="C508" s="6" t="s">
        <v>26</v>
      </c>
      <c r="D508" s="26" t="s">
        <v>32</v>
      </c>
      <c r="E508" s="6" t="s">
        <v>688</v>
      </c>
      <c r="F508" s="6" t="str" cm="1">
        <f t="array" ref="F508">_xlfn.LET(
 _xlpm.txt, E508,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508" s="6" t="str" cm="1">
        <f t="array" ref="G508">_xlfn.LET(
 _xlpm.txt, TRIM(E508),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508" s="6" t="str">
        <f t="shared" si="35"/>
        <v>RYX-02-021A</v>
      </c>
      <c r="I508" s="6" t="str" cm="1">
        <f t="array" ref="I508">_xlfn.LET(
 _xlpm.txt, E508,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08" s="6" t="e" cm="1">
        <f t="array" ref="J508">_xlfn.LET(
 _xlpm.txt, E508,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08" s="6" t="e" cm="1">
        <f t="array" ref="K508">_xlfn.LET(
 _xlpm.txt, E508,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08" s="6" t="str">
        <f>IFERROR(_xlfn.TEXTAFTER(_xlfn.TEXTBEFORE(E508," PER"),"USD ")," ")</f>
        <v xml:space="preserve"> </v>
      </c>
      <c r="M508" s="6" t="e">
        <f t="shared" si="36"/>
        <v>#VALUE!</v>
      </c>
      <c r="N508" s="6">
        <v>14256</v>
      </c>
      <c r="O508" s="6" t="s">
        <v>28</v>
      </c>
      <c r="P508" s="6">
        <v>206.99565870000001</v>
      </c>
      <c r="Q508" s="6">
        <v>2950930.11</v>
      </c>
      <c r="R508" s="6">
        <v>2.4598414580000001</v>
      </c>
      <c r="S508" s="6">
        <v>35067.499819999997</v>
      </c>
      <c r="T508" s="27">
        <v>1081220.8</v>
      </c>
      <c r="U508" s="6">
        <f t="shared" si="37"/>
        <v>209.45550015800001</v>
      </c>
      <c r="V508" s="6">
        <f t="shared" si="38"/>
        <v>2023</v>
      </c>
      <c r="W508" s="10" t="str">
        <f>IFERROR(VLOOKUP(VALUE(D508),'HSN Lookup'!$A:$B,2,0),"Unknown")</f>
        <v>Household Steel Items</v>
      </c>
      <c r="X508" s="6" t="str">
        <f t="shared" si="39"/>
        <v>Cloth Stand</v>
      </c>
    </row>
    <row r="509" spans="1:24">
      <c r="A509" s="25" t="s">
        <v>24</v>
      </c>
      <c r="B509" s="6" t="s">
        <v>706</v>
      </c>
      <c r="C509" s="6" t="s">
        <v>26</v>
      </c>
      <c r="D509" s="26" t="s">
        <v>32</v>
      </c>
      <c r="E509" s="6" t="s">
        <v>710</v>
      </c>
      <c r="F509" s="6" t="str" cm="1">
        <f t="array" ref="F509">_xlfn.LET(
 _xlpm.txt, E509,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09" s="6" t="str" cm="1">
        <f t="array" ref="G509">_xlfn.LET(
 _xlpm.txt, TRIM(E509),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SG805</v>
      </c>
      <c r="H509" s="6" t="str">
        <f t="shared" si="35"/>
        <v>AM-06</v>
      </c>
      <c r="I509" s="6" cm="1">
        <f t="array" ref="I509">_xlfn.LET(
 _xlpm.txt, E509,
 _xlpm.afterQty, IFERROR(_xlfn.TEXTAFTER(_xlpm.txt, "QTY:"), ""),
 _xlpm.numberText, TRIM(_xlfn.TEXTBEFORE(_xlpm.afterQty, " ")),
 _xlpm.cleanNum, SUBSTITUTE(_xlpm.numberText, ",", ""),
 IF(ISNUMBER(--_xlpm.cleanNum), --_xlpm.cleanNum, "")
)</f>
        <v>19488</v>
      </c>
      <c r="J509" s="6" cm="1">
        <f t="array" ref="J509">_xlfn.LET(
 _xlpm.txt, E509,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19488</v>
      </c>
      <c r="K509" s="6" t="str" cm="1">
        <f t="array" ref="K509">_xlfn.LET(
 _xlpm.txt, E509,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09" s="6" t="str">
        <f>IFERROR(_xlfn.TEXTAFTER(_xlfn.TEXTBEFORE(E509," PER"),"USD ")," ")</f>
        <v xml:space="preserve"> </v>
      </c>
      <c r="M509" s="6" t="str">
        <f t="shared" si="36"/>
        <v>PCS</v>
      </c>
      <c r="N509" s="6">
        <v>2842</v>
      </c>
      <c r="O509" s="6" t="s">
        <v>28</v>
      </c>
      <c r="P509" s="6">
        <v>595.34033079999995</v>
      </c>
      <c r="Q509" s="6">
        <v>1691957.22</v>
      </c>
      <c r="R509" s="6">
        <v>7.0747514049999998</v>
      </c>
      <c r="S509" s="6">
        <v>20106.443490000001</v>
      </c>
      <c r="T509" s="27">
        <v>619933</v>
      </c>
      <c r="U509" s="6">
        <f t="shared" si="37"/>
        <v>602.41508220499998</v>
      </c>
      <c r="V509" s="6">
        <f t="shared" si="38"/>
        <v>2023</v>
      </c>
      <c r="W509" s="10" t="str">
        <f>IFERROR(VLOOKUP(VALUE(D509),'HSN Lookup'!$A:$B,2,0),"Unknown")</f>
        <v>Household Steel Items</v>
      </c>
      <c r="X509" s="6" t="str">
        <f t="shared" si="39"/>
        <v>Other</v>
      </c>
    </row>
    <row r="510" spans="1:24">
      <c r="A510" s="25" t="s">
        <v>24</v>
      </c>
      <c r="B510" s="6" t="s">
        <v>706</v>
      </c>
      <c r="C510" s="6" t="s">
        <v>26</v>
      </c>
      <c r="D510" s="26" t="s">
        <v>32</v>
      </c>
      <c r="E510" s="6" t="s">
        <v>690</v>
      </c>
      <c r="F510" s="6" t="str" cm="1">
        <f t="array" ref="F510">_xlfn.LET(
 _xlpm.txt, E510,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510" s="6" t="str" cm="1">
        <f t="array" ref="G510">_xlfn.LET(
 _xlpm.txt, TRIM(E510),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510" s="6" t="str">
        <f t="shared" si="35"/>
        <v>RYX-02-020</v>
      </c>
      <c r="I510" s="6" t="str" cm="1">
        <f t="array" ref="I510">_xlfn.LET(
 _xlpm.txt, E510,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10" s="6" t="e" cm="1">
        <f t="array" ref="J510">_xlfn.LET(
 _xlpm.txt, E510,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10" s="6" t="e" cm="1">
        <f t="array" ref="K510">_xlfn.LET(
 _xlpm.txt, E510,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10" s="6" t="str">
        <f>IFERROR(_xlfn.TEXTAFTER(_xlfn.TEXTBEFORE(E510," PER"),"USD ")," ")</f>
        <v xml:space="preserve"> </v>
      </c>
      <c r="M510" s="6" t="e">
        <f t="shared" si="36"/>
        <v>#VALUE!</v>
      </c>
      <c r="N510" s="6">
        <v>4004</v>
      </c>
      <c r="O510" s="6" t="s">
        <v>28</v>
      </c>
      <c r="P510" s="6">
        <v>378.10195800000002</v>
      </c>
      <c r="Q510" s="6">
        <v>1513920.24</v>
      </c>
      <c r="R510" s="6">
        <v>4.4931902319999999</v>
      </c>
      <c r="S510" s="6">
        <v>17990.733690000001</v>
      </c>
      <c r="T510" s="27">
        <v>554700.30000000005</v>
      </c>
      <c r="U510" s="6">
        <f t="shared" si="37"/>
        <v>382.59514823200004</v>
      </c>
      <c r="V510" s="6">
        <f t="shared" si="38"/>
        <v>2023</v>
      </c>
      <c r="W510" s="10" t="str">
        <f>IFERROR(VLOOKUP(VALUE(D510),'HSN Lookup'!$A:$B,2,0),"Unknown")</f>
        <v>Household Steel Items</v>
      </c>
      <c r="X510" s="6" t="str">
        <f t="shared" si="39"/>
        <v>Cloth Stand</v>
      </c>
    </row>
    <row r="511" spans="1:24">
      <c r="A511" s="25" t="s">
        <v>24</v>
      </c>
      <c r="B511" s="6" t="s">
        <v>711</v>
      </c>
      <c r="C511" s="6" t="s">
        <v>26</v>
      </c>
      <c r="D511" s="26" t="s">
        <v>32</v>
      </c>
      <c r="E511" s="6" t="s">
        <v>712</v>
      </c>
      <c r="F511" s="6" t="str" cm="1">
        <f t="array" ref="F511">_xlfn.LET(
 _xlpm.txt, E511,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11" s="6" t="str" cm="1">
        <f t="array" ref="G511">_xlfn.LET(
 _xlpm.txt, TRIM(E511),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</v>
      </c>
      <c r="H511" s="6" t="str">
        <f t="shared" si="35"/>
        <v>AM-393</v>
      </c>
      <c r="I511" s="6" t="str" cm="1">
        <f t="array" ref="I511">_xlfn.LET(
 _xlpm.txt, E511,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11" s="6" cm="1">
        <f t="array" ref="J511">_xlfn.LET(
 _xlpm.txt, E511,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6312</v>
      </c>
      <c r="K511" s="6" t="str" cm="1">
        <f t="array" ref="K511">_xlfn.LET(
 _xlpm.txt, E511,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11" s="6" t="str">
        <f>IFERROR(_xlfn.TEXTAFTER(_xlfn.TEXTBEFORE(E511," PER"),"USD ")," ")</f>
        <v>1.1230</v>
      </c>
      <c r="M511" s="6" t="str">
        <f t="shared" si="36"/>
        <v>OTHER</v>
      </c>
      <c r="N511" s="6">
        <v>1262.4000000000001</v>
      </c>
      <c r="O511" s="6" t="s">
        <v>28</v>
      </c>
      <c r="P511" s="6">
        <v>533.59338560000003</v>
      </c>
      <c r="Q511" s="6">
        <v>673608.29</v>
      </c>
      <c r="R511" s="6">
        <v>6.3485233269999997</v>
      </c>
      <c r="S511" s="6">
        <v>8014.3758479999997</v>
      </c>
      <c r="T511" s="27">
        <v>246810.2</v>
      </c>
      <c r="U511" s="6">
        <f t="shared" si="37"/>
        <v>539.94190892699999</v>
      </c>
      <c r="V511" s="6">
        <f t="shared" si="38"/>
        <v>2023</v>
      </c>
      <c r="W511" s="10" t="str">
        <f>IFERROR(VLOOKUP(VALUE(D511),'HSN Lookup'!$A:$B,2,0),"Unknown")</f>
        <v>Household Steel Items</v>
      </c>
      <c r="X511" s="6" t="str">
        <f t="shared" si="39"/>
        <v>Other</v>
      </c>
    </row>
    <row r="512" spans="1:24">
      <c r="A512" s="25" t="s">
        <v>24</v>
      </c>
      <c r="B512" s="6" t="s">
        <v>711</v>
      </c>
      <c r="C512" s="6" t="s">
        <v>26</v>
      </c>
      <c r="D512" s="26" t="s">
        <v>32</v>
      </c>
      <c r="E512" s="6" t="s">
        <v>713</v>
      </c>
      <c r="F512" s="6" t="str" cm="1">
        <f t="array" ref="F512">_xlfn.LET(
 _xlpm.txt, E512,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12" s="6" t="str" cm="1">
        <f t="array" ref="G512">_xlfn.LET(
 _xlpm.txt, TRIM(E512),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SG705-1</v>
      </c>
      <c r="H512" s="6" t="str">
        <f t="shared" si="35"/>
        <v>BLCR-3</v>
      </c>
      <c r="I512" s="6" t="str" cm="1">
        <f t="array" ref="I512">_xlfn.LET(
 _xlpm.txt, E512,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12" s="6" cm="1">
        <f t="array" ref="J512">_xlfn.LET(
 _xlpm.txt, E512,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9480</v>
      </c>
      <c r="K512" s="6" t="str" cm="1">
        <f t="array" ref="K512">_xlfn.LET(
 _xlpm.txt, E512,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12" s="6" t="str">
        <f>IFERROR(_xlfn.TEXTAFTER(_xlfn.TEXTBEFORE(E512," PER"),"USD ")," ")</f>
        <v>1.065</v>
      </c>
      <c r="M512" s="6" t="str">
        <f t="shared" si="36"/>
        <v>OTHER</v>
      </c>
      <c r="N512" s="6">
        <v>1343</v>
      </c>
      <c r="O512" s="6" t="s">
        <v>28</v>
      </c>
      <c r="P512" s="6">
        <v>652.25475800000004</v>
      </c>
      <c r="Q512" s="6">
        <v>875978.14</v>
      </c>
      <c r="R512" s="6">
        <v>7.7603183580000001</v>
      </c>
      <c r="S512" s="6">
        <v>10422.10756</v>
      </c>
      <c r="T512" s="27">
        <v>320958.40000000002</v>
      </c>
      <c r="U512" s="6">
        <f t="shared" si="37"/>
        <v>660.01507635799999</v>
      </c>
      <c r="V512" s="6">
        <f t="shared" si="38"/>
        <v>2023</v>
      </c>
      <c r="W512" s="10" t="str">
        <f>IFERROR(VLOOKUP(VALUE(D512),'HSN Lookup'!$A:$B,2,0),"Unknown")</f>
        <v>Household Steel Items</v>
      </c>
      <c r="X512" s="6" t="str">
        <f t="shared" si="39"/>
        <v>Other</v>
      </c>
    </row>
    <row r="513" spans="1:24">
      <c r="A513" s="25" t="s">
        <v>24</v>
      </c>
      <c r="B513" s="6" t="s">
        <v>711</v>
      </c>
      <c r="C513" s="6" t="s">
        <v>26</v>
      </c>
      <c r="D513" s="26" t="s">
        <v>32</v>
      </c>
      <c r="E513" s="6" t="s">
        <v>714</v>
      </c>
      <c r="F513" s="6" t="str" cm="1">
        <f t="array" ref="F513">_xlfn.LET(
 _xlpm.txt, E513,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13" s="6" t="str" cm="1">
        <f t="array" ref="G513">_xlfn.LET(
 _xlpm.txt, TRIM(E513),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513" s="6" t="str">
        <f t="shared" si="35"/>
        <v>NP-21</v>
      </c>
      <c r="I513" s="6" t="str" cm="1">
        <f t="array" ref="I513">_xlfn.LET(
 _xlpm.txt, E513,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13" s="6" cm="1">
        <f t="array" ref="J513">_xlfn.LET(
 _xlpm.txt, E513,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27072</v>
      </c>
      <c r="K513" s="6" t="str" cm="1">
        <f t="array" ref="K513">_xlfn.LET(
 _xlpm.txt, E513,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13" s="6" t="str">
        <f>IFERROR(_xlfn.TEXTAFTER(_xlfn.TEXTBEFORE(E513," PER"),"USD ")," ")</f>
        <v>1.008</v>
      </c>
      <c r="M513" s="6" t="str">
        <f t="shared" si="36"/>
        <v>OTHER</v>
      </c>
      <c r="N513" s="6">
        <v>4512</v>
      </c>
      <c r="O513" s="6" t="s">
        <v>28</v>
      </c>
      <c r="P513" s="6">
        <v>524.7436348</v>
      </c>
      <c r="Q513" s="6">
        <v>2367643.2799999998</v>
      </c>
      <c r="R513" s="6">
        <v>6.2432318230000003</v>
      </c>
      <c r="S513" s="6">
        <v>28169.46199</v>
      </c>
      <c r="T513" s="27">
        <v>867504.6</v>
      </c>
      <c r="U513" s="6">
        <f t="shared" si="37"/>
        <v>530.98686662299997</v>
      </c>
      <c r="V513" s="6">
        <f t="shared" si="38"/>
        <v>2023</v>
      </c>
      <c r="W513" s="10" t="str">
        <f>IFERROR(VLOOKUP(VALUE(D513),'HSN Lookup'!$A:$B,2,0),"Unknown")</f>
        <v>Household Steel Items</v>
      </c>
      <c r="X513" s="6" t="str">
        <f t="shared" si="39"/>
        <v>Other</v>
      </c>
    </row>
    <row r="514" spans="1:24">
      <c r="A514" s="25" t="s">
        <v>24</v>
      </c>
      <c r="B514" s="6" t="s">
        <v>715</v>
      </c>
      <c r="C514" s="6" t="s">
        <v>26</v>
      </c>
      <c r="D514" s="26" t="s">
        <v>32</v>
      </c>
      <c r="E514" s="6" t="s">
        <v>716</v>
      </c>
      <c r="F514" s="6" t="str" cm="1">
        <f t="array" ref="F514">_xlfn.LET(
 _xlpm.txt, E514,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514" s="6" t="str" cm="1">
        <f t="array" ref="G514">_xlfn.LET(
 _xlpm.txt, TRIM(E514),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514" s="6" t="str">
        <f t="shared" ref="H514:H577" si="40">IFERROR(
    IF(
       AND(ISNUMBER(FIND("(",E514)),
           NOT(ISNUMBER(SEARCH("QTY", _xlfn.TEXTBEFORE(_xlfn.TEXTAFTER(E514,"("), ")"))))
       ),
       _xlfn.TEXTBEFORE(_xlfn.TEXTAFTER(E514,"("), ")"),
       LEFT(E514, FIND(" ", E514 &amp; " ") - 1)
    ),
"")</f>
        <v>AM-430</v>
      </c>
      <c r="I514" s="6" t="str" cm="1">
        <f t="array" ref="I514">_xlfn.LET(
 _xlpm.txt, E514,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14" s="6" cm="1">
        <f t="array" ref="J514">_xlfn.LET(
 _xlpm.txt, E514,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36480</v>
      </c>
      <c r="K514" s="6" t="str" cm="1">
        <f t="array" ref="K514">_xlfn.LET(
 _xlpm.txt, E514,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14" s="6" t="str">
        <f>IFERROR(_xlfn.TEXTAFTER(_xlfn.TEXTBEFORE(E514," PER"),"USD ")," ")</f>
        <v>0.5688</v>
      </c>
      <c r="M514" s="6" t="str">
        <f t="shared" ref="M514:M577" si="41">IF(OR(K514="PCS",K514="PC",K514="NOS"),"PCS",
IF(OR(K514="SET",K514="SETS"),"SET",
IF(K514="PKT","PACK","OTHER")))</f>
        <v>PCS</v>
      </c>
      <c r="N514" s="6">
        <v>6688</v>
      </c>
      <c r="O514" s="6" t="s">
        <v>28</v>
      </c>
      <c r="P514" s="6">
        <v>276.05717399999997</v>
      </c>
      <c r="Q514" s="6">
        <v>1846270.38</v>
      </c>
      <c r="R514" s="6">
        <v>3.2844399050000002</v>
      </c>
      <c r="S514" s="6">
        <v>21966.33409</v>
      </c>
      <c r="T514" s="27">
        <v>676473.5</v>
      </c>
      <c r="U514" s="6">
        <f t="shared" ref="U514:U577" si="42">P514+R514</f>
        <v>279.34161390499997</v>
      </c>
      <c r="V514" s="6">
        <f t="shared" ref="V514:V577" si="43">YEAR(B514)</f>
        <v>2023</v>
      </c>
      <c r="W514" s="10" t="str">
        <f>IFERROR(VLOOKUP(VALUE(D514),'HSN Lookup'!$A:$B,2,0),"Unknown")</f>
        <v>Household Steel Items</v>
      </c>
      <c r="X514" s="6" t="str">
        <f t="shared" ref="X514:X577" si="44">IF(ISNUMBER(SEARCH("SCRUBBER",G514)),"Scrubber",
 IF(ISNUMBER(SEARCH("STRAINER",G514)),"Tea Strainer",
 IF(ISNUMBER(SEARCH("BASKET",G514)),"Basket",
 IF(ISNUMBER(SEARCH("HANGER",G514)),"Hanger",
 IF(ISNUMBER(SEARCH("STAND",G514)),"Cloth Stand",
 IF(ISNUMBER(SEARCH("SPRINKLER",G514)),"Sprinkler",
 IF(ISNUMBER(SEARCH("HOLDER",G514)),"Holder",
 IF(ISNUMBER(SEARCH("LUNCH BOX",G514)),"Lunch Box",
 "Other"))))))))</f>
        <v>Sprinkler</v>
      </c>
    </row>
    <row r="515" spans="1:24">
      <c r="A515" s="25" t="s">
        <v>24</v>
      </c>
      <c r="B515" s="6" t="s">
        <v>715</v>
      </c>
      <c r="C515" s="6" t="s">
        <v>26</v>
      </c>
      <c r="D515" s="26" t="s">
        <v>101</v>
      </c>
      <c r="E515" s="6" t="s">
        <v>717</v>
      </c>
      <c r="F515" s="6" t="str" cm="1">
        <f t="array" ref="F515">_xlfn.LET(
 _xlpm.txt, E515,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STICK</v>
      </c>
      <c r="G515" s="6" t="str" cm="1">
        <f t="array" ref="G515">_xlfn.LET(
 _xlpm.txt, TRIM(E515),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STICK CAKE MOULD (AN-04)</v>
      </c>
      <c r="H515" s="6" t="str">
        <f t="shared" si="40"/>
        <v>AN-04</v>
      </c>
      <c r="I515" s="6" t="str" cm="1">
        <f t="array" ref="I515">_xlfn.LET(
 _xlpm.txt, E515,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15" s="6" cm="1">
        <f t="array" ref="J515">_xlfn.LET(
 _xlpm.txt, E515,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</v>
      </c>
      <c r="K515" s="6" t="str" cm="1">
        <f t="array" ref="K515">_xlfn.LET(
 _xlpm.txt, E515,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515" s="6" t="str">
        <f>IFERROR(_xlfn.TEXTAFTER(_xlfn.TEXTBEFORE(E515," PER"),"USD ")," ")</f>
        <v>1.033</v>
      </c>
      <c r="M515" s="6" t="str">
        <f t="shared" si="41"/>
        <v>SET</v>
      </c>
      <c r="N515" s="6">
        <v>99</v>
      </c>
      <c r="O515" s="6" t="s">
        <v>28</v>
      </c>
      <c r="P515" s="6">
        <v>334.23242420000003</v>
      </c>
      <c r="Q515" s="6">
        <v>33089.01</v>
      </c>
      <c r="R515" s="6">
        <v>3.9765904129999998</v>
      </c>
      <c r="S515" s="6">
        <v>393.68245089999999</v>
      </c>
      <c r="T515" s="27">
        <v>12123.8</v>
      </c>
      <c r="U515" s="6">
        <f t="shared" si="42"/>
        <v>338.20901461300002</v>
      </c>
      <c r="V515" s="6">
        <f t="shared" si="43"/>
        <v>2023</v>
      </c>
      <c r="W515" s="10" t="str">
        <f>IFERROR(VLOOKUP(VALUE(D515),'HSN Lookup'!$A:$B,2,0),"Unknown")</f>
        <v>Kitchen Filters</v>
      </c>
      <c r="X515" s="6" t="str">
        <f t="shared" si="44"/>
        <v>Other</v>
      </c>
    </row>
    <row r="516" spans="1:24">
      <c r="A516" s="25" t="s">
        <v>24</v>
      </c>
      <c r="B516" s="6" t="s">
        <v>718</v>
      </c>
      <c r="C516" s="6" t="s">
        <v>26</v>
      </c>
      <c r="D516" s="26" t="s">
        <v>29</v>
      </c>
      <c r="E516" s="6" t="s">
        <v>719</v>
      </c>
      <c r="F516" s="6" t="str" cm="1">
        <f t="array" ref="F516">_xlfn.LET(
 _xlpm.txt, E516,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516" s="6" t="str" cm="1">
        <f t="array" ref="G516">_xlfn.LET(
 _xlpm.txt, TRIM(E516),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 (SS410)</v>
      </c>
      <c r="H516" s="6" t="str">
        <f t="shared" si="40"/>
        <v>SS410</v>
      </c>
      <c r="I516" s="6" t="str" cm="1">
        <f t="array" ref="I516">_xlfn.LET(
 _xlpm.txt, E516,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16" s="6" cm="1">
        <f t="array" ref="J516">_xlfn.LET(
 _xlpm.txt, E516,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121680</v>
      </c>
      <c r="K516" s="6" t="str" cm="1">
        <f t="array" ref="K516">_xlfn.LET(
 _xlpm.txt, E516,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516" s="6" t="str">
        <f>IFERROR(_xlfn.TEXTAFTER(_xlfn.TEXTBEFORE(E516," PER"),"USD ")," ")</f>
        <v>0.165</v>
      </c>
      <c r="M516" s="6" t="str">
        <f t="shared" si="41"/>
        <v>SET</v>
      </c>
      <c r="N516" s="6">
        <v>7605</v>
      </c>
      <c r="O516" s="6" t="s">
        <v>28</v>
      </c>
      <c r="P516" s="6">
        <v>234.6472268</v>
      </c>
      <c r="Q516" s="6">
        <v>1784492.16</v>
      </c>
      <c r="R516" s="6">
        <v>2.791757606</v>
      </c>
      <c r="S516" s="6">
        <v>21231.316599999998</v>
      </c>
      <c r="T516" s="27">
        <v>784462.7</v>
      </c>
      <c r="U516" s="6">
        <f t="shared" si="42"/>
        <v>237.438984406</v>
      </c>
      <c r="V516" s="6">
        <f t="shared" si="43"/>
        <v>2023</v>
      </c>
      <c r="W516" s="10" t="str">
        <f>IFERROR(VLOOKUP(VALUE(D516),'HSN Lookup'!$A:$B,2,0),"Unknown")</f>
        <v>Steel Scrubbers</v>
      </c>
      <c r="X516" s="6" t="str">
        <f t="shared" si="44"/>
        <v>Scrubber</v>
      </c>
    </row>
    <row r="517" spans="1:24">
      <c r="A517" s="25" t="s">
        <v>24</v>
      </c>
      <c r="B517" s="6" t="s">
        <v>720</v>
      </c>
      <c r="C517" s="6" t="s">
        <v>26</v>
      </c>
      <c r="D517" s="26" t="s">
        <v>32</v>
      </c>
      <c r="E517" s="6" t="s">
        <v>721</v>
      </c>
      <c r="F517" s="6" t="str" cm="1">
        <f t="array" ref="F517">_xlfn.LET(
 _xlpm.txt, E517,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517" s="6" t="str" cm="1">
        <f t="array" ref="G517">_xlfn.LET(
 _xlpm.txt, TRIM(E517),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750ML (AM-460)</v>
      </c>
      <c r="H517" s="6" t="str">
        <f t="shared" si="40"/>
        <v>AM-460</v>
      </c>
      <c r="I517" s="6" t="str" cm="1">
        <f t="array" ref="I517">_xlfn.LET(
 _xlpm.txt, E517,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17" s="6" cm="1">
        <f t="array" ref="J517">_xlfn.LET(
 _xlpm.txt, E517,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43416</v>
      </c>
      <c r="K517" s="6" t="str" cm="1">
        <f t="array" ref="K517">_xlfn.LET(
 _xlpm.txt, E517,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17" s="6" t="str">
        <f>IFERROR(_xlfn.TEXTAFTER(_xlfn.TEXTBEFORE(E517," PER"),"USD ")," ")</f>
        <v>1.160</v>
      </c>
      <c r="M517" s="6" t="str">
        <f t="shared" si="41"/>
        <v>PCS</v>
      </c>
      <c r="N517" s="6">
        <v>7055.1</v>
      </c>
      <c r="O517" s="6" t="s">
        <v>28</v>
      </c>
      <c r="P517" s="6">
        <v>624.41927539999995</v>
      </c>
      <c r="Q517" s="6">
        <v>4405340.43</v>
      </c>
      <c r="R517" s="6">
        <v>7.4291406950000001</v>
      </c>
      <c r="S517" s="6">
        <v>52413.330520000003</v>
      </c>
      <c r="T517" s="27">
        <v>1614116.7</v>
      </c>
      <c r="U517" s="6">
        <f t="shared" si="42"/>
        <v>631.84841609499995</v>
      </c>
      <c r="V517" s="6">
        <f t="shared" si="43"/>
        <v>2023</v>
      </c>
      <c r="W517" s="10" t="str">
        <f>IFERROR(VLOOKUP(VALUE(D517),'HSN Lookup'!$A:$B,2,0),"Unknown")</f>
        <v>Household Steel Items</v>
      </c>
      <c r="X517" s="6" t="str">
        <f t="shared" si="44"/>
        <v>Other</v>
      </c>
    </row>
    <row r="518" spans="1:24">
      <c r="A518" s="25" t="s">
        <v>24</v>
      </c>
      <c r="B518" s="6" t="s">
        <v>720</v>
      </c>
      <c r="C518" s="6" t="s">
        <v>26</v>
      </c>
      <c r="D518" s="26" t="s">
        <v>32</v>
      </c>
      <c r="E518" s="6" t="s">
        <v>722</v>
      </c>
      <c r="F518" s="6" t="str" cm="1">
        <f t="array" ref="F518">_xlfn.LET(
 _xlpm.txt, E518,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518" s="6" t="str" cm="1">
        <f t="array" ref="G518">_xlfn.LET(
 _xlpm.txt, TRIM(E518),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518" s="6" t="str">
        <f t="shared" si="40"/>
        <v>NP-21</v>
      </c>
      <c r="I518" s="6" t="str" cm="1">
        <f t="array" ref="I518">_xlfn.LET(
 _xlpm.txt, E518,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18" s="6" cm="1">
        <f t="array" ref="J518">_xlfn.LET(
 _xlpm.txt, E518,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3240</v>
      </c>
      <c r="K518" s="6" t="str" cm="1">
        <f t="array" ref="K518">_xlfn.LET(
 _xlpm.txt, E518,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18" s="6" t="str">
        <f>IFERROR(_xlfn.TEXTAFTER(_xlfn.TEXTBEFORE(E518," PER"),"USD ")," ")</f>
        <v>1.008</v>
      </c>
      <c r="M518" s="6" t="str">
        <f t="shared" si="41"/>
        <v>PCS</v>
      </c>
      <c r="N518" s="6">
        <v>553.5</v>
      </c>
      <c r="O518" s="6" t="s">
        <v>28</v>
      </c>
      <c r="P518" s="6">
        <v>516.1305691</v>
      </c>
      <c r="Q518" s="6">
        <v>285678.27</v>
      </c>
      <c r="R518" s="6">
        <v>6.1407563249999999</v>
      </c>
      <c r="S518" s="6">
        <v>3398.9086259999999</v>
      </c>
      <c r="T518" s="27">
        <v>104672.6</v>
      </c>
      <c r="U518" s="6">
        <f t="shared" si="42"/>
        <v>522.27132542499999</v>
      </c>
      <c r="V518" s="6">
        <f t="shared" si="43"/>
        <v>2023</v>
      </c>
      <c r="W518" s="10" t="str">
        <f>IFERROR(VLOOKUP(VALUE(D518),'HSN Lookup'!$A:$B,2,0),"Unknown")</f>
        <v>Household Steel Items</v>
      </c>
      <c r="X518" s="6" t="str">
        <f t="shared" si="44"/>
        <v>Other</v>
      </c>
    </row>
    <row r="519" spans="1:24">
      <c r="A519" s="25" t="s">
        <v>24</v>
      </c>
      <c r="B519" s="6" t="s">
        <v>723</v>
      </c>
      <c r="C519" s="6" t="s">
        <v>26</v>
      </c>
      <c r="D519" s="26" t="s">
        <v>32</v>
      </c>
      <c r="E519" s="6" t="s">
        <v>724</v>
      </c>
      <c r="F519" s="6" t="str" cm="1">
        <f t="array" ref="F519">_xlfn.LET(
 _xlpm.txt, E519,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519" s="6" t="str" cm="1">
        <f t="array" ref="G519">_xlfn.LET(
 _xlpm.txt, TRIM(E519),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519" s="6" t="str">
        <f t="shared" si="40"/>
        <v>RYX-02-021A</v>
      </c>
      <c r="I519" s="6" t="str" cm="1">
        <f t="array" ref="I519">_xlfn.LET(
 _xlpm.txt, E519,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19" s="6" t="e" cm="1">
        <f t="array" ref="J519">_xlfn.LET(
 _xlpm.txt, E519,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19" s="6" t="e" cm="1">
        <f t="array" ref="K519">_xlfn.LET(
 _xlpm.txt, E519,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19" s="6" t="str">
        <f>IFERROR(_xlfn.TEXTAFTER(_xlfn.TEXTBEFORE(E519," PER"),"USD ")," ")</f>
        <v xml:space="preserve"> </v>
      </c>
      <c r="M519" s="6" t="e">
        <f t="shared" si="41"/>
        <v>#VALUE!</v>
      </c>
      <c r="N519" s="6">
        <v>4752</v>
      </c>
      <c r="O519" s="6" t="s">
        <v>28</v>
      </c>
      <c r="P519" s="6">
        <v>206.0837774</v>
      </c>
      <c r="Q519" s="6">
        <v>979310.11</v>
      </c>
      <c r="R519" s="6">
        <v>2.451918826</v>
      </c>
      <c r="S519" s="6">
        <v>11651.518260000001</v>
      </c>
      <c r="T519" s="27">
        <v>358819.2</v>
      </c>
      <c r="U519" s="6">
        <f t="shared" si="42"/>
        <v>208.535696226</v>
      </c>
      <c r="V519" s="6">
        <f t="shared" si="43"/>
        <v>2023</v>
      </c>
      <c r="W519" s="10" t="str">
        <f>IFERROR(VLOOKUP(VALUE(D519),'HSN Lookup'!$A:$B,2,0),"Unknown")</f>
        <v>Household Steel Items</v>
      </c>
      <c r="X519" s="6" t="str">
        <f t="shared" si="44"/>
        <v>Cloth Stand</v>
      </c>
    </row>
    <row r="520" spans="1:24">
      <c r="A520" s="25" t="s">
        <v>24</v>
      </c>
      <c r="B520" s="6" t="s">
        <v>723</v>
      </c>
      <c r="C520" s="6" t="s">
        <v>26</v>
      </c>
      <c r="D520" s="26" t="s">
        <v>32</v>
      </c>
      <c r="E520" s="6" t="s">
        <v>690</v>
      </c>
      <c r="F520" s="6" t="str" cm="1">
        <f t="array" ref="F520">_xlfn.LET(
 _xlpm.txt, E520,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520" s="6" t="str" cm="1">
        <f t="array" ref="G520">_xlfn.LET(
 _xlpm.txt, TRIM(E520),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520" s="6" t="str">
        <f t="shared" si="40"/>
        <v>RYX-02-020</v>
      </c>
      <c r="I520" s="6" t="str" cm="1">
        <f t="array" ref="I520">_xlfn.LET(
 _xlpm.txt, E520,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20" s="6" t="e" cm="1">
        <f t="array" ref="J520">_xlfn.LET(
 _xlpm.txt, E520,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20" s="6" t="e" cm="1">
        <f t="array" ref="K520">_xlfn.LET(
 _xlpm.txt, E520,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20" s="6" t="str">
        <f>IFERROR(_xlfn.TEXTAFTER(_xlfn.TEXTBEFORE(E520," PER"),"USD ")," ")</f>
        <v xml:space="preserve"> </v>
      </c>
      <c r="M520" s="6" t="e">
        <f t="shared" si="41"/>
        <v>#VALUE!</v>
      </c>
      <c r="N520" s="6">
        <v>4004</v>
      </c>
      <c r="O520" s="6" t="s">
        <v>28</v>
      </c>
      <c r="P520" s="6">
        <v>376.4363037</v>
      </c>
      <c r="Q520" s="6">
        <v>1507250.96</v>
      </c>
      <c r="R520" s="6">
        <v>4.4787186639999996</v>
      </c>
      <c r="S520" s="6">
        <v>17932.789529999998</v>
      </c>
      <c r="T520" s="27">
        <v>552256.69999999995</v>
      </c>
      <c r="U520" s="6">
        <f t="shared" si="42"/>
        <v>380.91502236399998</v>
      </c>
      <c r="V520" s="6">
        <f t="shared" si="43"/>
        <v>2023</v>
      </c>
      <c r="W520" s="10" t="str">
        <f>IFERROR(VLOOKUP(VALUE(D520),'HSN Lookup'!$A:$B,2,0),"Unknown")</f>
        <v>Household Steel Items</v>
      </c>
      <c r="X520" s="6" t="str">
        <f t="shared" si="44"/>
        <v>Cloth Stand</v>
      </c>
    </row>
    <row r="521" spans="1:24">
      <c r="A521" s="25" t="s">
        <v>24</v>
      </c>
      <c r="B521" s="6" t="s">
        <v>725</v>
      </c>
      <c r="C521" s="6" t="s">
        <v>26</v>
      </c>
      <c r="D521" s="26" t="s">
        <v>32</v>
      </c>
      <c r="E521" s="6" t="s">
        <v>726</v>
      </c>
      <c r="F521" s="6" t="str" cm="1">
        <f t="array" ref="F521">_xlfn.LET(
 _xlpm.txt, E521,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521" s="6" t="str" cm="1">
        <f t="array" ref="G521">_xlfn.LET(
 _xlpm.txt, TRIM(E521),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(6717)</v>
      </c>
      <c r="H521" s="6" t="str">
        <f t="shared" si="40"/>
        <v>6717</v>
      </c>
      <c r="I521" s="6" t="str" cm="1">
        <f t="array" ref="I521">_xlfn.LET(
 _xlpm.txt, E521,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21" s="6" cm="1">
        <f t="array" ref="J521">_xlfn.LET(
 _xlpm.txt, E521,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1200</v>
      </c>
      <c r="K521" s="6" t="str" cm="1">
        <f t="array" ref="K521">_xlfn.LET(
 _xlpm.txt, E521,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21" s="6" t="str">
        <f>IFERROR(_xlfn.TEXTAFTER(_xlfn.TEXTBEFORE(E521," PER"),"USD ")," ")</f>
        <v>3.15</v>
      </c>
      <c r="M521" s="6" t="str">
        <f t="shared" si="41"/>
        <v>PCS</v>
      </c>
      <c r="N521" s="6">
        <v>460</v>
      </c>
      <c r="O521" s="6" t="s">
        <v>28</v>
      </c>
      <c r="P521" s="6">
        <v>722.44682609999995</v>
      </c>
      <c r="Q521" s="6">
        <v>332325.53999999998</v>
      </c>
      <c r="R521" s="6">
        <v>8.5954411190000002</v>
      </c>
      <c r="S521" s="6">
        <v>3953.9029150000001</v>
      </c>
      <c r="T521" s="27">
        <v>121764.1</v>
      </c>
      <c r="U521" s="6">
        <f t="shared" si="42"/>
        <v>731.042267219</v>
      </c>
      <c r="V521" s="6">
        <f t="shared" si="43"/>
        <v>2023</v>
      </c>
      <c r="W521" s="10" t="str">
        <f>IFERROR(VLOOKUP(VALUE(D521),'HSN Lookup'!$A:$B,2,0),"Unknown")</f>
        <v>Household Steel Items</v>
      </c>
      <c r="X521" s="6" t="str">
        <f t="shared" si="44"/>
        <v>Lunch Box</v>
      </c>
    </row>
    <row r="522" spans="1:24">
      <c r="A522" s="25" t="s">
        <v>24</v>
      </c>
      <c r="B522" s="6" t="s">
        <v>725</v>
      </c>
      <c r="C522" s="6" t="s">
        <v>26</v>
      </c>
      <c r="D522" s="26" t="s">
        <v>32</v>
      </c>
      <c r="E522" s="6" t="s">
        <v>727</v>
      </c>
      <c r="F522" s="6" t="str" cm="1">
        <f t="array" ref="F522">_xlfn.LET(
 _xlpm.txt, E522,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FOOD</v>
      </c>
      <c r="G522" s="6" t="str" cm="1">
        <f t="array" ref="G522">_xlfn.LET(
 _xlpm.txt, TRIM(E522),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FOOD CONTAINER (6571)</v>
      </c>
      <c r="H522" s="6" t="str">
        <f t="shared" si="40"/>
        <v>6571</v>
      </c>
      <c r="I522" s="6" t="str" cm="1">
        <f t="array" ref="I522">_xlfn.LET(
 _xlpm.txt, E522,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22" s="6" cm="1">
        <f t="array" ref="J522">_xlfn.LET(
 _xlpm.txt, E522,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192</v>
      </c>
      <c r="K522" s="6" t="str" cm="1">
        <f t="array" ref="K522">_xlfn.LET(
 _xlpm.txt, E522,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22" s="6" t="str">
        <f>IFERROR(_xlfn.TEXTAFTER(_xlfn.TEXTBEFORE(E522," PER"),"USD ")," ")</f>
        <v>3.90</v>
      </c>
      <c r="M522" s="6" t="str">
        <f t="shared" si="41"/>
        <v>PCS</v>
      </c>
      <c r="N522" s="6">
        <v>77.599999999999994</v>
      </c>
      <c r="O522" s="6" t="s">
        <v>28</v>
      </c>
      <c r="P522" s="6">
        <v>848.35193300000003</v>
      </c>
      <c r="Q522" s="6">
        <v>65832.11</v>
      </c>
      <c r="R522" s="6">
        <v>10.09341979</v>
      </c>
      <c r="S522" s="6">
        <v>783.24937539999996</v>
      </c>
      <c r="T522" s="27">
        <v>24120.799999999999</v>
      </c>
      <c r="U522" s="6">
        <f t="shared" si="42"/>
        <v>858.44535279000002</v>
      </c>
      <c r="V522" s="6">
        <f t="shared" si="43"/>
        <v>2023</v>
      </c>
      <c r="W522" s="10" t="str">
        <f>IFERROR(VLOOKUP(VALUE(D522),'HSN Lookup'!$A:$B,2,0),"Unknown")</f>
        <v>Household Steel Items</v>
      </c>
      <c r="X522" s="6" t="str">
        <f t="shared" si="44"/>
        <v>Other</v>
      </c>
    </row>
    <row r="523" spans="1:24">
      <c r="A523" s="25" t="s">
        <v>24</v>
      </c>
      <c r="B523" s="6" t="s">
        <v>728</v>
      </c>
      <c r="C523" s="6" t="s">
        <v>26</v>
      </c>
      <c r="D523" s="26" t="s">
        <v>32</v>
      </c>
      <c r="E523" s="6" t="s">
        <v>729</v>
      </c>
      <c r="F523" s="6" t="str" cm="1">
        <f t="array" ref="F523">_xlfn.LET(
 _xlpm.txt, E523,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523" s="6" t="str" cm="1">
        <f t="array" ref="G523">_xlfn.LET(
 _xlpm.txt, TRIM(E523),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1.45L (AM-398)</v>
      </c>
      <c r="H523" s="6" t="str">
        <f t="shared" si="40"/>
        <v>AM-398</v>
      </c>
      <c r="I523" s="6" t="str" cm="1">
        <f t="array" ref="I523">_xlfn.LET(
 _xlpm.txt, E523,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23" s="6" cm="1">
        <f t="array" ref="J523">_xlfn.LET(
 _xlpm.txt, E523,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9936</v>
      </c>
      <c r="K523" s="6" t="str" cm="1">
        <f t="array" ref="K523">_xlfn.LET(
 _xlpm.txt, E523,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23" s="6" t="str">
        <f>IFERROR(_xlfn.TEXTAFTER(_xlfn.TEXTBEFORE(E523," PER"),"USD ")," ")</f>
        <v>1.630</v>
      </c>
      <c r="M523" s="6" t="str">
        <f t="shared" si="41"/>
        <v>PCS</v>
      </c>
      <c r="N523" s="6">
        <v>2815.2</v>
      </c>
      <c r="O523" s="6" t="s">
        <v>28</v>
      </c>
      <c r="P523" s="6">
        <v>506.39843000000002</v>
      </c>
      <c r="Q523" s="6">
        <v>1425612.86</v>
      </c>
      <c r="R523" s="6">
        <v>6.0249664479999998</v>
      </c>
      <c r="S523" s="6">
        <v>16961.485540000001</v>
      </c>
      <c r="T523" s="27">
        <v>522344.6</v>
      </c>
      <c r="U523" s="6">
        <f t="shared" si="42"/>
        <v>512.42339644800006</v>
      </c>
      <c r="V523" s="6">
        <f t="shared" si="43"/>
        <v>2023</v>
      </c>
      <c r="W523" s="10" t="str">
        <f>IFERROR(VLOOKUP(VALUE(D523),'HSN Lookup'!$A:$B,2,0),"Unknown")</f>
        <v>Household Steel Items</v>
      </c>
      <c r="X523" s="6" t="str">
        <f t="shared" si="44"/>
        <v>Other</v>
      </c>
    </row>
    <row r="524" spans="1:24">
      <c r="A524" s="25" t="s">
        <v>24</v>
      </c>
      <c r="B524" s="6" t="s">
        <v>728</v>
      </c>
      <c r="C524" s="6" t="s">
        <v>26</v>
      </c>
      <c r="D524" s="26" t="s">
        <v>32</v>
      </c>
      <c r="E524" s="6" t="s">
        <v>730</v>
      </c>
      <c r="F524" s="6" t="str" cm="1">
        <f t="array" ref="F524">_xlfn.LET(
 _xlpm.txt, E524,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524" s="6" t="str" cm="1">
        <f t="array" ref="G524">_xlfn.LET(
 _xlpm.txt, TRIM(E524),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524" s="6" t="str">
        <f t="shared" si="40"/>
        <v>NP-21</v>
      </c>
      <c r="I524" s="6" t="str" cm="1">
        <f t="array" ref="I524">_xlfn.LET(
 _xlpm.txt, E524,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24" s="6" t="e" cm="1">
        <f t="array" ref="J524">_xlfn.LET(
 _xlpm.txt, E524,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24" s="6" t="e" cm="1">
        <f t="array" ref="K524">_xlfn.LET(
 _xlpm.txt, E524,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24" s="6" t="str">
        <f>IFERROR(_xlfn.TEXTAFTER(_xlfn.TEXTBEFORE(E524," PER"),"USD ")," ")</f>
        <v>1.008</v>
      </c>
      <c r="M524" s="6" t="e">
        <f t="shared" si="41"/>
        <v>#VALUE!</v>
      </c>
      <c r="N524" s="6">
        <v>3998.4</v>
      </c>
      <c r="O524" s="6" t="s">
        <v>28</v>
      </c>
      <c r="P524" s="6">
        <v>507.01970540000002</v>
      </c>
      <c r="Q524" s="6">
        <v>2027267.59</v>
      </c>
      <c r="R524" s="6">
        <v>6.0323581839999996</v>
      </c>
      <c r="S524" s="6">
        <v>24119.78096</v>
      </c>
      <c r="T524" s="27">
        <v>742790.9</v>
      </c>
      <c r="U524" s="6">
        <f t="shared" si="42"/>
        <v>513.05206358400005</v>
      </c>
      <c r="V524" s="6">
        <f t="shared" si="43"/>
        <v>2023</v>
      </c>
      <c r="W524" s="10" t="str">
        <f>IFERROR(VLOOKUP(VALUE(D524),'HSN Lookup'!$A:$B,2,0),"Unknown")</f>
        <v>Household Steel Items</v>
      </c>
      <c r="X524" s="6" t="str">
        <f t="shared" si="44"/>
        <v>Other</v>
      </c>
    </row>
    <row r="525" spans="1:24">
      <c r="A525" s="25" t="s">
        <v>24</v>
      </c>
      <c r="B525" s="6" t="s">
        <v>728</v>
      </c>
      <c r="C525" s="6" t="s">
        <v>26</v>
      </c>
      <c r="D525" s="26" t="s">
        <v>32</v>
      </c>
      <c r="E525" s="6" t="s">
        <v>731</v>
      </c>
      <c r="F525" s="6" t="str" cm="1">
        <f t="array" ref="F525">_xlfn.LET(
 _xlpm.txt, E525,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525" s="6" t="str" cm="1">
        <f t="array" ref="G525">_xlfn.LET(
 _xlpm.txt, TRIM(E525),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750ML (AM-458)</v>
      </c>
      <c r="H525" s="6" t="str">
        <f t="shared" si="40"/>
        <v>AM-458</v>
      </c>
      <c r="I525" s="6" t="str" cm="1">
        <f t="array" ref="I525">_xlfn.LET(
 _xlpm.txt, E525,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25" s="6" cm="1">
        <f t="array" ref="J525">_xlfn.LET(
 _xlpm.txt, E525,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1350</v>
      </c>
      <c r="K525" s="6" t="str" cm="1">
        <f t="array" ref="K525">_xlfn.LET(
 _xlpm.txt, E525,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25" s="6" t="str">
        <f>IFERROR(_xlfn.TEXTAFTER(_xlfn.TEXTBEFORE(E525," PER"),"USD ")," ")</f>
        <v>1.037</v>
      </c>
      <c r="M525" s="6" t="str">
        <f t="shared" si="41"/>
        <v>PCS</v>
      </c>
      <c r="N525" s="6">
        <v>225</v>
      </c>
      <c r="O525" s="6" t="s">
        <v>28</v>
      </c>
      <c r="P525" s="6">
        <v>547.6870222</v>
      </c>
      <c r="Q525" s="6">
        <v>123229.58</v>
      </c>
      <c r="R525" s="6">
        <v>6.5162049040000003</v>
      </c>
      <c r="S525" s="6">
        <v>1466.1461039999999</v>
      </c>
      <c r="T525" s="27">
        <v>45151.3</v>
      </c>
      <c r="U525" s="6">
        <f t="shared" si="42"/>
        <v>554.20322710400001</v>
      </c>
      <c r="V525" s="6">
        <f t="shared" si="43"/>
        <v>2023</v>
      </c>
      <c r="W525" s="10" t="str">
        <f>IFERROR(VLOOKUP(VALUE(D525),'HSN Lookup'!$A:$B,2,0),"Unknown")</f>
        <v>Household Steel Items</v>
      </c>
      <c r="X525" s="6" t="str">
        <f t="shared" si="44"/>
        <v>Other</v>
      </c>
    </row>
    <row r="526" spans="1:24">
      <c r="A526" s="25" t="s">
        <v>24</v>
      </c>
      <c r="B526" s="6" t="s">
        <v>728</v>
      </c>
      <c r="C526" s="6" t="s">
        <v>26</v>
      </c>
      <c r="D526" s="26" t="s">
        <v>32</v>
      </c>
      <c r="E526" s="6" t="s">
        <v>732</v>
      </c>
      <c r="F526" s="6" t="str" cm="1">
        <f t="array" ref="F526">_xlfn.LET(
 _xlpm.txt, E526,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26" s="6" t="str" cm="1">
        <f t="array" ref="G526">_xlfn.LET(
 _xlpm.txt, TRIM(E526),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 (DS-25)</v>
      </c>
      <c r="H526" s="6" t="str">
        <f t="shared" si="40"/>
        <v>DS-25</v>
      </c>
      <c r="I526" s="6" t="str" cm="1">
        <f t="array" ref="I526">_xlfn.LET(
 _xlpm.txt, E526,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26" s="6" cm="1">
        <f t="array" ref="J526">_xlfn.LET(
 _xlpm.txt, E526,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51000</v>
      </c>
      <c r="K526" s="6" t="str" cm="1">
        <f t="array" ref="K526">_xlfn.LET(
 _xlpm.txt, E526,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26" s="6" t="str">
        <f>IFERROR(_xlfn.TEXTAFTER(_xlfn.TEXTBEFORE(E526," PER"),"USD ")," ")</f>
        <v>0.2035</v>
      </c>
      <c r="M526" s="6" t="str">
        <f t="shared" si="41"/>
        <v>PCS</v>
      </c>
      <c r="N526" s="6">
        <v>1615</v>
      </c>
      <c r="O526" s="6" t="s">
        <v>28</v>
      </c>
      <c r="P526" s="6">
        <v>573.20549849999998</v>
      </c>
      <c r="Q526" s="6">
        <v>925726.88</v>
      </c>
      <c r="R526" s="6">
        <v>6.8198155680000001</v>
      </c>
      <c r="S526" s="6">
        <v>11014.002140000001</v>
      </c>
      <c r="T526" s="27">
        <v>339186.3</v>
      </c>
      <c r="U526" s="6">
        <f t="shared" si="42"/>
        <v>580.02531406799994</v>
      </c>
      <c r="V526" s="6">
        <f t="shared" si="43"/>
        <v>2023</v>
      </c>
      <c r="W526" s="10" t="str">
        <f>IFERROR(VLOOKUP(VALUE(D526),'HSN Lookup'!$A:$B,2,0),"Unknown")</f>
        <v>Household Steel Items</v>
      </c>
      <c r="X526" s="6" t="str">
        <f t="shared" si="44"/>
        <v>Other</v>
      </c>
    </row>
    <row r="527" spans="1:24">
      <c r="A527" s="25" t="s">
        <v>24</v>
      </c>
      <c r="B527" s="6" t="s">
        <v>733</v>
      </c>
      <c r="C527" s="6" t="s">
        <v>26</v>
      </c>
      <c r="D527" s="26" t="s">
        <v>32</v>
      </c>
      <c r="E527" s="6" t="s">
        <v>734</v>
      </c>
      <c r="F527" s="6" t="str" cm="1">
        <f t="array" ref="F527">_xlfn.LET(
 _xlpm.txt, E527,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27" s="6" t="str" cm="1">
        <f t="array" ref="G527">_xlfn.LET(
 _xlpm.txt, TRIM(E527),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</v>
      </c>
      <c r="H527" s="6" t="str">
        <f t="shared" si="40"/>
        <v>HOUSEHOLD</v>
      </c>
      <c r="I527" s="6" t="str" cm="1">
        <f t="array" ref="I527">_xlfn.LET(
 _xlpm.txt, E527,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27" s="6" cm="1">
        <f t="array" ref="J527">_xlfn.LET(
 _xlpm.txt, E527,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527" s="6" t="str" cm="1">
        <f t="array" ref="K527">_xlfn.LET(
 _xlpm.txt, E527,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27" s="6" t="str">
        <f>IFERROR(_xlfn.TEXTAFTER(_xlfn.TEXTBEFORE(E527," PER"),"USD ")," ")</f>
        <v>0.407</v>
      </c>
      <c r="M527" s="6" t="str">
        <f t="shared" si="41"/>
        <v>PCS</v>
      </c>
      <c r="N527" s="6">
        <v>24.4</v>
      </c>
      <c r="O527" s="6" t="s">
        <v>28</v>
      </c>
      <c r="P527" s="6">
        <v>1026.464344</v>
      </c>
      <c r="Q527" s="6">
        <v>25045.73</v>
      </c>
      <c r="R527" s="6">
        <v>12.22709165</v>
      </c>
      <c r="S527" s="6">
        <v>298.34103629999998</v>
      </c>
      <c r="T527" s="27">
        <v>9176.7000000000007</v>
      </c>
      <c r="U527" s="6">
        <f t="shared" si="42"/>
        <v>1038.6914356499999</v>
      </c>
      <c r="V527" s="6">
        <f t="shared" si="43"/>
        <v>2023</v>
      </c>
      <c r="W527" s="10" t="str">
        <f>IFERROR(VLOOKUP(VALUE(D527),'HSN Lookup'!$A:$B,2,0),"Unknown")</f>
        <v>Household Steel Items</v>
      </c>
      <c r="X527" s="6" t="str">
        <f t="shared" si="44"/>
        <v>Other</v>
      </c>
    </row>
    <row r="528" spans="1:24">
      <c r="A528" s="25" t="s">
        <v>24</v>
      </c>
      <c r="B528" s="6" t="s">
        <v>733</v>
      </c>
      <c r="C528" s="6" t="s">
        <v>26</v>
      </c>
      <c r="D528" s="26" t="s">
        <v>32</v>
      </c>
      <c r="E528" s="6" t="s">
        <v>735</v>
      </c>
      <c r="F528" s="6" t="str" cm="1">
        <f t="array" ref="F528">_xlfn.LET(
 _xlpm.txt, E528,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28" s="6" t="str" cm="1">
        <f t="array" ref="G528">_xlfn.LET(
 _xlpm.txt, TRIM(E528),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528" s="6" t="str">
        <f t="shared" si="40"/>
        <v>2628</v>
      </c>
      <c r="I528" s="6" t="str" cm="1">
        <f t="array" ref="I528">_xlfn.LET(
 _xlpm.txt, E528,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28" s="6" cm="1">
        <f t="array" ref="J528">_xlfn.LET(
 _xlpm.txt, E528,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167364</v>
      </c>
      <c r="K528" s="6" t="str" cm="1">
        <f t="array" ref="K528">_xlfn.LET(
 _xlpm.txt, E528,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28" s="6" t="str">
        <f>IFERROR(_xlfn.TEXTAFTER(_xlfn.TEXTBEFORE(E528," PER"),"USD ")," ")</f>
        <v>0.407</v>
      </c>
      <c r="M528" s="6" t="str">
        <f t="shared" si="41"/>
        <v>PCS</v>
      </c>
      <c r="N528" s="6">
        <v>5671.78</v>
      </c>
      <c r="O528" s="6" t="s">
        <v>28</v>
      </c>
      <c r="P528" s="6">
        <v>1022.493475</v>
      </c>
      <c r="Q528" s="6">
        <v>5799358.04</v>
      </c>
      <c r="R528" s="6">
        <v>12.17979124</v>
      </c>
      <c r="S528" s="6">
        <v>69081.096369999999</v>
      </c>
      <c r="T528" s="27">
        <v>2124884.7999999998</v>
      </c>
      <c r="U528" s="6">
        <f t="shared" si="42"/>
        <v>1034.67326624</v>
      </c>
      <c r="V528" s="6">
        <f t="shared" si="43"/>
        <v>2023</v>
      </c>
      <c r="W528" s="10" t="str">
        <f>IFERROR(VLOOKUP(VALUE(D528),'HSN Lookup'!$A:$B,2,0),"Unknown")</f>
        <v>Household Steel Items</v>
      </c>
      <c r="X528" s="6" t="str">
        <f t="shared" si="44"/>
        <v>Other</v>
      </c>
    </row>
    <row r="529" spans="1:24">
      <c r="A529" s="25" t="s">
        <v>24</v>
      </c>
      <c r="B529" s="6" t="s">
        <v>736</v>
      </c>
      <c r="C529" s="6" t="s">
        <v>26</v>
      </c>
      <c r="D529" s="26" t="s">
        <v>32</v>
      </c>
      <c r="E529" s="6" t="s">
        <v>737</v>
      </c>
      <c r="F529" s="6" t="str" cm="1">
        <f t="array" ref="F529">_xlfn.LET(
 _xlpm.txt, E529,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29" s="6" t="str" cm="1">
        <f t="array" ref="G529">_xlfn.LET(
 _xlpm.txt, TRIM(E529),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 BOTTLE (KWB-600F)</v>
      </c>
      <c r="H529" s="6" t="str">
        <f t="shared" si="40"/>
        <v>KWB-600F</v>
      </c>
      <c r="I529" s="6" t="str" cm="1">
        <f t="array" ref="I529">_xlfn.LET(
 _xlpm.txt, E529,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29" s="6" cm="1">
        <f t="array" ref="J529">_xlfn.LET(
 _xlpm.txt, E529,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49716</v>
      </c>
      <c r="K529" s="6" t="str" cm="1">
        <f t="array" ref="K529">_xlfn.LET(
 _xlpm.txt, E529,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29" s="6" t="str">
        <f>IFERROR(_xlfn.TEXTAFTER(_xlfn.TEXTBEFORE(E529," PER"),"USD ")," ")</f>
        <v xml:space="preserve"> </v>
      </c>
      <c r="M529" s="6" t="str">
        <f t="shared" si="41"/>
        <v>PCS</v>
      </c>
      <c r="N529" s="6">
        <v>7600</v>
      </c>
      <c r="O529" s="6" t="s">
        <v>28</v>
      </c>
      <c r="P529" s="6">
        <v>528.47191710000004</v>
      </c>
      <c r="Q529" s="6">
        <v>4016386.57</v>
      </c>
      <c r="R529" s="6">
        <v>6.2950794180000003</v>
      </c>
      <c r="S529" s="6">
        <v>47842.603569999999</v>
      </c>
      <c r="T529" s="27">
        <v>1471604</v>
      </c>
      <c r="U529" s="6">
        <f t="shared" si="42"/>
        <v>534.76699651800004</v>
      </c>
      <c r="V529" s="6">
        <f t="shared" si="43"/>
        <v>2023</v>
      </c>
      <c r="W529" s="10" t="str">
        <f>IFERROR(VLOOKUP(VALUE(D529),'HSN Lookup'!$A:$B,2,0),"Unknown")</f>
        <v>Household Steel Items</v>
      </c>
      <c r="X529" s="6" t="str">
        <f t="shared" si="44"/>
        <v>Other</v>
      </c>
    </row>
    <row r="530" spans="1:24">
      <c r="A530" s="25" t="s">
        <v>24</v>
      </c>
      <c r="B530" s="6" t="s">
        <v>738</v>
      </c>
      <c r="C530" s="6" t="s">
        <v>26</v>
      </c>
      <c r="D530" s="26" t="s">
        <v>32</v>
      </c>
      <c r="E530" s="6" t="s">
        <v>739</v>
      </c>
      <c r="F530" s="6" t="str" cm="1">
        <f t="array" ref="F530">_xlfn.LET(
 _xlpm.txt, E530,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30" s="6" t="str" cm="1">
        <f t="array" ref="G530">_xlfn.LET(
 _xlpm.txt, TRIM(E530),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SG705-1</v>
      </c>
      <c r="H530" s="6" t="str">
        <f t="shared" si="40"/>
        <v>BCLR-3</v>
      </c>
      <c r="I530" s="6" t="str" cm="1">
        <f t="array" ref="I530">_xlfn.LET(
 _xlpm.txt, E530,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30" s="6" cm="1">
        <f t="array" ref="J530">_xlfn.LET(
 _xlpm.txt, E530,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14520</v>
      </c>
      <c r="K530" s="6" t="str" cm="1">
        <f t="array" ref="K530">_xlfn.LET(
 _xlpm.txt, E530,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30" s="6" t="str">
        <f>IFERROR(_xlfn.TEXTAFTER(_xlfn.TEXTBEFORE(E530," PER"),"USD ")," ")</f>
        <v>1.0650</v>
      </c>
      <c r="M530" s="6" t="str">
        <f t="shared" si="41"/>
        <v>OTHER</v>
      </c>
      <c r="N530" s="6">
        <v>2178</v>
      </c>
      <c r="O530" s="6" t="s">
        <v>28</v>
      </c>
      <c r="P530" s="6">
        <v>615.76356290000001</v>
      </c>
      <c r="Q530" s="6">
        <v>1341133.04</v>
      </c>
      <c r="R530" s="6">
        <v>7.3348846090000004</v>
      </c>
      <c r="S530" s="6">
        <v>15975.37868</v>
      </c>
      <c r="T530" s="27">
        <v>491391.2</v>
      </c>
      <c r="U530" s="6">
        <f t="shared" si="42"/>
        <v>623.09844750900004</v>
      </c>
      <c r="V530" s="6">
        <f t="shared" si="43"/>
        <v>2023</v>
      </c>
      <c r="W530" s="10" t="str">
        <f>IFERROR(VLOOKUP(VALUE(D530),'HSN Lookup'!$A:$B,2,0),"Unknown")</f>
        <v>Household Steel Items</v>
      </c>
      <c r="X530" s="6" t="str">
        <f t="shared" si="44"/>
        <v>Other</v>
      </c>
    </row>
    <row r="531" spans="1:24">
      <c r="A531" s="25" t="s">
        <v>24</v>
      </c>
      <c r="B531" s="6" t="s">
        <v>738</v>
      </c>
      <c r="C531" s="6" t="s">
        <v>26</v>
      </c>
      <c r="D531" s="26" t="s">
        <v>32</v>
      </c>
      <c r="E531" s="6" t="s">
        <v>740</v>
      </c>
      <c r="F531" s="6" t="str" cm="1">
        <f t="array" ref="F531">_xlfn.LET(
 _xlpm.txt, E531,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31" s="6" t="str" cm="1">
        <f t="array" ref="G531">_xlfn.LET(
 _xlpm.txt, TRIM(E531),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531" s="6" t="str">
        <f t="shared" si="40"/>
        <v>NP-20</v>
      </c>
      <c r="I531" s="6" t="str" cm="1">
        <f t="array" ref="I531">_xlfn.LET(
 _xlpm.txt, E531,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31" s="6" cm="1">
        <f t="array" ref="J531">_xlfn.LET(
 _xlpm.txt, E531,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</v>
      </c>
      <c r="K531" s="6" t="str" cm="1">
        <f t="array" ref="K531">_xlfn.LET(
 _xlpm.txt, E531,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31" s="6" t="str">
        <f>IFERROR(_xlfn.TEXTAFTER(_xlfn.TEXTBEFORE(E531," PER"),"USD ")," ")</f>
        <v>1.0050</v>
      </c>
      <c r="M531" s="6" t="str">
        <f t="shared" si="41"/>
        <v>OTHER</v>
      </c>
      <c r="N531" s="6">
        <v>168</v>
      </c>
      <c r="O531" s="6" t="s">
        <v>28</v>
      </c>
      <c r="P531" s="6">
        <v>522.96541669999999</v>
      </c>
      <c r="Q531" s="6">
        <v>87858.19</v>
      </c>
      <c r="R531" s="6">
        <v>6.2294867979999999</v>
      </c>
      <c r="S531" s="6">
        <v>1046.553782</v>
      </c>
      <c r="T531" s="27">
        <v>32191.200000000001</v>
      </c>
      <c r="U531" s="6">
        <f t="shared" si="42"/>
        <v>529.19490349800003</v>
      </c>
      <c r="V531" s="6">
        <f t="shared" si="43"/>
        <v>2023</v>
      </c>
      <c r="W531" s="10" t="str">
        <f>IFERROR(VLOOKUP(VALUE(D531),'HSN Lookup'!$A:$B,2,0),"Unknown")</f>
        <v>Household Steel Items</v>
      </c>
      <c r="X531" s="6" t="str">
        <f t="shared" si="44"/>
        <v>Other</v>
      </c>
    </row>
    <row r="532" spans="1:24">
      <c r="A532" s="25" t="s">
        <v>24</v>
      </c>
      <c r="B532" s="6" t="s">
        <v>738</v>
      </c>
      <c r="C532" s="6" t="s">
        <v>26</v>
      </c>
      <c r="D532" s="26" t="s">
        <v>32</v>
      </c>
      <c r="E532" s="6" t="s">
        <v>741</v>
      </c>
      <c r="F532" s="6" t="str" cm="1">
        <f t="array" ref="F532">_xlfn.LET(
 _xlpm.txt, E532,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32" s="6" t="str" cm="1">
        <f t="array" ref="G532">_xlfn.LET(
 _xlpm.txt, TRIM(E532),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532" s="6" t="str">
        <f t="shared" si="40"/>
        <v>NP-21</v>
      </c>
      <c r="I532" s="6" t="str" cm="1">
        <f t="array" ref="I532">_xlfn.LET(
 _xlpm.txt, E532,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32" s="6" cm="1">
        <f t="array" ref="J532">_xlfn.LET(
 _xlpm.txt, E532,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9720</v>
      </c>
      <c r="K532" s="6" t="str" cm="1">
        <f t="array" ref="K532">_xlfn.LET(
 _xlpm.txt, E532,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32" s="6" t="str">
        <f>IFERROR(_xlfn.TEXTAFTER(_xlfn.TEXTBEFORE(E532," PER"),"USD ")," ")</f>
        <v>1.0042</v>
      </c>
      <c r="M532" s="6" t="str">
        <f t="shared" si="41"/>
        <v>OTHER</v>
      </c>
      <c r="N532" s="6">
        <v>1701</v>
      </c>
      <c r="O532" s="6" t="s">
        <v>28</v>
      </c>
      <c r="P532" s="6">
        <v>497.66557319999998</v>
      </c>
      <c r="Q532" s="6">
        <v>846529.14</v>
      </c>
      <c r="R532" s="6">
        <v>5.9281187989999999</v>
      </c>
      <c r="S532" s="6">
        <v>10083.730079999999</v>
      </c>
      <c r="T532" s="27">
        <v>310168.3</v>
      </c>
      <c r="U532" s="6">
        <f t="shared" si="42"/>
        <v>503.59369199899999</v>
      </c>
      <c r="V532" s="6">
        <f t="shared" si="43"/>
        <v>2023</v>
      </c>
      <c r="W532" s="10" t="str">
        <f>IFERROR(VLOOKUP(VALUE(D532),'HSN Lookup'!$A:$B,2,0),"Unknown")</f>
        <v>Household Steel Items</v>
      </c>
      <c r="X532" s="6" t="str">
        <f t="shared" si="44"/>
        <v>Other</v>
      </c>
    </row>
    <row r="533" spans="1:24">
      <c r="A533" s="25" t="s">
        <v>24</v>
      </c>
      <c r="B533" s="6" t="s">
        <v>738</v>
      </c>
      <c r="C533" s="6" t="s">
        <v>26</v>
      </c>
      <c r="D533" s="26" t="s">
        <v>32</v>
      </c>
      <c r="E533" s="6" t="s">
        <v>742</v>
      </c>
      <c r="F533" s="6" t="str" cm="1">
        <f t="array" ref="F533">_xlfn.LET(
 _xlpm.txt, E533,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33" s="6" t="str" cm="1">
        <f t="array" ref="G533">_xlfn.LET(
 _xlpm.txt, TRIM(E533),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STEELSPORTS BOTTLE 1.45L</v>
      </c>
      <c r="H533" s="6" t="str">
        <f t="shared" si="40"/>
        <v>AM-398</v>
      </c>
      <c r="I533" s="6" t="str" cm="1">
        <f t="array" ref="I533">_xlfn.LET(
 _xlpm.txt, E533,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33" s="6" cm="1">
        <f t="array" ref="J533">_xlfn.LET(
 _xlpm.txt, E533,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9876</v>
      </c>
      <c r="K533" s="6" t="str" cm="1">
        <f t="array" ref="K533">_xlfn.LET(
 _xlpm.txt, E533,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33" s="6" t="str">
        <f>IFERROR(_xlfn.TEXTAFTER(_xlfn.TEXTBEFORE(E533," PER"),"USD ")," ")</f>
        <v xml:space="preserve"> </v>
      </c>
      <c r="M533" s="6" t="str">
        <f t="shared" si="41"/>
        <v>OTHER</v>
      </c>
      <c r="N533" s="6">
        <v>2798.2</v>
      </c>
      <c r="O533" s="6" t="s">
        <v>28</v>
      </c>
      <c r="P533" s="6">
        <v>498.93682369999999</v>
      </c>
      <c r="Q533" s="6">
        <v>1396125.02</v>
      </c>
      <c r="R533" s="6">
        <v>5.9432617470000002</v>
      </c>
      <c r="S533" s="6">
        <v>16630.435020000001</v>
      </c>
      <c r="T533" s="27">
        <v>511540.2</v>
      </c>
      <c r="U533" s="6">
        <f t="shared" si="42"/>
        <v>504.880085447</v>
      </c>
      <c r="V533" s="6">
        <f t="shared" si="43"/>
        <v>2023</v>
      </c>
      <c r="W533" s="10" t="str">
        <f>IFERROR(VLOOKUP(VALUE(D533),'HSN Lookup'!$A:$B,2,0),"Unknown")</f>
        <v>Household Steel Items</v>
      </c>
      <c r="X533" s="6" t="str">
        <f t="shared" si="44"/>
        <v>Other</v>
      </c>
    </row>
    <row r="534" spans="1:24">
      <c r="A534" s="25" t="s">
        <v>24</v>
      </c>
      <c r="B534" s="6" t="s">
        <v>743</v>
      </c>
      <c r="C534" s="6" t="s">
        <v>26</v>
      </c>
      <c r="D534" s="26" t="s">
        <v>32</v>
      </c>
      <c r="E534" s="6" t="s">
        <v>744</v>
      </c>
      <c r="F534" s="6" t="str" cm="1">
        <f t="array" ref="F534">_xlfn.LET(
 _xlpm.txt, E534,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OIL</v>
      </c>
      <c r="G534" s="6" t="str" cm="1">
        <f t="array" ref="G534">_xlfn.LET(
 _xlpm.txt, TRIM(E534),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900ML (KWP-1000B)</v>
      </c>
      <c r="H534" s="6" t="str">
        <f t="shared" si="40"/>
        <v>KWP-1000B</v>
      </c>
      <c r="I534" s="6" t="str" cm="1">
        <f t="array" ref="I534">_xlfn.LET(
 _xlpm.txt, E534,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34" s="6" cm="1">
        <f t="array" ref="J534">_xlfn.LET(
 _xlpm.txt, E534,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26424</v>
      </c>
      <c r="K534" s="6" t="str" cm="1">
        <f t="array" ref="K534">_xlfn.LET(
 _xlpm.txt, E534,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34" s="6" t="str">
        <f>IFERROR(_xlfn.TEXTAFTER(_xlfn.TEXTBEFORE(E534," PER"),"USD ")," ")</f>
        <v xml:space="preserve"> </v>
      </c>
      <c r="M534" s="6" t="str">
        <f t="shared" si="41"/>
        <v>PCS</v>
      </c>
      <c r="N534" s="6">
        <v>7215</v>
      </c>
      <c r="O534" s="6" t="s">
        <v>28</v>
      </c>
      <c r="P534" s="6">
        <v>464.83303810000001</v>
      </c>
      <c r="Q534" s="6">
        <v>3353770.37</v>
      </c>
      <c r="R534" s="6">
        <v>5.5370224910000001</v>
      </c>
      <c r="S534" s="6">
        <v>39949.617270000002</v>
      </c>
      <c r="T534" s="27">
        <v>1228821.5</v>
      </c>
      <c r="U534" s="6">
        <f t="shared" si="42"/>
        <v>470.37006059100003</v>
      </c>
      <c r="V534" s="6">
        <f t="shared" si="43"/>
        <v>2023</v>
      </c>
      <c r="W534" s="10" t="str">
        <f>IFERROR(VLOOKUP(VALUE(D534),'HSN Lookup'!$A:$B,2,0),"Unknown")</f>
        <v>Household Steel Items</v>
      </c>
      <c r="X534" s="6" t="str">
        <f t="shared" si="44"/>
        <v>Other</v>
      </c>
    </row>
    <row r="535" spans="1:24">
      <c r="A535" s="25" t="s">
        <v>24</v>
      </c>
      <c r="B535" s="6" t="s">
        <v>743</v>
      </c>
      <c r="C535" s="6" t="s">
        <v>26</v>
      </c>
      <c r="D535" s="26" t="s">
        <v>29</v>
      </c>
      <c r="E535" s="6" t="s">
        <v>745</v>
      </c>
      <c r="F535" s="6" t="str" cm="1">
        <f t="array" ref="F535">_xlfn.LET(
 _xlpm.txt, E535,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535" s="6" t="str" cm="1">
        <f t="array" ref="G535">_xlfn.LET(
 _xlpm.txt, TRIM(E535),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535" s="6" t="str">
        <f t="shared" si="40"/>
        <v>OKS-4156</v>
      </c>
      <c r="I535" s="6" t="str" cm="1">
        <f t="array" ref="I535">_xlfn.LET(
 _xlpm.txt, E535,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35" s="6" cm="1">
        <f t="array" ref="J535">_xlfn.LET(
 _xlpm.txt, E535,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99000</v>
      </c>
      <c r="K535" s="6" t="str" cm="1">
        <f t="array" ref="K535">_xlfn.LET(
 _xlpm.txt, E535,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35" s="6" t="str">
        <f>IFERROR(_xlfn.TEXTAFTER(_xlfn.TEXTBEFORE(E535," PER"),"USD ")," ")</f>
        <v xml:space="preserve"> </v>
      </c>
      <c r="M535" s="6" t="str">
        <f t="shared" si="41"/>
        <v>PCS</v>
      </c>
      <c r="N535" s="6">
        <v>9108</v>
      </c>
      <c r="O535" s="6" t="s">
        <v>28</v>
      </c>
      <c r="P535" s="6">
        <v>233.0286572</v>
      </c>
      <c r="Q535" s="6">
        <v>2122425.0099999998</v>
      </c>
      <c r="R535" s="6">
        <v>2.7758029450000001</v>
      </c>
      <c r="S535" s="6">
        <v>25282.013220000001</v>
      </c>
      <c r="T535" s="27">
        <v>933018</v>
      </c>
      <c r="U535" s="6">
        <f t="shared" si="42"/>
        <v>235.80446014500001</v>
      </c>
      <c r="V535" s="6">
        <f t="shared" si="43"/>
        <v>2023</v>
      </c>
      <c r="W535" s="10" t="str">
        <f>IFERROR(VLOOKUP(VALUE(D535),'HSN Lookup'!$A:$B,2,0),"Unknown")</f>
        <v>Steel Scrubbers</v>
      </c>
      <c r="X535" s="6" t="str">
        <f t="shared" si="44"/>
        <v>Scrubber</v>
      </c>
    </row>
    <row r="536" spans="1:24">
      <c r="A536" s="25" t="s">
        <v>24</v>
      </c>
      <c r="B536" s="6" t="s">
        <v>746</v>
      </c>
      <c r="C536" s="6" t="s">
        <v>26</v>
      </c>
      <c r="D536" s="26" t="s">
        <v>32</v>
      </c>
      <c r="E536" s="6" t="s">
        <v>747</v>
      </c>
      <c r="F536" s="6" t="str" cm="1">
        <f t="array" ref="F536">_xlfn.LET(
 _xlpm.txt, E536,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36" s="6" t="str" cm="1">
        <f t="array" ref="G536">_xlfn.LET(
 _xlpm.txt, TRIM(E536),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SP750</v>
      </c>
      <c r="H536" s="6" t="str">
        <f t="shared" si="40"/>
        <v>AM-456</v>
      </c>
      <c r="I536" s="6" t="str" cm="1">
        <f t="array" ref="I536">_xlfn.LET(
 _xlpm.txt, E536,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36" s="6" t="e" cm="1">
        <f t="array" ref="J536">_xlfn.LET(
 _xlpm.txt, E536,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36" s="6" t="e" cm="1">
        <f t="array" ref="K536">_xlfn.LET(
 _xlpm.txt, E536,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36" s="6" t="str">
        <f>IFERROR(_xlfn.TEXTAFTER(_xlfn.TEXTBEFORE(E536," PER"),"USD ")," ")</f>
        <v>1.076</v>
      </c>
      <c r="M536" s="6" t="e">
        <f t="shared" si="41"/>
        <v>#VALUE!</v>
      </c>
      <c r="N536" s="6">
        <v>210</v>
      </c>
      <c r="O536" s="6" t="s">
        <v>28</v>
      </c>
      <c r="P536" s="6">
        <v>599.46061899999995</v>
      </c>
      <c r="Q536" s="6">
        <v>125886.73</v>
      </c>
      <c r="R536" s="6">
        <v>7.1406863500000002</v>
      </c>
      <c r="S536" s="6">
        <v>1499.5441330000001</v>
      </c>
      <c r="T536" s="27">
        <v>46124.800000000003</v>
      </c>
      <c r="U536" s="6">
        <f t="shared" si="42"/>
        <v>606.60130534999996</v>
      </c>
      <c r="V536" s="6">
        <f t="shared" si="43"/>
        <v>2023</v>
      </c>
      <c r="W536" s="10" t="str">
        <f>IFERROR(VLOOKUP(VALUE(D536),'HSN Lookup'!$A:$B,2,0),"Unknown")</f>
        <v>Household Steel Items</v>
      </c>
      <c r="X536" s="6" t="str">
        <f t="shared" si="44"/>
        <v>Other</v>
      </c>
    </row>
    <row r="537" spans="1:24">
      <c r="A537" s="25" t="s">
        <v>24</v>
      </c>
      <c r="B537" s="6" t="s">
        <v>746</v>
      </c>
      <c r="C537" s="6" t="s">
        <v>26</v>
      </c>
      <c r="D537" s="26" t="s">
        <v>32</v>
      </c>
      <c r="E537" s="6" t="s">
        <v>748</v>
      </c>
      <c r="F537" s="6" t="str" cm="1">
        <f t="array" ref="F537">_xlfn.LET(
 _xlpm.txt, E537,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37" s="6" t="str" cm="1">
        <f t="array" ref="G537">_xlfn.LET(
 _xlpm.txt, TRIM(E537),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537" s="6" t="str">
        <f t="shared" si="40"/>
        <v>NP-21</v>
      </c>
      <c r="I537" s="6" t="str" cm="1">
        <f t="array" ref="I537">_xlfn.LET(
 _xlpm.txt, E537,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37" s="6" cm="1">
        <f t="array" ref="J537">_xlfn.LET(
 _xlpm.txt, E537,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13416</v>
      </c>
      <c r="K537" s="6" t="str" cm="1">
        <f t="array" ref="K537">_xlfn.LET(
 _xlpm.txt, E537,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37" s="6" t="str">
        <f>IFERROR(_xlfn.TEXTAFTER(_xlfn.TEXTBEFORE(E537," PER"),"USD ")," ")</f>
        <v>1.00</v>
      </c>
      <c r="M537" s="6" t="str">
        <f t="shared" si="41"/>
        <v>OTHER</v>
      </c>
      <c r="N537" s="6">
        <v>2068.3000000000002</v>
      </c>
      <c r="O537" s="6" t="s">
        <v>28</v>
      </c>
      <c r="P537" s="6">
        <v>562.13859690000004</v>
      </c>
      <c r="Q537" s="6">
        <v>1162671.26</v>
      </c>
      <c r="R537" s="6">
        <v>6.6961119350000002</v>
      </c>
      <c r="S537" s="6">
        <v>13849.568310000001</v>
      </c>
      <c r="T537" s="27">
        <v>426002.8</v>
      </c>
      <c r="U537" s="6">
        <f t="shared" si="42"/>
        <v>568.83470883500001</v>
      </c>
      <c r="V537" s="6">
        <f t="shared" si="43"/>
        <v>2023</v>
      </c>
      <c r="W537" s="10" t="str">
        <f>IFERROR(VLOOKUP(VALUE(D537),'HSN Lookup'!$A:$B,2,0),"Unknown")</f>
        <v>Household Steel Items</v>
      </c>
      <c r="X537" s="6" t="str">
        <f t="shared" si="44"/>
        <v>Other</v>
      </c>
    </row>
    <row r="538" spans="1:24">
      <c r="A538" s="25" t="s">
        <v>24</v>
      </c>
      <c r="B538" s="6" t="s">
        <v>746</v>
      </c>
      <c r="C538" s="6" t="s">
        <v>26</v>
      </c>
      <c r="D538" s="26" t="s">
        <v>32</v>
      </c>
      <c r="E538" s="6" t="s">
        <v>749</v>
      </c>
      <c r="F538" s="6" t="str" cm="1">
        <f t="array" ref="F538">_xlfn.LET(
 _xlpm.txt, E538,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38" s="6" t="str" cm="1">
        <f t="array" ref="G538">_xlfn.LET(
 _xlpm.txt, TRIM(E538),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538" s="6" t="str">
        <f t="shared" si="40"/>
        <v>NP-20</v>
      </c>
      <c r="I538" s="6" t="str" cm="1">
        <f t="array" ref="I538">_xlfn.LET(
 _xlpm.txt, E538,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38" s="6" cm="1">
        <f t="array" ref="J538">_xlfn.LET(
 _xlpm.txt, E538,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7896</v>
      </c>
      <c r="K538" s="6" t="str" cm="1">
        <f t="array" ref="K538">_xlfn.LET(
 _xlpm.txt, E538,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38" s="6" t="str">
        <f>IFERROR(_xlfn.TEXTAFTER(_xlfn.TEXTBEFORE(E538," PER"),"USD ")," ")</f>
        <v>1.005</v>
      </c>
      <c r="M538" s="6" t="str">
        <f t="shared" si="41"/>
        <v>OTHER</v>
      </c>
      <c r="N538" s="6">
        <v>1250.2</v>
      </c>
      <c r="O538" s="6" t="s">
        <v>28</v>
      </c>
      <c r="P538" s="6">
        <v>550.08221079999998</v>
      </c>
      <c r="Q538" s="6">
        <v>687712.78</v>
      </c>
      <c r="R538" s="6">
        <v>6.5524980450000001</v>
      </c>
      <c r="S538" s="6">
        <v>8191.9330550000004</v>
      </c>
      <c r="T538" s="27">
        <v>251978.1</v>
      </c>
      <c r="U538" s="6">
        <f t="shared" si="42"/>
        <v>556.63470884499998</v>
      </c>
      <c r="V538" s="6">
        <f t="shared" si="43"/>
        <v>2023</v>
      </c>
      <c r="W538" s="10" t="str">
        <f>IFERROR(VLOOKUP(VALUE(D538),'HSN Lookup'!$A:$B,2,0),"Unknown")</f>
        <v>Household Steel Items</v>
      </c>
      <c r="X538" s="6" t="str">
        <f t="shared" si="44"/>
        <v>Other</v>
      </c>
    </row>
    <row r="539" spans="1:24">
      <c r="A539" s="25" t="s">
        <v>24</v>
      </c>
      <c r="B539" s="6" t="s">
        <v>746</v>
      </c>
      <c r="C539" s="6" t="s">
        <v>26</v>
      </c>
      <c r="D539" s="26" t="s">
        <v>32</v>
      </c>
      <c r="E539" s="6" t="s">
        <v>750</v>
      </c>
      <c r="F539" s="6" t="str" cm="1">
        <f t="array" ref="F539">_xlfn.LET(
 _xlpm.txt, E539,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39" s="6" t="str" cm="1">
        <f t="array" ref="G539">_xlfn.LET(
 _xlpm.txt, TRIM(E539),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SG705-1</v>
      </c>
      <c r="H539" s="6" t="str">
        <f t="shared" si="40"/>
        <v>BCLR-3</v>
      </c>
      <c r="I539" s="6" t="str" cm="1">
        <f t="array" ref="I539">_xlfn.LET(
 _xlpm.txt, E539,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39" s="6" cm="1">
        <f t="array" ref="J539">_xlfn.LET(
 _xlpm.txt, E539,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18168</v>
      </c>
      <c r="K539" s="6" t="str" cm="1">
        <f t="array" ref="K539">_xlfn.LET(
 _xlpm.txt, E539,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39" s="6" t="str">
        <f>IFERROR(_xlfn.TEXTAFTER(_xlfn.TEXTBEFORE(E539," PER"),"USD ")," ")</f>
        <v>1.065</v>
      </c>
      <c r="M539" s="6" t="str">
        <f t="shared" si="41"/>
        <v>OTHER</v>
      </c>
      <c r="N539" s="6">
        <v>2573.8000000000002</v>
      </c>
      <c r="O539" s="6" t="s">
        <v>28</v>
      </c>
      <c r="P539" s="6">
        <v>651.50214080000001</v>
      </c>
      <c r="Q539" s="6">
        <v>1676836.21</v>
      </c>
      <c r="R539" s="6">
        <v>7.7605972699999999</v>
      </c>
      <c r="S539" s="6">
        <v>19974.22525</v>
      </c>
      <c r="T539" s="27">
        <v>614392.69999999995</v>
      </c>
      <c r="U539" s="6">
        <f t="shared" si="42"/>
        <v>659.26273806999995</v>
      </c>
      <c r="V539" s="6">
        <f t="shared" si="43"/>
        <v>2023</v>
      </c>
      <c r="W539" s="10" t="str">
        <f>IFERROR(VLOOKUP(VALUE(D539),'HSN Lookup'!$A:$B,2,0),"Unknown")</f>
        <v>Household Steel Items</v>
      </c>
      <c r="X539" s="6" t="str">
        <f t="shared" si="44"/>
        <v>Other</v>
      </c>
    </row>
    <row r="540" spans="1:24">
      <c r="A540" s="25" t="s">
        <v>24</v>
      </c>
      <c r="B540" s="6" t="s">
        <v>746</v>
      </c>
      <c r="C540" s="6" t="s">
        <v>26</v>
      </c>
      <c r="D540" s="26" t="s">
        <v>32</v>
      </c>
      <c r="E540" s="6" t="s">
        <v>751</v>
      </c>
      <c r="F540" s="6" t="str" cm="1">
        <f t="array" ref="F540">_xlfn.LET(
 _xlpm.txt, E540,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40" s="6" t="str" cm="1">
        <f t="array" ref="G540">_xlfn.LET(
 _xlpm.txt, TRIM(E540),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SG210</v>
      </c>
      <c r="H540" s="6" t="str">
        <f t="shared" si="40"/>
        <v>AM-457</v>
      </c>
      <c r="I540" s="6" t="str" cm="1">
        <f t="array" ref="I540">_xlfn.LET(
 _xlpm.txt, E540,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40" s="6" t="e" cm="1">
        <f t="array" ref="J540">_xlfn.LET(
 _xlpm.txt, E540,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40" s="6" t="e" cm="1">
        <f t="array" ref="K540">_xlfn.LET(
 _xlpm.txt, E540,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40" s="6" t="str">
        <f>IFERROR(_xlfn.TEXTAFTER(_xlfn.TEXTBEFORE(E540," PER"),"USD ")," ")</f>
        <v>1.032</v>
      </c>
      <c r="M540" s="6" t="e">
        <f t="shared" si="41"/>
        <v>#VALUE!</v>
      </c>
      <c r="N540" s="6">
        <v>210</v>
      </c>
      <c r="O540" s="6" t="s">
        <v>28</v>
      </c>
      <c r="P540" s="6">
        <v>574.94738099999995</v>
      </c>
      <c r="Q540" s="6">
        <v>120738.95</v>
      </c>
      <c r="R540" s="6">
        <v>6.848688278</v>
      </c>
      <c r="S540" s="6">
        <v>1438.2245379999999</v>
      </c>
      <c r="T540" s="27">
        <v>44238.8</v>
      </c>
      <c r="U540" s="6">
        <f t="shared" si="42"/>
        <v>581.796069278</v>
      </c>
      <c r="V540" s="6">
        <f t="shared" si="43"/>
        <v>2023</v>
      </c>
      <c r="W540" s="10" t="str">
        <f>IFERROR(VLOOKUP(VALUE(D540),'HSN Lookup'!$A:$B,2,0),"Unknown")</f>
        <v>Household Steel Items</v>
      </c>
      <c r="X540" s="6" t="str">
        <f t="shared" si="44"/>
        <v>Other</v>
      </c>
    </row>
    <row r="541" spans="1:24">
      <c r="A541" s="25" t="s">
        <v>24</v>
      </c>
      <c r="B541" s="6" t="s">
        <v>746</v>
      </c>
      <c r="C541" s="6" t="s">
        <v>26</v>
      </c>
      <c r="D541" s="26" t="s">
        <v>101</v>
      </c>
      <c r="E541" s="6" t="s">
        <v>752</v>
      </c>
      <c r="F541" s="6" t="str" cm="1">
        <f t="array" ref="F541">_xlfn.LET(
 _xlpm.txt, E541,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STICK</v>
      </c>
      <c r="G541" s="6" t="str" cm="1">
        <f t="array" ref="G541">_xlfn.LET(
 _xlpm.txt, TRIM(E541),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STICK SAUCE PAN 16CM (AN-02)</v>
      </c>
      <c r="H541" s="6" t="str">
        <f t="shared" si="40"/>
        <v>AN-02</v>
      </c>
      <c r="I541" s="6" t="str" cm="1">
        <f t="array" ref="I541">_xlfn.LET(
 _xlpm.txt, E541,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41" s="6" cm="1">
        <f t="array" ref="J541">_xlfn.LET(
 _xlpm.txt, E541,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541" s="6" t="str" cm="1">
        <f t="array" ref="K541">_xlfn.LET(
 _xlpm.txt, E541,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41" s="6" t="str">
        <f>IFERROR(_xlfn.TEXTAFTER(_xlfn.TEXTBEFORE(E541," PER"),"USD ")," ")</f>
        <v>0.566</v>
      </c>
      <c r="M541" s="6" t="str">
        <f t="shared" si="41"/>
        <v>PCS</v>
      </c>
      <c r="N541" s="6">
        <v>176</v>
      </c>
      <c r="O541" s="6" t="s">
        <v>28</v>
      </c>
      <c r="P541" s="6">
        <v>203.38551140000001</v>
      </c>
      <c r="Q541" s="6">
        <v>35795.85</v>
      </c>
      <c r="R541" s="6">
        <v>2.4226981699999999</v>
      </c>
      <c r="S541" s="6">
        <v>426.39487789999998</v>
      </c>
      <c r="T541" s="27">
        <v>13115.6</v>
      </c>
      <c r="U541" s="6">
        <f t="shared" si="42"/>
        <v>205.80820957</v>
      </c>
      <c r="V541" s="6">
        <f t="shared" si="43"/>
        <v>2023</v>
      </c>
      <c r="W541" s="10" t="str">
        <f>IFERROR(VLOOKUP(VALUE(D541),'HSN Lookup'!$A:$B,2,0),"Unknown")</f>
        <v>Kitchen Filters</v>
      </c>
      <c r="X541" s="6" t="str">
        <f t="shared" si="44"/>
        <v>Other</v>
      </c>
    </row>
    <row r="542" spans="1:24">
      <c r="A542" s="25" t="s">
        <v>24</v>
      </c>
      <c r="B542" s="6" t="s">
        <v>746</v>
      </c>
      <c r="C542" s="6" t="s">
        <v>26</v>
      </c>
      <c r="D542" s="26" t="s">
        <v>32</v>
      </c>
      <c r="E542" s="6" t="s">
        <v>753</v>
      </c>
      <c r="F542" s="6" t="str" cm="1">
        <f t="array" ref="F542">_xlfn.LET(
 _xlpm.txt, E542,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42" s="6" t="str" cm="1">
        <f t="array" ref="G542">_xlfn.LET(
 _xlpm.txt, TRIM(E542),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SG707</v>
      </c>
      <c r="H542" s="6" t="str">
        <f t="shared" si="40"/>
        <v>AM-459</v>
      </c>
      <c r="I542" s="6" t="str" cm="1">
        <f t="array" ref="I542">_xlfn.LET(
 _xlpm.txt, E542,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42" s="6" t="e" cm="1">
        <f t="array" ref="J542">_xlfn.LET(
 _xlpm.txt, E542,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42" s="6" t="e" cm="1">
        <f t="array" ref="K542">_xlfn.LET(
 _xlpm.txt, E542,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42" s="6" t="str">
        <f>IFERROR(_xlfn.TEXTAFTER(_xlfn.TEXTBEFORE(E542," PER"),"USD ")," ")</f>
        <v>1.083</v>
      </c>
      <c r="M542" s="6" t="e">
        <f t="shared" si="41"/>
        <v>#VALUE!</v>
      </c>
      <c r="N542" s="6">
        <v>225</v>
      </c>
      <c r="O542" s="6" t="s">
        <v>28</v>
      </c>
      <c r="P542" s="6">
        <v>563.13644439999996</v>
      </c>
      <c r="Q542" s="6">
        <v>126705.7</v>
      </c>
      <c r="R542" s="6">
        <v>6.7079981469999996</v>
      </c>
      <c r="S542" s="6">
        <v>1509.299583</v>
      </c>
      <c r="T542" s="27">
        <v>46424.9</v>
      </c>
      <c r="U542" s="6">
        <f t="shared" si="42"/>
        <v>569.84444254699997</v>
      </c>
      <c r="V542" s="6">
        <f t="shared" si="43"/>
        <v>2023</v>
      </c>
      <c r="W542" s="10" t="str">
        <f>IFERROR(VLOOKUP(VALUE(D542),'HSN Lookup'!$A:$B,2,0),"Unknown")</f>
        <v>Household Steel Items</v>
      </c>
      <c r="X542" s="6" t="str">
        <f t="shared" si="44"/>
        <v>Other</v>
      </c>
    </row>
    <row r="543" spans="1:24">
      <c r="A543" s="25" t="s">
        <v>24</v>
      </c>
      <c r="B543" s="6" t="s">
        <v>746</v>
      </c>
      <c r="C543" s="6" t="s">
        <v>26</v>
      </c>
      <c r="D543" s="26" t="s">
        <v>101</v>
      </c>
      <c r="E543" s="6" t="s">
        <v>754</v>
      </c>
      <c r="F543" s="6" t="str" cm="1">
        <f t="array" ref="F543">_xlfn.LET(
 _xlpm.txt, E543,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STICK</v>
      </c>
      <c r="G543" s="6" t="str" cm="1">
        <f t="array" ref="G543">_xlfn.LET(
 _xlpm.txt, TRIM(E543),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STICK FRY PAN 16CM (AN-01)</v>
      </c>
      <c r="H543" s="6" t="str">
        <f t="shared" si="40"/>
        <v>AN-01</v>
      </c>
      <c r="I543" s="6" t="str" cm="1">
        <f t="array" ref="I543">_xlfn.LET(
 _xlpm.txt, E543,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43" s="6" cm="1">
        <f t="array" ref="J543">_xlfn.LET(
 _xlpm.txt, E543,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543" s="6" t="str" cm="1">
        <f t="array" ref="K543">_xlfn.LET(
 _xlpm.txt, E543,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43" s="6" t="str">
        <f>IFERROR(_xlfn.TEXTAFTER(_xlfn.TEXTBEFORE(E543," PER"),"USD ")," ")</f>
        <v>0.497</v>
      </c>
      <c r="M543" s="6" t="str">
        <f t="shared" si="41"/>
        <v>PCS</v>
      </c>
      <c r="N543" s="6">
        <v>156</v>
      </c>
      <c r="O543" s="6" t="s">
        <v>28</v>
      </c>
      <c r="P543" s="6">
        <v>201.48743590000001</v>
      </c>
      <c r="Q543" s="6">
        <v>31432.04</v>
      </c>
      <c r="R543" s="6">
        <v>2.4000885749999998</v>
      </c>
      <c r="S543" s="6">
        <v>374.41381769999998</v>
      </c>
      <c r="T543" s="27">
        <v>11516.7</v>
      </c>
      <c r="U543" s="6">
        <f t="shared" si="42"/>
        <v>203.88752447500002</v>
      </c>
      <c r="V543" s="6">
        <f t="shared" si="43"/>
        <v>2023</v>
      </c>
      <c r="W543" s="10" t="str">
        <f>IFERROR(VLOOKUP(VALUE(D543),'HSN Lookup'!$A:$B,2,0),"Unknown")</f>
        <v>Kitchen Filters</v>
      </c>
      <c r="X543" s="6" t="str">
        <f t="shared" si="44"/>
        <v>Other</v>
      </c>
    </row>
    <row r="544" spans="1:24">
      <c r="A544" s="25" t="s">
        <v>24</v>
      </c>
      <c r="B544" s="6" t="s">
        <v>755</v>
      </c>
      <c r="C544" s="6" t="s">
        <v>26</v>
      </c>
      <c r="D544" s="26" t="s">
        <v>32</v>
      </c>
      <c r="E544" s="6" t="s">
        <v>756</v>
      </c>
      <c r="F544" s="6" t="str" cm="1">
        <f t="array" ref="F544">_xlfn.LET(
 _xlpm.txt, E544,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544" s="6" t="str" cm="1">
        <f t="array" ref="G544">_xlfn.LET(
 _xlpm.txt, TRIM(E544),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544" s="6" t="str">
        <f t="shared" si="40"/>
        <v>AM-430</v>
      </c>
      <c r="I544" s="6" t="str" cm="1">
        <f t="array" ref="I544">_xlfn.LET(
 _xlpm.txt, E544,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44" s="6" cm="1">
        <f t="array" ref="J544">_xlfn.LET(
 _xlpm.txt, E544,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10824</v>
      </c>
      <c r="K544" s="6" t="str" cm="1">
        <f t="array" ref="K544">_xlfn.LET(
 _xlpm.txt, E544,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44" s="6" t="str">
        <f>IFERROR(_xlfn.TEXTAFTER(_xlfn.TEXTBEFORE(E544," PER"),"USD ")," ")</f>
        <v>0.5724</v>
      </c>
      <c r="M544" s="6" t="str">
        <f t="shared" si="41"/>
        <v>PCS</v>
      </c>
      <c r="N544" s="6">
        <v>1758.9</v>
      </c>
      <c r="O544" s="6" t="s">
        <v>28</v>
      </c>
      <c r="P544" s="6">
        <v>314.57218719999997</v>
      </c>
      <c r="Q544" s="6">
        <v>553301.02</v>
      </c>
      <c r="R544" s="6">
        <v>3.7471374289999999</v>
      </c>
      <c r="S544" s="6">
        <v>6590.8400240000001</v>
      </c>
      <c r="T544" s="27">
        <v>202729.5</v>
      </c>
      <c r="U544" s="6">
        <f t="shared" si="42"/>
        <v>318.31932462899999</v>
      </c>
      <c r="V544" s="6">
        <f t="shared" si="43"/>
        <v>2023</v>
      </c>
      <c r="W544" s="10" t="str">
        <f>IFERROR(VLOOKUP(VALUE(D544),'HSN Lookup'!$A:$B,2,0),"Unknown")</f>
        <v>Household Steel Items</v>
      </c>
      <c r="X544" s="6" t="str">
        <f t="shared" si="44"/>
        <v>Sprinkler</v>
      </c>
    </row>
    <row r="545" spans="1:24">
      <c r="A545" s="25" t="s">
        <v>24</v>
      </c>
      <c r="B545" s="6" t="s">
        <v>757</v>
      </c>
      <c r="C545" s="6" t="s">
        <v>26</v>
      </c>
      <c r="D545" s="26" t="s">
        <v>32</v>
      </c>
      <c r="E545" s="6" t="s">
        <v>758</v>
      </c>
      <c r="F545" s="6" t="str" cm="1">
        <f t="array" ref="F545">_xlfn.LET(
 _xlpm.txt, E545,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45" s="6" t="str" cm="1">
        <f t="array" ref="G545">_xlfn.LET(
 _xlpm.txt, TRIM(E545),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(RYX-02-021A)</v>
      </c>
      <c r="H545" s="6" t="str">
        <f t="shared" si="40"/>
        <v>RYX-02-021A</v>
      </c>
      <c r="I545" s="6" t="str" cm="1">
        <f t="array" ref="I545">_xlfn.LET(
 _xlpm.txt, E545,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45" s="6" cm="1">
        <f t="array" ref="J545">_xlfn.LET(
 _xlpm.txt, E545,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1296</v>
      </c>
      <c r="K545" s="6" t="str" cm="1">
        <f t="array" ref="K545">_xlfn.LET(
 _xlpm.txt, E545,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45" s="6" t="str">
        <f>IFERROR(_xlfn.TEXTAFTER(_xlfn.TEXTBEFORE(E545," PER"),"USD ")," ")</f>
        <v xml:space="preserve"> </v>
      </c>
      <c r="M545" s="6" t="str">
        <f t="shared" si="41"/>
        <v>PCS</v>
      </c>
      <c r="N545" s="6">
        <v>4752</v>
      </c>
      <c r="O545" s="6" t="s">
        <v>28</v>
      </c>
      <c r="P545" s="6">
        <v>217.92390359999999</v>
      </c>
      <c r="Q545" s="6">
        <v>1035574.39</v>
      </c>
      <c r="R545" s="6">
        <v>2.5958773509999999</v>
      </c>
      <c r="S545" s="6">
        <v>12335.60917</v>
      </c>
      <c r="T545" s="27">
        <v>379434.5</v>
      </c>
      <c r="U545" s="6">
        <f t="shared" si="42"/>
        <v>220.519780951</v>
      </c>
      <c r="V545" s="6">
        <f t="shared" si="43"/>
        <v>2023</v>
      </c>
      <c r="W545" s="10" t="str">
        <f>IFERROR(VLOOKUP(VALUE(D545),'HSN Lookup'!$A:$B,2,0),"Unknown")</f>
        <v>Household Steel Items</v>
      </c>
      <c r="X545" s="6" t="str">
        <f t="shared" si="44"/>
        <v>Cloth Stand</v>
      </c>
    </row>
    <row r="546" spans="1:24">
      <c r="A546" s="25" t="s">
        <v>24</v>
      </c>
      <c r="B546" s="6" t="s">
        <v>759</v>
      </c>
      <c r="C546" s="6" t="s">
        <v>26</v>
      </c>
      <c r="D546" s="26" t="s">
        <v>29</v>
      </c>
      <c r="E546" s="6" t="s">
        <v>760</v>
      </c>
      <c r="F546" s="6" t="str" cm="1">
        <f t="array" ref="F546">_xlfn.LET(
 _xlpm.txt, E546,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46" s="6" t="str" cm="1">
        <f t="array" ref="G546">_xlfn.LET(
 _xlpm.txt, TRIM(E546),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546" s="6" t="str">
        <f t="shared" si="40"/>
        <v>8001-2</v>
      </c>
      <c r="I546" s="6" t="str" cm="1">
        <f t="array" ref="I546">_xlfn.LET(
 _xlpm.txt, E546,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46" s="6" t="e" cm="1">
        <f t="array" ref="J546">_xlfn.LET(
 _xlpm.txt, E546,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46" s="6" t="str" cm="1">
        <f t="array" ref="K546">_xlfn.LET(
 _xlpm.txt, E546,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546" s="6" t="str">
        <f>IFERROR(_xlfn.TEXTAFTER(_xlfn.TEXTBEFORE(E546," PER"),"USD ")," ")</f>
        <v xml:space="preserve"> </v>
      </c>
      <c r="M546" s="6" t="str">
        <f t="shared" si="41"/>
        <v>SET</v>
      </c>
      <c r="N546" s="6">
        <v>4875</v>
      </c>
      <c r="O546" s="6" t="s">
        <v>28</v>
      </c>
      <c r="P546" s="6">
        <v>464.29405539999999</v>
      </c>
      <c r="Q546" s="6">
        <v>2263433.52</v>
      </c>
      <c r="R546" s="6">
        <v>5.5306022080000004</v>
      </c>
      <c r="S546" s="6">
        <v>26961.68577</v>
      </c>
      <c r="T546" s="27">
        <v>995005.4</v>
      </c>
      <c r="U546" s="6">
        <f t="shared" si="42"/>
        <v>469.824657608</v>
      </c>
      <c r="V546" s="6">
        <f t="shared" si="43"/>
        <v>2023</v>
      </c>
      <c r="W546" s="10" t="str">
        <f>IFERROR(VLOOKUP(VALUE(D546),'HSN Lookup'!$A:$B,2,0),"Unknown")</f>
        <v>Steel Scrubbers</v>
      </c>
      <c r="X546" s="6" t="str">
        <f t="shared" si="44"/>
        <v>Scrubber</v>
      </c>
    </row>
    <row r="547" spans="1:24">
      <c r="A547" s="25" t="s">
        <v>24</v>
      </c>
      <c r="B547" s="6" t="s">
        <v>759</v>
      </c>
      <c r="C547" s="6" t="s">
        <v>26</v>
      </c>
      <c r="D547" s="26" t="s">
        <v>32</v>
      </c>
      <c r="E547" s="6" t="s">
        <v>761</v>
      </c>
      <c r="F547" s="6" t="str" cm="1">
        <f t="array" ref="F547">_xlfn.LET(
 _xlpm.txt, E547,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547" s="6" t="str" cm="1">
        <f t="array" ref="G547">_xlfn.LET(
 _xlpm.txt, TRIM(E547),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(SL-89)</v>
      </c>
      <c r="H547" s="6" t="str">
        <f t="shared" si="40"/>
        <v>SL-89</v>
      </c>
      <c r="I547" s="6" t="str" cm="1">
        <f t="array" ref="I547">_xlfn.LET(
 _xlpm.txt, E547,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47" s="6" cm="1">
        <f t="array" ref="J547">_xlfn.LET(
 _xlpm.txt, E547,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547" s="6" t="str" cm="1">
        <f t="array" ref="K547">_xlfn.LET(
 _xlpm.txt, E547,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47" s="6" t="str">
        <f>IFERROR(_xlfn.TEXTAFTER(_xlfn.TEXTBEFORE(E547," PER"),"USD ")," ")</f>
        <v xml:space="preserve"> </v>
      </c>
      <c r="M547" s="6" t="str">
        <f t="shared" si="41"/>
        <v>PCS</v>
      </c>
      <c r="N547" s="6">
        <v>15568</v>
      </c>
      <c r="O547" s="6" t="s">
        <v>28</v>
      </c>
      <c r="P547" s="6">
        <v>392.89738949999997</v>
      </c>
      <c r="Q547" s="6">
        <v>6116626.5599999996</v>
      </c>
      <c r="R547" s="6">
        <v>4.6801356700000003</v>
      </c>
      <c r="S547" s="6">
        <v>72860.352110000007</v>
      </c>
      <c r="T547" s="27">
        <v>2241131.9</v>
      </c>
      <c r="U547" s="6">
        <f t="shared" si="42"/>
        <v>397.57752517</v>
      </c>
      <c r="V547" s="6">
        <f t="shared" si="43"/>
        <v>2023</v>
      </c>
      <c r="W547" s="10" t="str">
        <f>IFERROR(VLOOKUP(VALUE(D547),'HSN Lookup'!$A:$B,2,0),"Unknown")</f>
        <v>Household Steel Items</v>
      </c>
      <c r="X547" s="6" t="str">
        <f t="shared" si="44"/>
        <v>Hanger</v>
      </c>
    </row>
    <row r="548" spans="1:24">
      <c r="A548" s="25" t="s">
        <v>24</v>
      </c>
      <c r="B548" s="6" t="s">
        <v>762</v>
      </c>
      <c r="C548" s="6" t="s">
        <v>26</v>
      </c>
      <c r="D548" s="26" t="s">
        <v>32</v>
      </c>
      <c r="E548" s="6" t="s">
        <v>763</v>
      </c>
      <c r="F548" s="6" t="str" cm="1">
        <f t="array" ref="F548">_xlfn.LET(
 _xlpm.txt, E548,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48" s="6" t="str" cm="1">
        <f t="array" ref="G548">_xlfn.LET(
 _xlpm.txt, TRIM(E548),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SG902 (WB-750)</v>
      </c>
      <c r="H548" s="6" t="str">
        <f t="shared" si="40"/>
        <v>WB-750</v>
      </c>
      <c r="I548" s="6" t="str" cm="1">
        <f t="array" ref="I548">_xlfn.LET(
 _xlpm.txt, E548,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48" s="6" t="e" cm="1">
        <f t="array" ref="J548">_xlfn.LET(
 _xlpm.txt, E548,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48" s="6" t="e" cm="1">
        <f t="array" ref="K548">_xlfn.LET(
 _xlpm.txt, E548,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48" s="6" t="str">
        <f>IFERROR(_xlfn.TEXTAFTER(_xlfn.TEXTBEFORE(E548," PER"),"USD ")," ")</f>
        <v xml:space="preserve"> </v>
      </c>
      <c r="M548" s="6" t="e">
        <f t="shared" si="41"/>
        <v>#VALUE!</v>
      </c>
      <c r="N548" s="6">
        <v>2927.4</v>
      </c>
      <c r="O548" s="6" t="s">
        <v>28</v>
      </c>
      <c r="P548" s="6">
        <v>585.18336750000003</v>
      </c>
      <c r="Q548" s="6">
        <v>1713065.79</v>
      </c>
      <c r="R548" s="6">
        <v>6.9747719610000001</v>
      </c>
      <c r="S548" s="6">
        <v>20417.94744</v>
      </c>
      <c r="T548" s="27">
        <v>627667.30000000005</v>
      </c>
      <c r="U548" s="6">
        <f t="shared" si="42"/>
        <v>592.15813946100002</v>
      </c>
      <c r="V548" s="6">
        <f t="shared" si="43"/>
        <v>2023</v>
      </c>
      <c r="W548" s="10" t="str">
        <f>IFERROR(VLOOKUP(VALUE(D548),'HSN Lookup'!$A:$B,2,0),"Unknown")</f>
        <v>Household Steel Items</v>
      </c>
      <c r="X548" s="6" t="str">
        <f t="shared" si="44"/>
        <v>Other</v>
      </c>
    </row>
    <row r="549" spans="1:24">
      <c r="A549" s="25" t="s">
        <v>24</v>
      </c>
      <c r="B549" s="6" t="s">
        <v>762</v>
      </c>
      <c r="C549" s="6" t="s">
        <v>26</v>
      </c>
      <c r="D549" s="26" t="s">
        <v>32</v>
      </c>
      <c r="E549" s="6" t="s">
        <v>764</v>
      </c>
      <c r="F549" s="6" t="str" cm="1">
        <f t="array" ref="F549">_xlfn.LET(
 _xlpm.txt, E549,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49" s="6" t="str" cm="1">
        <f t="array" ref="G549">_xlfn.LET(
 _xlpm.txt, TRIM(E549),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549" s="6" t="str">
        <f t="shared" si="40"/>
        <v>SL-01</v>
      </c>
      <c r="I549" s="6" cm="1">
        <f t="array" ref="I549">_xlfn.LET(
 _xlpm.txt, E549,
 _xlpm.afterQty, IFERROR(_xlfn.TEXTAFTER(_xlpm.txt, "QTY:"), ""),
 _xlpm.numberText, TRIM(_xlfn.TEXTBEFORE(_xlpm.afterQty, " ")),
 _xlpm.cleanNum, SUBSTITUTE(_xlpm.numberText, ",", ""),
 IF(ISNUMBER(--_xlpm.cleanNum), --_xlpm.cleanNum, "")
)</f>
        <v>29616</v>
      </c>
      <c r="J549" s="6" cm="1">
        <f t="array" ref="J549">_xlfn.LET(
 _xlpm.txt, E549,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29616</v>
      </c>
      <c r="K549" s="6" t="str" cm="1">
        <f t="array" ref="K549">_xlfn.LET(
 _xlpm.txt, E549,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49" s="6" t="str">
        <f>IFERROR(_xlfn.TEXTAFTER(_xlfn.TEXTBEFORE(E549," PER"),"USD ")," ")</f>
        <v>1.139</v>
      </c>
      <c r="M549" s="6" t="str">
        <f t="shared" si="41"/>
        <v>PCS</v>
      </c>
      <c r="N549" s="6">
        <v>5676.4</v>
      </c>
      <c r="O549" s="6" t="s">
        <v>28</v>
      </c>
      <c r="P549" s="6">
        <v>514.48292049999998</v>
      </c>
      <c r="Q549" s="6">
        <v>2920410.85</v>
      </c>
      <c r="R549" s="6">
        <v>6.1320967880000001</v>
      </c>
      <c r="S549" s="6">
        <v>34808.234210000002</v>
      </c>
      <c r="T549" s="27">
        <v>1070038.6000000001</v>
      </c>
      <c r="U549" s="6">
        <f t="shared" si="42"/>
        <v>520.61501728799999</v>
      </c>
      <c r="V549" s="6">
        <f t="shared" si="43"/>
        <v>2023</v>
      </c>
      <c r="W549" s="10" t="str">
        <f>IFERROR(VLOOKUP(VALUE(D549),'HSN Lookup'!$A:$B,2,0),"Unknown")</f>
        <v>Household Steel Items</v>
      </c>
      <c r="X549" s="6" t="str">
        <f t="shared" si="44"/>
        <v>Other</v>
      </c>
    </row>
    <row r="550" spans="1:24">
      <c r="A550" s="25" t="s">
        <v>24</v>
      </c>
      <c r="B550" s="6" t="s">
        <v>762</v>
      </c>
      <c r="C550" s="6" t="s">
        <v>26</v>
      </c>
      <c r="D550" s="26" t="s">
        <v>32</v>
      </c>
      <c r="E550" s="6" t="s">
        <v>765</v>
      </c>
      <c r="F550" s="6" t="str" cm="1">
        <f t="array" ref="F550">_xlfn.LET(
 _xlpm.txt, E550,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50" s="6" t="str" cm="1">
        <f t="array" ref="G550">_xlfn.LET(
 _xlpm.txt, TRIM(E550),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550" s="6" t="str">
        <f t="shared" si="40"/>
        <v>SB-01</v>
      </c>
      <c r="I550" s="6" t="str" cm="1">
        <f t="array" ref="I550">_xlfn.LET(
 _xlpm.txt, E550,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50" s="6" t="e" cm="1">
        <f t="array" ref="J550">_xlfn.LET(
 _xlpm.txt, E550,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50" s="6" t="e" cm="1">
        <f t="array" ref="K550">_xlfn.LET(
 _xlpm.txt, E550,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50" s="6" t="str">
        <f>IFERROR(_xlfn.TEXTAFTER(_xlfn.TEXTBEFORE(E550," PER"),"USD ")," ")</f>
        <v>1.055</v>
      </c>
      <c r="M550" s="6" t="e">
        <f t="shared" si="41"/>
        <v>#VALUE!</v>
      </c>
      <c r="N550" s="6">
        <v>999.6</v>
      </c>
      <c r="O550" s="6" t="s">
        <v>28</v>
      </c>
      <c r="P550" s="6">
        <v>521.92519010000001</v>
      </c>
      <c r="Q550" s="6">
        <v>521716.42</v>
      </c>
      <c r="R550" s="6">
        <v>6.2208008350000004</v>
      </c>
      <c r="S550" s="6">
        <v>6218.3125149999996</v>
      </c>
      <c r="T550" s="27">
        <v>191156.9</v>
      </c>
      <c r="U550" s="6">
        <f t="shared" si="42"/>
        <v>528.14599093499999</v>
      </c>
      <c r="V550" s="6">
        <f t="shared" si="43"/>
        <v>2023</v>
      </c>
      <c r="W550" s="10" t="str">
        <f>IFERROR(VLOOKUP(VALUE(D550),'HSN Lookup'!$A:$B,2,0),"Unknown")</f>
        <v>Household Steel Items</v>
      </c>
      <c r="X550" s="6" t="str">
        <f t="shared" si="44"/>
        <v>Other</v>
      </c>
    </row>
    <row r="551" spans="1:24">
      <c r="A551" s="25" t="s">
        <v>24</v>
      </c>
      <c r="B551" s="6" t="s">
        <v>762</v>
      </c>
      <c r="C551" s="6" t="s">
        <v>26</v>
      </c>
      <c r="D551" s="26" t="s">
        <v>32</v>
      </c>
      <c r="E551" s="6" t="s">
        <v>766</v>
      </c>
      <c r="F551" s="6" t="str" cm="1">
        <f t="array" ref="F551">_xlfn.LET(
 _xlpm.txt, E551,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51" s="6" t="str" cm="1">
        <f t="array" ref="G551">_xlfn.LET(
 _xlpm.txt, TRIM(E551),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500ML S116-500 (AM-314)</v>
      </c>
      <c r="H551" s="6" t="str">
        <f t="shared" si="40"/>
        <v>AM-314</v>
      </c>
      <c r="I551" s="6" cm="1">
        <f t="array" ref="I551">_xlfn.LET(
 _xlpm.txt, E551,
 _xlpm.afterQty, IFERROR(_xlfn.TEXTAFTER(_xlpm.txt, "QTY:"), ""),
 _xlpm.numberText, TRIM(_xlfn.TEXTBEFORE(_xlpm.afterQty, " ")),
 _xlpm.cleanNum, SUBSTITUTE(_xlpm.numberText, ",", ""),
 IF(ISNUMBER(--_xlpm.cleanNum), --_xlpm.cleanNum, "")
)</f>
        <v>12216</v>
      </c>
      <c r="J551" s="6" cm="1">
        <f t="array" ref="J551">_xlfn.LET(
 _xlpm.txt, E551,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12216</v>
      </c>
      <c r="K551" s="6" t="str" cm="1">
        <f t="array" ref="K551">_xlfn.LET(
 _xlpm.txt, E551,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51" s="6" t="str">
        <f>IFERROR(_xlfn.TEXTAFTER(_xlfn.TEXTBEFORE(E551," PER"),"USD ")," ")</f>
        <v xml:space="preserve"> </v>
      </c>
      <c r="M551" s="6" t="str">
        <f t="shared" si="41"/>
        <v>PCS</v>
      </c>
      <c r="N551" s="6">
        <v>1476.1</v>
      </c>
      <c r="O551" s="6" t="s">
        <v>28</v>
      </c>
      <c r="P551" s="6">
        <v>677.28743989999998</v>
      </c>
      <c r="Q551" s="6">
        <v>999743.99</v>
      </c>
      <c r="R551" s="6">
        <v>8.0725558979999992</v>
      </c>
      <c r="S551" s="6">
        <v>11915.89976</v>
      </c>
      <c r="T551" s="27">
        <v>366306.2</v>
      </c>
      <c r="U551" s="6">
        <f t="shared" si="42"/>
        <v>685.359995798</v>
      </c>
      <c r="V551" s="6">
        <f t="shared" si="43"/>
        <v>2023</v>
      </c>
      <c r="W551" s="10" t="str">
        <f>IFERROR(VLOOKUP(VALUE(D551),'HSN Lookup'!$A:$B,2,0),"Unknown")</f>
        <v>Household Steel Items</v>
      </c>
      <c r="X551" s="6" t="str">
        <f t="shared" si="44"/>
        <v>Other</v>
      </c>
    </row>
    <row r="552" spans="1:24">
      <c r="A552" s="25" t="s">
        <v>24</v>
      </c>
      <c r="B552" s="6" t="s">
        <v>762</v>
      </c>
      <c r="C552" s="6" t="s">
        <v>26</v>
      </c>
      <c r="D552" s="26" t="s">
        <v>32</v>
      </c>
      <c r="E552" s="6" t="s">
        <v>767</v>
      </c>
      <c r="F552" s="6" t="str" cm="1">
        <f t="array" ref="F552">_xlfn.LET(
 _xlpm.txt, E552,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52" s="6" t="str" cm="1">
        <f t="array" ref="G552">_xlfn.LET(
 _xlpm.txt, TRIM(E552),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SG805</v>
      </c>
      <c r="H552" s="6" t="str">
        <f t="shared" si="40"/>
        <v>AM-06</v>
      </c>
      <c r="I552" s="6" cm="1">
        <f t="array" ref="I552">_xlfn.LET(
 _xlpm.txt, E552,
 _xlpm.afterQty, IFERROR(_xlfn.TEXTAFTER(_xlpm.txt, "QTY:"), ""),
 _xlpm.numberText, TRIM(_xlfn.TEXTBEFORE(_xlpm.afterQty, " ")),
 _xlpm.cleanNum, SUBSTITUTE(_xlpm.numberText, ",", ""),
 IF(ISNUMBER(--_xlpm.cleanNum), --_xlpm.cleanNum, "")
)</f>
        <v>6720</v>
      </c>
      <c r="J552" s="6" cm="1">
        <f t="array" ref="J552">_xlfn.LET(
 _xlpm.txt, E552,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6720</v>
      </c>
      <c r="K552" s="6" t="str" cm="1">
        <f t="array" ref="K552">_xlfn.LET(
 _xlpm.txt, E552,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52" s="6" t="str">
        <f>IFERROR(_xlfn.TEXTAFTER(_xlfn.TEXTBEFORE(E552," PER"),"USD ")," ")</f>
        <v>1.028</v>
      </c>
      <c r="M552" s="6" t="str">
        <f t="shared" si="41"/>
        <v>PCS</v>
      </c>
      <c r="N552" s="6">
        <v>980</v>
      </c>
      <c r="O552" s="6" t="s">
        <v>28</v>
      </c>
      <c r="P552" s="6">
        <v>610.28148980000003</v>
      </c>
      <c r="Q552" s="6">
        <v>598075.86</v>
      </c>
      <c r="R552" s="6">
        <v>7.2739152540000003</v>
      </c>
      <c r="S552" s="6">
        <v>7128.4369489999999</v>
      </c>
      <c r="T552" s="27">
        <v>219135</v>
      </c>
      <c r="U552" s="6">
        <f t="shared" si="42"/>
        <v>617.55540505400006</v>
      </c>
      <c r="V552" s="6">
        <f t="shared" si="43"/>
        <v>2023</v>
      </c>
      <c r="W552" s="10" t="str">
        <f>IFERROR(VLOOKUP(VALUE(D552),'HSN Lookup'!$A:$B,2,0),"Unknown")</f>
        <v>Household Steel Items</v>
      </c>
      <c r="X552" s="6" t="str">
        <f t="shared" si="44"/>
        <v>Other</v>
      </c>
    </row>
    <row r="553" spans="1:24">
      <c r="A553" s="25" t="s">
        <v>24</v>
      </c>
      <c r="B553" s="6" t="s">
        <v>762</v>
      </c>
      <c r="C553" s="6" t="s">
        <v>26</v>
      </c>
      <c r="D553" s="26" t="s">
        <v>32</v>
      </c>
      <c r="E553" s="6" t="s">
        <v>768</v>
      </c>
      <c r="F553" s="6" t="str" cm="1">
        <f t="array" ref="F553">_xlfn.LET(
 _xlpm.txt, E553,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53" s="6" t="str" cm="1">
        <f t="array" ref="G553">_xlfn.LET(
 _xlpm.txt, TRIM(E553),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(KWB-600F)</v>
      </c>
      <c r="H553" s="6" t="str">
        <f t="shared" si="40"/>
        <v>KWB-600F</v>
      </c>
      <c r="I553" s="6" t="str" cm="1">
        <f t="array" ref="I553">_xlfn.LET(
 _xlpm.txt, E553,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53" s="6" cm="1">
        <f t="array" ref="J553">_xlfn.LET(
 _xlpm.txt, E553,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49716</v>
      </c>
      <c r="K553" s="6" t="str" cm="1">
        <f t="array" ref="K553">_xlfn.LET(
 _xlpm.txt, E553,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53" s="6" t="str">
        <f>IFERROR(_xlfn.TEXTAFTER(_xlfn.TEXTBEFORE(E553," PER"),"USD ")," ")</f>
        <v xml:space="preserve"> </v>
      </c>
      <c r="M553" s="6" t="str">
        <f t="shared" si="41"/>
        <v>PCS</v>
      </c>
      <c r="N553" s="6">
        <v>7600</v>
      </c>
      <c r="O553" s="6" t="s">
        <v>28</v>
      </c>
      <c r="P553" s="6">
        <v>524.01387109999996</v>
      </c>
      <c r="Q553" s="6">
        <v>3982505.42</v>
      </c>
      <c r="R553" s="6">
        <v>6.2456957219999998</v>
      </c>
      <c r="S553" s="6">
        <v>47467.287490000002</v>
      </c>
      <c r="T553" s="27">
        <v>1459190</v>
      </c>
      <c r="U553" s="6">
        <f t="shared" si="42"/>
        <v>530.25956682200001</v>
      </c>
      <c r="V553" s="6">
        <f t="shared" si="43"/>
        <v>2023</v>
      </c>
      <c r="W553" s="10" t="str">
        <f>IFERROR(VLOOKUP(VALUE(D553),'HSN Lookup'!$A:$B,2,0),"Unknown")</f>
        <v>Household Steel Items</v>
      </c>
      <c r="X553" s="6" t="str">
        <f t="shared" si="44"/>
        <v>Other</v>
      </c>
    </row>
    <row r="554" spans="1:24">
      <c r="A554" s="25" t="s">
        <v>24</v>
      </c>
      <c r="B554" s="6" t="s">
        <v>762</v>
      </c>
      <c r="C554" s="6" t="s">
        <v>26</v>
      </c>
      <c r="D554" s="26" t="s">
        <v>32</v>
      </c>
      <c r="E554" s="6" t="s">
        <v>769</v>
      </c>
      <c r="F554" s="6" t="str" cm="1">
        <f t="array" ref="F554">_xlfn.LET(
 _xlpm.txt, E554,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54" s="6" t="str" cm="1">
        <f t="array" ref="G554">_xlfn.LET(
 _xlpm.txt, TRIM(E554),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554" s="6" t="str">
        <f t="shared" si="40"/>
        <v>AM-06</v>
      </c>
      <c r="I554" s="6" cm="1">
        <f t="array" ref="I554">_xlfn.LET(
 _xlpm.txt, E554,
 _xlpm.afterQty, IFERROR(_xlfn.TEXTAFTER(_xlpm.txt, "QTY:"), ""),
 _xlpm.numberText, TRIM(_xlfn.TEXTBEFORE(_xlpm.afterQty, " ")),
 _xlpm.cleanNum, SUBSTITUTE(_xlpm.numberText, ",", ""),
 IF(ISNUMBER(--_xlpm.cleanNum), --_xlpm.cleanNum, "")
)</f>
        <v>19848</v>
      </c>
      <c r="J554" s="6" cm="1">
        <f t="array" ref="J554">_xlfn.LET(
 _xlpm.txt, E554,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19848</v>
      </c>
      <c r="K554" s="6" t="str" cm="1">
        <f t="array" ref="K554">_xlfn.LET(
 _xlpm.txt, E554,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54" s="6" t="str">
        <f>IFERROR(_xlfn.TEXTAFTER(_xlfn.TEXTBEFORE(E554," PER"),"USD ")," ")</f>
        <v xml:space="preserve"> </v>
      </c>
      <c r="M554" s="6" t="str">
        <f t="shared" si="41"/>
        <v>PCS</v>
      </c>
      <c r="N554" s="6">
        <v>3308</v>
      </c>
      <c r="O554" s="6" t="s">
        <v>28</v>
      </c>
      <c r="P554" s="6">
        <v>520.71402660000001</v>
      </c>
      <c r="Q554" s="6">
        <v>1722522</v>
      </c>
      <c r="R554" s="6">
        <v>6.2063650370000003</v>
      </c>
      <c r="S554" s="6">
        <v>20530.65554</v>
      </c>
      <c r="T554" s="27">
        <v>631132</v>
      </c>
      <c r="U554" s="6">
        <f t="shared" si="42"/>
        <v>526.92039163699997</v>
      </c>
      <c r="V554" s="6">
        <f t="shared" si="43"/>
        <v>2023</v>
      </c>
      <c r="W554" s="10" t="str">
        <f>IFERROR(VLOOKUP(VALUE(D554),'HSN Lookup'!$A:$B,2,0),"Unknown")</f>
        <v>Household Steel Items</v>
      </c>
      <c r="X554" s="6" t="str">
        <f t="shared" si="44"/>
        <v>Other</v>
      </c>
    </row>
    <row r="555" spans="1:24">
      <c r="A555" s="25" t="s">
        <v>24</v>
      </c>
      <c r="B555" s="6" t="s">
        <v>770</v>
      </c>
      <c r="C555" s="6" t="s">
        <v>26</v>
      </c>
      <c r="D555" s="26" t="s">
        <v>32</v>
      </c>
      <c r="E555" s="6" t="s">
        <v>771</v>
      </c>
      <c r="F555" s="6" t="str" cm="1">
        <f t="array" ref="F555">_xlfn.LET(
 _xlpm.txt, E555,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555" s="6" t="str" cm="1">
        <f t="array" ref="G555">_xlfn.LET(
 _xlpm.txt, TRIM(E555),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555" s="6" t="str">
        <f t="shared" si="40"/>
        <v>RYX-02-026-3S</v>
      </c>
      <c r="I555" s="6" t="str" cm="1">
        <f t="array" ref="I555">_xlfn.LET(
 _xlpm.txt, E555,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55" s="6" t="e" cm="1">
        <f t="array" ref="J555">_xlfn.LET(
 _xlpm.txt, E555,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55" s="6" t="str" cm="1">
        <f t="array" ref="K555">_xlfn.LET(
 _xlpm.txt, E555,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55" s="6" t="str">
        <f>IFERROR(_xlfn.TEXTAFTER(_xlfn.TEXTBEFORE(E555," PER"),"USD ")," ")</f>
        <v xml:space="preserve"> </v>
      </c>
      <c r="M555" s="6" t="str">
        <f t="shared" si="41"/>
        <v>OTHER</v>
      </c>
      <c r="N555" s="6">
        <v>3307.2</v>
      </c>
      <c r="O555" s="6" t="s">
        <v>28</v>
      </c>
      <c r="P555" s="6">
        <v>261.81921870000002</v>
      </c>
      <c r="Q555" s="6">
        <v>865888.52</v>
      </c>
      <c r="R555" s="6">
        <v>3.1206104730000002</v>
      </c>
      <c r="S555" s="6">
        <v>10320.482959999999</v>
      </c>
      <c r="T555" s="27">
        <v>317261.59999999998</v>
      </c>
      <c r="U555" s="6">
        <f t="shared" si="42"/>
        <v>264.93982917300002</v>
      </c>
      <c r="V555" s="6">
        <f t="shared" si="43"/>
        <v>2023</v>
      </c>
      <c r="W555" s="10" t="str">
        <f>IFERROR(VLOOKUP(VALUE(D555),'HSN Lookup'!$A:$B,2,0),"Unknown")</f>
        <v>Household Steel Items</v>
      </c>
      <c r="X555" s="6" t="str">
        <f t="shared" si="44"/>
        <v>Cloth Stand</v>
      </c>
    </row>
    <row r="556" spans="1:24">
      <c r="A556" s="25" t="s">
        <v>24</v>
      </c>
      <c r="B556" s="6" t="s">
        <v>770</v>
      </c>
      <c r="C556" s="6" t="s">
        <v>26</v>
      </c>
      <c r="D556" s="26" t="s">
        <v>32</v>
      </c>
      <c r="E556" s="6" t="s">
        <v>771</v>
      </c>
      <c r="F556" s="6" t="str" cm="1">
        <f t="array" ref="F556">_xlfn.LET(
 _xlpm.txt, E556,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556" s="6" t="str" cm="1">
        <f t="array" ref="G556">_xlfn.LET(
 _xlpm.txt, TRIM(E556),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556" s="6" t="str">
        <f t="shared" si="40"/>
        <v>RYX-02-026-3S</v>
      </c>
      <c r="I556" s="6" t="str" cm="1">
        <f t="array" ref="I556">_xlfn.LET(
 _xlpm.txt, E556,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56" s="6" t="e" cm="1">
        <f t="array" ref="J556">_xlfn.LET(
 _xlpm.txt, E556,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56" s="6" t="str" cm="1">
        <f t="array" ref="K556">_xlfn.LET(
 _xlpm.txt, E556,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56" s="6" t="str">
        <f>IFERROR(_xlfn.TEXTAFTER(_xlfn.TEXTBEFORE(E556," PER"),"USD ")," ")</f>
        <v xml:space="preserve"> </v>
      </c>
      <c r="M556" s="6" t="str">
        <f t="shared" si="41"/>
        <v>OTHER</v>
      </c>
      <c r="N556" s="6">
        <v>3307.2</v>
      </c>
      <c r="O556" s="6" t="s">
        <v>28</v>
      </c>
      <c r="P556" s="6">
        <v>261.81921870000002</v>
      </c>
      <c r="Q556" s="6">
        <v>865888.52</v>
      </c>
      <c r="R556" s="6">
        <v>3.1206104730000002</v>
      </c>
      <c r="S556" s="6">
        <v>10320.482959999999</v>
      </c>
      <c r="T556" s="27">
        <v>317261.59999999998</v>
      </c>
      <c r="U556" s="6">
        <f t="shared" si="42"/>
        <v>264.93982917300002</v>
      </c>
      <c r="V556" s="6">
        <f t="shared" si="43"/>
        <v>2023</v>
      </c>
      <c r="W556" s="10" t="str">
        <f>IFERROR(VLOOKUP(VALUE(D556),'HSN Lookup'!$A:$B,2,0),"Unknown")</f>
        <v>Household Steel Items</v>
      </c>
      <c r="X556" s="6" t="str">
        <f t="shared" si="44"/>
        <v>Cloth Stand</v>
      </c>
    </row>
    <row r="557" spans="1:24">
      <c r="A557" s="25" t="s">
        <v>24</v>
      </c>
      <c r="B557" s="6" t="s">
        <v>770</v>
      </c>
      <c r="C557" s="6" t="s">
        <v>26</v>
      </c>
      <c r="D557" s="26" t="s">
        <v>32</v>
      </c>
      <c r="E557" s="6" t="s">
        <v>771</v>
      </c>
      <c r="F557" s="6" t="str" cm="1">
        <f t="array" ref="F557">_xlfn.LET(
 _xlpm.txt, E557,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557" s="6" t="str" cm="1">
        <f t="array" ref="G557">_xlfn.LET(
 _xlpm.txt, TRIM(E557),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557" s="6" t="str">
        <f t="shared" si="40"/>
        <v>RYX-02-026-3S</v>
      </c>
      <c r="I557" s="6" t="str" cm="1">
        <f t="array" ref="I557">_xlfn.LET(
 _xlpm.txt, E557,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57" s="6" t="e" cm="1">
        <f t="array" ref="J557">_xlfn.LET(
 _xlpm.txt, E557,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57" s="6" t="str" cm="1">
        <f t="array" ref="K557">_xlfn.LET(
 _xlpm.txt, E557,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57" s="6" t="str">
        <f>IFERROR(_xlfn.TEXTAFTER(_xlfn.TEXTBEFORE(E557," PER"),"USD ")," ")</f>
        <v xml:space="preserve"> </v>
      </c>
      <c r="M557" s="6" t="str">
        <f t="shared" si="41"/>
        <v>OTHER</v>
      </c>
      <c r="N557" s="6">
        <v>3307.2</v>
      </c>
      <c r="O557" s="6" t="s">
        <v>28</v>
      </c>
      <c r="P557" s="6">
        <v>261.81921870000002</v>
      </c>
      <c r="Q557" s="6">
        <v>865888.52</v>
      </c>
      <c r="R557" s="6">
        <v>3.1206104730000002</v>
      </c>
      <c r="S557" s="6">
        <v>10320.482959999999</v>
      </c>
      <c r="T557" s="27">
        <v>317261.59999999998</v>
      </c>
      <c r="U557" s="6">
        <f t="shared" si="42"/>
        <v>264.93982917300002</v>
      </c>
      <c r="V557" s="6">
        <f t="shared" si="43"/>
        <v>2023</v>
      </c>
      <c r="W557" s="10" t="str">
        <f>IFERROR(VLOOKUP(VALUE(D557),'HSN Lookup'!$A:$B,2,0),"Unknown")</f>
        <v>Household Steel Items</v>
      </c>
      <c r="X557" s="6" t="str">
        <f t="shared" si="44"/>
        <v>Cloth Stand</v>
      </c>
    </row>
    <row r="558" spans="1:24">
      <c r="A558" s="25" t="s">
        <v>24</v>
      </c>
      <c r="B558" s="6" t="s">
        <v>772</v>
      </c>
      <c r="C558" s="6" t="s">
        <v>26</v>
      </c>
      <c r="D558" s="26" t="s">
        <v>32</v>
      </c>
      <c r="E558" s="6" t="s">
        <v>773</v>
      </c>
      <c r="F558" s="6" t="str" cm="1">
        <f t="array" ref="F558">_xlfn.LET(
 _xlpm.txt, E558,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SPRINKLER</v>
      </c>
      <c r="G558" s="6" t="str" cm="1">
        <f t="array" ref="G558">_xlfn.LET(
 _xlpm.txt, TRIM(E558),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558" s="6" t="str">
        <f t="shared" si="40"/>
        <v>AM-430</v>
      </c>
      <c r="I558" s="6" t="str" cm="1">
        <f t="array" ref="I558">_xlfn.LET(
 _xlpm.txt, E558,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58" s="6" cm="1">
        <f t="array" ref="J558">_xlfn.LET(
 _xlpm.txt, E558,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15624</v>
      </c>
      <c r="K558" s="6" t="str" cm="1">
        <f t="array" ref="K558">_xlfn.LET(
 _xlpm.txt, E558,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58" s="6" t="str">
        <f>IFERROR(_xlfn.TEXTAFTER(_xlfn.TEXTBEFORE(E558," PER"),"USD ")," ")</f>
        <v xml:space="preserve"> </v>
      </c>
      <c r="M558" s="6" t="str">
        <f t="shared" si="41"/>
        <v>PCS</v>
      </c>
      <c r="N558" s="6">
        <v>2538.9</v>
      </c>
      <c r="O558" s="6" t="s">
        <v>28</v>
      </c>
      <c r="P558" s="6">
        <v>310.41489230000002</v>
      </c>
      <c r="Q558" s="6">
        <v>788112.37</v>
      </c>
      <c r="R558" s="6">
        <v>3.699819932</v>
      </c>
      <c r="S558" s="6">
        <v>9393.4728250000007</v>
      </c>
      <c r="T558" s="27">
        <v>288764.40000000002</v>
      </c>
      <c r="U558" s="6">
        <f t="shared" si="42"/>
        <v>314.11471223200004</v>
      </c>
      <c r="V558" s="6">
        <f t="shared" si="43"/>
        <v>2023</v>
      </c>
      <c r="W558" s="10" t="str">
        <f>IFERROR(VLOOKUP(VALUE(D558),'HSN Lookup'!$A:$B,2,0),"Unknown")</f>
        <v>Household Steel Items</v>
      </c>
      <c r="X558" s="6" t="str">
        <f t="shared" si="44"/>
        <v>Sprinkler</v>
      </c>
    </row>
    <row r="559" spans="1:24">
      <c r="A559" s="25" t="s">
        <v>24</v>
      </c>
      <c r="B559" s="6" t="s">
        <v>774</v>
      </c>
      <c r="C559" s="6" t="s">
        <v>26</v>
      </c>
      <c r="D559" s="26" t="s">
        <v>32</v>
      </c>
      <c r="E559" s="6" t="s">
        <v>775</v>
      </c>
      <c r="F559" s="6" t="str" cm="1">
        <f t="array" ref="F559">_xlfn.LET(
 _xlpm.txt, E559,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RECTANGLE</v>
      </c>
      <c r="G559" s="6" t="str" cm="1">
        <f t="array" ref="G559">_xlfn.LET(
 _xlpm.txt, TRIM(E559),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(6862)</v>
      </c>
      <c r="H559" s="6" t="str">
        <f t="shared" si="40"/>
        <v>6862</v>
      </c>
      <c r="I559" s="6" t="str" cm="1">
        <f t="array" ref="I559">_xlfn.LET(
 _xlpm.txt, E559,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59" s="6" cm="1">
        <f t="array" ref="J559">_xlfn.LET(
 _xlpm.txt, E559,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45018</v>
      </c>
      <c r="K559" s="6" t="str" cm="1">
        <f t="array" ref="K559">_xlfn.LET(
 _xlpm.txt, E559,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59" s="6" t="str">
        <f>IFERROR(_xlfn.TEXTAFTER(_xlfn.TEXTBEFORE(E559," PER"),"USD ")," ")</f>
        <v>1.47</v>
      </c>
      <c r="M559" s="6" t="str">
        <f t="shared" si="41"/>
        <v>PCS</v>
      </c>
      <c r="N559" s="6">
        <v>11254.5</v>
      </c>
      <c r="O559" s="6" t="s">
        <v>28</v>
      </c>
      <c r="P559" s="6">
        <v>501.27466349999997</v>
      </c>
      <c r="Q559" s="6">
        <v>5641595.7000000002</v>
      </c>
      <c r="R559" s="6">
        <v>5.9746682179999997</v>
      </c>
      <c r="S559" s="6">
        <v>67241.903460000001</v>
      </c>
      <c r="T559" s="27">
        <v>2067080.6</v>
      </c>
      <c r="U559" s="6">
        <f t="shared" si="42"/>
        <v>507.24933171799995</v>
      </c>
      <c r="V559" s="6">
        <f t="shared" si="43"/>
        <v>2023</v>
      </c>
      <c r="W559" s="10" t="str">
        <f>IFERROR(VLOOKUP(VALUE(D559),'HSN Lookup'!$A:$B,2,0),"Unknown")</f>
        <v>Household Steel Items</v>
      </c>
      <c r="X559" s="6" t="str">
        <f t="shared" si="44"/>
        <v>Other</v>
      </c>
    </row>
    <row r="560" spans="1:24">
      <c r="A560" s="25" t="s">
        <v>24</v>
      </c>
      <c r="B560" s="6" t="s">
        <v>774</v>
      </c>
      <c r="C560" s="6" t="s">
        <v>26</v>
      </c>
      <c r="D560" s="26" t="s">
        <v>32</v>
      </c>
      <c r="E560" s="6" t="s">
        <v>776</v>
      </c>
      <c r="F560" s="6" t="str" cm="1">
        <f t="array" ref="F560">_xlfn.LET(
 _xlpm.txt, E560,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FOOD</v>
      </c>
      <c r="G560" s="6" t="str" cm="1">
        <f t="array" ref="G560">_xlfn.LET(
 _xlpm.txt, TRIM(E560),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FOOD CONTAINER (6571)</v>
      </c>
      <c r="H560" s="6" t="str">
        <f t="shared" si="40"/>
        <v>6571</v>
      </c>
      <c r="I560" s="6" t="str" cm="1">
        <f t="array" ref="I560">_xlfn.LET(
 _xlpm.txt, E560,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60" s="6" cm="1">
        <f t="array" ref="J560">_xlfn.LET(
 _xlpm.txt, E560,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</v>
      </c>
      <c r="K560" s="6" t="str" cm="1">
        <f t="array" ref="K560">_xlfn.LET(
 _xlpm.txt, E560,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60" s="6" t="str">
        <f>IFERROR(_xlfn.TEXTAFTER(_xlfn.TEXTBEFORE(E560," PER"),"USD ")," ")</f>
        <v>3.9</v>
      </c>
      <c r="M560" s="6" t="str">
        <f t="shared" si="41"/>
        <v>PCS</v>
      </c>
      <c r="N560" s="6">
        <v>407.4</v>
      </c>
      <c r="O560" s="6" t="s">
        <v>28</v>
      </c>
      <c r="P560" s="6">
        <v>822.62623959999996</v>
      </c>
      <c r="Q560" s="6">
        <v>335137.93</v>
      </c>
      <c r="R560" s="6">
        <v>9.8048419500000001</v>
      </c>
      <c r="S560" s="6">
        <v>3994.4926099999998</v>
      </c>
      <c r="T560" s="27">
        <v>122794.6</v>
      </c>
      <c r="U560" s="6">
        <f t="shared" si="42"/>
        <v>832.43108154999993</v>
      </c>
      <c r="V560" s="6">
        <f t="shared" si="43"/>
        <v>2023</v>
      </c>
      <c r="W560" s="10" t="str">
        <f>IFERROR(VLOOKUP(VALUE(D560),'HSN Lookup'!$A:$B,2,0),"Unknown")</f>
        <v>Household Steel Items</v>
      </c>
      <c r="X560" s="6" t="str">
        <f t="shared" si="44"/>
        <v>Other</v>
      </c>
    </row>
    <row r="561" spans="1:24">
      <c r="A561" s="25" t="s">
        <v>24</v>
      </c>
      <c r="B561" s="6" t="s">
        <v>774</v>
      </c>
      <c r="C561" s="6" t="s">
        <v>26</v>
      </c>
      <c r="D561" s="26" t="s">
        <v>32</v>
      </c>
      <c r="E561" s="6" t="s">
        <v>777</v>
      </c>
      <c r="F561" s="6" t="str" cm="1">
        <f t="array" ref="F561">_xlfn.LET(
 _xlpm.txt, E561,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561" s="6" t="str" cm="1">
        <f t="array" ref="G561">_xlfn.LET(
 _xlpm.txt, TRIM(E561),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(6728)</v>
      </c>
      <c r="H561" s="6" t="str">
        <f t="shared" si="40"/>
        <v>6728</v>
      </c>
      <c r="I561" s="6" t="str" cm="1">
        <f t="array" ref="I561">_xlfn.LET(
 _xlpm.txt, E561,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61" s="6" cm="1">
        <f t="array" ref="J561">_xlfn.LET(
 _xlpm.txt, E561,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2400</v>
      </c>
      <c r="K561" s="6" t="str" cm="1">
        <f t="array" ref="K561">_xlfn.LET(
 _xlpm.txt, E561,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61" s="6" t="str">
        <f>IFERROR(_xlfn.TEXTAFTER(_xlfn.TEXTBEFORE(E561," PER"),"USD ")," ")</f>
        <v>2.25</v>
      </c>
      <c r="M561" s="6" t="str">
        <f t="shared" si="41"/>
        <v>PCS</v>
      </c>
      <c r="N561" s="6">
        <v>832</v>
      </c>
      <c r="O561" s="6" t="s">
        <v>28</v>
      </c>
      <c r="P561" s="6">
        <v>553.31046879999997</v>
      </c>
      <c r="Q561" s="6">
        <v>460354.31</v>
      </c>
      <c r="R561" s="6">
        <v>6.5948804379999997</v>
      </c>
      <c r="S561" s="6">
        <v>5486.9405239999996</v>
      </c>
      <c r="T561" s="27">
        <v>168673.9</v>
      </c>
      <c r="U561" s="6">
        <f t="shared" si="42"/>
        <v>559.90534923799999</v>
      </c>
      <c r="V561" s="6">
        <f t="shared" si="43"/>
        <v>2023</v>
      </c>
      <c r="W561" s="10" t="str">
        <f>IFERROR(VLOOKUP(VALUE(D561),'HSN Lookup'!$A:$B,2,0),"Unknown")</f>
        <v>Household Steel Items</v>
      </c>
      <c r="X561" s="6" t="str">
        <f t="shared" si="44"/>
        <v>Lunch Box</v>
      </c>
    </row>
    <row r="562" spans="1:24">
      <c r="A562" s="25" t="s">
        <v>24</v>
      </c>
      <c r="B562" s="6" t="s">
        <v>774</v>
      </c>
      <c r="C562" s="6" t="s">
        <v>26</v>
      </c>
      <c r="D562" s="26" t="s">
        <v>32</v>
      </c>
      <c r="E562" s="6" t="s">
        <v>778</v>
      </c>
      <c r="F562" s="6" t="str" cm="1">
        <f t="array" ref="F562">_xlfn.LET(
 _xlpm.txt, E562,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FOOD</v>
      </c>
      <c r="G562" s="6" t="str" cm="1">
        <f t="array" ref="G562">_xlfn.LET(
 _xlpm.txt, TRIM(E562),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FOOD CONTAINER (6713)</v>
      </c>
      <c r="H562" s="6" t="str">
        <f t="shared" si="40"/>
        <v>6713</v>
      </c>
      <c r="I562" s="6" t="str" cm="1">
        <f t="array" ref="I562">_xlfn.LET(
 _xlpm.txt, E562,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62" s="6" cm="1">
        <f t="array" ref="J562">_xlfn.LET(
 _xlpm.txt, E562,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2400</v>
      </c>
      <c r="K562" s="6" t="str" cm="1">
        <f t="array" ref="K562">_xlfn.LET(
 _xlpm.txt, E562,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62" s="6" t="str">
        <f>IFERROR(_xlfn.TEXTAFTER(_xlfn.TEXTBEFORE(E562," PER"),"USD ")," ")</f>
        <v>1.68</v>
      </c>
      <c r="M562" s="6" t="str">
        <f t="shared" si="41"/>
        <v>PCS</v>
      </c>
      <c r="N562" s="6">
        <v>707.33299999999997</v>
      </c>
      <c r="O562" s="6" t="s">
        <v>28</v>
      </c>
      <c r="P562" s="6">
        <v>485.95381520000001</v>
      </c>
      <c r="Q562" s="6">
        <v>343731.17</v>
      </c>
      <c r="R562" s="6">
        <v>5.7920597760000003</v>
      </c>
      <c r="S562" s="6">
        <v>4096.9150179999997</v>
      </c>
      <c r="T562" s="27">
        <v>125943</v>
      </c>
      <c r="U562" s="6">
        <f t="shared" si="42"/>
        <v>491.74587497599998</v>
      </c>
      <c r="V562" s="6">
        <f t="shared" si="43"/>
        <v>2023</v>
      </c>
      <c r="W562" s="10" t="str">
        <f>IFERROR(VLOOKUP(VALUE(D562),'HSN Lookup'!$A:$B,2,0),"Unknown")</f>
        <v>Household Steel Items</v>
      </c>
      <c r="X562" s="6" t="str">
        <f t="shared" si="44"/>
        <v>Other</v>
      </c>
    </row>
    <row r="563" spans="1:24">
      <c r="A563" s="25" t="s">
        <v>24</v>
      </c>
      <c r="B563" s="6" t="s">
        <v>774</v>
      </c>
      <c r="C563" s="6" t="s">
        <v>26</v>
      </c>
      <c r="D563" s="26" t="s">
        <v>32</v>
      </c>
      <c r="E563" s="6" t="s">
        <v>779</v>
      </c>
      <c r="F563" s="6" t="str" cm="1">
        <f t="array" ref="F563">_xlfn.LET(
 _xlpm.txt, E563,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563" s="6" t="str" cm="1">
        <f t="array" ref="G563">_xlfn.LET(
 _xlpm.txt, TRIM(E563),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(6564)</v>
      </c>
      <c r="H563" s="6" t="str">
        <f t="shared" si="40"/>
        <v>6564</v>
      </c>
      <c r="I563" s="6" t="str" cm="1">
        <f t="array" ref="I563">_xlfn.LET(
 _xlpm.txt, E563,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63" s="6" cm="1">
        <f t="array" ref="J563">_xlfn.LET(
 _xlpm.txt, E563,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1200</v>
      </c>
      <c r="K563" s="6" t="str" cm="1">
        <f t="array" ref="K563">_xlfn.LET(
 _xlpm.txt, E563,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63" s="6" t="str">
        <f>IFERROR(_xlfn.TEXTAFTER(_xlfn.TEXTBEFORE(E563," PER"),"USD ")," ")</f>
        <v>3.7</v>
      </c>
      <c r="M563" s="6" t="str">
        <f t="shared" si="41"/>
        <v>PCS</v>
      </c>
      <c r="N563" s="6">
        <v>678</v>
      </c>
      <c r="O563" s="6" t="s">
        <v>28</v>
      </c>
      <c r="P563" s="6">
        <v>558.27957230000004</v>
      </c>
      <c r="Q563" s="6">
        <v>378513.55</v>
      </c>
      <c r="R563" s="6">
        <v>6.6541069400000001</v>
      </c>
      <c r="S563" s="6">
        <v>4511.4845050000004</v>
      </c>
      <c r="T563" s="27">
        <v>138687.4</v>
      </c>
      <c r="U563" s="6">
        <f t="shared" si="42"/>
        <v>564.93367924000006</v>
      </c>
      <c r="V563" s="6">
        <f t="shared" si="43"/>
        <v>2023</v>
      </c>
      <c r="W563" s="10" t="str">
        <f>IFERROR(VLOOKUP(VALUE(D563),'HSN Lookup'!$A:$B,2,0),"Unknown")</f>
        <v>Household Steel Items</v>
      </c>
      <c r="X563" s="6" t="str">
        <f t="shared" si="44"/>
        <v>Lunch Box</v>
      </c>
    </row>
    <row r="564" spans="1:24">
      <c r="A564" s="25" t="s">
        <v>24</v>
      </c>
      <c r="B564" s="6" t="s">
        <v>774</v>
      </c>
      <c r="C564" s="6" t="s">
        <v>26</v>
      </c>
      <c r="D564" s="26" t="s">
        <v>32</v>
      </c>
      <c r="E564" s="6" t="s">
        <v>780</v>
      </c>
      <c r="F564" s="6" t="str" cm="1">
        <f t="array" ref="F564">_xlfn.LET(
 _xlpm.txt, E564,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564" s="6" t="str" cm="1">
        <f t="array" ref="G564">_xlfn.LET(
 _xlpm.txt, TRIM(E564),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(6720)</v>
      </c>
      <c r="H564" s="6" t="str">
        <f t="shared" si="40"/>
        <v>6720</v>
      </c>
      <c r="I564" s="6" t="str" cm="1">
        <f t="array" ref="I564">_xlfn.LET(
 _xlpm.txt, E564,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64" s="6" cm="1">
        <f t="array" ref="J564">_xlfn.LET(
 _xlpm.txt, E564,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1200</v>
      </c>
      <c r="K564" s="6" t="str" cm="1">
        <f t="array" ref="K564">_xlfn.LET(
 _xlpm.txt, E564,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64" s="6" t="str">
        <f>IFERROR(_xlfn.TEXTAFTER(_xlfn.TEXTBEFORE(E564," PER"),"USD ")," ")</f>
        <v>2.72</v>
      </c>
      <c r="M564" s="6" t="str">
        <f t="shared" si="41"/>
        <v>PCS</v>
      </c>
      <c r="N564" s="6">
        <v>376.66699999999997</v>
      </c>
      <c r="O564" s="6" t="s">
        <v>28</v>
      </c>
      <c r="P564" s="6">
        <v>738.73896569999999</v>
      </c>
      <c r="Q564" s="6">
        <v>278258.59000000003</v>
      </c>
      <c r="R564" s="6">
        <v>8.8049936320000004</v>
      </c>
      <c r="S564" s="6">
        <v>3316.5505360000002</v>
      </c>
      <c r="T564" s="27">
        <v>101954</v>
      </c>
      <c r="U564" s="6">
        <f t="shared" si="42"/>
        <v>747.54395933199999</v>
      </c>
      <c r="V564" s="6">
        <f t="shared" si="43"/>
        <v>2023</v>
      </c>
      <c r="W564" s="10" t="str">
        <f>IFERROR(VLOOKUP(VALUE(D564),'HSN Lookup'!$A:$B,2,0),"Unknown")</f>
        <v>Household Steel Items</v>
      </c>
      <c r="X564" s="6" t="str">
        <f t="shared" si="44"/>
        <v>Lunch Box</v>
      </c>
    </row>
    <row r="565" spans="1:24">
      <c r="A565" s="25" t="s">
        <v>24</v>
      </c>
      <c r="B565" s="6" t="s">
        <v>774</v>
      </c>
      <c r="C565" s="6" t="s">
        <v>26</v>
      </c>
      <c r="D565" s="26" t="s">
        <v>32</v>
      </c>
      <c r="E565" s="6" t="s">
        <v>781</v>
      </c>
      <c r="F565" s="6" t="str" cm="1">
        <f t="array" ref="F565">_xlfn.LET(
 _xlpm.txt, E565,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565" s="6" t="str" cm="1">
        <f t="array" ref="G565">_xlfn.LET(
 _xlpm.txt, TRIM(E565),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(6588)</v>
      </c>
      <c r="H565" s="6" t="str">
        <f t="shared" si="40"/>
        <v>6588</v>
      </c>
      <c r="I565" s="6" t="str" cm="1">
        <f t="array" ref="I565">_xlfn.LET(
 _xlpm.txt, E565,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65" s="6" cm="1">
        <f t="array" ref="J565">_xlfn.LET(
 _xlpm.txt, E565,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1200</v>
      </c>
      <c r="K565" s="6" t="str" cm="1">
        <f t="array" ref="K565">_xlfn.LET(
 _xlpm.txt, E565,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65" s="6" t="str">
        <f>IFERROR(_xlfn.TEXTAFTER(_xlfn.TEXTBEFORE(E565," PER"),"USD ")," ")</f>
        <v>2.45</v>
      </c>
      <c r="M565" s="6" t="str">
        <f t="shared" si="41"/>
        <v>PCS</v>
      </c>
      <c r="N565" s="6">
        <v>345</v>
      </c>
      <c r="O565" s="6" t="s">
        <v>28</v>
      </c>
      <c r="P565" s="6">
        <v>726.48501450000003</v>
      </c>
      <c r="Q565" s="6">
        <v>250637.33</v>
      </c>
      <c r="R565" s="6">
        <v>8.6589393860000001</v>
      </c>
      <c r="S565" s="6">
        <v>2987.3340880000001</v>
      </c>
      <c r="T565" s="27">
        <v>91833.5</v>
      </c>
      <c r="U565" s="6">
        <f t="shared" si="42"/>
        <v>735.14395388600008</v>
      </c>
      <c r="V565" s="6">
        <f t="shared" si="43"/>
        <v>2023</v>
      </c>
      <c r="W565" s="10" t="str">
        <f>IFERROR(VLOOKUP(VALUE(D565),'HSN Lookup'!$A:$B,2,0),"Unknown")</f>
        <v>Household Steel Items</v>
      </c>
      <c r="X565" s="6" t="str">
        <f t="shared" si="44"/>
        <v>Lunch Box</v>
      </c>
    </row>
    <row r="566" spans="1:24">
      <c r="A566" s="25" t="s">
        <v>24</v>
      </c>
      <c r="B566" s="6" t="s">
        <v>774</v>
      </c>
      <c r="C566" s="6" t="s">
        <v>26</v>
      </c>
      <c r="D566" s="26" t="s">
        <v>32</v>
      </c>
      <c r="E566" s="6" t="s">
        <v>782</v>
      </c>
      <c r="F566" s="6" t="str" cm="1">
        <f t="array" ref="F566">_xlfn.LET(
 _xlpm.txt, E566,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566" s="6" t="str" cm="1">
        <f t="array" ref="G566">_xlfn.LET(
 _xlpm.txt, TRIM(E566),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(6585)</v>
      </c>
      <c r="H566" s="6" t="str">
        <f t="shared" si="40"/>
        <v>6585</v>
      </c>
      <c r="I566" s="6" t="str" cm="1">
        <f t="array" ref="I566">_xlfn.LET(
 _xlpm.txt, E566,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66" s="6" cm="1">
        <f t="array" ref="J566">_xlfn.LET(
 _xlpm.txt, E566,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1200</v>
      </c>
      <c r="K566" s="6" t="str" cm="1">
        <f t="array" ref="K566">_xlfn.LET(
 _xlpm.txt, E566,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66" s="6" t="str">
        <f>IFERROR(_xlfn.TEXTAFTER(_xlfn.TEXTBEFORE(E566," PER"),"USD ")," ")</f>
        <v>3.65</v>
      </c>
      <c r="M566" s="6" t="str">
        <f t="shared" si="41"/>
        <v>PCS</v>
      </c>
      <c r="N566" s="6">
        <v>738</v>
      </c>
      <c r="O566" s="6" t="s">
        <v>28</v>
      </c>
      <c r="P566" s="6">
        <v>505.95995929999998</v>
      </c>
      <c r="Q566" s="6">
        <v>373398.45</v>
      </c>
      <c r="R566" s="6">
        <v>6.0305120299999997</v>
      </c>
      <c r="S566" s="6">
        <v>4450.5178779999997</v>
      </c>
      <c r="T566" s="27">
        <v>136813.20000000001</v>
      </c>
      <c r="U566" s="6">
        <f t="shared" si="42"/>
        <v>511.99047132999999</v>
      </c>
      <c r="V566" s="6">
        <f t="shared" si="43"/>
        <v>2023</v>
      </c>
      <c r="W566" s="10" t="str">
        <f>IFERROR(VLOOKUP(VALUE(D566),'HSN Lookup'!$A:$B,2,0),"Unknown")</f>
        <v>Household Steel Items</v>
      </c>
      <c r="X566" s="6" t="str">
        <f t="shared" si="44"/>
        <v>Lunch Box</v>
      </c>
    </row>
    <row r="567" spans="1:24">
      <c r="A567" s="25" t="s">
        <v>24</v>
      </c>
      <c r="B567" s="6" t="s">
        <v>774</v>
      </c>
      <c r="C567" s="6" t="s">
        <v>26</v>
      </c>
      <c r="D567" s="26" t="s">
        <v>32</v>
      </c>
      <c r="E567" s="6" t="s">
        <v>783</v>
      </c>
      <c r="F567" s="6" t="str" cm="1">
        <f t="array" ref="F567">_xlfn.LET(
 _xlpm.txt, E567,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567" s="6" t="str" cm="1">
        <f t="array" ref="G567">_xlfn.LET(
 _xlpm.txt, TRIM(E567),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(6122)</v>
      </c>
      <c r="H567" s="6" t="str">
        <f t="shared" si="40"/>
        <v>6122</v>
      </c>
      <c r="I567" s="6" t="str" cm="1">
        <f t="array" ref="I567">_xlfn.LET(
 _xlpm.txt, E567,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67" s="6" cm="1">
        <f t="array" ref="J567">_xlfn.LET(
 _xlpm.txt, E567,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2400</v>
      </c>
      <c r="K567" s="6" t="str" cm="1">
        <f t="array" ref="K567">_xlfn.LET(
 _xlpm.txt, E567,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67" s="6" t="str">
        <f>IFERROR(_xlfn.TEXTAFTER(_xlfn.TEXTBEFORE(E567," PER"),"USD ")," ")</f>
        <v>2.02</v>
      </c>
      <c r="M567" s="6" t="str">
        <f t="shared" si="41"/>
        <v>PCS</v>
      </c>
      <c r="N567" s="6">
        <v>748</v>
      </c>
      <c r="O567" s="6" t="s">
        <v>28</v>
      </c>
      <c r="P567" s="6">
        <v>552.53451870000004</v>
      </c>
      <c r="Q567" s="6">
        <v>413295.82</v>
      </c>
      <c r="R567" s="6">
        <v>6.5856319269999997</v>
      </c>
      <c r="S567" s="6">
        <v>4926.0526819999995</v>
      </c>
      <c r="T567" s="27">
        <v>151431.6</v>
      </c>
      <c r="U567" s="6">
        <f t="shared" si="42"/>
        <v>559.12015062700004</v>
      </c>
      <c r="V567" s="6">
        <f t="shared" si="43"/>
        <v>2023</v>
      </c>
      <c r="W567" s="10" t="str">
        <f>IFERROR(VLOOKUP(VALUE(D567),'HSN Lookup'!$A:$B,2,0),"Unknown")</f>
        <v>Household Steel Items</v>
      </c>
      <c r="X567" s="6" t="str">
        <f t="shared" si="44"/>
        <v>Lunch Box</v>
      </c>
    </row>
    <row r="568" spans="1:24">
      <c r="A568" s="25" t="s">
        <v>24</v>
      </c>
      <c r="B568" s="6" t="s">
        <v>784</v>
      </c>
      <c r="C568" s="6" t="s">
        <v>26</v>
      </c>
      <c r="D568" s="26" t="s">
        <v>32</v>
      </c>
      <c r="E568" s="6" t="s">
        <v>785</v>
      </c>
      <c r="F568" s="6" t="str" cm="1">
        <f t="array" ref="F568">_xlfn.LET(
 _xlpm.txt, E568,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68" s="6" t="str" cm="1">
        <f t="array" ref="G568">_xlfn.LET(
 _xlpm.txt, TRIM(E568),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568" s="6" t="str">
        <f t="shared" si="40"/>
        <v>NP-19</v>
      </c>
      <c r="I568" s="6" cm="1">
        <f t="array" ref="I568">_xlfn.LET(
 _xlpm.txt, E568,
 _xlpm.afterQty, IFERROR(_xlfn.TEXTAFTER(_xlpm.txt, "QTY:"), ""),
 _xlpm.numberText, TRIM(_xlfn.TEXTBEFORE(_xlpm.afterQty, " ")),
 _xlpm.cleanNum, SUBSTITUTE(_xlpm.numberText, ",", ""),
 IF(ISNUMBER(--_xlpm.cleanNum), --_xlpm.cleanNum, "")
)</f>
        <v>15480</v>
      </c>
      <c r="J568" s="6" cm="1">
        <f t="array" ref="J568">_xlfn.LET(
 _xlpm.txt, E568,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15480</v>
      </c>
      <c r="K568" s="6" t="str" cm="1">
        <f t="array" ref="K568">_xlfn.LET(
 _xlpm.txt, E568,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68" s="6" t="str">
        <f>IFERROR(_xlfn.TEXTAFTER(_xlfn.TEXTBEFORE(E568," PER"),"USD ")," ")</f>
        <v>0.4475</v>
      </c>
      <c r="M568" s="6" t="str">
        <f t="shared" si="41"/>
        <v>PCS</v>
      </c>
      <c r="N568" s="6">
        <v>2408</v>
      </c>
      <c r="O568" s="6" t="s">
        <v>28</v>
      </c>
      <c r="P568" s="6">
        <v>251.95366279999999</v>
      </c>
      <c r="Q568" s="6">
        <v>606704.42000000004</v>
      </c>
      <c r="R568" s="6">
        <v>3.003023394</v>
      </c>
      <c r="S568" s="6">
        <v>7231.280334</v>
      </c>
      <c r="T568" s="27">
        <v>222296.5</v>
      </c>
      <c r="U568" s="6">
        <f t="shared" si="42"/>
        <v>254.95668619399999</v>
      </c>
      <c r="V568" s="6">
        <f t="shared" si="43"/>
        <v>2023</v>
      </c>
      <c r="W568" s="10" t="str">
        <f>IFERROR(VLOOKUP(VALUE(D568),'HSN Lookup'!$A:$B,2,0),"Unknown")</f>
        <v>Household Steel Items</v>
      </c>
      <c r="X568" s="6" t="str">
        <f t="shared" si="44"/>
        <v>Other</v>
      </c>
    </row>
    <row r="569" spans="1:24">
      <c r="A569" s="25" t="s">
        <v>24</v>
      </c>
      <c r="B569" s="6" t="s">
        <v>784</v>
      </c>
      <c r="C569" s="6" t="s">
        <v>26</v>
      </c>
      <c r="D569" s="26" t="s">
        <v>32</v>
      </c>
      <c r="E569" s="6" t="s">
        <v>786</v>
      </c>
      <c r="F569" s="6" t="str" cm="1">
        <f t="array" ref="F569">_xlfn.LET(
 _xlpm.txt, E569,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69" s="6" t="str" cm="1">
        <f t="array" ref="G569">_xlfn.LET(
 _xlpm.txt, TRIM(E569),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569" s="6" t="str">
        <f t="shared" si="40"/>
        <v>NP-55</v>
      </c>
      <c r="I569" s="6" cm="1">
        <f t="array" ref="I569">_xlfn.LET(
 _xlpm.txt, E569,
 _xlpm.afterQty, IFERROR(_xlfn.TEXTAFTER(_xlpm.txt, "QTY:"), ""),
 _xlpm.numberText, TRIM(_xlfn.TEXTBEFORE(_xlpm.afterQty, " ")),
 _xlpm.cleanNum, SUBSTITUTE(_xlpm.numberText, ",", ""),
 IF(ISNUMBER(--_xlpm.cleanNum), --_xlpm.cleanNum, "")
)</f>
        <v>100800</v>
      </c>
      <c r="J569" s="6" cm="1">
        <f t="array" ref="J569">_xlfn.LET(
 _xlpm.txt, E569,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569" s="6" t="str" cm="1">
        <f t="array" ref="K569">_xlfn.LET(
 _xlpm.txt, E569,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69" s="6" t="str">
        <f>IFERROR(_xlfn.TEXTAFTER(_xlfn.TEXTBEFORE(E569," PER"),"USD ")," ")</f>
        <v>0.2839</v>
      </c>
      <c r="M569" s="6" t="str">
        <f t="shared" si="41"/>
        <v>PCS</v>
      </c>
      <c r="N569" s="6">
        <v>4620</v>
      </c>
      <c r="O569" s="6" t="s">
        <v>28</v>
      </c>
      <c r="P569" s="6">
        <v>542.49667320000003</v>
      </c>
      <c r="Q569" s="6">
        <v>2506334.63</v>
      </c>
      <c r="R569" s="6">
        <v>6.4659913370000002</v>
      </c>
      <c r="S569" s="6">
        <v>29872.879980000002</v>
      </c>
      <c r="T569" s="27">
        <v>918321</v>
      </c>
      <c r="U569" s="6">
        <f t="shared" si="42"/>
        <v>548.96266453700002</v>
      </c>
      <c r="V569" s="6">
        <f t="shared" si="43"/>
        <v>2023</v>
      </c>
      <c r="W569" s="10" t="str">
        <f>IFERROR(VLOOKUP(VALUE(D569),'HSN Lookup'!$A:$B,2,0),"Unknown")</f>
        <v>Household Steel Items</v>
      </c>
      <c r="X569" s="6" t="str">
        <f t="shared" si="44"/>
        <v>Tea Strainer</v>
      </c>
    </row>
    <row r="570" spans="1:24">
      <c r="A570" s="25" t="s">
        <v>24</v>
      </c>
      <c r="B570" s="6" t="s">
        <v>784</v>
      </c>
      <c r="C570" s="6" t="s">
        <v>26</v>
      </c>
      <c r="D570" s="26" t="s">
        <v>32</v>
      </c>
      <c r="E570" s="6" t="s">
        <v>787</v>
      </c>
      <c r="F570" s="6" t="str" cm="1">
        <f t="array" ref="F570">_xlfn.LET(
 _xlpm.txt, E570,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70" s="6" t="str" cm="1">
        <f t="array" ref="G570">_xlfn.LET(
 _xlpm.txt, TRIM(E570),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 -</v>
      </c>
      <c r="H570" s="6" t="str">
        <f t="shared" si="40"/>
        <v>SB-12</v>
      </c>
      <c r="I570" s="6" cm="1">
        <f t="array" ref="I570">_xlfn.LET(
 _xlpm.txt, E570,
 _xlpm.afterQty, IFERROR(_xlfn.TEXTAFTER(_xlpm.txt, "QTY:"), ""),
 _xlpm.numberText, TRIM(_xlfn.TEXTBEFORE(_xlpm.afterQty, " ")),
 _xlpm.cleanNum, SUBSTITUTE(_xlpm.numberText, ",", ""),
 IF(ISNUMBER(--_xlpm.cleanNum), --_xlpm.cleanNum, "")
)</f>
        <v>15300</v>
      </c>
      <c r="J570" s="6" cm="1">
        <f t="array" ref="J570">_xlfn.LET(
 _xlpm.txt, E570,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15300</v>
      </c>
      <c r="K570" s="6" t="str" cm="1">
        <f t="array" ref="K570">_xlfn.LET(
 _xlpm.txt, E570,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70" s="6" t="str">
        <f>IFERROR(_xlfn.TEXTAFTER(_xlfn.TEXTBEFORE(E570," PER"),"USD ")," ")</f>
        <v>1.0489</v>
      </c>
      <c r="M570" s="6" t="str">
        <f t="shared" si="41"/>
        <v>PCS</v>
      </c>
      <c r="N570" s="6">
        <v>3740</v>
      </c>
      <c r="O570" s="6" t="s">
        <v>28</v>
      </c>
      <c r="P570" s="6">
        <v>375.80891439999999</v>
      </c>
      <c r="Q570" s="6">
        <v>1405525.34</v>
      </c>
      <c r="R570" s="6">
        <v>4.4792480860000001</v>
      </c>
      <c r="S570" s="6">
        <v>16752.387839999999</v>
      </c>
      <c r="T570" s="27">
        <v>514984.5</v>
      </c>
      <c r="U570" s="6">
        <f t="shared" si="42"/>
        <v>380.28816248599998</v>
      </c>
      <c r="V570" s="6">
        <f t="shared" si="43"/>
        <v>2023</v>
      </c>
      <c r="W570" s="10" t="str">
        <f>IFERROR(VLOOKUP(VALUE(D570),'HSN Lookup'!$A:$B,2,0),"Unknown")</f>
        <v>Household Steel Items</v>
      </c>
      <c r="X570" s="6" t="str">
        <f t="shared" si="44"/>
        <v>Tea Strainer</v>
      </c>
    </row>
    <row r="571" spans="1:24">
      <c r="A571" s="25" t="s">
        <v>24</v>
      </c>
      <c r="B571" s="6" t="s">
        <v>784</v>
      </c>
      <c r="C571" s="6" t="s">
        <v>26</v>
      </c>
      <c r="D571" s="26" t="s">
        <v>32</v>
      </c>
      <c r="E571" s="6" t="s">
        <v>788</v>
      </c>
      <c r="F571" s="6" t="str" cm="1">
        <f t="array" ref="F571">_xlfn.LET(
 _xlpm.txt, E571,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71" s="6" t="str" cm="1">
        <f t="array" ref="G571">_xlfn.LET(
 _xlpm.txt, TRIM(E571),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LEMON SQUEEZER</v>
      </c>
      <c r="H571" s="6" t="str">
        <f t="shared" si="40"/>
        <v>AM-217</v>
      </c>
      <c r="I571" s="6" cm="1">
        <f t="array" ref="I571">_xlfn.LET(
 _xlpm.txt, E571,
 _xlpm.afterQty, IFERROR(_xlfn.TEXTAFTER(_xlpm.txt, "QTY:"), ""),
 _xlpm.numberText, TRIM(_xlfn.TEXTBEFORE(_xlpm.afterQty, " ")),
 _xlpm.cleanNum, SUBSTITUTE(_xlpm.numberText, ",", ""),
 IF(ISNUMBER(--_xlpm.cleanNum), --_xlpm.cleanNum, "")
)</f>
        <v>15000</v>
      </c>
      <c r="J571" s="6" cm="1">
        <f t="array" ref="J571">_xlfn.LET(
 _xlpm.txt, E571,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15000</v>
      </c>
      <c r="K571" s="6" t="str" cm="1">
        <f t="array" ref="K571">_xlfn.LET(
 _xlpm.txt, E571,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71" s="6" t="str">
        <f>IFERROR(_xlfn.TEXTAFTER(_xlfn.TEXTBEFORE(E571," PER"),"USD ")," ")</f>
        <v>1.8461</v>
      </c>
      <c r="M571" s="6" t="str">
        <f t="shared" si="41"/>
        <v>PCS</v>
      </c>
      <c r="N571" s="6">
        <v>4375</v>
      </c>
      <c r="O571" s="6" t="s">
        <v>28</v>
      </c>
      <c r="P571" s="6">
        <v>554.3468206</v>
      </c>
      <c r="Q571" s="6">
        <v>2425267.34</v>
      </c>
      <c r="R571" s="6">
        <v>6.6072326649999997</v>
      </c>
      <c r="S571" s="6">
        <v>28906.642909999999</v>
      </c>
      <c r="T571" s="27">
        <v>888617.9</v>
      </c>
      <c r="U571" s="6">
        <f t="shared" si="42"/>
        <v>560.95405326499997</v>
      </c>
      <c r="V571" s="6">
        <f t="shared" si="43"/>
        <v>2023</v>
      </c>
      <c r="W571" s="10" t="str">
        <f>IFERROR(VLOOKUP(VALUE(D571),'HSN Lookup'!$A:$B,2,0),"Unknown")</f>
        <v>Household Steel Items</v>
      </c>
      <c r="X571" s="6" t="str">
        <f t="shared" si="44"/>
        <v>Other</v>
      </c>
    </row>
    <row r="572" spans="1:24">
      <c r="A572" s="25" t="s">
        <v>24</v>
      </c>
      <c r="B572" s="6" t="s">
        <v>784</v>
      </c>
      <c r="C572" s="6" t="s">
        <v>26</v>
      </c>
      <c r="D572" s="26" t="s">
        <v>32</v>
      </c>
      <c r="E572" s="6" t="s">
        <v>789</v>
      </c>
      <c r="F572" s="6" t="str" cm="1">
        <f t="array" ref="F572">_xlfn.LET(
 _xlpm.txt, E572,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72" s="6" t="str" cm="1">
        <f t="array" ref="G572">_xlfn.LET(
 _xlpm.txt, TRIM(E572),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572" s="6" t="str">
        <f t="shared" si="40"/>
        <v>SB-01</v>
      </c>
      <c r="I572" s="6" t="str" cm="1">
        <f t="array" ref="I572">_xlfn.LET(
 _xlpm.txt, E572,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72" s="6" t="e" cm="1">
        <f t="array" ref="J572">_xlfn.LET(
 _xlpm.txt, E572,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72" s="6" t="e" cm="1">
        <f t="array" ref="K572">_xlfn.LET(
 _xlpm.txt, E572,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72" s="6" t="str">
        <f>IFERROR(_xlfn.TEXTAFTER(_xlfn.TEXTBEFORE(E572," PER"),"USD ")," ")</f>
        <v>1.0582</v>
      </c>
      <c r="M572" s="6" t="e">
        <f t="shared" si="41"/>
        <v>#VALUE!</v>
      </c>
      <c r="N572" s="6">
        <v>5957.3</v>
      </c>
      <c r="O572" s="6" t="s">
        <v>28</v>
      </c>
      <c r="P572" s="6">
        <v>536.66181159999996</v>
      </c>
      <c r="Q572" s="6">
        <v>3197055.41</v>
      </c>
      <c r="R572" s="6">
        <v>6.3964459070000004</v>
      </c>
      <c r="S572" s="6">
        <v>38105.547200000001</v>
      </c>
      <c r="T572" s="27">
        <v>1171401.1000000001</v>
      </c>
      <c r="U572" s="6">
        <f t="shared" si="42"/>
        <v>543.05825750700001</v>
      </c>
      <c r="V572" s="6">
        <f t="shared" si="43"/>
        <v>2023</v>
      </c>
      <c r="W572" s="10" t="str">
        <f>IFERROR(VLOOKUP(VALUE(D572),'HSN Lookup'!$A:$B,2,0),"Unknown")</f>
        <v>Household Steel Items</v>
      </c>
      <c r="X572" s="6" t="str">
        <f t="shared" si="44"/>
        <v>Other</v>
      </c>
    </row>
    <row r="573" spans="1:24">
      <c r="A573" s="25" t="s">
        <v>24</v>
      </c>
      <c r="B573" s="6" t="s">
        <v>784</v>
      </c>
      <c r="C573" s="6" t="s">
        <v>26</v>
      </c>
      <c r="D573" s="26" t="s">
        <v>32</v>
      </c>
      <c r="E573" s="6" t="s">
        <v>790</v>
      </c>
      <c r="F573" s="6" t="str" cm="1">
        <f t="array" ref="F573">_xlfn.LET(
 _xlpm.txt, E573,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573" s="6" t="str" cm="1">
        <f t="array" ref="G573">_xlfn.LET(
 _xlpm.txt, TRIM(E573),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573" s="6" t="str">
        <f t="shared" si="40"/>
        <v>NP-20</v>
      </c>
      <c r="I573" s="6" t="str" cm="1">
        <f t="array" ref="I573">_xlfn.LET(
 _xlpm.txt, E573,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73" s="6" cm="1">
        <f t="array" ref="J573">_xlfn.LET(
 _xlpm.txt, E573,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50544</v>
      </c>
      <c r="K573" s="6" t="str" cm="1">
        <f t="array" ref="K573">_xlfn.LET(
 _xlpm.txt, E573,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573" s="6" t="str">
        <f>IFERROR(_xlfn.TEXTAFTER(_xlfn.TEXTBEFORE(E573," PER"),"USD ")," ")</f>
        <v>1.0065</v>
      </c>
      <c r="M573" s="6" t="str">
        <f t="shared" si="41"/>
        <v>OTHER</v>
      </c>
      <c r="N573" s="6">
        <v>8424</v>
      </c>
      <c r="O573" s="6" t="s">
        <v>28</v>
      </c>
      <c r="P573" s="6">
        <v>523.20346510000002</v>
      </c>
      <c r="Q573" s="6">
        <v>4407465.99</v>
      </c>
      <c r="R573" s="6">
        <v>6.236036533</v>
      </c>
      <c r="S573" s="6">
        <v>52532.371749999998</v>
      </c>
      <c r="T573" s="27">
        <v>1614895.5</v>
      </c>
      <c r="U573" s="6">
        <f t="shared" si="42"/>
        <v>529.43950163299996</v>
      </c>
      <c r="V573" s="6">
        <f t="shared" si="43"/>
        <v>2023</v>
      </c>
      <c r="W573" s="10" t="str">
        <f>IFERROR(VLOOKUP(VALUE(D573),'HSN Lookup'!$A:$B,2,0),"Unknown")</f>
        <v>Household Steel Items</v>
      </c>
      <c r="X573" s="6" t="str">
        <f t="shared" si="44"/>
        <v>Other</v>
      </c>
    </row>
    <row r="574" spans="1:24">
      <c r="A574" s="25" t="s">
        <v>24</v>
      </c>
      <c r="B574" s="6" t="s">
        <v>791</v>
      </c>
      <c r="C574" s="6" t="s">
        <v>26</v>
      </c>
      <c r="D574" s="26" t="s">
        <v>32</v>
      </c>
      <c r="E574" s="6" t="s">
        <v>792</v>
      </c>
      <c r="F574" s="6" t="str" cm="1">
        <f t="array" ref="F574">_xlfn.LET(
 _xlpm.txt, E574,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574" s="6" t="str" cm="1">
        <f t="array" ref="G574">_xlfn.LET(
 _xlpm.txt, TRIM(E574),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(6527)</v>
      </c>
      <c r="H574" s="6" t="str">
        <f t="shared" si="40"/>
        <v>6527</v>
      </c>
      <c r="I574" s="6" t="str" cm="1">
        <f t="array" ref="I574">_xlfn.LET(
 _xlpm.txt, E574,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74" s="6" cm="1">
        <f t="array" ref="J574">_xlfn.LET(
 _xlpm.txt, E574,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25680</v>
      </c>
      <c r="K574" s="6" t="str" cm="1">
        <f t="array" ref="K574">_xlfn.LET(
 _xlpm.txt, E574,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74" s="6" t="str">
        <f>IFERROR(_xlfn.TEXTAFTER(_xlfn.TEXTBEFORE(E574," PER"),"USD ")," ")</f>
        <v xml:space="preserve"> </v>
      </c>
      <c r="M574" s="6" t="str">
        <f t="shared" si="41"/>
        <v>PCS</v>
      </c>
      <c r="N574" s="6">
        <v>8945.2000000000007</v>
      </c>
      <c r="O574" s="6" t="s">
        <v>28</v>
      </c>
      <c r="P574" s="6">
        <v>464.60919259999997</v>
      </c>
      <c r="Q574" s="6">
        <v>4156022.15</v>
      </c>
      <c r="R574" s="6">
        <v>5.5376542630000003</v>
      </c>
      <c r="S574" s="6">
        <v>49535.424910000002</v>
      </c>
      <c r="T574" s="27">
        <v>1522766.4</v>
      </c>
      <c r="U574" s="6">
        <f t="shared" si="42"/>
        <v>470.14684686299995</v>
      </c>
      <c r="V574" s="6">
        <f t="shared" si="43"/>
        <v>2023</v>
      </c>
      <c r="W574" s="10" t="str">
        <f>IFERROR(VLOOKUP(VALUE(D574),'HSN Lookup'!$A:$B,2,0),"Unknown")</f>
        <v>Household Steel Items</v>
      </c>
      <c r="X574" s="6" t="str">
        <f t="shared" si="44"/>
        <v>Lunch Box</v>
      </c>
    </row>
    <row r="575" spans="1:24">
      <c r="A575" s="25" t="s">
        <v>24</v>
      </c>
      <c r="B575" s="6" t="s">
        <v>791</v>
      </c>
      <c r="C575" s="6" t="s">
        <v>26</v>
      </c>
      <c r="D575" s="26" t="s">
        <v>32</v>
      </c>
      <c r="E575" s="6" t="s">
        <v>793</v>
      </c>
      <c r="F575" s="6" t="str" cm="1">
        <f t="array" ref="F575">_xlfn.LET(
 _xlpm.txt, E575,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575" s="6" t="str" cm="1">
        <f t="array" ref="G575">_xlfn.LET(
 _xlpm.txt, TRIM(E575),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MEDIUM (6581)</v>
      </c>
      <c r="H575" s="6" t="str">
        <f t="shared" si="40"/>
        <v>6581</v>
      </c>
      <c r="I575" s="6" t="str" cm="1">
        <f t="array" ref="I575">_xlfn.LET(
 _xlpm.txt, E575,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75" s="6" cm="1">
        <f t="array" ref="J575">_xlfn.LET(
 _xlpm.txt, E575,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87792</v>
      </c>
      <c r="K575" s="6" t="str" cm="1">
        <f t="array" ref="K575">_xlfn.LET(
 _xlpm.txt, E575,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75" s="6" t="str">
        <f>IFERROR(_xlfn.TEXTAFTER(_xlfn.TEXTBEFORE(E575," PER"),"USD ")," ")</f>
        <v xml:space="preserve"> </v>
      </c>
      <c r="M575" s="6" t="str">
        <f t="shared" si="41"/>
        <v>PCS</v>
      </c>
      <c r="N575" s="6">
        <v>10608.2</v>
      </c>
      <c r="O575" s="6" t="s">
        <v>28</v>
      </c>
      <c r="P575" s="6">
        <v>634.43192720000002</v>
      </c>
      <c r="Q575" s="6">
        <v>6730180.7699999996</v>
      </c>
      <c r="R575" s="6">
        <v>7.5617631369999998</v>
      </c>
      <c r="S575" s="6">
        <v>80216.69571</v>
      </c>
      <c r="T575" s="27">
        <v>2465938.2999999998</v>
      </c>
      <c r="U575" s="6">
        <f t="shared" si="42"/>
        <v>641.99369033699998</v>
      </c>
      <c r="V575" s="6">
        <f t="shared" si="43"/>
        <v>2023</v>
      </c>
      <c r="W575" s="10" t="str">
        <f>IFERROR(VLOOKUP(VALUE(D575),'HSN Lookup'!$A:$B,2,0),"Unknown")</f>
        <v>Household Steel Items</v>
      </c>
      <c r="X575" s="6" t="str">
        <f t="shared" si="44"/>
        <v>Other</v>
      </c>
    </row>
    <row r="576" spans="1:24">
      <c r="A576" s="25" t="s">
        <v>24</v>
      </c>
      <c r="B576" s="6" t="s">
        <v>791</v>
      </c>
      <c r="C576" s="6" t="s">
        <v>26</v>
      </c>
      <c r="D576" s="26" t="s">
        <v>32</v>
      </c>
      <c r="E576" s="6" t="s">
        <v>794</v>
      </c>
      <c r="F576" s="6" t="str" cm="1">
        <f t="array" ref="F576">_xlfn.LET(
 _xlpm.txt, E576,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576" s="6" t="str" cm="1">
        <f t="array" ref="G576">_xlfn.LET(
 _xlpm.txt, TRIM(E576),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576" s="6" t="str">
        <f t="shared" si="40"/>
        <v>6561</v>
      </c>
      <c r="I576" s="6" t="str" cm="1">
        <f t="array" ref="I576">_xlfn.LET(
 _xlpm.txt, E576,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76" s="6" cm="1">
        <f t="array" ref="J576">_xlfn.LET(
 _xlpm.txt, E576,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21144</v>
      </c>
      <c r="K576" s="6" t="str" cm="1">
        <f t="array" ref="K576">_xlfn.LET(
 _xlpm.txt, E576,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76" s="6" t="str">
        <f>IFERROR(_xlfn.TEXTAFTER(_xlfn.TEXTBEFORE(E576," PER"),"USD ")," ")</f>
        <v xml:space="preserve"> </v>
      </c>
      <c r="M576" s="6" t="str">
        <f t="shared" si="41"/>
        <v>PCS</v>
      </c>
      <c r="N576" s="6">
        <v>8281.4</v>
      </c>
      <c r="O576" s="6" t="s">
        <v>28</v>
      </c>
      <c r="P576" s="6">
        <v>532.81780739999999</v>
      </c>
      <c r="Q576" s="6">
        <v>4412477.3899999997</v>
      </c>
      <c r="R576" s="6">
        <v>6.3506294089999997</v>
      </c>
      <c r="S576" s="6">
        <v>52592.102379999997</v>
      </c>
      <c r="T576" s="27">
        <v>1616731.7</v>
      </c>
      <c r="U576" s="6">
        <f t="shared" si="42"/>
        <v>539.16843680900001</v>
      </c>
      <c r="V576" s="6">
        <f t="shared" si="43"/>
        <v>2023</v>
      </c>
      <c r="W576" s="10" t="str">
        <f>IFERROR(VLOOKUP(VALUE(D576),'HSN Lookup'!$A:$B,2,0),"Unknown")</f>
        <v>Household Steel Items</v>
      </c>
      <c r="X576" s="6" t="str">
        <f t="shared" si="44"/>
        <v>Lunch Box</v>
      </c>
    </row>
    <row r="577" spans="1:24">
      <c r="A577" s="25" t="s">
        <v>24</v>
      </c>
      <c r="B577" s="6" t="s">
        <v>795</v>
      </c>
      <c r="C577" s="6" t="s">
        <v>26</v>
      </c>
      <c r="D577" s="26" t="s">
        <v>32</v>
      </c>
      <c r="E577" s="6" t="s">
        <v>796</v>
      </c>
      <c r="F577" s="6" t="str" cm="1">
        <f t="array" ref="F577">_xlfn.LET(
 _xlpm.txt, E577,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77" s="6" t="str" cm="1">
        <f t="array" ref="G577">_xlfn.LET(
 _xlpm.txt, TRIM(E577),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577" s="6" t="str">
        <f t="shared" si="40"/>
        <v>2628</v>
      </c>
      <c r="I577" s="6" t="str" cm="1">
        <f t="array" ref="I577">_xlfn.LET(
 _xlpm.txt, E577,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77" s="6" cm="1">
        <f t="array" ref="J577">_xlfn.LET(
 _xlpm.txt, E577,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166428</v>
      </c>
      <c r="K577" s="6" t="str" cm="1">
        <f t="array" ref="K577">_xlfn.LET(
 _xlpm.txt, E577,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77" s="6" t="str">
        <f>IFERROR(_xlfn.TEXTAFTER(_xlfn.TEXTBEFORE(E577," PER"),"USD ")," ")</f>
        <v>0.416</v>
      </c>
      <c r="M577" s="6" t="str">
        <f t="shared" si="41"/>
        <v>PCS</v>
      </c>
      <c r="N577" s="6">
        <v>5640.06</v>
      </c>
      <c r="O577" s="6" t="s">
        <v>28</v>
      </c>
      <c r="P577" s="6">
        <v>1040.9019069999999</v>
      </c>
      <c r="Q577" s="6">
        <v>5870749.21</v>
      </c>
      <c r="R577" s="6">
        <v>12.40645896</v>
      </c>
      <c r="S577" s="6">
        <v>69973.172940000004</v>
      </c>
      <c r="T577" s="27">
        <v>2151042.5</v>
      </c>
      <c r="U577" s="6">
        <f t="shared" si="42"/>
        <v>1053.3083659599999</v>
      </c>
      <c r="V577" s="6">
        <f t="shared" si="43"/>
        <v>2023</v>
      </c>
      <c r="W577" s="10" t="str">
        <f>IFERROR(VLOOKUP(VALUE(D577),'HSN Lookup'!$A:$B,2,0),"Unknown")</f>
        <v>Household Steel Items</v>
      </c>
      <c r="X577" s="6" t="str">
        <f t="shared" si="44"/>
        <v>Other</v>
      </c>
    </row>
    <row r="578" spans="1:24">
      <c r="A578" s="25" t="s">
        <v>24</v>
      </c>
      <c r="B578" s="6" t="s">
        <v>795</v>
      </c>
      <c r="C578" s="6" t="s">
        <v>26</v>
      </c>
      <c r="D578" s="26" t="s">
        <v>32</v>
      </c>
      <c r="E578" s="6" t="s">
        <v>797</v>
      </c>
      <c r="F578" s="6" t="str" cm="1">
        <f t="array" ref="F578">_xlfn.LET(
 _xlpm.txt, E578,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78" s="6" t="str" cm="1">
        <f t="array" ref="G578">_xlfn.LET(
 _xlpm.txt, TRIM(E578),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578" s="6" t="str">
        <f t="shared" ref="H578:H641" si="45">IFERROR(
    IF(
       AND(ISNUMBER(FIND("(",E578)),
           NOT(ISNUMBER(SEARCH("QTY", _xlfn.TEXTBEFORE(_xlfn.TEXTAFTER(E578,"("), ")"))))
       ),
       _xlfn.TEXTBEFORE(_xlfn.TEXTAFTER(E578,"("), ")"),
       LEFT(E578, FIND(" ", E578 &amp; " ") - 1)
    ),
"")</f>
        <v>AM-06</v>
      </c>
      <c r="I578" s="6" t="str" cm="1">
        <f t="array" ref="I578">_xlfn.LET(
 _xlpm.txt, E578,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78" s="6" cm="1">
        <f t="array" ref="J578">_xlfn.LET(
 _xlpm.txt, E578,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7128</v>
      </c>
      <c r="K578" s="6" t="str" cm="1">
        <f t="array" ref="K578">_xlfn.LET(
 _xlpm.txt, E578,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78" s="6" t="str">
        <f>IFERROR(_xlfn.TEXTAFTER(_xlfn.TEXTBEFORE(E578," PER"),"USD ")," ")</f>
        <v xml:space="preserve"> </v>
      </c>
      <c r="M578" s="6" t="str">
        <f t="shared" ref="M578:M641" si="46">IF(OR(K578="PCS",K578="PC",K578="NOS"),"PCS",
IF(OR(K578="SET",K578="SETS"),"SET",
IF(K578="PKT","PACK","OTHER")))</f>
        <v>PCS</v>
      </c>
      <c r="N578" s="6">
        <v>1039.5</v>
      </c>
      <c r="O578" s="6" t="s">
        <v>28</v>
      </c>
      <c r="P578" s="6">
        <v>594.84816739999997</v>
      </c>
      <c r="Q578" s="6">
        <v>618344.67000000004</v>
      </c>
      <c r="R578" s="6">
        <v>7.0899662379999997</v>
      </c>
      <c r="S578" s="6">
        <v>7370.0199050000001</v>
      </c>
      <c r="T578" s="27">
        <v>226561.5</v>
      </c>
      <c r="U578" s="6">
        <f t="shared" ref="U578:U641" si="47">P578+R578</f>
        <v>601.93813363799995</v>
      </c>
      <c r="V578" s="6">
        <f t="shared" ref="V578:V641" si="48">YEAR(B578)</f>
        <v>2023</v>
      </c>
      <c r="W578" s="10" t="str">
        <f>IFERROR(VLOOKUP(VALUE(D578),'HSN Lookup'!$A:$B,2,0),"Unknown")</f>
        <v>Household Steel Items</v>
      </c>
      <c r="X578" s="6" t="str">
        <f t="shared" ref="X578:X641" si="49">IF(ISNUMBER(SEARCH("SCRUBBER",G578)),"Scrubber",
 IF(ISNUMBER(SEARCH("STRAINER",G578)),"Tea Strainer",
 IF(ISNUMBER(SEARCH("BASKET",G578)),"Basket",
 IF(ISNUMBER(SEARCH("HANGER",G578)),"Hanger",
 IF(ISNUMBER(SEARCH("STAND",G578)),"Cloth Stand",
 IF(ISNUMBER(SEARCH("SPRINKLER",G578)),"Sprinkler",
 IF(ISNUMBER(SEARCH("HOLDER",G578)),"Holder",
 IF(ISNUMBER(SEARCH("LUNCH BOX",G578)),"Lunch Box",
 "Other"))))))))</f>
        <v>Other</v>
      </c>
    </row>
    <row r="579" spans="1:24">
      <c r="A579" s="25" t="s">
        <v>24</v>
      </c>
      <c r="B579" s="6" t="s">
        <v>795</v>
      </c>
      <c r="C579" s="6" t="s">
        <v>26</v>
      </c>
      <c r="D579" s="26" t="s">
        <v>32</v>
      </c>
      <c r="E579" s="6" t="s">
        <v>798</v>
      </c>
      <c r="F579" s="6" t="str" cm="1">
        <f t="array" ref="F579">_xlfn.LET(
 _xlpm.txt, E579,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79" s="6" t="str" cm="1">
        <f t="array" ref="G579">_xlfn.LET(
 _xlpm.txt, TRIM(E579),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579" s="6" t="str">
        <f t="shared" si="45"/>
        <v>SB-01</v>
      </c>
      <c r="I579" s="6" t="str" cm="1">
        <f t="array" ref="I579">_xlfn.LET(
 _xlpm.txt, E579,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79" s="6" cm="1">
        <f t="array" ref="J579">_xlfn.LET(
 _xlpm.txt, E579,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11640</v>
      </c>
      <c r="K579" s="6" t="str" cm="1">
        <f t="array" ref="K579">_xlfn.LET(
 _xlpm.txt, E579,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79" s="6" t="str">
        <f>IFERROR(_xlfn.TEXTAFTER(_xlfn.TEXTBEFORE(E579," PER"),"USD ")," ")</f>
        <v xml:space="preserve"> </v>
      </c>
      <c r="M579" s="6" t="str">
        <f t="shared" si="46"/>
        <v>PCS</v>
      </c>
      <c r="N579" s="6">
        <v>2037</v>
      </c>
      <c r="O579" s="6" t="s">
        <v>28</v>
      </c>
      <c r="P579" s="6">
        <v>522.97062840000001</v>
      </c>
      <c r="Q579" s="6">
        <v>1065291.17</v>
      </c>
      <c r="R579" s="6">
        <v>6.2332613630000004</v>
      </c>
      <c r="S579" s="6">
        <v>12697.153399999999</v>
      </c>
      <c r="T579" s="27">
        <v>390322.6</v>
      </c>
      <c r="U579" s="6">
        <f t="shared" si="47"/>
        <v>529.20388976300001</v>
      </c>
      <c r="V579" s="6">
        <f t="shared" si="48"/>
        <v>2023</v>
      </c>
      <c r="W579" s="10" t="str">
        <f>IFERROR(VLOOKUP(VALUE(D579),'HSN Lookup'!$A:$B,2,0),"Unknown")</f>
        <v>Household Steel Items</v>
      </c>
      <c r="X579" s="6" t="str">
        <f t="shared" si="49"/>
        <v>Other</v>
      </c>
    </row>
    <row r="580" spans="1:24">
      <c r="A580" s="25" t="s">
        <v>24</v>
      </c>
      <c r="B580" s="6" t="s">
        <v>795</v>
      </c>
      <c r="C580" s="6" t="s">
        <v>26</v>
      </c>
      <c r="D580" s="26" t="s">
        <v>32</v>
      </c>
      <c r="E580" s="6" t="s">
        <v>799</v>
      </c>
      <c r="F580" s="6" t="str" cm="1">
        <f t="array" ref="F580">_xlfn.LET(
 _xlpm.txt, E580,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580" s="6" t="str" cm="1">
        <f t="array" ref="G580">_xlfn.LET(
 _xlpm.txt, TRIM(E580),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500ML S116-500 (AM-314)</v>
      </c>
      <c r="H580" s="6" t="str">
        <f t="shared" si="45"/>
        <v>AM-314</v>
      </c>
      <c r="I580" s="6" t="str" cm="1">
        <f t="array" ref="I580">_xlfn.LET(
 _xlpm.txt, E580,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80" s="6" cm="1">
        <f t="array" ref="J580">_xlfn.LET(
 _xlpm.txt, E580,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24048</v>
      </c>
      <c r="K580" s="6" t="str" cm="1">
        <f t="array" ref="K580">_xlfn.LET(
 _xlpm.txt, E580,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80" s="6" t="str">
        <f>IFERROR(_xlfn.TEXTAFTER(_xlfn.TEXTBEFORE(E580," PER"),"USD ")," ")</f>
        <v xml:space="preserve"> </v>
      </c>
      <c r="M580" s="6" t="str">
        <f t="shared" si="46"/>
        <v>PCS</v>
      </c>
      <c r="N580" s="6">
        <v>2905.8</v>
      </c>
      <c r="O580" s="6" t="s">
        <v>28</v>
      </c>
      <c r="P580" s="6">
        <v>676.998651</v>
      </c>
      <c r="Q580" s="6">
        <v>1967222.68</v>
      </c>
      <c r="R580" s="6">
        <v>8.0691138379999998</v>
      </c>
      <c r="S580" s="6">
        <v>23447.23099</v>
      </c>
      <c r="T580" s="27">
        <v>720790.4</v>
      </c>
      <c r="U580" s="6">
        <f t="shared" si="47"/>
        <v>685.06776483800002</v>
      </c>
      <c r="V580" s="6">
        <f t="shared" si="48"/>
        <v>2023</v>
      </c>
      <c r="W580" s="10" t="str">
        <f>IFERROR(VLOOKUP(VALUE(D580),'HSN Lookup'!$A:$B,2,0),"Unknown")</f>
        <v>Household Steel Items</v>
      </c>
      <c r="X580" s="6" t="str">
        <f t="shared" si="49"/>
        <v>Other</v>
      </c>
    </row>
    <row r="581" spans="1:24">
      <c r="A581" s="25" t="s">
        <v>24</v>
      </c>
      <c r="B581" s="6" t="s">
        <v>795</v>
      </c>
      <c r="C581" s="6" t="s">
        <v>26</v>
      </c>
      <c r="D581" s="26" t="s">
        <v>32</v>
      </c>
      <c r="E581" s="6" t="s">
        <v>800</v>
      </c>
      <c r="F581" s="6" t="str" cm="1">
        <f t="array" ref="F581">_xlfn.LET(
 _xlpm.txt, E581,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581" s="6" t="str" cm="1">
        <f t="array" ref="G581">_xlfn.LET(
 _xlpm.txt, TRIM(E581),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581" s="6" t="str">
        <f t="shared" si="45"/>
        <v>NP-21</v>
      </c>
      <c r="I581" s="6" t="str" cm="1">
        <f t="array" ref="I581">_xlfn.LET(
 _xlpm.txt, E581,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81" s="6" cm="1">
        <f t="array" ref="J581">_xlfn.LET(
 _xlpm.txt, E581,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6696</v>
      </c>
      <c r="K581" s="6" t="str" cm="1">
        <f t="array" ref="K581">_xlfn.LET(
 _xlpm.txt, E581,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81" s="6" t="str">
        <f>IFERROR(_xlfn.TEXTAFTER(_xlfn.TEXTBEFORE(E581," PER"),"USD ")," ")</f>
        <v xml:space="preserve"> </v>
      </c>
      <c r="M581" s="6" t="str">
        <f t="shared" si="46"/>
        <v>PCS</v>
      </c>
      <c r="N581" s="6">
        <v>1116</v>
      </c>
      <c r="O581" s="6" t="s">
        <v>28</v>
      </c>
      <c r="P581" s="6">
        <v>520.49213259999999</v>
      </c>
      <c r="Q581" s="6">
        <v>580869.22</v>
      </c>
      <c r="R581" s="6">
        <v>6.2037202929999999</v>
      </c>
      <c r="S581" s="6">
        <v>6923.3518469999999</v>
      </c>
      <c r="T581" s="27">
        <v>212830.5</v>
      </c>
      <c r="U581" s="6">
        <f t="shared" si="47"/>
        <v>526.69585289299994</v>
      </c>
      <c r="V581" s="6">
        <f t="shared" si="48"/>
        <v>2023</v>
      </c>
      <c r="W581" s="10" t="str">
        <f>IFERROR(VLOOKUP(VALUE(D581),'HSN Lookup'!$A:$B,2,0),"Unknown")</f>
        <v>Household Steel Items</v>
      </c>
      <c r="X581" s="6" t="str">
        <f t="shared" si="49"/>
        <v>Other</v>
      </c>
    </row>
    <row r="582" spans="1:24">
      <c r="A582" s="25" t="s">
        <v>24</v>
      </c>
      <c r="B582" s="6" t="s">
        <v>795</v>
      </c>
      <c r="C582" s="6" t="s">
        <v>26</v>
      </c>
      <c r="D582" s="26" t="s">
        <v>32</v>
      </c>
      <c r="E582" s="6" t="s">
        <v>801</v>
      </c>
      <c r="F582" s="6" t="str" cm="1">
        <f t="array" ref="F582">_xlfn.LET(
 _xlpm.txt, E582,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82" s="6" t="str" cm="1">
        <f t="array" ref="G582">_xlfn.LET(
 _xlpm.txt, TRIM(E582),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582" s="6" t="str">
        <f t="shared" si="45"/>
        <v>SL-01</v>
      </c>
      <c r="I582" s="6" t="str" cm="1">
        <f t="array" ref="I582">_xlfn.LET(
 _xlpm.txt, E582,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82" s="6" cm="1">
        <f t="array" ref="J582">_xlfn.LET(
 _xlpm.txt, E582,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3480</v>
      </c>
      <c r="K582" s="6" t="str" cm="1">
        <f t="array" ref="K582">_xlfn.LET(
 _xlpm.txt, E582,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82" s="6" t="str">
        <f>IFERROR(_xlfn.TEXTAFTER(_xlfn.TEXTBEFORE(E582," PER"),"USD ")," ")</f>
        <v xml:space="preserve"> </v>
      </c>
      <c r="M582" s="6" t="str">
        <f t="shared" si="46"/>
        <v>PCS</v>
      </c>
      <c r="N582" s="6">
        <v>667</v>
      </c>
      <c r="O582" s="6" t="s">
        <v>28</v>
      </c>
      <c r="P582" s="6">
        <v>515.51353819999997</v>
      </c>
      <c r="Q582" s="6">
        <v>343847.53</v>
      </c>
      <c r="R582" s="6">
        <v>6.1443806700000003</v>
      </c>
      <c r="S582" s="6">
        <v>4098.301907</v>
      </c>
      <c r="T582" s="27">
        <v>125985.8</v>
      </c>
      <c r="U582" s="6">
        <f t="shared" si="47"/>
        <v>521.65791887</v>
      </c>
      <c r="V582" s="6">
        <f t="shared" si="48"/>
        <v>2023</v>
      </c>
      <c r="W582" s="10" t="str">
        <f>IFERROR(VLOOKUP(VALUE(D582),'HSN Lookup'!$A:$B,2,0),"Unknown")</f>
        <v>Household Steel Items</v>
      </c>
      <c r="X582" s="6" t="str">
        <f t="shared" si="49"/>
        <v>Other</v>
      </c>
    </row>
    <row r="583" spans="1:24">
      <c r="A583" s="25" t="s">
        <v>24</v>
      </c>
      <c r="B583" s="6" t="s">
        <v>795</v>
      </c>
      <c r="C583" s="6" t="s">
        <v>26</v>
      </c>
      <c r="D583" s="26" t="s">
        <v>32</v>
      </c>
      <c r="E583" s="6" t="s">
        <v>802</v>
      </c>
      <c r="F583" s="6" t="str" cm="1">
        <f t="array" ref="F583">_xlfn.LET(
 _xlpm.txt, E583,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83" s="6" t="str" cm="1">
        <f t="array" ref="G583">_xlfn.LET(
 _xlpm.txt, TRIM(E583),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583" s="6" t="str">
        <f t="shared" si="45"/>
        <v>2628</v>
      </c>
      <c r="I583" s="6" t="str" cm="1">
        <f t="array" ref="I583">_xlfn.LET(
 _xlpm.txt, E583,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83" s="6" cm="1">
        <f t="array" ref="J583">_xlfn.LET(
 _xlpm.txt, E583,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1692</v>
      </c>
      <c r="K583" s="6" t="str" cm="1">
        <f t="array" ref="K583">_xlfn.LET(
 _xlpm.txt, E583,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PKT</v>
      </c>
      <c r="L583" s="6" t="str">
        <f>IFERROR(_xlfn.TEXTAFTER(_xlfn.TEXTBEFORE(E583," PER"),"USD ")," ")</f>
        <v xml:space="preserve"> </v>
      </c>
      <c r="M583" s="6" t="str">
        <f t="shared" si="46"/>
        <v>PACK</v>
      </c>
      <c r="N583" s="6">
        <v>57.34</v>
      </c>
      <c r="O583" s="6" t="s">
        <v>28</v>
      </c>
      <c r="P583" s="6">
        <v>1040.1201599999999</v>
      </c>
      <c r="Q583" s="6">
        <v>59640.49</v>
      </c>
      <c r="R583" s="6">
        <v>12.397141360000001</v>
      </c>
      <c r="S583" s="6">
        <v>710.85208580000005</v>
      </c>
      <c r="T583" s="27">
        <v>21852.3</v>
      </c>
      <c r="U583" s="6">
        <f t="shared" si="47"/>
        <v>1052.5173013599999</v>
      </c>
      <c r="V583" s="6">
        <f t="shared" si="48"/>
        <v>2023</v>
      </c>
      <c r="W583" s="10" t="str">
        <f>IFERROR(VLOOKUP(VALUE(D583),'HSN Lookup'!$A:$B,2,0),"Unknown")</f>
        <v>Household Steel Items</v>
      </c>
      <c r="X583" s="6" t="str">
        <f t="shared" si="49"/>
        <v>Other</v>
      </c>
    </row>
    <row r="584" spans="1:24">
      <c r="A584" s="25" t="s">
        <v>24</v>
      </c>
      <c r="B584" s="6" t="s">
        <v>803</v>
      </c>
      <c r="C584" s="6" t="s">
        <v>26</v>
      </c>
      <c r="D584" s="26" t="s">
        <v>32</v>
      </c>
      <c r="E584" s="6" t="s">
        <v>804</v>
      </c>
      <c r="F584" s="6" t="str" cm="1">
        <f t="array" ref="F584">_xlfn.LET(
 _xlpm.txt, E584,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84" s="6" t="str" cm="1">
        <f t="array" ref="G584">_xlfn.LET(
 _xlpm.txt, TRIM(E584),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584" s="6" t="str">
        <f t="shared" si="45"/>
        <v>NP-19</v>
      </c>
      <c r="I584" s="6" cm="1">
        <f t="array" ref="I584">_xlfn.LET(
 _xlpm.txt, E584,
 _xlpm.afterQty, IFERROR(_xlfn.TEXTAFTER(_xlpm.txt, "QTY:"), ""),
 _xlpm.numberText, TRIM(_xlfn.TEXTBEFORE(_xlpm.afterQty, " ")),
 _xlpm.cleanNum, SUBSTITUTE(_xlpm.numberText, ",", ""),
 IF(ISNUMBER(--_xlpm.cleanNum), --_xlpm.cleanNum, "")
)</f>
        <v>45720</v>
      </c>
      <c r="J584" s="6" cm="1">
        <f t="array" ref="J584">_xlfn.LET(
 _xlpm.txt, E584,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45720</v>
      </c>
      <c r="K584" s="6" t="str" cm="1">
        <f t="array" ref="K584">_xlfn.LET(
 _xlpm.txt, E584,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84" s="6" t="str">
        <f>IFERROR(_xlfn.TEXTAFTER(_xlfn.TEXTBEFORE(E584," PER"),"USD ")," ")</f>
        <v>0.4507</v>
      </c>
      <c r="M584" s="6" t="str">
        <f t="shared" si="46"/>
        <v>PCS</v>
      </c>
      <c r="N584" s="6">
        <v>6985</v>
      </c>
      <c r="O584" s="6" t="s">
        <v>28</v>
      </c>
      <c r="P584" s="6">
        <v>260.3482391</v>
      </c>
      <c r="Q584" s="6">
        <v>1818532.45</v>
      </c>
      <c r="R584" s="6">
        <v>3.1030779389999998</v>
      </c>
      <c r="S584" s="6">
        <v>21674.999400000001</v>
      </c>
      <c r="T584" s="27">
        <v>666310.30000000005</v>
      </c>
      <c r="U584" s="6">
        <f t="shared" si="47"/>
        <v>263.451317039</v>
      </c>
      <c r="V584" s="6">
        <f t="shared" si="48"/>
        <v>2023</v>
      </c>
      <c r="W584" s="10" t="str">
        <f>IFERROR(VLOOKUP(VALUE(D584),'HSN Lookup'!$A:$B,2,0),"Unknown")</f>
        <v>Household Steel Items</v>
      </c>
      <c r="X584" s="6" t="str">
        <f t="shared" si="49"/>
        <v>Other</v>
      </c>
    </row>
    <row r="585" spans="1:24">
      <c r="A585" s="25" t="s">
        <v>24</v>
      </c>
      <c r="B585" s="6" t="s">
        <v>805</v>
      </c>
      <c r="C585" s="6" t="s">
        <v>26</v>
      </c>
      <c r="D585" s="26" t="s">
        <v>32</v>
      </c>
      <c r="E585" s="6" t="s">
        <v>806</v>
      </c>
      <c r="F585" s="6" t="str" cm="1">
        <f t="array" ref="F585">_xlfn.LET(
 _xlpm.txt, E585,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85" s="6" t="str" cm="1">
        <f t="array" ref="G585">_xlfn.LET(
 _xlpm.txt, TRIM(E585),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585" s="6" t="str">
        <f t="shared" si="45"/>
        <v>SL-01</v>
      </c>
      <c r="I585" s="6" t="str" cm="1">
        <f t="array" ref="I585">_xlfn.LET(
 _xlpm.txt, E585,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85" s="6" cm="1">
        <f t="array" ref="J585">_xlfn.LET(
 _xlpm.txt, E585,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5928</v>
      </c>
      <c r="K585" s="6" t="str" cm="1">
        <f t="array" ref="K585">_xlfn.LET(
 _xlpm.txt, E585,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85" s="6" t="str">
        <f>IFERROR(_xlfn.TEXTAFTER(_xlfn.TEXTBEFORE(E585," PER"),"USD ")," ")</f>
        <v xml:space="preserve"> </v>
      </c>
      <c r="M585" s="6" t="str">
        <f t="shared" si="46"/>
        <v>PCS</v>
      </c>
      <c r="N585" s="6">
        <v>1136.2</v>
      </c>
      <c r="O585" s="6" t="s">
        <v>28</v>
      </c>
      <c r="P585" s="6">
        <v>515.33528430000001</v>
      </c>
      <c r="Q585" s="6">
        <v>585523.94999999995</v>
      </c>
      <c r="R585" s="6">
        <v>6.1422560700000002</v>
      </c>
      <c r="S585" s="6">
        <v>6978.8313470000003</v>
      </c>
      <c r="T585" s="27">
        <v>214536</v>
      </c>
      <c r="U585" s="6">
        <f t="shared" si="47"/>
        <v>521.47754037000004</v>
      </c>
      <c r="V585" s="6">
        <f t="shared" si="48"/>
        <v>2023</v>
      </c>
      <c r="W585" s="10" t="str">
        <f>IFERROR(VLOOKUP(VALUE(D585),'HSN Lookup'!$A:$B,2,0),"Unknown")</f>
        <v>Household Steel Items</v>
      </c>
      <c r="X585" s="6" t="str">
        <f t="shared" si="49"/>
        <v>Other</v>
      </c>
    </row>
    <row r="586" spans="1:24">
      <c r="A586" s="25" t="s">
        <v>24</v>
      </c>
      <c r="B586" s="6" t="s">
        <v>805</v>
      </c>
      <c r="C586" s="6" t="s">
        <v>26</v>
      </c>
      <c r="D586" s="26" t="s">
        <v>29</v>
      </c>
      <c r="E586" s="6" t="s">
        <v>807</v>
      </c>
      <c r="F586" s="6" t="str" cm="1">
        <f t="array" ref="F586">_xlfn.LET(
 _xlpm.txt, E586,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586" s="6" t="str" cm="1">
        <f t="array" ref="G586">_xlfn.LET(
 _xlpm.txt, TRIM(E586),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586" s="6" t="str">
        <f t="shared" si="45"/>
        <v>OKS-4156</v>
      </c>
      <c r="I586" s="6" t="str" cm="1">
        <f t="array" ref="I586">_xlfn.LET(
 _xlpm.txt, E586,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86" s="6" cm="1">
        <f t="array" ref="J586">_xlfn.LET(
 _xlpm.txt, E586,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95280</v>
      </c>
      <c r="K586" s="6" t="str" cm="1">
        <f t="array" ref="K586">_xlfn.LET(
 _xlpm.txt, E586,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86" s="6" t="str">
        <f>IFERROR(_xlfn.TEXTAFTER(_xlfn.TEXTBEFORE(E586," PER"),"USD ")," ")</f>
        <v xml:space="preserve"> </v>
      </c>
      <c r="M586" s="6" t="str">
        <f t="shared" si="46"/>
        <v>PCS</v>
      </c>
      <c r="N586" s="6">
        <v>8765.76</v>
      </c>
      <c r="O586" s="6" t="s">
        <v>28</v>
      </c>
      <c r="P586" s="6">
        <v>233.1507354</v>
      </c>
      <c r="Q586" s="6">
        <v>2043743.39</v>
      </c>
      <c r="R586" s="6">
        <v>2.7789122210000001</v>
      </c>
      <c r="S586" s="6">
        <v>24359.277590000002</v>
      </c>
      <c r="T586" s="27">
        <v>898429.7</v>
      </c>
      <c r="U586" s="6">
        <f t="shared" si="47"/>
        <v>235.92964762100002</v>
      </c>
      <c r="V586" s="6">
        <f t="shared" si="48"/>
        <v>2023</v>
      </c>
      <c r="W586" s="10" t="str">
        <f>IFERROR(VLOOKUP(VALUE(D586),'HSN Lookup'!$A:$B,2,0),"Unknown")</f>
        <v>Steel Scrubbers</v>
      </c>
      <c r="X586" s="6" t="str">
        <f t="shared" si="49"/>
        <v>Scrubber</v>
      </c>
    </row>
    <row r="587" spans="1:24">
      <c r="A587" s="25" t="s">
        <v>24</v>
      </c>
      <c r="B587" s="6" t="s">
        <v>805</v>
      </c>
      <c r="C587" s="6" t="s">
        <v>26</v>
      </c>
      <c r="D587" s="26" t="s">
        <v>29</v>
      </c>
      <c r="E587" s="6" t="s">
        <v>808</v>
      </c>
      <c r="F587" s="6" t="str" cm="1">
        <f t="array" ref="F587">_xlfn.LET(
 _xlpm.txt, E587,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87" s="6" t="str" cm="1">
        <f t="array" ref="G587">_xlfn.LET(
 _xlpm.txt, TRIM(E587),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587" s="6" t="str">
        <f t="shared" si="45"/>
        <v>8001-2</v>
      </c>
      <c r="I587" s="6" t="str" cm="1">
        <f t="array" ref="I587">_xlfn.LET(
 _xlpm.txt, E587,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87" s="6" t="e" cm="1">
        <f t="array" ref="J587">_xlfn.LET(
 _xlpm.txt, E587,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87" s="6" t="str" cm="1">
        <f t="array" ref="K587">_xlfn.LET(
 _xlpm.txt, E587,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587" s="6" t="str">
        <f>IFERROR(_xlfn.TEXTAFTER(_xlfn.TEXTBEFORE(E587," PER"),"USD ")," ")</f>
        <v xml:space="preserve"> </v>
      </c>
      <c r="M587" s="6" t="str">
        <f t="shared" si="46"/>
        <v>SET</v>
      </c>
      <c r="N587" s="6">
        <v>4900</v>
      </c>
      <c r="O587" s="6" t="s">
        <v>28</v>
      </c>
      <c r="P587" s="6">
        <v>463.92288980000001</v>
      </c>
      <c r="Q587" s="6">
        <v>2273222.16</v>
      </c>
      <c r="R587" s="6">
        <v>5.5294742530000001</v>
      </c>
      <c r="S587" s="6">
        <v>27094.423839999999</v>
      </c>
      <c r="T587" s="27">
        <v>999308.4</v>
      </c>
      <c r="U587" s="6">
        <f t="shared" si="47"/>
        <v>469.452364053</v>
      </c>
      <c r="V587" s="6">
        <f t="shared" si="48"/>
        <v>2023</v>
      </c>
      <c r="W587" s="10" t="str">
        <f>IFERROR(VLOOKUP(VALUE(D587),'HSN Lookup'!$A:$B,2,0),"Unknown")</f>
        <v>Steel Scrubbers</v>
      </c>
      <c r="X587" s="6" t="str">
        <f t="shared" si="49"/>
        <v>Scrubber</v>
      </c>
    </row>
    <row r="588" spans="1:24">
      <c r="A588" s="25" t="s">
        <v>24</v>
      </c>
      <c r="B588" s="6" t="s">
        <v>805</v>
      </c>
      <c r="C588" s="6" t="s">
        <v>26</v>
      </c>
      <c r="D588" s="26" t="s">
        <v>32</v>
      </c>
      <c r="E588" s="6" t="s">
        <v>809</v>
      </c>
      <c r="F588" s="6" t="str" cm="1">
        <f t="array" ref="F588">_xlfn.LET(
 _xlpm.txt, E588,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588" s="6" t="str" cm="1">
        <f t="array" ref="G588">_xlfn.LET(
 _xlpm.txt, TRIM(E588),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750ML (AM-393)</v>
      </c>
      <c r="H588" s="6" t="str">
        <f t="shared" si="45"/>
        <v>AM-393</v>
      </c>
      <c r="I588" s="6" t="str" cm="1">
        <f t="array" ref="I588">_xlfn.LET(
 _xlpm.txt, E588,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88" s="6" cm="1">
        <f t="array" ref="J588">_xlfn.LET(
 _xlpm.txt, E588,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20232</v>
      </c>
      <c r="K588" s="6" t="str" cm="1">
        <f t="array" ref="K588">_xlfn.LET(
 _xlpm.txt, E588,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88" s="6" t="str">
        <f>IFERROR(_xlfn.TEXTAFTER(_xlfn.TEXTBEFORE(E588," PER"),"USD ")," ")</f>
        <v xml:space="preserve"> </v>
      </c>
      <c r="M588" s="6" t="str">
        <f t="shared" si="46"/>
        <v>PCS</v>
      </c>
      <c r="N588" s="6">
        <v>4046.4</v>
      </c>
      <c r="O588" s="6" t="s">
        <v>28</v>
      </c>
      <c r="P588" s="6">
        <v>533.32014379999998</v>
      </c>
      <c r="Q588" s="6">
        <v>2158026.63</v>
      </c>
      <c r="R588" s="6">
        <v>6.356616732</v>
      </c>
      <c r="S588" s="6">
        <v>25721.413949999998</v>
      </c>
      <c r="T588" s="27">
        <v>790700.9</v>
      </c>
      <c r="U588" s="6">
        <f t="shared" si="47"/>
        <v>539.676760532</v>
      </c>
      <c r="V588" s="6">
        <f t="shared" si="48"/>
        <v>2023</v>
      </c>
      <c r="W588" s="10" t="str">
        <f>IFERROR(VLOOKUP(VALUE(D588),'HSN Lookup'!$A:$B,2,0),"Unknown")</f>
        <v>Household Steel Items</v>
      </c>
      <c r="X588" s="6" t="str">
        <f t="shared" si="49"/>
        <v>Other</v>
      </c>
    </row>
    <row r="589" spans="1:24">
      <c r="A589" s="25" t="s">
        <v>24</v>
      </c>
      <c r="B589" s="6" t="s">
        <v>805</v>
      </c>
      <c r="C589" s="6" t="s">
        <v>26</v>
      </c>
      <c r="D589" s="26" t="s">
        <v>32</v>
      </c>
      <c r="E589" s="6" t="s">
        <v>810</v>
      </c>
      <c r="F589" s="6" t="str" cm="1">
        <f t="array" ref="F589">_xlfn.LET(
 _xlpm.txt, E589,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589" s="6" t="str" cm="1">
        <f t="array" ref="G589">_xlfn.LET(
 _xlpm.txt, TRIM(E589),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500ML S116-500 (AM-314)</v>
      </c>
      <c r="H589" s="6" t="str">
        <f t="shared" si="45"/>
        <v>AM-314</v>
      </c>
      <c r="I589" s="6" t="str" cm="1">
        <f t="array" ref="I589">_xlfn.LET(
 _xlpm.txt, E589,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89" s="6" cm="1">
        <f t="array" ref="J589">_xlfn.LET(
 _xlpm.txt, E589,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23880</v>
      </c>
      <c r="K589" s="6" t="str" cm="1">
        <f t="array" ref="K589">_xlfn.LET(
 _xlpm.txt, E589,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89" s="6" t="str">
        <f>IFERROR(_xlfn.TEXTAFTER(_xlfn.TEXTBEFORE(E589," PER"),"USD ")," ")</f>
        <v xml:space="preserve"> </v>
      </c>
      <c r="M589" s="6" t="str">
        <f t="shared" si="46"/>
        <v>PCS</v>
      </c>
      <c r="N589" s="6">
        <v>2885.5</v>
      </c>
      <c r="O589" s="6" t="s">
        <v>28</v>
      </c>
      <c r="P589" s="6">
        <v>676.76487610000004</v>
      </c>
      <c r="Q589" s="6">
        <v>1952805.05</v>
      </c>
      <c r="R589" s="6">
        <v>8.0663274860000005</v>
      </c>
      <c r="S589" s="6">
        <v>23275.38796</v>
      </c>
      <c r="T589" s="27">
        <v>715507.8</v>
      </c>
      <c r="U589" s="6">
        <f t="shared" si="47"/>
        <v>684.83120358600002</v>
      </c>
      <c r="V589" s="6">
        <f t="shared" si="48"/>
        <v>2023</v>
      </c>
      <c r="W589" s="10" t="str">
        <f>IFERROR(VLOOKUP(VALUE(D589),'HSN Lookup'!$A:$B,2,0),"Unknown")</f>
        <v>Household Steel Items</v>
      </c>
      <c r="X589" s="6" t="str">
        <f t="shared" si="49"/>
        <v>Other</v>
      </c>
    </row>
    <row r="590" spans="1:24">
      <c r="A590" s="25" t="s">
        <v>24</v>
      </c>
      <c r="B590" s="6" t="s">
        <v>811</v>
      </c>
      <c r="C590" s="6" t="s">
        <v>26</v>
      </c>
      <c r="D590" s="26" t="s">
        <v>32</v>
      </c>
      <c r="E590" s="6" t="s">
        <v>812</v>
      </c>
      <c r="F590" s="6" t="str" cm="1">
        <f t="array" ref="F590">_xlfn.LET(
 _xlpm.txt, E590,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590" s="6" t="str" cm="1">
        <f t="array" ref="G590">_xlfn.LET(
 _xlpm.txt, TRIM(E590),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590" s="6" t="str">
        <f t="shared" si="45"/>
        <v>6561</v>
      </c>
      <c r="I590" s="6" t="str" cm="1">
        <f t="array" ref="I590">_xlfn.LET(
 _xlpm.txt, E590,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90" s="6" cm="1">
        <f t="array" ref="J590">_xlfn.LET(
 _xlpm.txt, E590,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20940</v>
      </c>
      <c r="K590" s="6" t="str" cm="1">
        <f t="array" ref="K590">_xlfn.LET(
 _xlpm.txt, E590,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90" s="6" t="str">
        <f>IFERROR(_xlfn.TEXTAFTER(_xlfn.TEXTBEFORE(E590," PER"),"USD ")," ")</f>
        <v xml:space="preserve"> </v>
      </c>
      <c r="M590" s="6" t="str">
        <f t="shared" si="46"/>
        <v>PCS</v>
      </c>
      <c r="N590" s="6">
        <v>8201.5</v>
      </c>
      <c r="O590" s="6" t="s">
        <v>28</v>
      </c>
      <c r="P590" s="6">
        <v>537.39418760000001</v>
      </c>
      <c r="Q590" s="6">
        <v>4407438.43</v>
      </c>
      <c r="R590" s="6">
        <v>6.4051750609999996</v>
      </c>
      <c r="S590" s="6">
        <v>52532.043270000002</v>
      </c>
      <c r="T590" s="27">
        <v>1614885.5</v>
      </c>
      <c r="U590" s="6">
        <f t="shared" si="47"/>
        <v>543.79936266100003</v>
      </c>
      <c r="V590" s="6">
        <f t="shared" si="48"/>
        <v>2023</v>
      </c>
      <c r="W590" s="10" t="str">
        <f>IFERROR(VLOOKUP(VALUE(D590),'HSN Lookup'!$A:$B,2,0),"Unknown")</f>
        <v>Household Steel Items</v>
      </c>
      <c r="X590" s="6" t="str">
        <f t="shared" si="49"/>
        <v>Lunch Box</v>
      </c>
    </row>
    <row r="591" spans="1:24">
      <c r="A591" s="25" t="s">
        <v>24</v>
      </c>
      <c r="B591" s="6" t="s">
        <v>811</v>
      </c>
      <c r="C591" s="6" t="s">
        <v>26</v>
      </c>
      <c r="D591" s="26" t="s">
        <v>32</v>
      </c>
      <c r="E591" s="6" t="s">
        <v>792</v>
      </c>
      <c r="F591" s="6" t="str" cm="1">
        <f t="array" ref="F591">_xlfn.LET(
 _xlpm.txt, E591,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591" s="6" t="str" cm="1">
        <f t="array" ref="G591">_xlfn.LET(
 _xlpm.txt, TRIM(E591),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(6527)</v>
      </c>
      <c r="H591" s="6" t="str">
        <f t="shared" si="45"/>
        <v>6527</v>
      </c>
      <c r="I591" s="6" t="str" cm="1">
        <f t="array" ref="I591">_xlfn.LET(
 _xlpm.txt, E591,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91" s="6" cm="1">
        <f t="array" ref="J591">_xlfn.LET(
 _xlpm.txt, E591,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25680</v>
      </c>
      <c r="K591" s="6" t="str" cm="1">
        <f t="array" ref="K591">_xlfn.LET(
 _xlpm.txt, E591,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91" s="6" t="str">
        <f>IFERROR(_xlfn.TEXTAFTER(_xlfn.TEXTBEFORE(E591," PER"),"USD ")," ")</f>
        <v xml:space="preserve"> </v>
      </c>
      <c r="M591" s="6" t="str">
        <f t="shared" si="46"/>
        <v>PCS</v>
      </c>
      <c r="N591" s="6">
        <v>8945.2000000000007</v>
      </c>
      <c r="O591" s="6" t="s">
        <v>28</v>
      </c>
      <c r="P591" s="6">
        <v>468.59972720000002</v>
      </c>
      <c r="Q591" s="6">
        <v>4191718.28</v>
      </c>
      <c r="R591" s="6">
        <v>5.5852172490000003</v>
      </c>
      <c r="S591" s="6">
        <v>49960.885340000001</v>
      </c>
      <c r="T591" s="27">
        <v>1535845.7</v>
      </c>
      <c r="U591" s="6">
        <f t="shared" si="47"/>
        <v>474.184944449</v>
      </c>
      <c r="V591" s="6">
        <f t="shared" si="48"/>
        <v>2023</v>
      </c>
      <c r="W591" s="10" t="str">
        <f>IFERROR(VLOOKUP(VALUE(D591),'HSN Lookup'!$A:$B,2,0),"Unknown")</f>
        <v>Household Steel Items</v>
      </c>
      <c r="X591" s="6" t="str">
        <f t="shared" si="49"/>
        <v>Lunch Box</v>
      </c>
    </row>
    <row r="592" spans="1:24">
      <c r="A592" s="25" t="s">
        <v>24</v>
      </c>
      <c r="B592" s="6" t="s">
        <v>811</v>
      </c>
      <c r="C592" s="6" t="s">
        <v>26</v>
      </c>
      <c r="D592" s="26" t="s">
        <v>32</v>
      </c>
      <c r="E592" s="6" t="s">
        <v>813</v>
      </c>
      <c r="F592" s="6" t="str" cm="1">
        <f t="array" ref="F592">_xlfn.LET(
 _xlpm.txt, E592,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ROUND</v>
      </c>
      <c r="G592" s="6" t="str" cm="1">
        <f t="array" ref="G592">_xlfn.LET(
 _xlpm.txt, TRIM(E592),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(6857)</v>
      </c>
      <c r="H592" s="6" t="str">
        <f t="shared" si="45"/>
        <v>6857</v>
      </c>
      <c r="I592" s="6" t="str" cm="1">
        <f t="array" ref="I592">_xlfn.LET(
 _xlpm.txt, E592,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92" s="6" cm="1">
        <f t="array" ref="J592">_xlfn.LET(
 _xlpm.txt, E592,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70380</v>
      </c>
      <c r="K592" s="6" t="str" cm="1">
        <f t="array" ref="K592">_xlfn.LET(
 _xlpm.txt, E592,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92" s="6" t="str">
        <f>IFERROR(_xlfn.TEXTAFTER(_xlfn.TEXTBEFORE(E592," PER"),"USD ")," ")</f>
        <v xml:space="preserve"> </v>
      </c>
      <c r="M592" s="6" t="str">
        <f t="shared" si="46"/>
        <v>PCS</v>
      </c>
      <c r="N592" s="6">
        <v>8973.4500000000007</v>
      </c>
      <c r="O592" s="6" t="s">
        <v>28</v>
      </c>
      <c r="P592" s="6">
        <v>498.61469110000002</v>
      </c>
      <c r="Q592" s="6">
        <v>4474294</v>
      </c>
      <c r="R592" s="6">
        <v>5.9429641369999997</v>
      </c>
      <c r="S592" s="6">
        <v>53328.891539999997</v>
      </c>
      <c r="T592" s="27">
        <v>1639381.3</v>
      </c>
      <c r="U592" s="6">
        <f t="shared" si="47"/>
        <v>504.55765523700001</v>
      </c>
      <c r="V592" s="6">
        <f t="shared" si="48"/>
        <v>2023</v>
      </c>
      <c r="W592" s="10" t="str">
        <f>IFERROR(VLOOKUP(VALUE(D592),'HSN Lookup'!$A:$B,2,0),"Unknown")</f>
        <v>Household Steel Items</v>
      </c>
      <c r="X592" s="6" t="str">
        <f t="shared" si="49"/>
        <v>Other</v>
      </c>
    </row>
    <row r="593" spans="1:24">
      <c r="A593" s="25" t="s">
        <v>24</v>
      </c>
      <c r="B593" s="6" t="s">
        <v>814</v>
      </c>
      <c r="C593" s="6" t="s">
        <v>26</v>
      </c>
      <c r="D593" s="26" t="s">
        <v>32</v>
      </c>
      <c r="E593" s="6" t="s">
        <v>737</v>
      </c>
      <c r="F593" s="6" t="str" cm="1">
        <f t="array" ref="F593">_xlfn.LET(
 _xlpm.txt, E593,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93" s="6" t="str" cm="1">
        <f t="array" ref="G593">_xlfn.LET(
 _xlpm.txt, TRIM(E593),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 BOTTLE (KWB-600F)</v>
      </c>
      <c r="H593" s="6" t="str">
        <f t="shared" si="45"/>
        <v>KWB-600F</v>
      </c>
      <c r="I593" s="6" t="str" cm="1">
        <f t="array" ref="I593">_xlfn.LET(
 _xlpm.txt, E593,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93" s="6" cm="1">
        <f t="array" ref="J593">_xlfn.LET(
 _xlpm.txt, E593,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49716</v>
      </c>
      <c r="K593" s="6" t="str" cm="1">
        <f t="array" ref="K593">_xlfn.LET(
 _xlpm.txt, E593,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93" s="6" t="str">
        <f>IFERROR(_xlfn.TEXTAFTER(_xlfn.TEXTBEFORE(E593," PER"),"USD ")," ")</f>
        <v xml:space="preserve"> </v>
      </c>
      <c r="M593" s="6" t="str">
        <f t="shared" si="46"/>
        <v>PCS</v>
      </c>
      <c r="N593" s="6">
        <v>7600</v>
      </c>
      <c r="O593" s="6" t="s">
        <v>28</v>
      </c>
      <c r="P593" s="6">
        <v>522.63868419999994</v>
      </c>
      <c r="Q593" s="6">
        <v>3972054</v>
      </c>
      <c r="R593" s="6">
        <v>6.251658902</v>
      </c>
      <c r="S593" s="6">
        <v>47512.607660000001</v>
      </c>
      <c r="T593" s="27">
        <v>1455360.6</v>
      </c>
      <c r="U593" s="6">
        <f t="shared" si="47"/>
        <v>528.89034310199997</v>
      </c>
      <c r="V593" s="6">
        <f t="shared" si="48"/>
        <v>2023</v>
      </c>
      <c r="W593" s="10" t="str">
        <f>IFERROR(VLOOKUP(VALUE(D593),'HSN Lookup'!$A:$B,2,0),"Unknown")</f>
        <v>Household Steel Items</v>
      </c>
      <c r="X593" s="6" t="str">
        <f t="shared" si="49"/>
        <v>Other</v>
      </c>
    </row>
    <row r="594" spans="1:24">
      <c r="A594" s="25" t="s">
        <v>24</v>
      </c>
      <c r="B594" s="6" t="s">
        <v>815</v>
      </c>
      <c r="C594" s="6" t="s">
        <v>26</v>
      </c>
      <c r="D594" s="26" t="s">
        <v>32</v>
      </c>
      <c r="E594" s="6" t="s">
        <v>816</v>
      </c>
      <c r="F594" s="6" t="str" cm="1">
        <f t="array" ref="F594">_xlfn.LET(
 _xlpm.txt, E594,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94" s="6" t="str" cm="1">
        <f t="array" ref="G594">_xlfn.LET(
 _xlpm.txt, TRIM(E594),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594" s="6" t="str">
        <f t="shared" si="45"/>
        <v>NP-20</v>
      </c>
      <c r="I594" s="6" cm="1">
        <f t="array" ref="I594">_xlfn.LET(
 _xlpm.txt, E594,
 _xlpm.afterQty, IFERROR(_xlfn.TEXTAFTER(_xlpm.txt, "QTY:"), ""),
 _xlpm.numberText, TRIM(_xlfn.TEXTBEFORE(_xlpm.afterQty, " ")),
 _xlpm.cleanNum, SUBSTITUTE(_xlpm.numberText, ",", ""),
 IF(ISNUMBER(--_xlpm.cleanNum), --_xlpm.cleanNum, "")
)</f>
        <v>21216</v>
      </c>
      <c r="J594" s="6" cm="1">
        <f t="array" ref="J594">_xlfn.LET(
 _xlpm.txt, E594,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21216</v>
      </c>
      <c r="K594" s="6" t="str" cm="1">
        <f t="array" ref="K594">_xlfn.LET(
 _xlpm.txt, E594,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94" s="6" t="str">
        <f>IFERROR(_xlfn.TEXTAFTER(_xlfn.TEXTBEFORE(E594," PER"),"USD ")," ")</f>
        <v xml:space="preserve"> </v>
      </c>
      <c r="M594" s="6" t="str">
        <f t="shared" si="46"/>
        <v>PCS</v>
      </c>
      <c r="N594" s="6">
        <v>3536</v>
      </c>
      <c r="O594" s="6" t="s">
        <v>28</v>
      </c>
      <c r="P594" s="6">
        <v>523.70760459999997</v>
      </c>
      <c r="Q594" s="6">
        <v>1851830.09</v>
      </c>
      <c r="R594" s="6">
        <v>6.2644450320000002</v>
      </c>
      <c r="S594" s="6">
        <v>22151.07763</v>
      </c>
      <c r="T594" s="27">
        <v>678510.5</v>
      </c>
      <c r="U594" s="6">
        <f t="shared" si="47"/>
        <v>529.97204963199999</v>
      </c>
      <c r="V594" s="6">
        <f t="shared" si="48"/>
        <v>2023</v>
      </c>
      <c r="W594" s="10" t="str">
        <f>IFERROR(VLOOKUP(VALUE(D594),'HSN Lookup'!$A:$B,2,0),"Unknown")</f>
        <v>Household Steel Items</v>
      </c>
      <c r="X594" s="6" t="str">
        <f t="shared" si="49"/>
        <v>Other</v>
      </c>
    </row>
    <row r="595" spans="1:24">
      <c r="A595" s="25" t="s">
        <v>24</v>
      </c>
      <c r="B595" s="6" t="s">
        <v>815</v>
      </c>
      <c r="C595" s="6" t="s">
        <v>26</v>
      </c>
      <c r="D595" s="26" t="s">
        <v>32</v>
      </c>
      <c r="E595" s="6" t="s">
        <v>817</v>
      </c>
      <c r="F595" s="6" t="str" cm="1">
        <f t="array" ref="F595">_xlfn.LET(
 _xlpm.txt, E595,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95" s="6" t="str" cm="1">
        <f t="array" ref="G595">_xlfn.LET(
 _xlpm.txt, TRIM(E595),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595" s="6" t="str">
        <f t="shared" si="45"/>
        <v>SB-01</v>
      </c>
      <c r="I595" s="6" t="str" cm="1">
        <f t="array" ref="I595">_xlfn.LET(
 _xlpm.txt, E595,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95" s="6" t="e" cm="1">
        <f t="array" ref="J595">_xlfn.LET(
 _xlpm.txt, E595,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595" s="6" t="e" cm="1">
        <f t="array" ref="K595">_xlfn.LET(
 _xlpm.txt, E595,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595" s="6" t="str">
        <f>IFERROR(_xlfn.TEXTAFTER(_xlfn.TEXTBEFORE(E595," PER"),"USD ")," ")</f>
        <v xml:space="preserve"> </v>
      </c>
      <c r="M595" s="6" t="e">
        <f t="shared" si="46"/>
        <v>#VALUE!</v>
      </c>
      <c r="N595" s="6">
        <v>1554</v>
      </c>
      <c r="O595" s="6" t="s">
        <v>28</v>
      </c>
      <c r="P595" s="6">
        <v>535.99076579999996</v>
      </c>
      <c r="Q595" s="6">
        <v>832929.65</v>
      </c>
      <c r="R595" s="6">
        <v>6.4113727960000002</v>
      </c>
      <c r="S595" s="6">
        <v>9963.2733250000001</v>
      </c>
      <c r="T595" s="27">
        <v>305185.40000000002</v>
      </c>
      <c r="U595" s="6">
        <f t="shared" si="47"/>
        <v>542.40213859599999</v>
      </c>
      <c r="V595" s="6">
        <f t="shared" si="48"/>
        <v>2023</v>
      </c>
      <c r="W595" s="10" t="str">
        <f>IFERROR(VLOOKUP(VALUE(D595),'HSN Lookup'!$A:$B,2,0),"Unknown")</f>
        <v>Household Steel Items</v>
      </c>
      <c r="X595" s="6" t="str">
        <f t="shared" si="49"/>
        <v>Other</v>
      </c>
    </row>
    <row r="596" spans="1:24">
      <c r="A596" s="25" t="s">
        <v>24</v>
      </c>
      <c r="B596" s="6" t="s">
        <v>815</v>
      </c>
      <c r="C596" s="6" t="s">
        <v>26</v>
      </c>
      <c r="D596" s="26" t="s">
        <v>32</v>
      </c>
      <c r="E596" s="6" t="s">
        <v>818</v>
      </c>
      <c r="F596" s="6" t="str" cm="1">
        <f t="array" ref="F596">_xlfn.LET(
 _xlpm.txt, E596,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96" s="6" t="str" cm="1">
        <f t="array" ref="G596">_xlfn.LET(
 _xlpm.txt, TRIM(E596),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596" s="6" t="str">
        <f t="shared" si="45"/>
        <v>AM-06</v>
      </c>
      <c r="I596" s="6" cm="1">
        <f t="array" ref="I596">_xlfn.LET(
 _xlpm.txt, E596,
 _xlpm.afterQty, IFERROR(_xlfn.TEXTAFTER(_xlpm.txt, "QTY:"), ""),
 _xlpm.numberText, TRIM(_xlfn.TEXTBEFORE(_xlpm.afterQty, " ")),
 _xlpm.cleanNum, SUBSTITUTE(_xlpm.numberText, ",", ""),
 IF(ISNUMBER(--_xlpm.cleanNum), --_xlpm.cleanNum, "")
)</f>
        <v>12912</v>
      </c>
      <c r="J596" s="6" cm="1">
        <f t="array" ref="J596">_xlfn.LET(
 _xlpm.txt, E596,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12912</v>
      </c>
      <c r="K596" s="6" t="str" cm="1">
        <f t="array" ref="K596">_xlfn.LET(
 _xlpm.txt, E596,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96" s="6" t="str">
        <f>IFERROR(_xlfn.TEXTAFTER(_xlfn.TEXTBEFORE(E596," PER"),"USD ")," ")</f>
        <v xml:space="preserve"> </v>
      </c>
      <c r="M596" s="6" t="str">
        <f t="shared" si="46"/>
        <v>PCS</v>
      </c>
      <c r="N596" s="6">
        <v>1883</v>
      </c>
      <c r="O596" s="6" t="s">
        <v>28</v>
      </c>
      <c r="P596" s="6">
        <v>612.22070629999996</v>
      </c>
      <c r="Q596" s="6">
        <v>1152811.5900000001</v>
      </c>
      <c r="R596" s="6">
        <v>7.3232141899999998</v>
      </c>
      <c r="S596" s="6">
        <v>13789.61232</v>
      </c>
      <c r="T596" s="27">
        <v>422390.1</v>
      </c>
      <c r="U596" s="6">
        <f t="shared" si="47"/>
        <v>619.54392049</v>
      </c>
      <c r="V596" s="6">
        <f t="shared" si="48"/>
        <v>2023</v>
      </c>
      <c r="W596" s="10" t="str">
        <f>IFERROR(VLOOKUP(VALUE(D596),'HSN Lookup'!$A:$B,2,0),"Unknown")</f>
        <v>Household Steel Items</v>
      </c>
      <c r="X596" s="6" t="str">
        <f t="shared" si="49"/>
        <v>Other</v>
      </c>
    </row>
    <row r="597" spans="1:24">
      <c r="A597" s="25" t="s">
        <v>24</v>
      </c>
      <c r="B597" s="6" t="s">
        <v>819</v>
      </c>
      <c r="C597" s="6" t="s">
        <v>26</v>
      </c>
      <c r="D597" s="26" t="s">
        <v>32</v>
      </c>
      <c r="E597" s="6" t="s">
        <v>820</v>
      </c>
      <c r="F597" s="6" t="str" cm="1">
        <f t="array" ref="F597">_xlfn.LET(
 _xlpm.txt, E597,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597" s="6" t="str" cm="1">
        <f t="array" ref="G597">_xlfn.LET(
 _xlpm.txt, TRIM(E597),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(3888)</v>
      </c>
      <c r="H597" s="6" t="str">
        <f t="shared" si="45"/>
        <v>3888</v>
      </c>
      <c r="I597" s="6" t="str" cm="1">
        <f t="array" ref="I597">_xlfn.LET(
 _xlpm.txt, E597,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97" s="6" cm="1">
        <f t="array" ref="J597">_xlfn.LET(
 _xlpm.txt, E597,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2400</v>
      </c>
      <c r="K597" s="6" t="str" cm="1">
        <f t="array" ref="K597">_xlfn.LET(
 _xlpm.txt, E597,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597" s="6" t="str">
        <f>IFERROR(_xlfn.TEXTAFTER(_xlfn.TEXTBEFORE(E597," PER"),"USD ")," ")</f>
        <v xml:space="preserve"> </v>
      </c>
      <c r="M597" s="6" t="str">
        <f t="shared" si="46"/>
        <v>PCS</v>
      </c>
      <c r="N597" s="6">
        <v>80</v>
      </c>
      <c r="O597" s="6" t="s">
        <v>28</v>
      </c>
      <c r="P597" s="6">
        <v>792.52412500000003</v>
      </c>
      <c r="Q597" s="6">
        <v>63401.93</v>
      </c>
      <c r="R597" s="6">
        <v>9.4799536480000004</v>
      </c>
      <c r="S597" s="6">
        <v>758.39629190000005</v>
      </c>
      <c r="T597" s="27">
        <v>23230.400000000001</v>
      </c>
      <c r="U597" s="6">
        <f t="shared" si="47"/>
        <v>802.00407864800002</v>
      </c>
      <c r="V597" s="6">
        <f t="shared" si="48"/>
        <v>2023</v>
      </c>
      <c r="W597" s="10" t="str">
        <f>IFERROR(VLOOKUP(VALUE(D597),'HSN Lookup'!$A:$B,2,0),"Unknown")</f>
        <v>Household Steel Items</v>
      </c>
      <c r="X597" s="6" t="str">
        <f t="shared" si="49"/>
        <v>Other</v>
      </c>
    </row>
    <row r="598" spans="1:24">
      <c r="A598" s="25" t="s">
        <v>24</v>
      </c>
      <c r="B598" s="6" t="s">
        <v>821</v>
      </c>
      <c r="C598" s="6" t="s">
        <v>26</v>
      </c>
      <c r="D598" s="26" t="s">
        <v>32</v>
      </c>
      <c r="E598" s="6" t="s">
        <v>822</v>
      </c>
      <c r="F598" s="6" t="str" cm="1">
        <f t="array" ref="F598">_xlfn.LET(
 _xlpm.txt, E598,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OIL</v>
      </c>
      <c r="G598" s="6" t="str" cm="1">
        <f t="array" ref="G598">_xlfn.LET(
 _xlpm.txt, TRIM(E598),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900ML (KWP-1000B)</v>
      </c>
      <c r="H598" s="6" t="str">
        <f t="shared" si="45"/>
        <v>KWP-1000B</v>
      </c>
      <c r="I598" s="6" t="str" cm="1">
        <f t="array" ref="I598">_xlfn.LET(
 _xlpm.txt, E598,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598" s="6" cm="1">
        <f t="array" ref="J598">_xlfn.LET(
 _xlpm.txt, E598,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598" s="6" t="str" cm="1">
        <f t="array" ref="K598">_xlfn.LET(
 _xlpm.txt, E598,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98" s="6" t="str">
        <f>IFERROR(_xlfn.TEXTAFTER(_xlfn.TEXTBEFORE(E598," PER"),"USD ")," ")</f>
        <v xml:space="preserve"> </v>
      </c>
      <c r="M598" s="6" t="str">
        <f t="shared" si="46"/>
        <v>PCS</v>
      </c>
      <c r="N598" s="6">
        <v>7315</v>
      </c>
      <c r="O598" s="6" t="s">
        <v>28</v>
      </c>
      <c r="P598" s="6">
        <v>463.12150380000003</v>
      </c>
      <c r="Q598" s="6">
        <v>3387733.8</v>
      </c>
      <c r="R598" s="6">
        <v>5.539730906</v>
      </c>
      <c r="S598" s="6">
        <v>40523.131580000001</v>
      </c>
      <c r="T598" s="27">
        <v>1241265.7</v>
      </c>
      <c r="U598" s="6">
        <f t="shared" si="47"/>
        <v>468.66123470600002</v>
      </c>
      <c r="V598" s="6">
        <f t="shared" si="48"/>
        <v>2023</v>
      </c>
      <c r="W598" s="10" t="str">
        <f>IFERROR(VLOOKUP(VALUE(D598),'HSN Lookup'!$A:$B,2,0),"Unknown")</f>
        <v>Household Steel Items</v>
      </c>
      <c r="X598" s="6" t="str">
        <f t="shared" si="49"/>
        <v>Other</v>
      </c>
    </row>
    <row r="599" spans="1:24">
      <c r="A599" s="25" t="s">
        <v>24</v>
      </c>
      <c r="B599" s="6" t="s">
        <v>823</v>
      </c>
      <c r="C599" s="6" t="s">
        <v>26</v>
      </c>
      <c r="D599" s="26" t="s">
        <v>32</v>
      </c>
      <c r="E599" s="6" t="s">
        <v>824</v>
      </c>
      <c r="F599" s="6" t="str" cm="1">
        <f t="array" ref="F599">_xlfn.LET(
 _xlpm.txt, E599,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HANGER</v>
      </c>
      <c r="G599" s="6" t="str" cm="1">
        <f t="array" ref="G599">_xlfn.LET(
 _xlpm.txt, TRIM(E599),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(SM1168)</v>
      </c>
      <c r="H599" s="6" t="str">
        <f t="shared" si="45"/>
        <v>SM1168</v>
      </c>
      <c r="I599" s="6" cm="1">
        <f t="array" ref="I599">_xlfn.LET(
 _xlpm.txt, E599,
 _xlpm.afterQty, IFERROR(_xlfn.TEXTAFTER(_xlpm.txt, "QTY:"), ""),
 _xlpm.numberText, TRIM(_xlfn.TEXTBEFORE(_xlpm.afterQty, " ")),
 _xlpm.cleanNum, SUBSTITUTE(_xlpm.numberText, ",", ""),
 IF(ISNUMBER(--_xlpm.cleanNum), --_xlpm.cleanNum, "")
)</f>
        <v>57792</v>
      </c>
      <c r="J599" s="6" cm="1">
        <f t="array" ref="J599">_xlfn.LET(
 _xlpm.txt, E599,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57792</v>
      </c>
      <c r="K599" s="6" t="str" cm="1">
        <f t="array" ref="K599">_xlfn.LET(
 _xlpm.txt, E599,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599" s="6" t="str">
        <f>IFERROR(_xlfn.TEXTAFTER(_xlfn.TEXTBEFORE(E599," PER"),"USD ")," ")</f>
        <v xml:space="preserve"> </v>
      </c>
      <c r="M599" s="6" t="str">
        <f t="shared" si="46"/>
        <v>PCS</v>
      </c>
      <c r="N599" s="6">
        <v>10836</v>
      </c>
      <c r="O599" s="6" t="s">
        <v>28</v>
      </c>
      <c r="P599" s="6">
        <v>572.7315347</v>
      </c>
      <c r="Q599" s="6">
        <v>6206118.9100000001</v>
      </c>
      <c r="R599" s="6">
        <v>6.8508556780000003</v>
      </c>
      <c r="S599" s="6">
        <v>74235.872130000003</v>
      </c>
      <c r="T599" s="27">
        <v>2273922</v>
      </c>
      <c r="U599" s="6">
        <f t="shared" si="47"/>
        <v>579.58239037800001</v>
      </c>
      <c r="V599" s="6">
        <f t="shared" si="48"/>
        <v>2023</v>
      </c>
      <c r="W599" s="10" t="str">
        <f>IFERROR(VLOOKUP(VALUE(D599),'HSN Lookup'!$A:$B,2,0),"Unknown")</f>
        <v>Household Steel Items</v>
      </c>
      <c r="X599" s="6" t="str">
        <f t="shared" si="49"/>
        <v>Hanger</v>
      </c>
    </row>
    <row r="600" spans="1:24">
      <c r="A600" s="25" t="s">
        <v>24</v>
      </c>
      <c r="B600" s="6" t="s">
        <v>825</v>
      </c>
      <c r="C600" s="6" t="s">
        <v>26</v>
      </c>
      <c r="D600" s="26" t="s">
        <v>32</v>
      </c>
      <c r="E600" s="6" t="s">
        <v>826</v>
      </c>
      <c r="F600" s="6" t="str" cm="1">
        <f t="array" ref="F600">_xlfn.LET(
 _xlpm.txt, E600,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00" s="6" t="str" cm="1">
        <f t="array" ref="G600">_xlfn.LET(
 _xlpm.txt, TRIM(E600),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600" s="6" t="str">
        <f t="shared" si="45"/>
        <v>SB-01</v>
      </c>
      <c r="I600" s="6" t="str" cm="1">
        <f t="array" ref="I600">_xlfn.LET(
 _xlpm.txt, E600,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00" s="6" cm="1">
        <f t="array" ref="J600">_xlfn.LET(
 _xlpm.txt, E600,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13824</v>
      </c>
      <c r="K600" s="6" t="str" cm="1">
        <f t="array" ref="K600">_xlfn.LET(
 _xlpm.txt, E600,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00" s="6" t="str">
        <f>IFERROR(_xlfn.TEXTAFTER(_xlfn.TEXTBEFORE(E600," PER"),"USD ")," ")</f>
        <v>1.080</v>
      </c>
      <c r="M600" s="6" t="str">
        <f t="shared" si="46"/>
        <v>PCS</v>
      </c>
      <c r="N600" s="6">
        <v>2419.1999999999998</v>
      </c>
      <c r="O600" s="6" t="s">
        <v>28</v>
      </c>
      <c r="P600" s="6">
        <v>535.72147399999994</v>
      </c>
      <c r="Q600" s="6">
        <v>1296017.3899999999</v>
      </c>
      <c r="R600" s="6">
        <v>6.4081516030000003</v>
      </c>
      <c r="S600" s="6">
        <v>15502.60036</v>
      </c>
      <c r="T600" s="27">
        <v>474860.79999999999</v>
      </c>
      <c r="U600" s="6">
        <f t="shared" si="47"/>
        <v>542.12962560299991</v>
      </c>
      <c r="V600" s="6">
        <f t="shared" si="48"/>
        <v>2023</v>
      </c>
      <c r="W600" s="10" t="str">
        <f>IFERROR(VLOOKUP(VALUE(D600),'HSN Lookup'!$A:$B,2,0),"Unknown")</f>
        <v>Household Steel Items</v>
      </c>
      <c r="X600" s="6" t="str">
        <f t="shared" si="49"/>
        <v>Other</v>
      </c>
    </row>
    <row r="601" spans="1:24">
      <c r="A601" s="25" t="s">
        <v>24</v>
      </c>
      <c r="B601" s="6" t="s">
        <v>825</v>
      </c>
      <c r="C601" s="6" t="s">
        <v>26</v>
      </c>
      <c r="D601" s="26" t="s">
        <v>32</v>
      </c>
      <c r="E601" s="6" t="s">
        <v>827</v>
      </c>
      <c r="F601" s="6" t="str" cm="1">
        <f t="array" ref="F601">_xlfn.LET(
 _xlpm.txt, E601,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601" s="6" t="str" cm="1">
        <f t="array" ref="G601">_xlfn.LET(
 _xlpm.txt, TRIM(E601),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601" s="6" t="str">
        <f t="shared" si="45"/>
        <v>NP-21</v>
      </c>
      <c r="I601" s="6" t="str" cm="1">
        <f t="array" ref="I601">_xlfn.LET(
 _xlpm.txt, E601,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01" s="6" t="e" cm="1">
        <f t="array" ref="J601">_xlfn.LET(
 _xlpm.txt, E601,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01" s="6" t="e" cm="1">
        <f t="array" ref="K601">_xlfn.LET(
 _xlpm.txt, E601,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01" s="6" t="str">
        <f>IFERROR(_xlfn.TEXTAFTER(_xlfn.TEXTBEFORE(E601," PER"),"USD ")," ")</f>
        <v>1.00</v>
      </c>
      <c r="M601" s="6" t="e">
        <f t="shared" si="46"/>
        <v>#VALUE!</v>
      </c>
      <c r="N601" s="6">
        <v>2888</v>
      </c>
      <c r="O601" s="6" t="s">
        <v>28</v>
      </c>
      <c r="P601" s="6">
        <v>520.84028739999997</v>
      </c>
      <c r="Q601" s="6">
        <v>1504186.75</v>
      </c>
      <c r="R601" s="6">
        <v>6.2301469779999996</v>
      </c>
      <c r="S601" s="6">
        <v>17992.66447</v>
      </c>
      <c r="T601" s="27">
        <v>551133.9</v>
      </c>
      <c r="U601" s="6">
        <f t="shared" si="47"/>
        <v>527.07043437799996</v>
      </c>
      <c r="V601" s="6">
        <f t="shared" si="48"/>
        <v>2023</v>
      </c>
      <c r="W601" s="10" t="str">
        <f>IFERROR(VLOOKUP(VALUE(D601),'HSN Lookup'!$A:$B,2,0),"Unknown")</f>
        <v>Household Steel Items</v>
      </c>
      <c r="X601" s="6" t="str">
        <f t="shared" si="49"/>
        <v>Other</v>
      </c>
    </row>
    <row r="602" spans="1:24">
      <c r="A602" s="25" t="s">
        <v>24</v>
      </c>
      <c r="B602" s="6" t="s">
        <v>825</v>
      </c>
      <c r="C602" s="6" t="s">
        <v>26</v>
      </c>
      <c r="D602" s="26" t="s">
        <v>32</v>
      </c>
      <c r="E602" s="6" t="s">
        <v>828</v>
      </c>
      <c r="F602" s="6" t="str" cm="1">
        <f t="array" ref="F602">_xlfn.LET(
 _xlpm.txt, E602,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02" s="6" t="str" cm="1">
        <f t="array" ref="G602">_xlfn.LET(
 _xlpm.txt, TRIM(E602),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602" s="6" t="str">
        <f t="shared" si="45"/>
        <v>AM-06</v>
      </c>
      <c r="I602" s="6" t="str" cm="1">
        <f t="array" ref="I602">_xlfn.LET(
 _xlpm.txt, E602,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02" s="6" cm="1">
        <f t="array" ref="J602">_xlfn.LET(
 _xlpm.txt, E602,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7584</v>
      </c>
      <c r="K602" s="6" t="str" cm="1">
        <f t="array" ref="K602">_xlfn.LET(
 _xlpm.txt, E602,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02" s="6" t="str">
        <f>IFERROR(_xlfn.TEXTAFTER(_xlfn.TEXTBEFORE(E602," PER"),"USD ")," ")</f>
        <v>1.028</v>
      </c>
      <c r="M602" s="6" t="str">
        <f t="shared" si="46"/>
        <v>PCS</v>
      </c>
      <c r="N602" s="6">
        <v>1106</v>
      </c>
      <c r="O602" s="6" t="s">
        <v>28</v>
      </c>
      <c r="P602" s="6">
        <v>611.91276670000002</v>
      </c>
      <c r="Q602" s="6">
        <v>676775.52</v>
      </c>
      <c r="R602" s="6">
        <v>7.3195307019999998</v>
      </c>
      <c r="S602" s="6">
        <v>8095.4009569999998</v>
      </c>
      <c r="T602" s="27">
        <v>247970.5</v>
      </c>
      <c r="U602" s="6">
        <f t="shared" si="47"/>
        <v>619.23229740199997</v>
      </c>
      <c r="V602" s="6">
        <f t="shared" si="48"/>
        <v>2023</v>
      </c>
      <c r="W602" s="10" t="str">
        <f>IFERROR(VLOOKUP(VALUE(D602),'HSN Lookup'!$A:$B,2,0),"Unknown")</f>
        <v>Household Steel Items</v>
      </c>
      <c r="X602" s="6" t="str">
        <f t="shared" si="49"/>
        <v>Other</v>
      </c>
    </row>
    <row r="603" spans="1:24">
      <c r="A603" s="25" t="s">
        <v>24</v>
      </c>
      <c r="B603" s="6" t="s">
        <v>825</v>
      </c>
      <c r="C603" s="6" t="s">
        <v>26</v>
      </c>
      <c r="D603" s="26" t="s">
        <v>32</v>
      </c>
      <c r="E603" s="6" t="s">
        <v>829</v>
      </c>
      <c r="F603" s="6" t="str" cm="1">
        <f t="array" ref="F603">_xlfn.LET(
 _xlpm.txt, E603,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03" s="6" t="str" cm="1">
        <f t="array" ref="G603">_xlfn.LET(
 _xlpm.txt, TRIM(E603),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603" s="6" t="str">
        <f t="shared" si="45"/>
        <v>NP-20</v>
      </c>
      <c r="I603" s="6" t="str" cm="1">
        <f t="array" ref="I603">_xlfn.LET(
 _xlpm.txt, E603,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03" s="6" cm="1">
        <f t="array" ref="J603">_xlfn.LET(
 _xlpm.txt, E603,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5376</v>
      </c>
      <c r="K603" s="6" t="str" cm="1">
        <f t="array" ref="K603">_xlfn.LET(
 _xlpm.txt, E603,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03" s="6" t="str">
        <f>IFERROR(_xlfn.TEXTAFTER(_xlfn.TEXTBEFORE(E603," PER"),"USD ")," ")</f>
        <v>1.005</v>
      </c>
      <c r="M603" s="6" t="str">
        <f t="shared" si="46"/>
        <v>PCS</v>
      </c>
      <c r="N603" s="6">
        <v>896</v>
      </c>
      <c r="O603" s="6" t="s">
        <v>28</v>
      </c>
      <c r="P603" s="6">
        <v>523.4444866</v>
      </c>
      <c r="Q603" s="6">
        <v>469006.26</v>
      </c>
      <c r="R603" s="6">
        <v>6.2612976869999999</v>
      </c>
      <c r="S603" s="6">
        <v>5610.1227269999999</v>
      </c>
      <c r="T603" s="27">
        <v>171843.9</v>
      </c>
      <c r="U603" s="6">
        <f t="shared" si="47"/>
        <v>529.70578428700003</v>
      </c>
      <c r="V603" s="6">
        <f t="shared" si="48"/>
        <v>2023</v>
      </c>
      <c r="W603" s="10" t="str">
        <f>IFERROR(VLOOKUP(VALUE(D603),'HSN Lookup'!$A:$B,2,0),"Unknown")</f>
        <v>Household Steel Items</v>
      </c>
      <c r="X603" s="6" t="str">
        <f t="shared" si="49"/>
        <v>Other</v>
      </c>
    </row>
    <row r="604" spans="1:24">
      <c r="A604" s="25" t="s">
        <v>24</v>
      </c>
      <c r="B604" s="6" t="s">
        <v>830</v>
      </c>
      <c r="C604" s="6" t="s">
        <v>26</v>
      </c>
      <c r="D604" s="26" t="s">
        <v>32</v>
      </c>
      <c r="E604" s="6" t="s">
        <v>831</v>
      </c>
      <c r="F604" s="6" t="str" cm="1">
        <f t="array" ref="F604">_xlfn.LET(
 _xlpm.txt, E604,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604" s="6" t="str" cm="1">
        <f t="array" ref="G604">_xlfn.LET(
 _xlpm.txt, TRIM(E604),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604" s="6" t="str">
        <f t="shared" si="45"/>
        <v>SB-12</v>
      </c>
      <c r="I604" s="6" t="str" cm="1">
        <f t="array" ref="I604">_xlfn.LET(
 _xlpm.txt, E604,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04" s="6" cm="1">
        <f t="array" ref="J604">_xlfn.LET(
 _xlpm.txt, E604,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35100</v>
      </c>
      <c r="K604" s="6" t="str" cm="1">
        <f t="array" ref="K604">_xlfn.LET(
 _xlpm.txt, E604,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04" s="6" t="str">
        <f>IFERROR(_xlfn.TEXTAFTER(_xlfn.TEXTBEFORE(E604," PER"),"USD ")," ")</f>
        <v xml:space="preserve"> </v>
      </c>
      <c r="M604" s="6" t="str">
        <f t="shared" si="46"/>
        <v>PCS</v>
      </c>
      <c r="N604" s="6">
        <v>8580</v>
      </c>
      <c r="O604" s="6" t="s">
        <v>28</v>
      </c>
      <c r="P604" s="6">
        <v>377.25261189999998</v>
      </c>
      <c r="Q604" s="6">
        <v>3236827.41</v>
      </c>
      <c r="R604" s="6">
        <v>4.5479519210000001</v>
      </c>
      <c r="S604" s="6">
        <v>39021.427490000002</v>
      </c>
      <c r="T604" s="27">
        <v>1185973.5</v>
      </c>
      <c r="U604" s="6">
        <f t="shared" si="47"/>
        <v>381.80056382099997</v>
      </c>
      <c r="V604" s="6">
        <f t="shared" si="48"/>
        <v>2023</v>
      </c>
      <c r="W604" s="10" t="str">
        <f>IFERROR(VLOOKUP(VALUE(D604),'HSN Lookup'!$A:$B,2,0),"Unknown")</f>
        <v>Household Steel Items</v>
      </c>
      <c r="X604" s="6" t="str">
        <f t="shared" si="49"/>
        <v>Tea Strainer</v>
      </c>
    </row>
    <row r="605" spans="1:24">
      <c r="A605" s="25" t="s">
        <v>24</v>
      </c>
      <c r="B605" s="6" t="s">
        <v>830</v>
      </c>
      <c r="C605" s="6" t="s">
        <v>26</v>
      </c>
      <c r="D605" s="26" t="s">
        <v>32</v>
      </c>
      <c r="E605" s="6" t="s">
        <v>832</v>
      </c>
      <c r="F605" s="6" t="str" cm="1">
        <f t="array" ref="F605">_xlfn.LET(
 _xlpm.txt, E605,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605" s="6" t="str" cm="1">
        <f t="array" ref="G605">_xlfn.LET(
 _xlpm.txt, TRIM(E605),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605" s="6" t="str">
        <f t="shared" si="45"/>
        <v>NP-55</v>
      </c>
      <c r="I605" s="6" t="str" cm="1">
        <f t="array" ref="I605">_xlfn.LET(
 _xlpm.txt, E605,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05" s="6" cm="1">
        <f t="array" ref="J605">_xlfn.LET(
 _xlpm.txt, E605,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605" s="6" t="str" cm="1">
        <f t="array" ref="K605">_xlfn.LET(
 _xlpm.txt, E605,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05" s="6" t="str">
        <f>IFERROR(_xlfn.TEXTAFTER(_xlfn.TEXTBEFORE(E605," PER"),"USD ")," ")</f>
        <v xml:space="preserve"> </v>
      </c>
      <c r="M605" s="6" t="str">
        <f t="shared" si="46"/>
        <v>PCS</v>
      </c>
      <c r="N605" s="6">
        <v>4620</v>
      </c>
      <c r="O605" s="6" t="s">
        <v>28</v>
      </c>
      <c r="P605" s="6">
        <v>544.60958010000002</v>
      </c>
      <c r="Q605" s="6">
        <v>2516096.2599999998</v>
      </c>
      <c r="R605" s="6">
        <v>6.565516336</v>
      </c>
      <c r="S605" s="6">
        <v>30332.68547</v>
      </c>
      <c r="T605" s="27">
        <v>921897.7</v>
      </c>
      <c r="U605" s="6">
        <f t="shared" si="47"/>
        <v>551.17509643599999</v>
      </c>
      <c r="V605" s="6">
        <f t="shared" si="48"/>
        <v>2023</v>
      </c>
      <c r="W605" s="10" t="str">
        <f>IFERROR(VLOOKUP(VALUE(D605),'HSN Lookup'!$A:$B,2,0),"Unknown")</f>
        <v>Household Steel Items</v>
      </c>
      <c r="X605" s="6" t="str">
        <f t="shared" si="49"/>
        <v>Tea Strainer</v>
      </c>
    </row>
    <row r="606" spans="1:24">
      <c r="A606" s="25" t="s">
        <v>24</v>
      </c>
      <c r="B606" s="6" t="s">
        <v>833</v>
      </c>
      <c r="C606" s="6" t="s">
        <v>26</v>
      </c>
      <c r="D606" s="26" t="s">
        <v>32</v>
      </c>
      <c r="E606" s="6" t="s">
        <v>834</v>
      </c>
      <c r="F606" s="6" t="str" cm="1">
        <f t="array" ref="F606">_xlfn.LET(
 _xlpm.txt, E606,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06" s="6" t="str" cm="1">
        <f t="array" ref="G606">_xlfn.LET(
 _xlpm.txt, TRIM(E606),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(KL324H-9S)</v>
      </c>
      <c r="H606" s="6" t="str">
        <f t="shared" si="45"/>
        <v>KL324H-9S</v>
      </c>
      <c r="I606" s="6" t="str" cm="1">
        <f t="array" ref="I606">_xlfn.LET(
 _xlpm.txt, E606,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06" s="6" cm="1">
        <f t="array" ref="J606">_xlfn.LET(
 _xlpm.txt, E606,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59040</v>
      </c>
      <c r="K606" s="6" t="str" cm="1">
        <f t="array" ref="K606">_xlfn.LET(
 _xlpm.txt, E606,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06" s="6" t="str">
        <f>IFERROR(_xlfn.TEXTAFTER(_xlfn.TEXTBEFORE(E606," PER"),"USD ")," ")</f>
        <v>0.64</v>
      </c>
      <c r="M606" s="6" t="str">
        <f t="shared" si="46"/>
        <v>PCS</v>
      </c>
      <c r="N606" s="6">
        <v>9512</v>
      </c>
      <c r="O606" s="6" t="s">
        <v>28</v>
      </c>
      <c r="P606" s="6">
        <v>336.99224029999999</v>
      </c>
      <c r="Q606" s="6">
        <v>3205470.19</v>
      </c>
      <c r="R606" s="6">
        <v>4.0625948200000002</v>
      </c>
      <c r="S606" s="6">
        <v>38643.40193</v>
      </c>
      <c r="T606" s="27">
        <v>1174484.2</v>
      </c>
      <c r="U606" s="6">
        <f t="shared" si="47"/>
        <v>341.05483512000001</v>
      </c>
      <c r="V606" s="6">
        <f t="shared" si="48"/>
        <v>2023</v>
      </c>
      <c r="W606" s="10" t="str">
        <f>IFERROR(VLOOKUP(VALUE(D606),'HSN Lookup'!$A:$B,2,0),"Unknown")</f>
        <v>Household Steel Items</v>
      </c>
      <c r="X606" s="6" t="str">
        <f t="shared" si="49"/>
        <v>Other</v>
      </c>
    </row>
    <row r="607" spans="1:24">
      <c r="A607" s="25" t="s">
        <v>24</v>
      </c>
      <c r="B607" s="6" t="s">
        <v>835</v>
      </c>
      <c r="C607" s="6" t="s">
        <v>26</v>
      </c>
      <c r="D607" s="26" t="s">
        <v>32</v>
      </c>
      <c r="E607" s="6" t="s">
        <v>836</v>
      </c>
      <c r="F607" s="6" t="str" cm="1">
        <f t="array" ref="F607">_xlfn.LET(
 _xlpm.txt, E607,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07" s="6" t="str" cm="1">
        <f t="array" ref="G607">_xlfn.LET(
 _xlpm.txt, TRIM(E607),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607" s="6" t="str">
        <f t="shared" si="45"/>
        <v>AM-06</v>
      </c>
      <c r="I607" s="6" cm="1">
        <f t="array" ref="I607">_xlfn.LET(
 _xlpm.txt, E607,
 _xlpm.afterQty, IFERROR(_xlfn.TEXTAFTER(_xlpm.txt, "QTY:"), ""),
 _xlpm.numberText, TRIM(_xlfn.TEXTBEFORE(_xlpm.afterQty, " ")),
 _xlpm.cleanNum, SUBSTITUTE(_xlpm.numberText, ",", ""),
 IF(ISNUMBER(--_xlpm.cleanNum), --_xlpm.cleanNum, "")
)</f>
        <v>22416</v>
      </c>
      <c r="J607" s="6" cm="1">
        <f t="array" ref="J607">_xlfn.LET(
 _xlpm.txt, E607,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22416</v>
      </c>
      <c r="K607" s="6" t="str" cm="1">
        <f t="array" ref="K607">_xlfn.LET(
 _xlpm.txt, E607,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07" s="6" t="str">
        <f>IFERROR(_xlfn.TEXTAFTER(_xlfn.TEXTBEFORE(E607," PER"),"USD ")," ")</f>
        <v>1.028</v>
      </c>
      <c r="M607" s="6" t="str">
        <f t="shared" si="46"/>
        <v>PCS</v>
      </c>
      <c r="N607" s="6">
        <v>3269</v>
      </c>
      <c r="O607" s="6" t="s">
        <v>28</v>
      </c>
      <c r="P607" s="6">
        <v>606.74441730000001</v>
      </c>
      <c r="Q607" s="6">
        <v>1983447.5</v>
      </c>
      <c r="R607" s="6">
        <v>7.3145800750000003</v>
      </c>
      <c r="S607" s="6">
        <v>23911.362270000001</v>
      </c>
      <c r="T607" s="27">
        <v>726735.1</v>
      </c>
      <c r="U607" s="6">
        <f t="shared" si="47"/>
        <v>614.05899737499999</v>
      </c>
      <c r="V607" s="6">
        <f t="shared" si="48"/>
        <v>2023</v>
      </c>
      <c r="W607" s="10" t="str">
        <f>IFERROR(VLOOKUP(VALUE(D607),'HSN Lookup'!$A:$B,2,0),"Unknown")</f>
        <v>Household Steel Items</v>
      </c>
      <c r="X607" s="6" t="str">
        <f t="shared" si="49"/>
        <v>Other</v>
      </c>
    </row>
    <row r="608" spans="1:24">
      <c r="A608" s="25" t="s">
        <v>24</v>
      </c>
      <c r="B608" s="6" t="s">
        <v>835</v>
      </c>
      <c r="C608" s="6" t="s">
        <v>26</v>
      </c>
      <c r="D608" s="26" t="s">
        <v>32</v>
      </c>
      <c r="E608" s="6" t="s">
        <v>837</v>
      </c>
      <c r="F608" s="6" t="str" cm="1">
        <f t="array" ref="F608">_xlfn.LET(
 _xlpm.txt, E608,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608" s="6" t="str" cm="1">
        <f t="array" ref="G608">_xlfn.LET(
 _xlpm.txt, TRIM(E608),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608" s="6" t="str">
        <f t="shared" si="45"/>
        <v>6561</v>
      </c>
      <c r="I608" s="6" t="str" cm="1">
        <f t="array" ref="I608">_xlfn.LET(
 _xlpm.txt, E608,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08" s="6" cm="1">
        <f t="array" ref="J608">_xlfn.LET(
 _xlpm.txt, E608,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20736</v>
      </c>
      <c r="K608" s="6" t="str" cm="1">
        <f t="array" ref="K608">_xlfn.LET(
 _xlpm.txt, E608,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08" s="6" t="str">
        <f>IFERROR(_xlfn.TEXTAFTER(_xlfn.TEXTBEFORE(E608," PER"),"USD ")," ")</f>
        <v>2.45</v>
      </c>
      <c r="M608" s="6" t="str">
        <f t="shared" si="46"/>
        <v>PCS</v>
      </c>
      <c r="N608" s="6">
        <v>8121</v>
      </c>
      <c r="O608" s="6" t="s">
        <v>28</v>
      </c>
      <c r="P608" s="6">
        <v>535.75870889999999</v>
      </c>
      <c r="Q608" s="6">
        <v>4351217.93</v>
      </c>
      <c r="R608" s="6">
        <v>6.4588150559999997</v>
      </c>
      <c r="S608" s="6">
        <v>52455.912360000002</v>
      </c>
      <c r="T608" s="27">
        <v>1594286.3</v>
      </c>
      <c r="U608" s="6">
        <f t="shared" si="47"/>
        <v>542.21752395600004</v>
      </c>
      <c r="V608" s="6">
        <f t="shared" si="48"/>
        <v>2023</v>
      </c>
      <c r="W608" s="10" t="str">
        <f>IFERROR(VLOOKUP(VALUE(D608),'HSN Lookup'!$A:$B,2,0),"Unknown")</f>
        <v>Household Steel Items</v>
      </c>
      <c r="X608" s="6" t="str">
        <f t="shared" si="49"/>
        <v>Lunch Box</v>
      </c>
    </row>
    <row r="609" spans="1:24">
      <c r="A609" s="25" t="s">
        <v>24</v>
      </c>
      <c r="B609" s="6" t="s">
        <v>835</v>
      </c>
      <c r="C609" s="6" t="s">
        <v>26</v>
      </c>
      <c r="D609" s="26" t="s">
        <v>29</v>
      </c>
      <c r="E609" s="6" t="s">
        <v>838</v>
      </c>
      <c r="F609" s="6" t="str" cm="1">
        <f t="array" ref="F609">_xlfn.LET(
 _xlpm.txt, E609,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609" s="6" t="str" cm="1">
        <f t="array" ref="G609">_xlfn.LET(
 _xlpm.txt, TRIM(E609),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 (SS410)</v>
      </c>
      <c r="H609" s="6" t="str">
        <f t="shared" si="45"/>
        <v>SS410</v>
      </c>
      <c r="I609" s="6" t="str" cm="1">
        <f t="array" ref="I609">_xlfn.LET(
 _xlpm.txt, E609,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09" s="6" cm="1">
        <f t="array" ref="J609">_xlfn.LET(
 _xlpm.txt, E609,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113640</v>
      </c>
      <c r="K609" s="6" t="str" cm="1">
        <f t="array" ref="K609">_xlfn.LET(
 _xlpm.txt, E609,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609" s="6" t="str">
        <f>IFERROR(_xlfn.TEXTAFTER(_xlfn.TEXTBEFORE(E609," PER"),"USD ")," ")</f>
        <v xml:space="preserve"> </v>
      </c>
      <c r="M609" s="6" t="str">
        <f t="shared" si="46"/>
        <v>SET</v>
      </c>
      <c r="N609" s="6">
        <v>7230</v>
      </c>
      <c r="O609" s="6" t="s">
        <v>28</v>
      </c>
      <c r="P609" s="6">
        <v>241.09176350000001</v>
      </c>
      <c r="Q609" s="6">
        <v>1743093.45</v>
      </c>
      <c r="R609" s="6">
        <v>2.9064709280000001</v>
      </c>
      <c r="S609" s="6">
        <v>21013.784810000001</v>
      </c>
      <c r="T609" s="27">
        <v>766263.9</v>
      </c>
      <c r="U609" s="6">
        <f t="shared" si="47"/>
        <v>243.99823442800002</v>
      </c>
      <c r="V609" s="6">
        <f t="shared" si="48"/>
        <v>2023</v>
      </c>
      <c r="W609" s="10" t="str">
        <f>IFERROR(VLOOKUP(VALUE(D609),'HSN Lookup'!$A:$B,2,0),"Unknown")</f>
        <v>Steel Scrubbers</v>
      </c>
      <c r="X609" s="6" t="str">
        <f t="shared" si="49"/>
        <v>Scrubber</v>
      </c>
    </row>
    <row r="610" spans="1:24">
      <c r="A610" s="25" t="s">
        <v>24</v>
      </c>
      <c r="B610" s="6" t="s">
        <v>835</v>
      </c>
      <c r="C610" s="6" t="s">
        <v>26</v>
      </c>
      <c r="D610" s="26" t="s">
        <v>32</v>
      </c>
      <c r="E610" s="6" t="s">
        <v>839</v>
      </c>
      <c r="F610" s="6" t="str" cm="1">
        <f t="array" ref="F610">_xlfn.LET(
 _xlpm.txt, E610,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10" s="6" t="str" cm="1">
        <f t="array" ref="G610">_xlfn.LET(
 _xlpm.txt, TRIM(E610),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610" s="6" t="str">
        <f t="shared" si="45"/>
        <v>SL-01</v>
      </c>
      <c r="I610" s="6" t="str" cm="1">
        <f t="array" ref="I610">_xlfn.LET(
 _xlpm.txt, E610,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10" s="6" t="e" cm="1">
        <f t="array" ref="J610">_xlfn.LET(
 _xlpm.txt, E610,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10" s="6" t="e" cm="1">
        <f t="array" ref="K610">_xlfn.LET(
 _xlpm.txt, E610,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10" s="6" t="str">
        <f>IFERROR(_xlfn.TEXTAFTER(_xlfn.TEXTBEFORE(E610," PER"),"USD ")," ")</f>
        <v>1.168</v>
      </c>
      <c r="M610" s="6" t="e">
        <f t="shared" si="46"/>
        <v>#VALUE!</v>
      </c>
      <c r="N610" s="6">
        <v>3979</v>
      </c>
      <c r="O610" s="6" t="s">
        <v>28</v>
      </c>
      <c r="P610" s="6">
        <v>524.52442570000005</v>
      </c>
      <c r="Q610" s="6">
        <v>2087082.69</v>
      </c>
      <c r="R610" s="6">
        <v>6.3233806599999998</v>
      </c>
      <c r="S610" s="6">
        <v>25160.731650000002</v>
      </c>
      <c r="T610" s="27">
        <v>764707.1</v>
      </c>
      <c r="U610" s="6">
        <f t="shared" si="47"/>
        <v>530.84780636000005</v>
      </c>
      <c r="V610" s="6">
        <f t="shared" si="48"/>
        <v>2023</v>
      </c>
      <c r="W610" s="10" t="str">
        <f>IFERROR(VLOOKUP(VALUE(D610),'HSN Lookup'!$A:$B,2,0),"Unknown")</f>
        <v>Household Steel Items</v>
      </c>
      <c r="X610" s="6" t="str">
        <f t="shared" si="49"/>
        <v>Other</v>
      </c>
    </row>
    <row r="611" spans="1:24">
      <c r="A611" s="25" t="s">
        <v>24</v>
      </c>
      <c r="B611" s="6" t="s">
        <v>835</v>
      </c>
      <c r="C611" s="6" t="s">
        <v>26</v>
      </c>
      <c r="D611" s="26" t="s">
        <v>32</v>
      </c>
      <c r="E611" s="6" t="s">
        <v>840</v>
      </c>
      <c r="F611" s="6" t="str" cm="1">
        <f t="array" ref="F611">_xlfn.LET(
 _xlpm.txt, E611,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11" s="6" t="str" cm="1">
        <f t="array" ref="G611">_xlfn.LET(
 _xlpm.txt, TRIM(E611),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611" s="6" t="str">
        <f t="shared" si="45"/>
        <v>2628</v>
      </c>
      <c r="I611" s="6" t="str" cm="1">
        <f t="array" ref="I611">_xlfn.LET(
 _xlpm.txt, E611,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11" s="6" cm="1">
        <f t="array" ref="J611">_xlfn.LET(
 _xlpm.txt, E611,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168480</v>
      </c>
      <c r="K611" s="6" t="str" cm="1">
        <f t="array" ref="K611">_xlfn.LET(
 _xlpm.txt, E611,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11" s="6" t="str">
        <f>IFERROR(_xlfn.TEXTAFTER(_xlfn.TEXTBEFORE(E611," PER"),"USD ")," ")</f>
        <v>0.416</v>
      </c>
      <c r="M611" s="6" t="str">
        <f t="shared" si="46"/>
        <v>PCS</v>
      </c>
      <c r="N611" s="6">
        <v>5709</v>
      </c>
      <c r="O611" s="6" t="s">
        <v>28</v>
      </c>
      <c r="P611" s="6">
        <v>1034.7994409999999</v>
      </c>
      <c r="Q611" s="6">
        <v>5908290.8899999997</v>
      </c>
      <c r="R611" s="6">
        <v>12.474978200000001</v>
      </c>
      <c r="S611" s="6">
        <v>71227.135500000004</v>
      </c>
      <c r="T611" s="27">
        <v>2164797.7999999998</v>
      </c>
      <c r="U611" s="6">
        <f t="shared" si="47"/>
        <v>1047.2744191999998</v>
      </c>
      <c r="V611" s="6">
        <f t="shared" si="48"/>
        <v>2023</v>
      </c>
      <c r="W611" s="10" t="str">
        <f>IFERROR(VLOOKUP(VALUE(D611),'HSN Lookup'!$A:$B,2,0),"Unknown")</f>
        <v>Household Steel Items</v>
      </c>
      <c r="X611" s="6" t="str">
        <f t="shared" si="49"/>
        <v>Other</v>
      </c>
    </row>
    <row r="612" spans="1:24">
      <c r="A612" s="25" t="s">
        <v>24</v>
      </c>
      <c r="B612" s="6" t="s">
        <v>841</v>
      </c>
      <c r="C612" s="6" t="s">
        <v>26</v>
      </c>
      <c r="D612" s="26" t="s">
        <v>29</v>
      </c>
      <c r="E612" s="6" t="s">
        <v>842</v>
      </c>
      <c r="F612" s="6" t="str" cm="1">
        <f t="array" ref="F612">_xlfn.LET(
 _xlpm.txt, E612,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12" s="6" t="str" cm="1">
        <f t="array" ref="G612">_xlfn.LET(
 _xlpm.txt, TRIM(E612),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612" s="6" t="str">
        <f t="shared" si="45"/>
        <v>8001-2</v>
      </c>
      <c r="I612" s="6" t="str" cm="1">
        <f t="array" ref="I612">_xlfn.LET(
 _xlpm.txt, E612,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12" s="6" t="e" cm="1">
        <f t="array" ref="J612">_xlfn.LET(
 _xlpm.txt, E612,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12" s="6" t="str" cm="1">
        <f t="array" ref="K612">_xlfn.LET(
 _xlpm.txt, E612,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612" s="6" t="str">
        <f>IFERROR(_xlfn.TEXTAFTER(_xlfn.TEXTBEFORE(E612," PER"),"USD ")," ")</f>
        <v xml:space="preserve"> </v>
      </c>
      <c r="M612" s="6" t="str">
        <f t="shared" si="46"/>
        <v>SET</v>
      </c>
      <c r="N612" s="6">
        <v>4893</v>
      </c>
      <c r="O612" s="6" t="s">
        <v>28</v>
      </c>
      <c r="P612" s="6">
        <v>458.68406909999999</v>
      </c>
      <c r="Q612" s="6">
        <v>2244341.15</v>
      </c>
      <c r="R612" s="6">
        <v>5.5296451969999998</v>
      </c>
      <c r="S612" s="6">
        <v>27056.553950000001</v>
      </c>
      <c r="T612" s="27">
        <v>986612.3</v>
      </c>
      <c r="U612" s="6">
        <f t="shared" si="47"/>
        <v>464.21371429699997</v>
      </c>
      <c r="V612" s="6">
        <f t="shared" si="48"/>
        <v>2023</v>
      </c>
      <c r="W612" s="10" t="str">
        <f>IFERROR(VLOOKUP(VALUE(D612),'HSN Lookup'!$A:$B,2,0),"Unknown")</f>
        <v>Steel Scrubbers</v>
      </c>
      <c r="X612" s="6" t="str">
        <f t="shared" si="49"/>
        <v>Scrubber</v>
      </c>
    </row>
    <row r="613" spans="1:24">
      <c r="A613" s="25" t="s">
        <v>24</v>
      </c>
      <c r="B613" s="6" t="s">
        <v>841</v>
      </c>
      <c r="C613" s="6" t="s">
        <v>26</v>
      </c>
      <c r="D613" s="26" t="s">
        <v>32</v>
      </c>
      <c r="E613" s="6" t="s">
        <v>843</v>
      </c>
      <c r="F613" s="6" t="str" cm="1">
        <f t="array" ref="F613">_xlfn.LET(
 _xlpm.txt, E613,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13" s="6" t="str" cm="1">
        <f t="array" ref="G613">_xlfn.LET(
 _xlpm.txt, TRIM(E613),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613" s="6" t="str">
        <f t="shared" si="45"/>
        <v>NP-20</v>
      </c>
      <c r="I613" s="6" cm="1">
        <f t="array" ref="I613">_xlfn.LET(
 _xlpm.txt, E613,
 _xlpm.afterQty, IFERROR(_xlfn.TEXTAFTER(_xlpm.txt, "QTY:"), ""),
 _xlpm.numberText, TRIM(_xlfn.TEXTBEFORE(_xlpm.afterQty, " ")),
 _xlpm.cleanNum, SUBSTITUTE(_xlpm.numberText, ",", ""),
 IF(ISNUMBER(--_xlpm.cleanNum), --_xlpm.cleanNum, "")
)</f>
        <v>39600</v>
      </c>
      <c r="J613" s="6" cm="1">
        <f t="array" ref="J613">_xlfn.LET(
 _xlpm.txt, E613,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39600</v>
      </c>
      <c r="K613" s="6" t="str" cm="1">
        <f t="array" ref="K613">_xlfn.LET(
 _xlpm.txt, E613,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13" s="6" t="str">
        <f>IFERROR(_xlfn.TEXTAFTER(_xlfn.TEXTBEFORE(E613," PER"),"USD ")," ")</f>
        <v>1.02</v>
      </c>
      <c r="M613" s="6" t="str">
        <f t="shared" si="46"/>
        <v>PCS</v>
      </c>
      <c r="N613" s="6">
        <v>6600</v>
      </c>
      <c r="O613" s="6" t="s">
        <v>28</v>
      </c>
      <c r="P613" s="6">
        <v>534.25253480000003</v>
      </c>
      <c r="Q613" s="6">
        <v>3526066.73</v>
      </c>
      <c r="R613" s="6">
        <v>6.440657442</v>
      </c>
      <c r="S613" s="6">
        <v>42508.339119999997</v>
      </c>
      <c r="T613" s="27">
        <v>1291950.8</v>
      </c>
      <c r="U613" s="6">
        <f t="shared" si="47"/>
        <v>540.69319224200001</v>
      </c>
      <c r="V613" s="6">
        <f t="shared" si="48"/>
        <v>2023</v>
      </c>
      <c r="W613" s="10" t="str">
        <f>IFERROR(VLOOKUP(VALUE(D613),'HSN Lookup'!$A:$B,2,0),"Unknown")</f>
        <v>Household Steel Items</v>
      </c>
      <c r="X613" s="6" t="str">
        <f t="shared" si="49"/>
        <v>Other</v>
      </c>
    </row>
    <row r="614" spans="1:24">
      <c r="A614" s="25" t="s">
        <v>24</v>
      </c>
      <c r="B614" s="6" t="s">
        <v>844</v>
      </c>
      <c r="C614" s="6" t="s">
        <v>26</v>
      </c>
      <c r="D614" s="26" t="s">
        <v>32</v>
      </c>
      <c r="E614" s="6" t="s">
        <v>845</v>
      </c>
      <c r="F614" s="6" t="str" cm="1">
        <f t="array" ref="F614">_xlfn.LET(
 _xlpm.txt, E614,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14" s="6" t="str" cm="1">
        <f t="array" ref="G614">_xlfn.LET(
 _xlpm.txt, TRIM(E614),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614" s="6" t="str">
        <f t="shared" si="45"/>
        <v>NP-20</v>
      </c>
      <c r="I614" s="6" t="str" cm="1">
        <f t="array" ref="I614">_xlfn.LET(
 _xlpm.txt, E614,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14" s="6" cm="1">
        <f t="array" ref="J614">_xlfn.LET(
 _xlpm.txt, E614,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8784</v>
      </c>
      <c r="K614" s="6" t="str" cm="1">
        <f t="array" ref="K614">_xlfn.LET(
 _xlpm.txt, E614,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14" s="6" t="str">
        <f>IFERROR(_xlfn.TEXTAFTER(_xlfn.TEXTBEFORE(E614," PER"),"USD ")," ")</f>
        <v>1.020</v>
      </c>
      <c r="M614" s="6" t="str">
        <f t="shared" si="46"/>
        <v>PCS</v>
      </c>
      <c r="N614" s="6">
        <v>1464</v>
      </c>
      <c r="O614" s="6" t="s">
        <v>28</v>
      </c>
      <c r="P614" s="6">
        <v>534.81742489999999</v>
      </c>
      <c r="Q614" s="6">
        <v>782972.71</v>
      </c>
      <c r="R614" s="6">
        <v>6.424233332</v>
      </c>
      <c r="S614" s="6">
        <v>9405.0775979999999</v>
      </c>
      <c r="T614" s="27">
        <v>286881.2</v>
      </c>
      <c r="U614" s="6">
        <f t="shared" si="47"/>
        <v>541.24165823199996</v>
      </c>
      <c r="V614" s="6">
        <f t="shared" si="48"/>
        <v>2023</v>
      </c>
      <c r="W614" s="10" t="str">
        <f>IFERROR(VLOOKUP(VALUE(D614),'HSN Lookup'!$A:$B,2,0),"Unknown")</f>
        <v>Household Steel Items</v>
      </c>
      <c r="X614" s="6" t="str">
        <f t="shared" si="49"/>
        <v>Other</v>
      </c>
    </row>
    <row r="615" spans="1:24">
      <c r="A615" s="25" t="s">
        <v>24</v>
      </c>
      <c r="B615" s="6" t="s">
        <v>844</v>
      </c>
      <c r="C615" s="6" t="s">
        <v>26</v>
      </c>
      <c r="D615" s="26" t="s">
        <v>32</v>
      </c>
      <c r="E615" s="6" t="s">
        <v>846</v>
      </c>
      <c r="F615" s="6" t="str" cm="1">
        <f t="array" ref="F615">_xlfn.LET(
 _xlpm.txt, E615,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615" s="6" t="str" cm="1">
        <f t="array" ref="G615">_xlfn.LET(
 _xlpm.txt, TRIM(E615),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615" s="6" t="str">
        <f t="shared" si="45"/>
        <v>NP-21</v>
      </c>
      <c r="I615" s="6" t="str" cm="1">
        <f t="array" ref="I615">_xlfn.LET(
 _xlpm.txt, E615,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15" s="6" t="e" cm="1">
        <f t="array" ref="J615">_xlfn.LET(
 _xlpm.txt, E615,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15" s="6" t="e" cm="1">
        <f t="array" ref="K615">_xlfn.LET(
 _xlpm.txt, E615,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15" s="6" t="str">
        <f>IFERROR(_xlfn.TEXTAFTER(_xlfn.TEXTBEFORE(E615," PER"),"USD ")," ")</f>
        <v>1.033</v>
      </c>
      <c r="M615" s="6" t="e">
        <f t="shared" si="46"/>
        <v>#VALUE!</v>
      </c>
      <c r="N615" s="6">
        <v>5522</v>
      </c>
      <c r="O615" s="6" t="s">
        <v>28</v>
      </c>
      <c r="P615" s="6">
        <v>555.52176410000004</v>
      </c>
      <c r="Q615" s="6">
        <v>3067813.39</v>
      </c>
      <c r="R615" s="6">
        <v>6.6729341030000002</v>
      </c>
      <c r="S615" s="6">
        <v>36850.611290000001</v>
      </c>
      <c r="T615" s="27">
        <v>1124046.8999999999</v>
      </c>
      <c r="U615" s="6">
        <f t="shared" si="47"/>
        <v>562.19469820300003</v>
      </c>
      <c r="V615" s="6">
        <f t="shared" si="48"/>
        <v>2023</v>
      </c>
      <c r="W615" s="10" t="str">
        <f>IFERROR(VLOOKUP(VALUE(D615),'HSN Lookup'!$A:$B,2,0),"Unknown")</f>
        <v>Household Steel Items</v>
      </c>
      <c r="X615" s="6" t="str">
        <f t="shared" si="49"/>
        <v>Other</v>
      </c>
    </row>
    <row r="616" spans="1:24">
      <c r="A616" s="25" t="s">
        <v>24</v>
      </c>
      <c r="B616" s="6" t="s">
        <v>847</v>
      </c>
      <c r="C616" s="6" t="s">
        <v>26</v>
      </c>
      <c r="D616" s="26" t="s">
        <v>32</v>
      </c>
      <c r="E616" s="6" t="s">
        <v>848</v>
      </c>
      <c r="F616" s="6" t="str" cm="1">
        <f t="array" ref="F616">_xlfn.LET(
 _xlpm.txt, E616,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SALT</v>
      </c>
      <c r="G616" s="6" t="str" cm="1">
        <f t="array" ref="G616">_xlfn.LET(
 _xlpm.txt, TRIM(E616),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616" s="6" t="str">
        <f t="shared" si="45"/>
        <v>NP-19</v>
      </c>
      <c r="I616" s="6" cm="1">
        <f t="array" ref="I616">_xlfn.LET(
 _xlpm.txt, E616,
 _xlpm.afterQty, IFERROR(_xlfn.TEXTAFTER(_xlpm.txt, "QTY:"), ""),
 _xlpm.numberText, TRIM(_xlfn.TEXTBEFORE(_xlpm.afterQty, " ")),
 _xlpm.cleanNum, SUBSTITUTE(_xlpm.numberText, ",", ""),
 IF(ISNUMBER(--_xlpm.cleanNum), --_xlpm.cleanNum, "")
)</f>
        <v>12288</v>
      </c>
      <c r="J616" s="6" cm="1">
        <f t="array" ref="J616">_xlfn.LET(
 _xlpm.txt, E616,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12288</v>
      </c>
      <c r="K616" s="6" t="str" cm="1">
        <f t="array" ref="K616">_xlfn.LET(
 _xlpm.txt, E616,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16" s="6" t="str">
        <f>IFERROR(_xlfn.TEXTAFTER(_xlfn.TEXTBEFORE(E616," PER"),"USD ")," ")</f>
        <v xml:space="preserve"> </v>
      </c>
      <c r="M616" s="6" t="str">
        <f t="shared" si="46"/>
        <v>PCS</v>
      </c>
      <c r="N616" s="6">
        <v>1920</v>
      </c>
      <c r="O616" s="6" t="s">
        <v>28</v>
      </c>
      <c r="P616" s="6">
        <v>248.90224480000001</v>
      </c>
      <c r="Q616" s="6">
        <v>477892.31</v>
      </c>
      <c r="R616" s="6">
        <v>2.989816754</v>
      </c>
      <c r="S616" s="6">
        <v>5740.4481679999999</v>
      </c>
      <c r="T616" s="27">
        <v>175099.7</v>
      </c>
      <c r="U616" s="6">
        <f t="shared" si="47"/>
        <v>251.89206155400001</v>
      </c>
      <c r="V616" s="6">
        <f t="shared" si="48"/>
        <v>2023</v>
      </c>
      <c r="W616" s="10" t="str">
        <f>IFERROR(VLOOKUP(VALUE(D616),'HSN Lookup'!$A:$B,2,0),"Unknown")</f>
        <v>Household Steel Items</v>
      </c>
      <c r="X616" s="6" t="str">
        <f t="shared" si="49"/>
        <v>Other</v>
      </c>
    </row>
    <row r="617" spans="1:24">
      <c r="A617" s="25" t="s">
        <v>24</v>
      </c>
      <c r="B617" s="6" t="s">
        <v>847</v>
      </c>
      <c r="C617" s="6" t="s">
        <v>26</v>
      </c>
      <c r="D617" s="26" t="s">
        <v>32</v>
      </c>
      <c r="E617" s="6" t="s">
        <v>849</v>
      </c>
      <c r="F617" s="6" t="str" cm="1">
        <f t="array" ref="F617">_xlfn.LET(
 _xlpm.txt, E617,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LUNCH</v>
      </c>
      <c r="G617" s="6" t="str" cm="1">
        <f t="array" ref="G617">_xlfn.LET(
 _xlpm.txt, TRIM(E617),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(6527)</v>
      </c>
      <c r="H617" s="6" t="str">
        <f t="shared" si="45"/>
        <v>6527</v>
      </c>
      <c r="I617" s="6" t="str" cm="1">
        <f t="array" ref="I617">_xlfn.LET(
 _xlpm.txt, E617,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17" s="6" cm="1">
        <f t="array" ref="J617">_xlfn.LET(
 _xlpm.txt, E617,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25680</v>
      </c>
      <c r="K617" s="6" t="str" cm="1">
        <f t="array" ref="K617">_xlfn.LET(
 _xlpm.txt, E617,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17" s="6" t="str">
        <f>IFERROR(_xlfn.TEXTAFTER(_xlfn.TEXTBEFORE(E617," PER"),"USD ")," ")</f>
        <v>1.90</v>
      </c>
      <c r="M617" s="6" t="str">
        <f t="shared" si="46"/>
        <v>PCS</v>
      </c>
      <c r="N617" s="6">
        <v>8945</v>
      </c>
      <c r="O617" s="6" t="s">
        <v>28</v>
      </c>
      <c r="P617" s="6">
        <v>467.67877190000002</v>
      </c>
      <c r="Q617" s="6">
        <v>4183480.15</v>
      </c>
      <c r="R617" s="6">
        <v>5.6177630250000004</v>
      </c>
      <c r="S617" s="6">
        <v>50252.013809999997</v>
      </c>
      <c r="T617" s="27">
        <v>1532827.1</v>
      </c>
      <c r="U617" s="6">
        <f t="shared" si="47"/>
        <v>473.296534925</v>
      </c>
      <c r="V617" s="6">
        <f t="shared" si="48"/>
        <v>2023</v>
      </c>
      <c r="W617" s="10" t="str">
        <f>IFERROR(VLOOKUP(VALUE(D617),'HSN Lookup'!$A:$B,2,0),"Unknown")</f>
        <v>Household Steel Items</v>
      </c>
      <c r="X617" s="6" t="str">
        <f t="shared" si="49"/>
        <v>Lunch Box</v>
      </c>
    </row>
    <row r="618" spans="1:24">
      <c r="A618" s="25" t="s">
        <v>24</v>
      </c>
      <c r="B618" s="6" t="s">
        <v>847</v>
      </c>
      <c r="C618" s="6" t="s">
        <v>26</v>
      </c>
      <c r="D618" s="26" t="s">
        <v>32</v>
      </c>
      <c r="E618" s="6" t="s">
        <v>850</v>
      </c>
      <c r="F618" s="6" t="str" cm="1">
        <f t="array" ref="F618">_xlfn.LET(
 _xlpm.txt, E618,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LEMON</v>
      </c>
      <c r="G618" s="6" t="str" cm="1">
        <f t="array" ref="G618">_xlfn.LET(
 _xlpm.txt, TRIM(E618),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LEMON SQUEEZER (AM-217)</v>
      </c>
      <c r="H618" s="6" t="str">
        <f t="shared" si="45"/>
        <v>AM-217</v>
      </c>
      <c r="I618" s="6" cm="1">
        <f t="array" ref="I618">_xlfn.LET(
 _xlpm.txt, E618,
 _xlpm.afterQty, IFERROR(_xlfn.TEXTAFTER(_xlpm.txt, "QTY:"), ""),
 _xlpm.numberText, TRIM(_xlfn.TEXTBEFORE(_xlpm.afterQty, " ")),
 _xlpm.cleanNum, SUBSTITUTE(_xlpm.numberText, ",", ""),
 IF(ISNUMBER(--_xlpm.cleanNum), --_xlpm.cleanNum, "")
)</f>
        <v>5100</v>
      </c>
      <c r="J618" s="6" cm="1">
        <f t="array" ref="J618">_xlfn.LET(
 _xlpm.txt, E618,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5100</v>
      </c>
      <c r="K618" s="6" t="str" cm="1">
        <f t="array" ref="K618">_xlfn.LET(
 _xlpm.txt, E618,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18" s="6" t="str">
        <f>IFERROR(_xlfn.TEXTAFTER(_xlfn.TEXTBEFORE(E618," PER"),"USD ")," ")</f>
        <v xml:space="preserve"> </v>
      </c>
      <c r="M618" s="6" t="str">
        <f t="shared" si="46"/>
        <v>PCS</v>
      </c>
      <c r="N618" s="6">
        <v>1487</v>
      </c>
      <c r="O618" s="6" t="s">
        <v>28</v>
      </c>
      <c r="P618" s="6">
        <v>562.44621849999999</v>
      </c>
      <c r="Q618" s="6">
        <v>836638.75</v>
      </c>
      <c r="R618" s="6">
        <v>6.7561107329999999</v>
      </c>
      <c r="S618" s="6">
        <v>10049.71471</v>
      </c>
      <c r="T618" s="27">
        <v>306544.5</v>
      </c>
      <c r="U618" s="6">
        <f t="shared" si="47"/>
        <v>569.202329233</v>
      </c>
      <c r="V618" s="6">
        <f t="shared" si="48"/>
        <v>2023</v>
      </c>
      <c r="W618" s="10" t="str">
        <f>IFERROR(VLOOKUP(VALUE(D618),'HSN Lookup'!$A:$B,2,0),"Unknown")</f>
        <v>Household Steel Items</v>
      </c>
      <c r="X618" s="6" t="str">
        <f t="shared" si="49"/>
        <v>Other</v>
      </c>
    </row>
    <row r="619" spans="1:24">
      <c r="A619" s="25" t="s">
        <v>24</v>
      </c>
      <c r="B619" s="6" t="s">
        <v>847</v>
      </c>
      <c r="C619" s="6" t="s">
        <v>26</v>
      </c>
      <c r="D619" s="26" t="s">
        <v>32</v>
      </c>
      <c r="E619" s="6" t="s">
        <v>851</v>
      </c>
      <c r="F619" s="6" t="str" cm="1">
        <f t="array" ref="F619">_xlfn.LET(
 _xlpm.txt, E619,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619" s="6" t="str" cm="1">
        <f t="array" ref="G619">_xlfn.LET(
 _xlpm.txt, TRIM(E619),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619" s="6" t="str">
        <f t="shared" si="45"/>
        <v>SB-12</v>
      </c>
      <c r="I619" s="6" cm="1">
        <f t="array" ref="I619">_xlfn.LET(
 _xlpm.txt, E619,
 _xlpm.afterQty, IFERROR(_xlfn.TEXTAFTER(_xlpm.txt, "QTY:"), ""),
 _xlpm.numberText, TRIM(_xlfn.TEXTBEFORE(_xlpm.afterQty, " ")),
 _xlpm.cleanNum, SUBSTITUTE(_xlpm.numberText, ",", ""),
 IF(ISNUMBER(--_xlpm.cleanNum), --_xlpm.cleanNum, "")
)</f>
        <v>15300</v>
      </c>
      <c r="J619" s="6" cm="1">
        <f t="array" ref="J619">_xlfn.LET(
 _xlpm.txt, E619,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15300</v>
      </c>
      <c r="K619" s="6" t="str" cm="1">
        <f t="array" ref="K619">_xlfn.LET(
 _xlpm.txt, E619,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19" s="6" t="str">
        <f>IFERROR(_xlfn.TEXTAFTER(_xlfn.TEXTBEFORE(E619," PER"),"USD ")," ")</f>
        <v xml:space="preserve"> </v>
      </c>
      <c r="M619" s="6" t="str">
        <f t="shared" si="46"/>
        <v>PCS</v>
      </c>
      <c r="N619" s="6">
        <v>3740</v>
      </c>
      <c r="O619" s="6" t="s">
        <v>28</v>
      </c>
      <c r="P619" s="6">
        <v>372.83366840000002</v>
      </c>
      <c r="Q619" s="6">
        <v>1394397.92</v>
      </c>
      <c r="R619" s="6">
        <v>4.4784825039999996</v>
      </c>
      <c r="S619" s="6">
        <v>16749.524560000002</v>
      </c>
      <c r="T619" s="27">
        <v>510907.5</v>
      </c>
      <c r="U619" s="6">
        <f t="shared" si="47"/>
        <v>377.31215090400002</v>
      </c>
      <c r="V619" s="6">
        <f t="shared" si="48"/>
        <v>2023</v>
      </c>
      <c r="W619" s="10" t="str">
        <f>IFERROR(VLOOKUP(VALUE(D619),'HSN Lookup'!$A:$B,2,0),"Unknown")</f>
        <v>Household Steel Items</v>
      </c>
      <c r="X619" s="6" t="str">
        <f t="shared" si="49"/>
        <v>Tea Strainer</v>
      </c>
    </row>
    <row r="620" spans="1:24">
      <c r="A620" s="25" t="s">
        <v>24</v>
      </c>
      <c r="B620" s="6" t="s">
        <v>852</v>
      </c>
      <c r="C620" s="6" t="s">
        <v>26</v>
      </c>
      <c r="D620" s="26" t="s">
        <v>32</v>
      </c>
      <c r="E620" s="6" t="s">
        <v>853</v>
      </c>
      <c r="F620" s="6" t="str" cm="1">
        <f t="array" ref="F620">_xlfn.LET(
 _xlpm.txt, E620,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620" s="6" t="str" cm="1">
        <f t="array" ref="G620">_xlfn.LET(
 _xlpm.txt, TRIM(E620),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620" s="6" t="str">
        <f t="shared" si="45"/>
        <v>SB-01</v>
      </c>
      <c r="I620" s="6" t="str" cm="1">
        <f t="array" ref="I620">_xlfn.LET(
 _xlpm.txt, E620,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20" s="6" t="e" cm="1">
        <f t="array" ref="J620">_xlfn.LET(
 _xlpm.txt, E620,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20" s="6" t="e" cm="1">
        <f t="array" ref="K620">_xlfn.LET(
 _xlpm.txt, E620,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20" s="6" t="str">
        <f>IFERROR(_xlfn.TEXTAFTER(_xlfn.TEXTBEFORE(E620," PER"),"USD ")," ")</f>
        <v>1.090</v>
      </c>
      <c r="M620" s="6" t="e">
        <f t="shared" si="46"/>
        <v>#VALUE!</v>
      </c>
      <c r="N620" s="6">
        <v>4984</v>
      </c>
      <c r="O620" s="6" t="s">
        <v>28</v>
      </c>
      <c r="P620" s="6">
        <v>561.39550759999997</v>
      </c>
      <c r="Q620" s="6">
        <v>2797995.21</v>
      </c>
      <c r="R620" s="6">
        <v>6.7434895810000004</v>
      </c>
      <c r="S620" s="6">
        <v>33609.552069999998</v>
      </c>
      <c r="T620" s="27">
        <v>1025185.4</v>
      </c>
      <c r="U620" s="6">
        <f t="shared" si="47"/>
        <v>568.13899718099992</v>
      </c>
      <c r="V620" s="6">
        <f t="shared" si="48"/>
        <v>2023</v>
      </c>
      <c r="W620" s="10" t="str">
        <f>IFERROR(VLOOKUP(VALUE(D620),'HSN Lookup'!$A:$B,2,0),"Unknown")</f>
        <v>Household Steel Items</v>
      </c>
      <c r="X620" s="6" t="str">
        <f t="shared" si="49"/>
        <v>Other</v>
      </c>
    </row>
    <row r="621" spans="1:24">
      <c r="A621" s="25" t="s">
        <v>24</v>
      </c>
      <c r="B621" s="6" t="s">
        <v>852</v>
      </c>
      <c r="C621" s="6" t="s">
        <v>26</v>
      </c>
      <c r="D621" s="26" t="s">
        <v>32</v>
      </c>
      <c r="E621" s="6" t="s">
        <v>854</v>
      </c>
      <c r="F621" s="6" t="str" cm="1">
        <f t="array" ref="F621">_xlfn.LET(
 _xlpm.txt, E621,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621" s="6" t="str" cm="1">
        <f t="array" ref="G621">_xlfn.LET(
 _xlpm.txt, TRIM(E621),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621" s="6" t="str">
        <f t="shared" si="45"/>
        <v>NP-20</v>
      </c>
      <c r="I621" s="6" t="str" cm="1">
        <f t="array" ref="I621">_xlfn.LET(
 _xlpm.txt, E621,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21" s="6" cm="1">
        <f t="array" ref="J621">_xlfn.LET(
 _xlpm.txt, E621,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8640</v>
      </c>
      <c r="K621" s="6" t="str" cm="1">
        <f t="array" ref="K621">_xlfn.LET(
 _xlpm.txt, E621,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21" s="6" t="str">
        <f>IFERROR(_xlfn.TEXTAFTER(_xlfn.TEXTBEFORE(E621," PER"),"USD ")," ")</f>
        <v>1.040</v>
      </c>
      <c r="M621" s="6" t="str">
        <f t="shared" si="46"/>
        <v>OTHER</v>
      </c>
      <c r="N621" s="6">
        <v>1440</v>
      </c>
      <c r="O621" s="6" t="s">
        <v>28</v>
      </c>
      <c r="P621" s="6">
        <v>535.64342360000001</v>
      </c>
      <c r="Q621" s="6">
        <v>771326.53</v>
      </c>
      <c r="R621" s="6">
        <v>6.4341552389999999</v>
      </c>
      <c r="S621" s="6">
        <v>9265.1835439999995</v>
      </c>
      <c r="T621" s="27">
        <v>282614</v>
      </c>
      <c r="U621" s="6">
        <f t="shared" si="47"/>
        <v>542.07757883900001</v>
      </c>
      <c r="V621" s="6">
        <f t="shared" si="48"/>
        <v>2023</v>
      </c>
      <c r="W621" s="10" t="str">
        <f>IFERROR(VLOOKUP(VALUE(D621),'HSN Lookup'!$A:$B,2,0),"Unknown")</f>
        <v>Household Steel Items</v>
      </c>
      <c r="X621" s="6" t="str">
        <f t="shared" si="49"/>
        <v>Other</v>
      </c>
    </row>
    <row r="622" spans="1:24">
      <c r="A622" s="25" t="s">
        <v>24</v>
      </c>
      <c r="B622" s="6" t="s">
        <v>852</v>
      </c>
      <c r="C622" s="6" t="s">
        <v>26</v>
      </c>
      <c r="D622" s="26" t="s">
        <v>32</v>
      </c>
      <c r="E622" s="6" t="s">
        <v>855</v>
      </c>
      <c r="F622" s="6" t="str" cm="1">
        <f t="array" ref="F622">_xlfn.LET(
 _xlpm.txt, E622,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22" s="6" t="str" cm="1">
        <f t="array" ref="G622">_xlfn.LET(
 _xlpm.txt, TRIM(E622),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 BOTTLE (KWB-600F)</v>
      </c>
      <c r="H622" s="6" t="str">
        <f t="shared" si="45"/>
        <v>KWB-600F</v>
      </c>
      <c r="I622" s="6" cm="1">
        <f t="array" ref="I622">_xlfn.LET(
 _xlpm.txt, E622,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622" s="6" cm="1">
        <f t="array" ref="J622">_xlfn.LET(
 _xlpm.txt, E622,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622" s="6" t="str" cm="1">
        <f t="array" ref="K622">_xlfn.LET(
 _xlpm.txt, E622,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22" s="6" t="str">
        <f>IFERROR(_xlfn.TEXTAFTER(_xlfn.TEXTBEFORE(E622," PER"),"USD ")," ")</f>
        <v xml:space="preserve"> </v>
      </c>
      <c r="M622" s="6" t="str">
        <f t="shared" si="46"/>
        <v>PCS</v>
      </c>
      <c r="N622" s="6">
        <v>7800</v>
      </c>
      <c r="O622" s="6" t="s">
        <v>28</v>
      </c>
      <c r="P622" s="6">
        <v>519.62665379999999</v>
      </c>
      <c r="Q622" s="6">
        <v>4053087.9</v>
      </c>
      <c r="R622" s="6">
        <v>6.241761608</v>
      </c>
      <c r="S622" s="6">
        <v>48685.740539999999</v>
      </c>
      <c r="T622" s="27">
        <v>1485051.5</v>
      </c>
      <c r="U622" s="6">
        <f t="shared" si="47"/>
        <v>525.86841540800003</v>
      </c>
      <c r="V622" s="6">
        <f t="shared" si="48"/>
        <v>2023</v>
      </c>
      <c r="W622" s="10" t="str">
        <f>IFERROR(VLOOKUP(VALUE(D622),'HSN Lookup'!$A:$B,2,0),"Unknown")</f>
        <v>Household Steel Items</v>
      </c>
      <c r="X622" s="6" t="str">
        <f t="shared" si="49"/>
        <v>Other</v>
      </c>
    </row>
    <row r="623" spans="1:24">
      <c r="A623" s="25" t="s">
        <v>24</v>
      </c>
      <c r="B623" s="6" t="s">
        <v>852</v>
      </c>
      <c r="C623" s="6" t="s">
        <v>26</v>
      </c>
      <c r="D623" s="26" t="s">
        <v>32</v>
      </c>
      <c r="E623" s="6" t="s">
        <v>856</v>
      </c>
      <c r="F623" s="6" t="str" cm="1">
        <f t="array" ref="F623">_xlfn.LET(
 _xlpm.txt, E623,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623" s="6" t="str" cm="1">
        <f t="array" ref="G623">_xlfn.LET(
 _xlpm.txt, TRIM(E623),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623" s="6" t="str">
        <f t="shared" si="45"/>
        <v>NP-21</v>
      </c>
      <c r="I623" s="6" t="str" cm="1">
        <f t="array" ref="I623">_xlfn.LET(
 _xlpm.txt, E623,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23" s="6" t="e" cm="1">
        <f t="array" ref="J623">_xlfn.LET(
 _xlpm.txt, E623,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23" s="6" t="e" cm="1">
        <f t="array" ref="K623">_xlfn.LET(
 _xlpm.txt, E623,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23" s="6" t="str">
        <f>IFERROR(_xlfn.TEXTAFTER(_xlfn.TEXTBEFORE(E623," PER"),"USD ")," ")</f>
        <v>1.033</v>
      </c>
      <c r="M623" s="6" t="e">
        <f t="shared" si="46"/>
        <v>#VALUE!</v>
      </c>
      <c r="N623" s="6">
        <v>1236</v>
      </c>
      <c r="O623" s="6" t="s">
        <v>28</v>
      </c>
      <c r="P623" s="6">
        <v>532.03830100000005</v>
      </c>
      <c r="Q623" s="6">
        <v>657599.34</v>
      </c>
      <c r="R623" s="6">
        <v>6.3908504620000004</v>
      </c>
      <c r="S623" s="6">
        <v>7899.091171</v>
      </c>
      <c r="T623" s="27">
        <v>240944.4</v>
      </c>
      <c r="U623" s="6">
        <f t="shared" si="47"/>
        <v>538.42915146200005</v>
      </c>
      <c r="V623" s="6">
        <f t="shared" si="48"/>
        <v>2023</v>
      </c>
      <c r="W623" s="10" t="str">
        <f>IFERROR(VLOOKUP(VALUE(D623),'HSN Lookup'!$A:$B,2,0),"Unknown")</f>
        <v>Household Steel Items</v>
      </c>
      <c r="X623" s="6" t="str">
        <f t="shared" si="49"/>
        <v>Other</v>
      </c>
    </row>
    <row r="624" spans="1:24">
      <c r="A624" s="25" t="s">
        <v>24</v>
      </c>
      <c r="B624" s="6" t="s">
        <v>857</v>
      </c>
      <c r="C624" s="6" t="s">
        <v>26</v>
      </c>
      <c r="D624" s="26" t="s">
        <v>29</v>
      </c>
      <c r="E624" s="6" t="s">
        <v>858</v>
      </c>
      <c r="F624" s="6" t="str" cm="1">
        <f t="array" ref="F624">_xlfn.LET(
 _xlpm.txt, E624,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SCRUBBER</v>
      </c>
      <c r="G624" s="6" t="str" cm="1">
        <f t="array" ref="G624">_xlfn.LET(
 _xlpm.txt, TRIM(E624),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624" s="6" t="str">
        <f t="shared" si="45"/>
        <v>OKS-4156</v>
      </c>
      <c r="I624" s="6" cm="1">
        <f t="array" ref="I624">_xlfn.LET(
 _xlpm.txt, E624,
 _xlpm.afterQty, IFERROR(_xlfn.TEXTAFTER(_xlpm.txt, "QTY:"), ""),
 _xlpm.numberText, TRIM(_xlfn.TEXTBEFORE(_xlpm.afterQty, " ")),
 _xlpm.cleanNum, SUBSTITUTE(_xlpm.numberText, ",", ""),
 IF(ISNUMBER(--_xlpm.cleanNum), --_xlpm.cleanNum, "")
)</f>
        <v>95520</v>
      </c>
      <c r="J624" s="6" cm="1">
        <f t="array" ref="J624">_xlfn.LET(
 _xlpm.txt, E624,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95520</v>
      </c>
      <c r="K624" s="6" t="str" cm="1">
        <f t="array" ref="K624">_xlfn.LET(
 _xlpm.txt, E624,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624" s="6" t="str">
        <f>IFERROR(_xlfn.TEXTAFTER(_xlfn.TEXTBEFORE(E624," PER"),"USD ")," ")</f>
        <v xml:space="preserve"> </v>
      </c>
      <c r="M624" s="6" t="str">
        <f t="shared" si="46"/>
        <v>SET</v>
      </c>
      <c r="N624" s="6">
        <v>8735</v>
      </c>
      <c r="O624" s="6" t="s">
        <v>28</v>
      </c>
      <c r="P624" s="6">
        <v>237.91267199999999</v>
      </c>
      <c r="Q624" s="6">
        <v>2078167.19</v>
      </c>
      <c r="R624" s="6">
        <v>2.857809874</v>
      </c>
      <c r="S624" s="6">
        <v>24962.969249999998</v>
      </c>
      <c r="T624" s="27">
        <v>913562.2</v>
      </c>
      <c r="U624" s="6">
        <f t="shared" si="47"/>
        <v>240.77048187399998</v>
      </c>
      <c r="V624" s="6">
        <f t="shared" si="48"/>
        <v>2023</v>
      </c>
      <c r="W624" s="10" t="str">
        <f>IFERROR(VLOOKUP(VALUE(D624),'HSN Lookup'!$A:$B,2,0),"Unknown")</f>
        <v>Steel Scrubbers</v>
      </c>
      <c r="X624" s="6" t="str">
        <f t="shared" si="49"/>
        <v>Scrubber</v>
      </c>
    </row>
    <row r="625" spans="1:24">
      <c r="A625" s="25" t="s">
        <v>24</v>
      </c>
      <c r="B625" s="6" t="s">
        <v>859</v>
      </c>
      <c r="C625" s="6" t="s">
        <v>26</v>
      </c>
      <c r="D625" s="26" t="s">
        <v>32</v>
      </c>
      <c r="E625" s="6" t="s">
        <v>860</v>
      </c>
      <c r="F625" s="6" t="str" cm="1">
        <f t="array" ref="F625">_xlfn.LET(
 _xlpm.txt, E625,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25" s="6" t="str" cm="1">
        <f t="array" ref="G625">_xlfn.LET(
 _xlpm.txt, TRIM(E625),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650ML</v>
      </c>
      <c r="H625" s="6" t="str">
        <f t="shared" si="45"/>
        <v>SY-01-STAINLESS</v>
      </c>
      <c r="I625" s="6" t="str" cm="1">
        <f t="array" ref="I625">_xlfn.LET(
 _xlpm.txt, E625,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25" s="6" cm="1">
        <f t="array" ref="J625">_xlfn.LET(
 _xlpm.txt, E625,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</v>
      </c>
      <c r="K625" s="6" t="str" cm="1">
        <f t="array" ref="K625">_xlfn.LET(
 _xlpm.txt, E625,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25" s="6" t="str">
        <f>IFERROR(_xlfn.TEXTAFTER(_xlfn.TEXTBEFORE(E625," PER"),"USD ")," ")</f>
        <v>1.130</v>
      </c>
      <c r="M625" s="6" t="str">
        <f t="shared" si="46"/>
        <v>OTHER</v>
      </c>
      <c r="N625" s="6">
        <v>63</v>
      </c>
      <c r="O625" s="6" t="s">
        <v>28</v>
      </c>
      <c r="P625" s="6">
        <v>554.39507939999999</v>
      </c>
      <c r="Q625" s="6">
        <v>34926.89</v>
      </c>
      <c r="R625" s="6">
        <v>6.6594003529999997</v>
      </c>
      <c r="S625" s="6">
        <v>419.54222220000003</v>
      </c>
      <c r="T625" s="27">
        <v>12797.2</v>
      </c>
      <c r="U625" s="6">
        <f t="shared" si="47"/>
        <v>561.05447975300001</v>
      </c>
      <c r="V625" s="6">
        <f t="shared" si="48"/>
        <v>2023</v>
      </c>
      <c r="W625" s="10" t="str">
        <f>IFERROR(VLOOKUP(VALUE(D625),'HSN Lookup'!$A:$B,2,0),"Unknown")</f>
        <v>Household Steel Items</v>
      </c>
      <c r="X625" s="6" t="str">
        <f t="shared" si="49"/>
        <v>Other</v>
      </c>
    </row>
    <row r="626" spans="1:24">
      <c r="A626" s="25" t="s">
        <v>24</v>
      </c>
      <c r="B626" s="6" t="s">
        <v>859</v>
      </c>
      <c r="C626" s="6" t="s">
        <v>26</v>
      </c>
      <c r="D626" s="26" t="s">
        <v>32</v>
      </c>
      <c r="E626" s="6" t="s">
        <v>861</v>
      </c>
      <c r="F626" s="6" t="str" cm="1">
        <f t="array" ref="F626">_xlfn.LET(
 _xlpm.txt, E626,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626" s="6" t="str" cm="1">
        <f t="array" ref="G626">_xlfn.LET(
 _xlpm.txt, TRIM(E626),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626" s="6" t="str">
        <f t="shared" si="45"/>
        <v>SL-01</v>
      </c>
      <c r="I626" s="6" t="str" cm="1">
        <f t="array" ref="I626">_xlfn.LET(
 _xlpm.txt, E626,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26" s="6" cm="1">
        <f t="array" ref="J626">_xlfn.LET(
 _xlpm.txt, E626,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26208</v>
      </c>
      <c r="K626" s="6" t="str" cm="1">
        <f t="array" ref="K626">_xlfn.LET(
 _xlpm.txt, E626,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26" s="6" t="str">
        <f>IFERROR(_xlfn.TEXTAFTER(_xlfn.TEXTBEFORE(E626," PER"),"USD ")," ")</f>
        <v>1.180</v>
      </c>
      <c r="M626" s="6" t="str">
        <f t="shared" si="46"/>
        <v>OTHER</v>
      </c>
      <c r="N626" s="6">
        <v>4804</v>
      </c>
      <c r="O626" s="6" t="s">
        <v>28</v>
      </c>
      <c r="P626" s="6">
        <v>552.61098070000003</v>
      </c>
      <c r="Q626" s="6">
        <v>2655185.2400000002</v>
      </c>
      <c r="R626" s="6">
        <v>6.6379697379999998</v>
      </c>
      <c r="S626" s="6">
        <v>31894.116999999998</v>
      </c>
      <c r="T626" s="27">
        <v>972859.8</v>
      </c>
      <c r="U626" s="6">
        <f t="shared" si="47"/>
        <v>559.24895043800007</v>
      </c>
      <c r="V626" s="6">
        <f t="shared" si="48"/>
        <v>2023</v>
      </c>
      <c r="W626" s="10" t="str">
        <f>IFERROR(VLOOKUP(VALUE(D626),'HSN Lookup'!$A:$B,2,0),"Unknown")</f>
        <v>Household Steel Items</v>
      </c>
      <c r="X626" s="6" t="str">
        <f t="shared" si="49"/>
        <v>Other</v>
      </c>
    </row>
    <row r="627" spans="1:24">
      <c r="A627" s="25" t="s">
        <v>24</v>
      </c>
      <c r="B627" s="6" t="s">
        <v>859</v>
      </c>
      <c r="C627" s="6" t="s">
        <v>26</v>
      </c>
      <c r="D627" s="26" t="s">
        <v>32</v>
      </c>
      <c r="E627" s="6" t="s">
        <v>862</v>
      </c>
      <c r="F627" s="6" t="str" cm="1">
        <f t="array" ref="F627">_xlfn.LET(
 _xlpm.txt, E627,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27" s="6" t="str" cm="1">
        <f t="array" ref="G627">_xlfn.LET(
 _xlpm.txt, TRIM(E627),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KIDS BOTTLE 450ML</v>
      </c>
      <c r="H627" s="6" t="str">
        <f t="shared" si="45"/>
        <v>AM-396-STAINLESS</v>
      </c>
      <c r="I627" s="6" t="str" cm="1">
        <f t="array" ref="I627">_xlfn.LET(
 _xlpm.txt, E627,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27" s="6" cm="1">
        <f t="array" ref="J627">_xlfn.LET(
 _xlpm.txt, E627,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627" s="6" t="str" cm="1">
        <f t="array" ref="K627">_xlfn.LET(
 _xlpm.txt, E627,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27" s="6" t="str">
        <f>IFERROR(_xlfn.TEXTAFTER(_xlfn.TEXTBEFORE(E627," PER"),"USD ")," ")</f>
        <v>1.250</v>
      </c>
      <c r="M627" s="6" t="str">
        <f t="shared" si="46"/>
        <v>OTHER</v>
      </c>
      <c r="N627" s="6">
        <v>108</v>
      </c>
      <c r="O627" s="6" t="s">
        <v>28</v>
      </c>
      <c r="P627" s="6">
        <v>715.48027779999995</v>
      </c>
      <c r="Q627" s="6">
        <v>77271.87</v>
      </c>
      <c r="R627" s="6">
        <v>8.5943576910000008</v>
      </c>
      <c r="S627" s="6">
        <v>928.19063059999996</v>
      </c>
      <c r="T627" s="27">
        <v>28312.400000000001</v>
      </c>
      <c r="U627" s="6">
        <f t="shared" si="47"/>
        <v>724.07463549099998</v>
      </c>
      <c r="V627" s="6">
        <f t="shared" si="48"/>
        <v>2023</v>
      </c>
      <c r="W627" s="10" t="str">
        <f>IFERROR(VLOOKUP(VALUE(D627),'HSN Lookup'!$A:$B,2,0),"Unknown")</f>
        <v>Household Steel Items</v>
      </c>
      <c r="X627" s="6" t="str">
        <f t="shared" si="49"/>
        <v>Other</v>
      </c>
    </row>
    <row r="628" spans="1:24">
      <c r="A628" s="25" t="s">
        <v>24</v>
      </c>
      <c r="B628" s="6" t="s">
        <v>859</v>
      </c>
      <c r="C628" s="6" t="s">
        <v>26</v>
      </c>
      <c r="D628" s="26" t="s">
        <v>32</v>
      </c>
      <c r="E628" s="6" t="s">
        <v>863</v>
      </c>
      <c r="F628" s="6" t="str" cm="1">
        <f t="array" ref="F628">_xlfn.LET(
 _xlpm.txt, E628,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28" s="6" t="str" cm="1">
        <f t="array" ref="G628">_xlfn.LET(
 _xlpm.txt, TRIM(E628),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1000 ML</v>
      </c>
      <c r="H628" s="6" t="str">
        <f t="shared" si="45"/>
        <v>SY-04-STAINLESS</v>
      </c>
      <c r="I628" s="6" t="str" cm="1">
        <f t="array" ref="I628">_xlfn.LET(
 _xlpm.txt, E628,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28" s="6" cm="1">
        <f t="array" ref="J628">_xlfn.LET(
 _xlpm.txt, E628,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</v>
      </c>
      <c r="K628" s="6" t="str" cm="1">
        <f t="array" ref="K628">_xlfn.LET(
 _xlpm.txt, E628,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28" s="6" t="str">
        <f>IFERROR(_xlfn.TEXTAFTER(_xlfn.TEXTBEFORE(E628," PER"),"USD ")," ")</f>
        <v>1.275</v>
      </c>
      <c r="M628" s="6" t="str">
        <f t="shared" si="46"/>
        <v>OTHER</v>
      </c>
      <c r="N628" s="6">
        <v>69</v>
      </c>
      <c r="O628" s="6" t="s">
        <v>28</v>
      </c>
      <c r="P628" s="6">
        <v>571.13985509999998</v>
      </c>
      <c r="Q628" s="6">
        <v>39408.65</v>
      </c>
      <c r="R628" s="6">
        <v>6.8605387999999996</v>
      </c>
      <c r="S628" s="6">
        <v>473.37717720000001</v>
      </c>
      <c r="T628" s="27">
        <v>14439.3</v>
      </c>
      <c r="U628" s="6">
        <f t="shared" si="47"/>
        <v>578.00039389999995</v>
      </c>
      <c r="V628" s="6">
        <f t="shared" si="48"/>
        <v>2023</v>
      </c>
      <c r="W628" s="10" t="str">
        <f>IFERROR(VLOOKUP(VALUE(D628),'HSN Lookup'!$A:$B,2,0),"Unknown")</f>
        <v>Household Steel Items</v>
      </c>
      <c r="X628" s="6" t="str">
        <f t="shared" si="49"/>
        <v>Other</v>
      </c>
    </row>
    <row r="629" spans="1:24">
      <c r="A629" s="25" t="s">
        <v>24</v>
      </c>
      <c r="B629" s="6" t="s">
        <v>859</v>
      </c>
      <c r="C629" s="6" t="s">
        <v>26</v>
      </c>
      <c r="D629" s="26" t="s">
        <v>32</v>
      </c>
      <c r="E629" s="6" t="s">
        <v>864</v>
      </c>
      <c r="F629" s="6" t="str" cm="1">
        <f t="array" ref="F629">_xlfn.LET(
 _xlpm.txt, E629,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29" s="6" t="str" cm="1">
        <f t="array" ref="G629">_xlfn.LET(
 _xlpm.txt, TRIM(E629),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1000 ML</v>
      </c>
      <c r="H629" s="6" t="str">
        <f t="shared" si="45"/>
        <v>SY-03-STAINLESS</v>
      </c>
      <c r="I629" s="6" t="str" cm="1">
        <f t="array" ref="I629">_xlfn.LET(
 _xlpm.txt, E629,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29" s="6" cm="1">
        <f t="array" ref="J629">_xlfn.LET(
 _xlpm.txt, E629,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</v>
      </c>
      <c r="K629" s="6" t="str" cm="1">
        <f t="array" ref="K629">_xlfn.LET(
 _xlpm.txt, E629,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29" s="6" t="str">
        <f>IFERROR(_xlfn.TEXTAFTER(_xlfn.TEXTBEFORE(E629," PER"),"USD ")," ")</f>
        <v>1.230</v>
      </c>
      <c r="M629" s="6" t="str">
        <f t="shared" si="46"/>
        <v>OTHER</v>
      </c>
      <c r="N629" s="6">
        <v>60</v>
      </c>
      <c r="O629" s="6" t="s">
        <v>28</v>
      </c>
      <c r="P629" s="6">
        <v>633.62933329999998</v>
      </c>
      <c r="Q629" s="6">
        <v>38017.760000000002</v>
      </c>
      <c r="R629" s="6">
        <v>7.6111631629999996</v>
      </c>
      <c r="S629" s="6">
        <v>456.66978979999999</v>
      </c>
      <c r="T629" s="27">
        <v>13929.8</v>
      </c>
      <c r="U629" s="6">
        <f t="shared" si="47"/>
        <v>641.240496463</v>
      </c>
      <c r="V629" s="6">
        <f t="shared" si="48"/>
        <v>2023</v>
      </c>
      <c r="W629" s="10" t="str">
        <f>IFERROR(VLOOKUP(VALUE(D629),'HSN Lookup'!$A:$B,2,0),"Unknown")</f>
        <v>Household Steel Items</v>
      </c>
      <c r="X629" s="6" t="str">
        <f t="shared" si="49"/>
        <v>Other</v>
      </c>
    </row>
    <row r="630" spans="1:24">
      <c r="A630" s="25" t="s">
        <v>24</v>
      </c>
      <c r="B630" s="6" t="s">
        <v>859</v>
      </c>
      <c r="C630" s="6" t="s">
        <v>26</v>
      </c>
      <c r="D630" s="26" t="s">
        <v>32</v>
      </c>
      <c r="E630" s="6" t="s">
        <v>865</v>
      </c>
      <c r="F630" s="6" t="str" cm="1">
        <f t="array" ref="F630">_xlfn.LET(
 _xlpm.txt, E630,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-STAINLESS</v>
      </c>
      <c r="G630" s="6" t="str" cm="1">
        <f t="array" ref="G630">_xlfn.LET(
 _xlpm.txt, TRIM(E630),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-STAINLESS STEEL BOTTLE 500ML</v>
      </c>
      <c r="H630" s="6" t="str">
        <f t="shared" si="45"/>
        <v>AM-395</v>
      </c>
      <c r="I630" s="6" t="str" cm="1">
        <f t="array" ref="I630">_xlfn.LET(
 _xlpm.txt, E630,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30" s="6" cm="1">
        <f t="array" ref="J630">_xlfn.LET(
 _xlpm.txt, E630,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630" s="6" t="str" cm="1">
        <f t="array" ref="K630">_xlfn.LET(
 _xlpm.txt, E630,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30" s="6" t="str">
        <f>IFERROR(_xlfn.TEXTAFTER(_xlfn.TEXTBEFORE(E630," PER"),"USD ")," ")</f>
        <v xml:space="preserve"> </v>
      </c>
      <c r="M630" s="6" t="str">
        <f t="shared" si="46"/>
        <v>OTHER</v>
      </c>
      <c r="N630" s="6">
        <v>92</v>
      </c>
      <c r="O630" s="6" t="s">
        <v>28</v>
      </c>
      <c r="P630" s="6">
        <v>755.92043479999995</v>
      </c>
      <c r="Q630" s="6">
        <v>69544.679999999993</v>
      </c>
      <c r="R630" s="6">
        <v>9.0801253430000006</v>
      </c>
      <c r="S630" s="6">
        <v>835.37153149999995</v>
      </c>
      <c r="T630" s="27">
        <v>25481.1</v>
      </c>
      <c r="U630" s="6">
        <f t="shared" si="47"/>
        <v>765.00056014299992</v>
      </c>
      <c r="V630" s="6">
        <f t="shared" si="48"/>
        <v>2023</v>
      </c>
      <c r="W630" s="10" t="str">
        <f>IFERROR(VLOOKUP(VALUE(D630),'HSN Lookup'!$A:$B,2,0),"Unknown")</f>
        <v>Household Steel Items</v>
      </c>
      <c r="X630" s="6" t="str">
        <f t="shared" si="49"/>
        <v>Other</v>
      </c>
    </row>
    <row r="631" spans="1:24">
      <c r="A631" s="25" t="s">
        <v>24</v>
      </c>
      <c r="B631" s="6" t="s">
        <v>859</v>
      </c>
      <c r="C631" s="6" t="s">
        <v>26</v>
      </c>
      <c r="D631" s="26" t="s">
        <v>32</v>
      </c>
      <c r="E631" s="6" t="s">
        <v>866</v>
      </c>
      <c r="F631" s="6" t="str" cm="1">
        <f t="array" ref="F631">_xlfn.LET(
 _xlpm.txt, E631,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631" s="6" t="str" cm="1">
        <f t="array" ref="G631">_xlfn.LET(
 _xlpm.txt, TRIM(E631),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631" s="6" t="str">
        <f t="shared" si="45"/>
        <v>SB-01</v>
      </c>
      <c r="I631" s="6" t="str" cm="1">
        <f t="array" ref="I631">_xlfn.LET(
 _xlpm.txt, E631,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31" s="6" t="e" cm="1">
        <f t="array" ref="J631">_xlfn.LET(
 _xlpm.txt, E631,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31" s="6" t="e" cm="1">
        <f t="array" ref="K631">_xlfn.LET(
 _xlpm.txt, E631,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31" s="6" t="str">
        <f>IFERROR(_xlfn.TEXTAFTER(_xlfn.TEXTBEFORE(E631," PER"),"USD ")," ")</f>
        <v>1.090</v>
      </c>
      <c r="M631" s="6" t="e">
        <f t="shared" si="46"/>
        <v>#VALUE!</v>
      </c>
      <c r="N631" s="6">
        <v>2083</v>
      </c>
      <c r="O631" s="6" t="s">
        <v>28</v>
      </c>
      <c r="P631" s="6">
        <v>534.77036290000001</v>
      </c>
      <c r="Q631" s="6">
        <v>1114033.6200000001</v>
      </c>
      <c r="R631" s="6">
        <v>6.4236680230000003</v>
      </c>
      <c r="S631" s="6">
        <v>13381.78523</v>
      </c>
      <c r="T631" s="27">
        <v>408181.9</v>
      </c>
      <c r="U631" s="6">
        <f t="shared" si="47"/>
        <v>541.19403092300001</v>
      </c>
      <c r="V631" s="6">
        <f t="shared" si="48"/>
        <v>2023</v>
      </c>
      <c r="W631" s="10" t="str">
        <f>IFERROR(VLOOKUP(VALUE(D631),'HSN Lookup'!$A:$B,2,0),"Unknown")</f>
        <v>Household Steel Items</v>
      </c>
      <c r="X631" s="6" t="str">
        <f t="shared" si="49"/>
        <v>Other</v>
      </c>
    </row>
    <row r="632" spans="1:24">
      <c r="A632" s="25" t="s">
        <v>24</v>
      </c>
      <c r="B632" s="6" t="s">
        <v>859</v>
      </c>
      <c r="C632" s="6" t="s">
        <v>26</v>
      </c>
      <c r="D632" s="26" t="s">
        <v>32</v>
      </c>
      <c r="E632" s="6" t="s">
        <v>867</v>
      </c>
      <c r="F632" s="6" t="str" cm="1">
        <f t="array" ref="F632">_xlfn.LET(
 _xlpm.txt, E632,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32" s="6" t="str" cm="1">
        <f t="array" ref="G632">_xlfn.LET(
 _xlpm.txt, TRIM(E632),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 ML</v>
      </c>
      <c r="H632" s="6" t="str">
        <f t="shared" si="45"/>
        <v>SY-02-STAINLESS</v>
      </c>
      <c r="I632" s="6" t="str" cm="1">
        <f t="array" ref="I632">_xlfn.LET(
 _xlpm.txt, E632,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32" s="6" cm="1">
        <f t="array" ref="J632">_xlfn.LET(
 _xlpm.txt, E632,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</v>
      </c>
      <c r="K632" s="6" t="str" cm="1">
        <f t="array" ref="K632">_xlfn.LET(
 _xlpm.txt, E632,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32" s="6" t="str">
        <f>IFERROR(_xlfn.TEXTAFTER(_xlfn.TEXTBEFORE(E632," PER"),"USD ")," ")</f>
        <v xml:space="preserve"> </v>
      </c>
      <c r="M632" s="6" t="str">
        <f t="shared" si="46"/>
        <v>OTHER</v>
      </c>
      <c r="N632" s="6">
        <v>60</v>
      </c>
      <c r="O632" s="6" t="s">
        <v>28</v>
      </c>
      <c r="P632" s="6">
        <v>589.84199999999998</v>
      </c>
      <c r="Q632" s="6">
        <v>35390.519999999997</v>
      </c>
      <c r="R632" s="6">
        <v>7.0851891890000003</v>
      </c>
      <c r="S632" s="6">
        <v>425.11135139999999</v>
      </c>
      <c r="T632" s="27">
        <v>12967.1</v>
      </c>
      <c r="U632" s="6">
        <f t="shared" si="47"/>
        <v>596.92718918899993</v>
      </c>
      <c r="V632" s="6">
        <f t="shared" si="48"/>
        <v>2023</v>
      </c>
      <c r="W632" s="10" t="str">
        <f>IFERROR(VLOOKUP(VALUE(D632),'HSN Lookup'!$A:$B,2,0),"Unknown")</f>
        <v>Household Steel Items</v>
      </c>
      <c r="X632" s="6" t="str">
        <f t="shared" si="49"/>
        <v>Other</v>
      </c>
    </row>
    <row r="633" spans="1:24">
      <c r="A633" s="25" t="s">
        <v>24</v>
      </c>
      <c r="B633" s="6" t="s">
        <v>859</v>
      </c>
      <c r="C633" s="6" t="s">
        <v>26</v>
      </c>
      <c r="D633" s="26" t="s">
        <v>32</v>
      </c>
      <c r="E633" s="6" t="s">
        <v>868</v>
      </c>
      <c r="F633" s="6" t="str" cm="1">
        <f t="array" ref="F633">_xlfn.LET(
 _xlpm.txt, E633,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33" s="6" t="str" cm="1">
        <f t="array" ref="G633">_xlfn.LET(
 _xlpm.txt, TRIM(E633),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</v>
      </c>
      <c r="H633" s="6" t="str">
        <f t="shared" si="45"/>
        <v>NP-21-STAINLESS</v>
      </c>
      <c r="I633" s="6" t="str" cm="1">
        <f t="array" ref="I633">_xlfn.LET(
 _xlpm.txt, E633,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33" s="6" cm="1">
        <f t="array" ref="J633">_xlfn.LET(
 _xlpm.txt, E633,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888</v>
      </c>
      <c r="K633" s="6" t="str" cm="1">
        <f t="array" ref="K633">_xlfn.LET(
 _xlpm.txt, E633,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33" s="6" t="str">
        <f>IFERROR(_xlfn.TEXTAFTER(_xlfn.TEXTBEFORE(E633," PER"),"USD ")," ")</f>
        <v>1.033</v>
      </c>
      <c r="M633" s="6" t="str">
        <f t="shared" si="46"/>
        <v>OTHER</v>
      </c>
      <c r="N633" s="6">
        <v>148</v>
      </c>
      <c r="O633" s="6" t="s">
        <v>28</v>
      </c>
      <c r="P633" s="6">
        <v>532.14331079999999</v>
      </c>
      <c r="Q633" s="6">
        <v>78757.210000000006</v>
      </c>
      <c r="R633" s="6">
        <v>6.3921118420000003</v>
      </c>
      <c r="S633" s="6">
        <v>946.03255260000003</v>
      </c>
      <c r="T633" s="27">
        <v>28856.6</v>
      </c>
      <c r="U633" s="6">
        <f t="shared" si="47"/>
        <v>538.53542264199996</v>
      </c>
      <c r="V633" s="6">
        <f t="shared" si="48"/>
        <v>2023</v>
      </c>
      <c r="W633" s="10" t="str">
        <f>IFERROR(VLOOKUP(VALUE(D633),'HSN Lookup'!$A:$B,2,0),"Unknown")</f>
        <v>Household Steel Items</v>
      </c>
      <c r="X633" s="6" t="str">
        <f t="shared" si="49"/>
        <v>Other</v>
      </c>
    </row>
    <row r="634" spans="1:24">
      <c r="A634" s="25" t="s">
        <v>24</v>
      </c>
      <c r="B634" s="6" t="s">
        <v>859</v>
      </c>
      <c r="C634" s="6" t="s">
        <v>26</v>
      </c>
      <c r="D634" s="26" t="s">
        <v>32</v>
      </c>
      <c r="E634" s="6" t="s">
        <v>869</v>
      </c>
      <c r="F634" s="6" t="str" cm="1">
        <f t="array" ref="F634">_xlfn.LET(
 _xlpm.txt, E634,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34" s="6" t="str" cm="1">
        <f t="array" ref="G634">_xlfn.LET(
 _xlpm.txt, TRIM(E634),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500ML</v>
      </c>
      <c r="H634" s="6" t="str">
        <f t="shared" si="45"/>
        <v>AM-397-STAINLESS</v>
      </c>
      <c r="I634" s="6" t="str" cm="1">
        <f t="array" ref="I634">_xlfn.LET(
 _xlpm.txt, E634,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34" s="6" cm="1">
        <f t="array" ref="J634">_xlfn.LET(
 _xlpm.txt, E634,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634" s="6" t="str" cm="1">
        <f t="array" ref="K634">_xlfn.LET(
 _xlpm.txt, E634,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34" s="6" t="str">
        <f>IFERROR(_xlfn.TEXTAFTER(_xlfn.TEXTBEFORE(E634," PER"),"USD ")," ")</f>
        <v xml:space="preserve"> </v>
      </c>
      <c r="M634" s="6" t="str">
        <f t="shared" si="46"/>
        <v>OTHER</v>
      </c>
      <c r="N634" s="6">
        <v>106</v>
      </c>
      <c r="O634" s="6" t="s">
        <v>28</v>
      </c>
      <c r="P634" s="6">
        <v>641.50226420000001</v>
      </c>
      <c r="Q634" s="6">
        <v>67999.240000000005</v>
      </c>
      <c r="R634" s="6">
        <v>7.7057329030000004</v>
      </c>
      <c r="S634" s="6">
        <v>816.80768769999997</v>
      </c>
      <c r="T634" s="27">
        <v>24914.9</v>
      </c>
      <c r="U634" s="6">
        <f t="shared" si="47"/>
        <v>649.20799710300003</v>
      </c>
      <c r="V634" s="6">
        <f t="shared" si="48"/>
        <v>2023</v>
      </c>
      <c r="W634" s="10" t="str">
        <f>IFERROR(VLOOKUP(VALUE(D634),'HSN Lookup'!$A:$B,2,0),"Unknown")</f>
        <v>Household Steel Items</v>
      </c>
      <c r="X634" s="6" t="str">
        <f t="shared" si="49"/>
        <v>Other</v>
      </c>
    </row>
    <row r="635" spans="1:24">
      <c r="A635" s="25" t="s">
        <v>24</v>
      </c>
      <c r="B635" s="6" t="s">
        <v>870</v>
      </c>
      <c r="C635" s="6" t="s">
        <v>26</v>
      </c>
      <c r="D635" s="26" t="s">
        <v>32</v>
      </c>
      <c r="E635" s="6" t="s">
        <v>871</v>
      </c>
      <c r="F635" s="6" t="str" cm="1">
        <f t="array" ref="F635">_xlfn.LET(
 _xlpm.txt, E635,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35" s="6" t="str" cm="1">
        <f t="array" ref="G635">_xlfn.LET(
 _xlpm.txt, TRIM(E635),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635" s="6" t="str">
        <f t="shared" si="45"/>
        <v>NP-19</v>
      </c>
      <c r="I635" s="6" cm="1">
        <f t="array" ref="I635">_xlfn.LET(
 _xlpm.txt, E635,
 _xlpm.afterQty, IFERROR(_xlfn.TEXTAFTER(_xlpm.txt, "QTY:"), ""),
 _xlpm.numberText, TRIM(_xlfn.TEXTBEFORE(_xlpm.afterQty, " ")),
 _xlpm.cleanNum, SUBSTITUTE(_xlpm.numberText, ",", ""),
 IF(ISNUMBER(--_xlpm.cleanNum), --_xlpm.cleanNum, "")
)</f>
        <v>38400</v>
      </c>
      <c r="J635" s="6" cm="1">
        <f t="array" ref="J635">_xlfn.LET(
 _xlpm.txt, E635,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38400</v>
      </c>
      <c r="K635" s="6" t="str" cm="1">
        <f t="array" ref="K635">_xlfn.LET(
 _xlpm.txt, E635,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35" s="6" t="str">
        <f>IFERROR(_xlfn.TEXTAFTER(_xlfn.TEXTBEFORE(E635," PER"),"USD ")," ")</f>
        <v>0.4494</v>
      </c>
      <c r="M635" s="6" t="str">
        <f t="shared" si="46"/>
        <v>PCS</v>
      </c>
      <c r="N635" s="6">
        <v>6000</v>
      </c>
      <c r="O635" s="6" t="s">
        <v>28</v>
      </c>
      <c r="P635" s="6">
        <v>253.11295670000001</v>
      </c>
      <c r="Q635" s="6">
        <v>1518677.74</v>
      </c>
      <c r="R635" s="6">
        <v>3.0403958759999998</v>
      </c>
      <c r="S635" s="6">
        <v>18242.375260000001</v>
      </c>
      <c r="T635" s="27">
        <v>556443.5</v>
      </c>
      <c r="U635" s="6">
        <f t="shared" si="47"/>
        <v>256.15335257600003</v>
      </c>
      <c r="V635" s="6">
        <f t="shared" si="48"/>
        <v>2023</v>
      </c>
      <c r="W635" s="10" t="str">
        <f>IFERROR(VLOOKUP(VALUE(D635),'HSN Lookup'!$A:$B,2,0),"Unknown")</f>
        <v>Household Steel Items</v>
      </c>
      <c r="X635" s="6" t="str">
        <f t="shared" si="49"/>
        <v>Other</v>
      </c>
    </row>
    <row r="636" spans="1:24">
      <c r="A636" s="25" t="s">
        <v>24</v>
      </c>
      <c r="B636" s="6" t="s">
        <v>872</v>
      </c>
      <c r="C636" s="6" t="s">
        <v>26</v>
      </c>
      <c r="D636" s="26" t="s">
        <v>32</v>
      </c>
      <c r="E636" s="6" t="s">
        <v>873</v>
      </c>
      <c r="F636" s="6" t="str" cm="1">
        <f t="array" ref="F636">_xlfn.LET(
 _xlpm.txt, E636,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636" s="6" t="str" cm="1">
        <f t="array" ref="G636">_xlfn.LET(
 _xlpm.txt, TRIM(E636),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SG805</v>
      </c>
      <c r="H636" s="6" t="str">
        <f t="shared" si="45"/>
        <v>AM-06</v>
      </c>
      <c r="I636" s="6" cm="1">
        <f t="array" ref="I636">_xlfn.LET(
 _xlpm.txt, E636,
 _xlpm.afterQty, IFERROR(_xlfn.TEXTAFTER(_xlpm.txt, "QTY:"), ""),
 _xlpm.numberText, TRIM(_xlfn.TEXTBEFORE(_xlpm.afterQty, " ")),
 _xlpm.cleanNum, SUBSTITUTE(_xlpm.numberText, ",", ""),
 IF(ISNUMBER(--_xlpm.cleanNum), --_xlpm.cleanNum, "")
)</f>
        <v>42804</v>
      </c>
      <c r="J636" s="6" cm="1">
        <f t="array" ref="J636">_xlfn.LET(
 _xlpm.txt, E636,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42804</v>
      </c>
      <c r="K636" s="6" t="str" cm="1">
        <f t="array" ref="K636">_xlfn.LET(
 _xlpm.txt, E636,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36" s="6" t="str">
        <f>IFERROR(_xlfn.TEXTAFTER(_xlfn.TEXTBEFORE(E636," PER"),"USD ")," ")</f>
        <v xml:space="preserve"> </v>
      </c>
      <c r="M636" s="6" t="str">
        <f t="shared" si="46"/>
        <v>OTHER</v>
      </c>
      <c r="N636" s="6">
        <v>6420</v>
      </c>
      <c r="O636" s="6" t="s">
        <v>28</v>
      </c>
      <c r="P636" s="6">
        <v>593.50168680000002</v>
      </c>
      <c r="Q636" s="6">
        <v>3810636.93</v>
      </c>
      <c r="R636" s="6">
        <v>7.146317721</v>
      </c>
      <c r="S636" s="6">
        <v>45883.647559999998</v>
      </c>
      <c r="T636" s="27">
        <v>1396217.4</v>
      </c>
      <c r="U636" s="6">
        <f t="shared" si="47"/>
        <v>600.64800452099996</v>
      </c>
      <c r="V636" s="6">
        <f t="shared" si="48"/>
        <v>2023</v>
      </c>
      <c r="W636" s="10" t="str">
        <f>IFERROR(VLOOKUP(VALUE(D636),'HSN Lookup'!$A:$B,2,0),"Unknown")</f>
        <v>Household Steel Items</v>
      </c>
      <c r="X636" s="6" t="str">
        <f t="shared" si="49"/>
        <v>Other</v>
      </c>
    </row>
    <row r="637" spans="1:24">
      <c r="A637" s="25" t="s">
        <v>24</v>
      </c>
      <c r="B637" s="6" t="s">
        <v>872</v>
      </c>
      <c r="C637" s="6" t="s">
        <v>26</v>
      </c>
      <c r="D637" s="26" t="s">
        <v>32</v>
      </c>
      <c r="E637" s="6" t="s">
        <v>874</v>
      </c>
      <c r="F637" s="6" t="str" cm="1">
        <f t="array" ref="F637">_xlfn.LET(
 _xlpm.txt, E637,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STAINLESS</v>
      </c>
      <c r="G637" s="6" t="str" cm="1">
        <f t="array" ref="G637">_xlfn.LET(
 _xlpm.txt, TRIM(E637),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637" s="6" t="str">
        <f t="shared" si="45"/>
        <v>NP-20</v>
      </c>
      <c r="I637" s="6" t="str" cm="1">
        <f t="array" ref="I637">_xlfn.LET(
 _xlpm.txt, E637,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37" s="6" t="e" cm="1">
        <f t="array" ref="J637">_xlfn.LET(
 _xlpm.txt, E637,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37" s="6" t="e" cm="1">
        <f t="array" ref="K637">_xlfn.LET(
 _xlpm.txt, E637,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37" s="6" t="str">
        <f>IFERROR(_xlfn.TEXTAFTER(_xlfn.TEXTBEFORE(E637," PER"),"USD ")," ")</f>
        <v>1.025</v>
      </c>
      <c r="M637" s="6" t="e">
        <f t="shared" si="46"/>
        <v>#VALUE!</v>
      </c>
      <c r="N637" s="6">
        <v>505</v>
      </c>
      <c r="O637" s="6" t="s">
        <v>28</v>
      </c>
      <c r="P637" s="6">
        <v>494.01944220000001</v>
      </c>
      <c r="Q637" s="6">
        <v>249776.23</v>
      </c>
      <c r="R637" s="6">
        <v>5.9484580640000004</v>
      </c>
      <c r="S637" s="6">
        <v>3007.5403970000002</v>
      </c>
      <c r="T637" s="27">
        <v>91517.9</v>
      </c>
      <c r="U637" s="6">
        <f t="shared" si="47"/>
        <v>499.96790026400004</v>
      </c>
      <c r="V637" s="6">
        <f t="shared" si="48"/>
        <v>2023</v>
      </c>
      <c r="W637" s="10" t="str">
        <f>IFERROR(VLOOKUP(VALUE(D637),'HSN Lookup'!$A:$B,2,0),"Unknown")</f>
        <v>Household Steel Items</v>
      </c>
      <c r="X637" s="6" t="str">
        <f t="shared" si="49"/>
        <v>Other</v>
      </c>
    </row>
    <row r="638" spans="1:24">
      <c r="A638" s="25" t="s">
        <v>24</v>
      </c>
      <c r="B638" s="6" t="s">
        <v>875</v>
      </c>
      <c r="C638" s="6" t="s">
        <v>26</v>
      </c>
      <c r="D638" s="26" t="s">
        <v>32</v>
      </c>
      <c r="E638" s="6" t="s">
        <v>876</v>
      </c>
      <c r="F638" s="6" t="str" cm="1">
        <f t="array" ref="F638">_xlfn.LET(
 _xlpm.txt, E638,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38" s="6" t="str" cm="1">
        <f t="array" ref="G638">_xlfn.LET(
 _xlpm.txt, TRIM(E638),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638" s="6" t="str">
        <f t="shared" si="45"/>
        <v>SL-01</v>
      </c>
      <c r="I638" s="6" cm="1">
        <f t="array" ref="I638">_xlfn.LET(
 _xlpm.txt, E638,
 _xlpm.afterQty, IFERROR(_xlfn.TEXTAFTER(_xlpm.txt, "QTY:"), ""),
 _xlpm.numberText, TRIM(_xlfn.TEXTBEFORE(_xlpm.afterQty, " ")),
 _xlpm.cleanNum, SUBSTITUTE(_xlpm.numberText, ",", ""),
 IF(ISNUMBER(--_xlpm.cleanNum), --_xlpm.cleanNum, "")
)</f>
        <v>6720</v>
      </c>
      <c r="J638" s="6" cm="1">
        <f t="array" ref="J638">_xlfn.LET(
 _xlpm.txt, E638,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6720</v>
      </c>
      <c r="K638" s="6" t="str" cm="1">
        <f t="array" ref="K638">_xlfn.LET(
 _xlpm.txt, E638,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38" s="6" t="str">
        <f>IFERROR(_xlfn.TEXTAFTER(_xlfn.TEXTBEFORE(E638," PER"),"USD ")," ")</f>
        <v>1.18</v>
      </c>
      <c r="M638" s="6" t="str">
        <f t="shared" si="46"/>
        <v>PCS</v>
      </c>
      <c r="N638" s="6">
        <v>1288</v>
      </c>
      <c r="O638" s="6" t="s">
        <v>28</v>
      </c>
      <c r="P638" s="6">
        <v>537.42078419999996</v>
      </c>
      <c r="Q638" s="6">
        <v>692197.97</v>
      </c>
      <c r="R638" s="6">
        <v>6.4710509829999996</v>
      </c>
      <c r="S638" s="6">
        <v>8334.7136659999996</v>
      </c>
      <c r="T638" s="27">
        <v>253621.4</v>
      </c>
      <c r="U638" s="6">
        <f t="shared" si="47"/>
        <v>543.89183518300001</v>
      </c>
      <c r="V638" s="6">
        <f t="shared" si="48"/>
        <v>2023</v>
      </c>
      <c r="W638" s="10" t="str">
        <f>IFERROR(VLOOKUP(VALUE(D638),'HSN Lookup'!$A:$B,2,0),"Unknown")</f>
        <v>Household Steel Items</v>
      </c>
      <c r="X638" s="6" t="str">
        <f t="shared" si="49"/>
        <v>Other</v>
      </c>
    </row>
    <row r="639" spans="1:24">
      <c r="A639" s="25" t="s">
        <v>24</v>
      </c>
      <c r="B639" s="6" t="s">
        <v>875</v>
      </c>
      <c r="C639" s="6" t="s">
        <v>26</v>
      </c>
      <c r="D639" s="26" t="s">
        <v>32</v>
      </c>
      <c r="E639" s="6" t="s">
        <v>877</v>
      </c>
      <c r="F639" s="6" t="str" cm="1">
        <f t="array" ref="F639">_xlfn.LET(
 _xlpm.txt, E639,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39" s="6" t="str" cm="1">
        <f t="array" ref="G639">_xlfn.LET(
 _xlpm.txt, TRIM(E639),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639" s="6" t="str">
        <f t="shared" si="45"/>
        <v>NP-20</v>
      </c>
      <c r="I639" s="6" cm="1">
        <f t="array" ref="I639">_xlfn.LET(
 _xlpm.txt, E639,
 _xlpm.afterQty, IFERROR(_xlfn.TEXTAFTER(_xlpm.txt, "QTY:"), ""),
 _xlpm.numberText, TRIM(_xlfn.TEXTBEFORE(_xlpm.afterQty, " ")),
 _xlpm.cleanNum, SUBSTITUTE(_xlpm.numberText, ",", ""),
 IF(ISNUMBER(--_xlpm.cleanNum), --_xlpm.cleanNum, "")
)</f>
        <v>32856</v>
      </c>
      <c r="J639" s="6" cm="1">
        <f t="array" ref="J639">_xlfn.LET(
 _xlpm.txt, E639,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32856</v>
      </c>
      <c r="K639" s="6" t="str" cm="1">
        <f t="array" ref="K639">_xlfn.LET(
 _xlpm.txt, E639,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39" s="6" t="str">
        <f>IFERROR(_xlfn.TEXTAFTER(_xlfn.TEXTBEFORE(E639," PER"),"USD ")," ")</f>
        <v>1.04</v>
      </c>
      <c r="M639" s="6" t="str">
        <f t="shared" si="46"/>
        <v>PCS</v>
      </c>
      <c r="N639" s="6">
        <v>5476</v>
      </c>
      <c r="O639" s="6" t="s">
        <v>28</v>
      </c>
      <c r="P639" s="6">
        <v>544.70782320000001</v>
      </c>
      <c r="Q639" s="6">
        <v>2982820.04</v>
      </c>
      <c r="R639" s="6">
        <v>6.5587937780000001</v>
      </c>
      <c r="S639" s="6">
        <v>35915.954729999998</v>
      </c>
      <c r="T639" s="27">
        <v>1092905.3</v>
      </c>
      <c r="U639" s="6">
        <f t="shared" si="47"/>
        <v>551.266616978</v>
      </c>
      <c r="V639" s="6">
        <f t="shared" si="48"/>
        <v>2023</v>
      </c>
      <c r="W639" s="10" t="str">
        <f>IFERROR(VLOOKUP(VALUE(D639),'HSN Lookup'!$A:$B,2,0),"Unknown")</f>
        <v>Household Steel Items</v>
      </c>
      <c r="X639" s="6" t="str">
        <f t="shared" si="49"/>
        <v>Other</v>
      </c>
    </row>
    <row r="640" spans="1:24">
      <c r="A640" s="25" t="s">
        <v>24</v>
      </c>
      <c r="B640" s="6" t="s">
        <v>878</v>
      </c>
      <c r="C640" s="6" t="s">
        <v>26</v>
      </c>
      <c r="D640" s="26" t="s">
        <v>32</v>
      </c>
      <c r="E640" s="6" t="s">
        <v>879</v>
      </c>
      <c r="F640" s="6" t="str" cm="1">
        <f t="array" ref="F640">_xlfn.LET(
 _xlpm.txt, E640,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640" s="6" t="str" cm="1">
        <f t="array" ref="G640">_xlfn.LET(
 _xlpm.txt, TRIM(E640),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640" s="6" t="str">
        <f t="shared" si="45"/>
        <v>NP-55</v>
      </c>
      <c r="I640" s="6" t="str" cm="1">
        <f t="array" ref="I640">_xlfn.LET(
 _xlpm.txt, E640,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40" s="6" cm="1">
        <f t="array" ref="J640">_xlfn.LET(
 _xlpm.txt, E640,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640" s="6" t="str" cm="1">
        <f t="array" ref="K640">_xlfn.LET(
 _xlpm.txt, E640,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40" s="6" t="str">
        <f>IFERROR(_xlfn.TEXTAFTER(_xlfn.TEXTBEFORE(E640," PER"),"USD ")," ")</f>
        <v>0.2881</v>
      </c>
      <c r="M640" s="6" t="str">
        <f t="shared" si="46"/>
        <v>PCS</v>
      </c>
      <c r="N640" s="6">
        <v>4620</v>
      </c>
      <c r="O640" s="6" t="s">
        <v>28</v>
      </c>
      <c r="P640" s="6">
        <v>556.24453900000003</v>
      </c>
      <c r="Q640" s="6">
        <v>2569849.77</v>
      </c>
      <c r="R640" s="6">
        <v>6.6977066699999996</v>
      </c>
      <c r="S640" s="6">
        <v>30943.40482</v>
      </c>
      <c r="T640" s="27">
        <v>941593</v>
      </c>
      <c r="U640" s="6">
        <f t="shared" si="47"/>
        <v>562.94224567000003</v>
      </c>
      <c r="V640" s="6">
        <f t="shared" si="48"/>
        <v>2023</v>
      </c>
      <c r="W640" s="10" t="str">
        <f>IFERROR(VLOOKUP(VALUE(D640),'HSN Lookup'!$A:$B,2,0),"Unknown")</f>
        <v>Household Steel Items</v>
      </c>
      <c r="X640" s="6" t="str">
        <f t="shared" si="49"/>
        <v>Tea Strainer</v>
      </c>
    </row>
    <row r="641" spans="1:24">
      <c r="A641" s="25" t="s">
        <v>24</v>
      </c>
      <c r="B641" s="6" t="s">
        <v>878</v>
      </c>
      <c r="C641" s="6" t="s">
        <v>26</v>
      </c>
      <c r="D641" s="26" t="s">
        <v>32</v>
      </c>
      <c r="E641" s="6" t="s">
        <v>880</v>
      </c>
      <c r="F641" s="6" t="str" cm="1">
        <f t="array" ref="F641">_xlfn.LET(
 _xlpm.txt, E641,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641" s="6" t="str" cm="1">
        <f t="array" ref="G641">_xlfn.LET(
 _xlpm.txt, TRIM(E641),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641" s="6" t="str">
        <f t="shared" si="45"/>
        <v>SB-12</v>
      </c>
      <c r="I641" s="6" t="str" cm="1">
        <f t="array" ref="I641">_xlfn.LET(
 _xlpm.txt, E641,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41" s="6" cm="1">
        <f t="array" ref="J641">_xlfn.LET(
 _xlpm.txt, E641,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35100</v>
      </c>
      <c r="K641" s="6" t="str" cm="1">
        <f t="array" ref="K641">_xlfn.LET(
 _xlpm.txt, E641,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41" s="6" t="str">
        <f>IFERROR(_xlfn.TEXTAFTER(_xlfn.TEXTBEFORE(E641," PER"),"USD ")," ")</f>
        <v xml:space="preserve"> </v>
      </c>
      <c r="M641" s="6" t="str">
        <f t="shared" si="46"/>
        <v>PCS</v>
      </c>
      <c r="N641" s="6">
        <v>8580</v>
      </c>
      <c r="O641" s="6" t="s">
        <v>28</v>
      </c>
      <c r="P641" s="6">
        <v>383.48003610000001</v>
      </c>
      <c r="Q641" s="6">
        <v>3290258.71</v>
      </c>
      <c r="R641" s="6">
        <v>4.6174597970000004</v>
      </c>
      <c r="S641" s="6">
        <v>39617.805059999999</v>
      </c>
      <c r="T641" s="27">
        <v>1205550.8</v>
      </c>
      <c r="U641" s="6">
        <f t="shared" si="47"/>
        <v>388.09749589699999</v>
      </c>
      <c r="V641" s="6">
        <f t="shared" si="48"/>
        <v>2023</v>
      </c>
      <c r="W641" s="10" t="str">
        <f>IFERROR(VLOOKUP(VALUE(D641),'HSN Lookup'!$A:$B,2,0),"Unknown")</f>
        <v>Household Steel Items</v>
      </c>
      <c r="X641" s="6" t="str">
        <f t="shared" si="49"/>
        <v>Tea Strainer</v>
      </c>
    </row>
    <row r="642" spans="1:24">
      <c r="A642" s="25" t="s">
        <v>24</v>
      </c>
      <c r="B642" s="6" t="s">
        <v>881</v>
      </c>
      <c r="C642" s="6" t="s">
        <v>26</v>
      </c>
      <c r="D642" s="26" t="s">
        <v>32</v>
      </c>
      <c r="E642" s="6" t="s">
        <v>882</v>
      </c>
      <c r="F642" s="6" t="str" cm="1">
        <f t="array" ref="F642">_xlfn.LET(
 _xlpm.txt, E642,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42" s="6" t="str" cm="1">
        <f t="array" ref="G642">_xlfn.LET(
 _xlpm.txt, TRIM(E642),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642" s="6" t="str">
        <f t="shared" ref="H642:H705" si="50">IFERROR(
    IF(
       AND(ISNUMBER(FIND("(",E642)),
           NOT(ISNUMBER(SEARCH("QTY", _xlfn.TEXTBEFORE(_xlfn.TEXTAFTER(E642,"("), ")"))))
       ),
       _xlfn.TEXTBEFORE(_xlfn.TEXTAFTER(E642,"("), ")"),
       LEFT(E642, FIND(" ", E642 &amp; " ") - 1)
    ),
"")</f>
        <v>AM-06</v>
      </c>
      <c r="I642" s="6" cm="1">
        <f t="array" ref="I642">_xlfn.LET(
 _xlpm.txt, E642,
 _xlpm.afterQty, IFERROR(_xlfn.TEXTAFTER(_xlpm.txt, "QTY:"), ""),
 _xlpm.numberText, TRIM(_xlfn.TEXTBEFORE(_xlpm.afterQty, " ")),
 _xlpm.cleanNum, SUBSTITUTE(_xlpm.numberText, ",", ""),
 IF(ISNUMBER(--_xlpm.cleanNum), --_xlpm.cleanNum, "")
)</f>
        <v>2520</v>
      </c>
      <c r="J642" s="6" cm="1">
        <f t="array" ref="J642">_xlfn.LET(
 _xlpm.txt, E642,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</v>
      </c>
      <c r="K642" s="6" t="str" cm="1">
        <f t="array" ref="K642">_xlfn.LET(
 _xlpm.txt, E642,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42" s="6" t="str">
        <f>IFERROR(_xlfn.TEXTAFTER(_xlfn.TEXTBEFORE(E642," PER"),"USD ")," ")</f>
        <v xml:space="preserve"> </v>
      </c>
      <c r="M642" s="6" t="str">
        <f t="shared" ref="M642:M705" si="51">IF(OR(K642="PCS",K642="PC",K642="NOS"),"PCS",
IF(OR(K642="SET",K642="SETS"),"SET",
IF(K642="PKT","PACK","OTHER")))</f>
        <v>PCS</v>
      </c>
      <c r="N642" s="6">
        <v>367</v>
      </c>
      <c r="O642" s="6" t="s">
        <v>28</v>
      </c>
      <c r="P642" s="6">
        <v>620.91548299999999</v>
      </c>
      <c r="Q642" s="6">
        <v>228186.44</v>
      </c>
      <c r="R642" s="6">
        <v>7.4764055750000002</v>
      </c>
      <c r="S642" s="6">
        <v>2747.5790489999999</v>
      </c>
      <c r="T642" s="27">
        <v>83607.5</v>
      </c>
      <c r="U642" s="6">
        <f t="shared" ref="U642:U705" si="52">P642+R642</f>
        <v>628.39188857499994</v>
      </c>
      <c r="V642" s="6">
        <f t="shared" ref="V642:V705" si="53">YEAR(B642)</f>
        <v>2023</v>
      </c>
      <c r="W642" s="10" t="str">
        <f>IFERROR(VLOOKUP(VALUE(D642),'HSN Lookup'!$A:$B,2,0),"Unknown")</f>
        <v>Household Steel Items</v>
      </c>
      <c r="X642" s="6" t="str">
        <f t="shared" ref="X642:X705" si="54">IF(ISNUMBER(SEARCH("SCRUBBER",G642)),"Scrubber",
 IF(ISNUMBER(SEARCH("STRAINER",G642)),"Tea Strainer",
 IF(ISNUMBER(SEARCH("BASKET",G642)),"Basket",
 IF(ISNUMBER(SEARCH("HANGER",G642)),"Hanger",
 IF(ISNUMBER(SEARCH("STAND",G642)),"Cloth Stand",
 IF(ISNUMBER(SEARCH("SPRINKLER",G642)),"Sprinkler",
 IF(ISNUMBER(SEARCH("HOLDER",G642)),"Holder",
 IF(ISNUMBER(SEARCH("LUNCH BOX",G642)),"Lunch Box",
 "Other"))))))))</f>
        <v>Other</v>
      </c>
    </row>
    <row r="643" spans="1:24">
      <c r="A643" s="25" t="s">
        <v>24</v>
      </c>
      <c r="B643" s="6" t="s">
        <v>881</v>
      </c>
      <c r="C643" s="6" t="s">
        <v>26</v>
      </c>
      <c r="D643" s="26" t="s">
        <v>32</v>
      </c>
      <c r="E643" s="6" t="s">
        <v>883</v>
      </c>
      <c r="F643" s="6" t="str" cm="1">
        <f t="array" ref="F643">_xlfn.LET(
 _xlpm.txt, E643,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43" s="6" t="str" cm="1">
        <f t="array" ref="G643">_xlfn.LET(
 _xlpm.txt, TRIM(E643),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643" s="6" t="str">
        <f t="shared" si="50"/>
        <v>NP-20</v>
      </c>
      <c r="I643" s="6" cm="1">
        <f t="array" ref="I643">_xlfn.LET(
 _xlpm.txt, E643,
 _xlpm.afterQty, IFERROR(_xlfn.TEXTAFTER(_xlpm.txt, "QTY:"), ""),
 _xlpm.numberText, TRIM(_xlfn.TEXTBEFORE(_xlpm.afterQty, " ")),
 _xlpm.cleanNum, SUBSTITUTE(_xlpm.numberText, ",", ""),
 IF(ISNUMBER(--_xlpm.cleanNum), --_xlpm.cleanNum, "")
)</f>
        <v>22356</v>
      </c>
      <c r="J643" s="6" cm="1">
        <f t="array" ref="J643">_xlfn.LET(
 _xlpm.txt, E643,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22356</v>
      </c>
      <c r="K643" s="6" t="str" cm="1">
        <f t="array" ref="K643">_xlfn.LET(
 _xlpm.txt, E643,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43" s="6" t="str">
        <f>IFERROR(_xlfn.TEXTAFTER(_xlfn.TEXTBEFORE(E643," PER"),"USD ")," ")</f>
        <v>1.0250</v>
      </c>
      <c r="M643" s="6" t="str">
        <f t="shared" si="51"/>
        <v>PCS</v>
      </c>
      <c r="N643" s="6">
        <v>3912</v>
      </c>
      <c r="O643" s="6" t="s">
        <v>28</v>
      </c>
      <c r="P643" s="6">
        <v>510.4575135</v>
      </c>
      <c r="Q643" s="6">
        <v>1997062.93</v>
      </c>
      <c r="R643" s="6">
        <v>6.1463878809999999</v>
      </c>
      <c r="S643" s="6">
        <v>24046.513309999998</v>
      </c>
      <c r="T643" s="27">
        <v>731723.9</v>
      </c>
      <c r="U643" s="6">
        <f t="shared" si="52"/>
        <v>516.60390138100001</v>
      </c>
      <c r="V643" s="6">
        <f t="shared" si="53"/>
        <v>2023</v>
      </c>
      <c r="W643" s="10" t="str">
        <f>IFERROR(VLOOKUP(VALUE(D643),'HSN Lookup'!$A:$B,2,0),"Unknown")</f>
        <v>Household Steel Items</v>
      </c>
      <c r="X643" s="6" t="str">
        <f t="shared" si="54"/>
        <v>Other</v>
      </c>
    </row>
    <row r="644" spans="1:24">
      <c r="A644" s="25" t="s">
        <v>24</v>
      </c>
      <c r="B644" s="6" t="s">
        <v>881</v>
      </c>
      <c r="C644" s="6" t="s">
        <v>26</v>
      </c>
      <c r="D644" s="26" t="s">
        <v>32</v>
      </c>
      <c r="E644" s="6" t="s">
        <v>884</v>
      </c>
      <c r="F644" s="6" t="str" cm="1">
        <f t="array" ref="F644">_xlfn.LET(
 _xlpm.txt, E644,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44" s="6" t="str" cm="1">
        <f t="array" ref="G644">_xlfn.LET(
 _xlpm.txt, TRIM(E644),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644" s="6" t="str">
        <f t="shared" si="50"/>
        <v>SL-01</v>
      </c>
      <c r="I644" s="6" cm="1">
        <f t="array" ref="I644">_xlfn.LET(
 _xlpm.txt, E644,
 _xlpm.afterQty, IFERROR(_xlfn.TEXTAFTER(_xlpm.txt, "QTY:"), ""),
 _xlpm.numberText, TRIM(_xlfn.TEXTBEFORE(_xlpm.afterQty, " ")),
 _xlpm.cleanNum, SUBSTITUTE(_xlpm.numberText, ",", ""),
 IF(ISNUMBER(--_xlpm.cleanNum), --_xlpm.cleanNum, "")
)</f>
        <v>13368</v>
      </c>
      <c r="J644" s="6" cm="1">
        <f t="array" ref="J644">_xlfn.LET(
 _xlpm.txt, E644,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13368</v>
      </c>
      <c r="K644" s="6" t="str" cm="1">
        <f t="array" ref="K644">_xlfn.LET(
 _xlpm.txt, E644,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44" s="6" t="str">
        <f>IFERROR(_xlfn.TEXTAFTER(_xlfn.TEXTBEFORE(E644," PER"),"USD ")," ")</f>
        <v>1.1888</v>
      </c>
      <c r="M644" s="6" t="str">
        <f t="shared" si="51"/>
        <v>PCS</v>
      </c>
      <c r="N644" s="6">
        <v>2562</v>
      </c>
      <c r="O644" s="6" t="s">
        <v>28</v>
      </c>
      <c r="P644" s="6">
        <v>540.55015219999996</v>
      </c>
      <c r="Q644" s="6">
        <v>1384997.6</v>
      </c>
      <c r="R644" s="6">
        <v>6.5087315139999999</v>
      </c>
      <c r="S644" s="6">
        <v>16676.671880000002</v>
      </c>
      <c r="T644" s="27">
        <v>507463.2</v>
      </c>
      <c r="U644" s="6">
        <f t="shared" si="52"/>
        <v>547.05888371399999</v>
      </c>
      <c r="V644" s="6">
        <f t="shared" si="53"/>
        <v>2023</v>
      </c>
      <c r="W644" s="10" t="str">
        <f>IFERROR(VLOOKUP(VALUE(D644),'HSN Lookup'!$A:$B,2,0),"Unknown")</f>
        <v>Household Steel Items</v>
      </c>
      <c r="X644" s="6" t="str">
        <f t="shared" si="54"/>
        <v>Other</v>
      </c>
    </row>
    <row r="645" spans="1:24">
      <c r="A645" s="25" t="s">
        <v>24</v>
      </c>
      <c r="B645" s="6" t="s">
        <v>881</v>
      </c>
      <c r="C645" s="6" t="s">
        <v>26</v>
      </c>
      <c r="D645" s="26" t="s">
        <v>32</v>
      </c>
      <c r="E645" s="6" t="s">
        <v>885</v>
      </c>
      <c r="F645" s="6" t="str" cm="1">
        <f t="array" ref="F645">_xlfn.LET(
 _xlpm.txt, E645,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45" s="6" t="str" cm="1">
        <f t="array" ref="G645">_xlfn.LET(
 _xlpm.txt, TRIM(E645),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 ML S115 (NP-21)</v>
      </c>
      <c r="H645" s="6" t="str">
        <f t="shared" si="50"/>
        <v>NP-21</v>
      </c>
      <c r="I645" s="6" t="str" cm="1">
        <f t="array" ref="I645">_xlfn.LET(
 _xlpm.txt, E645,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45" s="6" t="e" cm="1">
        <f t="array" ref="J645">_xlfn.LET(
 _xlpm.txt, E645,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45" s="6" t="e" cm="1">
        <f t="array" ref="K645">_xlfn.LET(
 _xlpm.txt, E645,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45" s="6" t="str">
        <f>IFERROR(_xlfn.TEXTAFTER(_xlfn.TEXTBEFORE(E645," PER"),"USD ")," ")</f>
        <v>1.0395</v>
      </c>
      <c r="M645" s="6" t="e">
        <f t="shared" si="51"/>
        <v>#VALUE!</v>
      </c>
      <c r="N645" s="6">
        <v>7648</v>
      </c>
      <c r="O645" s="6" t="s">
        <v>28</v>
      </c>
      <c r="P645" s="6">
        <v>543.56262549999997</v>
      </c>
      <c r="Q645" s="6">
        <v>4157166.96</v>
      </c>
      <c r="R645" s="6">
        <v>6.5450045220000002</v>
      </c>
      <c r="S645" s="6">
        <v>50056.194580000003</v>
      </c>
      <c r="T645" s="27">
        <v>1523185.9</v>
      </c>
      <c r="U645" s="6">
        <f t="shared" si="52"/>
        <v>550.10763002199997</v>
      </c>
      <c r="V645" s="6">
        <f t="shared" si="53"/>
        <v>2023</v>
      </c>
      <c r="W645" s="10" t="str">
        <f>IFERROR(VLOOKUP(VALUE(D645),'HSN Lookup'!$A:$B,2,0),"Unknown")</f>
        <v>Household Steel Items</v>
      </c>
      <c r="X645" s="6" t="str">
        <f t="shared" si="54"/>
        <v>Other</v>
      </c>
    </row>
    <row r="646" spans="1:24">
      <c r="A646" s="25" t="s">
        <v>24</v>
      </c>
      <c r="B646" s="6" t="s">
        <v>886</v>
      </c>
      <c r="C646" s="6" t="s">
        <v>26</v>
      </c>
      <c r="D646" s="26" t="s">
        <v>32</v>
      </c>
      <c r="E646" s="6" t="s">
        <v>887</v>
      </c>
      <c r="F646" s="6" t="str" cm="1">
        <f t="array" ref="F646">_xlfn.LET(
 _xlpm.txt, E646,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46" s="6" t="str" cm="1">
        <f t="array" ref="G646">_xlfn.LET(
 _xlpm.txt, TRIM(E646),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(KL324H-9S)</v>
      </c>
      <c r="H646" s="6" t="str">
        <f t="shared" si="50"/>
        <v>KL324H-9S</v>
      </c>
      <c r="I646" s="6" t="str" cm="1">
        <f t="array" ref="I646">_xlfn.LET(
 _xlpm.txt, E646,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46" s="6" cm="1">
        <f t="array" ref="J646">_xlfn.LET(
 _xlpm.txt, E646,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59040</v>
      </c>
      <c r="K646" s="6" t="str" cm="1">
        <f t="array" ref="K646">_xlfn.LET(
 _xlpm.txt, E646,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46" s="6" t="str">
        <f>IFERROR(_xlfn.TEXTAFTER(_xlfn.TEXTBEFORE(E646," PER"),"USD ")," ")</f>
        <v>0.640</v>
      </c>
      <c r="M646" s="6" t="str">
        <f t="shared" si="51"/>
        <v>PCS</v>
      </c>
      <c r="N646" s="6">
        <v>9512</v>
      </c>
      <c r="O646" s="6" t="s">
        <v>28</v>
      </c>
      <c r="P646" s="6">
        <v>339.47993170000001</v>
      </c>
      <c r="Q646" s="6">
        <v>3229133.11</v>
      </c>
      <c r="R646" s="6">
        <v>4.0876572150000001</v>
      </c>
      <c r="S646" s="6">
        <v>38881.795420000002</v>
      </c>
      <c r="T646" s="27">
        <v>1183154.3999999999</v>
      </c>
      <c r="U646" s="6">
        <f t="shared" si="52"/>
        <v>343.56758891499999</v>
      </c>
      <c r="V646" s="6">
        <f t="shared" si="53"/>
        <v>2023</v>
      </c>
      <c r="W646" s="10" t="str">
        <f>IFERROR(VLOOKUP(VALUE(D646),'HSN Lookup'!$A:$B,2,0),"Unknown")</f>
        <v>Household Steel Items</v>
      </c>
      <c r="X646" s="6" t="str">
        <f t="shared" si="54"/>
        <v>Other</v>
      </c>
    </row>
    <row r="647" spans="1:24">
      <c r="A647" s="25" t="s">
        <v>24</v>
      </c>
      <c r="B647" s="6" t="s">
        <v>886</v>
      </c>
      <c r="C647" s="6" t="s">
        <v>26</v>
      </c>
      <c r="D647" s="26" t="s">
        <v>32</v>
      </c>
      <c r="E647" s="6" t="s">
        <v>888</v>
      </c>
      <c r="F647" s="6" t="str" cm="1">
        <f t="array" ref="F647">_xlfn.LET(
 _xlpm.txt, E647,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47" s="6" t="str" cm="1">
        <f t="array" ref="G647">_xlfn.LET(
 _xlpm.txt, TRIM(E647),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(KL326D-9S)</v>
      </c>
      <c r="H647" s="6" t="str">
        <f t="shared" si="50"/>
        <v>KL326D-9S</v>
      </c>
      <c r="I647" s="6" t="str" cm="1">
        <f t="array" ref="I647">_xlfn.LET(
 _xlpm.txt, E647,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47" s="6" cm="1">
        <f t="array" ref="J647">_xlfn.LET(
 _xlpm.txt, E647,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37560</v>
      </c>
      <c r="K647" s="6" t="str" cm="1">
        <f t="array" ref="K647">_xlfn.LET(
 _xlpm.txt, E647,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47" s="6" t="str">
        <f>IFERROR(_xlfn.TEXTAFTER(_xlfn.TEXTBEFORE(E647," PER"),"USD ")," ")</f>
        <v>0.935</v>
      </c>
      <c r="M647" s="6" t="str">
        <f t="shared" si="51"/>
        <v>PCS</v>
      </c>
      <c r="N647" s="6">
        <v>8138</v>
      </c>
      <c r="O647" s="6" t="s">
        <v>28</v>
      </c>
      <c r="P647" s="6">
        <v>368.79001110000002</v>
      </c>
      <c r="Q647" s="6">
        <v>3001213.11</v>
      </c>
      <c r="R647" s="6">
        <v>4.4405780979999996</v>
      </c>
      <c r="S647" s="6">
        <v>36137.424559999999</v>
      </c>
      <c r="T647" s="27">
        <v>1099644.5</v>
      </c>
      <c r="U647" s="6">
        <f t="shared" si="52"/>
        <v>373.23058919800002</v>
      </c>
      <c r="V647" s="6">
        <f t="shared" si="53"/>
        <v>2023</v>
      </c>
      <c r="W647" s="10" t="str">
        <f>IFERROR(VLOOKUP(VALUE(D647),'HSN Lookup'!$A:$B,2,0),"Unknown")</f>
        <v>Household Steel Items</v>
      </c>
      <c r="X647" s="6" t="str">
        <f t="shared" si="54"/>
        <v>Other</v>
      </c>
    </row>
    <row r="648" spans="1:24">
      <c r="A648" s="25" t="s">
        <v>24</v>
      </c>
      <c r="B648" s="6" t="s">
        <v>889</v>
      </c>
      <c r="C648" s="6" t="s">
        <v>26</v>
      </c>
      <c r="D648" s="26" t="s">
        <v>32</v>
      </c>
      <c r="E648" s="6" t="s">
        <v>890</v>
      </c>
      <c r="F648" s="6" t="str" cm="1">
        <f t="array" ref="F648">_xlfn.LET(
 _xlpm.txt, E648,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OIL</v>
      </c>
      <c r="G648" s="6" t="str" cm="1">
        <f t="array" ref="G648">_xlfn.LET(
 _xlpm.txt, TRIM(E648),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900ML (KWP-1000B)</v>
      </c>
      <c r="H648" s="6" t="str">
        <f t="shared" si="50"/>
        <v>KWP-1000B</v>
      </c>
      <c r="I648" s="6" t="str" cm="1">
        <f t="array" ref="I648">_xlfn.LET(
 _xlpm.txt, E648,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48" s="6" cm="1">
        <f t="array" ref="J648">_xlfn.LET(
 _xlpm.txt, E648,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648" s="6" t="str" cm="1">
        <f t="array" ref="K648">_xlfn.LET(
 _xlpm.txt, E648,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48" s="6" t="str">
        <f>IFERROR(_xlfn.TEXTAFTER(_xlfn.TEXTBEFORE(E648," PER"),"USD ")," ")</f>
        <v>1.47</v>
      </c>
      <c r="M648" s="6" t="str">
        <f t="shared" si="51"/>
        <v>PCS</v>
      </c>
      <c r="N648" s="6">
        <v>7315</v>
      </c>
      <c r="O648" s="6" t="s">
        <v>28</v>
      </c>
      <c r="P648" s="6">
        <v>462.91360900000001</v>
      </c>
      <c r="Q648" s="6">
        <v>3386213.05</v>
      </c>
      <c r="R648" s="6">
        <v>5.5739146179999999</v>
      </c>
      <c r="S648" s="6">
        <v>40773.185429999998</v>
      </c>
      <c r="T648" s="27">
        <v>1240708.5</v>
      </c>
      <c r="U648" s="6">
        <f t="shared" si="52"/>
        <v>468.48752361800001</v>
      </c>
      <c r="V648" s="6">
        <f t="shared" si="53"/>
        <v>2023</v>
      </c>
      <c r="W648" s="10" t="str">
        <f>IFERROR(VLOOKUP(VALUE(D648),'HSN Lookup'!$A:$B,2,0),"Unknown")</f>
        <v>Household Steel Items</v>
      </c>
      <c r="X648" s="6" t="str">
        <f t="shared" si="54"/>
        <v>Other</v>
      </c>
    </row>
    <row r="649" spans="1:24">
      <c r="A649" s="25" t="s">
        <v>24</v>
      </c>
      <c r="B649" s="6" t="s">
        <v>891</v>
      </c>
      <c r="C649" s="6" t="s">
        <v>26</v>
      </c>
      <c r="D649" s="26" t="s">
        <v>32</v>
      </c>
      <c r="E649" s="6" t="s">
        <v>892</v>
      </c>
      <c r="F649" s="6" t="str" cm="1">
        <f t="array" ref="F649">_xlfn.LET(
 _xlpm.txt, E649,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MILD</v>
      </c>
      <c r="G649" s="6" t="str" cm="1">
        <f t="array" ref="G649">_xlfn.LET(
 _xlpm.txt, TRIM(E649),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649" s="6" t="str">
        <f t="shared" si="50"/>
        <v>RYX-02-020</v>
      </c>
      <c r="I649" s="6" t="str" cm="1">
        <f t="array" ref="I649">_xlfn.LET(
 _xlpm.txt, E649,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49" s="6" t="e" cm="1">
        <f t="array" ref="J649">_xlfn.LET(
 _xlpm.txt, E649,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49" s="6" t="e" cm="1">
        <f t="array" ref="K649">_xlfn.LET(
 _xlpm.txt, E649,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49" s="6" t="str">
        <f>IFERROR(_xlfn.TEXTAFTER(_xlfn.TEXTBEFORE(E649," PER"),"USD ")," ")</f>
        <v xml:space="preserve"> </v>
      </c>
      <c r="M649" s="6" t="e">
        <f t="shared" si="51"/>
        <v>#VALUE!</v>
      </c>
      <c r="N649" s="6">
        <v>8008</v>
      </c>
      <c r="O649" s="6" t="s">
        <v>28</v>
      </c>
      <c r="P649" s="6">
        <v>379.01370250000002</v>
      </c>
      <c r="Q649" s="6">
        <v>3035141.73</v>
      </c>
      <c r="R649" s="6">
        <v>4.5636809459999998</v>
      </c>
      <c r="S649" s="6">
        <v>36545.957009999998</v>
      </c>
      <c r="T649" s="27">
        <v>1112075.8999999999</v>
      </c>
      <c r="U649" s="6">
        <f t="shared" si="52"/>
        <v>383.577383446</v>
      </c>
      <c r="V649" s="6">
        <f t="shared" si="53"/>
        <v>2023</v>
      </c>
      <c r="W649" s="10" t="str">
        <f>IFERROR(VLOOKUP(VALUE(D649),'HSN Lookup'!$A:$B,2,0),"Unknown")</f>
        <v>Household Steel Items</v>
      </c>
      <c r="X649" s="6" t="str">
        <f t="shared" si="54"/>
        <v>Cloth Stand</v>
      </c>
    </row>
    <row r="650" spans="1:24">
      <c r="A650" s="25" t="s">
        <v>24</v>
      </c>
      <c r="B650" s="6" t="s">
        <v>893</v>
      </c>
      <c r="C650" s="6" t="s">
        <v>26</v>
      </c>
      <c r="D650" s="26" t="s">
        <v>32</v>
      </c>
      <c r="E650" s="6" t="s">
        <v>894</v>
      </c>
      <c r="F650" s="6" t="str" cm="1">
        <f t="array" ref="F650">_xlfn.LET(
 _xlpm.txt, E650,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DRAINER</v>
      </c>
      <c r="G650" s="6" t="str" cm="1">
        <f t="array" ref="G650">_xlfn.LET(
 _xlpm.txt, TRIM(E650),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DRAINER (AM-321)</v>
      </c>
      <c r="H650" s="6" t="str">
        <f t="shared" si="50"/>
        <v>AM-321</v>
      </c>
      <c r="I650" s="6" t="str" cm="1">
        <f t="array" ref="I650">_xlfn.LET(
 _xlpm.txt, E650,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50" s="6" cm="1">
        <f t="array" ref="J650">_xlfn.LET(
 _xlpm.txt, E650,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900</v>
      </c>
      <c r="K650" s="6" t="str" cm="1">
        <f t="array" ref="K650">_xlfn.LET(
 _xlpm.txt, E650,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50" s="6" t="str">
        <f>IFERROR(_xlfn.TEXTAFTER(_xlfn.TEXTBEFORE(E650," PER"),"USD ")," ")</f>
        <v>0.7779</v>
      </c>
      <c r="M650" s="6" t="str">
        <f t="shared" si="51"/>
        <v>PCS</v>
      </c>
      <c r="N650" s="6">
        <v>125</v>
      </c>
      <c r="O650" s="6" t="s">
        <v>28</v>
      </c>
      <c r="P650" s="6">
        <v>488.52391999999998</v>
      </c>
      <c r="Q650" s="6">
        <v>61065.49</v>
      </c>
      <c r="R650" s="6">
        <v>5.8822868149999996</v>
      </c>
      <c r="S650" s="6">
        <v>735.28585190000001</v>
      </c>
      <c r="T650" s="27">
        <v>22374.400000000001</v>
      </c>
      <c r="U650" s="6">
        <f t="shared" si="52"/>
        <v>494.40620681499996</v>
      </c>
      <c r="V650" s="6">
        <f t="shared" si="53"/>
        <v>2023</v>
      </c>
      <c r="W650" s="10" t="str">
        <f>IFERROR(VLOOKUP(VALUE(D650),'HSN Lookup'!$A:$B,2,0),"Unknown")</f>
        <v>Household Steel Items</v>
      </c>
      <c r="X650" s="6" t="str">
        <f t="shared" si="54"/>
        <v>Other</v>
      </c>
    </row>
    <row r="651" spans="1:24">
      <c r="A651" s="25" t="s">
        <v>24</v>
      </c>
      <c r="B651" s="6" t="s">
        <v>893</v>
      </c>
      <c r="C651" s="6" t="s">
        <v>26</v>
      </c>
      <c r="D651" s="26" t="s">
        <v>32</v>
      </c>
      <c r="E651" s="6" t="s">
        <v>895</v>
      </c>
      <c r="F651" s="6" t="str" cm="1">
        <f t="array" ref="F651">_xlfn.LET(
 _xlpm.txt, E651,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TEA</v>
      </c>
      <c r="G651" s="6" t="str" cm="1">
        <f t="array" ref="G651">_xlfn.LET(
 _xlpm.txt, TRIM(E651),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651" s="6" t="str">
        <f t="shared" si="50"/>
        <v>NP-55</v>
      </c>
      <c r="I651" s="6" t="str" cm="1">
        <f t="array" ref="I651">_xlfn.LET(
 _xlpm.txt, E651,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51" s="6" cm="1">
        <f t="array" ref="J651">_xlfn.LET(
 _xlpm.txt, E651,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7848</v>
      </c>
      <c r="K651" s="6" t="str" cm="1">
        <f t="array" ref="K651">_xlfn.LET(
 _xlpm.txt, E651,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51" s="6" t="str">
        <f>IFERROR(_xlfn.TEXTAFTER(_xlfn.TEXTBEFORE(E651," PER"),"USD ")," ")</f>
        <v>0.2885</v>
      </c>
      <c r="M651" s="6" t="str">
        <f t="shared" si="51"/>
        <v>PCS</v>
      </c>
      <c r="N651" s="6">
        <v>359</v>
      </c>
      <c r="O651" s="6" t="s">
        <v>28</v>
      </c>
      <c r="P651" s="6">
        <v>549.02777309999999</v>
      </c>
      <c r="Q651" s="6">
        <v>197485.29</v>
      </c>
      <c r="R651" s="6">
        <v>6.6108100319999998</v>
      </c>
      <c r="S651" s="6">
        <v>2377.9083679999999</v>
      </c>
      <c r="T651" s="27">
        <v>72358.7</v>
      </c>
      <c r="U651" s="6">
        <f t="shared" si="52"/>
        <v>555.63858313200001</v>
      </c>
      <c r="V651" s="6">
        <f t="shared" si="53"/>
        <v>2023</v>
      </c>
      <c r="W651" s="10" t="str">
        <f>IFERROR(VLOOKUP(VALUE(D651),'HSN Lookup'!$A:$B,2,0),"Unknown")</f>
        <v>Household Steel Items</v>
      </c>
      <c r="X651" s="6" t="str">
        <f t="shared" si="54"/>
        <v>Tea Strainer</v>
      </c>
    </row>
    <row r="652" spans="1:24">
      <c r="A652" s="25" t="s">
        <v>24</v>
      </c>
      <c r="B652" s="6" t="s">
        <v>893</v>
      </c>
      <c r="C652" s="6" t="s">
        <v>26</v>
      </c>
      <c r="D652" s="26" t="s">
        <v>32</v>
      </c>
      <c r="E652" s="6" t="s">
        <v>896</v>
      </c>
      <c r="F652" s="6" t="str" cm="1">
        <f t="array" ref="F652">_xlfn.LET(
 _xlpm.txt, E652,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KITCHEN</v>
      </c>
      <c r="G652" s="6" t="str" cm="1">
        <f t="array" ref="G652">_xlfn.LET(
 _xlpm.txt, TRIM(E652),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BASKET (AM-322)</v>
      </c>
      <c r="H652" s="6" t="str">
        <f t="shared" si="50"/>
        <v>AM-322</v>
      </c>
      <c r="I652" s="6" t="str" cm="1">
        <f t="array" ref="I652">_xlfn.LET(
 _xlpm.txt, E652,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52" s="6" cm="1">
        <f t="array" ref="J652">_xlfn.LET(
 _xlpm.txt, E652,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480</v>
      </c>
      <c r="K652" s="6" t="str" cm="1">
        <f t="array" ref="K652">_xlfn.LET(
 _xlpm.txt, E652,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52" s="6" t="str">
        <f>IFERROR(_xlfn.TEXTAFTER(_xlfn.TEXTBEFORE(E652," PER"),"USD ")," ")</f>
        <v>1.3437</v>
      </c>
      <c r="M652" s="6" t="str">
        <f t="shared" si="51"/>
        <v>PCS</v>
      </c>
      <c r="N652" s="6">
        <v>132</v>
      </c>
      <c r="O652" s="6" t="s">
        <v>28</v>
      </c>
      <c r="P652" s="6">
        <v>426.18863640000001</v>
      </c>
      <c r="Q652" s="6">
        <v>56256.9</v>
      </c>
      <c r="R652" s="6">
        <v>5.1317114549999996</v>
      </c>
      <c r="S652" s="6">
        <v>677.38591210000004</v>
      </c>
      <c r="T652" s="27">
        <v>20612.5</v>
      </c>
      <c r="U652" s="6">
        <f t="shared" si="52"/>
        <v>431.32034785500002</v>
      </c>
      <c r="V652" s="6">
        <f t="shared" si="53"/>
        <v>2023</v>
      </c>
      <c r="W652" s="10" t="str">
        <f>IFERROR(VLOOKUP(VALUE(D652),'HSN Lookup'!$A:$B,2,0),"Unknown")</f>
        <v>Household Steel Items</v>
      </c>
      <c r="X652" s="6" t="str">
        <f t="shared" si="54"/>
        <v>Basket</v>
      </c>
    </row>
    <row r="653" spans="1:24">
      <c r="A653" s="25" t="s">
        <v>24</v>
      </c>
      <c r="B653" s="6" t="s">
        <v>897</v>
      </c>
      <c r="C653" s="6" t="s">
        <v>26</v>
      </c>
      <c r="D653" s="26" t="s">
        <v>32</v>
      </c>
      <c r="E653" s="6" t="s">
        <v>898</v>
      </c>
      <c r="F653" s="6" t="str" cm="1">
        <f t="array" ref="F653">_xlfn.LET(
 _xlpm.txt, E653,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53" s="6" t="str" cm="1">
        <f t="array" ref="G653">_xlfn.LET(
 _xlpm.txt, TRIM(E653),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(KWB-600F)</v>
      </c>
      <c r="H653" s="6" t="str">
        <f t="shared" si="50"/>
        <v>KWB-600F</v>
      </c>
      <c r="I653" s="6" t="str" cm="1">
        <f t="array" ref="I653">_xlfn.LET(
 _xlpm.txt, E653,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53" s="6" cm="1">
        <f t="array" ref="J653">_xlfn.LET(
 _xlpm.txt, E653,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653" s="6" t="str" cm="1">
        <f t="array" ref="K653">_xlfn.LET(
 _xlpm.txt, E653,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53" s="6" t="str">
        <f>IFERROR(_xlfn.TEXTAFTER(_xlfn.TEXTBEFORE(E653," PER"),"USD ")," ")</f>
        <v>0.94</v>
      </c>
      <c r="M653" s="6" t="str">
        <f t="shared" si="51"/>
        <v>PCS</v>
      </c>
      <c r="N653" s="6">
        <v>7800</v>
      </c>
      <c r="O653" s="6" t="s">
        <v>28</v>
      </c>
      <c r="P653" s="6">
        <v>515.98300640000002</v>
      </c>
      <c r="Q653" s="6">
        <v>4024667.45</v>
      </c>
      <c r="R653" s="6">
        <v>6.212920005</v>
      </c>
      <c r="S653" s="6">
        <v>48460.776039999997</v>
      </c>
      <c r="T653" s="27">
        <v>1474638.1</v>
      </c>
      <c r="U653" s="6">
        <f t="shared" si="52"/>
        <v>522.19592640500002</v>
      </c>
      <c r="V653" s="6">
        <f t="shared" si="53"/>
        <v>2023</v>
      </c>
      <c r="W653" s="10" t="str">
        <f>IFERROR(VLOOKUP(VALUE(D653),'HSN Lookup'!$A:$B,2,0),"Unknown")</f>
        <v>Household Steel Items</v>
      </c>
      <c r="X653" s="6" t="str">
        <f t="shared" si="54"/>
        <v>Other</v>
      </c>
    </row>
    <row r="654" spans="1:24">
      <c r="A654" s="25" t="s">
        <v>24</v>
      </c>
      <c r="B654" s="6" t="s">
        <v>897</v>
      </c>
      <c r="C654" s="6" t="s">
        <v>26</v>
      </c>
      <c r="D654" s="26" t="s">
        <v>32</v>
      </c>
      <c r="E654" s="6" t="s">
        <v>899</v>
      </c>
      <c r="F654" s="6" t="str" cm="1">
        <f t="array" ref="F654">_xlfn.LET(
 _xlpm.txt, E654,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54" s="6" t="str" cm="1">
        <f t="array" ref="G654">_xlfn.LET(
 _xlpm.txt, TRIM(E654),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654" s="6" t="str">
        <f t="shared" si="50"/>
        <v>SB-01</v>
      </c>
      <c r="I654" s="6" t="str" cm="1">
        <f t="array" ref="I654">_xlfn.LET(
 _xlpm.txt, E654,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54" s="6" cm="1">
        <f t="array" ref="J654">_xlfn.LET(
 _xlpm.txt, E654,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30024</v>
      </c>
      <c r="K654" s="6" t="str" cm="1">
        <f t="array" ref="K654">_xlfn.LET(
 _xlpm.txt, E654,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54" s="6" t="str">
        <f>IFERROR(_xlfn.TEXTAFTER(_xlfn.TEXTBEFORE(E654," PER"),"USD ")," ")</f>
        <v>1.090</v>
      </c>
      <c r="M654" s="6" t="str">
        <f t="shared" si="51"/>
        <v>PCS</v>
      </c>
      <c r="N654" s="6">
        <v>5004</v>
      </c>
      <c r="O654" s="6" t="s">
        <v>28</v>
      </c>
      <c r="P654" s="6">
        <v>565.97905679999997</v>
      </c>
      <c r="Q654" s="6">
        <v>2832159.2</v>
      </c>
      <c r="R654" s="6">
        <v>6.8149194069999997</v>
      </c>
      <c r="S654" s="6">
        <v>34101.85671</v>
      </c>
      <c r="T654" s="27">
        <v>1037703.1</v>
      </c>
      <c r="U654" s="6">
        <f t="shared" si="52"/>
        <v>572.79397620700001</v>
      </c>
      <c r="V654" s="6">
        <f t="shared" si="53"/>
        <v>2023</v>
      </c>
      <c r="W654" s="10" t="str">
        <f>IFERROR(VLOOKUP(VALUE(D654),'HSN Lookup'!$A:$B,2,0),"Unknown")</f>
        <v>Household Steel Items</v>
      </c>
      <c r="X654" s="6" t="str">
        <f t="shared" si="54"/>
        <v>Other</v>
      </c>
    </row>
    <row r="655" spans="1:24">
      <c r="A655" s="25" t="s">
        <v>24</v>
      </c>
      <c r="B655" s="6" t="s">
        <v>897</v>
      </c>
      <c r="C655" s="6" t="s">
        <v>26</v>
      </c>
      <c r="D655" s="26" t="s">
        <v>32</v>
      </c>
      <c r="E655" s="6" t="s">
        <v>900</v>
      </c>
      <c r="F655" s="6" t="str" cm="1">
        <f t="array" ref="F655">_xlfn.LET(
 _xlpm.txt, E655,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STEELSPORTS</v>
      </c>
      <c r="G655" s="6" t="str" cm="1">
        <f t="array" ref="G655">_xlfn.LET(
 _xlpm.txt, TRIM(E655),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655" s="6" t="str">
        <f t="shared" si="50"/>
        <v>NP-21</v>
      </c>
      <c r="I655" s="6" t="str" cm="1">
        <f t="array" ref="I655">_xlfn.LET(
 _xlpm.txt, E655,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55" s="6" t="e" cm="1">
        <f t="array" ref="J655">_xlfn.LET(
 _xlpm.txt, E655,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55" s="6" t="e" cm="1">
        <f t="array" ref="K655">_xlfn.LET(
 _xlpm.txt, E655,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55" s="6" t="str">
        <f>IFERROR(_xlfn.TEXTAFTER(_xlfn.TEXTBEFORE(E655," PER"),"USD ")," ")</f>
        <v>1.040</v>
      </c>
      <c r="M655" s="6" t="e">
        <f t="shared" si="51"/>
        <v>#VALUE!</v>
      </c>
      <c r="N655" s="6">
        <v>1984</v>
      </c>
      <c r="O655" s="6" t="s">
        <v>28</v>
      </c>
      <c r="P655" s="6">
        <v>514.30162259999997</v>
      </c>
      <c r="Q655" s="6">
        <v>1020631.57</v>
      </c>
      <c r="R655" s="6">
        <v>6.1926745639999998</v>
      </c>
      <c r="S655" s="6">
        <v>12289.36267</v>
      </c>
      <c r="T655" s="27">
        <v>373959.4</v>
      </c>
      <c r="U655" s="6">
        <f t="shared" si="52"/>
        <v>520.49429716399993</v>
      </c>
      <c r="V655" s="6">
        <f t="shared" si="53"/>
        <v>2023</v>
      </c>
      <c r="W655" s="10" t="str">
        <f>IFERROR(VLOOKUP(VALUE(D655),'HSN Lookup'!$A:$B,2,0),"Unknown")</f>
        <v>Household Steel Items</v>
      </c>
      <c r="X655" s="6" t="str">
        <f t="shared" si="54"/>
        <v>Other</v>
      </c>
    </row>
    <row r="656" spans="1:24">
      <c r="A656" s="25" t="s">
        <v>24</v>
      </c>
      <c r="B656" s="6" t="s">
        <v>897</v>
      </c>
      <c r="C656" s="6" t="s">
        <v>26</v>
      </c>
      <c r="D656" s="26" t="s">
        <v>32</v>
      </c>
      <c r="E656" s="6" t="s">
        <v>901</v>
      </c>
      <c r="F656" s="6" t="str" cm="1">
        <f t="array" ref="F656">_xlfn.LET(
 _xlpm.txt, E656,
 _xlpm.clean, TRIM(_xlfn.REGEXREPLACE(_xlpm.txt, "\(QTY[^)]*\)", "")),
 _xlpm.noBrackets, TRIM(SUBSTITUTE(SUBSTITUTE(_xlpm.clean, "(", ""), ")", "")),
 _xlpm.words, _xlfn.TEXTSPLIT(_xlpm.noBrackets, " "),
 _xlpm.firstCode, INDEX(_xlpm.words, 1),
 _xlpm.category, INDEX(_xlpm.words, 2),
 _xlpm.category
)</f>
        <v>STEEL</v>
      </c>
      <c r="G656" s="6" t="str" cm="1">
        <f t="array" ref="G656">_xlfn.LET(
 _xlpm.txt, TRIM(E656),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656" s="6" t="str">
        <f t="shared" si="50"/>
        <v>SL-01</v>
      </c>
      <c r="I656" s="6" t="str" cm="1">
        <f t="array" ref="I656">_xlfn.LET(
 _xlpm.txt, E656,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56" s="6" cm="1">
        <f t="array" ref="J656">_xlfn.LET(
 _xlpm.txt, E656,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3960</v>
      </c>
      <c r="K656" s="6" t="str" cm="1">
        <f t="array" ref="K656">_xlfn.LET(
 _xlpm.txt, E656,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56" s="6" t="str">
        <f>IFERROR(_xlfn.TEXTAFTER(_xlfn.TEXTBEFORE(E656," PER"),"USD ")," ")</f>
        <v>1.195</v>
      </c>
      <c r="M656" s="6" t="str">
        <f t="shared" si="51"/>
        <v>PCS</v>
      </c>
      <c r="N656" s="6">
        <v>759</v>
      </c>
      <c r="O656" s="6" t="s">
        <v>28</v>
      </c>
      <c r="P656" s="6">
        <v>539.56523059999995</v>
      </c>
      <c r="Q656" s="6">
        <v>409530.01</v>
      </c>
      <c r="R656" s="6">
        <v>6.496872132</v>
      </c>
      <c r="S656" s="6">
        <v>4931.1259479999999</v>
      </c>
      <c r="T656" s="27">
        <v>150051.79999999999</v>
      </c>
      <c r="U656" s="6">
        <f t="shared" si="52"/>
        <v>546.06210273199997</v>
      </c>
      <c r="V656" s="6">
        <f t="shared" si="53"/>
        <v>2023</v>
      </c>
      <c r="W656" s="10" t="str">
        <f>IFERROR(VLOOKUP(VALUE(D656),'HSN Lookup'!$A:$B,2,0),"Unknown")</f>
        <v>Household Steel Items</v>
      </c>
      <c r="X656" s="6" t="str">
        <f t="shared" si="54"/>
        <v>Other</v>
      </c>
    </row>
    <row r="657" spans="1:24">
      <c r="A657" s="25" t="s">
        <v>24</v>
      </c>
      <c r="B657" s="6" t="s">
        <v>902</v>
      </c>
      <c r="C657" s="6" t="s">
        <v>26</v>
      </c>
      <c r="D657" s="26" t="s">
        <v>32</v>
      </c>
      <c r="E657" s="6" t="s">
        <v>903</v>
      </c>
      <c r="F657" s="6"/>
      <c r="G657" s="6" t="str" cm="1">
        <f t="array" ref="G657">_xlfn.LET(
 _xlpm.txt, TRIM(E657),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657" s="6" t="str">
        <f t="shared" si="50"/>
        <v>NP-21</v>
      </c>
      <c r="I657" s="6" t="str" cm="1">
        <f t="array" ref="I657">_xlfn.LET(
 _xlpm.txt, E657,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57" s="6" t="e" cm="1">
        <f t="array" ref="J657">_xlfn.LET(
 _xlpm.txt, E657,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57" s="6" t="e" cm="1">
        <f t="array" ref="K657">_xlfn.LET(
 _xlpm.txt, E657,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57" s="6" t="str">
        <f>IFERROR(_xlfn.TEXTAFTER(_xlfn.TEXTBEFORE(E657," PER"),"USD ")," ")</f>
        <v>1.040</v>
      </c>
      <c r="M657" s="6" t="e">
        <f t="shared" si="51"/>
        <v>#VALUE!</v>
      </c>
      <c r="N657" s="6">
        <v>3616</v>
      </c>
      <c r="O657" s="6" t="s">
        <v>28</v>
      </c>
      <c r="P657" s="6">
        <v>509.02756640000001</v>
      </c>
      <c r="Q657" s="6">
        <v>1840643.68</v>
      </c>
      <c r="R657" s="6">
        <v>6.1034480379999998</v>
      </c>
      <c r="S657" s="6">
        <v>22070.06811</v>
      </c>
      <c r="T657" s="27">
        <v>674411.8</v>
      </c>
      <c r="U657" s="6">
        <f t="shared" si="52"/>
        <v>515.13101443799997</v>
      </c>
      <c r="V657" s="6">
        <f t="shared" si="53"/>
        <v>2023</v>
      </c>
      <c r="W657" s="10" t="str">
        <f>IFERROR(VLOOKUP(VALUE(D657),'HSN Lookup'!$A:$B,2,0),"Unknown")</f>
        <v>Household Steel Items</v>
      </c>
      <c r="X657" s="6" t="str">
        <f t="shared" si="54"/>
        <v>Other</v>
      </c>
    </row>
    <row r="658" spans="1:24">
      <c r="A658" s="25" t="s">
        <v>24</v>
      </c>
      <c r="B658" s="6" t="s">
        <v>902</v>
      </c>
      <c r="C658" s="6" t="s">
        <v>26</v>
      </c>
      <c r="D658" s="26" t="s">
        <v>32</v>
      </c>
      <c r="E658" s="6" t="s">
        <v>904</v>
      </c>
      <c r="F658" s="6"/>
      <c r="G658" s="6" t="str" cm="1">
        <f t="array" ref="G658">_xlfn.LET(
 _xlpm.txt, TRIM(E658),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658" s="6" t="str">
        <f t="shared" si="50"/>
        <v>SL-01</v>
      </c>
      <c r="I658" s="6" t="str" cm="1">
        <f t="array" ref="I658">_xlfn.LET(
 _xlpm.txt, E658,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58" s="6" t="e" cm="1">
        <f t="array" ref="J658">_xlfn.LET(
 _xlpm.txt, E658,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58" s="6" t="e" cm="1">
        <f t="array" ref="K658">_xlfn.LET(
 _xlpm.txt, E658,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58" s="6" t="str">
        <f>IFERROR(_xlfn.TEXTAFTER(_xlfn.TEXTBEFORE(E658," PER"),"USD ")," ")</f>
        <v>1.195</v>
      </c>
      <c r="M658" s="6" t="e">
        <f t="shared" si="51"/>
        <v>#VALUE!</v>
      </c>
      <c r="N658" s="6">
        <v>4066</v>
      </c>
      <c r="O658" s="6" t="s">
        <v>28</v>
      </c>
      <c r="P658" s="6">
        <v>542.50878909999994</v>
      </c>
      <c r="Q658" s="6">
        <v>2206057.7400000002</v>
      </c>
      <c r="R658" s="6">
        <v>6.5049015480000003</v>
      </c>
      <c r="S658" s="6">
        <v>26451.531650000001</v>
      </c>
      <c r="T658" s="27">
        <v>808299.6</v>
      </c>
      <c r="U658" s="6">
        <f t="shared" si="52"/>
        <v>549.01369064799997</v>
      </c>
      <c r="V658" s="6">
        <f t="shared" si="53"/>
        <v>2023</v>
      </c>
      <c r="W658" s="10" t="str">
        <f>IFERROR(VLOOKUP(VALUE(D658),'HSN Lookup'!$A:$B,2,0),"Unknown")</f>
        <v>Household Steel Items</v>
      </c>
      <c r="X658" s="6" t="str">
        <f t="shared" si="54"/>
        <v>Other</v>
      </c>
    </row>
    <row r="659" spans="1:24">
      <c r="A659" s="25" t="s">
        <v>24</v>
      </c>
      <c r="B659" s="6" t="s">
        <v>905</v>
      </c>
      <c r="C659" s="6" t="s">
        <v>26</v>
      </c>
      <c r="D659" s="26" t="s">
        <v>29</v>
      </c>
      <c r="E659" s="6" t="s">
        <v>906</v>
      </c>
      <c r="F659" s="6"/>
      <c r="G659" s="6" t="str" cm="1">
        <f t="array" ref="G659">_xlfn.LET(
 _xlpm.txt, TRIM(E659),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(ITEM NO: 8001-2)</v>
      </c>
      <c r="H659" s="6" t="str">
        <f t="shared" si="50"/>
        <v>ITEM NO: 8001-2</v>
      </c>
      <c r="I659" s="6" t="str" cm="1">
        <f t="array" ref="I659">_xlfn.LET(
 _xlpm.txt, E659,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59" s="6" t="e" cm="1">
        <f t="array" ref="J659">_xlfn.LET(
 _xlpm.txt, E659,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659" s="6" t="e" cm="1">
        <f t="array" ref="K659">_xlfn.LET(
 _xlpm.txt, E659,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659" s="6" t="str">
        <f>IFERROR(_xlfn.TEXTAFTER(_xlfn.TEXTBEFORE(E659," PER"),"USD ")," ")</f>
        <v xml:space="preserve"> </v>
      </c>
      <c r="M659" s="6" t="e">
        <f t="shared" si="51"/>
        <v>#N/A</v>
      </c>
      <c r="N659" s="6">
        <v>4903</v>
      </c>
      <c r="O659" s="6" t="s">
        <v>28</v>
      </c>
      <c r="P659" s="6">
        <v>466.9197226</v>
      </c>
      <c r="Q659" s="6">
        <v>2289307.4</v>
      </c>
      <c r="R659" s="6">
        <v>5.5985578250000003</v>
      </c>
      <c r="S659" s="6">
        <v>27449.729019999999</v>
      </c>
      <c r="T659" s="27">
        <v>1006379.5</v>
      </c>
      <c r="U659" s="6">
        <f t="shared" si="52"/>
        <v>472.518280425</v>
      </c>
      <c r="V659" s="6">
        <f t="shared" si="53"/>
        <v>2023</v>
      </c>
      <c r="W659" s="10" t="str">
        <f>IFERROR(VLOOKUP(VALUE(D659),'HSN Lookup'!$A:$B,2,0),"Unknown")</f>
        <v>Steel Scrubbers</v>
      </c>
      <c r="X659" s="6" t="str">
        <f t="shared" si="54"/>
        <v>Scrubber</v>
      </c>
    </row>
    <row r="660" spans="1:24">
      <c r="A660" s="25" t="s">
        <v>24</v>
      </c>
      <c r="B660" s="6" t="s">
        <v>907</v>
      </c>
      <c r="C660" s="6" t="s">
        <v>26</v>
      </c>
      <c r="D660" s="26" t="s">
        <v>32</v>
      </c>
      <c r="E660" s="6" t="s">
        <v>908</v>
      </c>
      <c r="F660" s="6" t="str">
        <f>LEFT(E660, FIND(" ", E660)-1)</f>
        <v>NP-20</v>
      </c>
      <c r="G660" s="6" t="str" cm="1">
        <f t="array" ref="G660">_xlfn.LET(
 _xlpm.txt, TRIM(E660),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660" s="6" t="str">
        <f t="shared" si="50"/>
        <v>NP-20</v>
      </c>
      <c r="I660" s="6" cm="1">
        <f t="array" ref="I660">_xlfn.LET(
 _xlpm.txt, E660,
 _xlpm.afterQty, IFERROR(_xlfn.TEXTAFTER(_xlpm.txt, "QTY:"), ""),
 _xlpm.numberText, TRIM(_xlfn.TEXTBEFORE(_xlpm.afterQty, " ")),
 _xlpm.cleanNum, SUBSTITUTE(_xlpm.numberText, ",", ""),
 IF(ISNUMBER(--_xlpm.cleanNum), --_xlpm.cleanNum, "")
)</f>
        <v>19656</v>
      </c>
      <c r="J660" s="6" cm="1">
        <f t="array" ref="J660">_xlfn.LET(
 _xlpm.txt, E660,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19656</v>
      </c>
      <c r="K660" s="6" t="str" cm="1">
        <f t="array" ref="K660">_xlfn.LET(
 _xlpm.txt, E660,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60" s="6" t="str">
        <f>IFERROR(_xlfn.TEXTAFTER(_xlfn.TEXTBEFORE(E660," PER"),"USD ")," ")</f>
        <v>1.025</v>
      </c>
      <c r="M660" s="6" t="str">
        <f t="shared" si="51"/>
        <v>OTHER</v>
      </c>
      <c r="N660" s="6">
        <v>3221</v>
      </c>
      <c r="O660" s="6" t="s">
        <v>28</v>
      </c>
      <c r="P660" s="6">
        <v>541.04561060000003</v>
      </c>
      <c r="Q660" s="6">
        <v>1742924.33</v>
      </c>
      <c r="R660" s="6">
        <v>6.4873574410000003</v>
      </c>
      <c r="S660" s="6">
        <v>20898.37326</v>
      </c>
      <c r="T660" s="27">
        <v>638607.5</v>
      </c>
      <c r="U660" s="6">
        <f t="shared" si="52"/>
        <v>547.532968041</v>
      </c>
      <c r="V660" s="6">
        <f t="shared" si="53"/>
        <v>2023</v>
      </c>
      <c r="W660" s="10" t="str">
        <f>IFERROR(VLOOKUP(VALUE(D660),'HSN Lookup'!$A:$B,2,0),"Unknown")</f>
        <v>Household Steel Items</v>
      </c>
      <c r="X660" s="6" t="str">
        <f t="shared" si="54"/>
        <v>Other</v>
      </c>
    </row>
    <row r="661" spans="1:24">
      <c r="A661" s="25" t="s">
        <v>24</v>
      </c>
      <c r="B661" s="6" t="s">
        <v>907</v>
      </c>
      <c r="C661" s="6" t="s">
        <v>26</v>
      </c>
      <c r="D661" s="26" t="s">
        <v>32</v>
      </c>
      <c r="E661" s="6" t="s">
        <v>909</v>
      </c>
      <c r="F661" s="6" t="str">
        <f>LEFT(E661, FIND(" ", E661)-1)</f>
        <v>SL-01</v>
      </c>
      <c r="G661" s="6" t="str" cm="1">
        <f t="array" ref="G661">_xlfn.LET(
 _xlpm.txt, TRIM(E661),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661" s="6" t="str">
        <f t="shared" si="50"/>
        <v>SL-01</v>
      </c>
      <c r="I661" s="6" cm="1">
        <f t="array" ref="I661">_xlfn.LET(
 _xlpm.txt, E661,
 _xlpm.afterQty, IFERROR(_xlfn.TEXTAFTER(_xlpm.txt, "QTY:"), ""),
 _xlpm.numberText, TRIM(_xlfn.TEXTBEFORE(_xlpm.afterQty, " ")),
 _xlpm.cleanNum, SUBSTITUTE(_xlpm.numberText, ",", ""),
 IF(ISNUMBER(--_xlpm.cleanNum), --_xlpm.cleanNum, "")
)</f>
        <v>5376</v>
      </c>
      <c r="J661" s="6" cm="1">
        <f t="array" ref="J661">_xlfn.LET(
 _xlpm.txt, E661,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5376</v>
      </c>
      <c r="K661" s="6" t="str" cm="1">
        <f t="array" ref="K661">_xlfn.LET(
 _xlpm.txt, E661,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661" s="6" t="str">
        <f>IFERROR(_xlfn.TEXTAFTER(_xlfn.TEXTBEFORE(E661," PER"),"USD ")," ")</f>
        <v>1.195</v>
      </c>
      <c r="M661" s="6" t="str">
        <f t="shared" si="51"/>
        <v>OTHER</v>
      </c>
      <c r="N661" s="6">
        <v>1030</v>
      </c>
      <c r="O661" s="6" t="s">
        <v>28</v>
      </c>
      <c r="P661" s="6">
        <v>539.36267469999996</v>
      </c>
      <c r="Q661" s="6">
        <v>555759.30000000005</v>
      </c>
      <c r="R661" s="6">
        <v>6.4671783539999996</v>
      </c>
      <c r="S661" s="6">
        <v>6663.7805760000001</v>
      </c>
      <c r="T661" s="27">
        <v>203630.3</v>
      </c>
      <c r="U661" s="6">
        <f t="shared" si="52"/>
        <v>545.82985305399995</v>
      </c>
      <c r="V661" s="6">
        <f t="shared" si="53"/>
        <v>2023</v>
      </c>
      <c r="W661" s="10" t="str">
        <f>IFERROR(VLOOKUP(VALUE(D661),'HSN Lookup'!$A:$B,2,0),"Unknown")</f>
        <v>Household Steel Items</v>
      </c>
      <c r="X661" s="6" t="str">
        <f t="shared" si="54"/>
        <v>Other</v>
      </c>
    </row>
    <row r="662" spans="1:24">
      <c r="A662" s="25" t="s">
        <v>24</v>
      </c>
      <c r="B662" s="6" t="s">
        <v>907</v>
      </c>
      <c r="C662" s="6" t="s">
        <v>26</v>
      </c>
      <c r="D662" s="26" t="s">
        <v>32</v>
      </c>
      <c r="E662" s="6" t="s">
        <v>910</v>
      </c>
      <c r="F662" s="6" t="str">
        <f>LEFT(E662, FIND(" ", E662)-1)</f>
        <v>NP-21</v>
      </c>
      <c r="G662" s="6" t="str" cm="1">
        <f t="array" ref="G662">_xlfn.LET(
 _xlpm.txt, TRIM(E662),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662" s="6" t="str">
        <f t="shared" si="50"/>
        <v>NP-21</v>
      </c>
      <c r="I662" s="6" t="str" cm="1">
        <f t="array" ref="I662">_xlfn.LET(
 _xlpm.txt, E662,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62" s="6" t="e" cm="1">
        <f t="array" ref="J662">_xlfn.LET(
 _xlpm.txt, E662,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662" s="6" t="e" cm="1">
        <f t="array" ref="K662">_xlfn.LET(
 _xlpm.txt, E662,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662" s="6" t="str">
        <f>IFERROR(_xlfn.TEXTAFTER(_xlfn.TEXTBEFORE(E662," PER"),"USD ")," ")</f>
        <v>1.040</v>
      </c>
      <c r="M662" s="6" t="e">
        <f t="shared" si="51"/>
        <v>#N/A</v>
      </c>
      <c r="N662" s="6">
        <v>2973</v>
      </c>
      <c r="O662" s="6" t="s">
        <v>28</v>
      </c>
      <c r="P662" s="6">
        <v>514.10854519999998</v>
      </c>
      <c r="Q662" s="6">
        <v>1528753.17</v>
      </c>
      <c r="R662" s="6">
        <v>6.1643710460000003</v>
      </c>
      <c r="S662" s="6">
        <v>18330.373739999999</v>
      </c>
      <c r="T662" s="27">
        <v>560135.19999999995</v>
      </c>
      <c r="U662" s="6">
        <f t="shared" si="52"/>
        <v>520.27291624600002</v>
      </c>
      <c r="V662" s="6">
        <f t="shared" si="53"/>
        <v>2023</v>
      </c>
      <c r="W662" s="10" t="str">
        <f>IFERROR(VLOOKUP(VALUE(D662),'HSN Lookup'!$A:$B,2,0),"Unknown")</f>
        <v>Household Steel Items</v>
      </c>
      <c r="X662" s="6" t="str">
        <f t="shared" si="54"/>
        <v>Other</v>
      </c>
    </row>
    <row r="663" spans="1:24">
      <c r="A663" s="25" t="s">
        <v>24</v>
      </c>
      <c r="B663" s="6" t="s">
        <v>911</v>
      </c>
      <c r="C663" s="6" t="s">
        <v>26</v>
      </c>
      <c r="D663" s="26" t="s">
        <v>32</v>
      </c>
      <c r="E663" s="6" t="s">
        <v>912</v>
      </c>
      <c r="F663" s="6"/>
      <c r="G663" s="6" t="str" cm="1">
        <f t="array" ref="G663">_xlfn.LET(
 _xlpm.txt, TRIM(E663),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663" s="6" t="str">
        <f t="shared" si="50"/>
        <v>NP-20</v>
      </c>
      <c r="I663" s="6" t="str" cm="1">
        <f t="array" ref="I663">_xlfn.LET(
 _xlpm.txt, E663,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63" s="6" cm="1">
        <f t="array" ref="J663">_xlfn.LET(
 _xlpm.txt, E663,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15840</v>
      </c>
      <c r="K663" s="6" t="str" cm="1">
        <f t="array" ref="K663">_xlfn.LET(
 _xlpm.txt, E663,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63" s="6" t="str">
        <f>IFERROR(_xlfn.TEXTAFTER(_xlfn.TEXTBEFORE(E663," PER"),"USD ")," ")</f>
        <v>1.0245</v>
      </c>
      <c r="M663" s="6" t="str">
        <f t="shared" si="51"/>
        <v>PCS</v>
      </c>
      <c r="N663" s="6">
        <v>2816</v>
      </c>
      <c r="O663" s="6" t="s">
        <v>28</v>
      </c>
      <c r="P663" s="6">
        <v>498.42113280000001</v>
      </c>
      <c r="Q663" s="6">
        <v>1403553.91</v>
      </c>
      <c r="R663" s="6">
        <v>5.9762725760000004</v>
      </c>
      <c r="S663" s="6">
        <v>16829.183570000001</v>
      </c>
      <c r="T663" s="27">
        <v>514262.2</v>
      </c>
      <c r="U663" s="6">
        <f t="shared" si="52"/>
        <v>504.39740537599999</v>
      </c>
      <c r="V663" s="6">
        <f t="shared" si="53"/>
        <v>2023</v>
      </c>
      <c r="W663" s="10" t="str">
        <f>IFERROR(VLOOKUP(VALUE(D663),'HSN Lookup'!$A:$B,2,0),"Unknown")</f>
        <v>Household Steel Items</v>
      </c>
      <c r="X663" s="6" t="str">
        <f t="shared" si="54"/>
        <v>Other</v>
      </c>
    </row>
    <row r="664" spans="1:24">
      <c r="A664" s="25" t="s">
        <v>24</v>
      </c>
      <c r="B664" s="6" t="s">
        <v>911</v>
      </c>
      <c r="C664" s="6" t="s">
        <v>26</v>
      </c>
      <c r="D664" s="26" t="s">
        <v>32</v>
      </c>
      <c r="E664" s="6" t="s">
        <v>913</v>
      </c>
      <c r="F664" s="6"/>
      <c r="G664" s="6" t="str" cm="1">
        <f t="array" ref="G664">_xlfn.LET(
 _xlpm.txt, TRIM(E664),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664" s="6" t="str">
        <f t="shared" si="50"/>
        <v>AM-06</v>
      </c>
      <c r="I664" s="6" t="str" cm="1">
        <f t="array" ref="I664">_xlfn.LET(
 _xlpm.txt, E664,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64" s="6" cm="1">
        <f t="array" ref="J664">_xlfn.LET(
 _xlpm.txt, E664,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3276</v>
      </c>
      <c r="K664" s="6" t="str" cm="1">
        <f t="array" ref="K664">_xlfn.LET(
 _xlpm.txt, E664,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64" s="6" t="str">
        <f>IFERROR(_xlfn.TEXTAFTER(_xlfn.TEXTBEFORE(E664," PER"),"USD ")," ")</f>
        <v>1.0390</v>
      </c>
      <c r="M664" s="6" t="str">
        <f t="shared" si="51"/>
        <v>PCS</v>
      </c>
      <c r="N664" s="6">
        <v>491</v>
      </c>
      <c r="O664" s="6" t="s">
        <v>28</v>
      </c>
      <c r="P664" s="6">
        <v>599.0813594</v>
      </c>
      <c r="Q664" s="6">
        <v>294388.58</v>
      </c>
      <c r="R664" s="6">
        <v>7.1832297289999998</v>
      </c>
      <c r="S664" s="6">
        <v>3529.8390890000001</v>
      </c>
      <c r="T664" s="27">
        <v>107864</v>
      </c>
      <c r="U664" s="6">
        <f t="shared" si="52"/>
        <v>606.264589129</v>
      </c>
      <c r="V664" s="6">
        <f t="shared" si="53"/>
        <v>2023</v>
      </c>
      <c r="W664" s="10" t="str">
        <f>IFERROR(VLOOKUP(VALUE(D664),'HSN Lookup'!$A:$B,2,0),"Unknown")</f>
        <v>Household Steel Items</v>
      </c>
      <c r="X664" s="6" t="str">
        <f t="shared" si="54"/>
        <v>Other</v>
      </c>
    </row>
    <row r="665" spans="1:24">
      <c r="A665" s="25" t="s">
        <v>24</v>
      </c>
      <c r="B665" s="6" t="s">
        <v>911</v>
      </c>
      <c r="C665" s="6" t="s">
        <v>26</v>
      </c>
      <c r="D665" s="26" t="s">
        <v>32</v>
      </c>
      <c r="E665" s="6" t="s">
        <v>914</v>
      </c>
      <c r="F665" s="6" t="str">
        <f>LEFT(E665, FIND(" ", E665)-1)</f>
        <v>AM-253</v>
      </c>
      <c r="G665" s="6" t="str" cm="1">
        <f t="array" ref="G665">_xlfn.LET(
 _xlpm.txt, TRIM(E665),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KITCHEN TURNER</v>
      </c>
      <c r="H665" s="6" t="str">
        <f t="shared" si="50"/>
        <v>AM-253</v>
      </c>
      <c r="I665" s="6" cm="1">
        <f t="array" ref="I665">_xlfn.LET(
 _xlpm.txt, E665,
 _xlpm.afterQty, IFERROR(_xlfn.TEXTAFTER(_xlpm.txt, "QTY:"), ""),
 _xlpm.numberText, TRIM(_xlfn.TEXTBEFORE(_xlpm.afterQty, " ")),
 _xlpm.cleanNum, SUBSTITUTE(_xlpm.numberText, ",", ""),
 IF(ISNUMBER(--_xlpm.cleanNum), --_xlpm.cleanNum, "")
)</f>
        <v>20160</v>
      </c>
      <c r="J665" s="6" cm="1">
        <f t="array" ref="J665">_xlfn.LET(
 _xlpm.txt, E665,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20160</v>
      </c>
      <c r="K665" s="6" t="str" cm="1">
        <f t="array" ref="K665">_xlfn.LET(
 _xlpm.txt, E665,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65" s="6" t="str">
        <f>IFERROR(_xlfn.TEXTAFTER(_xlfn.TEXTBEFORE(E665," PER"),"USD ")," ")</f>
        <v>0.5305</v>
      </c>
      <c r="M665" s="6" t="str">
        <f t="shared" si="51"/>
        <v>PCS</v>
      </c>
      <c r="N665" s="6">
        <v>1960</v>
      </c>
      <c r="O665" s="6" t="s">
        <v>28</v>
      </c>
      <c r="P665" s="6">
        <v>474.56112239999999</v>
      </c>
      <c r="Q665" s="6">
        <v>930139.8</v>
      </c>
      <c r="R665" s="6">
        <v>5.6901813240000001</v>
      </c>
      <c r="S665" s="6">
        <v>11152.7554</v>
      </c>
      <c r="T665" s="27">
        <v>340803.3</v>
      </c>
      <c r="U665" s="6">
        <f t="shared" si="52"/>
        <v>480.25130372399997</v>
      </c>
      <c r="V665" s="6">
        <f t="shared" si="53"/>
        <v>2023</v>
      </c>
      <c r="W665" s="10" t="str">
        <f>IFERROR(VLOOKUP(VALUE(D665),'HSN Lookup'!$A:$B,2,0),"Unknown")</f>
        <v>Household Steel Items</v>
      </c>
      <c r="X665" s="6" t="str">
        <f t="shared" si="54"/>
        <v>Other</v>
      </c>
    </row>
    <row r="666" spans="1:24">
      <c r="A666" s="25" t="s">
        <v>24</v>
      </c>
      <c r="B666" s="6" t="s">
        <v>911</v>
      </c>
      <c r="C666" s="6" t="s">
        <v>26</v>
      </c>
      <c r="D666" s="26" t="s">
        <v>32</v>
      </c>
      <c r="E666" s="6" t="s">
        <v>915</v>
      </c>
      <c r="F666" s="6"/>
      <c r="G666" s="6" t="str" cm="1">
        <f t="array" ref="G666">_xlfn.LET(
 _xlpm.txt, TRIM(E666),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666" s="6" t="str">
        <f t="shared" si="50"/>
        <v>SB-01</v>
      </c>
      <c r="I666" s="6" t="str" cm="1">
        <f t="array" ref="I666">_xlfn.LET(
 _xlpm.txt, E666,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66" s="6" cm="1">
        <f t="array" ref="J666">_xlfn.LET(
 _xlpm.txt, E666,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3096</v>
      </c>
      <c r="K666" s="6" t="str" cm="1">
        <f t="array" ref="K666">_xlfn.LET(
 _xlpm.txt, E666,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66" s="6" t="str">
        <f>IFERROR(_xlfn.TEXTAFTER(_xlfn.TEXTBEFORE(E666," PER"),"USD ")," ")</f>
        <v>1.1100</v>
      </c>
      <c r="M666" s="6" t="str">
        <f t="shared" si="51"/>
        <v>PCS</v>
      </c>
      <c r="N666" s="6">
        <v>490</v>
      </c>
      <c r="O666" s="6" t="s">
        <v>28</v>
      </c>
      <c r="P666" s="6">
        <v>606.33494489999998</v>
      </c>
      <c r="Q666" s="6">
        <v>297225.39</v>
      </c>
      <c r="R666" s="6">
        <v>7.270203177</v>
      </c>
      <c r="S666" s="6">
        <v>3563.8535969999998</v>
      </c>
      <c r="T666" s="27">
        <v>108903.4</v>
      </c>
      <c r="U666" s="6">
        <f t="shared" si="52"/>
        <v>613.60514807699997</v>
      </c>
      <c r="V666" s="6">
        <f t="shared" si="53"/>
        <v>2023</v>
      </c>
      <c r="W666" s="10" t="str">
        <f>IFERROR(VLOOKUP(VALUE(D666),'HSN Lookup'!$A:$B,2,0),"Unknown")</f>
        <v>Household Steel Items</v>
      </c>
      <c r="X666" s="6" t="str">
        <f t="shared" si="54"/>
        <v>Other</v>
      </c>
    </row>
    <row r="667" spans="1:24">
      <c r="A667" s="25" t="s">
        <v>24</v>
      </c>
      <c r="B667" s="6" t="s">
        <v>911</v>
      </c>
      <c r="C667" s="6" t="s">
        <v>26</v>
      </c>
      <c r="D667" s="26" t="s">
        <v>32</v>
      </c>
      <c r="E667" s="6" t="s">
        <v>916</v>
      </c>
      <c r="F667" s="6"/>
      <c r="G667" s="6" t="str" cm="1">
        <f t="array" ref="G667">_xlfn.LET(
 _xlpm.txt, TRIM(E667),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667" s="6" t="str">
        <f t="shared" si="50"/>
        <v>NP-21</v>
      </c>
      <c r="I667" s="6" t="str" cm="1">
        <f t="array" ref="I667">_xlfn.LET(
 _xlpm.txt, E667,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67" s="6" t="e" cm="1">
        <f t="array" ref="J667">_xlfn.LET(
 _xlpm.txt, E667,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667" s="6" t="e" cm="1">
        <f t="array" ref="K667">_xlfn.LET(
 _xlpm.txt, E667,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667" s="6" t="str">
        <f>IFERROR(_xlfn.TEXTAFTER(_xlfn.TEXTBEFORE(E667," PER"),"USD ")," ")</f>
        <v>1.0400</v>
      </c>
      <c r="M667" s="6" t="e">
        <f t="shared" si="51"/>
        <v>#VALUE!</v>
      </c>
      <c r="N667" s="6">
        <v>3673</v>
      </c>
      <c r="O667" s="6" t="s">
        <v>28</v>
      </c>
      <c r="P667" s="6">
        <v>505.96195560000001</v>
      </c>
      <c r="Q667" s="6">
        <v>1858701.84</v>
      </c>
      <c r="R667" s="6">
        <v>6.0666901150000001</v>
      </c>
      <c r="S667" s="6">
        <v>22286.592809999998</v>
      </c>
      <c r="T667" s="27">
        <v>681028.4</v>
      </c>
      <c r="U667" s="6">
        <f t="shared" si="52"/>
        <v>512.02864571500004</v>
      </c>
      <c r="V667" s="6">
        <f t="shared" si="53"/>
        <v>2023</v>
      </c>
      <c r="W667" s="10" t="str">
        <f>IFERROR(VLOOKUP(VALUE(D667),'HSN Lookup'!$A:$B,2,0),"Unknown")</f>
        <v>Household Steel Items</v>
      </c>
      <c r="X667" s="6" t="str">
        <f t="shared" si="54"/>
        <v>Other</v>
      </c>
    </row>
    <row r="668" spans="1:24">
      <c r="A668" s="25" t="s">
        <v>24</v>
      </c>
      <c r="B668" s="6" t="s">
        <v>917</v>
      </c>
      <c r="C668" s="6" t="s">
        <v>26</v>
      </c>
      <c r="D668" s="26" t="s">
        <v>32</v>
      </c>
      <c r="E668" s="6" t="s">
        <v>918</v>
      </c>
      <c r="F668" s="6"/>
      <c r="G668" s="6" t="str" cm="1">
        <f t="array" ref="G668">_xlfn.LET(
 _xlpm.txt, TRIM(E668),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668" s="6" t="str">
        <f t="shared" si="50"/>
        <v>NP-19</v>
      </c>
      <c r="I668" s="6" cm="1">
        <f t="array" ref="I668">_xlfn.LET(
 _xlpm.txt, E668,
 _xlpm.afterQty, IFERROR(_xlfn.TEXTAFTER(_xlpm.txt, "QTY:"), ""),
 _xlpm.numberText, TRIM(_xlfn.TEXTBEFORE(_xlpm.afterQty, " ")),
 _xlpm.cleanNum, SUBSTITUTE(_xlpm.numberText, ",", ""),
 IF(ISNUMBER(--_xlpm.cleanNum), --_xlpm.cleanNum, "")
)</f>
        <v>60672</v>
      </c>
      <c r="J668" s="6" cm="1">
        <f t="array" ref="J668">_xlfn.LET(
 _xlpm.txt, E668,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60672</v>
      </c>
      <c r="K668" s="6" t="str" cm="1">
        <f t="array" ref="K668">_xlfn.LET(
 _xlpm.txt, E668,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68" s="6" t="str">
        <f>IFERROR(_xlfn.TEXTAFTER(_xlfn.TEXTBEFORE(E668," PER"),"USD ")," ")</f>
        <v>0.4584</v>
      </c>
      <c r="M668" s="6" t="str">
        <f t="shared" si="51"/>
        <v>PCS</v>
      </c>
      <c r="N668" s="6">
        <v>9480</v>
      </c>
      <c r="O668" s="6" t="s">
        <v>28</v>
      </c>
      <c r="P668" s="6">
        <v>257.47406119999999</v>
      </c>
      <c r="Q668" s="6">
        <v>2440854.1</v>
      </c>
      <c r="R668" s="6">
        <v>3.0872189589999999</v>
      </c>
      <c r="S668" s="6">
        <v>29266.835729999999</v>
      </c>
      <c r="T668" s="27">
        <v>894328.9</v>
      </c>
      <c r="U668" s="6">
        <f t="shared" si="52"/>
        <v>260.56128015899998</v>
      </c>
      <c r="V668" s="6">
        <f t="shared" si="53"/>
        <v>2023</v>
      </c>
      <c r="W668" s="10" t="str">
        <f>IFERROR(VLOOKUP(VALUE(D668),'HSN Lookup'!$A:$B,2,0),"Unknown")</f>
        <v>Household Steel Items</v>
      </c>
      <c r="X668" s="6" t="str">
        <f t="shared" si="54"/>
        <v>Other</v>
      </c>
    </row>
    <row r="669" spans="1:24">
      <c r="A669" s="25" t="s">
        <v>24</v>
      </c>
      <c r="B669" s="6" t="s">
        <v>917</v>
      </c>
      <c r="C669" s="6" t="s">
        <v>26</v>
      </c>
      <c r="D669" s="26" t="s">
        <v>32</v>
      </c>
      <c r="E669" s="6" t="s">
        <v>919</v>
      </c>
      <c r="F669" s="6"/>
      <c r="G669" s="6" t="str" cm="1">
        <f t="array" ref="G669">_xlfn.LET(
 _xlpm.txt, TRIM(E669),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(DS-25)</v>
      </c>
      <c r="H669" s="6" t="str">
        <f t="shared" si="50"/>
        <v>DS-25</v>
      </c>
      <c r="I669" s="6" cm="1">
        <f t="array" ref="I669">_xlfn.LET(
 _xlpm.txt, E669,
 _xlpm.afterQty, IFERROR(_xlfn.TEXTAFTER(_xlpm.txt, "QTY:"), ""),
 _xlpm.numberText, TRIM(_xlfn.TEXTBEFORE(_xlpm.afterQty, " ")),
 _xlpm.cleanNum, SUBSTITUTE(_xlpm.numberText, ",", ""),
 IF(ISNUMBER(--_xlpm.cleanNum), --_xlpm.cleanNum, "")
)</f>
        <v>75000</v>
      </c>
      <c r="J669" s="6" cm="1">
        <f t="array" ref="J669">_xlfn.LET(
 _xlpm.txt, E669,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75000</v>
      </c>
      <c r="K669" s="6" t="str" cm="1">
        <f t="array" ref="K669">_xlfn.LET(
 _xlpm.txt, E669,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69" s="6" t="str">
        <f>IFERROR(_xlfn.TEXTAFTER(_xlfn.TEXTBEFORE(E669," PER"),"USD ")," ")</f>
        <v>0.2120</v>
      </c>
      <c r="M669" s="6" t="str">
        <f t="shared" si="51"/>
        <v>PCS</v>
      </c>
      <c r="N669" s="6">
        <v>2500</v>
      </c>
      <c r="O669" s="6" t="s">
        <v>28</v>
      </c>
      <c r="P669" s="6">
        <v>558.16958</v>
      </c>
      <c r="Q669" s="6">
        <v>1395423.95</v>
      </c>
      <c r="R669" s="6">
        <v>6.6926808150000001</v>
      </c>
      <c r="S669" s="6">
        <v>16731.70204</v>
      </c>
      <c r="T669" s="27">
        <v>511283.4</v>
      </c>
      <c r="U669" s="6">
        <f t="shared" si="52"/>
        <v>564.86226081500001</v>
      </c>
      <c r="V669" s="6">
        <f t="shared" si="53"/>
        <v>2023</v>
      </c>
      <c r="W669" s="10" t="str">
        <f>IFERROR(VLOOKUP(VALUE(D669),'HSN Lookup'!$A:$B,2,0),"Unknown")</f>
        <v>Household Steel Items</v>
      </c>
      <c r="X669" s="6" t="str">
        <f t="shared" si="54"/>
        <v>Other</v>
      </c>
    </row>
    <row r="670" spans="1:24">
      <c r="A670" s="25" t="s">
        <v>24</v>
      </c>
      <c r="B670" s="6" t="s">
        <v>917</v>
      </c>
      <c r="C670" s="6" t="s">
        <v>26</v>
      </c>
      <c r="D670" s="26" t="s">
        <v>32</v>
      </c>
      <c r="E670" s="6" t="s">
        <v>920</v>
      </c>
      <c r="F670" s="6"/>
      <c r="G670" s="6" t="str" cm="1">
        <f t="array" ref="G670">_xlfn.LET(
 _xlpm.txt, TRIM(E670),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SPRINKLER (AM-430)</v>
      </c>
      <c r="H670" s="6" t="str">
        <f t="shared" si="50"/>
        <v>AM-430</v>
      </c>
      <c r="I670" s="6" cm="1">
        <f t="array" ref="I670">_xlfn.LET(
 _xlpm.txt, E670,
 _xlpm.afterQty, IFERROR(_xlfn.TEXTAFTER(_xlpm.txt, "QTY:"), ""),
 _xlpm.numberText, TRIM(_xlfn.TEXTBEFORE(_xlpm.afterQty, " ")),
 _xlpm.cleanNum, SUBSTITUTE(_xlpm.numberText, ",", ""),
 IF(ISNUMBER(--_xlpm.cleanNum), --_xlpm.cleanNum, "")
)</f>
        <v>960</v>
      </c>
      <c r="J670" s="6" cm="1">
        <f t="array" ref="J670">_xlfn.LET(
 _xlpm.txt, E670,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960</v>
      </c>
      <c r="K670" s="6" t="str" cm="1">
        <f t="array" ref="K670">_xlfn.LET(
 _xlpm.txt, E670,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70" s="6" t="str">
        <f>IFERROR(_xlfn.TEXTAFTER(_xlfn.TEXTBEFORE(E670," PER"),"USD ")," ")</f>
        <v>0.6160</v>
      </c>
      <c r="M670" s="6" t="str">
        <f t="shared" si="51"/>
        <v>PCS</v>
      </c>
      <c r="N670" s="6">
        <v>180</v>
      </c>
      <c r="O670" s="6" t="s">
        <v>28</v>
      </c>
      <c r="P670" s="6">
        <v>288.3290556</v>
      </c>
      <c r="Q670" s="6">
        <v>51899.23</v>
      </c>
      <c r="R670" s="6">
        <v>3.4571829200000002</v>
      </c>
      <c r="S670" s="6">
        <v>622.29292569999996</v>
      </c>
      <c r="T670" s="27">
        <v>19015.900000000001</v>
      </c>
      <c r="U670" s="6">
        <f t="shared" si="52"/>
        <v>291.78623851999998</v>
      </c>
      <c r="V670" s="6">
        <f t="shared" si="53"/>
        <v>2023</v>
      </c>
      <c r="W670" s="10" t="str">
        <f>IFERROR(VLOOKUP(VALUE(D670),'HSN Lookup'!$A:$B,2,0),"Unknown")</f>
        <v>Household Steel Items</v>
      </c>
      <c r="X670" s="6" t="str">
        <f t="shared" si="54"/>
        <v>Sprinkler</v>
      </c>
    </row>
    <row r="671" spans="1:24">
      <c r="A671" s="25" t="s">
        <v>24</v>
      </c>
      <c r="B671" s="6" t="s">
        <v>921</v>
      </c>
      <c r="C671" s="6" t="s">
        <v>26</v>
      </c>
      <c r="D671" s="26" t="s">
        <v>29</v>
      </c>
      <c r="E671" s="6" t="s">
        <v>922</v>
      </c>
      <c r="F671" s="6"/>
      <c r="G671" s="6" t="str" cm="1">
        <f t="array" ref="G671">_xlfn.LET(
 _xlpm.txt, TRIM(E671),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671" s="6" t="str">
        <f t="shared" si="50"/>
        <v>OKS-4156</v>
      </c>
      <c r="I671" s="6" cm="1">
        <f t="array" ref="I671">_xlfn.LET(
 _xlpm.txt, E671,
 _xlpm.afterQty, IFERROR(_xlfn.TEXTAFTER(_xlpm.txt, "QTY:"), ""),
 _xlpm.numberText, TRIM(_xlfn.TEXTBEFORE(_xlpm.afterQty, " ")),
 _xlpm.cleanNum, SUBSTITUTE(_xlpm.numberText, ",", ""),
 IF(ISNUMBER(--_xlpm.cleanNum), --_xlpm.cleanNum, "")
)</f>
        <v>99000</v>
      </c>
      <c r="J671" s="6" cm="1">
        <f t="array" ref="J671">_xlfn.LET(
 _xlpm.txt, E671,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99000</v>
      </c>
      <c r="K671" s="6" t="str" cm="1">
        <f t="array" ref="K671">_xlfn.LET(
 _xlpm.txt, E671,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671" s="6" t="str">
        <f>IFERROR(_xlfn.TEXTAFTER(_xlfn.TEXTBEFORE(E671," PER"),"USD ")," ")</f>
        <v xml:space="preserve"> </v>
      </c>
      <c r="M671" s="6" t="str">
        <f t="shared" si="51"/>
        <v>SET</v>
      </c>
      <c r="N671" s="6">
        <v>8624</v>
      </c>
      <c r="O671" s="6" t="s">
        <v>28</v>
      </c>
      <c r="P671" s="6">
        <v>249.23834529999999</v>
      </c>
      <c r="Q671" s="6">
        <v>2149650.8199999998</v>
      </c>
      <c r="R671" s="6">
        <v>2.9884693690000002</v>
      </c>
      <c r="S671" s="6">
        <v>25775.189689999999</v>
      </c>
      <c r="T671" s="27">
        <v>944986.5</v>
      </c>
      <c r="U671" s="6">
        <f t="shared" si="52"/>
        <v>252.22681466899999</v>
      </c>
      <c r="V671" s="6">
        <f t="shared" si="53"/>
        <v>2023</v>
      </c>
      <c r="W671" s="10" t="str">
        <f>IFERROR(VLOOKUP(VALUE(D671),'HSN Lookup'!$A:$B,2,0),"Unknown")</f>
        <v>Steel Scrubbers</v>
      </c>
      <c r="X671" s="6" t="str">
        <f t="shared" si="54"/>
        <v>Scrubber</v>
      </c>
    </row>
    <row r="672" spans="1:24">
      <c r="A672" s="25" t="s">
        <v>24</v>
      </c>
      <c r="B672" s="6" t="s">
        <v>923</v>
      </c>
      <c r="C672" s="6" t="s">
        <v>26</v>
      </c>
      <c r="D672" s="26" t="s">
        <v>32</v>
      </c>
      <c r="E672" s="6" t="s">
        <v>924</v>
      </c>
      <c r="F672" s="6"/>
      <c r="G672" s="6" t="str" cm="1">
        <f t="array" ref="G672">_xlfn.LET(
 _xlpm.txt, TRIM(E672),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SMALL (6587)</v>
      </c>
      <c r="H672" s="6" t="str">
        <f t="shared" si="50"/>
        <v>6587</v>
      </c>
      <c r="I672" s="6" cm="1">
        <f t="array" ref="I672">_xlfn.LET(
 _xlpm.txt, E672,
 _xlpm.afterQty, IFERROR(_xlfn.TEXTAFTER(_xlpm.txt, "QTY:"), ""),
 _xlpm.numberText, TRIM(_xlfn.TEXTBEFORE(_xlpm.afterQty, " ")),
 _xlpm.cleanNum, SUBSTITUTE(_xlpm.numberText, ",", ""),
 IF(ISNUMBER(--_xlpm.cleanNum), --_xlpm.cleanNum, "")
)</f>
        <v>102000</v>
      </c>
      <c r="J672" s="6" cm="1">
        <f t="array" ref="J672">_xlfn.LET(
 _xlpm.txt, E672,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102000</v>
      </c>
      <c r="K672" s="6" t="str" cm="1">
        <f t="array" ref="K672">_xlfn.LET(
 _xlpm.txt, E672,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72" s="6" t="str">
        <f>IFERROR(_xlfn.TEXTAFTER(_xlfn.TEXTBEFORE(E672," PER"),"USD ")," ")</f>
        <v>1.55</v>
      </c>
      <c r="M672" s="6" t="str">
        <f t="shared" si="51"/>
        <v>PCS</v>
      </c>
      <c r="N672" s="6">
        <v>20697</v>
      </c>
      <c r="O672" s="6" t="s">
        <v>28</v>
      </c>
      <c r="P672" s="6">
        <v>642.21124050000003</v>
      </c>
      <c r="Q672" s="6">
        <v>13292167.15</v>
      </c>
      <c r="R672" s="6">
        <v>7.7096187330000001</v>
      </c>
      <c r="S672" s="6">
        <v>159569.83369999999</v>
      </c>
      <c r="T672" s="27">
        <v>4870250</v>
      </c>
      <c r="U672" s="6">
        <f t="shared" si="52"/>
        <v>649.92085923299999</v>
      </c>
      <c r="V672" s="6">
        <f t="shared" si="53"/>
        <v>2023</v>
      </c>
      <c r="W672" s="10" t="str">
        <f>IFERROR(VLOOKUP(VALUE(D672),'HSN Lookup'!$A:$B,2,0),"Unknown")</f>
        <v>Household Steel Items</v>
      </c>
      <c r="X672" s="6" t="str">
        <f t="shared" si="54"/>
        <v>Lunch Box</v>
      </c>
    </row>
    <row r="673" spans="1:24">
      <c r="A673" s="25" t="s">
        <v>24</v>
      </c>
      <c r="B673" s="6" t="s">
        <v>923</v>
      </c>
      <c r="C673" s="6" t="s">
        <v>26</v>
      </c>
      <c r="D673" s="26" t="s">
        <v>32</v>
      </c>
      <c r="E673" s="6" t="s">
        <v>925</v>
      </c>
      <c r="F673" s="6"/>
      <c r="G673" s="6" t="str" cm="1">
        <f t="array" ref="G673">_xlfn.LET(
 _xlpm.txt, TRIM(E673),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(6901)</v>
      </c>
      <c r="H673" s="6" t="str">
        <f t="shared" si="50"/>
        <v>6901</v>
      </c>
      <c r="I673" s="6" cm="1">
        <f t="array" ref="I673">_xlfn.LET(
 _xlpm.txt, E673,
 _xlpm.afterQty, IFERROR(_xlfn.TEXTAFTER(_xlpm.txt, "QTY:"), ""),
 _xlpm.numberText, TRIM(_xlfn.TEXTBEFORE(_xlpm.afterQty, " ")),
 _xlpm.cleanNum, SUBSTITUTE(_xlpm.numberText, ",", ""),
 IF(ISNUMBER(--_xlpm.cleanNum), --_xlpm.cleanNum, "")
)</f>
        <v>55200</v>
      </c>
      <c r="J673" s="6" cm="1">
        <f t="array" ref="J673">_xlfn.LET(
 _xlpm.txt, E673,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55200</v>
      </c>
      <c r="K673" s="6" t="str" cm="1">
        <f t="array" ref="K673">_xlfn.LET(
 _xlpm.txt, E673,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73" s="6" t="str">
        <f>IFERROR(_xlfn.TEXTAFTER(_xlfn.TEXTBEFORE(E673," PER"),"USD ")," ")</f>
        <v>0.94</v>
      </c>
      <c r="M673" s="6" t="str">
        <f t="shared" si="51"/>
        <v>PCS</v>
      </c>
      <c r="N673" s="6">
        <v>8970</v>
      </c>
      <c r="O673" s="6" t="s">
        <v>28</v>
      </c>
      <c r="P673" s="6">
        <v>486.3382441</v>
      </c>
      <c r="Q673" s="6">
        <v>4362454.05</v>
      </c>
      <c r="R673" s="6">
        <v>5.8383942869999998</v>
      </c>
      <c r="S673" s="6">
        <v>52370.396760000003</v>
      </c>
      <c r="T673" s="27">
        <v>1598403.2</v>
      </c>
      <c r="U673" s="6">
        <f t="shared" si="52"/>
        <v>492.17663838700003</v>
      </c>
      <c r="V673" s="6">
        <f t="shared" si="53"/>
        <v>2023</v>
      </c>
      <c r="W673" s="10" t="str">
        <f>IFERROR(VLOOKUP(VALUE(D673),'HSN Lookup'!$A:$B,2,0),"Unknown")</f>
        <v>Household Steel Items</v>
      </c>
      <c r="X673" s="6" t="str">
        <f t="shared" si="54"/>
        <v>Other</v>
      </c>
    </row>
    <row r="674" spans="1:24">
      <c r="A674" s="25" t="s">
        <v>24</v>
      </c>
      <c r="B674" s="6" t="s">
        <v>923</v>
      </c>
      <c r="C674" s="6" t="s">
        <v>26</v>
      </c>
      <c r="D674" s="26" t="s">
        <v>32</v>
      </c>
      <c r="E674" s="6" t="s">
        <v>926</v>
      </c>
      <c r="F674" s="6"/>
      <c r="G674" s="6" t="str" cm="1">
        <f t="array" ref="G674">_xlfn.LET(
 _xlpm.txt, TRIM(E674),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674" s="6" t="str">
        <f t="shared" si="50"/>
        <v>6561</v>
      </c>
      <c r="I674" s="6" cm="1">
        <f t="array" ref="I674">_xlfn.LET(
 _xlpm.txt, E674,
 _xlpm.afterQty, IFERROR(_xlfn.TEXTAFTER(_xlpm.txt, "QTY:"), ""),
 _xlpm.numberText, TRIM(_xlfn.TEXTBEFORE(_xlpm.afterQty, " ")),
 _xlpm.cleanNum, SUBSTITUTE(_xlpm.numberText, ",", ""),
 IF(ISNUMBER(--_xlpm.cleanNum), --_xlpm.cleanNum, "")
)</f>
        <v>21888</v>
      </c>
      <c r="J674" s="6" cm="1">
        <f t="array" ref="J674">_xlfn.LET(
 _xlpm.txt, E674,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21888</v>
      </c>
      <c r="K674" s="6" t="str" cm="1">
        <f t="array" ref="K674">_xlfn.LET(
 _xlpm.txt, E674,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74" s="6" t="str">
        <f>IFERROR(_xlfn.TEXTAFTER(_xlfn.TEXTBEFORE(E674," PER"),"USD ")," ")</f>
        <v>2.50</v>
      </c>
      <c r="M674" s="6" t="str">
        <f t="shared" si="51"/>
        <v>PCS</v>
      </c>
      <c r="N674" s="6">
        <v>8341</v>
      </c>
      <c r="O674" s="6" t="s">
        <v>28</v>
      </c>
      <c r="P674" s="6">
        <v>551.50862770000003</v>
      </c>
      <c r="Q674" s="6">
        <v>4600552.6100000003</v>
      </c>
      <c r="R674" s="6">
        <v>6.6207518329999999</v>
      </c>
      <c r="S674" s="6">
        <v>55228.722809999999</v>
      </c>
      <c r="T674" s="27">
        <v>1685642.5</v>
      </c>
      <c r="U674" s="6">
        <f t="shared" si="52"/>
        <v>558.12937953300002</v>
      </c>
      <c r="V674" s="6">
        <f t="shared" si="53"/>
        <v>2023</v>
      </c>
      <c r="W674" s="10" t="str">
        <f>IFERROR(VLOOKUP(VALUE(D674),'HSN Lookup'!$A:$B,2,0),"Unknown")</f>
        <v>Household Steel Items</v>
      </c>
      <c r="X674" s="6" t="str">
        <f t="shared" si="54"/>
        <v>Lunch Box</v>
      </c>
    </row>
    <row r="675" spans="1:24">
      <c r="A675" s="25" t="s">
        <v>24</v>
      </c>
      <c r="B675" s="6" t="s">
        <v>923</v>
      </c>
      <c r="C675" s="6" t="s">
        <v>26</v>
      </c>
      <c r="D675" s="26" t="s">
        <v>32</v>
      </c>
      <c r="E675" s="6" t="s">
        <v>927</v>
      </c>
      <c r="F675" s="6"/>
      <c r="G675" s="6" t="str" cm="1">
        <f t="array" ref="G675">_xlfn.LET(
 _xlpm.txt, TRIM(E675),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675" s="6" t="str">
        <f t="shared" si="50"/>
        <v>SB-12</v>
      </c>
      <c r="I675" s="6" cm="1">
        <f t="array" ref="I675">_xlfn.LET(
 _xlpm.txt, E675,
 _xlpm.afterQty, IFERROR(_xlfn.TEXTAFTER(_xlpm.txt, "QTY:"), ""),
 _xlpm.numberText, TRIM(_xlfn.TEXTBEFORE(_xlpm.afterQty, " ")),
 _xlpm.cleanNum, SUBSTITUTE(_xlpm.numberText, ",", ""),
 IF(ISNUMBER(--_xlpm.cleanNum), --_xlpm.cleanNum, "")
)</f>
        <v>40800</v>
      </c>
      <c r="J675" s="6" cm="1">
        <f t="array" ref="J675">_xlfn.LET(
 _xlpm.txt, E675,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40800</v>
      </c>
      <c r="K675" s="6" t="str" cm="1">
        <f t="array" ref="K675">_xlfn.LET(
 _xlpm.txt, E675,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75" s="6" t="str">
        <f>IFERROR(_xlfn.TEXTAFTER(_xlfn.TEXTBEFORE(E675," PER"),"USD ")," ")</f>
        <v>1.0838</v>
      </c>
      <c r="M675" s="6" t="str">
        <f t="shared" si="51"/>
        <v>PCS</v>
      </c>
      <c r="N675" s="6">
        <v>9690</v>
      </c>
      <c r="O675" s="6" t="s">
        <v>28</v>
      </c>
      <c r="P675" s="6">
        <v>404.37822080000001</v>
      </c>
      <c r="Q675" s="6">
        <v>3918424.96</v>
      </c>
      <c r="R675" s="6">
        <v>4.8544804419999998</v>
      </c>
      <c r="S675" s="6">
        <v>47039.915489999999</v>
      </c>
      <c r="T675" s="27">
        <v>1435710.9</v>
      </c>
      <c r="U675" s="6">
        <f t="shared" si="52"/>
        <v>409.23270124200002</v>
      </c>
      <c r="V675" s="6">
        <f t="shared" si="53"/>
        <v>2023</v>
      </c>
      <c r="W675" s="10" t="str">
        <f>IFERROR(VLOOKUP(VALUE(D675),'HSN Lookup'!$A:$B,2,0),"Unknown")</f>
        <v>Household Steel Items</v>
      </c>
      <c r="X675" s="6" t="str">
        <f t="shared" si="54"/>
        <v>Tea Strainer</v>
      </c>
    </row>
    <row r="676" spans="1:24">
      <c r="A676" s="25" t="s">
        <v>24</v>
      </c>
      <c r="B676" s="6" t="s">
        <v>923</v>
      </c>
      <c r="C676" s="6" t="s">
        <v>26</v>
      </c>
      <c r="D676" s="26" t="s">
        <v>32</v>
      </c>
      <c r="E676" s="6" t="s">
        <v>928</v>
      </c>
      <c r="F676" s="6"/>
      <c r="G676" s="6" t="str" cm="1">
        <f t="array" ref="G676">_xlfn.LET(
 _xlpm.txt, TRIM(E676),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676" s="6" t="str">
        <f t="shared" si="50"/>
        <v>NP-55</v>
      </c>
      <c r="I676" s="6" cm="1">
        <f t="array" ref="I676">_xlfn.LET(
 _xlpm.txt, E676,
 _xlpm.afterQty, IFERROR(_xlfn.TEXTAFTER(_xlpm.txt, "QTY:"), ""),
 _xlpm.numberText, TRIM(_xlfn.TEXTBEFORE(_xlpm.afterQty, " ")),
 _xlpm.cleanNum, SUBSTITUTE(_xlpm.numberText, ",", ""),
 IF(ISNUMBER(--_xlpm.cleanNum), --_xlpm.cleanNum, "")
)</f>
        <v>92952</v>
      </c>
      <c r="J676" s="6" cm="1">
        <f t="array" ref="J676">_xlfn.LET(
 _xlpm.txt, E676,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92952</v>
      </c>
      <c r="K676" s="6" t="str" cm="1">
        <f t="array" ref="K676">_xlfn.LET(
 _xlpm.txt, E676,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76" s="6" t="str">
        <f>IFERROR(_xlfn.TEXTAFTER(_xlfn.TEXTBEFORE(E676," PER"),"USD ")," ")</f>
        <v>0.2947</v>
      </c>
      <c r="M676" s="6" t="str">
        <f t="shared" si="51"/>
        <v>PCS</v>
      </c>
      <c r="N676" s="6">
        <v>4260</v>
      </c>
      <c r="O676" s="6" t="s">
        <v>28</v>
      </c>
      <c r="P676" s="6">
        <v>569.77170390000003</v>
      </c>
      <c r="Q676" s="6">
        <v>2427398.39</v>
      </c>
      <c r="R676" s="6">
        <v>6.8399964449999997</v>
      </c>
      <c r="S676" s="6">
        <v>29140.436849999998</v>
      </c>
      <c r="T676" s="27">
        <v>889398.8</v>
      </c>
      <c r="U676" s="6">
        <f t="shared" si="52"/>
        <v>576.61170034500003</v>
      </c>
      <c r="V676" s="6">
        <f t="shared" si="53"/>
        <v>2023</v>
      </c>
      <c r="W676" s="10" t="str">
        <f>IFERROR(VLOOKUP(VALUE(D676),'HSN Lookup'!$A:$B,2,0),"Unknown")</f>
        <v>Household Steel Items</v>
      </c>
      <c r="X676" s="6" t="str">
        <f t="shared" si="54"/>
        <v>Tea Strainer</v>
      </c>
    </row>
    <row r="677" spans="1:24">
      <c r="A677" s="25" t="s">
        <v>24</v>
      </c>
      <c r="B677" s="6" t="s">
        <v>923</v>
      </c>
      <c r="C677" s="6" t="s">
        <v>26</v>
      </c>
      <c r="D677" s="26" t="s">
        <v>32</v>
      </c>
      <c r="E677" s="6" t="s">
        <v>929</v>
      </c>
      <c r="F677" s="6"/>
      <c r="G677" s="6" t="str" cm="1">
        <f t="array" ref="G677">_xlfn.LET(
 _xlpm.txt, TRIM(E677),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(6862)</v>
      </c>
      <c r="H677" s="6" t="str">
        <f t="shared" si="50"/>
        <v>6862</v>
      </c>
      <c r="I677" s="6" cm="1">
        <f t="array" ref="I677">_xlfn.LET(
 _xlpm.txt, E677,
 _xlpm.afterQty, IFERROR(_xlfn.TEXTAFTER(_xlpm.txt, "QTY:"), ""),
 _xlpm.numberText, TRIM(_xlfn.TEXTBEFORE(_xlpm.afterQty, " ")),
 _xlpm.cleanNum, SUBSTITUTE(_xlpm.numberText, ",", ""),
 IF(ISNUMBER(--_xlpm.cleanNum), --_xlpm.cleanNum, "")
)</f>
        <v>1032</v>
      </c>
      <c r="J677" s="6" cm="1">
        <f t="array" ref="J677">_xlfn.LET(
 _xlpm.txt, E677,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1032</v>
      </c>
      <c r="K677" s="6" t="str" cm="1">
        <f t="array" ref="K677">_xlfn.LET(
 _xlpm.txt, E677,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77" s="6" t="str">
        <f>IFERROR(_xlfn.TEXTAFTER(_xlfn.TEXTBEFORE(E677," PER"),"USD ")," ")</f>
        <v>1.50</v>
      </c>
      <c r="M677" s="6" t="str">
        <f t="shared" si="51"/>
        <v>PCS</v>
      </c>
      <c r="N677" s="6">
        <v>258</v>
      </c>
      <c r="O677" s="6" t="s">
        <v>28</v>
      </c>
      <c r="P677" s="6">
        <v>504.44662790000001</v>
      </c>
      <c r="Q677" s="6">
        <v>130147.23</v>
      </c>
      <c r="R677" s="6">
        <v>6.0557818479999996</v>
      </c>
      <c r="S677" s="6">
        <v>1562.391717</v>
      </c>
      <c r="T677" s="27">
        <v>47685.9</v>
      </c>
      <c r="U677" s="6">
        <f t="shared" si="52"/>
        <v>510.50240974799999</v>
      </c>
      <c r="V677" s="6">
        <f t="shared" si="53"/>
        <v>2023</v>
      </c>
      <c r="W677" s="10" t="str">
        <f>IFERROR(VLOOKUP(VALUE(D677),'HSN Lookup'!$A:$B,2,0),"Unknown")</f>
        <v>Household Steel Items</v>
      </c>
      <c r="X677" s="6" t="str">
        <f t="shared" si="54"/>
        <v>Other</v>
      </c>
    </row>
    <row r="678" spans="1:24">
      <c r="A678" s="25" t="s">
        <v>24</v>
      </c>
      <c r="B678" s="6" t="s">
        <v>923</v>
      </c>
      <c r="C678" s="6" t="s">
        <v>26</v>
      </c>
      <c r="D678" s="26" t="s">
        <v>32</v>
      </c>
      <c r="E678" s="6" t="s">
        <v>930</v>
      </c>
      <c r="F678" s="6"/>
      <c r="G678" s="6" t="str" cm="1">
        <f t="array" ref="G678">_xlfn.LET(
 _xlpm.txt, TRIM(E678),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(6856)</v>
      </c>
      <c r="H678" s="6" t="str">
        <f t="shared" si="50"/>
        <v>6856</v>
      </c>
      <c r="I678" s="6" cm="1">
        <f t="array" ref="I678">_xlfn.LET(
 _xlpm.txt, E678,
 _xlpm.afterQty, IFERROR(_xlfn.TEXTAFTER(_xlpm.txt, "QTY:"), ""),
 _xlpm.numberText, TRIM(_xlfn.TEXTBEFORE(_xlpm.afterQty, " ")),
 _xlpm.cleanNum, SUBSTITUTE(_xlpm.numberText, ",", ""),
 IF(ISNUMBER(--_xlpm.cleanNum), --_xlpm.cleanNum, "")
)</f>
        <v>51840</v>
      </c>
      <c r="J678" s="6" cm="1">
        <f t="array" ref="J678">_xlfn.LET(
 _xlpm.txt, E678,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51840</v>
      </c>
      <c r="K678" s="6" t="str" cm="1">
        <f t="array" ref="K678">_xlfn.LET(
 _xlpm.txt, E678,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78" s="6" t="str">
        <f>IFERROR(_xlfn.TEXTAFTER(_xlfn.TEXTBEFORE(E678," PER"),"USD ")," ")</f>
        <v>0.60</v>
      </c>
      <c r="M678" s="6" t="str">
        <f t="shared" si="51"/>
        <v>PCS</v>
      </c>
      <c r="N678" s="6">
        <v>4320</v>
      </c>
      <c r="O678" s="6" t="s">
        <v>28</v>
      </c>
      <c r="P678" s="6">
        <v>605.33593980000001</v>
      </c>
      <c r="Q678" s="6">
        <v>2615051.2599999998</v>
      </c>
      <c r="R678" s="6">
        <v>7.2669380529999996</v>
      </c>
      <c r="S678" s="6">
        <v>31393.17239</v>
      </c>
      <c r="T678" s="27">
        <v>958154.8</v>
      </c>
      <c r="U678" s="6">
        <f t="shared" si="52"/>
        <v>612.602877853</v>
      </c>
      <c r="V678" s="6">
        <f t="shared" si="53"/>
        <v>2023</v>
      </c>
      <c r="W678" s="10" t="str">
        <f>IFERROR(VLOOKUP(VALUE(D678),'HSN Lookup'!$A:$B,2,0),"Unknown")</f>
        <v>Household Steel Items</v>
      </c>
      <c r="X678" s="6" t="str">
        <f t="shared" si="54"/>
        <v>Other</v>
      </c>
    </row>
    <row r="679" spans="1:24">
      <c r="A679" s="25" t="s">
        <v>24</v>
      </c>
      <c r="B679" s="6" t="s">
        <v>923</v>
      </c>
      <c r="C679" s="6" t="s">
        <v>26</v>
      </c>
      <c r="D679" s="26" t="s">
        <v>32</v>
      </c>
      <c r="E679" s="6" t="s">
        <v>931</v>
      </c>
      <c r="F679" s="6"/>
      <c r="G679" s="6" t="str" cm="1">
        <f t="array" ref="G679">_xlfn.LET(
 _xlpm.txt, TRIM(E679),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(6527)</v>
      </c>
      <c r="H679" s="6" t="str">
        <f t="shared" si="50"/>
        <v>6527</v>
      </c>
      <c r="I679" s="6" cm="1">
        <f t="array" ref="I679">_xlfn.LET(
 _xlpm.txt, E679,
 _xlpm.afterQty, IFERROR(_xlfn.TEXTAFTER(_xlpm.txt, "QTY:"), ""),
 _xlpm.numberText, TRIM(_xlfn.TEXTBEFORE(_xlpm.afterQty, " ")),
 _xlpm.cleanNum, SUBSTITUTE(_xlpm.numberText, ",", ""),
 IF(ISNUMBER(--_xlpm.cleanNum), --_xlpm.cleanNum, "")
)</f>
        <v>51360</v>
      </c>
      <c r="J679" s="6" cm="1">
        <f t="array" ref="J679">_xlfn.LET(
 _xlpm.txt, E679,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51360</v>
      </c>
      <c r="K679" s="6" t="str" cm="1">
        <f t="array" ref="K679">_xlfn.LET(
 _xlpm.txt, E679,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79" s="6" t="str">
        <f>IFERROR(_xlfn.TEXTAFTER(_xlfn.TEXTBEFORE(E679," PER"),"USD ")," ")</f>
        <v xml:space="preserve"> </v>
      </c>
      <c r="M679" s="6" t="str">
        <f t="shared" si="51"/>
        <v>PCS</v>
      </c>
      <c r="N679" s="6">
        <v>17890</v>
      </c>
      <c r="O679" s="6" t="s">
        <v>28</v>
      </c>
      <c r="P679" s="6">
        <v>458.58779570000002</v>
      </c>
      <c r="Q679" s="6">
        <v>8204319.0999999996</v>
      </c>
      <c r="R679" s="6">
        <v>5.5052556509999997</v>
      </c>
      <c r="S679" s="6">
        <v>98491.225690000007</v>
      </c>
      <c r="T679" s="27">
        <v>3006062.5</v>
      </c>
      <c r="U679" s="6">
        <f t="shared" si="52"/>
        <v>464.09305135100004</v>
      </c>
      <c r="V679" s="6">
        <f t="shared" si="53"/>
        <v>2023</v>
      </c>
      <c r="W679" s="10" t="str">
        <f>IFERROR(VLOOKUP(VALUE(D679),'HSN Lookup'!$A:$B,2,0),"Unknown")</f>
        <v>Household Steel Items</v>
      </c>
      <c r="X679" s="6" t="str">
        <f t="shared" si="54"/>
        <v>Lunch Box</v>
      </c>
    </row>
    <row r="680" spans="1:24">
      <c r="A680" s="25" t="s">
        <v>24</v>
      </c>
      <c r="B680" s="6" t="s">
        <v>923</v>
      </c>
      <c r="C680" s="6" t="s">
        <v>26</v>
      </c>
      <c r="D680" s="26" t="s">
        <v>32</v>
      </c>
      <c r="E680" s="6" t="s">
        <v>932</v>
      </c>
      <c r="F680" s="6"/>
      <c r="G680" s="6" t="str" cm="1">
        <f t="array" ref="G680">_xlfn.LET(
 _xlpm.txt, TRIM(E680),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(6857)</v>
      </c>
      <c r="H680" s="6" t="str">
        <f t="shared" si="50"/>
        <v>6857</v>
      </c>
      <c r="I680" s="6" cm="1">
        <f t="array" ref="I680">_xlfn.LET(
 _xlpm.txt, E680,
 _xlpm.afterQty, IFERROR(_xlfn.TEXTAFTER(_xlpm.txt, "QTY:"), ""),
 _xlpm.numberText, TRIM(_xlfn.TEXTBEFORE(_xlpm.afterQty, " ")),
 _xlpm.cleanNum, SUBSTITUTE(_xlpm.numberText, ",", ""),
 IF(ISNUMBER(--_xlpm.cleanNum), --_xlpm.cleanNum, "")
)</f>
        <v>28980</v>
      </c>
      <c r="J680" s="6" cm="1">
        <f t="array" ref="J680">_xlfn.LET(
 _xlpm.txt, E680,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28980</v>
      </c>
      <c r="K680" s="6" t="str" cm="1">
        <f t="array" ref="K680">_xlfn.LET(
 _xlpm.txt, E680,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80" s="6" t="str">
        <f>IFERROR(_xlfn.TEXTAFTER(_xlfn.TEXTBEFORE(E680," PER"),"USD ")," ")</f>
        <v>0.76</v>
      </c>
      <c r="M680" s="6" t="str">
        <f t="shared" si="51"/>
        <v>PCS</v>
      </c>
      <c r="N680" s="6">
        <v>3694</v>
      </c>
      <c r="O680" s="6" t="s">
        <v>28</v>
      </c>
      <c r="P680" s="6">
        <v>501.14955279999998</v>
      </c>
      <c r="Q680" s="6">
        <v>1851722.54</v>
      </c>
      <c r="R680" s="6">
        <v>6.0162011140000002</v>
      </c>
      <c r="S680" s="6">
        <v>22229.562300000001</v>
      </c>
      <c r="T680" s="27">
        <v>678471.2</v>
      </c>
      <c r="U680" s="6">
        <f t="shared" si="52"/>
        <v>507.16575391399999</v>
      </c>
      <c r="V680" s="6">
        <f t="shared" si="53"/>
        <v>2023</v>
      </c>
      <c r="W680" s="10" t="str">
        <f>IFERROR(VLOOKUP(VALUE(D680),'HSN Lookup'!$A:$B,2,0),"Unknown")</f>
        <v>Household Steel Items</v>
      </c>
      <c r="X680" s="6" t="str">
        <f t="shared" si="54"/>
        <v>Other</v>
      </c>
    </row>
    <row r="681" spans="1:24">
      <c r="A681" s="25" t="s">
        <v>24</v>
      </c>
      <c r="B681" s="6" t="s">
        <v>923</v>
      </c>
      <c r="C681" s="6" t="s">
        <v>26</v>
      </c>
      <c r="D681" s="26" t="s">
        <v>32</v>
      </c>
      <c r="E681" s="6" t="s">
        <v>933</v>
      </c>
      <c r="F681" s="6"/>
      <c r="G681" s="6" t="str" cm="1">
        <f t="array" ref="G681">_xlfn.LET(
 _xlpm.txt, TRIM(E681),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681" s="6" t="str">
        <f t="shared" si="50"/>
        <v>6578</v>
      </c>
      <c r="I681" s="6" cm="1">
        <f t="array" ref="I681">_xlfn.LET(
 _xlpm.txt, E681,
 _xlpm.afterQty, IFERROR(_xlfn.TEXTAFTER(_xlpm.txt, "QTY:"), ""),
 _xlpm.numberText, TRIM(_xlfn.TEXTBEFORE(_xlpm.afterQty, " ")),
 _xlpm.cleanNum, SUBSTITUTE(_xlpm.numberText, ",", ""),
 IF(ISNUMBER(--_xlpm.cleanNum), --_xlpm.cleanNum, "")
)</f>
        <v>76800</v>
      </c>
      <c r="J681" s="6" cm="1">
        <f t="array" ref="J681">_xlfn.LET(
 _xlpm.txt, E681,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76800</v>
      </c>
      <c r="K681" s="6" t="str" cm="1">
        <f t="array" ref="K681">_xlfn.LET(
 _xlpm.txt, E681,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81" s="6" t="str">
        <f>IFERROR(_xlfn.TEXTAFTER(_xlfn.TEXTBEFORE(E681," PER"),"USD ")," ")</f>
        <v>1.66</v>
      </c>
      <c r="M681" s="6" t="str">
        <f t="shared" si="51"/>
        <v>PCS</v>
      </c>
      <c r="N681" s="6">
        <v>22688</v>
      </c>
      <c r="O681" s="6" t="s">
        <v>28</v>
      </c>
      <c r="P681" s="6">
        <v>472.42947420000002</v>
      </c>
      <c r="Q681" s="6">
        <v>10718479.91</v>
      </c>
      <c r="R681" s="6">
        <v>5.6714222589999999</v>
      </c>
      <c r="S681" s="6">
        <v>128673.2282</v>
      </c>
      <c r="T681" s="27">
        <v>3927251.1</v>
      </c>
      <c r="U681" s="6">
        <f t="shared" si="52"/>
        <v>478.10089645900001</v>
      </c>
      <c r="V681" s="6">
        <f t="shared" si="53"/>
        <v>2023</v>
      </c>
      <c r="W681" s="10" t="str">
        <f>IFERROR(VLOOKUP(VALUE(D681),'HSN Lookup'!$A:$B,2,0),"Unknown")</f>
        <v>Household Steel Items</v>
      </c>
      <c r="X681" s="6" t="str">
        <f t="shared" si="54"/>
        <v>Other</v>
      </c>
    </row>
    <row r="682" spans="1:24">
      <c r="A682" s="25" t="s">
        <v>24</v>
      </c>
      <c r="B682" s="6" t="s">
        <v>934</v>
      </c>
      <c r="C682" s="6" t="s">
        <v>26</v>
      </c>
      <c r="D682" s="26" t="s">
        <v>32</v>
      </c>
      <c r="E682" s="6" t="s">
        <v>935</v>
      </c>
      <c r="F682" s="6"/>
      <c r="G682" s="6" t="str" cm="1">
        <f t="array" ref="G682">_xlfn.LET(
 _xlpm.txt, TRIM(E682),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SG705-1 (BCLR-3)</v>
      </c>
      <c r="H682" s="6" t="str">
        <f t="shared" si="50"/>
        <v>BCLR-3</v>
      </c>
      <c r="I682" s="6" cm="1">
        <f t="array" ref="I682">_xlfn.LET(
 _xlpm.txt, E682,
 _xlpm.afterQty, IFERROR(_xlfn.TEXTAFTER(_xlpm.txt, "QTY:"), ""),
 _xlpm.numberText, TRIM(_xlfn.TEXTBEFORE(_xlpm.afterQty, " ")),
 _xlpm.cleanNum, SUBSTITUTE(_xlpm.numberText, ",", ""),
 IF(ISNUMBER(--_xlpm.cleanNum), --_xlpm.cleanNum, "")
)</f>
        <v>23976</v>
      </c>
      <c r="J682" s="6" cm="1">
        <f t="array" ref="J682">_xlfn.LET(
 _xlpm.txt, E682,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23976</v>
      </c>
      <c r="K682" s="6" t="str" cm="1">
        <f t="array" ref="K682">_xlfn.LET(
 _xlpm.txt, E682,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82" s="6" t="str">
        <f>IFERROR(_xlfn.TEXTAFTER(_xlfn.TEXTBEFORE(E682," PER"),"USD ")," ")</f>
        <v>1.117</v>
      </c>
      <c r="M682" s="6" t="str">
        <f t="shared" si="51"/>
        <v>PCS</v>
      </c>
      <c r="N682" s="6">
        <v>3596.4</v>
      </c>
      <c r="O682" s="6" t="s">
        <v>28</v>
      </c>
      <c r="P682" s="6">
        <v>639.21940830000005</v>
      </c>
      <c r="Q682" s="6">
        <v>2298888.6800000002</v>
      </c>
      <c r="R682" s="6">
        <v>7.673702381</v>
      </c>
      <c r="S682" s="6">
        <v>27597.703239999999</v>
      </c>
      <c r="T682" s="27">
        <v>842312.8</v>
      </c>
      <c r="U682" s="6">
        <f t="shared" si="52"/>
        <v>646.89311068100005</v>
      </c>
      <c r="V682" s="6">
        <f t="shared" si="53"/>
        <v>2023</v>
      </c>
      <c r="W682" s="10" t="str">
        <f>IFERROR(VLOOKUP(VALUE(D682),'HSN Lookup'!$A:$B,2,0),"Unknown")</f>
        <v>Household Steel Items</v>
      </c>
      <c r="X682" s="6" t="str">
        <f t="shared" si="54"/>
        <v>Other</v>
      </c>
    </row>
    <row r="683" spans="1:24">
      <c r="A683" s="25" t="s">
        <v>24</v>
      </c>
      <c r="B683" s="6" t="s">
        <v>934</v>
      </c>
      <c r="C683" s="6" t="s">
        <v>26</v>
      </c>
      <c r="D683" s="26" t="s">
        <v>32</v>
      </c>
      <c r="E683" s="6" t="s">
        <v>936</v>
      </c>
      <c r="F683" s="6" t="str">
        <f>LEFT(E683, FIND(" ", E683)-1)</f>
        <v>MILD</v>
      </c>
      <c r="G683" s="6" t="str" cm="1">
        <f t="array" ref="G683">_xlfn.LET(
 _xlpm.txt, TRIM(E683),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(ITEM NO: RYX-02-020)</v>
      </c>
      <c r="H683" s="6" t="str">
        <f t="shared" si="50"/>
        <v>ITEM NO: RYX-02-020</v>
      </c>
      <c r="I683" s="6" t="str" cm="1">
        <f t="array" ref="I683">_xlfn.LET(
 _xlpm.txt, E683,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83" s="6" t="e" cm="1">
        <f t="array" ref="J683">_xlfn.LET(
 _xlpm.txt, E683,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683" s="6" t="e" cm="1">
        <f t="array" ref="K683">_xlfn.LET(
 _xlpm.txt, E683,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683" s="6" t="str">
        <f>IFERROR(_xlfn.TEXTAFTER(_xlfn.TEXTBEFORE(E683," PER"),"USD ")," ")</f>
        <v xml:space="preserve"> </v>
      </c>
      <c r="M683" s="6" t="e">
        <f t="shared" si="51"/>
        <v>#N/A</v>
      </c>
      <c r="N683" s="6">
        <v>8008</v>
      </c>
      <c r="O683" s="6" t="s">
        <v>28</v>
      </c>
      <c r="P683" s="6">
        <v>390.14003869999999</v>
      </c>
      <c r="Q683" s="6">
        <v>3124241.43</v>
      </c>
      <c r="R683" s="6">
        <v>4.6835538860000003</v>
      </c>
      <c r="S683" s="6">
        <v>37505.899519999999</v>
      </c>
      <c r="T683" s="27">
        <v>1144722</v>
      </c>
      <c r="U683" s="6">
        <f t="shared" si="52"/>
        <v>394.82359258600002</v>
      </c>
      <c r="V683" s="6">
        <f t="shared" si="53"/>
        <v>2023</v>
      </c>
      <c r="W683" s="10" t="str">
        <f>IFERROR(VLOOKUP(VALUE(D683),'HSN Lookup'!$A:$B,2,0),"Unknown")</f>
        <v>Household Steel Items</v>
      </c>
      <c r="X683" s="6" t="str">
        <f t="shared" si="54"/>
        <v>Cloth Stand</v>
      </c>
    </row>
    <row r="684" spans="1:24">
      <c r="A684" s="25" t="s">
        <v>24</v>
      </c>
      <c r="B684" s="6" t="s">
        <v>934</v>
      </c>
      <c r="C684" s="6" t="s">
        <v>26</v>
      </c>
      <c r="D684" s="26" t="s">
        <v>32</v>
      </c>
      <c r="E684" s="6" t="s">
        <v>937</v>
      </c>
      <c r="F684" s="6"/>
      <c r="G684" s="6" t="str" cm="1">
        <f t="array" ref="G684">_xlfn.LET(
 _xlpm.txt, TRIM(E684),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684" s="6" t="str">
        <f t="shared" si="50"/>
        <v>SB-01</v>
      </c>
      <c r="I684" s="6" cm="1">
        <f t="array" ref="I684">_xlfn.LET(
 _xlpm.txt, E684,
 _xlpm.afterQty, IFERROR(_xlfn.TEXTAFTER(_xlpm.txt, "QTY:"), ""),
 _xlpm.numberText, TRIM(_xlfn.TEXTBEFORE(_xlpm.afterQty, " ")),
 _xlpm.cleanNum, SUBSTITUTE(_xlpm.numberText, ",", ""),
 IF(ISNUMBER(--_xlpm.cleanNum), --_xlpm.cleanNum, "")
)</f>
        <v>21888</v>
      </c>
      <c r="J684" s="6" cm="1">
        <f t="array" ref="J684">_xlfn.LET(
 _xlpm.txt, E684,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21888</v>
      </c>
      <c r="K684" s="6" t="str" cm="1">
        <f t="array" ref="K684">_xlfn.LET(
 _xlpm.txt, E684,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84" s="6" t="str">
        <f>IFERROR(_xlfn.TEXTAFTER(_xlfn.TEXTBEFORE(E684," PER"),"USD ")," ")</f>
        <v>1.110</v>
      </c>
      <c r="M684" s="6" t="str">
        <f t="shared" si="51"/>
        <v>PCS</v>
      </c>
      <c r="N684" s="6">
        <v>3465.6</v>
      </c>
      <c r="O684" s="6" t="s">
        <v>28</v>
      </c>
      <c r="P684" s="6">
        <v>601.78129039999999</v>
      </c>
      <c r="Q684" s="6">
        <v>2085533.24</v>
      </c>
      <c r="R684" s="6">
        <v>7.2242651909999998</v>
      </c>
      <c r="S684" s="6">
        <v>25036.41345</v>
      </c>
      <c r="T684" s="27">
        <v>764139.4</v>
      </c>
      <c r="U684" s="6">
        <f t="shared" si="52"/>
        <v>609.00555559099996</v>
      </c>
      <c r="V684" s="6">
        <f t="shared" si="53"/>
        <v>2023</v>
      </c>
      <c r="W684" s="10" t="str">
        <f>IFERROR(VLOOKUP(VALUE(D684),'HSN Lookup'!$A:$B,2,0),"Unknown")</f>
        <v>Household Steel Items</v>
      </c>
      <c r="X684" s="6" t="str">
        <f t="shared" si="54"/>
        <v>Other</v>
      </c>
    </row>
    <row r="685" spans="1:24">
      <c r="A685" s="25" t="s">
        <v>24</v>
      </c>
      <c r="B685" s="6" t="s">
        <v>938</v>
      </c>
      <c r="C685" s="6" t="s">
        <v>26</v>
      </c>
      <c r="D685" s="26" t="s">
        <v>32</v>
      </c>
      <c r="E685" s="6" t="s">
        <v>939</v>
      </c>
      <c r="F685" s="6"/>
      <c r="G685" s="6" t="str" cm="1">
        <f t="array" ref="G685">_xlfn.LET(
 _xlpm.txt, TRIM(E685),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(6527)</v>
      </c>
      <c r="H685" s="6" t="str">
        <f t="shared" si="50"/>
        <v>6527</v>
      </c>
      <c r="I685" s="6" cm="1">
        <f t="array" ref="I685">_xlfn.LET(
 _xlpm.txt, E685,
 _xlpm.afterQty, IFERROR(_xlfn.TEXTAFTER(_xlpm.txt, "QTY:"), ""),
 _xlpm.numberText, TRIM(_xlfn.TEXTBEFORE(_xlpm.afterQty, " ")),
 _xlpm.cleanNum, SUBSTITUTE(_xlpm.numberText, ",", ""),
 IF(ISNUMBER(--_xlpm.cleanNum), --_xlpm.cleanNum, "")
)</f>
        <v>25680</v>
      </c>
      <c r="J685" s="6" cm="1">
        <f t="array" ref="J685">_xlfn.LET(
 _xlpm.txt, E685,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25680</v>
      </c>
      <c r="K685" s="6" t="str" cm="1">
        <f t="array" ref="K685">_xlfn.LET(
 _xlpm.txt, E685,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85" s="6" t="str">
        <f>IFERROR(_xlfn.TEXTAFTER(_xlfn.TEXTBEFORE(E685," PER"),"USD ")," ")</f>
        <v>1.90</v>
      </c>
      <c r="M685" s="6" t="str">
        <f t="shared" si="51"/>
        <v>PCS</v>
      </c>
      <c r="N685" s="6">
        <v>8945.2000000000007</v>
      </c>
      <c r="O685" s="6" t="s">
        <v>28</v>
      </c>
      <c r="P685" s="6">
        <v>458.00336829999998</v>
      </c>
      <c r="Q685" s="6">
        <v>4096931.73</v>
      </c>
      <c r="R685" s="6">
        <v>5.4982397150000004</v>
      </c>
      <c r="S685" s="6">
        <v>49182.853900000002</v>
      </c>
      <c r="T685" s="27">
        <v>1501115.7</v>
      </c>
      <c r="U685" s="6">
        <f t="shared" si="52"/>
        <v>463.50160801499999</v>
      </c>
      <c r="V685" s="6">
        <f t="shared" si="53"/>
        <v>2023</v>
      </c>
      <c r="W685" s="10" t="str">
        <f>IFERROR(VLOOKUP(VALUE(D685),'HSN Lookup'!$A:$B,2,0),"Unknown")</f>
        <v>Household Steel Items</v>
      </c>
      <c r="X685" s="6" t="str">
        <f t="shared" si="54"/>
        <v>Lunch Box</v>
      </c>
    </row>
    <row r="686" spans="1:24">
      <c r="A686" s="25" t="s">
        <v>24</v>
      </c>
      <c r="B686" s="6" t="s">
        <v>938</v>
      </c>
      <c r="C686" s="6" t="s">
        <v>26</v>
      </c>
      <c r="D686" s="26" t="s">
        <v>32</v>
      </c>
      <c r="E686" s="6" t="s">
        <v>940</v>
      </c>
      <c r="F686" s="6"/>
      <c r="G686" s="6" t="str" cm="1">
        <f t="array" ref="G686">_xlfn.LET(
 _xlpm.txt, TRIM(E686),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686" s="6" t="str">
        <f t="shared" si="50"/>
        <v>6578</v>
      </c>
      <c r="I686" s="6" cm="1">
        <f t="array" ref="I686">_xlfn.LET(
 _xlpm.txt, E686,
 _xlpm.afterQty, IFERROR(_xlfn.TEXTAFTER(_xlpm.txt, "QTY:"), ""),
 _xlpm.numberText, TRIM(_xlfn.TEXTBEFORE(_xlpm.afterQty, " ")),
 _xlpm.cleanNum, SUBSTITUTE(_xlpm.numberText, ",", ""),
 IF(ISNUMBER(--_xlpm.cleanNum), --_xlpm.cleanNum, "")
)</f>
        <v>38400</v>
      </c>
      <c r="J686" s="6" cm="1">
        <f t="array" ref="J686">_xlfn.LET(
 _xlpm.txt, E686,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38400</v>
      </c>
      <c r="K686" s="6" t="str" cm="1">
        <f t="array" ref="K686">_xlfn.LET(
 _xlpm.txt, E686,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86" s="6" t="str">
        <f>IFERROR(_xlfn.TEXTAFTER(_xlfn.TEXTBEFORE(E686," PER"),"USD ")," ")</f>
        <v xml:space="preserve"> </v>
      </c>
      <c r="M686" s="6" t="str">
        <f t="shared" si="51"/>
        <v>PCS</v>
      </c>
      <c r="N686" s="6">
        <v>11344</v>
      </c>
      <c r="O686" s="6" t="s">
        <v>28</v>
      </c>
      <c r="P686" s="6">
        <v>471.82740660000002</v>
      </c>
      <c r="Q686" s="6">
        <v>5352410.0999999996</v>
      </c>
      <c r="R686" s="6">
        <v>5.6641945570000001</v>
      </c>
      <c r="S686" s="6">
        <v>64254.623050000002</v>
      </c>
      <c r="T686" s="27">
        <v>1961123</v>
      </c>
      <c r="U686" s="6">
        <f t="shared" si="52"/>
        <v>477.49160115699999</v>
      </c>
      <c r="V686" s="6">
        <f t="shared" si="53"/>
        <v>2023</v>
      </c>
      <c r="W686" s="10" t="str">
        <f>IFERROR(VLOOKUP(VALUE(D686),'HSN Lookup'!$A:$B,2,0),"Unknown")</f>
        <v>Household Steel Items</v>
      </c>
      <c r="X686" s="6" t="str">
        <f t="shared" si="54"/>
        <v>Other</v>
      </c>
    </row>
    <row r="687" spans="1:24">
      <c r="A687" s="25" t="s">
        <v>24</v>
      </c>
      <c r="B687" s="6" t="s">
        <v>938</v>
      </c>
      <c r="C687" s="6" t="s">
        <v>26</v>
      </c>
      <c r="D687" s="26" t="s">
        <v>32</v>
      </c>
      <c r="E687" s="6" t="s">
        <v>941</v>
      </c>
      <c r="F687" s="6"/>
      <c r="G687" s="6" t="str" cm="1">
        <f t="array" ref="G687">_xlfn.LET(
 _xlpm.txt, TRIM(E687),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(6561)</v>
      </c>
      <c r="H687" s="6" t="str">
        <f t="shared" si="50"/>
        <v>6561</v>
      </c>
      <c r="I687" s="6" cm="1">
        <f t="array" ref="I687">_xlfn.LET(
 _xlpm.txt, E687,
 _xlpm.afterQty, IFERROR(_xlfn.TEXTAFTER(_xlpm.txt, "QTY:"), ""),
 _xlpm.numberText, TRIM(_xlfn.TEXTBEFORE(_xlpm.afterQty, " ")),
 _xlpm.cleanNum, SUBSTITUTE(_xlpm.numberText, ",", ""),
 IF(ISNUMBER(--_xlpm.cleanNum), --_xlpm.cleanNum, "")
)</f>
        <v>21312</v>
      </c>
      <c r="J687" s="6" cm="1">
        <f t="array" ref="J687">_xlfn.LET(
 _xlpm.txt, E687,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21312</v>
      </c>
      <c r="K687" s="6" t="str" cm="1">
        <f t="array" ref="K687">_xlfn.LET(
 _xlpm.txt, E687,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87" s="6" t="str">
        <f>IFERROR(_xlfn.TEXTAFTER(_xlfn.TEXTBEFORE(E687," PER"),"USD ")," ")</f>
        <v>2.50</v>
      </c>
      <c r="M687" s="6" t="str">
        <f t="shared" si="51"/>
        <v>PCS</v>
      </c>
      <c r="N687" s="6">
        <v>8122.24</v>
      </c>
      <c r="O687" s="6" t="s">
        <v>28</v>
      </c>
      <c r="P687" s="6">
        <v>550.8057814</v>
      </c>
      <c r="Q687" s="6">
        <v>4473776.75</v>
      </c>
      <c r="R687" s="6">
        <v>6.6123143029999998</v>
      </c>
      <c r="S687" s="6">
        <v>53706.803720000004</v>
      </c>
      <c r="T687" s="27">
        <v>1639191.8</v>
      </c>
      <c r="U687" s="6">
        <f t="shared" si="52"/>
        <v>557.41809570299995</v>
      </c>
      <c r="V687" s="6">
        <f t="shared" si="53"/>
        <v>2023</v>
      </c>
      <c r="W687" s="10" t="str">
        <f>IFERROR(VLOOKUP(VALUE(D687),'HSN Lookup'!$A:$B,2,0),"Unknown")</f>
        <v>Household Steel Items</v>
      </c>
      <c r="X687" s="6" t="str">
        <f t="shared" si="54"/>
        <v>Lunch Box</v>
      </c>
    </row>
    <row r="688" spans="1:24">
      <c r="A688" s="25" t="s">
        <v>24</v>
      </c>
      <c r="B688" s="6" t="s">
        <v>938</v>
      </c>
      <c r="C688" s="6" t="s">
        <v>26</v>
      </c>
      <c r="D688" s="26" t="s">
        <v>32</v>
      </c>
      <c r="E688" s="6" t="s">
        <v>942</v>
      </c>
      <c r="F688" s="6"/>
      <c r="G688" s="6" t="str" cm="1">
        <f t="array" ref="G688">_xlfn.LET(
 _xlpm.txt, TRIM(E688),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(6901)</v>
      </c>
      <c r="H688" s="6" t="str">
        <f t="shared" si="50"/>
        <v>6901</v>
      </c>
      <c r="I688" s="6" cm="1">
        <f t="array" ref="I688">_xlfn.LET(
 _xlpm.txt, E688,
 _xlpm.afterQty, IFERROR(_xlfn.TEXTAFTER(_xlpm.txt, "QTY:"), ""),
 _xlpm.numberText, TRIM(_xlfn.TEXTBEFORE(_xlpm.afterQty, " ")),
 _xlpm.cleanNum, SUBSTITUTE(_xlpm.numberText, ",", ""),
 IF(ISNUMBER(--_xlpm.cleanNum), --_xlpm.cleanNum, "")
)</f>
        <v>55200</v>
      </c>
      <c r="J688" s="6" cm="1">
        <f t="array" ref="J688">_xlfn.LET(
 _xlpm.txt, E688,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55200</v>
      </c>
      <c r="K688" s="6" t="str" cm="1">
        <f t="array" ref="K688">_xlfn.LET(
 _xlpm.txt, E688,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88" s="6" t="str">
        <f>IFERROR(_xlfn.TEXTAFTER(_xlfn.TEXTBEFORE(E688," PER"),"USD ")," ")</f>
        <v xml:space="preserve"> </v>
      </c>
      <c r="M688" s="6" t="str">
        <f t="shared" si="51"/>
        <v>PCS</v>
      </c>
      <c r="N688" s="6">
        <v>8970</v>
      </c>
      <c r="O688" s="6" t="s">
        <v>28</v>
      </c>
      <c r="P688" s="6">
        <v>485.71845150000001</v>
      </c>
      <c r="Q688" s="6">
        <v>4356894.51</v>
      </c>
      <c r="R688" s="6">
        <v>5.8309537999999996</v>
      </c>
      <c r="S688" s="6">
        <v>52303.655579999999</v>
      </c>
      <c r="T688" s="27">
        <v>1596366.2</v>
      </c>
      <c r="U688" s="6">
        <f t="shared" si="52"/>
        <v>491.54940529999999</v>
      </c>
      <c r="V688" s="6">
        <f t="shared" si="53"/>
        <v>2023</v>
      </c>
      <c r="W688" s="10" t="str">
        <f>IFERROR(VLOOKUP(VALUE(D688),'HSN Lookup'!$A:$B,2,0),"Unknown")</f>
        <v>Household Steel Items</v>
      </c>
      <c r="X688" s="6" t="str">
        <f t="shared" si="54"/>
        <v>Other</v>
      </c>
    </row>
    <row r="689" spans="1:24">
      <c r="A689" s="25" t="s">
        <v>24</v>
      </c>
      <c r="B689" s="6" t="s">
        <v>938</v>
      </c>
      <c r="C689" s="6" t="s">
        <v>26</v>
      </c>
      <c r="D689" s="26" t="s">
        <v>32</v>
      </c>
      <c r="E689" s="6" t="s">
        <v>943</v>
      </c>
      <c r="F689" s="6"/>
      <c r="G689" s="6" t="str" cm="1">
        <f t="array" ref="G689">_xlfn.LET(
 _xlpm.txt, TRIM(E689),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(6862)</v>
      </c>
      <c r="H689" s="6" t="str">
        <f t="shared" si="50"/>
        <v>6862</v>
      </c>
      <c r="I689" s="6" cm="1">
        <f t="array" ref="I689">_xlfn.LET(
 _xlpm.txt, E689,
 _xlpm.afterQty, IFERROR(_xlfn.TEXTAFTER(_xlpm.txt, "QTY:"), ""),
 _xlpm.numberText, TRIM(_xlfn.TEXTBEFORE(_xlpm.afterQty, " ")),
 _xlpm.cleanNum, SUBSTITUTE(_xlpm.numberText, ",", ""),
 IF(ISNUMBER(--_xlpm.cleanNum), --_xlpm.cleanNum, "")
)</f>
        <v>47040</v>
      </c>
      <c r="J689" s="6" cm="1">
        <f t="array" ref="J689">_xlfn.LET(
 _xlpm.txt, E689,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47040</v>
      </c>
      <c r="K689" s="6" t="str" cm="1">
        <f t="array" ref="K689">_xlfn.LET(
 _xlpm.txt, E689,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689" s="6" t="str">
        <f>IFERROR(_xlfn.TEXTAFTER(_xlfn.TEXTBEFORE(E689," PER"),"USD ")," ")</f>
        <v>1.50</v>
      </c>
      <c r="M689" s="6" t="str">
        <f t="shared" si="51"/>
        <v>PCS</v>
      </c>
      <c r="N689" s="6">
        <v>11760</v>
      </c>
      <c r="O689" s="6" t="s">
        <v>28</v>
      </c>
      <c r="P689" s="6">
        <v>503.80374660000001</v>
      </c>
      <c r="Q689" s="6">
        <v>5924732.0599999996</v>
      </c>
      <c r="R689" s="6">
        <v>6.0480641850000003</v>
      </c>
      <c r="S689" s="6">
        <v>71125.234809999994</v>
      </c>
      <c r="T689" s="27">
        <v>2170821.7999999998</v>
      </c>
      <c r="U689" s="6">
        <f t="shared" si="52"/>
        <v>509.851810785</v>
      </c>
      <c r="V689" s="6">
        <f t="shared" si="53"/>
        <v>2023</v>
      </c>
      <c r="W689" s="10" t="str">
        <f>IFERROR(VLOOKUP(VALUE(D689),'HSN Lookup'!$A:$B,2,0),"Unknown")</f>
        <v>Household Steel Items</v>
      </c>
      <c r="X689" s="6" t="str">
        <f t="shared" si="54"/>
        <v>Other</v>
      </c>
    </row>
    <row r="690" spans="1:24">
      <c r="A690" s="25" t="s">
        <v>24</v>
      </c>
      <c r="B690" s="6" t="s">
        <v>944</v>
      </c>
      <c r="C690" s="6" t="s">
        <v>26</v>
      </c>
      <c r="D690" s="26" t="s">
        <v>32</v>
      </c>
      <c r="E690" s="6" t="s">
        <v>945</v>
      </c>
      <c r="F690" s="6"/>
      <c r="G690" s="6" t="str" cm="1">
        <f t="array" ref="G690">_xlfn.LET(
 _xlpm.txt, TRIM(E690),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500ML S116-500 (AM-314)</v>
      </c>
      <c r="H690" s="6" t="str">
        <f t="shared" si="50"/>
        <v>AM-314</v>
      </c>
      <c r="I690" s="6" cm="1">
        <f t="array" ref="I690">_xlfn.LET(
 _xlpm.txt, E690,
 _xlpm.afterQty, IFERROR(_xlfn.TEXTAFTER(_xlpm.txt, "QTY:"), ""),
 _xlpm.numberText, TRIM(_xlfn.TEXTBEFORE(_xlpm.afterQty, " ")),
 _xlpm.cleanNum, SUBSTITUTE(_xlpm.numberText, ",", ""),
 IF(ISNUMBER(--_xlpm.cleanNum), --_xlpm.cleanNum, "")
)</f>
        <v>720</v>
      </c>
      <c r="J690" s="6" cm="1">
        <f t="array" ref="J690">_xlfn.LET(
 _xlpm.txt, E690,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690" s="6" t="str" cm="1">
        <f t="array" ref="K690">_xlfn.LET(
 _xlpm.txt, E690,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90" s="6" t="str">
        <f>IFERROR(_xlfn.TEXTAFTER(_xlfn.TEXTBEFORE(E690," PER"),"USD ")," ")</f>
        <v>0.985</v>
      </c>
      <c r="M690" s="6" t="str">
        <f t="shared" si="51"/>
        <v>PCS</v>
      </c>
      <c r="N690" s="6">
        <v>86</v>
      </c>
      <c r="O690" s="6" t="s">
        <v>28</v>
      </c>
      <c r="P690" s="6">
        <v>708.30779070000006</v>
      </c>
      <c r="Q690" s="6">
        <v>60914.47</v>
      </c>
      <c r="R690" s="6">
        <v>8.5030947260000005</v>
      </c>
      <c r="S690" s="6">
        <v>731.26614649999999</v>
      </c>
      <c r="T690" s="27">
        <v>22319.1</v>
      </c>
      <c r="U690" s="6">
        <f t="shared" si="52"/>
        <v>716.81088542600003</v>
      </c>
      <c r="V690" s="6">
        <f t="shared" si="53"/>
        <v>2023</v>
      </c>
      <c r="W690" s="10" t="str">
        <f>IFERROR(VLOOKUP(VALUE(D690),'HSN Lookup'!$A:$B,2,0),"Unknown")</f>
        <v>Household Steel Items</v>
      </c>
      <c r="X690" s="6" t="str">
        <f t="shared" si="54"/>
        <v>Other</v>
      </c>
    </row>
    <row r="691" spans="1:24">
      <c r="A691" s="25" t="s">
        <v>24</v>
      </c>
      <c r="B691" s="6" t="s">
        <v>944</v>
      </c>
      <c r="C691" s="6" t="s">
        <v>26</v>
      </c>
      <c r="D691" s="26" t="s">
        <v>32</v>
      </c>
      <c r="E691" s="6" t="s">
        <v>946</v>
      </c>
      <c r="F691" s="6"/>
      <c r="G691" s="6" t="str" cm="1">
        <f t="array" ref="G691">_xlfn.LET(
 _xlpm.txt, TRIM(E691),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800ML (AM-394)</v>
      </c>
      <c r="H691" s="6" t="str">
        <f t="shared" si="50"/>
        <v>AM-394</v>
      </c>
      <c r="I691" s="6" t="str" cm="1">
        <f t="array" ref="I691">_xlfn.LET(
 _xlpm.txt, E691,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91" s="6" cm="1">
        <f t="array" ref="J691">_xlfn.LET(
 _xlpm.txt, E691,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600</v>
      </c>
      <c r="K691" s="6" t="str" cm="1">
        <f t="array" ref="K691">_xlfn.LET(
 _xlpm.txt, E691,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91" s="6" t="str">
        <f>IFERROR(_xlfn.TEXTAFTER(_xlfn.TEXTBEFORE(E691," PER"),"USD ")," ")</f>
        <v>1.285</v>
      </c>
      <c r="M691" s="6" t="str">
        <f t="shared" si="51"/>
        <v>PCS</v>
      </c>
      <c r="N691" s="6">
        <v>126</v>
      </c>
      <c r="O691" s="6" t="s">
        <v>28</v>
      </c>
      <c r="P691" s="6">
        <v>525.57603170000004</v>
      </c>
      <c r="Q691" s="6">
        <v>66222.58</v>
      </c>
      <c r="R691" s="6">
        <v>6.3094361550000002</v>
      </c>
      <c r="S691" s="6">
        <v>794.98895560000005</v>
      </c>
      <c r="T691" s="27">
        <v>24264</v>
      </c>
      <c r="U691" s="6">
        <f t="shared" si="52"/>
        <v>531.885467855</v>
      </c>
      <c r="V691" s="6">
        <f t="shared" si="53"/>
        <v>2023</v>
      </c>
      <c r="W691" s="10" t="str">
        <f>IFERROR(VLOOKUP(VALUE(D691),'HSN Lookup'!$A:$B,2,0),"Unknown")</f>
        <v>Household Steel Items</v>
      </c>
      <c r="X691" s="6" t="str">
        <f t="shared" si="54"/>
        <v>Other</v>
      </c>
    </row>
    <row r="692" spans="1:24">
      <c r="A692" s="25" t="s">
        <v>24</v>
      </c>
      <c r="B692" s="6" t="s">
        <v>944</v>
      </c>
      <c r="C692" s="6" t="s">
        <v>26</v>
      </c>
      <c r="D692" s="26" t="s">
        <v>32</v>
      </c>
      <c r="E692" s="6" t="s">
        <v>947</v>
      </c>
      <c r="F692" s="6"/>
      <c r="G692" s="6" t="str" cm="1">
        <f t="array" ref="G692">_xlfn.LET(
 _xlpm.txt, TRIM(E692),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(NP-21)</v>
      </c>
      <c r="H692" s="6" t="str">
        <f t="shared" si="50"/>
        <v>NP-21</v>
      </c>
      <c r="I692" s="6" cm="1">
        <f t="array" ref="I692">_xlfn.LET(
 _xlpm.txt, E692,
 _xlpm.afterQty, IFERROR(_xlfn.TEXTAFTER(_xlpm.txt, "QTY:"), ""),
 _xlpm.numberText, TRIM(_xlfn.TEXTBEFORE(_xlpm.afterQty, " ")),
 _xlpm.cleanNum, SUBSTITUTE(_xlpm.numberText, ",", ""),
 IF(ISNUMBER(--_xlpm.cleanNum), --_xlpm.cleanNum, "")
)</f>
        <v>7956</v>
      </c>
      <c r="J692" s="6" cm="1">
        <f t="array" ref="J692">_xlfn.LET(
 _xlpm.txt, E692,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7956</v>
      </c>
      <c r="K692" s="6" t="str" cm="1">
        <f t="array" ref="K692">_xlfn.LET(
 _xlpm.txt, E692,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92" s="6" t="str">
        <f>IFERROR(_xlfn.TEXTAFTER(_xlfn.TEXTBEFORE(E692," PER"),"USD ")," ")</f>
        <v>1.040</v>
      </c>
      <c r="M692" s="6" t="str">
        <f t="shared" si="51"/>
        <v>PCS</v>
      </c>
      <c r="N692" s="6">
        <v>1392.3</v>
      </c>
      <c r="O692" s="6" t="s">
        <v>28</v>
      </c>
      <c r="P692" s="6">
        <v>510.4427566</v>
      </c>
      <c r="Q692" s="6">
        <v>710689.45</v>
      </c>
      <c r="R692" s="6">
        <v>6.1277641850000002</v>
      </c>
      <c r="S692" s="6">
        <v>8531.6860739999993</v>
      </c>
      <c r="T692" s="27">
        <v>260396.6</v>
      </c>
      <c r="U692" s="6">
        <f t="shared" si="52"/>
        <v>516.57052078499999</v>
      </c>
      <c r="V692" s="6">
        <f t="shared" si="53"/>
        <v>2023</v>
      </c>
      <c r="W692" s="10" t="str">
        <f>IFERROR(VLOOKUP(VALUE(D692),'HSN Lookup'!$A:$B,2,0),"Unknown")</f>
        <v>Household Steel Items</v>
      </c>
      <c r="X692" s="6" t="str">
        <f t="shared" si="54"/>
        <v>Other</v>
      </c>
    </row>
    <row r="693" spans="1:24">
      <c r="A693" s="25" t="s">
        <v>24</v>
      </c>
      <c r="B693" s="6" t="s">
        <v>944</v>
      </c>
      <c r="C693" s="6" t="s">
        <v>26</v>
      </c>
      <c r="D693" s="26" t="s">
        <v>32</v>
      </c>
      <c r="E693" s="6" t="s">
        <v>948</v>
      </c>
      <c r="F693" s="6"/>
      <c r="G693" s="6" t="str" cm="1">
        <f t="array" ref="G693">_xlfn.LET(
 _xlpm.txt, TRIM(E693),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1.5L (AM-398)</v>
      </c>
      <c r="H693" s="6" t="str">
        <f t="shared" si="50"/>
        <v>AM-398</v>
      </c>
      <c r="I693" s="6" cm="1">
        <f t="array" ref="I693">_xlfn.LET(
 _xlpm.txt, E693,
 _xlpm.afterQty, IFERROR(_xlfn.TEXTAFTER(_xlpm.txt, "QTY:"), ""),
 _xlpm.numberText, TRIM(_xlfn.TEXTBEFORE(_xlpm.afterQty, " ")),
 _xlpm.cleanNum, SUBSTITUTE(_xlpm.numberText, ",", ""),
 IF(ISNUMBER(--_xlpm.cleanNum), --_xlpm.cleanNum, "")
)</f>
        <v>360</v>
      </c>
      <c r="J693" s="6" cm="1">
        <f t="array" ref="J693">_xlfn.LET(
 _xlpm.txt, E693,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</v>
      </c>
      <c r="K693" s="6" t="str" cm="1">
        <f t="array" ref="K693">_xlfn.LET(
 _xlpm.txt, E693,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93" s="6" t="str">
        <f>IFERROR(_xlfn.TEXTAFTER(_xlfn.TEXTBEFORE(E693," PER"),"USD ")," ")</f>
        <v>1.760</v>
      </c>
      <c r="M693" s="6" t="str">
        <f t="shared" si="51"/>
        <v>PCS</v>
      </c>
      <c r="N693" s="6">
        <v>98</v>
      </c>
      <c r="O693" s="6" t="s">
        <v>28</v>
      </c>
      <c r="P693" s="6">
        <v>555.31683669999995</v>
      </c>
      <c r="Q693" s="6">
        <v>54421.05</v>
      </c>
      <c r="R693" s="6">
        <v>6.6664686279999996</v>
      </c>
      <c r="S693" s="6">
        <v>653.31392559999995</v>
      </c>
      <c r="T693" s="27">
        <v>19939.8</v>
      </c>
      <c r="U693" s="6">
        <f t="shared" si="52"/>
        <v>561.98330532799991</v>
      </c>
      <c r="V693" s="6">
        <f t="shared" si="53"/>
        <v>2023</v>
      </c>
      <c r="W693" s="10" t="str">
        <f>IFERROR(VLOOKUP(VALUE(D693),'HSN Lookup'!$A:$B,2,0),"Unknown")</f>
        <v>Household Steel Items</v>
      </c>
      <c r="X693" s="6" t="str">
        <f t="shared" si="54"/>
        <v>Other</v>
      </c>
    </row>
    <row r="694" spans="1:24">
      <c r="A694" s="25" t="s">
        <v>24</v>
      </c>
      <c r="B694" s="6" t="s">
        <v>944</v>
      </c>
      <c r="C694" s="6" t="s">
        <v>26</v>
      </c>
      <c r="D694" s="26" t="s">
        <v>32</v>
      </c>
      <c r="E694" s="6" t="s">
        <v>949</v>
      </c>
      <c r="F694" s="6"/>
      <c r="G694" s="6" t="str" cm="1">
        <f t="array" ref="G694">_xlfn.LET(
 _xlpm.txt, TRIM(E694),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(AM-392)</v>
      </c>
      <c r="H694" s="6" t="str">
        <f t="shared" si="50"/>
        <v>AM-392</v>
      </c>
      <c r="I694" s="6" cm="1">
        <f t="array" ref="I694">_xlfn.LET(
 _xlpm.txt, E694,
 _xlpm.afterQty, IFERROR(_xlfn.TEXTAFTER(_xlpm.txt, "QTY:"), ""),
 _xlpm.numberText, TRIM(_xlfn.TEXTBEFORE(_xlpm.afterQty, " ")),
 _xlpm.cleanNum, SUBSTITUTE(_xlpm.numberText, ",", ""),
 IF(ISNUMBER(--_xlpm.cleanNum), --_xlpm.cleanNum, "")
)</f>
        <v>600</v>
      </c>
      <c r="J694" s="6" cm="1">
        <f t="array" ref="J694">_xlfn.LET(
 _xlpm.txt, E694,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600</v>
      </c>
      <c r="K694" s="6" t="str" cm="1">
        <f t="array" ref="K694">_xlfn.LET(
 _xlpm.txt, E694,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94" s="6" t="str">
        <f>IFERROR(_xlfn.TEXTAFTER(_xlfn.TEXTBEFORE(E694," PER"),"USD ")," ")</f>
        <v>1.260</v>
      </c>
      <c r="M694" s="6" t="str">
        <f t="shared" si="51"/>
        <v>PCS</v>
      </c>
      <c r="N694" s="6">
        <v>126</v>
      </c>
      <c r="O694" s="6" t="s">
        <v>28</v>
      </c>
      <c r="P694" s="6">
        <v>515.35087299999998</v>
      </c>
      <c r="Q694" s="6">
        <v>64934.21</v>
      </c>
      <c r="R694" s="6">
        <v>6.1866851499999997</v>
      </c>
      <c r="S694" s="6">
        <v>779.52232890000005</v>
      </c>
      <c r="T694" s="27">
        <v>23791.9</v>
      </c>
      <c r="U694" s="6">
        <f t="shared" si="52"/>
        <v>521.53755815</v>
      </c>
      <c r="V694" s="6">
        <f t="shared" si="53"/>
        <v>2023</v>
      </c>
      <c r="W694" s="10" t="str">
        <f>IFERROR(VLOOKUP(VALUE(D694),'HSN Lookup'!$A:$B,2,0),"Unknown")</f>
        <v>Household Steel Items</v>
      </c>
      <c r="X694" s="6" t="str">
        <f t="shared" si="54"/>
        <v>Other</v>
      </c>
    </row>
    <row r="695" spans="1:24">
      <c r="A695" s="25" t="s">
        <v>24</v>
      </c>
      <c r="B695" s="6" t="s">
        <v>944</v>
      </c>
      <c r="C695" s="6" t="s">
        <v>26</v>
      </c>
      <c r="D695" s="26" t="s">
        <v>32</v>
      </c>
      <c r="E695" s="6" t="s">
        <v>950</v>
      </c>
      <c r="F695" s="6"/>
      <c r="G695" s="6" t="str" cm="1">
        <f t="array" ref="G695">_xlfn.LET(
 _xlpm.txt, TRIM(E695),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700ML S119-136 (AM-315)</v>
      </c>
      <c r="H695" s="6" t="str">
        <f t="shared" si="50"/>
        <v>AM-315</v>
      </c>
      <c r="I695" s="6" cm="1">
        <f t="array" ref="I695">_xlfn.LET(
 _xlpm.txt, E695,
 _xlpm.afterQty, IFERROR(_xlfn.TEXTAFTER(_xlpm.txt, "QTY:"), ""),
 _xlpm.numberText, TRIM(_xlfn.TEXTBEFORE(_xlpm.afterQty, " ")),
 _xlpm.cleanNum, SUBSTITUTE(_xlpm.numberText, ",", ""),
 IF(ISNUMBER(--_xlpm.cleanNum), --_xlpm.cleanNum, "")
)</f>
        <v>720</v>
      </c>
      <c r="J695" s="6" cm="1">
        <f t="array" ref="J695">_xlfn.LET(
 _xlpm.txt, E695,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695" s="6" t="str" cm="1">
        <f t="array" ref="K695">_xlfn.LET(
 _xlpm.txt, E695,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95" s="6" t="str">
        <f>IFERROR(_xlfn.TEXTAFTER(_xlfn.TEXTBEFORE(E695," PER"),"USD ")," ")</f>
        <v>1.275</v>
      </c>
      <c r="M695" s="6" t="str">
        <f t="shared" si="51"/>
        <v>PCS</v>
      </c>
      <c r="N695" s="6">
        <v>130</v>
      </c>
      <c r="O695" s="6" t="s">
        <v>28</v>
      </c>
      <c r="P695" s="6">
        <v>606.52830770000003</v>
      </c>
      <c r="Q695" s="6">
        <v>78848.679999999993</v>
      </c>
      <c r="R695" s="6">
        <v>7.2812521930000003</v>
      </c>
      <c r="S695" s="6">
        <v>946.56278510000004</v>
      </c>
      <c r="T695" s="27">
        <v>28890.2</v>
      </c>
      <c r="U695" s="6">
        <f t="shared" si="52"/>
        <v>613.80955989300003</v>
      </c>
      <c r="V695" s="6">
        <f t="shared" si="53"/>
        <v>2023</v>
      </c>
      <c r="W695" s="10" t="str">
        <f>IFERROR(VLOOKUP(VALUE(D695),'HSN Lookup'!$A:$B,2,0),"Unknown")</f>
        <v>Household Steel Items</v>
      </c>
      <c r="X695" s="6" t="str">
        <f t="shared" si="54"/>
        <v>Other</v>
      </c>
    </row>
    <row r="696" spans="1:24">
      <c r="A696" s="25" t="s">
        <v>24</v>
      </c>
      <c r="B696" s="6" t="s">
        <v>944</v>
      </c>
      <c r="C696" s="6" t="s">
        <v>26</v>
      </c>
      <c r="D696" s="26" t="s">
        <v>32</v>
      </c>
      <c r="E696" s="6" t="s">
        <v>951</v>
      </c>
      <c r="F696" s="6"/>
      <c r="G696" s="6" t="str" cm="1">
        <f t="array" ref="G696">_xlfn.LET(
 _xlpm.txt, TRIM(E696),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(AM-393)</v>
      </c>
      <c r="H696" s="6" t="str">
        <f t="shared" si="50"/>
        <v>AM-393</v>
      </c>
      <c r="I696" s="6" t="str" cm="1">
        <f t="array" ref="I696">_xlfn.LET(
 _xlpm.txt, E696,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96" s="6" cm="1">
        <f t="array" ref="J696">_xlfn.LET(
 _xlpm.txt, E696,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600</v>
      </c>
      <c r="K696" s="6" t="str" cm="1">
        <f t="array" ref="K696">_xlfn.LET(
 _xlpm.txt, E696,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96" s="6" t="str">
        <f>IFERROR(_xlfn.TEXTAFTER(_xlfn.TEXTBEFORE(E696," PER"),"USD ")," ")</f>
        <v>1.295</v>
      </c>
      <c r="M696" s="6" t="str">
        <f t="shared" si="51"/>
        <v>PCS</v>
      </c>
      <c r="N696" s="6">
        <v>120</v>
      </c>
      <c r="O696" s="6" t="s">
        <v>28</v>
      </c>
      <c r="P696" s="6">
        <v>556.14949999999999</v>
      </c>
      <c r="Q696" s="6">
        <v>66737.94</v>
      </c>
      <c r="R696" s="6">
        <v>6.6764645859999998</v>
      </c>
      <c r="S696" s="6">
        <v>801.1757503</v>
      </c>
      <c r="T696" s="27">
        <v>24452.799999999999</v>
      </c>
      <c r="U696" s="6">
        <f t="shared" si="52"/>
        <v>562.82596458599994</v>
      </c>
      <c r="V696" s="6">
        <f t="shared" si="53"/>
        <v>2023</v>
      </c>
      <c r="W696" s="10" t="str">
        <f>IFERROR(VLOOKUP(VALUE(D696),'HSN Lookup'!$A:$B,2,0),"Unknown")</f>
        <v>Household Steel Items</v>
      </c>
      <c r="X696" s="6" t="str">
        <f t="shared" si="54"/>
        <v>Other</v>
      </c>
    </row>
    <row r="697" spans="1:24">
      <c r="A697" s="25" t="s">
        <v>24</v>
      </c>
      <c r="B697" s="6" t="s">
        <v>944</v>
      </c>
      <c r="C697" s="6" t="s">
        <v>26</v>
      </c>
      <c r="D697" s="26" t="s">
        <v>32</v>
      </c>
      <c r="E697" s="6" t="s">
        <v>952</v>
      </c>
      <c r="F697" s="6"/>
      <c r="G697" s="6" t="str" cm="1">
        <f t="array" ref="G697">_xlfn.LET(
 _xlpm.txt, TRIM(E697),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SG705-1 (BCLR-3)</v>
      </c>
      <c r="H697" s="6" t="str">
        <f t="shared" si="50"/>
        <v>BCLR-3</v>
      </c>
      <c r="I697" s="6" cm="1">
        <f t="array" ref="I697">_xlfn.LET(
 _xlpm.txt, E697,
 _xlpm.afterQty, IFERROR(_xlfn.TEXTAFTER(_xlpm.txt, "QTY:"), ""),
 _xlpm.numberText, TRIM(_xlfn.TEXTBEFORE(_xlpm.afterQty, " ")),
 _xlpm.cleanNum, SUBSTITUTE(_xlpm.numberText, ",", ""),
 IF(ISNUMBER(--_xlpm.cleanNum), --_xlpm.cleanNum, "")
)</f>
        <v>18180</v>
      </c>
      <c r="J697" s="6" cm="1">
        <f t="array" ref="J697">_xlfn.LET(
 _xlpm.txt, E697,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18180</v>
      </c>
      <c r="K697" s="6" t="str" cm="1">
        <f t="array" ref="K697">_xlfn.LET(
 _xlpm.txt, E697,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97" s="6" t="str">
        <f>IFERROR(_xlfn.TEXTAFTER(_xlfn.TEXTBEFORE(E697," PER"),"USD ")," ")</f>
        <v>1.117</v>
      </c>
      <c r="M697" s="6" t="str">
        <f t="shared" si="51"/>
        <v>PCS</v>
      </c>
      <c r="N697" s="6">
        <v>2727</v>
      </c>
      <c r="O697" s="6" t="s">
        <v>28</v>
      </c>
      <c r="P697" s="6">
        <v>639.60763840000004</v>
      </c>
      <c r="Q697" s="6">
        <v>1744210.03</v>
      </c>
      <c r="R697" s="6">
        <v>7.6783630059999997</v>
      </c>
      <c r="S697" s="6">
        <v>20938.895919999999</v>
      </c>
      <c r="T697" s="27">
        <v>639078.6</v>
      </c>
      <c r="U697" s="6">
        <f t="shared" si="52"/>
        <v>647.28600140600008</v>
      </c>
      <c r="V697" s="6">
        <f t="shared" si="53"/>
        <v>2023</v>
      </c>
      <c r="W697" s="10" t="str">
        <f>IFERROR(VLOOKUP(VALUE(D697),'HSN Lookup'!$A:$B,2,0),"Unknown")</f>
        <v>Household Steel Items</v>
      </c>
      <c r="X697" s="6" t="str">
        <f t="shared" si="54"/>
        <v>Other</v>
      </c>
    </row>
    <row r="698" spans="1:24">
      <c r="A698" s="25" t="s">
        <v>24</v>
      </c>
      <c r="B698" s="6" t="s">
        <v>944</v>
      </c>
      <c r="C698" s="6" t="s">
        <v>26</v>
      </c>
      <c r="D698" s="26" t="s">
        <v>32</v>
      </c>
      <c r="E698" s="6" t="s">
        <v>953</v>
      </c>
      <c r="F698" s="6"/>
      <c r="G698" s="6" t="str" cm="1">
        <f t="array" ref="G698">_xlfn.LET(
 _xlpm.txt, TRIM(E698),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698" s="6" t="str">
        <f t="shared" si="50"/>
        <v>AM-06</v>
      </c>
      <c r="I698" s="6" cm="1">
        <f t="array" ref="I698">_xlfn.LET(
 _xlpm.txt, E698,
 _xlpm.afterQty, IFERROR(_xlfn.TEXTAFTER(_xlpm.txt, "QTY:"), ""),
 _xlpm.numberText, TRIM(_xlfn.TEXTBEFORE(_xlpm.afterQty, " ")),
 _xlpm.cleanNum, SUBSTITUTE(_xlpm.numberText, ",", ""),
 IF(ISNUMBER(--_xlpm.cleanNum), --_xlpm.cleanNum, "")
)</f>
        <v>14436</v>
      </c>
      <c r="J698" s="6" cm="1">
        <f t="array" ref="J698">_xlfn.LET(
 _xlpm.txt, E698,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14436</v>
      </c>
      <c r="K698" s="6" t="str" cm="1">
        <f t="array" ref="K698">_xlfn.LET(
 _xlpm.txt, E698,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98" s="6" t="str">
        <f>IFERROR(_xlfn.TEXTAFTER(_xlfn.TEXTBEFORE(E698," PER"),"USD ")," ")</f>
        <v>1.039</v>
      </c>
      <c r="M698" s="6" t="str">
        <f t="shared" si="51"/>
        <v>PCS</v>
      </c>
      <c r="N698" s="6">
        <v>2165.4</v>
      </c>
      <c r="O698" s="6" t="s">
        <v>28</v>
      </c>
      <c r="P698" s="6">
        <v>594.94372399999997</v>
      </c>
      <c r="Q698" s="6">
        <v>1288291.1399999999</v>
      </c>
      <c r="R698" s="6">
        <v>7.1421815610000001</v>
      </c>
      <c r="S698" s="6">
        <v>15465.67995</v>
      </c>
      <c r="T698" s="27">
        <v>472029.8</v>
      </c>
      <c r="U698" s="6">
        <f t="shared" si="52"/>
        <v>602.085905561</v>
      </c>
      <c r="V698" s="6">
        <f t="shared" si="53"/>
        <v>2023</v>
      </c>
      <c r="W698" s="10" t="str">
        <f>IFERROR(VLOOKUP(VALUE(D698),'HSN Lookup'!$A:$B,2,0),"Unknown")</f>
        <v>Household Steel Items</v>
      </c>
      <c r="X698" s="6" t="str">
        <f t="shared" si="54"/>
        <v>Other</v>
      </c>
    </row>
    <row r="699" spans="1:24">
      <c r="A699" s="25" t="s">
        <v>24</v>
      </c>
      <c r="B699" s="6" t="s">
        <v>954</v>
      </c>
      <c r="C699" s="6" t="s">
        <v>26</v>
      </c>
      <c r="D699" s="26" t="s">
        <v>32</v>
      </c>
      <c r="E699" s="6" t="s">
        <v>955</v>
      </c>
      <c r="F699" s="6"/>
      <c r="G699" s="6" t="str" cm="1">
        <f t="array" ref="G699">_xlfn.LET(
 _xlpm.txt, TRIM(E699),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(DS-25)</v>
      </c>
      <c r="H699" s="6" t="str">
        <f t="shared" si="50"/>
        <v>DS-25</v>
      </c>
      <c r="I699" s="6" t="str" cm="1">
        <f t="array" ref="I699">_xlfn.LET(
 _xlpm.txt, E699,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699" s="6" cm="1">
        <f t="array" ref="J699">_xlfn.LET(
 _xlpm.txt, E699,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51300</v>
      </c>
      <c r="K699" s="6" t="str" cm="1">
        <f t="array" ref="K699">_xlfn.LET(
 _xlpm.txt, E699,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699" s="6" t="str">
        <f>IFERROR(_xlfn.TEXTAFTER(_xlfn.TEXTBEFORE(E699," PER"),"USD ")," ")</f>
        <v>: 0.215</v>
      </c>
      <c r="M699" s="6" t="str">
        <f t="shared" si="51"/>
        <v>PCS</v>
      </c>
      <c r="N699" s="6">
        <v>3420</v>
      </c>
      <c r="O699" s="6" t="s">
        <v>28</v>
      </c>
      <c r="P699" s="6">
        <v>277.28486550000002</v>
      </c>
      <c r="Q699" s="6">
        <v>948314.24</v>
      </c>
      <c r="R699" s="6">
        <v>3.3569596310000001</v>
      </c>
      <c r="S699" s="6">
        <v>11480.801939999999</v>
      </c>
      <c r="T699" s="27">
        <v>347462.3</v>
      </c>
      <c r="U699" s="6">
        <f t="shared" si="52"/>
        <v>280.64182513100002</v>
      </c>
      <c r="V699" s="6">
        <f t="shared" si="53"/>
        <v>2023</v>
      </c>
      <c r="W699" s="10" t="str">
        <f>IFERROR(VLOOKUP(VALUE(D699),'HSN Lookup'!$A:$B,2,0),"Unknown")</f>
        <v>Household Steel Items</v>
      </c>
      <c r="X699" s="6" t="str">
        <f t="shared" si="54"/>
        <v>Other</v>
      </c>
    </row>
    <row r="700" spans="1:24">
      <c r="A700" s="25" t="s">
        <v>24</v>
      </c>
      <c r="B700" s="6" t="s">
        <v>956</v>
      </c>
      <c r="C700" s="6" t="s">
        <v>26</v>
      </c>
      <c r="D700" s="26" t="s">
        <v>32</v>
      </c>
      <c r="E700" s="6" t="s">
        <v>957</v>
      </c>
      <c r="F700" s="6"/>
      <c r="G700" s="6" t="str" cm="1">
        <f t="array" ref="G700">_xlfn.LET(
 _xlpm.txt, TRIM(E700),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700" s="6" t="str">
        <f t="shared" si="50"/>
        <v>AM-06</v>
      </c>
      <c r="I700" s="6" cm="1">
        <f t="array" ref="I700">_xlfn.LET(
 _xlpm.txt, E700,
 _xlpm.afterQty, IFERROR(_xlfn.TEXTAFTER(_xlpm.txt, "QTY:"), ""),
 _xlpm.numberText, TRIM(_xlfn.TEXTBEFORE(_xlpm.afterQty, " ")),
 _xlpm.cleanNum, SUBSTITUTE(_xlpm.numberText, ",", ""),
 IF(ISNUMBER(--_xlpm.cleanNum), --_xlpm.cleanNum, "")
)</f>
        <v>19116</v>
      </c>
      <c r="J700" s="6" cm="1">
        <f t="array" ref="J700">_xlfn.LET(
 _xlpm.txt, E700,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19116</v>
      </c>
      <c r="K700" s="6" t="str" cm="1">
        <f t="array" ref="K700">_xlfn.LET(
 _xlpm.txt, E700,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00" s="6" t="str">
        <f>IFERROR(_xlfn.TEXTAFTER(_xlfn.TEXTBEFORE(E700," PER"),"USD ")," ")</f>
        <v>1.0390</v>
      </c>
      <c r="M700" s="6" t="str">
        <f t="shared" si="51"/>
        <v>PCS</v>
      </c>
      <c r="N700" s="6">
        <v>2867.4</v>
      </c>
      <c r="O700" s="6" t="s">
        <v>28</v>
      </c>
      <c r="P700" s="6">
        <v>589.90517190000003</v>
      </c>
      <c r="Q700" s="6">
        <v>1691494.09</v>
      </c>
      <c r="R700" s="6">
        <v>7.1417091030000002</v>
      </c>
      <c r="S700" s="6">
        <v>20478.13668</v>
      </c>
      <c r="T700" s="27">
        <v>619763.4</v>
      </c>
      <c r="U700" s="6">
        <f t="shared" si="52"/>
        <v>597.04688100300007</v>
      </c>
      <c r="V700" s="6">
        <f t="shared" si="53"/>
        <v>2023</v>
      </c>
      <c r="W700" s="10" t="str">
        <f>IFERROR(VLOOKUP(VALUE(D700),'HSN Lookup'!$A:$B,2,0),"Unknown")</f>
        <v>Household Steel Items</v>
      </c>
      <c r="X700" s="6" t="str">
        <f t="shared" si="54"/>
        <v>Other</v>
      </c>
    </row>
    <row r="701" spans="1:24">
      <c r="A701" s="25" t="s">
        <v>24</v>
      </c>
      <c r="B701" s="6" t="s">
        <v>956</v>
      </c>
      <c r="C701" s="6" t="s">
        <v>26</v>
      </c>
      <c r="D701" s="26" t="s">
        <v>32</v>
      </c>
      <c r="E701" s="6" t="s">
        <v>958</v>
      </c>
      <c r="F701" s="6"/>
      <c r="G701" s="6" t="str" cm="1">
        <f t="array" ref="G701">_xlfn.LET(
 _xlpm.txt, TRIM(E701),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701" s="6" t="str">
        <f t="shared" si="50"/>
        <v>NP-20</v>
      </c>
      <c r="I701" s="6" cm="1">
        <f t="array" ref="I701">_xlfn.LET(
 _xlpm.txt, E701,
 _xlpm.afterQty, IFERROR(_xlfn.TEXTAFTER(_xlpm.txt, "QTY:"), ""),
 _xlpm.numberText, TRIM(_xlfn.TEXTBEFORE(_xlpm.afterQty, " ")),
 _xlpm.cleanNum, SUBSTITUTE(_xlpm.numberText, ",", ""),
 IF(ISNUMBER(--_xlpm.cleanNum), --_xlpm.cleanNum, "")
)</f>
        <v>29916</v>
      </c>
      <c r="J701" s="6" cm="1">
        <f t="array" ref="J701">_xlfn.LET(
 _xlpm.txt, E701,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29916</v>
      </c>
      <c r="K701" s="6" t="str" cm="1">
        <f t="array" ref="K701">_xlfn.LET(
 _xlpm.txt, E701,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01" s="6" t="str">
        <f>IFERROR(_xlfn.TEXTAFTER(_xlfn.TEXTBEFORE(E701," PER"),"USD ")," ")</f>
        <v>1.0281</v>
      </c>
      <c r="M701" s="6" t="str">
        <f t="shared" si="51"/>
        <v>PCS</v>
      </c>
      <c r="N701" s="6">
        <v>4986</v>
      </c>
      <c r="O701" s="6" t="s">
        <v>28</v>
      </c>
      <c r="P701" s="6">
        <v>525.34503210000003</v>
      </c>
      <c r="Q701" s="6">
        <v>2619370.33</v>
      </c>
      <c r="R701" s="6">
        <v>6.3601093469999999</v>
      </c>
      <c r="S701" s="6">
        <v>31711.505209999999</v>
      </c>
      <c r="T701" s="27">
        <v>959737.3</v>
      </c>
      <c r="U701" s="6">
        <f t="shared" si="52"/>
        <v>531.70514144700007</v>
      </c>
      <c r="V701" s="6">
        <f t="shared" si="53"/>
        <v>2023</v>
      </c>
      <c r="W701" s="10" t="str">
        <f>IFERROR(VLOOKUP(VALUE(D701),'HSN Lookup'!$A:$B,2,0),"Unknown")</f>
        <v>Household Steel Items</v>
      </c>
      <c r="X701" s="6" t="str">
        <f t="shared" si="54"/>
        <v>Other</v>
      </c>
    </row>
    <row r="702" spans="1:24">
      <c r="A702" s="25" t="s">
        <v>24</v>
      </c>
      <c r="B702" s="6" t="s">
        <v>956</v>
      </c>
      <c r="C702" s="6" t="s">
        <v>26</v>
      </c>
      <c r="D702" s="26" t="s">
        <v>32</v>
      </c>
      <c r="E702" s="6" t="s">
        <v>959</v>
      </c>
      <c r="F702" s="6"/>
      <c r="G702" s="6" t="str" cm="1">
        <f t="array" ref="G702">_xlfn.LET(
 _xlpm.txt, TRIM(E702),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(NP-21)</v>
      </c>
      <c r="H702" s="6" t="str">
        <f t="shared" si="50"/>
        <v>NP-21</v>
      </c>
      <c r="I702" s="6" t="str" cm="1">
        <f t="array" ref="I702">_xlfn.LET(
 _xlpm.txt, E702,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02" s="6" t="e" cm="1">
        <f t="array" ref="J702">_xlfn.LET(
 _xlpm.txt, E702,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02" s="6" t="e" cm="1">
        <f t="array" ref="K702">_xlfn.LET(
 _xlpm.txt, E702,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02" s="6" t="str">
        <f>IFERROR(_xlfn.TEXTAFTER(_xlfn.TEXTBEFORE(E702," PER"),"USD ")," ")</f>
        <v>1.0376</v>
      </c>
      <c r="M702" s="6" t="e">
        <f t="shared" si="51"/>
        <v>#VALUE!</v>
      </c>
      <c r="N702" s="6">
        <v>2688</v>
      </c>
      <c r="O702" s="6" t="s">
        <v>28</v>
      </c>
      <c r="P702" s="6">
        <v>497.06185640000001</v>
      </c>
      <c r="Q702" s="6">
        <v>1336102.27</v>
      </c>
      <c r="R702" s="6">
        <v>6.017698019</v>
      </c>
      <c r="S702" s="6">
        <v>16175.57228</v>
      </c>
      <c r="T702" s="27">
        <v>489547.9</v>
      </c>
      <c r="U702" s="6">
        <f t="shared" si="52"/>
        <v>503.07955441900003</v>
      </c>
      <c r="V702" s="6">
        <f t="shared" si="53"/>
        <v>2023</v>
      </c>
      <c r="W702" s="10" t="str">
        <f>IFERROR(VLOOKUP(VALUE(D702),'HSN Lookup'!$A:$B,2,0),"Unknown")</f>
        <v>Household Steel Items</v>
      </c>
      <c r="X702" s="6" t="str">
        <f t="shared" si="54"/>
        <v>Other</v>
      </c>
    </row>
    <row r="703" spans="1:24">
      <c r="A703" s="25" t="s">
        <v>24</v>
      </c>
      <c r="B703" s="6" t="s">
        <v>956</v>
      </c>
      <c r="C703" s="6" t="s">
        <v>26</v>
      </c>
      <c r="D703" s="26" t="s">
        <v>32</v>
      </c>
      <c r="E703" s="6" t="s">
        <v>960</v>
      </c>
      <c r="F703" s="6"/>
      <c r="G703" s="6" t="str" cm="1">
        <f t="array" ref="G703">_xlfn.LET(
 _xlpm.txt, TRIM(E703),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703" s="6" t="str">
        <f t="shared" si="50"/>
        <v>SB-01</v>
      </c>
      <c r="I703" s="6" cm="1">
        <f t="array" ref="I703">_xlfn.LET(
 _xlpm.txt, E703,
 _xlpm.afterQty, IFERROR(_xlfn.TEXTAFTER(_xlpm.txt, "QTY:"), ""),
 _xlpm.numberText, TRIM(_xlfn.TEXTBEFORE(_xlpm.afterQty, " ")),
 _xlpm.cleanNum, SUBSTITUTE(_xlpm.numberText, ",", ""),
 IF(ISNUMBER(--_xlpm.cleanNum), --_xlpm.cleanNum, "")
)</f>
        <v>23436</v>
      </c>
      <c r="J703" s="6" cm="1">
        <f t="array" ref="J703">_xlfn.LET(
 _xlpm.txt, E703,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23436</v>
      </c>
      <c r="K703" s="6" t="str" cm="1">
        <f t="array" ref="K703">_xlfn.LET(
 _xlpm.txt, E703,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03" s="6" t="str">
        <f>IFERROR(_xlfn.TEXTAFTER(_xlfn.TEXTBEFORE(E703," PER"),"USD ")," ")</f>
        <v>1.1090</v>
      </c>
      <c r="M703" s="6" t="str">
        <f t="shared" si="51"/>
        <v>PCS</v>
      </c>
      <c r="N703" s="6">
        <v>3710.7</v>
      </c>
      <c r="O703" s="6" t="s">
        <v>28</v>
      </c>
      <c r="P703" s="6">
        <v>596.50915999999995</v>
      </c>
      <c r="Q703" s="6">
        <v>2213466.54</v>
      </c>
      <c r="R703" s="6">
        <v>7.2216605329999997</v>
      </c>
      <c r="S703" s="6">
        <v>26797.41574</v>
      </c>
      <c r="T703" s="27">
        <v>811014.1</v>
      </c>
      <c r="U703" s="6">
        <f t="shared" si="52"/>
        <v>603.73082053299993</v>
      </c>
      <c r="V703" s="6">
        <f t="shared" si="53"/>
        <v>2023</v>
      </c>
      <c r="W703" s="10" t="str">
        <f>IFERROR(VLOOKUP(VALUE(D703),'HSN Lookup'!$A:$B,2,0),"Unknown")</f>
        <v>Household Steel Items</v>
      </c>
      <c r="X703" s="6" t="str">
        <f t="shared" si="54"/>
        <v>Other</v>
      </c>
    </row>
    <row r="704" spans="1:24">
      <c r="A704" s="25" t="s">
        <v>24</v>
      </c>
      <c r="B704" s="6" t="s">
        <v>961</v>
      </c>
      <c r="C704" s="6" t="s">
        <v>26</v>
      </c>
      <c r="D704" s="26" t="s">
        <v>32</v>
      </c>
      <c r="E704" s="6" t="s">
        <v>962</v>
      </c>
      <c r="F704" s="6"/>
      <c r="G704" s="6" t="str" cm="1">
        <f t="array" ref="G704">_xlfn.LET(
 _xlpm.txt, TRIM(E704),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704" s="6" t="str">
        <f t="shared" si="50"/>
        <v>NP-19</v>
      </c>
      <c r="I704" s="6" t="str" cm="1">
        <f t="array" ref="I704">_xlfn.LET(
 _xlpm.txt, E704,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04" s="6" cm="1">
        <f t="array" ref="J704">_xlfn.LET(
 _xlpm.txt, E704,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13728</v>
      </c>
      <c r="K704" s="6" t="str" cm="1">
        <f t="array" ref="K704">_xlfn.LET(
 _xlpm.txt, E704,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04" s="6" t="str">
        <f>IFERROR(_xlfn.TEXTAFTER(_xlfn.TEXTBEFORE(E704," PER"),"USD ")," ")</f>
        <v>: 0.4678</v>
      </c>
      <c r="M704" s="6" t="str">
        <f t="shared" si="51"/>
        <v>PCS</v>
      </c>
      <c r="N704" s="6">
        <v>2145</v>
      </c>
      <c r="O704" s="6" t="s">
        <v>28</v>
      </c>
      <c r="P704" s="6">
        <v>260.1741399</v>
      </c>
      <c r="Q704" s="6">
        <v>558073.53</v>
      </c>
      <c r="R704" s="6">
        <v>3.1289734199999999</v>
      </c>
      <c r="S704" s="6">
        <v>6711.6479859999999</v>
      </c>
      <c r="T704" s="27">
        <v>204478.2</v>
      </c>
      <c r="U704" s="6">
        <f t="shared" si="52"/>
        <v>263.30311332000002</v>
      </c>
      <c r="V704" s="6">
        <f t="shared" si="53"/>
        <v>2023</v>
      </c>
      <c r="W704" s="10" t="str">
        <f>IFERROR(VLOOKUP(VALUE(D704),'HSN Lookup'!$A:$B,2,0),"Unknown")</f>
        <v>Household Steel Items</v>
      </c>
      <c r="X704" s="6" t="str">
        <f t="shared" si="54"/>
        <v>Other</v>
      </c>
    </row>
    <row r="705" spans="1:24">
      <c r="A705" s="25" t="s">
        <v>24</v>
      </c>
      <c r="B705" s="6" t="s">
        <v>963</v>
      </c>
      <c r="C705" s="6" t="s">
        <v>26</v>
      </c>
      <c r="D705" s="26" t="s">
        <v>32</v>
      </c>
      <c r="E705" s="6" t="s">
        <v>964</v>
      </c>
      <c r="F705" s="6"/>
      <c r="G705" s="6" t="str" cm="1">
        <f t="array" ref="G705">_xlfn.LET(
 _xlpm.txt, TRIM(E705),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705" s="6" t="str">
        <f t="shared" si="50"/>
        <v>SL-01</v>
      </c>
      <c r="I705" s="6" cm="1">
        <f t="array" ref="I705">_xlfn.LET(
 _xlpm.txt, E705,
 _xlpm.afterQty, IFERROR(_xlfn.TEXTAFTER(_xlpm.txt, "QTY:"), ""),
 _xlpm.numberText, TRIM(_xlfn.TEXTBEFORE(_xlpm.afterQty, " ")),
 _xlpm.cleanNum, SUBSTITUTE(_xlpm.numberText, ",", ""),
 IF(ISNUMBER(--_xlpm.cleanNum), --_xlpm.cleanNum, "")
)</f>
        <v>21240</v>
      </c>
      <c r="J705" s="6" cm="1">
        <f t="array" ref="J705">_xlfn.LET(
 _xlpm.txt, E705,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21240</v>
      </c>
      <c r="K705" s="6" t="str" cm="1">
        <f t="array" ref="K705">_xlfn.LET(
 _xlpm.txt, E705,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05" s="6" t="str">
        <f>IFERROR(_xlfn.TEXTAFTER(_xlfn.TEXTBEFORE(E705," PER"),"USD ")," ")</f>
        <v>1.1800</v>
      </c>
      <c r="M705" s="6" t="str">
        <f t="shared" si="51"/>
        <v>PCS</v>
      </c>
      <c r="N705" s="6">
        <v>4248</v>
      </c>
      <c r="O705" s="6" t="s">
        <v>28</v>
      </c>
      <c r="P705" s="6">
        <v>505.49712340000002</v>
      </c>
      <c r="Q705" s="6">
        <v>2147351.7799999998</v>
      </c>
      <c r="R705" s="6">
        <v>6.0793400279999998</v>
      </c>
      <c r="S705" s="6">
        <v>25825.03644</v>
      </c>
      <c r="T705" s="27">
        <v>786789.7</v>
      </c>
      <c r="U705" s="6">
        <f t="shared" si="52"/>
        <v>511.57646342800001</v>
      </c>
      <c r="V705" s="6">
        <f t="shared" si="53"/>
        <v>2023</v>
      </c>
      <c r="W705" s="10" t="str">
        <f>IFERROR(VLOOKUP(VALUE(D705),'HSN Lookup'!$A:$B,2,0),"Unknown")</f>
        <v>Household Steel Items</v>
      </c>
      <c r="X705" s="6" t="str">
        <f t="shared" si="54"/>
        <v>Other</v>
      </c>
    </row>
    <row r="706" spans="1:24">
      <c r="A706" s="25" t="s">
        <v>24</v>
      </c>
      <c r="B706" s="6" t="s">
        <v>963</v>
      </c>
      <c r="C706" s="6" t="s">
        <v>26</v>
      </c>
      <c r="D706" s="26" t="s">
        <v>32</v>
      </c>
      <c r="E706" s="6" t="s">
        <v>965</v>
      </c>
      <c r="F706" s="6"/>
      <c r="G706" s="6" t="str" cm="1">
        <f t="array" ref="G706">_xlfn.LET(
 _xlpm.txt, TRIM(E706),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706" s="6" t="str">
        <f t="shared" ref="H706:H769" si="55">IFERROR(
    IF(
       AND(ISNUMBER(FIND("(",E706)),
           NOT(ISNUMBER(SEARCH("QTY", _xlfn.TEXTBEFORE(_xlfn.TEXTAFTER(E706,"("), ")"))))
       ),
       _xlfn.TEXTBEFORE(_xlfn.TEXTAFTER(E706,"("), ")"),
       LEFT(E706, FIND(" ", E706 &amp; " ") - 1)
    ),
"")</f>
        <v>NP-20</v>
      </c>
      <c r="I706" s="6" cm="1">
        <f t="array" ref="I706">_xlfn.LET(
 _xlpm.txt, E706,
 _xlpm.afterQty, IFERROR(_xlfn.TEXTAFTER(_xlpm.txt, "QTY:"), ""),
 _xlpm.numberText, TRIM(_xlfn.TEXTBEFORE(_xlpm.afterQty, " ")),
 _xlpm.cleanNum, SUBSTITUTE(_xlpm.numberText, ",", ""),
 IF(ISNUMBER(--_xlpm.cleanNum), --_xlpm.cleanNum, "")
)</f>
        <v>14328</v>
      </c>
      <c r="J706" s="6" cm="1">
        <f t="array" ref="J706">_xlfn.LET(
 _xlpm.txt, E706,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14328</v>
      </c>
      <c r="K706" s="6" t="str" cm="1">
        <f t="array" ref="K706">_xlfn.LET(
 _xlpm.txt, E706,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06" s="6" t="str">
        <f>IFERROR(_xlfn.TEXTAFTER(_xlfn.TEXTBEFORE(E706," PER"),"USD ")," ")</f>
        <v>1.050</v>
      </c>
      <c r="M706" s="6" t="str">
        <f t="shared" ref="M706:M769" si="56">IF(OR(K706="PCS",K706="PC",K706="NOS"),"PCS",
IF(OR(K706="SET",K706="SETS"),"SET",
IF(K706="PKT","PACK","OTHER")))</f>
        <v>PCS</v>
      </c>
      <c r="N706" s="6">
        <v>2547.1999999999998</v>
      </c>
      <c r="O706" s="6" t="s">
        <v>28</v>
      </c>
      <c r="P706" s="6">
        <v>506.53295780000002</v>
      </c>
      <c r="Q706" s="6">
        <v>1290240.75</v>
      </c>
      <c r="R706" s="6">
        <v>6.0917974470000003</v>
      </c>
      <c r="S706" s="6">
        <v>15517.026459999999</v>
      </c>
      <c r="T706" s="27">
        <v>472744.3</v>
      </c>
      <c r="U706" s="6">
        <f t="shared" ref="U706:U769" si="57">P706+R706</f>
        <v>512.62475524700005</v>
      </c>
      <c r="V706" s="6">
        <f t="shared" ref="V706:V769" si="58">YEAR(B706)</f>
        <v>2023</v>
      </c>
      <c r="W706" s="10" t="str">
        <f>IFERROR(VLOOKUP(VALUE(D706),'HSN Lookup'!$A:$B,2,0),"Unknown")</f>
        <v>Household Steel Items</v>
      </c>
      <c r="X706" s="6" t="str">
        <f t="shared" ref="X706:X769" si="59">IF(ISNUMBER(SEARCH("SCRUBBER",G706)),"Scrubber",
 IF(ISNUMBER(SEARCH("STRAINER",G706)),"Tea Strainer",
 IF(ISNUMBER(SEARCH("BASKET",G706)),"Basket",
 IF(ISNUMBER(SEARCH("HANGER",G706)),"Hanger",
 IF(ISNUMBER(SEARCH("STAND",G706)),"Cloth Stand",
 IF(ISNUMBER(SEARCH("SPRINKLER",G706)),"Sprinkler",
 IF(ISNUMBER(SEARCH("HOLDER",G706)),"Holder",
 IF(ISNUMBER(SEARCH("LUNCH BOX",G706)),"Lunch Box",
 "Other"))))))))</f>
        <v>Other</v>
      </c>
    </row>
    <row r="707" spans="1:24">
      <c r="A707" s="25" t="s">
        <v>24</v>
      </c>
      <c r="B707" s="6" t="s">
        <v>963</v>
      </c>
      <c r="C707" s="6" t="s">
        <v>26</v>
      </c>
      <c r="D707" s="26" t="s">
        <v>32</v>
      </c>
      <c r="E707" s="6" t="s">
        <v>966</v>
      </c>
      <c r="F707" s="6"/>
      <c r="G707" s="6" t="str" cm="1">
        <f t="array" ref="G707">_xlfn.LET(
 _xlpm.txt, TRIM(E707),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SG902 (WB-750)</v>
      </c>
      <c r="H707" s="6" t="str">
        <f t="shared" si="55"/>
        <v>WB-750</v>
      </c>
      <c r="I707" s="6" cm="1">
        <f t="array" ref="I707">_xlfn.LET(
 _xlpm.txt, E707,
 _xlpm.afterQty, IFERROR(_xlfn.TEXTAFTER(_xlpm.txt, "QTY:"), ""),
 _xlpm.numberText, TRIM(_xlfn.TEXTBEFORE(_xlpm.afterQty, " ")),
 _xlpm.cleanNum, SUBSTITUTE(_xlpm.numberText, ",", ""),
 IF(ISNUMBER(--_xlpm.cleanNum), --_xlpm.cleanNum, "")
)</f>
        <v>10080</v>
      </c>
      <c r="J707" s="6" cm="1">
        <f t="array" ref="J707">_xlfn.LET(
 _xlpm.txt, E707,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</v>
      </c>
      <c r="K707" s="6" t="str" cm="1">
        <f t="array" ref="K707">_xlfn.LET(
 _xlpm.txt, E707,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07" s="6" t="str">
        <f>IFERROR(_xlfn.TEXTAFTER(_xlfn.TEXTBEFORE(E707," PER"),"USD ")," ")</f>
        <v>1.2450</v>
      </c>
      <c r="M707" s="6" t="str">
        <f t="shared" si="56"/>
        <v>PCS</v>
      </c>
      <c r="N707" s="6">
        <v>1764</v>
      </c>
      <c r="O707" s="6" t="s">
        <v>28</v>
      </c>
      <c r="P707" s="6">
        <v>609.53408730000001</v>
      </c>
      <c r="Q707" s="6">
        <v>1075218.1299999999</v>
      </c>
      <c r="R707" s="6">
        <v>7.3305362269999996</v>
      </c>
      <c r="S707" s="6">
        <v>12931.0659</v>
      </c>
      <c r="T707" s="27">
        <v>393959.9</v>
      </c>
      <c r="U707" s="6">
        <f t="shared" si="57"/>
        <v>616.86462352700005</v>
      </c>
      <c r="V707" s="6">
        <f t="shared" si="58"/>
        <v>2023</v>
      </c>
      <c r="W707" s="10" t="str">
        <f>IFERROR(VLOOKUP(VALUE(D707),'HSN Lookup'!$A:$B,2,0),"Unknown")</f>
        <v>Household Steel Items</v>
      </c>
      <c r="X707" s="6" t="str">
        <f t="shared" si="59"/>
        <v>Other</v>
      </c>
    </row>
    <row r="708" spans="1:24">
      <c r="A708" s="25" t="s">
        <v>24</v>
      </c>
      <c r="B708" s="6" t="s">
        <v>963</v>
      </c>
      <c r="C708" s="6" t="s">
        <v>26</v>
      </c>
      <c r="D708" s="26" t="s">
        <v>32</v>
      </c>
      <c r="E708" s="6" t="s">
        <v>967</v>
      </c>
      <c r="F708" s="6"/>
      <c r="G708" s="6" t="str" cm="1">
        <f t="array" ref="G708">_xlfn.LET(
 _xlpm.txt, TRIM(E708),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708" s="6" t="str">
        <f t="shared" si="55"/>
        <v>SL-01</v>
      </c>
      <c r="I708" s="6" cm="1">
        <f t="array" ref="I708">_xlfn.LET(
 _xlpm.txt, E708,
 _xlpm.afterQty, IFERROR(_xlfn.TEXTAFTER(_xlpm.txt, "QTY:"), ""),
 _xlpm.numberText, TRIM(_xlfn.TEXTBEFORE(_xlpm.afterQty, " ")),
 _xlpm.cleanNum, SUBSTITUTE(_xlpm.numberText, ",", ""),
 IF(ISNUMBER(--_xlpm.cleanNum), --_xlpm.cleanNum, "")
)</f>
        <v>17244</v>
      </c>
      <c r="J708" s="6" cm="1">
        <f t="array" ref="J708">_xlfn.LET(
 _xlpm.txt, E708,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17244</v>
      </c>
      <c r="K708" s="6" t="str" cm="1">
        <f t="array" ref="K708">_xlfn.LET(
 _xlpm.txt, E708,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08" s="6" t="str">
        <f>IFERROR(_xlfn.TEXTAFTER(_xlfn.TEXTBEFORE(E708," PER"),"USD ")," ")</f>
        <v>1.180</v>
      </c>
      <c r="M708" s="6" t="str">
        <f t="shared" si="56"/>
        <v>PCS</v>
      </c>
      <c r="N708" s="6">
        <v>3448.8</v>
      </c>
      <c r="O708" s="6" t="s">
        <v>28</v>
      </c>
      <c r="P708" s="6">
        <v>505.99694679999999</v>
      </c>
      <c r="Q708" s="6">
        <v>1745082.27</v>
      </c>
      <c r="R708" s="6">
        <v>6.0853511339999997</v>
      </c>
      <c r="S708" s="6">
        <v>20987.15899</v>
      </c>
      <c r="T708" s="27">
        <v>639398.1</v>
      </c>
      <c r="U708" s="6">
        <f t="shared" si="57"/>
        <v>512.08229793399994</v>
      </c>
      <c r="V708" s="6">
        <f t="shared" si="58"/>
        <v>2023</v>
      </c>
      <c r="W708" s="10" t="str">
        <f>IFERROR(VLOOKUP(VALUE(D708),'HSN Lookup'!$A:$B,2,0),"Unknown")</f>
        <v>Household Steel Items</v>
      </c>
      <c r="X708" s="6" t="str">
        <f t="shared" si="59"/>
        <v>Other</v>
      </c>
    </row>
    <row r="709" spans="1:24">
      <c r="A709" s="25" t="s">
        <v>24</v>
      </c>
      <c r="B709" s="6" t="s">
        <v>963</v>
      </c>
      <c r="C709" s="6" t="s">
        <v>26</v>
      </c>
      <c r="D709" s="26" t="s">
        <v>32</v>
      </c>
      <c r="E709" s="6" t="s">
        <v>968</v>
      </c>
      <c r="F709" s="6"/>
      <c r="G709" s="6" t="str" cm="1">
        <f t="array" ref="G709">_xlfn.LET(
 _xlpm.txt, TRIM(E709),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709" s="6" t="str">
        <f t="shared" si="55"/>
        <v>SB-01</v>
      </c>
      <c r="I709" s="6" cm="1">
        <f t="array" ref="I709">_xlfn.LET(
 _xlpm.txt, E709,
 _xlpm.afterQty, IFERROR(_xlfn.TEXTAFTER(_xlpm.txt, "QTY:"), ""),
 _xlpm.numberText, TRIM(_xlfn.TEXTBEFORE(_xlpm.afterQty, " ")),
 _xlpm.cleanNum, SUBSTITUTE(_xlpm.numberText, ",", ""),
 IF(ISNUMBER(--_xlpm.cleanNum), --_xlpm.cleanNum, "")
)</f>
        <v>10476</v>
      </c>
      <c r="J709" s="6" cm="1">
        <f t="array" ref="J709">_xlfn.LET(
 _xlpm.txt, E709,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10476</v>
      </c>
      <c r="K709" s="6" t="str" cm="1">
        <f t="array" ref="K709">_xlfn.LET(
 _xlpm.txt, E709,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09" s="6" t="str">
        <f>IFERROR(_xlfn.TEXTAFTER(_xlfn.TEXTBEFORE(E709," PER"),"USD ")," ")</f>
        <v>1.094</v>
      </c>
      <c r="M709" s="6" t="str">
        <f t="shared" si="56"/>
        <v>PCS</v>
      </c>
      <c r="N709" s="6">
        <v>1658.7</v>
      </c>
      <c r="O709" s="6" t="s">
        <v>28</v>
      </c>
      <c r="P709" s="6">
        <v>592.57139329999995</v>
      </c>
      <c r="Q709" s="6">
        <v>982898.17</v>
      </c>
      <c r="R709" s="6">
        <v>7.1265350959999996</v>
      </c>
      <c r="S709" s="6">
        <v>11820.78376</v>
      </c>
      <c r="T709" s="27">
        <v>360133.9</v>
      </c>
      <c r="U709" s="6">
        <f t="shared" si="57"/>
        <v>599.69792839599995</v>
      </c>
      <c r="V709" s="6">
        <f t="shared" si="58"/>
        <v>2023</v>
      </c>
      <c r="W709" s="10" t="str">
        <f>IFERROR(VLOOKUP(VALUE(D709),'HSN Lookup'!$A:$B,2,0),"Unknown")</f>
        <v>Household Steel Items</v>
      </c>
      <c r="X709" s="6" t="str">
        <f t="shared" si="59"/>
        <v>Other</v>
      </c>
    </row>
    <row r="710" spans="1:24">
      <c r="A710" s="25" t="s">
        <v>24</v>
      </c>
      <c r="B710" s="6" t="s">
        <v>963</v>
      </c>
      <c r="C710" s="6" t="s">
        <v>26</v>
      </c>
      <c r="D710" s="26" t="s">
        <v>32</v>
      </c>
      <c r="E710" s="6" t="s">
        <v>969</v>
      </c>
      <c r="F710" s="6"/>
      <c r="G710" s="6" t="str" cm="1">
        <f t="array" ref="G710">_xlfn.LET(
 _xlpm.txt, TRIM(E710),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710" s="6" t="str">
        <f t="shared" si="55"/>
        <v>AM-06</v>
      </c>
      <c r="I710" s="6" cm="1">
        <f t="array" ref="I710">_xlfn.LET(
 _xlpm.txt, E710,
 _xlpm.afterQty, IFERROR(_xlfn.TEXTAFTER(_xlpm.txt, "QTY:"), ""),
 _xlpm.numberText, TRIM(_xlfn.TEXTBEFORE(_xlpm.afterQty, " ")),
 _xlpm.cleanNum, SUBSTITUTE(_xlpm.numberText, ",", ""),
 IF(ISNUMBER(--_xlpm.cleanNum), --_xlpm.cleanNum, "")
)</f>
        <v>10980</v>
      </c>
      <c r="J710" s="6" cm="1">
        <f t="array" ref="J710">_xlfn.LET(
 _xlpm.txt, E710,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10980</v>
      </c>
      <c r="K710" s="6" t="str" cm="1">
        <f t="array" ref="K710">_xlfn.LET(
 _xlpm.txt, E710,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10" s="6" t="str">
        <f>IFERROR(_xlfn.TEXTAFTER(_xlfn.TEXTBEFORE(E710," PER"),"USD ")," ")</f>
        <v>1.0448</v>
      </c>
      <c r="M710" s="6" t="str">
        <f t="shared" si="56"/>
        <v>PCS</v>
      </c>
      <c r="N710" s="6">
        <v>1647</v>
      </c>
      <c r="O710" s="6" t="s">
        <v>28</v>
      </c>
      <c r="P710" s="6">
        <v>596.77199759999996</v>
      </c>
      <c r="Q710" s="6">
        <v>982883.48</v>
      </c>
      <c r="R710" s="6">
        <v>7.1770534890000004</v>
      </c>
      <c r="S710" s="6">
        <v>11820.607099999999</v>
      </c>
      <c r="T710" s="27">
        <v>360128.5</v>
      </c>
      <c r="U710" s="6">
        <f t="shared" si="57"/>
        <v>603.94905108899991</v>
      </c>
      <c r="V710" s="6">
        <f t="shared" si="58"/>
        <v>2023</v>
      </c>
      <c r="W710" s="10" t="str">
        <f>IFERROR(VLOOKUP(VALUE(D710),'HSN Lookup'!$A:$B,2,0),"Unknown")</f>
        <v>Household Steel Items</v>
      </c>
      <c r="X710" s="6" t="str">
        <f t="shared" si="59"/>
        <v>Other</v>
      </c>
    </row>
    <row r="711" spans="1:24">
      <c r="A711" s="25" t="s">
        <v>24</v>
      </c>
      <c r="B711" s="6" t="s">
        <v>970</v>
      </c>
      <c r="C711" s="6" t="s">
        <v>26</v>
      </c>
      <c r="D711" s="26" t="s">
        <v>32</v>
      </c>
      <c r="E711" s="6" t="s">
        <v>971</v>
      </c>
      <c r="F711" s="6" t="str">
        <f>LEFT(E711, FIND(" ", E711)-1)</f>
        <v>2628</v>
      </c>
      <c r="G711" s="6" t="str" cm="1">
        <f t="array" ref="G711">_xlfn.LET(
 _xlpm.txt, TRIM(E711),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HOUSEHOLD STEEL HOOK 3 PCS SET</v>
      </c>
      <c r="H711" s="6" t="str">
        <f t="shared" si="55"/>
        <v>2628</v>
      </c>
      <c r="I711" s="6" t="str" cm="1">
        <f t="array" ref="I711">_xlfn.LET(
 _xlpm.txt, E711,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11" s="6" t="e" cm="1">
        <f t="array" ref="J711">_xlfn.LET(
 _xlpm.txt, E711,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11" s="6" t="str" cm="1">
        <f t="array" ref="K711">_xlfn.LET(
 _xlpm.txt, E711,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711" s="6" t="str">
        <f>IFERROR(_xlfn.TEXTAFTER(_xlfn.TEXTBEFORE(E711," PER"),"USD ")," ")</f>
        <v xml:space="preserve"> </v>
      </c>
      <c r="M711" s="6" t="str">
        <f t="shared" si="56"/>
        <v>OTHER</v>
      </c>
      <c r="N711" s="6">
        <v>21.96</v>
      </c>
      <c r="O711" s="6" t="s">
        <v>28</v>
      </c>
      <c r="P711" s="6">
        <v>1045.2117490000001</v>
      </c>
      <c r="Q711" s="6">
        <v>22952.85</v>
      </c>
      <c r="R711" s="6">
        <v>12.57019541</v>
      </c>
      <c r="S711" s="6">
        <v>276.04149130000002</v>
      </c>
      <c r="T711" s="27">
        <v>8410</v>
      </c>
      <c r="U711" s="6">
        <f t="shared" si="57"/>
        <v>1057.7819444100001</v>
      </c>
      <c r="V711" s="6">
        <f t="shared" si="58"/>
        <v>2023</v>
      </c>
      <c r="W711" s="10" t="str">
        <f>IFERROR(VLOOKUP(VALUE(D711),'HSN Lookup'!$A:$B,2,0),"Unknown")</f>
        <v>Household Steel Items</v>
      </c>
      <c r="X711" s="6" t="str">
        <f t="shared" si="59"/>
        <v>Other</v>
      </c>
    </row>
    <row r="712" spans="1:24">
      <c r="A712" s="25" t="s">
        <v>24</v>
      </c>
      <c r="B712" s="6" t="s">
        <v>970</v>
      </c>
      <c r="C712" s="6" t="s">
        <v>26</v>
      </c>
      <c r="D712" s="26" t="s">
        <v>32</v>
      </c>
      <c r="E712" s="6" t="s">
        <v>972</v>
      </c>
      <c r="F712" s="6" t="str">
        <f>LEFT(E712, FIND(" ", E712)-1)</f>
        <v>2628</v>
      </c>
      <c r="G712" s="6" t="str" cm="1">
        <f t="array" ref="G712">_xlfn.LET(
 _xlpm.txt, TRIM(E712),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HOUSEHOLD STEEL HOOK 3 PCS SET</v>
      </c>
      <c r="H712" s="6" t="str">
        <f t="shared" si="55"/>
        <v>2628</v>
      </c>
      <c r="I712" s="6" t="str" cm="1">
        <f t="array" ref="I712">_xlfn.LET(
 _xlpm.txt, E712,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12" s="6" t="e" cm="1">
        <f t="array" ref="J712">_xlfn.LET(
 _xlpm.txt, E712,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12" s="6" t="str" cm="1">
        <f t="array" ref="K712">_xlfn.LET(
 _xlpm.txt, E712,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712" s="6" t="str">
        <f>IFERROR(_xlfn.TEXTAFTER(_xlfn.TEXTBEFORE(E712," PER"),"USD ")," ")</f>
        <v>0.421</v>
      </c>
      <c r="M712" s="6" t="str">
        <f t="shared" si="56"/>
        <v>OTHER</v>
      </c>
      <c r="N712" s="6">
        <v>5687.64</v>
      </c>
      <c r="O712" s="6" t="s">
        <v>28</v>
      </c>
      <c r="P712" s="6">
        <v>1043.4142770000001</v>
      </c>
      <c r="Q712" s="6">
        <v>5934564.7800000003</v>
      </c>
      <c r="R712" s="6">
        <v>12.5485782</v>
      </c>
      <c r="S712" s="6">
        <v>71371.795310000001</v>
      </c>
      <c r="T712" s="27">
        <v>2174424.6</v>
      </c>
      <c r="U712" s="6">
        <f t="shared" si="57"/>
        <v>1055.9628552000001</v>
      </c>
      <c r="V712" s="6">
        <f t="shared" si="58"/>
        <v>2023</v>
      </c>
      <c r="W712" s="10" t="str">
        <f>IFERROR(VLOOKUP(VALUE(D712),'HSN Lookup'!$A:$B,2,0),"Unknown")</f>
        <v>Household Steel Items</v>
      </c>
      <c r="X712" s="6" t="str">
        <f t="shared" si="59"/>
        <v>Other</v>
      </c>
    </row>
    <row r="713" spans="1:24">
      <c r="A713" s="25" t="s">
        <v>24</v>
      </c>
      <c r="B713" s="6" t="s">
        <v>973</v>
      </c>
      <c r="C713" s="6" t="s">
        <v>26</v>
      </c>
      <c r="D713" s="26" t="s">
        <v>29</v>
      </c>
      <c r="E713" s="6" t="s">
        <v>974</v>
      </c>
      <c r="F713" s="6"/>
      <c r="G713" s="6" t="str" cm="1">
        <f t="array" ref="G713">_xlfn.LET(
 _xlpm.txt, TRIM(E713),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ITEM NO: 8001-2)</v>
      </c>
      <c r="H713" s="6" t="str">
        <f t="shared" si="55"/>
        <v>168360 PCS &amp; 0.16USD PER PIECE</v>
      </c>
      <c r="I713" s="6" t="str" cm="1">
        <f t="array" ref="I713">_xlfn.LET(
 _xlpm.txt, E713,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13" s="6" t="str" cm="1">
        <f t="array" ref="J713">_xlfn.LET(
 _xlpm.txt, E713,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713" s="6" t="e" cm="1">
        <f t="array" ref="K713">_xlfn.LET(
 _xlpm.txt, E713,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13" s="6" t="str">
        <f>IFERROR(_xlfn.TEXTAFTER(_xlfn.TEXTBEFORE(E713," PER"),"USD ")," ")</f>
        <v xml:space="preserve"> </v>
      </c>
      <c r="M713" s="6" t="e">
        <f t="shared" si="56"/>
        <v>#VALUE!</v>
      </c>
      <c r="N713" s="6">
        <v>4910</v>
      </c>
      <c r="O713" s="6" t="s">
        <v>28</v>
      </c>
      <c r="P713" s="6">
        <v>465.50697150000002</v>
      </c>
      <c r="Q713" s="6">
        <v>2285639.23</v>
      </c>
      <c r="R713" s="6">
        <v>5.5984001379999997</v>
      </c>
      <c r="S713" s="6">
        <v>27488.144680000001</v>
      </c>
      <c r="T713" s="27">
        <v>1004767</v>
      </c>
      <c r="U713" s="6">
        <f t="shared" si="57"/>
        <v>471.10537163800001</v>
      </c>
      <c r="V713" s="6">
        <f t="shared" si="58"/>
        <v>2023</v>
      </c>
      <c r="W713" s="10" t="str">
        <f>IFERROR(VLOOKUP(VALUE(D713),'HSN Lookup'!$A:$B,2,0),"Unknown")</f>
        <v>Steel Scrubbers</v>
      </c>
      <c r="X713" s="6" t="str">
        <f t="shared" si="59"/>
        <v>Scrubber</v>
      </c>
    </row>
    <row r="714" spans="1:24">
      <c r="A714" s="25" t="s">
        <v>24</v>
      </c>
      <c r="B714" s="6" t="s">
        <v>975</v>
      </c>
      <c r="C714" s="6" t="s">
        <v>26</v>
      </c>
      <c r="D714" s="26" t="s">
        <v>32</v>
      </c>
      <c r="E714" s="6" t="s">
        <v>976</v>
      </c>
      <c r="F714" s="6"/>
      <c r="G714" s="6" t="str" cm="1">
        <f t="array" ref="G714">_xlfn.LET(
 _xlpm.txt, TRIM(E714),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MUFFIN PAN 6 PCS SET (AM-286)</v>
      </c>
      <c r="H714" s="6" t="str">
        <f t="shared" si="55"/>
        <v>AM-286</v>
      </c>
      <c r="I714" s="6" t="str" cm="1">
        <f t="array" ref="I714">_xlfn.LET(
 _xlpm.txt, E714,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14" s="6" t="e" cm="1">
        <f t="array" ref="J714">_xlfn.LET(
 _xlpm.txt, E714,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14" s="6" t="str" cm="1">
        <f t="array" ref="K714">_xlfn.LET(
 _xlpm.txt, E714,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714" s="6" t="str">
        <f>IFERROR(_xlfn.TEXTAFTER(_xlfn.TEXTBEFORE(E714," PER"),"USD ")," ")</f>
        <v>: 0.526</v>
      </c>
      <c r="M714" s="6" t="str">
        <f t="shared" si="56"/>
        <v>SET</v>
      </c>
      <c r="N714" s="6">
        <v>186</v>
      </c>
      <c r="O714" s="6" t="s">
        <v>28</v>
      </c>
      <c r="P714" s="6">
        <v>236.2205376</v>
      </c>
      <c r="Q714" s="6">
        <v>43937.02</v>
      </c>
      <c r="R714" s="6">
        <v>2.8408964239999999</v>
      </c>
      <c r="S714" s="6">
        <v>528.40673479999998</v>
      </c>
      <c r="T714" s="27">
        <v>16098.5</v>
      </c>
      <c r="U714" s="6">
        <f t="shared" si="57"/>
        <v>239.06143402399999</v>
      </c>
      <c r="V714" s="6">
        <f t="shared" si="58"/>
        <v>2023</v>
      </c>
      <c r="W714" s="10" t="str">
        <f>IFERROR(VLOOKUP(VALUE(D714),'HSN Lookup'!$A:$B,2,0),"Unknown")</f>
        <v>Household Steel Items</v>
      </c>
      <c r="X714" s="6" t="str">
        <f t="shared" si="59"/>
        <v>Other</v>
      </c>
    </row>
    <row r="715" spans="1:24">
      <c r="A715" s="25" t="s">
        <v>24</v>
      </c>
      <c r="B715" s="6" t="s">
        <v>975</v>
      </c>
      <c r="C715" s="6" t="s">
        <v>26</v>
      </c>
      <c r="D715" s="26" t="s">
        <v>32</v>
      </c>
      <c r="E715" s="6" t="s">
        <v>977</v>
      </c>
      <c r="F715" s="6"/>
      <c r="G715" s="6" t="str" cm="1">
        <f t="array" ref="G715">_xlfn.LET(
 _xlpm.txt, TRIM(E715),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LEMON SQUEEZER (AM-217)</v>
      </c>
      <c r="H715" s="6" t="str">
        <f t="shared" si="55"/>
        <v>AM-217</v>
      </c>
      <c r="I715" s="6" t="str" cm="1">
        <f t="array" ref="I715">_xlfn.LET(
 _xlpm.txt, E715,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15" s="6" t="e" cm="1">
        <f t="array" ref="J715">_xlfn.LET(
 _xlpm.txt, E715,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15" s="6" t="str" cm="1">
        <f t="array" ref="K715">_xlfn.LET(
 _xlpm.txt, E715,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15" s="6" t="str">
        <f>IFERROR(_xlfn.TEXTAFTER(_xlfn.TEXTBEFORE(E715," PER"),"USD ")," ")</f>
        <v xml:space="preserve"> </v>
      </c>
      <c r="M715" s="6" t="str">
        <f t="shared" si="56"/>
        <v>PCS</v>
      </c>
      <c r="N715" s="6">
        <v>1470</v>
      </c>
      <c r="O715" s="6" t="s">
        <v>28</v>
      </c>
      <c r="P715" s="6">
        <v>589.48649660000001</v>
      </c>
      <c r="Q715" s="6">
        <v>866545.15</v>
      </c>
      <c r="R715" s="6">
        <v>7.0894347160000004</v>
      </c>
      <c r="S715" s="6">
        <v>10421.46903</v>
      </c>
      <c r="T715" s="27">
        <v>317502.09999999998</v>
      </c>
      <c r="U715" s="6">
        <f t="shared" si="57"/>
        <v>596.57593131600004</v>
      </c>
      <c r="V715" s="6">
        <f t="shared" si="58"/>
        <v>2023</v>
      </c>
      <c r="W715" s="10" t="str">
        <f>IFERROR(VLOOKUP(VALUE(D715),'HSN Lookup'!$A:$B,2,0),"Unknown")</f>
        <v>Household Steel Items</v>
      </c>
      <c r="X715" s="6" t="str">
        <f t="shared" si="59"/>
        <v>Other</v>
      </c>
    </row>
    <row r="716" spans="1:24">
      <c r="A716" s="25" t="s">
        <v>24</v>
      </c>
      <c r="B716" s="6" t="s">
        <v>978</v>
      </c>
      <c r="C716" s="6" t="s">
        <v>26</v>
      </c>
      <c r="D716" s="26" t="s">
        <v>32</v>
      </c>
      <c r="E716" s="6" t="s">
        <v>979</v>
      </c>
      <c r="F716" s="6"/>
      <c r="G716" s="6" t="str" cm="1">
        <f t="array" ref="G716">_xlfn.LET(
 _xlpm.txt, TRIM(E716),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(SL-89)</v>
      </c>
      <c r="H716" s="6" t="str">
        <f t="shared" si="55"/>
        <v>SL-89</v>
      </c>
      <c r="I716" s="6" cm="1">
        <f t="array" ref="I716">_xlfn.LET(
 _xlpm.txt, E716,
 _xlpm.afterQty, IFERROR(_xlfn.TEXTAFTER(_xlpm.txt, "QTY:"), ""),
 _xlpm.numberText, TRIM(_xlfn.TEXTBEFORE(_xlpm.afterQty, " ")),
 _xlpm.cleanNum, SUBSTITUTE(_xlpm.numberText, ",", ""),
 IF(ISNUMBER(--_xlpm.cleanNum), --_xlpm.cleanNum, "")
)</f>
        <v>70056</v>
      </c>
      <c r="J716" s="6" cm="1">
        <f t="array" ref="J716">_xlfn.LET(
 _xlpm.txt, E716,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716" s="6" t="str" cm="1">
        <f t="array" ref="K716">_xlfn.LET(
 _xlpm.txt, E716,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16" s="6" t="str">
        <f>IFERROR(_xlfn.TEXTAFTER(_xlfn.TEXTBEFORE(E716," PER"),"USD ")," ")</f>
        <v xml:space="preserve"> </v>
      </c>
      <c r="M716" s="6" t="str">
        <f t="shared" si="56"/>
        <v>PCS</v>
      </c>
      <c r="N716" s="6">
        <v>15568</v>
      </c>
      <c r="O716" s="6" t="s">
        <v>28</v>
      </c>
      <c r="P716" s="6">
        <v>417.60952600000002</v>
      </c>
      <c r="Q716" s="6">
        <v>6501345.0999999996</v>
      </c>
      <c r="R716" s="6">
        <v>5.022363511</v>
      </c>
      <c r="S716" s="6">
        <v>78188.155140000003</v>
      </c>
      <c r="T716" s="27">
        <v>2382092.7999999998</v>
      </c>
      <c r="U716" s="6">
        <f t="shared" si="57"/>
        <v>422.631889511</v>
      </c>
      <c r="V716" s="6">
        <f t="shared" si="58"/>
        <v>2023</v>
      </c>
      <c r="W716" s="10" t="str">
        <f>IFERROR(VLOOKUP(VALUE(D716),'HSN Lookup'!$A:$B,2,0),"Unknown")</f>
        <v>Household Steel Items</v>
      </c>
      <c r="X716" s="6" t="str">
        <f t="shared" si="59"/>
        <v>Hanger</v>
      </c>
    </row>
    <row r="717" spans="1:24">
      <c r="A717" s="25" t="s">
        <v>24</v>
      </c>
      <c r="B717" s="6" t="s">
        <v>980</v>
      </c>
      <c r="C717" s="6" t="s">
        <v>26</v>
      </c>
      <c r="D717" s="26" t="s">
        <v>32</v>
      </c>
      <c r="E717" s="6" t="s">
        <v>981</v>
      </c>
      <c r="F717" s="6"/>
      <c r="G717" s="6" t="str" cm="1">
        <f t="array" ref="G717">_xlfn.LET(
 _xlpm.txt, TRIM(E717),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(6856)</v>
      </c>
      <c r="H717" s="6" t="str">
        <f t="shared" si="55"/>
        <v>6856</v>
      </c>
      <c r="I717" s="6" t="str" cm="1">
        <f t="array" ref="I717">_xlfn.LET(
 _xlpm.txt, E717,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17" s="6" cm="1">
        <f t="array" ref="J717">_xlfn.LET(
 _xlpm.txt, E717,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</v>
      </c>
      <c r="K717" s="6" t="str" cm="1">
        <f t="array" ref="K717">_xlfn.LET(
 _xlpm.txt, E717,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17" s="6" t="str">
        <f>IFERROR(_xlfn.TEXTAFTER(_xlfn.TEXTBEFORE(E717," PER"),"USD ")," ")</f>
        <v xml:space="preserve"> </v>
      </c>
      <c r="M717" s="6" t="str">
        <f t="shared" si="56"/>
        <v>PCS</v>
      </c>
      <c r="N717" s="6">
        <v>140</v>
      </c>
      <c r="O717" s="6" t="s">
        <v>28</v>
      </c>
      <c r="P717" s="6">
        <v>605.81414289999998</v>
      </c>
      <c r="Q717" s="6">
        <v>84813.98</v>
      </c>
      <c r="R717" s="6">
        <v>7.2857984709999997</v>
      </c>
      <c r="S717" s="6">
        <v>1020.011786</v>
      </c>
      <c r="T717" s="27">
        <v>31075.9</v>
      </c>
      <c r="U717" s="6">
        <f t="shared" si="57"/>
        <v>613.099941371</v>
      </c>
      <c r="V717" s="6">
        <f t="shared" si="58"/>
        <v>2023</v>
      </c>
      <c r="W717" s="10" t="str">
        <f>IFERROR(VLOOKUP(VALUE(D717),'HSN Lookup'!$A:$B,2,0),"Unknown")</f>
        <v>Household Steel Items</v>
      </c>
      <c r="X717" s="6" t="str">
        <f t="shared" si="59"/>
        <v>Other</v>
      </c>
    </row>
    <row r="718" spans="1:24">
      <c r="A718" s="25" t="s">
        <v>24</v>
      </c>
      <c r="B718" s="6" t="s">
        <v>980</v>
      </c>
      <c r="C718" s="6" t="s">
        <v>26</v>
      </c>
      <c r="D718" s="26" t="s">
        <v>32</v>
      </c>
      <c r="E718" s="6" t="s">
        <v>982</v>
      </c>
      <c r="F718" s="6"/>
      <c r="G718" s="6" t="str" cm="1">
        <f t="array" ref="G718">_xlfn.LET(
 _xlpm.txt, TRIM(E718),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(6901)</v>
      </c>
      <c r="H718" s="6" t="str">
        <f t="shared" si="55"/>
        <v>6901</v>
      </c>
      <c r="I718" s="6" t="str" cm="1">
        <f t="array" ref="I718">_xlfn.LET(
 _xlpm.txt, E718,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18" s="6" cm="1">
        <f t="array" ref="J718">_xlfn.LET(
 _xlpm.txt, E718,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55896</v>
      </c>
      <c r="K718" s="6" t="str" cm="1">
        <f t="array" ref="K718">_xlfn.LET(
 _xlpm.txt, E718,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18" s="6" t="str">
        <f>IFERROR(_xlfn.TEXTAFTER(_xlfn.TEXTBEFORE(E718," PER"),"USD ")," ")</f>
        <v xml:space="preserve"> </v>
      </c>
      <c r="M718" s="6" t="str">
        <f t="shared" si="56"/>
        <v>PCS</v>
      </c>
      <c r="N718" s="6">
        <v>9083.1</v>
      </c>
      <c r="O718" s="6" t="s">
        <v>28</v>
      </c>
      <c r="P718" s="6">
        <v>486.72241750000001</v>
      </c>
      <c r="Q718" s="6">
        <v>4420948.3899999997</v>
      </c>
      <c r="R718" s="6">
        <v>5.8535468120000003</v>
      </c>
      <c r="S718" s="6">
        <v>53168.351049999997</v>
      </c>
      <c r="T718" s="27">
        <v>1619835.5</v>
      </c>
      <c r="U718" s="6">
        <f t="shared" si="57"/>
        <v>492.575964312</v>
      </c>
      <c r="V718" s="6">
        <f t="shared" si="58"/>
        <v>2023</v>
      </c>
      <c r="W718" s="10" t="str">
        <f>IFERROR(VLOOKUP(VALUE(D718),'HSN Lookup'!$A:$B,2,0),"Unknown")</f>
        <v>Household Steel Items</v>
      </c>
      <c r="X718" s="6" t="str">
        <f t="shared" si="59"/>
        <v>Other</v>
      </c>
    </row>
    <row r="719" spans="1:24">
      <c r="A719" s="25" t="s">
        <v>24</v>
      </c>
      <c r="B719" s="6" t="s">
        <v>980</v>
      </c>
      <c r="C719" s="6" t="s">
        <v>26</v>
      </c>
      <c r="D719" s="26" t="s">
        <v>32</v>
      </c>
      <c r="E719" s="6" t="s">
        <v>983</v>
      </c>
      <c r="F719" s="6"/>
      <c r="G719" s="6" t="str" cm="1">
        <f t="array" ref="G719">_xlfn.LET(
 _xlpm.txt, TRIM(E719),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SMALL (6587)</v>
      </c>
      <c r="H719" s="6" t="str">
        <f t="shared" si="55"/>
        <v>6587</v>
      </c>
      <c r="I719" s="6" t="str" cm="1">
        <f t="array" ref="I719">_xlfn.LET(
 _xlpm.txt, E719,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19" s="6" cm="1">
        <f t="array" ref="J719">_xlfn.LET(
 _xlpm.txt, E719,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51000</v>
      </c>
      <c r="K719" s="6" t="str" cm="1">
        <f t="array" ref="K719">_xlfn.LET(
 _xlpm.txt, E719,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19" s="6" t="str">
        <f>IFERROR(_xlfn.TEXTAFTER(_xlfn.TEXTBEFORE(E719," PER"),"USD ")," ")</f>
        <v xml:space="preserve"> </v>
      </c>
      <c r="M719" s="6" t="str">
        <f t="shared" si="56"/>
        <v>PCS</v>
      </c>
      <c r="N719" s="6">
        <v>10348.75</v>
      </c>
      <c r="O719" s="6" t="s">
        <v>28</v>
      </c>
      <c r="P719" s="6">
        <v>642.71862590000001</v>
      </c>
      <c r="Q719" s="6">
        <v>6651334.3799999999</v>
      </c>
      <c r="R719" s="6">
        <v>7.7296286939999996</v>
      </c>
      <c r="S719" s="6">
        <v>79991.994949999993</v>
      </c>
      <c r="T719" s="27">
        <v>2437049</v>
      </c>
      <c r="U719" s="6">
        <f t="shared" si="57"/>
        <v>650.44825459399999</v>
      </c>
      <c r="V719" s="6">
        <f t="shared" si="58"/>
        <v>2023</v>
      </c>
      <c r="W719" s="10" t="str">
        <f>IFERROR(VLOOKUP(VALUE(D719),'HSN Lookup'!$A:$B,2,0),"Unknown")</f>
        <v>Household Steel Items</v>
      </c>
      <c r="X719" s="6" t="str">
        <f t="shared" si="59"/>
        <v>Lunch Box</v>
      </c>
    </row>
    <row r="720" spans="1:24">
      <c r="A720" s="25" t="s">
        <v>24</v>
      </c>
      <c r="B720" s="6" t="s">
        <v>980</v>
      </c>
      <c r="C720" s="6" t="s">
        <v>26</v>
      </c>
      <c r="D720" s="26" t="s">
        <v>32</v>
      </c>
      <c r="E720" s="6" t="s">
        <v>984</v>
      </c>
      <c r="F720" s="6"/>
      <c r="G720" s="6" t="str" cm="1">
        <f t="array" ref="G720">_xlfn.LET(
 _xlpm.txt, TRIM(E720),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(6862)</v>
      </c>
      <c r="H720" s="6" t="str">
        <f t="shared" si="55"/>
        <v>6862</v>
      </c>
      <c r="I720" s="6" t="str" cm="1">
        <f t="array" ref="I720">_xlfn.LET(
 _xlpm.txt, E720,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20" s="6" cm="1">
        <f t="array" ref="J720">_xlfn.LET(
 _xlpm.txt, E720,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432</v>
      </c>
      <c r="K720" s="6" t="str" cm="1">
        <f t="array" ref="K720">_xlfn.LET(
 _xlpm.txt, E720,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20" s="6" t="str">
        <f>IFERROR(_xlfn.TEXTAFTER(_xlfn.TEXTBEFORE(E720," PER"),"USD ")," ")</f>
        <v xml:space="preserve"> </v>
      </c>
      <c r="M720" s="6" t="str">
        <f t="shared" si="56"/>
        <v>PCS</v>
      </c>
      <c r="N720" s="6">
        <v>108</v>
      </c>
      <c r="O720" s="6" t="s">
        <v>28</v>
      </c>
      <c r="P720" s="6">
        <v>504.84509259999999</v>
      </c>
      <c r="Q720" s="6">
        <v>54523.27</v>
      </c>
      <c r="R720" s="6">
        <v>6.0714984080000001</v>
      </c>
      <c r="S720" s="6">
        <v>655.72182799999996</v>
      </c>
      <c r="T720" s="27">
        <v>19977.400000000001</v>
      </c>
      <c r="U720" s="6">
        <f t="shared" si="57"/>
        <v>510.91659100800001</v>
      </c>
      <c r="V720" s="6">
        <f t="shared" si="58"/>
        <v>2023</v>
      </c>
      <c r="W720" s="10" t="str">
        <f>IFERROR(VLOOKUP(VALUE(D720),'HSN Lookup'!$A:$B,2,0),"Unknown")</f>
        <v>Household Steel Items</v>
      </c>
      <c r="X720" s="6" t="str">
        <f t="shared" si="59"/>
        <v>Other</v>
      </c>
    </row>
    <row r="721" spans="1:24">
      <c r="A721" s="25" t="s">
        <v>24</v>
      </c>
      <c r="B721" s="6" t="s">
        <v>985</v>
      </c>
      <c r="C721" s="6" t="s">
        <v>26</v>
      </c>
      <c r="D721" s="26" t="s">
        <v>32</v>
      </c>
      <c r="E721" s="6" t="s">
        <v>986</v>
      </c>
      <c r="F721" s="6"/>
      <c r="G721" s="6" t="str" cm="1">
        <f t="array" ref="G721">_xlfn.LET(
 _xlpm.txt, TRIM(E721),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721" s="6" t="str">
        <f t="shared" si="55"/>
        <v>NP-20</v>
      </c>
      <c r="I721" s="6" cm="1">
        <f t="array" ref="I721">_xlfn.LET(
 _xlpm.txt, E721,
 _xlpm.afterQty, IFERROR(_xlfn.TEXTAFTER(_xlpm.txt, "QTY:"), ""),
 _xlpm.numberText, TRIM(_xlfn.TEXTBEFORE(_xlpm.afterQty, " ")),
 _xlpm.cleanNum, SUBSTITUTE(_xlpm.numberText, ",", ""),
 IF(ISNUMBER(--_xlpm.cleanNum), --_xlpm.cleanNum, "")
)</f>
        <v>24552</v>
      </c>
      <c r="J721" s="6" cm="1">
        <f t="array" ref="J721">_xlfn.LET(
 _xlpm.txt, E721,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24552</v>
      </c>
      <c r="K721" s="6" t="str" cm="1">
        <f t="array" ref="K721">_xlfn.LET(
 _xlpm.txt, E721,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21" s="6" t="str">
        <f>IFERROR(_xlfn.TEXTAFTER(_xlfn.TEXTBEFORE(E721," PER"),"USD ")," ")</f>
        <v>1.046 USD</v>
      </c>
      <c r="M721" s="6" t="str">
        <f t="shared" si="56"/>
        <v>PCS</v>
      </c>
      <c r="N721" s="6">
        <v>4364.8</v>
      </c>
      <c r="O721" s="6" t="s">
        <v>28</v>
      </c>
      <c r="P721" s="6">
        <v>502.72824639999999</v>
      </c>
      <c r="Q721" s="6">
        <v>2194308.25</v>
      </c>
      <c r="R721" s="6">
        <v>6.067932968</v>
      </c>
      <c r="S721" s="6">
        <v>26485.313819999999</v>
      </c>
      <c r="T721" s="27">
        <v>803994.6</v>
      </c>
      <c r="U721" s="6">
        <f t="shared" si="57"/>
        <v>508.79617936799997</v>
      </c>
      <c r="V721" s="6">
        <f t="shared" si="58"/>
        <v>2023</v>
      </c>
      <c r="W721" s="10" t="str">
        <f>IFERROR(VLOOKUP(VALUE(D721),'HSN Lookup'!$A:$B,2,0),"Unknown")</f>
        <v>Household Steel Items</v>
      </c>
      <c r="X721" s="6" t="str">
        <f t="shared" si="59"/>
        <v>Other</v>
      </c>
    </row>
    <row r="722" spans="1:24">
      <c r="A722" s="25" t="s">
        <v>24</v>
      </c>
      <c r="B722" s="6" t="s">
        <v>985</v>
      </c>
      <c r="C722" s="6" t="s">
        <v>26</v>
      </c>
      <c r="D722" s="26" t="s">
        <v>32</v>
      </c>
      <c r="E722" s="6" t="s">
        <v>987</v>
      </c>
      <c r="F722" s="6"/>
      <c r="G722" s="6" t="str" cm="1">
        <f t="array" ref="G722">_xlfn.LET(
 _xlpm.txt, TRIM(E722),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722" s="6" t="str">
        <f t="shared" si="55"/>
        <v>SL-01</v>
      </c>
      <c r="I722" s="6" cm="1">
        <f t="array" ref="I722">_xlfn.LET(
 _xlpm.txt, E722,
 _xlpm.afterQty, IFERROR(_xlfn.TEXTAFTER(_xlpm.txt, "QTY:"), ""),
 _xlpm.numberText, TRIM(_xlfn.TEXTBEFORE(_xlpm.afterQty, " ")),
 _xlpm.cleanNum, SUBSTITUTE(_xlpm.numberText, ",", ""),
 IF(ISNUMBER(--_xlpm.cleanNum), --_xlpm.cleanNum, "")
)</f>
        <v>8784</v>
      </c>
      <c r="J722" s="6" cm="1">
        <f t="array" ref="J722">_xlfn.LET(
 _xlpm.txt, E722,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8784</v>
      </c>
      <c r="K722" s="6" t="str" cm="1">
        <f t="array" ref="K722">_xlfn.LET(
 _xlpm.txt, E722,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22" s="6" t="str">
        <f>IFERROR(_xlfn.TEXTAFTER(_xlfn.TEXTBEFORE(E722," PER"),"USD ")," ")</f>
        <v>1.180 USD</v>
      </c>
      <c r="M722" s="6" t="str">
        <f t="shared" si="56"/>
        <v>PCS</v>
      </c>
      <c r="N722" s="6">
        <v>1756.8</v>
      </c>
      <c r="O722" s="6" t="s">
        <v>28</v>
      </c>
      <c r="P722" s="6">
        <v>504.11670650000002</v>
      </c>
      <c r="Q722" s="6">
        <v>885632.23</v>
      </c>
      <c r="R722" s="6">
        <v>6.0846916899999997</v>
      </c>
      <c r="S722" s="6">
        <v>10689.586359999999</v>
      </c>
      <c r="T722" s="27">
        <v>324495.59999999998</v>
      </c>
      <c r="U722" s="6">
        <f t="shared" si="57"/>
        <v>510.20139819000002</v>
      </c>
      <c r="V722" s="6">
        <f t="shared" si="58"/>
        <v>2023</v>
      </c>
      <c r="W722" s="10" t="str">
        <f>IFERROR(VLOOKUP(VALUE(D722),'HSN Lookup'!$A:$B,2,0),"Unknown")</f>
        <v>Household Steel Items</v>
      </c>
      <c r="X722" s="6" t="str">
        <f t="shared" si="59"/>
        <v>Other</v>
      </c>
    </row>
    <row r="723" spans="1:24">
      <c r="A723" s="25" t="s">
        <v>24</v>
      </c>
      <c r="B723" s="6" t="s">
        <v>985</v>
      </c>
      <c r="C723" s="6" t="s">
        <v>26</v>
      </c>
      <c r="D723" s="26" t="s">
        <v>32</v>
      </c>
      <c r="E723" s="6" t="s">
        <v>988</v>
      </c>
      <c r="F723" s="6"/>
      <c r="G723" s="6" t="str" cm="1">
        <f t="array" ref="G723">_xlfn.LET(
 _xlpm.txt, TRIM(E723),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(KWB-600F)</v>
      </c>
      <c r="H723" s="6" t="str">
        <f t="shared" si="55"/>
        <v>KWB-600F</v>
      </c>
      <c r="I723" s="6" t="str" cm="1">
        <f t="array" ref="I723">_xlfn.LET(
 _xlpm.txt, E723,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23" s="6" t="e" cm="1">
        <f t="array" ref="J723">_xlfn.LET(
 _xlpm.txt, E723,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23" s="6" t="str" cm="1">
        <f t="array" ref="K723">_xlfn.LET(
 _xlpm.txt, E723,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23" s="6" t="str">
        <f>IFERROR(_xlfn.TEXTAFTER(_xlfn.TEXTBEFORE(E723," PER"),"USD ")," ")</f>
        <v xml:space="preserve"> </v>
      </c>
      <c r="M723" s="6" t="str">
        <f t="shared" si="56"/>
        <v>PCS</v>
      </c>
      <c r="N723" s="6">
        <v>7750</v>
      </c>
      <c r="O723" s="6" t="s">
        <v>28</v>
      </c>
      <c r="P723" s="6">
        <v>507.35716000000002</v>
      </c>
      <c r="Q723" s="6">
        <v>3932017.99</v>
      </c>
      <c r="R723" s="6">
        <v>6.1238039830000002</v>
      </c>
      <c r="S723" s="6">
        <v>47459.480869999999</v>
      </c>
      <c r="T723" s="27">
        <v>1440691.4</v>
      </c>
      <c r="U723" s="6">
        <f t="shared" si="57"/>
        <v>513.48096398300004</v>
      </c>
      <c r="V723" s="6">
        <f t="shared" si="58"/>
        <v>2023</v>
      </c>
      <c r="W723" s="10" t="str">
        <f>IFERROR(VLOOKUP(VALUE(D723),'HSN Lookup'!$A:$B,2,0),"Unknown")</f>
        <v>Household Steel Items</v>
      </c>
      <c r="X723" s="6" t="str">
        <f t="shared" si="59"/>
        <v>Other</v>
      </c>
    </row>
    <row r="724" spans="1:24">
      <c r="A724" s="25" t="s">
        <v>24</v>
      </c>
      <c r="B724" s="6" t="s">
        <v>985</v>
      </c>
      <c r="C724" s="6" t="s">
        <v>26</v>
      </c>
      <c r="D724" s="26" t="s">
        <v>32</v>
      </c>
      <c r="E724" s="6" t="s">
        <v>989</v>
      </c>
      <c r="F724" s="6"/>
      <c r="G724" s="6" t="str" cm="1">
        <f t="array" ref="G724">_xlfn.LET(
 _xlpm.txt, TRIM(E724),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650ML S115 (NP-21)</v>
      </c>
      <c r="H724" s="6" t="str">
        <f t="shared" si="55"/>
        <v>NP-21</v>
      </c>
      <c r="I724" s="6" cm="1">
        <f t="array" ref="I724">_xlfn.LET(
 _xlpm.txt, E724,
 _xlpm.afterQty, IFERROR(_xlfn.TEXTAFTER(_xlpm.txt, "QTY:"), ""),
 _xlpm.numberText, TRIM(_xlfn.TEXTBEFORE(_xlpm.afterQty, " ")),
 _xlpm.cleanNum, SUBSTITUTE(_xlpm.numberText, ",", ""),
 IF(ISNUMBER(--_xlpm.cleanNum), --_xlpm.cleanNum, "")
)</f>
        <v>30924</v>
      </c>
      <c r="J724" s="6" cm="1">
        <f t="array" ref="J724">_xlfn.LET(
 _xlpm.txt, E724,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30924</v>
      </c>
      <c r="K724" s="6" t="str" cm="1">
        <f t="array" ref="K724">_xlfn.LET(
 _xlpm.txt, E724,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24" s="6" t="str">
        <f>IFERROR(_xlfn.TEXTAFTER(_xlfn.TEXTBEFORE(E724," PER"),"USD ")," ")</f>
        <v>1.036 USD</v>
      </c>
      <c r="M724" s="6" t="str">
        <f t="shared" si="56"/>
        <v>PCS</v>
      </c>
      <c r="N724" s="6">
        <v>5497.6</v>
      </c>
      <c r="O724" s="6" t="s">
        <v>28</v>
      </c>
      <c r="P724" s="6">
        <v>497.92196410000003</v>
      </c>
      <c r="Q724" s="6">
        <v>2737375.79</v>
      </c>
      <c r="R724" s="6">
        <v>6.0099211119999998</v>
      </c>
      <c r="S724" s="6">
        <v>33040.142310000003</v>
      </c>
      <c r="T724" s="27">
        <v>1002974.5</v>
      </c>
      <c r="U724" s="6">
        <f t="shared" si="57"/>
        <v>503.931885212</v>
      </c>
      <c r="V724" s="6">
        <f t="shared" si="58"/>
        <v>2023</v>
      </c>
      <c r="W724" s="10" t="str">
        <f>IFERROR(VLOOKUP(VALUE(D724),'HSN Lookup'!$A:$B,2,0),"Unknown")</f>
        <v>Household Steel Items</v>
      </c>
      <c r="X724" s="6" t="str">
        <f t="shared" si="59"/>
        <v>Other</v>
      </c>
    </row>
    <row r="725" spans="1:24">
      <c r="A725" s="25" t="s">
        <v>24</v>
      </c>
      <c r="B725" s="6" t="s">
        <v>985</v>
      </c>
      <c r="C725" s="6" t="s">
        <v>26</v>
      </c>
      <c r="D725" s="26" t="s">
        <v>32</v>
      </c>
      <c r="E725" s="6" t="s">
        <v>990</v>
      </c>
      <c r="F725" s="6"/>
      <c r="G725" s="6" t="str" cm="1">
        <f t="array" ref="G725">_xlfn.LET(
 _xlpm.txt, TRIM(E725),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725" s="6" t="str">
        <f t="shared" si="55"/>
        <v>SB-01</v>
      </c>
      <c r="I725" s="6" cm="1">
        <f t="array" ref="I725">_xlfn.LET(
 _xlpm.txt, E725,
 _xlpm.afterQty, IFERROR(_xlfn.TEXTAFTER(_xlpm.txt, "QTY:"), ""),
 _xlpm.numberText, TRIM(_xlfn.TEXTBEFORE(_xlpm.afterQty, " ")),
 _xlpm.cleanNum, SUBSTITUTE(_xlpm.numberText, ",", ""),
 IF(ISNUMBER(--_xlpm.cleanNum), --_xlpm.cleanNum, "")
)</f>
        <v>22644</v>
      </c>
      <c r="J725" s="6" cm="1">
        <f t="array" ref="J725">_xlfn.LET(
 _xlpm.txt, E725,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22644</v>
      </c>
      <c r="K725" s="6" t="str" cm="1">
        <f t="array" ref="K725">_xlfn.LET(
 _xlpm.txt, E725,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NOS</v>
      </c>
      <c r="L725" s="6" t="str">
        <f>IFERROR(_xlfn.TEXTAFTER(_xlfn.TEXTBEFORE(E725," PER"),"USD ")," ")</f>
        <v>1.094</v>
      </c>
      <c r="M725" s="6" t="str">
        <f t="shared" si="56"/>
        <v>PCS</v>
      </c>
      <c r="N725" s="6">
        <v>3396.6</v>
      </c>
      <c r="O725" s="6" t="s">
        <v>28</v>
      </c>
      <c r="P725" s="6">
        <v>623.16813579999996</v>
      </c>
      <c r="Q725" s="6">
        <v>2116652.89</v>
      </c>
      <c r="R725" s="6">
        <v>7.52164316</v>
      </c>
      <c r="S725" s="6">
        <v>25548.013159999999</v>
      </c>
      <c r="T725" s="27">
        <v>775541.7</v>
      </c>
      <c r="U725" s="6">
        <f t="shared" si="57"/>
        <v>630.68977896000001</v>
      </c>
      <c r="V725" s="6">
        <f t="shared" si="58"/>
        <v>2023</v>
      </c>
      <c r="W725" s="10" t="str">
        <f>IFERROR(VLOOKUP(VALUE(D725),'HSN Lookup'!$A:$B,2,0),"Unknown")</f>
        <v>Household Steel Items</v>
      </c>
      <c r="X725" s="6" t="str">
        <f t="shared" si="59"/>
        <v>Other</v>
      </c>
    </row>
    <row r="726" spans="1:24">
      <c r="A726" s="25" t="s">
        <v>24</v>
      </c>
      <c r="B726" s="6" t="s">
        <v>991</v>
      </c>
      <c r="C726" s="6" t="s">
        <v>26</v>
      </c>
      <c r="D726" s="26" t="s">
        <v>32</v>
      </c>
      <c r="E726" s="6" t="s">
        <v>992</v>
      </c>
      <c r="F726" s="6"/>
      <c r="G726" s="6" t="str" cm="1">
        <f t="array" ref="G726">_xlfn.LET(
 _xlpm.txt, TRIM(E726),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</v>
      </c>
      <c r="H726" s="6" t="str">
        <f t="shared" si="55"/>
        <v>ITEM NO. AM-06</v>
      </c>
      <c r="I726" s="6" t="str" cm="1">
        <f t="array" ref="I726">_xlfn.LET(
 _xlpm.txt, E726,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26" s="6" t="str" cm="1">
        <f t="array" ref="J726">_xlfn.LET(
 _xlpm.txt, E726,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726" s="6" t="e" cm="1">
        <f t="array" ref="K726">_xlfn.LET(
 _xlpm.txt, E726,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26" s="6" t="str">
        <f>IFERROR(_xlfn.TEXTAFTER(_xlfn.TEXTBEFORE(E726," PER"),"USD ")," ")</f>
        <v xml:space="preserve"> </v>
      </c>
      <c r="M726" s="6" t="e">
        <f t="shared" si="56"/>
        <v>#VALUE!</v>
      </c>
      <c r="N726" s="6">
        <v>44352</v>
      </c>
      <c r="O726" s="6" t="s">
        <v>993</v>
      </c>
      <c r="P726" s="6">
        <v>91.921929789999993</v>
      </c>
      <c r="Q726" s="6">
        <v>4076921.43</v>
      </c>
      <c r="R726" s="6">
        <v>1.1094982470000001</v>
      </c>
      <c r="S726" s="6">
        <v>49208.466260000001</v>
      </c>
      <c r="T726" s="27">
        <v>1493784</v>
      </c>
      <c r="U726" s="6">
        <f t="shared" si="57"/>
        <v>93.031428036999998</v>
      </c>
      <c r="V726" s="6">
        <f t="shared" si="58"/>
        <v>2023</v>
      </c>
      <c r="W726" s="10" t="str">
        <f>IFERROR(VLOOKUP(VALUE(D726),'HSN Lookup'!$A:$B,2,0),"Unknown")</f>
        <v>Household Steel Items</v>
      </c>
      <c r="X726" s="6" t="str">
        <f t="shared" si="59"/>
        <v>Other</v>
      </c>
    </row>
    <row r="727" spans="1:24">
      <c r="A727" s="25" t="s">
        <v>24</v>
      </c>
      <c r="B727" s="6" t="s">
        <v>991</v>
      </c>
      <c r="C727" s="6" t="s">
        <v>26</v>
      </c>
      <c r="D727" s="26" t="s">
        <v>32</v>
      </c>
      <c r="E727" s="6" t="s">
        <v>994</v>
      </c>
      <c r="F727" s="6"/>
      <c r="G727" s="6" t="str" cm="1">
        <f t="array" ref="G727">_xlfn.LET(
 _xlpm.txt, TRIM(E727),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SD0900</v>
      </c>
      <c r="H727" s="6" t="str">
        <f t="shared" si="55"/>
        <v>ITEM NO. AM-295</v>
      </c>
      <c r="I727" s="6" t="str" cm="1">
        <f t="array" ref="I727">_xlfn.LET(
 _xlpm.txt, E727,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27" s="6" t="str" cm="1">
        <f t="array" ref="J727">_xlfn.LET(
 _xlpm.txt, E727,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727" s="6" t="e" cm="1">
        <f t="array" ref="K727">_xlfn.LET(
 _xlpm.txt, E727,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27" s="6" t="str">
        <f>IFERROR(_xlfn.TEXTAFTER(_xlfn.TEXTBEFORE(E727," PER"),"USD ")," ")</f>
        <v xml:space="preserve"> </v>
      </c>
      <c r="M727" s="6" t="e">
        <f t="shared" si="56"/>
        <v>#VALUE!</v>
      </c>
      <c r="N727" s="6">
        <v>720</v>
      </c>
      <c r="O727" s="6" t="s">
        <v>993</v>
      </c>
      <c r="P727" s="6">
        <v>111.05809720000001</v>
      </c>
      <c r="Q727" s="6">
        <v>79961.83</v>
      </c>
      <c r="R727" s="6">
        <v>1.3404719039999999</v>
      </c>
      <c r="S727" s="6">
        <v>965.13977069999999</v>
      </c>
      <c r="T727" s="27">
        <v>29298</v>
      </c>
      <c r="U727" s="6">
        <f t="shared" si="57"/>
        <v>112.398569104</v>
      </c>
      <c r="V727" s="6">
        <f t="shared" si="58"/>
        <v>2023</v>
      </c>
      <c r="W727" s="10" t="str">
        <f>IFERROR(VLOOKUP(VALUE(D727),'HSN Lookup'!$A:$B,2,0),"Unknown")</f>
        <v>Household Steel Items</v>
      </c>
      <c r="X727" s="6" t="str">
        <f t="shared" si="59"/>
        <v>Other</v>
      </c>
    </row>
    <row r="728" spans="1:24">
      <c r="A728" s="25" t="s">
        <v>24</v>
      </c>
      <c r="B728" s="6" t="s">
        <v>991</v>
      </c>
      <c r="C728" s="6" t="s">
        <v>26</v>
      </c>
      <c r="D728" s="26" t="s">
        <v>32</v>
      </c>
      <c r="E728" s="6" t="s">
        <v>995</v>
      </c>
      <c r="F728" s="6"/>
      <c r="G728" s="6" t="str" cm="1">
        <f t="array" ref="G728">_xlfn.LET(
 _xlpm.txt, TRIM(E728),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SG2318</v>
      </c>
      <c r="H728" s="6" t="str">
        <f t="shared" si="55"/>
        <v>ITEM NO. AM-296</v>
      </c>
      <c r="I728" s="6" t="str" cm="1">
        <f t="array" ref="I728">_xlfn.LET(
 _xlpm.txt, E728,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28" s="6" t="str" cm="1">
        <f t="array" ref="J728">_xlfn.LET(
 _xlpm.txt, E728,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728" s="6" t="e" cm="1">
        <f t="array" ref="K728">_xlfn.LET(
 _xlpm.txt, E728,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28" s="6" t="str">
        <f>IFERROR(_xlfn.TEXTAFTER(_xlfn.TEXTBEFORE(E728," PER"),"USD ")," ")</f>
        <v xml:space="preserve"> </v>
      </c>
      <c r="M728" s="6" t="e">
        <f t="shared" si="56"/>
        <v>#VALUE!</v>
      </c>
      <c r="N728" s="6">
        <v>720</v>
      </c>
      <c r="O728" s="6" t="s">
        <v>993</v>
      </c>
      <c r="P728" s="6">
        <v>93.117944440000002</v>
      </c>
      <c r="Q728" s="6">
        <v>67044.92</v>
      </c>
      <c r="R728" s="6">
        <v>1.123934151</v>
      </c>
      <c r="S728" s="6">
        <v>809.23258899999996</v>
      </c>
      <c r="T728" s="27">
        <v>24565.3</v>
      </c>
      <c r="U728" s="6">
        <f t="shared" si="57"/>
        <v>94.241878591000003</v>
      </c>
      <c r="V728" s="6">
        <f t="shared" si="58"/>
        <v>2023</v>
      </c>
      <c r="W728" s="10" t="str">
        <f>IFERROR(VLOOKUP(VALUE(D728),'HSN Lookup'!$A:$B,2,0),"Unknown")</f>
        <v>Household Steel Items</v>
      </c>
      <c r="X728" s="6" t="str">
        <f t="shared" si="59"/>
        <v>Other</v>
      </c>
    </row>
    <row r="729" spans="1:24">
      <c r="A729" s="25" t="s">
        <v>24</v>
      </c>
      <c r="B729" s="6" t="s">
        <v>996</v>
      </c>
      <c r="C729" s="6" t="s">
        <v>26</v>
      </c>
      <c r="D729" s="26" t="s">
        <v>32</v>
      </c>
      <c r="E729" s="6" t="s">
        <v>997</v>
      </c>
      <c r="F729" s="6"/>
      <c r="G729" s="6" t="str" cm="1">
        <f t="array" ref="G729">_xlfn.LET(
 _xlpm.txt, TRIM(E729),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(NP-55)</v>
      </c>
      <c r="H729" s="6" t="str">
        <f t="shared" si="55"/>
        <v>NP-55</v>
      </c>
      <c r="I729" s="6" cm="1">
        <f t="array" ref="I729">_xlfn.LET(
 _xlpm.txt, E729,
 _xlpm.afterQty, IFERROR(_xlfn.TEXTAFTER(_xlpm.txt, "QTY:"), ""),
 _xlpm.numberText, TRIM(_xlfn.TEXTBEFORE(_xlpm.afterQty, " ")),
 _xlpm.cleanNum, SUBSTITUTE(_xlpm.numberText, ",", ""),
 IF(ISNUMBER(--_xlpm.cleanNum), --_xlpm.cleanNum, "")
)</f>
        <v>100800</v>
      </c>
      <c r="J729" s="6" cm="1">
        <f t="array" ref="J729">_xlfn.LET(
 _xlpm.txt, E729,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729" s="6" t="str" cm="1">
        <f t="array" ref="K729">_xlfn.LET(
 _xlpm.txt, E729,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29" s="6" t="str">
        <f>IFERROR(_xlfn.TEXTAFTER(_xlfn.TEXTBEFORE(E729," PER"),"USD ")," ")</f>
        <v>0.2982</v>
      </c>
      <c r="M729" s="6" t="str">
        <f t="shared" si="56"/>
        <v>PCS</v>
      </c>
      <c r="N729" s="6">
        <v>4620</v>
      </c>
      <c r="O729" s="6" t="s">
        <v>28</v>
      </c>
      <c r="P729" s="6">
        <v>560.95985059999998</v>
      </c>
      <c r="Q729" s="6">
        <v>2591634.5099999998</v>
      </c>
      <c r="R729" s="6">
        <v>6.7707887830000004</v>
      </c>
      <c r="S729" s="6">
        <v>31281.044180000001</v>
      </c>
      <c r="T729" s="27">
        <v>949574.9</v>
      </c>
      <c r="U729" s="6">
        <f t="shared" si="57"/>
        <v>567.73063938299993</v>
      </c>
      <c r="V729" s="6">
        <f t="shared" si="58"/>
        <v>2023</v>
      </c>
      <c r="W729" s="10" t="str">
        <f>IFERROR(VLOOKUP(VALUE(D729),'HSN Lookup'!$A:$B,2,0),"Unknown")</f>
        <v>Household Steel Items</v>
      </c>
      <c r="X729" s="6" t="str">
        <f t="shared" si="59"/>
        <v>Tea Strainer</v>
      </c>
    </row>
    <row r="730" spans="1:24">
      <c r="A730" s="25" t="s">
        <v>24</v>
      </c>
      <c r="B730" s="6" t="s">
        <v>996</v>
      </c>
      <c r="C730" s="6" t="s">
        <v>26</v>
      </c>
      <c r="D730" s="26" t="s">
        <v>32</v>
      </c>
      <c r="E730" s="6" t="s">
        <v>998</v>
      </c>
      <c r="F730" s="6"/>
      <c r="G730" s="6" t="str" cm="1">
        <f t="array" ref="G730">_xlfn.LET(
 _xlpm.txt, TRIM(E730),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730" s="6" t="str">
        <f t="shared" si="55"/>
        <v>NP-19</v>
      </c>
      <c r="I730" s="6" cm="1">
        <f t="array" ref="I730">_xlfn.LET(
 _xlpm.txt, E730,
 _xlpm.afterQty, IFERROR(_xlfn.TEXTAFTER(_xlpm.txt, "QTY:"), ""),
 _xlpm.numberText, TRIM(_xlfn.TEXTBEFORE(_xlpm.afterQty, " ")),
 _xlpm.cleanNum, SUBSTITUTE(_xlpm.numberText, ",", ""),
 IF(ISNUMBER(--_xlpm.cleanNum), --_xlpm.cleanNum, "")
)</f>
        <v>36816</v>
      </c>
      <c r="J730" s="6" cm="1">
        <f t="array" ref="J730">_xlfn.LET(
 _xlpm.txt, E730,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36816</v>
      </c>
      <c r="K730" s="6" t="str" cm="1">
        <f t="array" ref="K730">_xlfn.LET(
 _xlpm.txt, E730,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30" s="6" t="str">
        <f>IFERROR(_xlfn.TEXTAFTER(_xlfn.TEXTBEFORE(E730," PER"),"USD ")," ")</f>
        <v>0.4678</v>
      </c>
      <c r="M730" s="6" t="str">
        <f t="shared" si="56"/>
        <v>PCS</v>
      </c>
      <c r="N730" s="6">
        <v>5752.5</v>
      </c>
      <c r="O730" s="6" t="s">
        <v>28</v>
      </c>
      <c r="P730" s="6">
        <v>258.13428069999998</v>
      </c>
      <c r="Q730" s="6">
        <v>1484917.45</v>
      </c>
      <c r="R730" s="6">
        <v>3.1156823259999999</v>
      </c>
      <c r="S730" s="6">
        <v>17922.962579999999</v>
      </c>
      <c r="T730" s="27">
        <v>544073.69999999995</v>
      </c>
      <c r="U730" s="6">
        <f t="shared" si="57"/>
        <v>261.24996302599999</v>
      </c>
      <c r="V730" s="6">
        <f t="shared" si="58"/>
        <v>2023</v>
      </c>
      <c r="W730" s="10" t="str">
        <f>IFERROR(VLOOKUP(VALUE(D730),'HSN Lookup'!$A:$B,2,0),"Unknown")</f>
        <v>Household Steel Items</v>
      </c>
      <c r="X730" s="6" t="str">
        <f t="shared" si="59"/>
        <v>Other</v>
      </c>
    </row>
    <row r="731" spans="1:24">
      <c r="A731" s="25" t="s">
        <v>24</v>
      </c>
      <c r="B731" s="6" t="s">
        <v>996</v>
      </c>
      <c r="C731" s="6" t="s">
        <v>26</v>
      </c>
      <c r="D731" s="26" t="s">
        <v>32</v>
      </c>
      <c r="E731" s="6" t="s">
        <v>999</v>
      </c>
      <c r="F731" s="6"/>
      <c r="G731" s="6" t="str" cm="1">
        <f t="array" ref="G731">_xlfn.LET(
 _xlpm.txt, TRIM(E731),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731" s="6" t="str">
        <f t="shared" si="55"/>
        <v>SB-12</v>
      </c>
      <c r="I731" s="6" cm="1">
        <f t="array" ref="I731">_xlfn.LET(
 _xlpm.txt, E731,
 _xlpm.afterQty, IFERROR(_xlfn.TEXTAFTER(_xlpm.txt, "QTY:"), ""),
 _xlpm.numberText, TRIM(_xlfn.TEXTBEFORE(_xlpm.afterQty, " ")),
 _xlpm.cleanNum, SUBSTITUTE(_xlpm.numberText, ",", ""),
 IF(ISNUMBER(--_xlpm.cleanNum), --_xlpm.cleanNum, "")
)</f>
        <v>20400</v>
      </c>
      <c r="J731" s="6" cm="1">
        <f t="array" ref="J731">_xlfn.LET(
 _xlpm.txt, E731,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20400</v>
      </c>
      <c r="K731" s="6" t="str" cm="1">
        <f t="array" ref="K731">_xlfn.LET(
 _xlpm.txt, E731,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31" s="6" t="str">
        <f>IFERROR(_xlfn.TEXTAFTER(_xlfn.TEXTBEFORE(E731," PER"),"USD ")," ")</f>
        <v>1.0964</v>
      </c>
      <c r="M731" s="6" t="str">
        <f t="shared" si="56"/>
        <v>PCS</v>
      </c>
      <c r="N731" s="6">
        <v>4845</v>
      </c>
      <c r="O731" s="6" t="s">
        <v>28</v>
      </c>
      <c r="P731" s="6">
        <v>398.02563670000001</v>
      </c>
      <c r="Q731" s="6">
        <v>1928434.21</v>
      </c>
      <c r="R731" s="6">
        <v>4.8041718380000002</v>
      </c>
      <c r="S731" s="6">
        <v>23276.21255</v>
      </c>
      <c r="T731" s="27">
        <v>706578.3</v>
      </c>
      <c r="U731" s="6">
        <f t="shared" si="57"/>
        <v>402.82980853800001</v>
      </c>
      <c r="V731" s="6">
        <f t="shared" si="58"/>
        <v>2023</v>
      </c>
      <c r="W731" s="10" t="str">
        <f>IFERROR(VLOOKUP(VALUE(D731),'HSN Lookup'!$A:$B,2,0),"Unknown")</f>
        <v>Household Steel Items</v>
      </c>
      <c r="X731" s="6" t="str">
        <f t="shared" si="59"/>
        <v>Tea Strainer</v>
      </c>
    </row>
    <row r="732" spans="1:24">
      <c r="A732" s="25" t="s">
        <v>24</v>
      </c>
      <c r="B732" s="6" t="s">
        <v>1000</v>
      </c>
      <c r="C732" s="6" t="s">
        <v>26</v>
      </c>
      <c r="D732" s="26" t="s">
        <v>29</v>
      </c>
      <c r="E732" s="6" t="s">
        <v>1001</v>
      </c>
      <c r="F732" s="6" t="str">
        <f>LEFT(E732, FIND(" ", E732)-1)</f>
        <v>SS410</v>
      </c>
      <c r="G732" s="6" t="str" cm="1">
        <f t="array" ref="G732">_xlfn.LET(
 _xlpm.txt, TRIM(E732),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SCRUBBER 3 PCS SET</v>
      </c>
      <c r="H732" s="6" t="str">
        <f t="shared" si="55"/>
        <v>SS410</v>
      </c>
      <c r="I732" s="6" t="str" cm="1">
        <f t="array" ref="I732">_xlfn.LET(
 _xlpm.txt, E732,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32" s="6" t="e" cm="1">
        <f t="array" ref="J732">_xlfn.LET(
 _xlpm.txt, E732,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32" s="6" t="str" cm="1">
        <f t="array" ref="K732">_xlfn.LET(
 _xlpm.txt, E732,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732" s="6" t="str">
        <f>IFERROR(_xlfn.TEXTAFTER(_xlfn.TEXTBEFORE(E732," PER"),"USD ")," ")</f>
        <v>0.167</v>
      </c>
      <c r="M732" s="6" t="str">
        <f t="shared" si="56"/>
        <v>SET</v>
      </c>
      <c r="N732" s="6">
        <v>7746.2</v>
      </c>
      <c r="O732" s="6" t="s">
        <v>28</v>
      </c>
      <c r="P732" s="6">
        <v>224.7610583</v>
      </c>
      <c r="Q732" s="6">
        <v>1741044.11</v>
      </c>
      <c r="R732" s="6">
        <v>2.7128673299999999</v>
      </c>
      <c r="S732" s="6">
        <v>21014.412909999999</v>
      </c>
      <c r="T732" s="27">
        <v>765363</v>
      </c>
      <c r="U732" s="6">
        <f t="shared" si="57"/>
        <v>227.47392563</v>
      </c>
      <c r="V732" s="6">
        <f t="shared" si="58"/>
        <v>2023</v>
      </c>
      <c r="W732" s="10" t="str">
        <f>IFERROR(VLOOKUP(VALUE(D732),'HSN Lookup'!$A:$B,2,0),"Unknown")</f>
        <v>Steel Scrubbers</v>
      </c>
      <c r="X732" s="6" t="str">
        <f t="shared" si="59"/>
        <v>Scrubber</v>
      </c>
    </row>
    <row r="733" spans="1:24">
      <c r="A733" s="25" t="s">
        <v>24</v>
      </c>
      <c r="B733" s="6" t="s">
        <v>1002</v>
      </c>
      <c r="C733" s="6" t="s">
        <v>26</v>
      </c>
      <c r="D733" s="26" t="s">
        <v>32</v>
      </c>
      <c r="E733" s="6" t="s">
        <v>1003</v>
      </c>
      <c r="F733" s="6"/>
      <c r="G733" s="6" t="str" cm="1">
        <f t="array" ref="G733">_xlfn.LET(
 _xlpm.txt, TRIM(E733),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TURNER</v>
      </c>
      <c r="H733" s="6" t="str">
        <f t="shared" si="55"/>
        <v>AM-253</v>
      </c>
      <c r="I733" s="6" t="str" cm="1">
        <f t="array" ref="I733">_xlfn.LET(
 _xlpm.txt, E733,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33" s="6" t="e" cm="1">
        <f t="array" ref="J733">_xlfn.LET(
 _xlpm.txt, E733,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33" s="6" t="str" cm="1">
        <f t="array" ref="K733">_xlfn.LET(
 _xlpm.txt, E733,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33" s="6" t="str">
        <f>IFERROR(_xlfn.TEXTAFTER(_xlfn.TEXTBEFORE(E733," PER"),"USD ")," ")</f>
        <v xml:space="preserve"> </v>
      </c>
      <c r="M733" s="6" t="str">
        <f t="shared" si="56"/>
        <v>PCS</v>
      </c>
      <c r="N733" s="6">
        <v>1680</v>
      </c>
      <c r="O733" s="6" t="s">
        <v>28</v>
      </c>
      <c r="P733" s="6">
        <v>561.54261310000004</v>
      </c>
      <c r="Q733" s="6">
        <v>943391.59</v>
      </c>
      <c r="R733" s="6">
        <v>6.7778227290000004</v>
      </c>
      <c r="S733" s="6">
        <v>11386.742179999999</v>
      </c>
      <c r="T733" s="27">
        <v>345658.6</v>
      </c>
      <c r="U733" s="6">
        <f t="shared" si="57"/>
        <v>568.32043582900008</v>
      </c>
      <c r="V733" s="6">
        <f t="shared" si="58"/>
        <v>2023</v>
      </c>
      <c r="W733" s="10" t="str">
        <f>IFERROR(VLOOKUP(VALUE(D733),'HSN Lookup'!$A:$B,2,0),"Unknown")</f>
        <v>Household Steel Items</v>
      </c>
      <c r="X733" s="6" t="str">
        <f t="shared" si="59"/>
        <v>Other</v>
      </c>
    </row>
    <row r="734" spans="1:24">
      <c r="A734" s="25" t="s">
        <v>24</v>
      </c>
      <c r="B734" s="6" t="s">
        <v>1002</v>
      </c>
      <c r="C734" s="6" t="s">
        <v>26</v>
      </c>
      <c r="D734" s="26" t="s">
        <v>29</v>
      </c>
      <c r="E734" s="6" t="s">
        <v>1004</v>
      </c>
      <c r="F734" s="6"/>
      <c r="G734" s="6" t="str" cm="1">
        <f t="array" ref="G734">_xlfn.LET(
 _xlpm.txt, TRIM(E734),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(OKS-4156)</v>
      </c>
      <c r="H734" s="6" t="str">
        <f t="shared" si="55"/>
        <v>OKS-4156</v>
      </c>
      <c r="I734" s="6" cm="1">
        <f t="array" ref="I734">_xlfn.LET(
 _xlpm.txt, E734,
 _xlpm.afterQty, IFERROR(_xlfn.TEXTAFTER(_xlpm.txt, "QTY:"), ""),
 _xlpm.numberText, TRIM(_xlfn.TEXTBEFORE(_xlpm.afterQty, " ")),
 _xlpm.cleanNum, SUBSTITUTE(_xlpm.numberText, ",", ""),
 IF(ISNUMBER(--_xlpm.cleanNum), --_xlpm.cleanNum, "")
)</f>
        <v>99000</v>
      </c>
      <c r="J734" s="6" cm="1">
        <f t="array" ref="J734">_xlfn.LET(
 _xlpm.txt, E734,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99000</v>
      </c>
      <c r="K734" s="6" t="str" cm="1">
        <f t="array" ref="K734">_xlfn.LET(
 _xlpm.txt, E734,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734" s="6" t="str">
        <f>IFERROR(_xlfn.TEXTAFTER(_xlfn.TEXTBEFORE(E734," PER"),"USD ")," ")</f>
        <v xml:space="preserve"> </v>
      </c>
      <c r="M734" s="6" t="str">
        <f t="shared" si="56"/>
        <v>SET</v>
      </c>
      <c r="N734" s="6">
        <v>8624.8799999999992</v>
      </c>
      <c r="O734" s="6" t="s">
        <v>28</v>
      </c>
      <c r="P734" s="6">
        <v>247.4989588</v>
      </c>
      <c r="Q734" s="6">
        <v>2134648.8199999998</v>
      </c>
      <c r="R734" s="6">
        <v>2.9873139270000002</v>
      </c>
      <c r="S734" s="6">
        <v>25765.224139999998</v>
      </c>
      <c r="T734" s="27">
        <v>938391.7</v>
      </c>
      <c r="U734" s="6">
        <f t="shared" si="57"/>
        <v>250.486272727</v>
      </c>
      <c r="V734" s="6">
        <f t="shared" si="58"/>
        <v>2023</v>
      </c>
      <c r="W734" s="10" t="str">
        <f>IFERROR(VLOOKUP(VALUE(D734),'HSN Lookup'!$A:$B,2,0),"Unknown")</f>
        <v>Steel Scrubbers</v>
      </c>
      <c r="X734" s="6" t="str">
        <f t="shared" si="59"/>
        <v>Scrubber</v>
      </c>
    </row>
    <row r="735" spans="1:24">
      <c r="A735" s="25" t="s">
        <v>24</v>
      </c>
      <c r="B735" s="6" t="s">
        <v>1005</v>
      </c>
      <c r="C735" s="6" t="s">
        <v>26</v>
      </c>
      <c r="D735" s="26" t="s">
        <v>32</v>
      </c>
      <c r="E735" s="6" t="s">
        <v>1006</v>
      </c>
      <c r="F735" s="6"/>
      <c r="G735" s="6" t="str" cm="1">
        <f t="array" ref="G735">_xlfn.LET(
 _xlpm.txt, TRIM(E735),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(DS-25)</v>
      </c>
      <c r="H735" s="6" t="str">
        <f t="shared" si="55"/>
        <v>DS-25</v>
      </c>
      <c r="I735" s="6" t="str" cm="1">
        <f t="array" ref="I735">_xlfn.LET(
 _xlpm.txt, E735,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35" s="6" cm="1">
        <f t="array" ref="J735">_xlfn.LET(
 _xlpm.txt, E735,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51000</v>
      </c>
      <c r="K735" s="6" t="str" cm="1">
        <f t="array" ref="K735">_xlfn.LET(
 _xlpm.txt, E735,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35" s="6" t="str">
        <f>IFERROR(_xlfn.TEXTAFTER(_xlfn.TEXTBEFORE(E735," PER"),"USD ")," ")</f>
        <v xml:space="preserve"> </v>
      </c>
      <c r="M735" s="6" t="str">
        <f t="shared" si="56"/>
        <v>PCS</v>
      </c>
      <c r="N735" s="6">
        <v>1700</v>
      </c>
      <c r="O735" s="6" t="s">
        <v>28</v>
      </c>
      <c r="P735" s="6">
        <v>561.61124119999999</v>
      </c>
      <c r="Q735" s="6">
        <v>954739.11</v>
      </c>
      <c r="R735" s="6">
        <v>6.7786510699999996</v>
      </c>
      <c r="S735" s="6">
        <v>11523.706819999999</v>
      </c>
      <c r="T735" s="27">
        <v>349816.4</v>
      </c>
      <c r="U735" s="6">
        <f t="shared" si="57"/>
        <v>568.38989227000002</v>
      </c>
      <c r="V735" s="6">
        <f t="shared" si="58"/>
        <v>2023</v>
      </c>
      <c r="W735" s="10" t="str">
        <f>IFERROR(VLOOKUP(VALUE(D735),'HSN Lookup'!$A:$B,2,0),"Unknown")</f>
        <v>Household Steel Items</v>
      </c>
      <c r="X735" s="6" t="str">
        <f t="shared" si="59"/>
        <v>Other</v>
      </c>
    </row>
    <row r="736" spans="1:24">
      <c r="A736" s="25" t="s">
        <v>24</v>
      </c>
      <c r="B736" s="6" t="s">
        <v>1005</v>
      </c>
      <c r="C736" s="6" t="s">
        <v>26</v>
      </c>
      <c r="D736" s="26" t="s">
        <v>32</v>
      </c>
      <c r="E736" s="6" t="s">
        <v>1007</v>
      </c>
      <c r="F736" s="6"/>
      <c r="G736" s="6" t="str" cm="1">
        <f t="array" ref="G736">_xlfn.LET(
 _xlpm.txt, TRIM(E736),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LEMON SQUEEZER (AM-217)</v>
      </c>
      <c r="H736" s="6" t="str">
        <f t="shared" si="55"/>
        <v>AM-217</v>
      </c>
      <c r="I736" s="6" t="str" cm="1">
        <f t="array" ref="I736">_xlfn.LET(
 _xlpm.txt, E736,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36" s="6" cm="1">
        <f t="array" ref="J736">_xlfn.LET(
 _xlpm.txt, E736,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5100</v>
      </c>
      <c r="K736" s="6" t="str" cm="1">
        <f t="array" ref="K736">_xlfn.LET(
 _xlpm.txt, E736,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36" s="6" t="str">
        <f>IFERROR(_xlfn.TEXTAFTER(_xlfn.TEXTBEFORE(E736," PER"),"USD ")," ")</f>
        <v xml:space="preserve"> </v>
      </c>
      <c r="M736" s="6" t="str">
        <f t="shared" si="56"/>
        <v>PCS</v>
      </c>
      <c r="N736" s="6">
        <v>1487.5</v>
      </c>
      <c r="O736" s="6" t="s">
        <v>28</v>
      </c>
      <c r="P736" s="6">
        <v>585.62090079999996</v>
      </c>
      <c r="Q736" s="6">
        <v>871111.09</v>
      </c>
      <c r="R736" s="6">
        <v>7.0684478070000001</v>
      </c>
      <c r="S736" s="6">
        <v>10514.31611</v>
      </c>
      <c r="T736" s="27">
        <v>319175.09999999998</v>
      </c>
      <c r="U736" s="6">
        <f t="shared" si="57"/>
        <v>592.68934860699994</v>
      </c>
      <c r="V736" s="6">
        <f t="shared" si="58"/>
        <v>2023</v>
      </c>
      <c r="W736" s="10" t="str">
        <f>IFERROR(VLOOKUP(VALUE(D736),'HSN Lookup'!$A:$B,2,0),"Unknown")</f>
        <v>Household Steel Items</v>
      </c>
      <c r="X736" s="6" t="str">
        <f t="shared" si="59"/>
        <v>Other</v>
      </c>
    </row>
    <row r="737" spans="1:24">
      <c r="A737" s="25" t="s">
        <v>24</v>
      </c>
      <c r="B737" s="6" t="s">
        <v>1005</v>
      </c>
      <c r="C737" s="6" t="s">
        <v>26</v>
      </c>
      <c r="D737" s="26" t="s">
        <v>32</v>
      </c>
      <c r="E737" s="6" t="s">
        <v>1008</v>
      </c>
      <c r="F737" s="6"/>
      <c r="G737" s="6" t="str" cm="1">
        <f t="array" ref="G737">_xlfn.LET(
 _xlpm.txt, TRIM(E737),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737" s="6" t="str">
        <f t="shared" si="55"/>
        <v>NP-19</v>
      </c>
      <c r="I737" s="6" t="str" cm="1">
        <f t="array" ref="I737">_xlfn.LET(
 _xlpm.txt, E737,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37" s="6" cm="1">
        <f t="array" ref="J737">_xlfn.LET(
 _xlpm.txt, E737,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8016</v>
      </c>
      <c r="K737" s="6" t="str" cm="1">
        <f t="array" ref="K737">_xlfn.LET(
 _xlpm.txt, E737,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37" s="6" t="str">
        <f>IFERROR(_xlfn.TEXTAFTER(_xlfn.TEXTBEFORE(E737," PER"),"USD ")," ")</f>
        <v xml:space="preserve"> </v>
      </c>
      <c r="M737" s="6" t="str">
        <f t="shared" si="56"/>
        <v>PCS</v>
      </c>
      <c r="N737" s="6">
        <v>1252.5</v>
      </c>
      <c r="O737" s="6" t="s">
        <v>28</v>
      </c>
      <c r="P737" s="6">
        <v>259.08972460000001</v>
      </c>
      <c r="Q737" s="6">
        <v>324509.88</v>
      </c>
      <c r="R737" s="6">
        <v>3.1272145390000001</v>
      </c>
      <c r="S737" s="6">
        <v>3916.8362099999999</v>
      </c>
      <c r="T737" s="27">
        <v>118900.5</v>
      </c>
      <c r="U737" s="6">
        <f t="shared" si="57"/>
        <v>262.21693913900003</v>
      </c>
      <c r="V737" s="6">
        <f t="shared" si="58"/>
        <v>2023</v>
      </c>
      <c r="W737" s="10" t="str">
        <f>IFERROR(VLOOKUP(VALUE(D737),'HSN Lookup'!$A:$B,2,0),"Unknown")</f>
        <v>Household Steel Items</v>
      </c>
      <c r="X737" s="6" t="str">
        <f t="shared" si="59"/>
        <v>Other</v>
      </c>
    </row>
    <row r="738" spans="1:24">
      <c r="A738" s="25" t="s">
        <v>24</v>
      </c>
      <c r="B738" s="6" t="s">
        <v>1009</v>
      </c>
      <c r="C738" s="6" t="s">
        <v>26</v>
      </c>
      <c r="D738" s="26" t="s">
        <v>32</v>
      </c>
      <c r="E738" s="6" t="s">
        <v>892</v>
      </c>
      <c r="F738" s="6" t="str">
        <f>LEFT(E738, FIND(" ", E738)-1)</f>
        <v>RYX-02-020</v>
      </c>
      <c r="G738" s="6" t="str" cm="1">
        <f t="array" ref="G738">_xlfn.LET(
 _xlpm.txt, TRIM(E738),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738" s="6" t="str">
        <f t="shared" si="55"/>
        <v>RYX-02-020</v>
      </c>
      <c r="I738" s="6" t="str" cm="1">
        <f t="array" ref="I738">_xlfn.LET(
 _xlpm.txt, E738,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38" s="6" t="e" cm="1">
        <f t="array" ref="J738">_xlfn.LET(
 _xlpm.txt, E738,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38" s="6" t="e" cm="1">
        <f t="array" ref="K738">_xlfn.LET(
 _xlpm.txt, E738,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38" s="6" t="str">
        <f>IFERROR(_xlfn.TEXTAFTER(_xlfn.TEXTBEFORE(E738," PER"),"USD ")," ")</f>
        <v xml:space="preserve"> </v>
      </c>
      <c r="M738" s="6" t="e">
        <f t="shared" si="56"/>
        <v>#VALUE!</v>
      </c>
      <c r="N738" s="6">
        <v>8008</v>
      </c>
      <c r="O738" s="6" t="s">
        <v>28</v>
      </c>
      <c r="P738" s="6">
        <v>402.90869509999999</v>
      </c>
      <c r="Q738" s="6">
        <v>3226492.83</v>
      </c>
      <c r="R738" s="6">
        <v>4.8137239550000004</v>
      </c>
      <c r="S738" s="6">
        <v>38548.30143</v>
      </c>
      <c r="T738" s="27">
        <v>1182187.1000000001</v>
      </c>
      <c r="U738" s="6">
        <f t="shared" si="57"/>
        <v>407.72241905499999</v>
      </c>
      <c r="V738" s="6">
        <f t="shared" si="58"/>
        <v>2023</v>
      </c>
      <c r="W738" s="10" t="str">
        <f>IFERROR(VLOOKUP(VALUE(D738),'HSN Lookup'!$A:$B,2,0),"Unknown")</f>
        <v>Household Steel Items</v>
      </c>
      <c r="X738" s="6" t="str">
        <f t="shared" si="59"/>
        <v>Cloth Stand</v>
      </c>
    </row>
    <row r="739" spans="1:24">
      <c r="A739" s="25" t="s">
        <v>24</v>
      </c>
      <c r="B739" s="6" t="s">
        <v>1010</v>
      </c>
      <c r="C739" s="6" t="s">
        <v>26</v>
      </c>
      <c r="D739" s="26" t="s">
        <v>32</v>
      </c>
      <c r="E739" s="6" t="s">
        <v>1011</v>
      </c>
      <c r="F739" s="6"/>
      <c r="G739" s="6" t="str" cm="1">
        <f t="array" ref="G739">_xlfn.LET(
 _xlpm.txt, TRIM(E739),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(NP-21)</v>
      </c>
      <c r="H739" s="6" t="str">
        <f t="shared" si="55"/>
        <v>NP-21</v>
      </c>
      <c r="I739" s="6" t="str" cm="1">
        <f t="array" ref="I739">_xlfn.LET(
 _xlpm.txt, E739,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39" s="6" t="e" cm="1">
        <f t="array" ref="J739">_xlfn.LET(
 _xlpm.txt, E739,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39" s="6" t="e" cm="1">
        <f t="array" ref="K739">_xlfn.LET(
 _xlpm.txt, E739,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39" s="6" t="str">
        <f>IFERROR(_xlfn.TEXTAFTER(_xlfn.TEXTBEFORE(E739," PER"),"USD ")," ")</f>
        <v xml:space="preserve"> </v>
      </c>
      <c r="M739" s="6" t="e">
        <f t="shared" si="56"/>
        <v>#VALUE!</v>
      </c>
      <c r="N739" s="6">
        <v>1715.2</v>
      </c>
      <c r="O739" s="6" t="s">
        <v>28</v>
      </c>
      <c r="P739" s="6">
        <v>503.28679449999998</v>
      </c>
      <c r="Q739" s="6">
        <v>863237.51</v>
      </c>
      <c r="R739" s="6">
        <v>6.0129844029999999</v>
      </c>
      <c r="S739" s="6">
        <v>10313.47085</v>
      </c>
      <c r="T739" s="27">
        <v>316290.3</v>
      </c>
      <c r="U739" s="6">
        <f t="shared" si="57"/>
        <v>509.299778903</v>
      </c>
      <c r="V739" s="6">
        <f t="shared" si="58"/>
        <v>2023</v>
      </c>
      <c r="W739" s="10" t="str">
        <f>IFERROR(VLOOKUP(VALUE(D739),'HSN Lookup'!$A:$B,2,0),"Unknown")</f>
        <v>Household Steel Items</v>
      </c>
      <c r="X739" s="6" t="str">
        <f t="shared" si="59"/>
        <v>Other</v>
      </c>
    </row>
    <row r="740" spans="1:24">
      <c r="A740" s="25" t="s">
        <v>24</v>
      </c>
      <c r="B740" s="6" t="s">
        <v>1010</v>
      </c>
      <c r="C740" s="6" t="s">
        <v>26</v>
      </c>
      <c r="D740" s="26" t="s">
        <v>32</v>
      </c>
      <c r="E740" s="6" t="s">
        <v>1012</v>
      </c>
      <c r="F740" s="6" t="str">
        <f>LEFT(E740, FIND(" ", E740)-1)</f>
        <v>KL324H-9S</v>
      </c>
      <c r="G740" s="6" t="str" cm="1">
        <f t="array" ref="G740">_xlfn.LET(
 _xlpm.txt, TRIM(E740),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 (MILD STEEL)</v>
      </c>
      <c r="H740" s="6" t="str">
        <f t="shared" si="55"/>
        <v>MILD STEEL</v>
      </c>
      <c r="I740" s="6" t="str" cm="1">
        <f t="array" ref="I740">_xlfn.LET(
 _xlpm.txt, E740,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40" s="6" t="e" cm="1">
        <f t="array" ref="J740">_xlfn.LET(
 _xlpm.txt, E740,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40" s="6" t="str" cm="1">
        <f t="array" ref="K740">_xlfn.LET(
 _xlpm.txt, E740,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40" s="6" t="str">
        <f>IFERROR(_xlfn.TEXTAFTER(_xlfn.TEXTBEFORE(E740," PER"),"USD ")," ")</f>
        <v>0.655</v>
      </c>
      <c r="M740" s="6" t="str">
        <f t="shared" si="56"/>
        <v>PCS</v>
      </c>
      <c r="N740" s="6">
        <v>9676</v>
      </c>
      <c r="O740" s="6" t="s">
        <v>28</v>
      </c>
      <c r="P740" s="6">
        <v>338.86655639999998</v>
      </c>
      <c r="Q740" s="6">
        <v>3278872.8</v>
      </c>
      <c r="R740" s="6">
        <v>4.0485849040000002</v>
      </c>
      <c r="S740" s="6">
        <v>39174.107530000001</v>
      </c>
      <c r="T740" s="27">
        <v>1201379.1000000001</v>
      </c>
      <c r="U740" s="6">
        <f t="shared" si="57"/>
        <v>342.91514130399997</v>
      </c>
      <c r="V740" s="6">
        <f t="shared" si="58"/>
        <v>2023</v>
      </c>
      <c r="W740" s="10" t="str">
        <f>IFERROR(VLOOKUP(VALUE(D740),'HSN Lookup'!$A:$B,2,0),"Unknown")</f>
        <v>Household Steel Items</v>
      </c>
      <c r="X740" s="6" t="str">
        <f t="shared" si="59"/>
        <v>Other</v>
      </c>
    </row>
    <row r="741" spans="1:24">
      <c r="A741" s="25" t="s">
        <v>24</v>
      </c>
      <c r="B741" s="6" t="s">
        <v>1010</v>
      </c>
      <c r="C741" s="6" t="s">
        <v>26</v>
      </c>
      <c r="D741" s="26" t="s">
        <v>32</v>
      </c>
      <c r="E741" s="6" t="s">
        <v>1013</v>
      </c>
      <c r="F741" s="6"/>
      <c r="G741" s="6" t="str" cm="1">
        <f t="array" ref="G741">_xlfn.LET(
 _xlpm.txt, TRIM(E741),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741" s="6" t="str">
        <f t="shared" si="55"/>
        <v>AM-06</v>
      </c>
      <c r="I741" s="6" t="str" cm="1">
        <f t="array" ref="I741">_xlfn.LET(
 _xlpm.txt, E741,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41" s="6" t="e" cm="1">
        <f t="array" ref="J741">_xlfn.LET(
 _xlpm.txt, E741,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41" s="6" t="str" cm="1">
        <f t="array" ref="K741">_xlfn.LET(
 _xlpm.txt, E741,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41" s="6" t="str">
        <f>IFERROR(_xlfn.TEXTAFTER(_xlfn.TEXTBEFORE(E741," PER"),"USD ")," ")</f>
        <v xml:space="preserve"> </v>
      </c>
      <c r="M741" s="6" t="str">
        <f t="shared" si="56"/>
        <v>PCS</v>
      </c>
      <c r="N741" s="6">
        <v>3126.6</v>
      </c>
      <c r="O741" s="6" t="s">
        <v>28</v>
      </c>
      <c r="P741" s="6">
        <v>596.4878046</v>
      </c>
      <c r="Q741" s="6">
        <v>1864978.77</v>
      </c>
      <c r="R741" s="6">
        <v>7.126497069</v>
      </c>
      <c r="S741" s="6">
        <v>22281.705730000001</v>
      </c>
      <c r="T741" s="27">
        <v>683328.3</v>
      </c>
      <c r="U741" s="6">
        <f t="shared" si="57"/>
        <v>603.61430166900004</v>
      </c>
      <c r="V741" s="6">
        <f t="shared" si="58"/>
        <v>2023</v>
      </c>
      <c r="W741" s="10" t="str">
        <f>IFERROR(VLOOKUP(VALUE(D741),'HSN Lookup'!$A:$B,2,0),"Unknown")</f>
        <v>Household Steel Items</v>
      </c>
      <c r="X741" s="6" t="str">
        <f t="shared" si="59"/>
        <v>Other</v>
      </c>
    </row>
    <row r="742" spans="1:24">
      <c r="A742" s="25" t="s">
        <v>24</v>
      </c>
      <c r="B742" s="6" t="s">
        <v>1010</v>
      </c>
      <c r="C742" s="6" t="s">
        <v>26</v>
      </c>
      <c r="D742" s="26" t="s">
        <v>32</v>
      </c>
      <c r="E742" s="6" t="s">
        <v>1014</v>
      </c>
      <c r="F742" s="6"/>
      <c r="G742" s="6" t="str" cm="1">
        <f t="array" ref="G742">_xlfn.LET(
 _xlpm.txt, TRIM(E742),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742" s="6" t="str">
        <f t="shared" si="55"/>
        <v>NP-20</v>
      </c>
      <c r="I742" s="6" t="str" cm="1">
        <f t="array" ref="I742">_xlfn.LET(
 _xlpm.txt, E742,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42" s="6" t="e" cm="1">
        <f t="array" ref="J742">_xlfn.LET(
 _xlpm.txt, E742,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42" s="6" t="str" cm="1">
        <f t="array" ref="K742">_xlfn.LET(
 _xlpm.txt, E742,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42" s="6" t="str">
        <f>IFERROR(_xlfn.TEXTAFTER(_xlfn.TEXTBEFORE(E742," PER"),"USD ")," ")</f>
        <v xml:space="preserve"> </v>
      </c>
      <c r="M742" s="6" t="str">
        <f t="shared" si="56"/>
        <v>PCS</v>
      </c>
      <c r="N742" s="6">
        <v>6551.4</v>
      </c>
      <c r="O742" s="6" t="s">
        <v>28</v>
      </c>
      <c r="P742" s="6">
        <v>516.82540070000005</v>
      </c>
      <c r="Q742" s="6">
        <v>3385929.93</v>
      </c>
      <c r="R742" s="6">
        <v>6.1747359700000004</v>
      </c>
      <c r="S742" s="6">
        <v>40453.165229999999</v>
      </c>
      <c r="T742" s="27">
        <v>1240604.7</v>
      </c>
      <c r="U742" s="6">
        <f t="shared" si="57"/>
        <v>523.00013667000007</v>
      </c>
      <c r="V742" s="6">
        <f t="shared" si="58"/>
        <v>2023</v>
      </c>
      <c r="W742" s="10" t="str">
        <f>IFERROR(VLOOKUP(VALUE(D742),'HSN Lookup'!$A:$B,2,0),"Unknown")</f>
        <v>Household Steel Items</v>
      </c>
      <c r="X742" s="6" t="str">
        <f t="shared" si="59"/>
        <v>Other</v>
      </c>
    </row>
    <row r="743" spans="1:24">
      <c r="A743" s="25" t="s">
        <v>24</v>
      </c>
      <c r="B743" s="6" t="s">
        <v>1010</v>
      </c>
      <c r="C743" s="6" t="s">
        <v>26</v>
      </c>
      <c r="D743" s="26" t="s">
        <v>32</v>
      </c>
      <c r="E743" s="6" t="s">
        <v>1015</v>
      </c>
      <c r="F743" s="6"/>
      <c r="G743" s="6" t="str" cm="1">
        <f t="array" ref="G743">_xlfn.LET(
 _xlpm.txt, TRIM(E743),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743" s="6" t="str">
        <f t="shared" si="55"/>
        <v>SL-01</v>
      </c>
      <c r="I743" s="6" t="str" cm="1">
        <f t="array" ref="I743">_xlfn.LET(
 _xlpm.txt, E743,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43" s="6" t="e" cm="1">
        <f t="array" ref="J743">_xlfn.LET(
 _xlpm.txt, E743,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43" s="6" t="e" cm="1">
        <f t="array" ref="K743">_xlfn.LET(
 _xlpm.txt, E743,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43" s="6" t="str">
        <f>IFERROR(_xlfn.TEXTAFTER(_xlfn.TEXTBEFORE(E743," PER"),"USD ")," ")</f>
        <v xml:space="preserve"> </v>
      </c>
      <c r="M743" s="6" t="e">
        <f t="shared" si="56"/>
        <v>#VALUE!</v>
      </c>
      <c r="N743" s="6">
        <v>3024</v>
      </c>
      <c r="O743" s="6" t="s">
        <v>28</v>
      </c>
      <c r="P743" s="6">
        <v>509.54810520000001</v>
      </c>
      <c r="Q743" s="6">
        <v>1540873.47</v>
      </c>
      <c r="R743" s="6">
        <v>6.0877909819999996</v>
      </c>
      <c r="S743" s="6">
        <v>18409.479930000001</v>
      </c>
      <c r="T743" s="27">
        <v>564576.1</v>
      </c>
      <c r="U743" s="6">
        <f t="shared" si="57"/>
        <v>515.63589618200001</v>
      </c>
      <c r="V743" s="6">
        <f t="shared" si="58"/>
        <v>2023</v>
      </c>
      <c r="W743" s="10" t="str">
        <f>IFERROR(VLOOKUP(VALUE(D743),'HSN Lookup'!$A:$B,2,0),"Unknown")</f>
        <v>Household Steel Items</v>
      </c>
      <c r="X743" s="6" t="str">
        <f t="shared" si="59"/>
        <v>Other</v>
      </c>
    </row>
    <row r="744" spans="1:24">
      <c r="A744" s="25" t="s">
        <v>24</v>
      </c>
      <c r="B744" s="6" t="s">
        <v>1016</v>
      </c>
      <c r="C744" s="6" t="s">
        <v>26</v>
      </c>
      <c r="D744" s="26" t="s">
        <v>32</v>
      </c>
      <c r="E744" s="6" t="s">
        <v>1017</v>
      </c>
      <c r="F744" s="6"/>
      <c r="G744" s="6" t="str" cm="1">
        <f t="array" ref="G744">_xlfn.LET(
 _xlpm.txt, TRIM(E744),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(NP-21)</v>
      </c>
      <c r="H744" s="6" t="str">
        <f t="shared" si="55"/>
        <v>NP-21</v>
      </c>
      <c r="I744" s="6" t="str" cm="1">
        <f t="array" ref="I744">_xlfn.LET(
 _xlpm.txt, E744,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44" s="6" t="e" cm="1">
        <f t="array" ref="J744">_xlfn.LET(
 _xlpm.txt, E744,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44" s="6" t="e" cm="1">
        <f t="array" ref="K744">_xlfn.LET(
 _xlpm.txt, E744,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44" s="6" t="str">
        <f>IFERROR(_xlfn.TEXTAFTER(_xlfn.TEXTBEFORE(E744," PER"),"USD ")," ")</f>
        <v xml:space="preserve"> </v>
      </c>
      <c r="M744" s="6" t="e">
        <f t="shared" si="56"/>
        <v>#VALUE!</v>
      </c>
      <c r="N744" s="6">
        <v>3590.4</v>
      </c>
      <c r="O744" s="6" t="s">
        <v>28</v>
      </c>
      <c r="P744" s="6">
        <v>503.2221285</v>
      </c>
      <c r="Q744" s="6">
        <v>1806768.73</v>
      </c>
      <c r="R744" s="6">
        <v>6.0122118090000001</v>
      </c>
      <c r="S744" s="6">
        <v>21586.245279999999</v>
      </c>
      <c r="T744" s="27">
        <v>662000</v>
      </c>
      <c r="U744" s="6">
        <f t="shared" si="57"/>
        <v>509.234340309</v>
      </c>
      <c r="V744" s="6">
        <f t="shared" si="58"/>
        <v>2023</v>
      </c>
      <c r="W744" s="10" t="str">
        <f>IFERROR(VLOOKUP(VALUE(D744),'HSN Lookup'!$A:$B,2,0),"Unknown")</f>
        <v>Household Steel Items</v>
      </c>
      <c r="X744" s="6" t="str">
        <f t="shared" si="59"/>
        <v>Other</v>
      </c>
    </row>
    <row r="745" spans="1:24">
      <c r="A745" s="25" t="s">
        <v>24</v>
      </c>
      <c r="B745" s="6" t="s">
        <v>1016</v>
      </c>
      <c r="C745" s="6" t="s">
        <v>26</v>
      </c>
      <c r="D745" s="26" t="s">
        <v>32</v>
      </c>
      <c r="E745" s="6" t="s">
        <v>1018</v>
      </c>
      <c r="F745" s="6"/>
      <c r="G745" s="6" t="str" cm="1">
        <f t="array" ref="G745">_xlfn.LET(
 _xlpm.txt, TRIM(E745),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745" s="6" t="str">
        <f t="shared" si="55"/>
        <v>AM-06</v>
      </c>
      <c r="I745" s="6" t="str" cm="1">
        <f t="array" ref="I745">_xlfn.LET(
 _xlpm.txt, E745,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45" s="6" t="e" cm="1">
        <f t="array" ref="J745">_xlfn.LET(
 _xlpm.txt, E745,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45" s="6" t="str" cm="1">
        <f t="array" ref="K745">_xlfn.LET(
 _xlpm.txt, E745,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45" s="6" t="str">
        <f>IFERROR(_xlfn.TEXTAFTER(_xlfn.TEXTBEFORE(E745," PER"),"USD ")," ")</f>
        <v xml:space="preserve"> </v>
      </c>
      <c r="M745" s="6" t="str">
        <f t="shared" si="56"/>
        <v>PCS</v>
      </c>
      <c r="N745" s="6">
        <v>1009.8</v>
      </c>
      <c r="O745" s="6" t="s">
        <v>28</v>
      </c>
      <c r="P745" s="6">
        <v>596.41117050000003</v>
      </c>
      <c r="Q745" s="6">
        <v>602256</v>
      </c>
      <c r="R745" s="6">
        <v>7.1255814879999999</v>
      </c>
      <c r="S745" s="6">
        <v>7195.4121859999996</v>
      </c>
      <c r="T745" s="27">
        <v>220666.6</v>
      </c>
      <c r="U745" s="6">
        <f t="shared" si="57"/>
        <v>603.53675198799999</v>
      </c>
      <c r="V745" s="6">
        <f t="shared" si="58"/>
        <v>2023</v>
      </c>
      <c r="W745" s="10" t="str">
        <f>IFERROR(VLOOKUP(VALUE(D745),'HSN Lookup'!$A:$B,2,0),"Unknown")</f>
        <v>Household Steel Items</v>
      </c>
      <c r="X745" s="6" t="str">
        <f t="shared" si="59"/>
        <v>Other</v>
      </c>
    </row>
    <row r="746" spans="1:24">
      <c r="A746" s="25" t="s">
        <v>24</v>
      </c>
      <c r="B746" s="6" t="s">
        <v>1016</v>
      </c>
      <c r="C746" s="6" t="s">
        <v>26</v>
      </c>
      <c r="D746" s="26" t="s">
        <v>32</v>
      </c>
      <c r="E746" s="6" t="s">
        <v>1019</v>
      </c>
      <c r="F746" s="6"/>
      <c r="G746" s="6" t="str" cm="1">
        <f t="array" ref="G746">_xlfn.LET(
 _xlpm.txt, TRIM(E746),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746" s="6" t="str">
        <f t="shared" si="55"/>
        <v>SL-01</v>
      </c>
      <c r="I746" s="6" t="str" cm="1">
        <f t="array" ref="I746">_xlfn.LET(
 _xlpm.txt, E746,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46" s="6" t="e" cm="1">
        <f t="array" ref="J746">_xlfn.LET(
 _xlpm.txt, E746,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46" s="6" t="e" cm="1">
        <f t="array" ref="K746">_xlfn.LET(
 _xlpm.txt, E746,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46" s="6" t="str">
        <f>IFERROR(_xlfn.TEXTAFTER(_xlfn.TEXTBEFORE(E746," PER"),"USD ")," ")</f>
        <v xml:space="preserve"> </v>
      </c>
      <c r="M746" s="6" t="e">
        <f t="shared" si="56"/>
        <v>#VALUE!</v>
      </c>
      <c r="N746" s="6">
        <v>3045.6</v>
      </c>
      <c r="O746" s="6" t="s">
        <v>28</v>
      </c>
      <c r="P746" s="6">
        <v>509.48263400000002</v>
      </c>
      <c r="Q746" s="6">
        <v>1551680.31</v>
      </c>
      <c r="R746" s="6">
        <v>6.0870087689999997</v>
      </c>
      <c r="S746" s="6">
        <v>18538.59391</v>
      </c>
      <c r="T746" s="27">
        <v>568535.69999999995</v>
      </c>
      <c r="U746" s="6">
        <f t="shared" si="57"/>
        <v>515.56964276899998</v>
      </c>
      <c r="V746" s="6">
        <f t="shared" si="58"/>
        <v>2023</v>
      </c>
      <c r="W746" s="10" t="str">
        <f>IFERROR(VLOOKUP(VALUE(D746),'HSN Lookup'!$A:$B,2,0),"Unknown")</f>
        <v>Household Steel Items</v>
      </c>
      <c r="X746" s="6" t="str">
        <f t="shared" si="59"/>
        <v>Other</v>
      </c>
    </row>
    <row r="747" spans="1:24">
      <c r="A747" s="25" t="s">
        <v>24</v>
      </c>
      <c r="B747" s="6" t="s">
        <v>1016</v>
      </c>
      <c r="C747" s="6" t="s">
        <v>26</v>
      </c>
      <c r="D747" s="26" t="s">
        <v>29</v>
      </c>
      <c r="E747" s="6" t="s">
        <v>1020</v>
      </c>
      <c r="F747" s="6" t="str">
        <f>LEFT(E747, FIND(" ", E747)-1)</f>
        <v>8001-2</v>
      </c>
      <c r="G747" s="6" t="str" cm="1">
        <f t="array" ref="G747">_xlfn.LET(
 _xlpm.txt, TRIM(E747),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747" s="6" t="str">
        <f t="shared" si="55"/>
        <v>8001-2</v>
      </c>
      <c r="I747" s="6" t="str" cm="1">
        <f t="array" ref="I747">_xlfn.LET(
 _xlpm.txt, E747,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47" s="6" t="e" cm="1">
        <f t="array" ref="J747">_xlfn.LET(
 _xlpm.txt, E747,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47" s="6" t="str" cm="1">
        <f t="array" ref="K747">_xlfn.LET(
 _xlpm.txt, E747,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747" s="6" t="str">
        <f>IFERROR(_xlfn.TEXTAFTER(_xlfn.TEXTBEFORE(E747," PER"),"USD ")," ")</f>
        <v>0.16</v>
      </c>
      <c r="M747" s="6" t="str">
        <f t="shared" si="56"/>
        <v>SET</v>
      </c>
      <c r="N747" s="6">
        <v>4900</v>
      </c>
      <c r="O747" s="6" t="s">
        <v>28</v>
      </c>
      <c r="P747" s="6">
        <v>469.08864899999998</v>
      </c>
      <c r="Q747" s="6">
        <v>2298534.38</v>
      </c>
      <c r="R747" s="6">
        <v>5.6044044079999997</v>
      </c>
      <c r="S747" s="6">
        <v>27461.581600000001</v>
      </c>
      <c r="T747" s="27">
        <v>1010435.8</v>
      </c>
      <c r="U747" s="6">
        <f t="shared" si="57"/>
        <v>474.69305340799997</v>
      </c>
      <c r="V747" s="6">
        <f t="shared" si="58"/>
        <v>2023</v>
      </c>
      <c r="W747" s="10" t="str">
        <f>IFERROR(VLOOKUP(VALUE(D747),'HSN Lookup'!$A:$B,2,0),"Unknown")</f>
        <v>Steel Scrubbers</v>
      </c>
      <c r="X747" s="6" t="str">
        <f t="shared" si="59"/>
        <v>Scrubber</v>
      </c>
    </row>
    <row r="748" spans="1:24">
      <c r="A748" s="25" t="s">
        <v>24</v>
      </c>
      <c r="B748" s="6" t="s">
        <v>1021</v>
      </c>
      <c r="C748" s="6" t="s">
        <v>26</v>
      </c>
      <c r="D748" s="26" t="s">
        <v>32</v>
      </c>
      <c r="E748" s="6" t="s">
        <v>1022</v>
      </c>
      <c r="F748" s="6"/>
      <c r="G748" s="6" t="str" cm="1">
        <f t="array" ref="G748">_xlfn.LET(
 _xlpm.txt, TRIM(E748),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748" s="6" t="str">
        <f t="shared" si="55"/>
        <v>AM-06</v>
      </c>
      <c r="I748" s="6" t="str" cm="1">
        <f t="array" ref="I748">_xlfn.LET(
 _xlpm.txt, E748,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48" s="6" t="e" cm="1">
        <f t="array" ref="J748">_xlfn.LET(
 _xlpm.txt, E748,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48" s="6" t="str" cm="1">
        <f t="array" ref="K748">_xlfn.LET(
 _xlpm.txt, E748,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48" s="6" t="str">
        <f>IFERROR(_xlfn.TEXTAFTER(_xlfn.TEXTBEFORE(E748," PER"),"USD ")," ")</f>
        <v xml:space="preserve"> </v>
      </c>
      <c r="M748" s="6" t="str">
        <f t="shared" si="56"/>
        <v>PCS</v>
      </c>
      <c r="N748" s="6">
        <v>2775.6</v>
      </c>
      <c r="O748" s="6" t="s">
        <v>28</v>
      </c>
      <c r="P748" s="6">
        <v>596.12137919999998</v>
      </c>
      <c r="Q748" s="6">
        <v>1654594.5</v>
      </c>
      <c r="R748" s="6">
        <v>7.1221192249999996</v>
      </c>
      <c r="S748" s="6">
        <v>19768.154119999999</v>
      </c>
      <c r="T748" s="27">
        <v>606243.4</v>
      </c>
      <c r="U748" s="6">
        <f t="shared" si="57"/>
        <v>603.24349842499998</v>
      </c>
      <c r="V748" s="6">
        <f t="shared" si="58"/>
        <v>2023</v>
      </c>
      <c r="W748" s="10" t="str">
        <f>IFERROR(VLOOKUP(VALUE(D748),'HSN Lookup'!$A:$B,2,0),"Unknown")</f>
        <v>Household Steel Items</v>
      </c>
      <c r="X748" s="6" t="str">
        <f t="shared" si="59"/>
        <v>Other</v>
      </c>
    </row>
    <row r="749" spans="1:24">
      <c r="A749" s="25" t="s">
        <v>24</v>
      </c>
      <c r="B749" s="6" t="s">
        <v>1021</v>
      </c>
      <c r="C749" s="6" t="s">
        <v>26</v>
      </c>
      <c r="D749" s="26" t="s">
        <v>32</v>
      </c>
      <c r="E749" s="6" t="s">
        <v>1023</v>
      </c>
      <c r="F749" s="6"/>
      <c r="G749" s="6" t="str" cm="1">
        <f t="array" ref="G749">_xlfn.LET(
 _xlpm.txt, TRIM(E749),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749" s="6" t="str">
        <f t="shared" si="55"/>
        <v>SB-01</v>
      </c>
      <c r="I749" s="6" cm="1">
        <f t="array" ref="I749">_xlfn.LET(
 _xlpm.txt, E749,
 _xlpm.afterQty, IFERROR(_xlfn.TEXTAFTER(_xlpm.txt, "QTY:"), ""),
 _xlpm.numberText, TRIM(_xlfn.TEXTBEFORE(_xlpm.afterQty, " ")),
 _xlpm.cleanNum, SUBSTITUTE(_xlpm.numberText, ",", ""),
 IF(ISNUMBER(--_xlpm.cleanNum), --_xlpm.cleanNum, "")
)</f>
        <v>12924</v>
      </c>
      <c r="J749" s="6" cm="1">
        <f t="array" ref="J749">_xlfn.LET(
 _xlpm.txt, E749,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12924</v>
      </c>
      <c r="K749" s="6" t="str" cm="1">
        <f t="array" ref="K749">_xlfn.LET(
 _xlpm.txt, E749,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49" s="6" t="str">
        <f>IFERROR(_xlfn.TEXTAFTER(_xlfn.TEXTBEFORE(E749," PER"),"USD ")," ")</f>
        <v xml:space="preserve"> </v>
      </c>
      <c r="M749" s="6" t="str">
        <f t="shared" si="56"/>
        <v>PCS</v>
      </c>
      <c r="N749" s="6">
        <v>2046.3</v>
      </c>
      <c r="O749" s="6" t="s">
        <v>28</v>
      </c>
      <c r="P749" s="6">
        <v>596.36399840000001</v>
      </c>
      <c r="Q749" s="6">
        <v>1220339.6499999999</v>
      </c>
      <c r="R749" s="6">
        <v>7.1250179019999997</v>
      </c>
      <c r="S749" s="6">
        <v>14579.924129999999</v>
      </c>
      <c r="T749" s="27">
        <v>447132.4</v>
      </c>
      <c r="U749" s="6">
        <f t="shared" si="57"/>
        <v>603.48901630199998</v>
      </c>
      <c r="V749" s="6">
        <f t="shared" si="58"/>
        <v>2023</v>
      </c>
      <c r="W749" s="10" t="str">
        <f>IFERROR(VLOOKUP(VALUE(D749),'HSN Lookup'!$A:$B,2,0),"Unknown")</f>
        <v>Household Steel Items</v>
      </c>
      <c r="X749" s="6" t="str">
        <f t="shared" si="59"/>
        <v>Other</v>
      </c>
    </row>
    <row r="750" spans="1:24">
      <c r="A750" s="25" t="s">
        <v>24</v>
      </c>
      <c r="B750" s="6" t="s">
        <v>1021</v>
      </c>
      <c r="C750" s="6" t="s">
        <v>26</v>
      </c>
      <c r="D750" s="26" t="s">
        <v>32</v>
      </c>
      <c r="E750" s="6" t="s">
        <v>1024</v>
      </c>
      <c r="F750" s="6"/>
      <c r="G750" s="6" t="str" cm="1">
        <f t="array" ref="G750">_xlfn.LET(
 _xlpm.txt, TRIM(E750),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(NP-21)</v>
      </c>
      <c r="H750" s="6" t="str">
        <f t="shared" si="55"/>
        <v>NP-21</v>
      </c>
      <c r="I750" s="6" t="str" cm="1">
        <f t="array" ref="I750">_xlfn.LET(
 _xlpm.txt, E750,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50" s="6" t="e" cm="1">
        <f t="array" ref="J750">_xlfn.LET(
 _xlpm.txt, E750,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50" s="6" t="e" cm="1">
        <f t="array" ref="K750">_xlfn.LET(
 _xlpm.txt, E750,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50" s="6" t="str">
        <f>IFERROR(_xlfn.TEXTAFTER(_xlfn.TEXTBEFORE(E750," PER"),"USD ")," ")</f>
        <v xml:space="preserve"> </v>
      </c>
      <c r="M750" s="6" t="e">
        <f t="shared" si="56"/>
        <v>#VALUE!</v>
      </c>
      <c r="N750" s="6">
        <v>2515.1999999999998</v>
      </c>
      <c r="O750" s="6" t="s">
        <v>28</v>
      </c>
      <c r="P750" s="6">
        <v>502.97762010000002</v>
      </c>
      <c r="Q750" s="6">
        <v>1265089.31</v>
      </c>
      <c r="R750" s="6">
        <v>6.0092905620000003</v>
      </c>
      <c r="S750" s="6">
        <v>15114.56762</v>
      </c>
      <c r="T750" s="27">
        <v>463528.8</v>
      </c>
      <c r="U750" s="6">
        <f t="shared" si="57"/>
        <v>508.98691066200001</v>
      </c>
      <c r="V750" s="6">
        <f t="shared" si="58"/>
        <v>2023</v>
      </c>
      <c r="W750" s="10" t="str">
        <f>IFERROR(VLOOKUP(VALUE(D750),'HSN Lookup'!$A:$B,2,0),"Unknown")</f>
        <v>Household Steel Items</v>
      </c>
      <c r="X750" s="6" t="str">
        <f t="shared" si="59"/>
        <v>Other</v>
      </c>
    </row>
    <row r="751" spans="1:24">
      <c r="A751" s="25" t="s">
        <v>24</v>
      </c>
      <c r="B751" s="6" t="s">
        <v>1025</v>
      </c>
      <c r="C751" s="6" t="s">
        <v>26</v>
      </c>
      <c r="D751" s="26" t="s">
        <v>32</v>
      </c>
      <c r="E751" s="6" t="s">
        <v>1026</v>
      </c>
      <c r="F751" s="6" t="str">
        <f>LEFT(E751, FIND(" ", E751)-1)</f>
        <v>KWP-600B</v>
      </c>
      <c r="G751" s="6" t="str" cm="1">
        <f t="array" ref="G751">_xlfn.LET(
 _xlpm.txt, TRIM(E751),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600 ML</v>
      </c>
      <c r="H751" s="6" t="str">
        <f t="shared" si="55"/>
        <v>KWP-600B</v>
      </c>
      <c r="I751" s="6" t="str" cm="1">
        <f t="array" ref="I751">_xlfn.LET(
 _xlpm.txt, E751,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51" s="6" t="e" cm="1">
        <f t="array" ref="J751">_xlfn.LET(
 _xlpm.txt, E751,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51" s="6" t="str" cm="1">
        <f t="array" ref="K751">_xlfn.LET(
 _xlpm.txt, E751,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51" s="6" t="str">
        <f>IFERROR(_xlfn.TEXTAFTER(_xlfn.TEXTBEFORE(E751," PER"),"USD ")," ")</f>
        <v xml:space="preserve"> </v>
      </c>
      <c r="M751" s="6" t="str">
        <f t="shared" si="56"/>
        <v>PCS</v>
      </c>
      <c r="N751" s="6">
        <v>6825</v>
      </c>
      <c r="O751" s="6" t="s">
        <v>28</v>
      </c>
      <c r="P751" s="6">
        <v>583.8795106</v>
      </c>
      <c r="Q751" s="6">
        <v>3984977.66</v>
      </c>
      <c r="R751" s="6">
        <v>6.9925689889999996</v>
      </c>
      <c r="S751" s="6">
        <v>47724.283349999998</v>
      </c>
      <c r="T751" s="27">
        <v>1460095.8</v>
      </c>
      <c r="U751" s="6">
        <f t="shared" si="57"/>
        <v>590.87207958900001</v>
      </c>
      <c r="V751" s="6">
        <f t="shared" si="58"/>
        <v>2023</v>
      </c>
      <c r="W751" s="10" t="str">
        <f>IFERROR(VLOOKUP(VALUE(D751),'HSN Lookup'!$A:$B,2,0),"Unknown")</f>
        <v>Household Steel Items</v>
      </c>
      <c r="X751" s="6" t="str">
        <f t="shared" si="59"/>
        <v>Other</v>
      </c>
    </row>
    <row r="752" spans="1:24">
      <c r="A752" s="25" t="s">
        <v>24</v>
      </c>
      <c r="B752" s="6" t="s">
        <v>1027</v>
      </c>
      <c r="C752" s="6" t="s">
        <v>26</v>
      </c>
      <c r="D752" s="26" t="s">
        <v>32</v>
      </c>
      <c r="E752" s="6" t="s">
        <v>1028</v>
      </c>
      <c r="F752" s="6"/>
      <c r="G752" s="6" t="str" cm="1">
        <f t="array" ref="G752">_xlfn.LET(
 _xlpm.txt, TRIM(E752),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(NP-19)</v>
      </c>
      <c r="H752" s="6" t="str">
        <f t="shared" si="55"/>
        <v>NP-19</v>
      </c>
      <c r="I752" s="6" cm="1">
        <f t="array" ref="I752">_xlfn.LET(
 _xlpm.txt, E752,
 _xlpm.afterQty, IFERROR(_xlfn.TEXTAFTER(_xlpm.txt, "QTY:"), ""),
 _xlpm.numberText, TRIM(_xlfn.TEXTBEFORE(_xlpm.afterQty, " ")),
 _xlpm.cleanNum, SUBSTITUTE(_xlpm.numberText, ",", ""),
 IF(ISNUMBER(--_xlpm.cleanNum), --_xlpm.cleanNum, "")
)</f>
        <v>42432</v>
      </c>
      <c r="J752" s="6" cm="1">
        <f t="array" ref="J752">_xlfn.LET(
 _xlpm.txt, E752,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42432</v>
      </c>
      <c r="K752" s="6" t="str" cm="1">
        <f t="array" ref="K752">_xlfn.LET(
 _xlpm.txt, E752,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52" s="6" t="str">
        <f>IFERROR(_xlfn.TEXTAFTER(_xlfn.TEXTBEFORE(E752," PER"),"USD ")," ")</f>
        <v>0.4670</v>
      </c>
      <c r="M752" s="6" t="str">
        <f t="shared" si="56"/>
        <v>PCS</v>
      </c>
      <c r="N752" s="6">
        <v>7514</v>
      </c>
      <c r="O752" s="6" t="s">
        <v>28</v>
      </c>
      <c r="P752" s="6">
        <v>231.98643730000001</v>
      </c>
      <c r="Q752" s="6">
        <v>1743146.09</v>
      </c>
      <c r="R752" s="6">
        <v>2.778280686</v>
      </c>
      <c r="S752" s="6">
        <v>20876.001079999998</v>
      </c>
      <c r="T752" s="27">
        <v>638688.69999999995</v>
      </c>
      <c r="U752" s="6">
        <f t="shared" si="57"/>
        <v>234.76471798599999</v>
      </c>
      <c r="V752" s="6">
        <f t="shared" si="58"/>
        <v>2023</v>
      </c>
      <c r="W752" s="10" t="str">
        <f>IFERROR(VLOOKUP(VALUE(D752),'HSN Lookup'!$A:$B,2,0),"Unknown")</f>
        <v>Household Steel Items</v>
      </c>
      <c r="X752" s="6" t="str">
        <f t="shared" si="59"/>
        <v>Other</v>
      </c>
    </row>
    <row r="753" spans="1:24">
      <c r="A753" s="25" t="s">
        <v>24</v>
      </c>
      <c r="B753" s="6" t="s">
        <v>1029</v>
      </c>
      <c r="C753" s="6" t="s">
        <v>26</v>
      </c>
      <c r="D753" s="26" t="s">
        <v>32</v>
      </c>
      <c r="E753" s="6" t="s">
        <v>1030</v>
      </c>
      <c r="F753" s="6" t="str">
        <f>LEFT(E753, FIND(" ", E753)-1)</f>
        <v>AM-06</v>
      </c>
      <c r="G753" s="6" t="str" cm="1">
        <f t="array" ref="G753">_xlfn.LET(
 _xlpm.txt, TRIM(E753),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BOTTLE 750ML SG805</v>
      </c>
      <c r="H753" s="6" t="str">
        <f t="shared" si="55"/>
        <v>AM-06</v>
      </c>
      <c r="I753" s="6" cm="1">
        <f t="array" ref="I753">_xlfn.LET(
 _xlpm.txt, E753,
 _xlpm.afterQty, IFERROR(_xlfn.TEXTAFTER(_xlpm.txt, "QTY:"), ""),
 _xlpm.numberText, TRIM(_xlfn.TEXTBEFORE(_xlpm.afterQty, " ")),
 _xlpm.cleanNum, SUBSTITUTE(_xlpm.numberText, ",", ""),
 IF(ISNUMBER(--_xlpm.cleanNum), --_xlpm.cleanNum, "")
)</f>
        <v>7884</v>
      </c>
      <c r="J753" s="6" cm="1">
        <f t="array" ref="J753">_xlfn.LET(
 _xlpm.txt, E753,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7884</v>
      </c>
      <c r="K753" s="6" t="str" cm="1">
        <f t="array" ref="K753">_xlfn.LET(
 _xlpm.txt, E753,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753" s="6" t="str">
        <f>IFERROR(_xlfn.TEXTAFTER(_xlfn.TEXTBEFORE(E753," PER"),"USD ")," ")</f>
        <v xml:space="preserve"> </v>
      </c>
      <c r="M753" s="6" t="str">
        <f t="shared" si="56"/>
        <v>OTHER</v>
      </c>
      <c r="N753" s="6">
        <v>1182.5999999999999</v>
      </c>
      <c r="O753" s="6" t="s">
        <v>28</v>
      </c>
      <c r="P753" s="6">
        <v>581.5702943</v>
      </c>
      <c r="Q753" s="6">
        <v>687765.03</v>
      </c>
      <c r="R753" s="6">
        <v>6.9649137039999998</v>
      </c>
      <c r="S753" s="6">
        <v>8236.7069460000002</v>
      </c>
      <c r="T753" s="27">
        <v>251997.1</v>
      </c>
      <c r="U753" s="6">
        <f t="shared" si="57"/>
        <v>588.53520800399997</v>
      </c>
      <c r="V753" s="6">
        <f t="shared" si="58"/>
        <v>2023</v>
      </c>
      <c r="W753" s="10" t="str">
        <f>IFERROR(VLOOKUP(VALUE(D753),'HSN Lookup'!$A:$B,2,0),"Unknown")</f>
        <v>Household Steel Items</v>
      </c>
      <c r="X753" s="6" t="str">
        <f t="shared" si="59"/>
        <v>Other</v>
      </c>
    </row>
    <row r="754" spans="1:24">
      <c r="A754" s="25" t="s">
        <v>24</v>
      </c>
      <c r="B754" s="6" t="s">
        <v>1029</v>
      </c>
      <c r="C754" s="6" t="s">
        <v>26</v>
      </c>
      <c r="D754" s="26" t="s">
        <v>32</v>
      </c>
      <c r="E754" s="6" t="s">
        <v>1031</v>
      </c>
      <c r="F754" s="6" t="str">
        <f>LEFT(E754, FIND(" ", E754)-1)</f>
        <v>NP-21</v>
      </c>
      <c r="G754" s="6" t="str" cm="1">
        <f t="array" ref="G754">_xlfn.LET(
 _xlpm.txt, TRIM(E754),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754" s="6" t="str">
        <f t="shared" si="55"/>
        <v>NP-21</v>
      </c>
      <c r="I754" s="6" t="str" cm="1">
        <f t="array" ref="I754">_xlfn.LET(
 _xlpm.txt, E754,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54" s="6" cm="1">
        <f t="array" ref="J754">_xlfn.LET(
 _xlpm.txt, E754,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46116</v>
      </c>
      <c r="K754" s="6" t="str" cm="1">
        <f t="array" ref="K754">_xlfn.LET(
 _xlpm.txt, E754,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754" s="6" t="str">
        <f>IFERROR(_xlfn.TEXTAFTER(_xlfn.TEXTBEFORE(E754," PER"),"USD ")," ")</f>
        <v>1.0102</v>
      </c>
      <c r="M754" s="6" t="str">
        <f t="shared" si="56"/>
        <v>OTHER</v>
      </c>
      <c r="N754" s="6">
        <v>8198.4</v>
      </c>
      <c r="O754" s="6" t="s">
        <v>28</v>
      </c>
      <c r="P754" s="6">
        <v>490.79712749999999</v>
      </c>
      <c r="Q754" s="6">
        <v>4023751.17</v>
      </c>
      <c r="R754" s="6">
        <v>5.8778099099999999</v>
      </c>
      <c r="S754" s="6">
        <v>48188.636769999997</v>
      </c>
      <c r="T754" s="27">
        <v>1474302.4</v>
      </c>
      <c r="U754" s="6">
        <f t="shared" si="57"/>
        <v>496.67493740999998</v>
      </c>
      <c r="V754" s="6">
        <f t="shared" si="58"/>
        <v>2023</v>
      </c>
      <c r="W754" s="10" t="str">
        <f>IFERROR(VLOOKUP(VALUE(D754),'HSN Lookup'!$A:$B,2,0),"Unknown")</f>
        <v>Household Steel Items</v>
      </c>
      <c r="X754" s="6" t="str">
        <f t="shared" si="59"/>
        <v>Other</v>
      </c>
    </row>
    <row r="755" spans="1:24">
      <c r="A755" s="25" t="s">
        <v>24</v>
      </c>
      <c r="B755" s="6" t="s">
        <v>1029</v>
      </c>
      <c r="C755" s="6" t="s">
        <v>26</v>
      </c>
      <c r="D755" s="26" t="s">
        <v>32</v>
      </c>
      <c r="E755" s="6" t="s">
        <v>1032</v>
      </c>
      <c r="F755" s="6" t="str">
        <f>LEFT(E755, FIND(" ", E755)-1)</f>
        <v>NP-20</v>
      </c>
      <c r="G755" s="6" t="str" cm="1">
        <f t="array" ref="G755">_xlfn.LET(
 _xlpm.txt, TRIM(E755),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755" s="6" t="str">
        <f t="shared" si="55"/>
        <v>NP-20</v>
      </c>
      <c r="I755" s="6" cm="1">
        <f t="array" ref="I755">_xlfn.LET(
 _xlpm.txt, E755,
 _xlpm.afterQty, IFERROR(_xlfn.TEXTAFTER(_xlpm.txt, "QTY:"), ""),
 _xlpm.numberText, TRIM(_xlfn.TEXTBEFORE(_xlpm.afterQty, " ")),
 _xlpm.cleanNum, SUBSTITUTE(_xlpm.numberText, ",", ""),
 IF(ISNUMBER(--_xlpm.cleanNum), --_xlpm.cleanNum, "")
)</f>
        <v>30672</v>
      </c>
      <c r="J755" s="6" cm="1">
        <f t="array" ref="J755">_xlfn.LET(
 _xlpm.txt, E755,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30672</v>
      </c>
      <c r="K755" s="6" t="str" cm="1">
        <f t="array" ref="K755">_xlfn.LET(
 _xlpm.txt, E755,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755" s="6" t="str">
        <f>IFERROR(_xlfn.TEXTAFTER(_xlfn.TEXTBEFORE(E755," PER"),"USD ")," ")</f>
        <v>0.9880</v>
      </c>
      <c r="M755" s="6" t="str">
        <f t="shared" si="56"/>
        <v>OTHER</v>
      </c>
      <c r="N755" s="6">
        <v>5452.8</v>
      </c>
      <c r="O755" s="6" t="s">
        <v>28</v>
      </c>
      <c r="P755" s="6">
        <v>480.01153169999998</v>
      </c>
      <c r="Q755" s="6">
        <v>2617406.88</v>
      </c>
      <c r="R755" s="6">
        <v>5.7486410980000002</v>
      </c>
      <c r="S755" s="6">
        <v>31346.190180000001</v>
      </c>
      <c r="T755" s="27">
        <v>959017.9</v>
      </c>
      <c r="U755" s="6">
        <f t="shared" si="57"/>
        <v>485.76017279799999</v>
      </c>
      <c r="V755" s="6">
        <f t="shared" si="58"/>
        <v>2023</v>
      </c>
      <c r="W755" s="10" t="str">
        <f>IFERROR(VLOOKUP(VALUE(D755),'HSN Lookup'!$A:$B,2,0),"Unknown")</f>
        <v>Household Steel Items</v>
      </c>
      <c r="X755" s="6" t="str">
        <f t="shared" si="59"/>
        <v>Other</v>
      </c>
    </row>
    <row r="756" spans="1:24">
      <c r="A756" s="25" t="s">
        <v>24</v>
      </c>
      <c r="B756" s="6" t="s">
        <v>1033</v>
      </c>
      <c r="C756" s="6" t="s">
        <v>26</v>
      </c>
      <c r="D756" s="26" t="s">
        <v>32</v>
      </c>
      <c r="E756" s="6" t="s">
        <v>1034</v>
      </c>
      <c r="F756" s="6"/>
      <c r="G756" s="6" t="str" cm="1">
        <f t="array" ref="G756">_xlfn.LET(
 _xlpm.txt, TRIM(E756),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(8504)</v>
      </c>
      <c r="H756" s="6" t="str">
        <f t="shared" si="55"/>
        <v>8504</v>
      </c>
      <c r="I756" s="6" cm="1">
        <f t="array" ref="I756">_xlfn.LET(
 _xlpm.txt, E756,
 _xlpm.afterQty, IFERROR(_xlfn.TEXTAFTER(_xlpm.txt, "QTY:"), ""),
 _xlpm.numberText, TRIM(_xlfn.TEXTBEFORE(_xlpm.afterQty, " ")),
 _xlpm.cleanNum, SUBSTITUTE(_xlpm.numberText, ",", ""),
 IF(ISNUMBER(--_xlpm.cleanNum), --_xlpm.cleanNum, "")
)</f>
        <v>22080</v>
      </c>
      <c r="J756" s="6" cm="1">
        <f t="array" ref="J756">_xlfn.LET(
 _xlpm.txt, E756,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22080</v>
      </c>
      <c r="K756" s="6" t="str" cm="1">
        <f t="array" ref="K756">_xlfn.LET(
 _xlpm.txt, E756,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56" s="6" t="str">
        <f>IFERROR(_xlfn.TEXTAFTER(_xlfn.TEXTBEFORE(E756," PER"),"USD ")," ")</f>
        <v>2.48</v>
      </c>
      <c r="M756" s="6" t="str">
        <f t="shared" si="56"/>
        <v>PCS</v>
      </c>
      <c r="N756" s="6">
        <v>10561.6</v>
      </c>
      <c r="O756" s="6" t="s">
        <v>28</v>
      </c>
      <c r="P756" s="6">
        <v>440.04801070000002</v>
      </c>
      <c r="Q756" s="6">
        <v>4647611.07</v>
      </c>
      <c r="R756" s="6">
        <v>5.2700360570000004</v>
      </c>
      <c r="S756" s="6">
        <v>55660.01281</v>
      </c>
      <c r="T756" s="27">
        <v>1702884.7</v>
      </c>
      <c r="U756" s="6">
        <f t="shared" si="57"/>
        <v>445.31804675700005</v>
      </c>
      <c r="V756" s="6">
        <f t="shared" si="58"/>
        <v>2023</v>
      </c>
      <c r="W756" s="10" t="str">
        <f>IFERROR(VLOOKUP(VALUE(D756),'HSN Lookup'!$A:$B,2,0),"Unknown")</f>
        <v>Household Steel Items</v>
      </c>
      <c r="X756" s="6" t="str">
        <f t="shared" si="59"/>
        <v>Lunch Box</v>
      </c>
    </row>
    <row r="757" spans="1:24">
      <c r="A757" s="25" t="s">
        <v>24</v>
      </c>
      <c r="B757" s="6" t="s">
        <v>1033</v>
      </c>
      <c r="C757" s="6" t="s">
        <v>26</v>
      </c>
      <c r="D757" s="26" t="s">
        <v>32</v>
      </c>
      <c r="E757" s="6" t="s">
        <v>1035</v>
      </c>
      <c r="F757" s="6"/>
      <c r="G757" s="6" t="str" cm="1">
        <f t="array" ref="G757">_xlfn.LET(
 _xlpm.txt, TRIM(E757),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757" s="6" t="str">
        <f t="shared" si="55"/>
        <v>6578</v>
      </c>
      <c r="I757" s="6" cm="1">
        <f t="array" ref="I757">_xlfn.LET(
 _xlpm.txt, E757,
 _xlpm.afterQty, IFERROR(_xlfn.TEXTAFTER(_xlpm.txt, "QTY:"), ""),
 _xlpm.numberText, TRIM(_xlfn.TEXTBEFORE(_xlpm.afterQty, " ")),
 _xlpm.cleanNum, SUBSTITUTE(_xlpm.numberText, ",", ""),
 IF(ISNUMBER(--_xlpm.cleanNum), --_xlpm.cleanNum, "")
)</f>
        <v>38400</v>
      </c>
      <c r="J757" s="6" cm="1">
        <f t="array" ref="J757">_xlfn.LET(
 _xlpm.txt, E757,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38400</v>
      </c>
      <c r="K757" s="6" t="str" cm="1">
        <f t="array" ref="K757">_xlfn.LET(
 _xlpm.txt, E757,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57" s="6" t="str">
        <f>IFERROR(_xlfn.TEXTAFTER(_xlfn.TEXTBEFORE(E757," PER"),"USD ")," ")</f>
        <v>1.66</v>
      </c>
      <c r="M757" s="6" t="str">
        <f t="shared" si="56"/>
        <v>PCS</v>
      </c>
      <c r="N757" s="6">
        <v>11344</v>
      </c>
      <c r="O757" s="6" t="s">
        <v>28</v>
      </c>
      <c r="P757" s="6">
        <v>476.9272373</v>
      </c>
      <c r="Q757" s="6">
        <v>5410262.5800000001</v>
      </c>
      <c r="R757" s="6">
        <v>5.711703441</v>
      </c>
      <c r="S757" s="6">
        <v>64793.563829999999</v>
      </c>
      <c r="T757" s="27">
        <v>1982320.2</v>
      </c>
      <c r="U757" s="6">
        <f t="shared" si="57"/>
        <v>482.638940741</v>
      </c>
      <c r="V757" s="6">
        <f t="shared" si="58"/>
        <v>2023</v>
      </c>
      <c r="W757" s="10" t="str">
        <f>IFERROR(VLOOKUP(VALUE(D757),'HSN Lookup'!$A:$B,2,0),"Unknown")</f>
        <v>Household Steel Items</v>
      </c>
      <c r="X757" s="6" t="str">
        <f t="shared" si="59"/>
        <v>Other</v>
      </c>
    </row>
    <row r="758" spans="1:24">
      <c r="A758" s="25" t="s">
        <v>24</v>
      </c>
      <c r="B758" s="6" t="s">
        <v>1033</v>
      </c>
      <c r="C758" s="6" t="s">
        <v>26</v>
      </c>
      <c r="D758" s="26" t="s">
        <v>32</v>
      </c>
      <c r="E758" s="6" t="s">
        <v>1036</v>
      </c>
      <c r="F758" s="6"/>
      <c r="G758" s="6" t="str" cm="1">
        <f t="array" ref="G758">_xlfn.LET(
 _xlpm.txt, TRIM(E758),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 LAYER (8505)</v>
      </c>
      <c r="H758" s="6" t="str">
        <f t="shared" si="55"/>
        <v>8505</v>
      </c>
      <c r="I758" s="6" cm="1">
        <f t="array" ref="I758">_xlfn.LET(
 _xlpm.txt, E758,
 _xlpm.afterQty, IFERROR(_xlfn.TEXTAFTER(_xlpm.txt, "QTY:"), ""),
 _xlpm.numberText, TRIM(_xlfn.TEXTBEFORE(_xlpm.afterQty, " ")),
 _xlpm.cleanNum, SUBSTITUTE(_xlpm.numberText, ",", ""),
 IF(ISNUMBER(--_xlpm.cleanNum), --_xlpm.cleanNum, "")
)</f>
        <v>16800</v>
      </c>
      <c r="J758" s="6" cm="1">
        <f t="array" ref="J758">_xlfn.LET(
 _xlpm.txt, E758,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</v>
      </c>
      <c r="K758" s="6" t="str" cm="1">
        <f t="array" ref="K758">_xlfn.LET(
 _xlpm.txt, E758,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58" s="6" t="str">
        <f>IFERROR(_xlfn.TEXTAFTER(_xlfn.TEXTBEFORE(E758," PER"),"USD ")," ")</f>
        <v>3.45</v>
      </c>
      <c r="M758" s="6" t="str">
        <f t="shared" si="56"/>
        <v>PCS</v>
      </c>
      <c r="N758" s="6">
        <v>10892</v>
      </c>
      <c r="O758" s="6" t="s">
        <v>28</v>
      </c>
      <c r="P758" s="6">
        <v>451.64768729999997</v>
      </c>
      <c r="Q758" s="6">
        <v>4919346.6100000003</v>
      </c>
      <c r="R758" s="6">
        <v>5.4089543390000001</v>
      </c>
      <c r="S758" s="6">
        <v>58914.33066</v>
      </c>
      <c r="T758" s="27">
        <v>1802448.5</v>
      </c>
      <c r="U758" s="6">
        <f t="shared" si="57"/>
        <v>457.05664163899996</v>
      </c>
      <c r="V758" s="6">
        <f t="shared" si="58"/>
        <v>2023</v>
      </c>
      <c r="W758" s="10" t="str">
        <f>IFERROR(VLOOKUP(VALUE(D758),'HSN Lookup'!$A:$B,2,0),"Unknown")</f>
        <v>Household Steel Items</v>
      </c>
      <c r="X758" s="6" t="str">
        <f t="shared" si="59"/>
        <v>Lunch Box</v>
      </c>
    </row>
    <row r="759" spans="1:24">
      <c r="A759" s="25" t="s">
        <v>24</v>
      </c>
      <c r="B759" s="6" t="s">
        <v>1033</v>
      </c>
      <c r="C759" s="6" t="s">
        <v>26</v>
      </c>
      <c r="D759" s="26" t="s">
        <v>32</v>
      </c>
      <c r="E759" s="6" t="s">
        <v>1037</v>
      </c>
      <c r="F759" s="6"/>
      <c r="G759" s="6" t="str" cm="1">
        <f t="array" ref="G759">_xlfn.LET(
 _xlpm.txt, TRIM(E759),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(6856)</v>
      </c>
      <c r="H759" s="6" t="str">
        <f t="shared" si="55"/>
        <v>6856</v>
      </c>
      <c r="I759" s="6" cm="1">
        <f t="array" ref="I759">_xlfn.LET(
 _xlpm.txt, E759,
 _xlpm.afterQty, IFERROR(_xlfn.TEXTAFTER(_xlpm.txt, "QTY:"), ""),
 _xlpm.numberText, TRIM(_xlfn.TEXTBEFORE(_xlpm.afterQty, " ")),
 _xlpm.cleanNum, SUBSTITUTE(_xlpm.numberText, ",", ""),
 IF(ISNUMBER(--_xlpm.cleanNum), --_xlpm.cleanNum, "")
)</f>
        <v>125760</v>
      </c>
      <c r="J759" s="6" cm="1">
        <f t="array" ref="J759">_xlfn.LET(
 _xlpm.txt, E759,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125760</v>
      </c>
      <c r="K759" s="6" t="str" cm="1">
        <f t="array" ref="K759">_xlfn.LET(
 _xlpm.txt, E759,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59" s="6" t="str">
        <f>IFERROR(_xlfn.TEXTAFTER(_xlfn.TEXTBEFORE(E759," PER"),"USD ")," ")</f>
        <v xml:space="preserve"> </v>
      </c>
      <c r="M759" s="6" t="str">
        <f t="shared" si="56"/>
        <v>PCS</v>
      </c>
      <c r="N759" s="6">
        <v>10480</v>
      </c>
      <c r="O759" s="6" t="s">
        <v>28</v>
      </c>
      <c r="P759" s="6">
        <v>611.09893030000001</v>
      </c>
      <c r="Q759" s="6">
        <v>6404316.79</v>
      </c>
      <c r="R759" s="6">
        <v>7.3185500640000001</v>
      </c>
      <c r="S759" s="6">
        <v>76698.404670000004</v>
      </c>
      <c r="T759" s="27">
        <v>2346541.7000000002</v>
      </c>
      <c r="U759" s="6">
        <f t="shared" si="57"/>
        <v>618.41748036399997</v>
      </c>
      <c r="V759" s="6">
        <f t="shared" si="58"/>
        <v>2023</v>
      </c>
      <c r="W759" s="10" t="str">
        <f>IFERROR(VLOOKUP(VALUE(D759),'HSN Lookup'!$A:$B,2,0),"Unknown")</f>
        <v>Household Steel Items</v>
      </c>
      <c r="X759" s="6" t="str">
        <f t="shared" si="59"/>
        <v>Other</v>
      </c>
    </row>
    <row r="760" spans="1:24">
      <c r="A760" s="25" t="s">
        <v>24</v>
      </c>
      <c r="B760" s="6" t="s">
        <v>1038</v>
      </c>
      <c r="C760" s="6" t="s">
        <v>26</v>
      </c>
      <c r="D760" s="26" t="s">
        <v>32</v>
      </c>
      <c r="E760" s="6" t="s">
        <v>1039</v>
      </c>
      <c r="F760" s="6" t="str">
        <f>LEFT(E760, FIND(" ", E760)-1)</f>
        <v>RYX-02-020</v>
      </c>
      <c r="G760" s="6" t="str" cm="1">
        <f t="array" ref="G760">_xlfn.LET(
 _xlpm.txt, TRIM(E760),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760" s="6" t="str">
        <f t="shared" si="55"/>
        <v>RYX-02-020</v>
      </c>
      <c r="I760" s="6" t="str" cm="1">
        <f t="array" ref="I760">_xlfn.LET(
 _xlpm.txt, E760,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60" s="6" t="e" cm="1">
        <f t="array" ref="J760">_xlfn.LET(
 _xlpm.txt, E760,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60" s="6" t="e" cm="1">
        <f t="array" ref="K760">_xlfn.LET(
 _xlpm.txt, E760,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60" s="6" t="str">
        <f>IFERROR(_xlfn.TEXTAFTER(_xlfn.TEXTBEFORE(E760," PER"),"USD ")," ")</f>
        <v xml:space="preserve"> </v>
      </c>
      <c r="M760" s="6" t="e">
        <f t="shared" si="56"/>
        <v>#VALUE!</v>
      </c>
      <c r="N760" s="6">
        <v>8008</v>
      </c>
      <c r="O760" s="6" t="s">
        <v>28</v>
      </c>
      <c r="P760" s="6">
        <v>407.12837539999998</v>
      </c>
      <c r="Q760" s="6">
        <v>3260284.03</v>
      </c>
      <c r="R760" s="6">
        <v>4.8670457310000002</v>
      </c>
      <c r="S760" s="6">
        <v>38975.302210000002</v>
      </c>
      <c r="T760" s="27">
        <v>1194568.1000000001</v>
      </c>
      <c r="U760" s="6">
        <f t="shared" si="57"/>
        <v>411.995421131</v>
      </c>
      <c r="V760" s="6">
        <f t="shared" si="58"/>
        <v>2023</v>
      </c>
      <c r="W760" s="10" t="str">
        <f>IFERROR(VLOOKUP(VALUE(D760),'HSN Lookup'!$A:$B,2,0),"Unknown")</f>
        <v>Household Steel Items</v>
      </c>
      <c r="X760" s="6" t="str">
        <f t="shared" si="59"/>
        <v>Cloth Stand</v>
      </c>
    </row>
    <row r="761" spans="1:24">
      <c r="A761" s="25" t="s">
        <v>24</v>
      </c>
      <c r="B761" s="6" t="s">
        <v>1038</v>
      </c>
      <c r="C761" s="6" t="s">
        <v>26</v>
      </c>
      <c r="D761" s="26" t="s">
        <v>32</v>
      </c>
      <c r="E761" s="6" t="s">
        <v>1040</v>
      </c>
      <c r="F761" s="6" t="str">
        <f>LEFT(E761, FIND(" ", E761)-1)</f>
        <v>KL326D-9S</v>
      </c>
      <c r="G761" s="6" t="str" cm="1">
        <f t="array" ref="G761">_xlfn.LET(
 _xlpm.txt, TRIM(E761),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 (MILD STEEL)</v>
      </c>
      <c r="H761" s="6" t="str">
        <f t="shared" si="55"/>
        <v>MILD STEEL</v>
      </c>
      <c r="I761" s="6" t="str" cm="1">
        <f t="array" ref="I761">_xlfn.LET(
 _xlpm.txt, E761,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61" s="6" t="e" cm="1">
        <f t="array" ref="J761">_xlfn.LET(
 _xlpm.txt, E761,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61" s="6" t="str" cm="1">
        <f t="array" ref="K761">_xlfn.LET(
 _xlpm.txt, E761,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761" s="6" t="str">
        <f>IFERROR(_xlfn.TEXTAFTER(_xlfn.TEXTBEFORE(E761," PER"),"USD ")," ")</f>
        <v>0.95</v>
      </c>
      <c r="M761" s="6" t="str">
        <f t="shared" si="56"/>
        <v>OTHER</v>
      </c>
      <c r="N761" s="6">
        <v>8607.5</v>
      </c>
      <c r="O761" s="6" t="s">
        <v>28</v>
      </c>
      <c r="P761" s="6">
        <v>352.4233959</v>
      </c>
      <c r="Q761" s="6">
        <v>3033484.38</v>
      </c>
      <c r="R761" s="6">
        <v>4.2130710799999997</v>
      </c>
      <c r="S761" s="6">
        <v>36264.009319999997</v>
      </c>
      <c r="T761" s="27">
        <v>1111468.7</v>
      </c>
      <c r="U761" s="6">
        <f t="shared" si="57"/>
        <v>356.63646698000002</v>
      </c>
      <c r="V761" s="6">
        <f t="shared" si="58"/>
        <v>2023</v>
      </c>
      <c r="W761" s="10" t="str">
        <f>IFERROR(VLOOKUP(VALUE(D761),'HSN Lookup'!$A:$B,2,0),"Unknown")</f>
        <v>Household Steel Items</v>
      </c>
      <c r="X761" s="6" t="str">
        <f t="shared" si="59"/>
        <v>Other</v>
      </c>
    </row>
    <row r="762" spans="1:24">
      <c r="A762" s="25" t="s">
        <v>24</v>
      </c>
      <c r="B762" s="6" t="s">
        <v>1038</v>
      </c>
      <c r="C762" s="6" t="s">
        <v>26</v>
      </c>
      <c r="D762" s="26" t="s">
        <v>32</v>
      </c>
      <c r="E762" s="6" t="s">
        <v>1012</v>
      </c>
      <c r="F762" s="6" t="str">
        <f>LEFT(E762, FIND(" ", E762)-1)</f>
        <v>KL324H-9S</v>
      </c>
      <c r="G762" s="6" t="str" cm="1">
        <f t="array" ref="G762">_xlfn.LET(
 _xlpm.txt, TRIM(E762),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 (MILD STEEL)</v>
      </c>
      <c r="H762" s="6" t="str">
        <f t="shared" si="55"/>
        <v>MILD STEEL</v>
      </c>
      <c r="I762" s="6" t="str" cm="1">
        <f t="array" ref="I762">_xlfn.LET(
 _xlpm.txt, E762,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62" s="6" t="e" cm="1">
        <f t="array" ref="J762">_xlfn.LET(
 _xlpm.txt, E762,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62" s="6" t="str" cm="1">
        <f t="array" ref="K762">_xlfn.LET(
 _xlpm.txt, E762,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62" s="6" t="str">
        <f>IFERROR(_xlfn.TEXTAFTER(_xlfn.TEXTBEFORE(E762," PER"),"USD ")," ")</f>
        <v>0.655</v>
      </c>
      <c r="M762" s="6" t="str">
        <f t="shared" si="56"/>
        <v>PCS</v>
      </c>
      <c r="N762" s="6">
        <v>9676</v>
      </c>
      <c r="O762" s="6" t="s">
        <v>28</v>
      </c>
      <c r="P762" s="6">
        <v>339.35308909999998</v>
      </c>
      <c r="Q762" s="6">
        <v>3283580.49</v>
      </c>
      <c r="R762" s="6">
        <v>4.0568211490000001</v>
      </c>
      <c r="S762" s="6">
        <v>39253.80143</v>
      </c>
      <c r="T762" s="27">
        <v>1203103.8999999999</v>
      </c>
      <c r="U762" s="6">
        <f t="shared" si="57"/>
        <v>343.40991024899995</v>
      </c>
      <c r="V762" s="6">
        <f t="shared" si="58"/>
        <v>2023</v>
      </c>
      <c r="W762" s="10" t="str">
        <f>IFERROR(VLOOKUP(VALUE(D762),'HSN Lookup'!$A:$B,2,0),"Unknown")</f>
        <v>Household Steel Items</v>
      </c>
      <c r="X762" s="6" t="str">
        <f t="shared" si="59"/>
        <v>Other</v>
      </c>
    </row>
    <row r="763" spans="1:24">
      <c r="A763" s="25" t="s">
        <v>24</v>
      </c>
      <c r="B763" s="6" t="s">
        <v>1041</v>
      </c>
      <c r="C763" s="6" t="s">
        <v>26</v>
      </c>
      <c r="D763" s="26" t="s">
        <v>29</v>
      </c>
      <c r="E763" s="6" t="s">
        <v>1042</v>
      </c>
      <c r="F763" s="6" t="str">
        <f>LEFT(E763, FIND(" ", E763)-1)</f>
        <v>SS410</v>
      </c>
      <c r="G763" s="6" t="str" cm="1">
        <f t="array" ref="G763">_xlfn.LET(
 _xlpm.txt, TRIM(E763),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SCRUBBER 3 PCS SET</v>
      </c>
      <c r="H763" s="6" t="str">
        <f t="shared" si="55"/>
        <v>SS410</v>
      </c>
      <c r="I763" s="6" t="str" cm="1">
        <f t="array" ref="I763">_xlfn.LET(
 _xlpm.txt, E763,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63" s="6" t="e" cm="1">
        <f t="array" ref="J763">_xlfn.LET(
 _xlpm.txt, E763,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63" s="6" t="str" cm="1">
        <f t="array" ref="K763">_xlfn.LET(
 _xlpm.txt, E763,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763" s="6" t="str">
        <f>IFERROR(_xlfn.TEXTAFTER(_xlfn.TEXTBEFORE(E763," PER"),"USD ")," ")</f>
        <v>0.167</v>
      </c>
      <c r="M763" s="6" t="str">
        <f t="shared" si="56"/>
        <v>SET</v>
      </c>
      <c r="N763" s="6">
        <v>7615.3</v>
      </c>
      <c r="O763" s="6" t="s">
        <v>28</v>
      </c>
      <c r="P763" s="6">
        <v>225.4696558</v>
      </c>
      <c r="Q763" s="6">
        <v>1717019.07</v>
      </c>
      <c r="R763" s="6">
        <v>2.7247088320000001</v>
      </c>
      <c r="S763" s="6">
        <v>20749.475170000002</v>
      </c>
      <c r="T763" s="27">
        <v>754801.6</v>
      </c>
      <c r="U763" s="6">
        <f t="shared" si="57"/>
        <v>228.194364632</v>
      </c>
      <c r="V763" s="6">
        <f t="shared" si="58"/>
        <v>2023</v>
      </c>
      <c r="W763" s="10" t="str">
        <f>IFERROR(VLOOKUP(VALUE(D763),'HSN Lookup'!$A:$B,2,0),"Unknown")</f>
        <v>Steel Scrubbers</v>
      </c>
      <c r="X763" s="6" t="str">
        <f t="shared" si="59"/>
        <v>Scrubber</v>
      </c>
    </row>
    <row r="764" spans="1:24">
      <c r="A764" s="25" t="s">
        <v>24</v>
      </c>
      <c r="B764" s="6" t="s">
        <v>1043</v>
      </c>
      <c r="C764" s="6" t="s">
        <v>26</v>
      </c>
      <c r="D764" s="26" t="s">
        <v>32</v>
      </c>
      <c r="E764" s="6" t="s">
        <v>1044</v>
      </c>
      <c r="F764" s="6" t="str">
        <f>LEFT(E764, FIND(" ", E764)-1)</f>
        <v>KWB-600F</v>
      </c>
      <c r="G764" s="6" t="str" cm="1">
        <f t="array" ref="G764">_xlfn.LET(
 _xlpm.txt, TRIM(E764),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764" s="6" t="str">
        <f t="shared" si="55"/>
        <v>KWB-600F</v>
      </c>
      <c r="I764" s="6" t="str" cm="1">
        <f t="array" ref="I764">_xlfn.LET(
 _xlpm.txt, E764,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64" s="6" cm="1">
        <f t="array" ref="J764">_xlfn.LET(
 _xlpm.txt, E764,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0.504</v>
      </c>
      <c r="K764" s="6" t="str" cm="1">
        <f t="array" ref="K764">_xlfn.LET(
 _xlpm.txt, E764,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64" s="6" t="str">
        <f>IFERROR(_xlfn.TEXTAFTER(_xlfn.TEXTBEFORE(E764," PER"),"USD ")," ")</f>
        <v>0.94</v>
      </c>
      <c r="M764" s="6" t="str">
        <f t="shared" si="56"/>
        <v>PCS</v>
      </c>
      <c r="N764" s="6">
        <v>7875</v>
      </c>
      <c r="O764" s="6" t="s">
        <v>28</v>
      </c>
      <c r="P764" s="6">
        <v>502.0332444</v>
      </c>
      <c r="Q764" s="6">
        <v>3953511.8</v>
      </c>
      <c r="R764" s="6">
        <v>6.100039422</v>
      </c>
      <c r="S764" s="6">
        <v>48037.810449999997</v>
      </c>
      <c r="T764" s="27">
        <v>1448566.7</v>
      </c>
      <c r="U764" s="6">
        <f t="shared" si="57"/>
        <v>508.13328382200001</v>
      </c>
      <c r="V764" s="6">
        <f t="shared" si="58"/>
        <v>2023</v>
      </c>
      <c r="W764" s="10" t="str">
        <f>IFERROR(VLOOKUP(VALUE(D764),'HSN Lookup'!$A:$B,2,0),"Unknown")</f>
        <v>Household Steel Items</v>
      </c>
      <c r="X764" s="6" t="str">
        <f t="shared" si="59"/>
        <v>Other</v>
      </c>
    </row>
    <row r="765" spans="1:24">
      <c r="A765" s="25" t="s">
        <v>24</v>
      </c>
      <c r="B765" s="6" t="s">
        <v>1045</v>
      </c>
      <c r="C765" s="6" t="s">
        <v>26</v>
      </c>
      <c r="D765" s="26" t="s">
        <v>32</v>
      </c>
      <c r="E765" s="6" t="s">
        <v>1046</v>
      </c>
      <c r="F765" s="6" t="str">
        <f>LEFT(E765, FIND(" ", E765)-1)</f>
        <v>KL324H-9S</v>
      </c>
      <c r="G765" s="6" t="str" cm="1">
        <f t="array" ref="G765">_xlfn.LET(
 _xlpm.txt, TRIM(E765),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</v>
      </c>
      <c r="H765" s="6" t="str">
        <f t="shared" si="55"/>
        <v>KL324H-9S</v>
      </c>
      <c r="I765" s="6" t="str" cm="1">
        <f t="array" ref="I765">_xlfn.LET(
 _xlpm.txt, E765,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65" s="6" cm="1">
        <f t="array" ref="J765">_xlfn.LET(
 _xlpm.txt, E765,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59040</v>
      </c>
      <c r="K765" s="6" t="str" cm="1">
        <f t="array" ref="K765">_xlfn.LET(
 _xlpm.txt, E765,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65" s="6" t="str">
        <f>IFERROR(_xlfn.TEXTAFTER(_xlfn.TEXTBEFORE(E765," PER"),"USD ")," ")</f>
        <v>0.655</v>
      </c>
      <c r="M765" s="6" t="str">
        <f t="shared" si="56"/>
        <v>PCS</v>
      </c>
      <c r="N765" s="6">
        <v>9676</v>
      </c>
      <c r="O765" s="6" t="s">
        <v>28</v>
      </c>
      <c r="P765" s="6">
        <v>334.40410500000002</v>
      </c>
      <c r="Q765" s="6">
        <v>3235694.12</v>
      </c>
      <c r="R765" s="6">
        <v>4.0632333540000003</v>
      </c>
      <c r="S765" s="6">
        <v>39315.845930000003</v>
      </c>
      <c r="T765" s="27">
        <v>1185558.3</v>
      </c>
      <c r="U765" s="6">
        <f t="shared" si="57"/>
        <v>338.46733835399999</v>
      </c>
      <c r="V765" s="6">
        <f t="shared" si="58"/>
        <v>2023</v>
      </c>
      <c r="W765" s="10" t="str">
        <f>IFERROR(VLOOKUP(VALUE(D765),'HSN Lookup'!$A:$B,2,0),"Unknown")</f>
        <v>Household Steel Items</v>
      </c>
      <c r="X765" s="6" t="str">
        <f t="shared" si="59"/>
        <v>Other</v>
      </c>
    </row>
    <row r="766" spans="1:24">
      <c r="A766" s="25" t="s">
        <v>24</v>
      </c>
      <c r="B766" s="6" t="s">
        <v>1047</v>
      </c>
      <c r="C766" s="6" t="s">
        <v>26</v>
      </c>
      <c r="D766" s="26" t="s">
        <v>32</v>
      </c>
      <c r="E766" s="6" t="s">
        <v>1048</v>
      </c>
      <c r="F766" s="6" t="str">
        <f>LEFT(E766, FIND(" ", E766)-1)</f>
        <v>SB-01</v>
      </c>
      <c r="G766" s="6" t="str" cm="1">
        <f t="array" ref="G766">_xlfn.LET(
 _xlpm.txt, TRIM(E766),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766" s="6" t="str">
        <f t="shared" si="55"/>
        <v>SB-01</v>
      </c>
      <c r="I766" s="6" t="str" cm="1">
        <f t="array" ref="I766">_xlfn.LET(
 _xlpm.txt, E766,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66" s="6" t="e" cm="1">
        <f t="array" ref="J766">_xlfn.LET(
 _xlpm.txt, E766,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66" s="6" t="e" cm="1">
        <f t="array" ref="K766">_xlfn.LET(
 _xlpm.txt, E766,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66" s="6" t="str">
        <f>IFERROR(_xlfn.TEXTAFTER(_xlfn.TEXTBEFORE(E766," PER"),"USD ")," ")</f>
        <v>1.066</v>
      </c>
      <c r="M766" s="6" t="e">
        <f t="shared" si="56"/>
        <v>#VALUE!</v>
      </c>
      <c r="N766" s="6">
        <v>5785.5</v>
      </c>
      <c r="O766" s="6" t="s">
        <v>28</v>
      </c>
      <c r="P766" s="6">
        <v>573.32752740000001</v>
      </c>
      <c r="Q766" s="6">
        <v>3316986.41</v>
      </c>
      <c r="R766" s="6">
        <v>6.9663126059999998</v>
      </c>
      <c r="S766" s="6">
        <v>40303.601580000002</v>
      </c>
      <c r="T766" s="27">
        <v>1215343.8</v>
      </c>
      <c r="U766" s="6">
        <f t="shared" si="57"/>
        <v>580.29384000599998</v>
      </c>
      <c r="V766" s="6">
        <f t="shared" si="58"/>
        <v>2023</v>
      </c>
      <c r="W766" s="10" t="str">
        <f>IFERROR(VLOOKUP(VALUE(D766),'HSN Lookup'!$A:$B,2,0),"Unknown")</f>
        <v>Household Steel Items</v>
      </c>
      <c r="X766" s="6" t="str">
        <f t="shared" si="59"/>
        <v>Other</v>
      </c>
    </row>
    <row r="767" spans="1:24">
      <c r="A767" s="25" t="s">
        <v>24</v>
      </c>
      <c r="B767" s="6" t="s">
        <v>1047</v>
      </c>
      <c r="C767" s="6" t="s">
        <v>26</v>
      </c>
      <c r="D767" s="26" t="s">
        <v>32</v>
      </c>
      <c r="E767" s="6" t="s">
        <v>1049</v>
      </c>
      <c r="F767" s="6" t="str">
        <f>LEFT(E767, FIND(" ", E767)-1)</f>
        <v>NP-20</v>
      </c>
      <c r="G767" s="6" t="str" cm="1">
        <f t="array" ref="G767">_xlfn.LET(
 _xlpm.txt, TRIM(E767),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767" s="6" t="str">
        <f t="shared" si="55"/>
        <v>NP-20</v>
      </c>
      <c r="I767" s="6" t="str" cm="1">
        <f t="array" ref="I767">_xlfn.LET(
 _xlpm.txt, E767,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67" s="6" t="e" cm="1">
        <f t="array" ref="J767">_xlfn.LET(
 _xlpm.txt, E767,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67" s="6" t="e" cm="1">
        <f t="array" ref="K767">_xlfn.LET(
 _xlpm.txt, E767,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67" s="6" t="str">
        <f>IFERROR(_xlfn.TEXTAFTER(_xlfn.TEXTBEFORE(E767," PER"),"USD ")," ")</f>
        <v>0.988</v>
      </c>
      <c r="M767" s="6" t="e">
        <f t="shared" si="56"/>
        <v>#N/A</v>
      </c>
      <c r="N767" s="6">
        <v>672</v>
      </c>
      <c r="O767" s="6" t="s">
        <v>28</v>
      </c>
      <c r="P767" s="6">
        <v>473.25736610000001</v>
      </c>
      <c r="Q767" s="6">
        <v>318028.95</v>
      </c>
      <c r="R767" s="6">
        <v>5.7503932689999999</v>
      </c>
      <c r="S767" s="6">
        <v>3864.2642770000002</v>
      </c>
      <c r="T767" s="27">
        <v>116525.8</v>
      </c>
      <c r="U767" s="6">
        <f t="shared" si="57"/>
        <v>479.00775936900004</v>
      </c>
      <c r="V767" s="6">
        <f t="shared" si="58"/>
        <v>2023</v>
      </c>
      <c r="W767" s="10" t="str">
        <f>IFERROR(VLOOKUP(VALUE(D767),'HSN Lookup'!$A:$B,2,0),"Unknown")</f>
        <v>Household Steel Items</v>
      </c>
      <c r="X767" s="6" t="str">
        <f t="shared" si="59"/>
        <v>Other</v>
      </c>
    </row>
    <row r="768" spans="1:24">
      <c r="A768" s="25" t="s">
        <v>24</v>
      </c>
      <c r="B768" s="6" t="s">
        <v>1047</v>
      </c>
      <c r="C768" s="6" t="s">
        <v>26</v>
      </c>
      <c r="D768" s="26" t="s">
        <v>32</v>
      </c>
      <c r="E768" s="6" t="s">
        <v>1050</v>
      </c>
      <c r="F768" s="6" t="str">
        <f>LEFT(E768, FIND(" ", E768)-1)</f>
        <v>AM-06</v>
      </c>
      <c r="G768" s="6" t="str" cm="1">
        <f t="array" ref="G768">_xlfn.LET(
 _xlpm.txt, TRIM(E768),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SG805</v>
      </c>
      <c r="H768" s="6" t="str">
        <f t="shared" si="55"/>
        <v>AM-06</v>
      </c>
      <c r="I768" s="6" cm="1">
        <f t="array" ref="I768">_xlfn.LET(
 _xlpm.txt, E768,
 _xlpm.afterQty, IFERROR(_xlfn.TEXTAFTER(_xlpm.txt, "QTY:"), ""),
 _xlpm.numberText, TRIM(_xlfn.TEXTBEFORE(_xlpm.afterQty, " ")),
 _xlpm.cleanNum, SUBSTITUTE(_xlpm.numberText, ",", ""),
 IF(ISNUMBER(--_xlpm.cleanNum), --_xlpm.cleanNum, "")
)</f>
        <v>5616</v>
      </c>
      <c r="J768" s="6" t="e" cm="1">
        <f t="array" ref="J768">_xlfn.LET(
 _xlpm.txt, E768,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68" s="6" t="e" cm="1">
        <f t="array" ref="K768">_xlfn.LET(
 _xlpm.txt, E768,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68" s="6" t="str">
        <f>IFERROR(_xlfn.TEXTAFTER(_xlfn.TEXTBEFORE(E768," PER"),"USD ")," ")</f>
        <v xml:space="preserve"> </v>
      </c>
      <c r="M768" s="6" t="e">
        <f t="shared" si="56"/>
        <v>#N/A</v>
      </c>
      <c r="N768" s="6">
        <v>842.4</v>
      </c>
      <c r="O768" s="6" t="s">
        <v>28</v>
      </c>
      <c r="P768" s="6">
        <v>573.38722700000005</v>
      </c>
      <c r="Q768" s="6">
        <v>483021.4</v>
      </c>
      <c r="R768" s="6">
        <v>6.9670379950000001</v>
      </c>
      <c r="S768" s="6">
        <v>5869.0328069999996</v>
      </c>
      <c r="T768" s="27">
        <v>176979</v>
      </c>
      <c r="U768" s="6">
        <f t="shared" si="57"/>
        <v>580.35426499500011</v>
      </c>
      <c r="V768" s="6">
        <f t="shared" si="58"/>
        <v>2023</v>
      </c>
      <c r="W768" s="10" t="str">
        <f>IFERROR(VLOOKUP(VALUE(D768),'HSN Lookup'!$A:$B,2,0),"Unknown")</f>
        <v>Household Steel Items</v>
      </c>
      <c r="X768" s="6" t="str">
        <f t="shared" si="59"/>
        <v>Other</v>
      </c>
    </row>
    <row r="769" spans="1:24">
      <c r="A769" s="25" t="s">
        <v>24</v>
      </c>
      <c r="B769" s="6" t="s">
        <v>1047</v>
      </c>
      <c r="C769" s="6" t="s">
        <v>26</v>
      </c>
      <c r="D769" s="26" t="s">
        <v>32</v>
      </c>
      <c r="E769" s="6" t="s">
        <v>1051</v>
      </c>
      <c r="F769" s="6" t="str">
        <f>LEFT(E769, FIND(" ", E769)-1)</f>
        <v>KWP-1000B</v>
      </c>
      <c r="G769" s="6" t="str" cm="1">
        <f t="array" ref="G769">_xlfn.LET(
 _xlpm.txt, TRIM(E769),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900ML</v>
      </c>
      <c r="H769" s="6" t="str">
        <f t="shared" si="55"/>
        <v>KWP-1000B</v>
      </c>
      <c r="I769" s="6" t="str" cm="1">
        <f t="array" ref="I769">_xlfn.LET(
 _xlpm.txt, E769,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69" s="6" cm="1">
        <f t="array" ref="J769">_xlfn.LET(
 _xlpm.txt, E769,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26508</v>
      </c>
      <c r="K769" s="6" t="str" cm="1">
        <f t="array" ref="K769">_xlfn.LET(
 _xlpm.txt, E769,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69" s="6" t="str">
        <f>IFERROR(_xlfn.TEXTAFTER(_xlfn.TEXTBEFORE(E769," PER"),"USD ")," ")</f>
        <v>1.50</v>
      </c>
      <c r="M769" s="6" t="str">
        <f t="shared" si="56"/>
        <v>PCS</v>
      </c>
      <c r="N769" s="6">
        <v>6850</v>
      </c>
      <c r="O769" s="6" t="s">
        <v>28</v>
      </c>
      <c r="P769" s="6">
        <v>486.24198100000001</v>
      </c>
      <c r="Q769" s="6">
        <v>3330757.57</v>
      </c>
      <c r="R769" s="6">
        <v>5.908165018</v>
      </c>
      <c r="S769" s="6">
        <v>40470.930379999998</v>
      </c>
      <c r="T769" s="27">
        <v>1220389.6000000001</v>
      </c>
      <c r="U769" s="6">
        <f t="shared" si="57"/>
        <v>492.15014601799999</v>
      </c>
      <c r="V769" s="6">
        <f t="shared" si="58"/>
        <v>2023</v>
      </c>
      <c r="W769" s="10" t="str">
        <f>IFERROR(VLOOKUP(VALUE(D769),'HSN Lookup'!$A:$B,2,0),"Unknown")</f>
        <v>Household Steel Items</v>
      </c>
      <c r="X769" s="6" t="str">
        <f t="shared" si="59"/>
        <v>Other</v>
      </c>
    </row>
    <row r="770" spans="1:24">
      <c r="A770" s="25" t="s">
        <v>24</v>
      </c>
      <c r="B770" s="6" t="s">
        <v>1052</v>
      </c>
      <c r="C770" s="6" t="s">
        <v>26</v>
      </c>
      <c r="D770" s="26" t="s">
        <v>32</v>
      </c>
      <c r="E770" s="6" t="s">
        <v>1053</v>
      </c>
      <c r="F770" s="6" t="str">
        <f>LEFT(E770, FIND(" ", E770)-1)</f>
        <v>6862</v>
      </c>
      <c r="G770" s="6" t="str" cm="1">
        <f t="array" ref="G770">_xlfn.LET(
 _xlpm.txt, TRIM(E770),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 LARGE</v>
      </c>
      <c r="H770" s="6" t="str">
        <f t="shared" ref="H770:H833" si="60">IFERROR(
    IF(
       AND(ISNUMBER(FIND("(",E770)),
           NOT(ISNUMBER(SEARCH("QTY", _xlfn.TEXTBEFORE(_xlfn.TEXTAFTER(E770,"("), ")"))))
       ),
       _xlfn.TEXTBEFORE(_xlfn.TEXTAFTER(E770,"("), ")"),
       LEFT(E770, FIND(" ", E770 &amp; " ") - 1)
    ),
"")</f>
        <v>6862</v>
      </c>
      <c r="I770" s="6" cm="1">
        <f t="array" ref="I770">_xlfn.LET(
 _xlpm.txt, E770,
 _xlpm.afterQty, IFERROR(_xlfn.TEXTAFTER(_xlpm.txt, "QTY:"), ""),
 _xlpm.numberText, TRIM(_xlfn.TEXTBEFORE(_xlpm.afterQty, " ")),
 _xlpm.cleanNum, SUBSTITUTE(_xlpm.numberText, ",", ""),
 IF(ISNUMBER(--_xlpm.cleanNum), --_xlpm.cleanNum, "")
)</f>
        <v>45576</v>
      </c>
      <c r="J770" s="6" t="e" cm="1">
        <f t="array" ref="J770">_xlfn.LET(
 _xlpm.txt, E770,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70" s="6" t="e" cm="1">
        <f t="array" ref="K770">_xlfn.LET(
 _xlpm.txt, E770,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70" s="6" t="str">
        <f>IFERROR(_xlfn.TEXTAFTER(_xlfn.TEXTBEFORE(E770," PER"),"USD ")," ")</f>
        <v>1.50</v>
      </c>
      <c r="M770" s="6" t="e">
        <f t="shared" ref="M770:M833" si="61">IF(OR(K770="PCS",K770="PC",K770="NOS"),"PCS",
IF(OR(K770="SET",K770="SETS"),"SET",
IF(K770="PKT","PACK","OTHER")))</f>
        <v>#N/A</v>
      </c>
      <c r="N770" s="6">
        <v>45576</v>
      </c>
      <c r="O770" s="6" t="s">
        <v>993</v>
      </c>
      <c r="P770" s="6">
        <v>125.61752300000001</v>
      </c>
      <c r="Q770" s="6">
        <v>5725144.2300000004</v>
      </c>
      <c r="R770" s="6">
        <v>1.5263368530000001</v>
      </c>
      <c r="S770" s="6">
        <v>69564.328429999994</v>
      </c>
      <c r="T770" s="27">
        <v>2097692.7999999998</v>
      </c>
      <c r="U770" s="6">
        <f t="shared" ref="U770:U833" si="62">P770+R770</f>
        <v>127.14385985300001</v>
      </c>
      <c r="V770" s="6">
        <f t="shared" ref="V770:V833" si="63">YEAR(B770)</f>
        <v>2023</v>
      </c>
      <c r="W770" s="10" t="str">
        <f>IFERROR(VLOOKUP(VALUE(D770),'HSN Lookup'!$A:$B,2,0),"Unknown")</f>
        <v>Household Steel Items</v>
      </c>
      <c r="X770" s="6" t="str">
        <f t="shared" ref="X770:X833" si="64">IF(ISNUMBER(SEARCH("SCRUBBER",G770)),"Scrubber",
 IF(ISNUMBER(SEARCH("STRAINER",G770)),"Tea Strainer",
 IF(ISNUMBER(SEARCH("BASKET",G770)),"Basket",
 IF(ISNUMBER(SEARCH("HANGER",G770)),"Hanger",
 IF(ISNUMBER(SEARCH("STAND",G770)),"Cloth Stand",
 IF(ISNUMBER(SEARCH("SPRINKLER",G770)),"Sprinkler",
 IF(ISNUMBER(SEARCH("HOLDER",G770)),"Holder",
 IF(ISNUMBER(SEARCH("LUNCH BOX",G770)),"Lunch Box",
 "Other"))))))))</f>
        <v>Other</v>
      </c>
    </row>
    <row r="771" spans="1:24">
      <c r="A771" s="25" t="s">
        <v>24</v>
      </c>
      <c r="B771" s="6" t="s">
        <v>1052</v>
      </c>
      <c r="C771" s="6" t="s">
        <v>26</v>
      </c>
      <c r="D771" s="26" t="s">
        <v>32</v>
      </c>
      <c r="E771" s="6" t="s">
        <v>1054</v>
      </c>
      <c r="F771" s="6" t="str">
        <f>LEFT(E771, FIND(" ", E771)-1)</f>
        <v>6581</v>
      </c>
      <c r="G771" s="6" t="str" cm="1">
        <f t="array" ref="G771">_xlfn.LET(
 _xlpm.txt, TRIM(E771),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ROUND CONTAINER MEDIUM</v>
      </c>
      <c r="H771" s="6" t="str">
        <f t="shared" si="60"/>
        <v>6581</v>
      </c>
      <c r="I771" s="6" t="str" cm="1">
        <f t="array" ref="I771">_xlfn.LET(
 _xlpm.txt, E771,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71" s="6" t="e" cm="1">
        <f t="array" ref="J771">_xlfn.LET(
 _xlpm.txt, E771,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71" s="6" t="e" cm="1">
        <f t="array" ref="K771">_xlfn.LET(
 _xlpm.txt, E771,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71" s="6" t="str">
        <f>IFERROR(_xlfn.TEXTAFTER(_xlfn.TEXTBEFORE(E771," PER"),"USD ")," ")</f>
        <v>0.92</v>
      </c>
      <c r="M771" s="6" t="e">
        <f t="shared" si="61"/>
        <v>#N/A</v>
      </c>
      <c r="N771" s="6">
        <v>88800</v>
      </c>
      <c r="O771" s="6" t="s">
        <v>993</v>
      </c>
      <c r="P771" s="6">
        <v>77.04541408</v>
      </c>
      <c r="Q771" s="6">
        <v>6841632.7699999996</v>
      </c>
      <c r="R771" s="6">
        <v>0.93615326899999995</v>
      </c>
      <c r="S771" s="6">
        <v>83130.410329999999</v>
      </c>
      <c r="T771" s="27">
        <v>2506774.2999999998</v>
      </c>
      <c r="U771" s="6">
        <f t="shared" si="62"/>
        <v>77.981567349000002</v>
      </c>
      <c r="V771" s="6">
        <f t="shared" si="63"/>
        <v>2023</v>
      </c>
      <c r="W771" s="10" t="str">
        <f>IFERROR(VLOOKUP(VALUE(D771),'HSN Lookup'!$A:$B,2,0),"Unknown")</f>
        <v>Household Steel Items</v>
      </c>
      <c r="X771" s="6" t="str">
        <f t="shared" si="64"/>
        <v>Other</v>
      </c>
    </row>
    <row r="772" spans="1:24">
      <c r="A772" s="25" t="s">
        <v>24</v>
      </c>
      <c r="B772" s="6" t="s">
        <v>1052</v>
      </c>
      <c r="C772" s="6" t="s">
        <v>26</v>
      </c>
      <c r="D772" s="26" t="s">
        <v>32</v>
      </c>
      <c r="E772" s="6" t="s">
        <v>1055</v>
      </c>
      <c r="F772" s="6" t="str">
        <f>LEFT(E772, FIND(" ", E772)-1)</f>
        <v>6901</v>
      </c>
      <c r="G772" s="6" t="str" cm="1">
        <f t="array" ref="G772">_xlfn.LET(
 _xlpm.txt, TRIM(E772),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</v>
      </c>
      <c r="H772" s="6" t="str">
        <f t="shared" si="60"/>
        <v>6901</v>
      </c>
      <c r="I772" s="6" cm="1">
        <f t="array" ref="I772">_xlfn.LET(
 _xlpm.txt, E772,
 _xlpm.afterQty, IFERROR(_xlfn.TEXTAFTER(_xlpm.txt, "QTY:"), ""),
 _xlpm.numberText, TRIM(_xlfn.TEXTBEFORE(_xlpm.afterQty, " ")),
 _xlpm.cleanNum, SUBSTITUTE(_xlpm.numberText, ",", ""),
 IF(ISNUMBER(--_xlpm.cleanNum), --_xlpm.cleanNum, "")
)</f>
        <v>55200</v>
      </c>
      <c r="J772" s="6" t="e" cm="1">
        <f t="array" ref="J772">_xlfn.LET(
 _xlpm.txt, E772,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72" s="6" t="e" cm="1">
        <f t="array" ref="K772">_xlfn.LET(
 _xlpm.txt, E772,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72" s="6" t="str">
        <f>IFERROR(_xlfn.TEXTAFTER(_xlfn.TEXTBEFORE(E772," PER"),"USD ")," ")</f>
        <v>0.97</v>
      </c>
      <c r="M772" s="6" t="e">
        <f t="shared" si="61"/>
        <v>#N/A</v>
      </c>
      <c r="N772" s="6">
        <v>55200</v>
      </c>
      <c r="O772" s="6" t="s">
        <v>993</v>
      </c>
      <c r="P772" s="6">
        <v>81.23266486</v>
      </c>
      <c r="Q772" s="6">
        <v>4484043.0999999996</v>
      </c>
      <c r="R772" s="6">
        <v>0.98703116499999999</v>
      </c>
      <c r="S772" s="6">
        <v>54484.120289999999</v>
      </c>
      <c r="T772" s="27">
        <v>1642953.4</v>
      </c>
      <c r="U772" s="6">
        <f t="shared" si="62"/>
        <v>82.219696025000005</v>
      </c>
      <c r="V772" s="6">
        <f t="shared" si="63"/>
        <v>2023</v>
      </c>
      <c r="W772" s="10" t="str">
        <f>IFERROR(VLOOKUP(VALUE(D772),'HSN Lookup'!$A:$B,2,0),"Unknown")</f>
        <v>Household Steel Items</v>
      </c>
      <c r="X772" s="6" t="str">
        <f t="shared" si="64"/>
        <v>Other</v>
      </c>
    </row>
    <row r="773" spans="1:24">
      <c r="A773" s="25" t="s">
        <v>24</v>
      </c>
      <c r="B773" s="6" t="s">
        <v>1052</v>
      </c>
      <c r="C773" s="6" t="s">
        <v>26</v>
      </c>
      <c r="D773" s="26" t="s">
        <v>32</v>
      </c>
      <c r="E773" s="6" t="s">
        <v>1056</v>
      </c>
      <c r="F773" s="6" t="str">
        <f>LEFT(E773, FIND(" ", E773)-1)</f>
        <v>6857</v>
      </c>
      <c r="G773" s="6" t="str" cm="1">
        <f t="array" ref="G773">_xlfn.LET(
 _xlpm.txt, TRIM(E773),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ROUND CONTAINER</v>
      </c>
      <c r="H773" s="6" t="str">
        <f t="shared" si="60"/>
        <v>6857</v>
      </c>
      <c r="I773" s="6" cm="1">
        <f t="array" ref="I773">_xlfn.LET(
 _xlpm.txt, E773,
 _xlpm.afterQty, IFERROR(_xlfn.TEXTAFTER(_xlpm.txt, "QTY:"), ""),
 _xlpm.numberText, TRIM(_xlfn.TEXTBEFORE(_xlpm.afterQty, " ")),
 _xlpm.cleanNum, SUBSTITUTE(_xlpm.numberText, ",", ""),
 IF(ISNUMBER(--_xlpm.cleanNum), --_xlpm.cleanNum, "")
)</f>
        <v>70560</v>
      </c>
      <c r="J773" s="6" t="e" cm="1">
        <f t="array" ref="J773">_xlfn.LET(
 _xlpm.txt, E773,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73" s="6" t="e" cm="1">
        <f t="array" ref="K773">_xlfn.LET(
 _xlpm.txt, E773,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73" s="6" t="str">
        <f>IFERROR(_xlfn.TEXTAFTER(_xlfn.TEXTBEFORE(E773," PER"),"USD ")," ")</f>
        <v>0.76</v>
      </c>
      <c r="M773" s="6" t="e">
        <f t="shared" si="61"/>
        <v>#N/A</v>
      </c>
      <c r="N773" s="6">
        <v>70560</v>
      </c>
      <c r="O773" s="6" t="s">
        <v>993</v>
      </c>
      <c r="P773" s="6">
        <v>63.646211729999997</v>
      </c>
      <c r="Q773" s="6">
        <v>4490876.7</v>
      </c>
      <c r="R773" s="6">
        <v>0.77334400599999997</v>
      </c>
      <c r="S773" s="6">
        <v>54567.153100000003</v>
      </c>
      <c r="T773" s="27">
        <v>1645457.2</v>
      </c>
      <c r="U773" s="6">
        <f t="shared" si="62"/>
        <v>64.419555735999992</v>
      </c>
      <c r="V773" s="6">
        <f t="shared" si="63"/>
        <v>2023</v>
      </c>
      <c r="W773" s="10" t="str">
        <f>IFERROR(VLOOKUP(VALUE(D773),'HSN Lookup'!$A:$B,2,0),"Unknown")</f>
        <v>Household Steel Items</v>
      </c>
      <c r="X773" s="6" t="str">
        <f t="shared" si="64"/>
        <v>Other</v>
      </c>
    </row>
    <row r="774" spans="1:24">
      <c r="A774" s="25" t="s">
        <v>24</v>
      </c>
      <c r="B774" s="6" t="s">
        <v>1052</v>
      </c>
      <c r="C774" s="6" t="s">
        <v>26</v>
      </c>
      <c r="D774" s="26" t="s">
        <v>32</v>
      </c>
      <c r="E774" s="6" t="s">
        <v>1057</v>
      </c>
      <c r="F774" s="6" t="str">
        <f>LEFT(E774, FIND(" ", E774)-1)</f>
        <v>6527</v>
      </c>
      <c r="G774" s="6" t="str" cm="1">
        <f t="array" ref="G774">_xlfn.LET(
 _xlpm.txt, TRIM(E774),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</v>
      </c>
      <c r="H774" s="6" t="str">
        <f t="shared" si="60"/>
        <v>6527</v>
      </c>
      <c r="I774" s="6" cm="1">
        <f t="array" ref="I774">_xlfn.LET(
 _xlpm.txt, E774,
 _xlpm.afterQty, IFERROR(_xlfn.TEXTAFTER(_xlpm.txt, "QTY:"), ""),
 _xlpm.numberText, TRIM(_xlfn.TEXTBEFORE(_xlpm.afterQty, " ")),
 _xlpm.cleanNum, SUBSTITUTE(_xlpm.numberText, ",", ""),
 IF(ISNUMBER(--_xlpm.cleanNum), --_xlpm.cleanNum, "")
)</f>
        <v>25680</v>
      </c>
      <c r="J774" s="6" t="e" cm="1">
        <f t="array" ref="J774">_xlfn.LET(
 _xlpm.txt, E774,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74" s="6" t="e" cm="1">
        <f t="array" ref="K774">_xlfn.LET(
 _xlpm.txt, E774,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74" s="6" t="str">
        <f>IFERROR(_xlfn.TEXTAFTER(_xlfn.TEXTBEFORE(E774," PER"),"USD ")," ")</f>
        <v>1.90</v>
      </c>
      <c r="M774" s="6" t="e">
        <f t="shared" si="61"/>
        <v>#N/A</v>
      </c>
      <c r="N774" s="6">
        <v>25680</v>
      </c>
      <c r="O774" s="6" t="s">
        <v>993</v>
      </c>
      <c r="P774" s="6">
        <v>159.1155292</v>
      </c>
      <c r="Q774" s="6">
        <v>4086086.79</v>
      </c>
      <c r="R774" s="6">
        <v>1.9333600150000001</v>
      </c>
      <c r="S774" s="6">
        <v>49648.68518</v>
      </c>
      <c r="T774" s="27">
        <v>1497142.2</v>
      </c>
      <c r="U774" s="6">
        <f t="shared" si="62"/>
        <v>161.048889215</v>
      </c>
      <c r="V774" s="6">
        <f t="shared" si="63"/>
        <v>2023</v>
      </c>
      <c r="W774" s="10" t="str">
        <f>IFERROR(VLOOKUP(VALUE(D774),'HSN Lookup'!$A:$B,2,0),"Unknown")</f>
        <v>Household Steel Items</v>
      </c>
      <c r="X774" s="6" t="str">
        <f t="shared" si="64"/>
        <v>Lunch Box</v>
      </c>
    </row>
    <row r="775" spans="1:24">
      <c r="A775" s="25" t="s">
        <v>24</v>
      </c>
      <c r="B775" s="6" t="s">
        <v>1052</v>
      </c>
      <c r="C775" s="6" t="s">
        <v>26</v>
      </c>
      <c r="D775" s="26" t="s">
        <v>32</v>
      </c>
      <c r="E775" s="6" t="s">
        <v>1058</v>
      </c>
      <c r="F775" s="6" t="str">
        <f>LEFT(E775, FIND(" ", E775)-1)</f>
        <v>8505</v>
      </c>
      <c r="G775" s="6" t="str" cm="1">
        <f t="array" ref="G775">_xlfn.LET(
 _xlpm.txt, TRIM(E775),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3 LAYER</v>
      </c>
      <c r="H775" s="6" t="str">
        <f t="shared" si="60"/>
        <v>8505</v>
      </c>
      <c r="I775" s="6" cm="1">
        <f t="array" ref="I775">_xlfn.LET(
 _xlpm.txt, E775,
 _xlpm.afterQty, IFERROR(_xlfn.TEXTAFTER(_xlpm.txt, "QTY:"), ""),
 _xlpm.numberText, TRIM(_xlfn.TEXTBEFORE(_xlpm.afterQty, " ")),
 _xlpm.cleanNum, SUBSTITUTE(_xlpm.numberText, ",", ""),
 IF(ISNUMBER(--_xlpm.cleanNum), --_xlpm.cleanNum, "")
)</f>
        <v>16800</v>
      </c>
      <c r="J775" s="6" t="e" cm="1">
        <f t="array" ref="J775">_xlfn.LET(
 _xlpm.txt, E775,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75" s="6" t="e" cm="1">
        <f t="array" ref="K775">_xlfn.LET(
 _xlpm.txt, E775,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75" s="6" t="str">
        <f>IFERROR(_xlfn.TEXTAFTER(_xlfn.TEXTBEFORE(E775," PER"),"USD ")," ")</f>
        <v>3.45</v>
      </c>
      <c r="M775" s="6" t="e">
        <f t="shared" si="61"/>
        <v>#N/A</v>
      </c>
      <c r="N775" s="6">
        <v>16800</v>
      </c>
      <c r="O775" s="6" t="s">
        <v>993</v>
      </c>
      <c r="P775" s="6">
        <v>288.92030299999999</v>
      </c>
      <c r="Q775" s="6">
        <v>4853861.09</v>
      </c>
      <c r="R775" s="6">
        <v>3.5105747630000002</v>
      </c>
      <c r="S775" s="6">
        <v>58977.656009999999</v>
      </c>
      <c r="T775" s="27">
        <v>1778454.7</v>
      </c>
      <c r="U775" s="6">
        <f t="shared" si="62"/>
        <v>292.43087776300001</v>
      </c>
      <c r="V775" s="6">
        <f t="shared" si="63"/>
        <v>2023</v>
      </c>
      <c r="W775" s="10" t="str">
        <f>IFERROR(VLOOKUP(VALUE(D775),'HSN Lookup'!$A:$B,2,0),"Unknown")</f>
        <v>Household Steel Items</v>
      </c>
      <c r="X775" s="6" t="str">
        <f t="shared" si="64"/>
        <v>Lunch Box</v>
      </c>
    </row>
    <row r="776" spans="1:24">
      <c r="A776" s="25" t="s">
        <v>24</v>
      </c>
      <c r="B776" s="6" t="s">
        <v>1059</v>
      </c>
      <c r="C776" s="6" t="s">
        <v>26</v>
      </c>
      <c r="D776" s="26" t="s">
        <v>32</v>
      </c>
      <c r="E776" s="6" t="s">
        <v>1060</v>
      </c>
      <c r="F776" s="6" t="str">
        <f>LEFT(E776, FIND(" ", E776)-1)</f>
        <v>NP-55</v>
      </c>
      <c r="G776" s="6" t="str" cm="1">
        <f t="array" ref="G776">_xlfn.LET(
 _xlpm.txt, TRIM(E776),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776" s="6" t="str">
        <f t="shared" si="60"/>
        <v>NP-55</v>
      </c>
      <c r="I776" s="6" cm="1">
        <f t="array" ref="I776">_xlfn.LET(
 _xlpm.txt, E776,
 _xlpm.afterQty, IFERROR(_xlfn.TEXTAFTER(_xlpm.txt, "QTY:"), ""),
 _xlpm.numberText, TRIM(_xlfn.TEXTBEFORE(_xlpm.afterQty, " ")),
 _xlpm.cleanNum, SUBSTITUTE(_xlpm.numberText, ",", ""),
 IF(ISNUMBER(--_xlpm.cleanNum), --_xlpm.cleanNum, "")
)</f>
        <v>151200</v>
      </c>
      <c r="J776" s="6" cm="1">
        <f t="array" ref="J776">_xlfn.LET(
 _xlpm.txt, E776,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151200</v>
      </c>
      <c r="K776" s="6" t="str" cm="1">
        <f t="array" ref="K776">_xlfn.LET(
 _xlpm.txt, E776,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76" s="6" t="str">
        <f>IFERROR(_xlfn.TEXTAFTER(_xlfn.TEXTBEFORE(E776," PER"),"USD ")," ")</f>
        <v>0.2973</v>
      </c>
      <c r="M776" s="6" t="str">
        <f t="shared" si="61"/>
        <v>PCS</v>
      </c>
      <c r="N776" s="6">
        <v>6930</v>
      </c>
      <c r="O776" s="6" t="s">
        <v>28</v>
      </c>
      <c r="P776" s="6">
        <v>567.97303460000001</v>
      </c>
      <c r="Q776" s="6">
        <v>3936053.13</v>
      </c>
      <c r="R776" s="6">
        <v>6.7858188129999997</v>
      </c>
      <c r="S776" s="6">
        <v>47025.724370000004</v>
      </c>
      <c r="T776" s="27">
        <v>1442169.9</v>
      </c>
      <c r="U776" s="6">
        <f t="shared" si="62"/>
        <v>574.758853413</v>
      </c>
      <c r="V776" s="6">
        <f t="shared" si="63"/>
        <v>2023</v>
      </c>
      <c r="W776" s="10" t="str">
        <f>IFERROR(VLOOKUP(VALUE(D776),'HSN Lookup'!$A:$B,2,0),"Unknown")</f>
        <v>Household Steel Items</v>
      </c>
      <c r="X776" s="6" t="str">
        <f t="shared" si="64"/>
        <v>Tea Strainer</v>
      </c>
    </row>
    <row r="777" spans="1:24">
      <c r="A777" s="25" t="s">
        <v>24</v>
      </c>
      <c r="B777" s="6" t="s">
        <v>1059</v>
      </c>
      <c r="C777" s="6" t="s">
        <v>26</v>
      </c>
      <c r="D777" s="26" t="s">
        <v>32</v>
      </c>
      <c r="E777" s="6" t="s">
        <v>1061</v>
      </c>
      <c r="F777" s="6" t="str">
        <f>LEFT(E777, FIND(" ", E777)-1)</f>
        <v>SB-12</v>
      </c>
      <c r="G777" s="6" t="str" cm="1">
        <f t="array" ref="G777">_xlfn.LET(
 _xlpm.txt, TRIM(E777),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777" s="6" t="str">
        <f t="shared" si="60"/>
        <v>SB-12</v>
      </c>
      <c r="I777" s="6" cm="1">
        <f t="array" ref="I777">_xlfn.LET(
 _xlpm.txt, E777,
 _xlpm.afterQty, IFERROR(_xlfn.TEXTAFTER(_xlpm.txt, "QTY:"), ""),
 _xlpm.numberText, TRIM(_xlfn.TEXTBEFORE(_xlpm.afterQty, " ")),
 _xlpm.cleanNum, SUBSTITUTE(_xlpm.numberText, ",", ""),
 IF(ISNUMBER(--_xlpm.cleanNum), --_xlpm.cleanNum, "")
)</f>
        <v>2256</v>
      </c>
      <c r="J777" s="6" cm="1">
        <f t="array" ref="J777">_xlfn.LET(
 _xlpm.txt, E777,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2256</v>
      </c>
      <c r="K777" s="6" t="str" cm="1">
        <f t="array" ref="K777">_xlfn.LET(
 _xlpm.txt, E777,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77" s="6" t="str">
        <f>IFERROR(_xlfn.TEXTAFTER(_xlfn.TEXTBEFORE(E777," PER"),"USD ")," ")</f>
        <v>1.0930</v>
      </c>
      <c r="M777" s="6" t="str">
        <f t="shared" si="61"/>
        <v>PCS</v>
      </c>
      <c r="N777" s="6">
        <v>535.79999999999995</v>
      </c>
      <c r="O777" s="6" t="s">
        <v>28</v>
      </c>
      <c r="P777" s="6">
        <v>402.96857039999998</v>
      </c>
      <c r="Q777" s="6">
        <v>215910.56</v>
      </c>
      <c r="R777" s="6">
        <v>4.8144393110000001</v>
      </c>
      <c r="S777" s="6">
        <v>2579.576583</v>
      </c>
      <c r="T777" s="27">
        <v>79109.600000000006</v>
      </c>
      <c r="U777" s="6">
        <f t="shared" si="62"/>
        <v>407.78300971099998</v>
      </c>
      <c r="V777" s="6">
        <f t="shared" si="63"/>
        <v>2023</v>
      </c>
      <c r="W777" s="10" t="str">
        <f>IFERROR(VLOOKUP(VALUE(D777),'HSN Lookup'!$A:$B,2,0),"Unknown")</f>
        <v>Household Steel Items</v>
      </c>
      <c r="X777" s="6" t="str">
        <f t="shared" si="64"/>
        <v>Tea Strainer</v>
      </c>
    </row>
    <row r="778" spans="1:24">
      <c r="A778" s="25" t="s">
        <v>24</v>
      </c>
      <c r="B778" s="6" t="s">
        <v>1062</v>
      </c>
      <c r="C778" s="6" t="s">
        <v>26</v>
      </c>
      <c r="D778" s="26" t="s">
        <v>32</v>
      </c>
      <c r="E778" s="6" t="s">
        <v>1063</v>
      </c>
      <c r="F778" s="6" t="str">
        <f>LEFT(E778, FIND(" ", E778)-1)</f>
        <v>SB-12</v>
      </c>
      <c r="G778" s="6" t="str" cm="1">
        <f t="array" ref="G778">_xlfn.LET(
 _xlpm.txt, TRIM(E778),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778" s="6" t="str">
        <f t="shared" si="60"/>
        <v>SB-12</v>
      </c>
      <c r="I778" s="6" cm="1">
        <f t="array" ref="I778">_xlfn.LET(
 _xlpm.txt, E778,
 _xlpm.afterQty, IFERROR(_xlfn.TEXTAFTER(_xlpm.txt, "QTY:"), ""),
 _xlpm.numberText, TRIM(_xlfn.TEXTBEFORE(_xlpm.afterQty, " ")),
 _xlpm.cleanNum, SUBSTITUTE(_xlpm.numberText, ",", ""),
 IF(ISNUMBER(--_xlpm.cleanNum), --_xlpm.cleanNum, "")
)</f>
        <v>48144</v>
      </c>
      <c r="J778" s="6" t="e" cm="1">
        <f t="array" ref="J778">_xlfn.LET(
 _xlpm.txt, E778,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78" s="6" t="e" cm="1">
        <f t="array" ref="K778">_xlfn.LET(
 _xlpm.txt, E778,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78" s="6" t="str">
        <f>IFERROR(_xlfn.TEXTAFTER(_xlfn.TEXTBEFORE(E778," PER"),"USD ")," ")</f>
        <v>1.097</v>
      </c>
      <c r="M778" s="6" t="e">
        <f t="shared" si="61"/>
        <v>#N/A</v>
      </c>
      <c r="N778" s="6">
        <v>11434.2</v>
      </c>
      <c r="O778" s="6" t="s">
        <v>28</v>
      </c>
      <c r="P778" s="6">
        <v>417.01525509999999</v>
      </c>
      <c r="Q778" s="6">
        <v>4768235.83</v>
      </c>
      <c r="R778" s="6">
        <v>4.9822611119999998</v>
      </c>
      <c r="S778" s="6">
        <v>56968.170010000002</v>
      </c>
      <c r="T778" s="27">
        <v>1747081.6</v>
      </c>
      <c r="U778" s="6">
        <f t="shared" si="62"/>
        <v>421.99751621199999</v>
      </c>
      <c r="V778" s="6">
        <f t="shared" si="63"/>
        <v>2023</v>
      </c>
      <c r="W778" s="10" t="str">
        <f>IFERROR(VLOOKUP(VALUE(D778),'HSN Lookup'!$A:$B,2,0),"Unknown")</f>
        <v>Household Steel Items</v>
      </c>
      <c r="X778" s="6" t="str">
        <f t="shared" si="64"/>
        <v>Tea Strainer</v>
      </c>
    </row>
    <row r="779" spans="1:24">
      <c r="A779" s="25" t="s">
        <v>24</v>
      </c>
      <c r="B779" s="6" t="s">
        <v>1062</v>
      </c>
      <c r="C779" s="6" t="s">
        <v>26</v>
      </c>
      <c r="D779" s="26" t="s">
        <v>32</v>
      </c>
      <c r="E779" s="6" t="s">
        <v>1064</v>
      </c>
      <c r="F779" s="6" t="str">
        <f>LEFT(E779, FIND(" ", E779)-1)</f>
        <v>KWB-600F</v>
      </c>
      <c r="G779" s="6" t="str" cm="1">
        <f t="array" ref="G779">_xlfn.LET(
 _xlpm.txt, TRIM(E779),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779" s="6" t="str">
        <f t="shared" si="60"/>
        <v>KWB-600F</v>
      </c>
      <c r="I779" s="6" t="str" cm="1">
        <f t="array" ref="I779">_xlfn.LET(
 _xlpm.txt, E779,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79" s="6" cm="1">
        <f t="array" ref="J779">_xlfn.LET(
 _xlpm.txt, E779,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0.504</v>
      </c>
      <c r="K779" s="6" t="str" cm="1">
        <f t="array" ref="K779">_xlfn.LET(
 _xlpm.txt, E779,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79" s="6" t="str">
        <f>IFERROR(_xlfn.TEXTAFTER(_xlfn.TEXTBEFORE(E779," PER"),"USD ")," ")</f>
        <v>0.96</v>
      </c>
      <c r="M779" s="6" t="str">
        <f t="shared" si="61"/>
        <v>PCS</v>
      </c>
      <c r="N779" s="6">
        <v>7875</v>
      </c>
      <c r="O779" s="6" t="s">
        <v>28</v>
      </c>
      <c r="P779" s="6">
        <v>522.35045079999998</v>
      </c>
      <c r="Q779" s="6">
        <v>4113509.8</v>
      </c>
      <c r="R779" s="6">
        <v>6.2407461270000004</v>
      </c>
      <c r="S779" s="6">
        <v>49145.875749999999</v>
      </c>
      <c r="T779" s="27">
        <v>1507190</v>
      </c>
      <c r="U779" s="6">
        <f t="shared" si="62"/>
        <v>528.59119692699994</v>
      </c>
      <c r="V779" s="6">
        <f t="shared" si="63"/>
        <v>2023</v>
      </c>
      <c r="W779" s="10" t="str">
        <f>IFERROR(VLOOKUP(VALUE(D779),'HSN Lookup'!$A:$B,2,0),"Unknown")</f>
        <v>Household Steel Items</v>
      </c>
      <c r="X779" s="6" t="str">
        <f t="shared" si="64"/>
        <v>Other</v>
      </c>
    </row>
    <row r="780" spans="1:24">
      <c r="A780" s="25" t="s">
        <v>24</v>
      </c>
      <c r="B780" s="6" t="s">
        <v>1065</v>
      </c>
      <c r="C780" s="6" t="s">
        <v>26</v>
      </c>
      <c r="D780" s="26" t="s">
        <v>32</v>
      </c>
      <c r="E780" s="6" t="s">
        <v>1066</v>
      </c>
      <c r="F780" s="6" t="str">
        <f>LEFT(E780, FIND(" ", E780)-1)</f>
        <v>DS-25</v>
      </c>
      <c r="G780" s="6" t="str" cm="1">
        <f t="array" ref="G780">_xlfn.LET(
 _xlpm.txt, TRIM(E780),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HANDLE-</v>
      </c>
      <c r="H780" s="6" t="str">
        <f t="shared" si="60"/>
        <v>DS-25</v>
      </c>
      <c r="I780" s="6" cm="1">
        <f t="array" ref="I780">_xlfn.LET(
 _xlpm.txt, E780,
 _xlpm.afterQty, IFERROR(_xlfn.TEXTAFTER(_xlpm.txt, "QTY:"), ""),
 _xlpm.numberText, TRIM(_xlfn.TEXTBEFORE(_xlpm.afterQty, " ")),
 _xlpm.cleanNum, SUBSTITUTE(_xlpm.numberText, ",", ""),
 IF(ISNUMBER(--_xlpm.cleanNum), --_xlpm.cleanNum, "")
)</f>
        <v>75000</v>
      </c>
      <c r="J780" s="6" t="e" cm="1">
        <f t="array" ref="J780">_xlfn.LET(
 _xlpm.txt, E780,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80" s="6" t="e" cm="1">
        <f t="array" ref="K780">_xlfn.LET(
 _xlpm.txt, E780,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80" s="6" t="str">
        <f>IFERROR(_xlfn.TEXTAFTER(_xlfn.TEXTBEFORE(E780," PER"),"USD ")," ")</f>
        <v xml:space="preserve"> </v>
      </c>
      <c r="M780" s="6" t="e">
        <f t="shared" si="61"/>
        <v>#N/A</v>
      </c>
      <c r="N780" s="6">
        <v>2500</v>
      </c>
      <c r="O780" s="6" t="s">
        <v>28</v>
      </c>
      <c r="P780" s="6">
        <v>559.02210000000002</v>
      </c>
      <c r="Q780" s="6">
        <v>1397555.25</v>
      </c>
      <c r="R780" s="6">
        <v>6.6788781359999998</v>
      </c>
      <c r="S780" s="6">
        <v>16697.195339999998</v>
      </c>
      <c r="T780" s="27">
        <v>512064.2</v>
      </c>
      <c r="U780" s="6">
        <f t="shared" si="62"/>
        <v>565.700978136</v>
      </c>
      <c r="V780" s="6">
        <f t="shared" si="63"/>
        <v>2023</v>
      </c>
      <c r="W780" s="10" t="str">
        <f>IFERROR(VLOOKUP(VALUE(D780),'HSN Lookup'!$A:$B,2,0),"Unknown")</f>
        <v>Household Steel Items</v>
      </c>
      <c r="X780" s="6" t="str">
        <f t="shared" si="64"/>
        <v>Other</v>
      </c>
    </row>
    <row r="781" spans="1:24">
      <c r="A781" s="25" t="s">
        <v>24</v>
      </c>
      <c r="B781" s="6" t="s">
        <v>1067</v>
      </c>
      <c r="C781" s="6" t="s">
        <v>26</v>
      </c>
      <c r="D781" s="26" t="s">
        <v>29</v>
      </c>
      <c r="E781" s="6" t="s">
        <v>1068</v>
      </c>
      <c r="F781" s="6" t="str">
        <f>LEFT(E781, FIND(" ", E781)-1)</f>
        <v>SS410-A</v>
      </c>
      <c r="G781" s="6" t="str" cm="1">
        <f t="array" ref="G781">_xlfn.LET(
 _xlpm.txt, TRIM(E781),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SCRUBBER 3 PCS SET</v>
      </c>
      <c r="H781" s="6" t="str">
        <f t="shared" si="60"/>
        <v>SS410-A</v>
      </c>
      <c r="I781" s="6" t="str" cm="1">
        <f t="array" ref="I781">_xlfn.LET(
 _xlpm.txt, E781,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81" s="6" t="e" cm="1">
        <f t="array" ref="J781">_xlfn.LET(
 _xlpm.txt, E781,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81" s="6" t="str" cm="1">
        <f t="array" ref="K781">_xlfn.LET(
 _xlpm.txt, E781,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781" s="6" t="str">
        <f>IFERROR(_xlfn.TEXTAFTER(_xlfn.TEXTBEFORE(E781," PER"),"USD ")," ")</f>
        <v>0.170</v>
      </c>
      <c r="M781" s="6" t="str">
        <f t="shared" si="61"/>
        <v>SET</v>
      </c>
      <c r="N781" s="6">
        <v>7207.2</v>
      </c>
      <c r="O781" s="6" t="s">
        <v>28</v>
      </c>
      <c r="P781" s="6">
        <v>231.5006521</v>
      </c>
      <c r="Q781" s="6">
        <v>1668471.5</v>
      </c>
      <c r="R781" s="6">
        <v>2.770803736</v>
      </c>
      <c r="S781" s="6">
        <v>19969.736680000002</v>
      </c>
      <c r="T781" s="27">
        <v>733460</v>
      </c>
      <c r="U781" s="6">
        <f t="shared" si="62"/>
        <v>234.271455836</v>
      </c>
      <c r="V781" s="6">
        <f t="shared" si="63"/>
        <v>2022</v>
      </c>
      <c r="W781" s="10" t="str">
        <f>IFERROR(VLOOKUP(VALUE(D781),'HSN Lookup'!$A:$B,2,0),"Unknown")</f>
        <v>Steel Scrubbers</v>
      </c>
      <c r="X781" s="6" t="str">
        <f t="shared" si="64"/>
        <v>Scrubber</v>
      </c>
    </row>
    <row r="782" spans="1:24">
      <c r="A782" s="25" t="s">
        <v>24</v>
      </c>
      <c r="B782" s="6" t="s">
        <v>1067</v>
      </c>
      <c r="C782" s="6" t="s">
        <v>26</v>
      </c>
      <c r="D782" s="26" t="s">
        <v>32</v>
      </c>
      <c r="E782" s="6" t="s">
        <v>1069</v>
      </c>
      <c r="F782" s="6" t="str">
        <f>LEFT(E782, FIND(" ", E782)-1)</f>
        <v>SB-01</v>
      </c>
      <c r="G782" s="6" t="str" cm="1">
        <f t="array" ref="G782">_xlfn.LET(
 _xlpm.txt, TRIM(E782),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782" s="6" t="str">
        <f t="shared" si="60"/>
        <v>SB-01</v>
      </c>
      <c r="I782" s="6" t="str" cm="1">
        <f t="array" ref="I782">_xlfn.LET(
 _xlpm.txt, E782,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82" s="6" t="e" cm="1">
        <f t="array" ref="J782">_xlfn.LET(
 _xlpm.txt, E782,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82" s="6" t="e" cm="1">
        <f t="array" ref="K782">_xlfn.LET(
 _xlpm.txt, E782,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82" s="6" t="str">
        <f>IFERROR(_xlfn.TEXTAFTER(_xlfn.TEXTBEFORE(E782," PER"),"USD ")," ")</f>
        <v>1.066</v>
      </c>
      <c r="M782" s="6" t="e">
        <f t="shared" si="61"/>
        <v>#N/A</v>
      </c>
      <c r="N782" s="6">
        <v>2057.6999999999998</v>
      </c>
      <c r="O782" s="6" t="s">
        <v>28</v>
      </c>
      <c r="P782" s="6">
        <v>583.61319430000003</v>
      </c>
      <c r="Q782" s="6">
        <v>1200900.8700000001</v>
      </c>
      <c r="R782" s="6">
        <v>6.9851968199999996</v>
      </c>
      <c r="S782" s="6">
        <v>14373.4395</v>
      </c>
      <c r="T782" s="27">
        <v>440010.1</v>
      </c>
      <c r="U782" s="6">
        <f t="shared" si="62"/>
        <v>590.59839112000009</v>
      </c>
      <c r="V782" s="6">
        <f t="shared" si="63"/>
        <v>2022</v>
      </c>
      <c r="W782" s="10" t="str">
        <f>IFERROR(VLOOKUP(VALUE(D782),'HSN Lookup'!$A:$B,2,0),"Unknown")</f>
        <v>Household Steel Items</v>
      </c>
      <c r="X782" s="6" t="str">
        <f t="shared" si="64"/>
        <v>Other</v>
      </c>
    </row>
    <row r="783" spans="1:24">
      <c r="A783" s="25" t="s">
        <v>24</v>
      </c>
      <c r="B783" s="6" t="s">
        <v>1067</v>
      </c>
      <c r="C783" s="6" t="s">
        <v>26</v>
      </c>
      <c r="D783" s="26" t="s">
        <v>32</v>
      </c>
      <c r="E783" s="6" t="s">
        <v>1070</v>
      </c>
      <c r="F783" s="6" t="str">
        <f>LEFT(E783, FIND(" ", E783)-1)</f>
        <v>NP-20</v>
      </c>
      <c r="G783" s="6" t="str" cm="1">
        <f t="array" ref="G783">_xlfn.LET(
 _xlpm.txt, TRIM(E783),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783" s="6" t="str">
        <f t="shared" si="60"/>
        <v>NP-20</v>
      </c>
      <c r="I783" s="6" t="str" cm="1">
        <f t="array" ref="I783">_xlfn.LET(
 _xlpm.txt, E783,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83" s="6" t="e" cm="1">
        <f t="array" ref="J783">_xlfn.LET(
 _xlpm.txt, E783,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83" s="6" t="e" cm="1">
        <f t="array" ref="K783">_xlfn.LET(
 _xlpm.txt, E783,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83" s="6" t="str">
        <f>IFERROR(_xlfn.TEXTAFTER(_xlfn.TEXTBEFORE(E783," PER"),"USD ")," ")</f>
        <v>0.988</v>
      </c>
      <c r="M783" s="6" t="e">
        <f t="shared" si="61"/>
        <v>#N/A</v>
      </c>
      <c r="N783" s="6">
        <v>5075.2</v>
      </c>
      <c r="O783" s="6" t="s">
        <v>28</v>
      </c>
      <c r="P783" s="6">
        <v>505.44014229999999</v>
      </c>
      <c r="Q783" s="6">
        <v>2565209.81</v>
      </c>
      <c r="R783" s="6">
        <v>6.0495528700000003</v>
      </c>
      <c r="S783" s="6">
        <v>30702.690719999999</v>
      </c>
      <c r="T783" s="27">
        <v>939892.9</v>
      </c>
      <c r="U783" s="6">
        <f t="shared" si="62"/>
        <v>511.48969517</v>
      </c>
      <c r="V783" s="6">
        <f t="shared" si="63"/>
        <v>2022</v>
      </c>
      <c r="W783" s="10" t="str">
        <f>IFERROR(VLOOKUP(VALUE(D783),'HSN Lookup'!$A:$B,2,0),"Unknown")</f>
        <v>Household Steel Items</v>
      </c>
      <c r="X783" s="6" t="str">
        <f t="shared" si="64"/>
        <v>Other</v>
      </c>
    </row>
    <row r="784" spans="1:24">
      <c r="A784" s="25" t="s">
        <v>24</v>
      </c>
      <c r="B784" s="6" t="s">
        <v>1067</v>
      </c>
      <c r="C784" s="6" t="s">
        <v>26</v>
      </c>
      <c r="D784" s="26" t="s">
        <v>32</v>
      </c>
      <c r="E784" s="6" t="s">
        <v>1064</v>
      </c>
      <c r="F784" s="6" t="str">
        <f>LEFT(E784, FIND(" ", E784)-1)</f>
        <v>KWB-600F</v>
      </c>
      <c r="G784" s="6" t="str" cm="1">
        <f t="array" ref="G784">_xlfn.LET(
 _xlpm.txt, TRIM(E784),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784" s="6" t="str">
        <f t="shared" si="60"/>
        <v>KWB-600F</v>
      </c>
      <c r="I784" s="6" t="str" cm="1">
        <f t="array" ref="I784">_xlfn.LET(
 _xlpm.txt, E784,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84" s="6" cm="1">
        <f t="array" ref="J784">_xlfn.LET(
 _xlpm.txt, E784,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0.504</v>
      </c>
      <c r="K784" s="6" t="str" cm="1">
        <f t="array" ref="K784">_xlfn.LET(
 _xlpm.txt, E784,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84" s="6" t="str">
        <f>IFERROR(_xlfn.TEXTAFTER(_xlfn.TEXTBEFORE(E784," PER"),"USD ")," ")</f>
        <v>0.96</v>
      </c>
      <c r="M784" s="6" t="str">
        <f t="shared" si="61"/>
        <v>PCS</v>
      </c>
      <c r="N784" s="6">
        <v>7875</v>
      </c>
      <c r="O784" s="6" t="s">
        <v>28</v>
      </c>
      <c r="P784" s="6">
        <v>521.4145651</v>
      </c>
      <c r="Q784" s="6">
        <v>4106139.7</v>
      </c>
      <c r="R784" s="6">
        <v>6.2407488339999997</v>
      </c>
      <c r="S784" s="6">
        <v>49145.897069999999</v>
      </c>
      <c r="T784" s="27">
        <v>1504489.6</v>
      </c>
      <c r="U784" s="6">
        <f t="shared" si="62"/>
        <v>527.65531393399999</v>
      </c>
      <c r="V784" s="6">
        <f t="shared" si="63"/>
        <v>2022</v>
      </c>
      <c r="W784" s="10" t="str">
        <f>IFERROR(VLOOKUP(VALUE(D784),'HSN Lookup'!$A:$B,2,0),"Unknown")</f>
        <v>Household Steel Items</v>
      </c>
      <c r="X784" s="6" t="str">
        <f t="shared" si="64"/>
        <v>Other</v>
      </c>
    </row>
    <row r="785" spans="1:24">
      <c r="A785" s="25" t="s">
        <v>24</v>
      </c>
      <c r="B785" s="6" t="s">
        <v>1067</v>
      </c>
      <c r="C785" s="6" t="s">
        <v>26</v>
      </c>
      <c r="D785" s="26" t="s">
        <v>29</v>
      </c>
      <c r="E785" s="6" t="s">
        <v>1071</v>
      </c>
      <c r="F785" s="6" t="str">
        <f>LEFT(E785, FIND(" ", E785)-1)</f>
        <v>SS410-B</v>
      </c>
      <c r="G785" s="6" t="str" cm="1">
        <f t="array" ref="G785">_xlfn.LET(
 _xlpm.txt, TRIM(E785),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SCRUBBER 3 PCS SET</v>
      </c>
      <c r="H785" s="6" t="str">
        <f t="shared" si="60"/>
        <v>SS410-B</v>
      </c>
      <c r="I785" s="6" t="str" cm="1">
        <f t="array" ref="I785">_xlfn.LET(
 _xlpm.txt, E785,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85" s="6" t="e" cm="1">
        <f t="array" ref="J785">_xlfn.LET(
 _xlpm.txt, E785,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85" s="6" t="str" cm="1">
        <f t="array" ref="K785">_xlfn.LET(
 _xlpm.txt, E785,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785" s="6" t="str">
        <f>IFERROR(_xlfn.TEXTAFTER(_xlfn.TEXTBEFORE(E785," PER"),"USD ")," ")</f>
        <v>0.185</v>
      </c>
      <c r="M785" s="6" t="str">
        <f t="shared" si="61"/>
        <v>SET</v>
      </c>
      <c r="N785" s="6">
        <v>223.3</v>
      </c>
      <c r="O785" s="6" t="s">
        <v>28</v>
      </c>
      <c r="P785" s="6">
        <v>251.92713839999999</v>
      </c>
      <c r="Q785" s="6">
        <v>56255.33</v>
      </c>
      <c r="R785" s="6">
        <v>3.0152859169999999</v>
      </c>
      <c r="S785" s="6">
        <v>673.31334530000004</v>
      </c>
      <c r="T785" s="27">
        <v>24729.9</v>
      </c>
      <c r="U785" s="6">
        <f t="shared" si="62"/>
        <v>254.94242431699999</v>
      </c>
      <c r="V785" s="6">
        <f t="shared" si="63"/>
        <v>2022</v>
      </c>
      <c r="W785" s="10" t="str">
        <f>IFERROR(VLOOKUP(VALUE(D785),'HSN Lookup'!$A:$B,2,0),"Unknown")</f>
        <v>Steel Scrubbers</v>
      </c>
      <c r="X785" s="6" t="str">
        <f t="shared" si="64"/>
        <v>Scrubber</v>
      </c>
    </row>
    <row r="786" spans="1:24">
      <c r="A786" s="25" t="s">
        <v>24</v>
      </c>
      <c r="B786" s="6" t="s">
        <v>1072</v>
      </c>
      <c r="C786" s="6" t="s">
        <v>26</v>
      </c>
      <c r="D786" s="26" t="s">
        <v>32</v>
      </c>
      <c r="E786" s="6" t="s">
        <v>1073</v>
      </c>
      <c r="F786" s="6" t="str">
        <f>LEFT(E786, FIND(" ", E786)-1)</f>
        <v>SB-01</v>
      </c>
      <c r="G786" s="6" t="str" cm="1">
        <f t="array" ref="G786">_xlfn.LET(
 _xlpm.txt, TRIM(E786),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786" s="6" t="str">
        <f t="shared" si="60"/>
        <v>SB-01</v>
      </c>
      <c r="I786" s="6" t="str" cm="1">
        <f t="array" ref="I786">_xlfn.LET(
 _xlpm.txt, E786,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86" s="6" t="e" cm="1">
        <f t="array" ref="J786">_xlfn.LET(
 _xlpm.txt, E786,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786" s="6" t="e" cm="1">
        <f t="array" ref="K786">_xlfn.LET(
 _xlpm.txt, E786,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86" s="6" t="str">
        <f>IFERROR(_xlfn.TEXTAFTER(_xlfn.TEXTBEFORE(E786," PER"),"USD ")," ")</f>
        <v>1.066</v>
      </c>
      <c r="M786" s="6" t="e">
        <f t="shared" si="61"/>
        <v>#VALUE!</v>
      </c>
      <c r="N786" s="6">
        <v>427.5</v>
      </c>
      <c r="O786" s="6" t="s">
        <v>28</v>
      </c>
      <c r="P786" s="6">
        <v>583.34264329999996</v>
      </c>
      <c r="Q786" s="6">
        <v>249378.98</v>
      </c>
      <c r="R786" s="6">
        <v>6.981958627</v>
      </c>
      <c r="S786" s="6">
        <v>2984.7873129999998</v>
      </c>
      <c r="T786" s="27">
        <v>91372.5</v>
      </c>
      <c r="U786" s="6">
        <f t="shared" si="62"/>
        <v>590.324601927</v>
      </c>
      <c r="V786" s="6">
        <f t="shared" si="63"/>
        <v>2022</v>
      </c>
      <c r="W786" s="10" t="str">
        <f>IFERROR(VLOOKUP(VALUE(D786),'HSN Lookup'!$A:$B,2,0),"Unknown")</f>
        <v>Household Steel Items</v>
      </c>
      <c r="X786" s="6" t="str">
        <f t="shared" si="64"/>
        <v>Other</v>
      </c>
    </row>
    <row r="787" spans="1:24">
      <c r="A787" s="25" t="s">
        <v>24</v>
      </c>
      <c r="B787" s="6" t="s">
        <v>1072</v>
      </c>
      <c r="C787" s="6" t="s">
        <v>26</v>
      </c>
      <c r="D787" s="26" t="s">
        <v>32</v>
      </c>
      <c r="E787" s="6" t="s">
        <v>1074</v>
      </c>
      <c r="F787" s="6" t="str">
        <f>LEFT(E787, FIND(" ", E787)-1)</f>
        <v>SL-01</v>
      </c>
      <c r="G787" s="6" t="str" cm="1">
        <f t="array" ref="G787">_xlfn.LET(
 _xlpm.txt, TRIM(E787),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787" s="6" t="str">
        <f t="shared" si="60"/>
        <v>SL-01</v>
      </c>
      <c r="I787" s="6" t="str" cm="1">
        <f t="array" ref="I787">_xlfn.LET(
 _xlpm.txt, E787,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87" s="6" cm="1">
        <f t="array" ref="J787">_xlfn.LET(
 _xlpm.txt, E787,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19008</v>
      </c>
      <c r="K787" s="6" t="str" cm="1">
        <f t="array" ref="K787">_xlfn.LET(
 _xlpm.txt, E787,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87" s="6" t="str">
        <f>IFERROR(_xlfn.TEXTAFTER(_xlfn.TEXTBEFORE(E787," PER"),"USD ")," ")</f>
        <v>1.140</v>
      </c>
      <c r="M787" s="6" t="str">
        <f t="shared" si="61"/>
        <v>PCS</v>
      </c>
      <c r="N787" s="6">
        <v>3801.6</v>
      </c>
      <c r="O787" s="6" t="s">
        <v>28</v>
      </c>
      <c r="P787" s="6">
        <v>493.87119630000001</v>
      </c>
      <c r="Q787" s="6">
        <v>1877500.74</v>
      </c>
      <c r="R787" s="6">
        <v>5.9110855339999997</v>
      </c>
      <c r="S787" s="6">
        <v>22471.582760000001</v>
      </c>
      <c r="T787" s="27">
        <v>687916.2</v>
      </c>
      <c r="U787" s="6">
        <f t="shared" si="62"/>
        <v>499.782281834</v>
      </c>
      <c r="V787" s="6">
        <f t="shared" si="63"/>
        <v>2022</v>
      </c>
      <c r="W787" s="10" t="str">
        <f>IFERROR(VLOOKUP(VALUE(D787),'HSN Lookup'!$A:$B,2,0),"Unknown")</f>
        <v>Household Steel Items</v>
      </c>
      <c r="X787" s="6" t="str">
        <f t="shared" si="64"/>
        <v>Other</v>
      </c>
    </row>
    <row r="788" spans="1:24">
      <c r="A788" s="25" t="s">
        <v>24</v>
      </c>
      <c r="B788" s="6" t="s">
        <v>1072</v>
      </c>
      <c r="C788" s="6" t="s">
        <v>26</v>
      </c>
      <c r="D788" s="26" t="s">
        <v>32</v>
      </c>
      <c r="E788" s="6" t="s">
        <v>1075</v>
      </c>
      <c r="F788" s="6" t="str">
        <f>LEFT(E788, FIND(" ", E788)-1)</f>
        <v>NP-21</v>
      </c>
      <c r="G788" s="6" t="str" cm="1">
        <f t="array" ref="G788">_xlfn.LET(
 _xlpm.txt, TRIM(E788),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650ML S115</v>
      </c>
      <c r="H788" s="6" t="str">
        <f t="shared" si="60"/>
        <v>NP-21</v>
      </c>
      <c r="I788" s="6" cm="1">
        <f t="array" ref="I788">_xlfn.LET(
 _xlpm.txt, E788,
 _xlpm.afterQty, IFERROR(_xlfn.TEXTAFTER(_xlpm.txt, "QTY:"), ""),
 _xlpm.numberText, TRIM(_xlfn.TEXTBEFORE(_xlpm.afterQty, " ")),
 _xlpm.cleanNum, SUBSTITUTE(_xlpm.numberText, ",", ""),
 IF(ISNUMBER(--_xlpm.cleanNum), --_xlpm.cleanNum, "")
)</f>
        <v>19944</v>
      </c>
      <c r="J788" s="6" cm="1">
        <f t="array" ref="J788">_xlfn.LET(
 _xlpm.txt, E788,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19944</v>
      </c>
      <c r="K788" s="6" t="str" cm="1">
        <f t="array" ref="K788">_xlfn.LET(
 _xlpm.txt, E788,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88" s="6" t="str">
        <f>IFERROR(_xlfn.TEXTAFTER(_xlfn.TEXTBEFORE(E788," PER"),"USD ")," ")</f>
        <v>1.010</v>
      </c>
      <c r="M788" s="6" t="str">
        <f t="shared" si="61"/>
        <v>PCS</v>
      </c>
      <c r="N788" s="6">
        <v>3545.6</v>
      </c>
      <c r="O788" s="6" t="s">
        <v>28</v>
      </c>
      <c r="P788" s="6">
        <v>492.24662119999999</v>
      </c>
      <c r="Q788" s="6">
        <v>1745309.62</v>
      </c>
      <c r="R788" s="6">
        <v>5.8916411870000003</v>
      </c>
      <c r="S788" s="6">
        <v>20889.402989999999</v>
      </c>
      <c r="T788" s="27">
        <v>639481.4</v>
      </c>
      <c r="U788" s="6">
        <f t="shared" si="62"/>
        <v>498.138262387</v>
      </c>
      <c r="V788" s="6">
        <f t="shared" si="63"/>
        <v>2022</v>
      </c>
      <c r="W788" s="10" t="str">
        <f>IFERROR(VLOOKUP(VALUE(D788),'HSN Lookup'!$A:$B,2,0),"Unknown")</f>
        <v>Household Steel Items</v>
      </c>
      <c r="X788" s="6" t="str">
        <f t="shared" si="64"/>
        <v>Other</v>
      </c>
    </row>
    <row r="789" spans="1:24">
      <c r="A789" s="25" t="s">
        <v>24</v>
      </c>
      <c r="B789" s="6" t="s">
        <v>1076</v>
      </c>
      <c r="C789" s="6" t="s">
        <v>26</v>
      </c>
      <c r="D789" s="26" t="s">
        <v>32</v>
      </c>
      <c r="E789" s="6" t="s">
        <v>1077</v>
      </c>
      <c r="F789" s="6" t="str">
        <f>LEFT(E789, FIND(" ", E789)-1)</f>
        <v>6561</v>
      </c>
      <c r="G789" s="6" t="str" cm="1">
        <f t="array" ref="G789">_xlfn.LET(
 _xlpm.txt, TRIM(E789),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</v>
      </c>
      <c r="H789" s="6" t="str">
        <f t="shared" si="60"/>
        <v>6561</v>
      </c>
      <c r="I789" s="6" cm="1">
        <f t="array" ref="I789">_xlfn.LET(
 _xlpm.txt, E789,
 _xlpm.afterQty, IFERROR(_xlfn.TEXTAFTER(_xlpm.txt, "QTY:"), ""),
 _xlpm.numberText, TRIM(_xlfn.TEXTBEFORE(_xlpm.afterQty, " ")),
 _xlpm.cleanNum, SUBSTITUTE(_xlpm.numberText, ",", ""),
 IF(ISNUMBER(--_xlpm.cleanNum), --_xlpm.cleanNum, "")
)</f>
        <v>21600</v>
      </c>
      <c r="J789" s="6" t="e" cm="1">
        <f t="array" ref="J789">_xlfn.LET(
 _xlpm.txt, E789,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89" s="6" t="e" cm="1">
        <f t="array" ref="K789">_xlfn.LET(
 _xlpm.txt, E789,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89" s="6" t="str">
        <f>IFERROR(_xlfn.TEXTAFTER(_xlfn.TEXTBEFORE(E789," PER"),"USD ")," ")</f>
        <v xml:space="preserve"> </v>
      </c>
      <c r="M789" s="6" t="e">
        <f t="shared" si="61"/>
        <v>#N/A</v>
      </c>
      <c r="N789" s="6">
        <v>8232</v>
      </c>
      <c r="O789" s="6" t="s">
        <v>28</v>
      </c>
      <c r="P789" s="6">
        <v>562.4123141</v>
      </c>
      <c r="Q789" s="6">
        <v>4629778.17</v>
      </c>
      <c r="R789" s="6">
        <v>6.73144601</v>
      </c>
      <c r="S789" s="6">
        <v>55413.263550000003</v>
      </c>
      <c r="T789" s="27">
        <v>1696350.7</v>
      </c>
      <c r="U789" s="6">
        <f t="shared" si="62"/>
        <v>569.14376011000002</v>
      </c>
      <c r="V789" s="6">
        <f t="shared" si="63"/>
        <v>2022</v>
      </c>
      <c r="W789" s="10" t="str">
        <f>IFERROR(VLOOKUP(VALUE(D789),'HSN Lookup'!$A:$B,2,0),"Unknown")</f>
        <v>Household Steel Items</v>
      </c>
      <c r="X789" s="6" t="str">
        <f t="shared" si="64"/>
        <v>Lunch Box</v>
      </c>
    </row>
    <row r="790" spans="1:24">
      <c r="A790" s="25" t="s">
        <v>1078</v>
      </c>
      <c r="B790" s="6" t="s">
        <v>1079</v>
      </c>
      <c r="C790" s="6" t="s">
        <v>26</v>
      </c>
      <c r="D790" s="26" t="s">
        <v>32</v>
      </c>
      <c r="E790" s="6" t="s">
        <v>1080</v>
      </c>
      <c r="F790" s="6"/>
      <c r="G790" s="6" t="str" cm="1">
        <f t="array" ref="G790">_xlfn.LET(
 _xlpm.txt, TRIM(E790),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</v>
      </c>
      <c r="H790" s="6" t="str">
        <f t="shared" si="60"/>
        <v>ITEM NO-8504</v>
      </c>
      <c r="I790" s="6" t="str" cm="1">
        <f t="array" ref="I790">_xlfn.LET(
 _xlpm.txt, E790,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90" s="6" t="str" cm="1">
        <f t="array" ref="J790">_xlfn.LET(
 _xlpm.txt, E790,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790" s="6" t="e" cm="1">
        <f t="array" ref="K790">_xlfn.LET(
 _xlpm.txt, E790,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90" s="6" t="str">
        <f>IFERROR(_xlfn.TEXTAFTER(_xlfn.TEXTBEFORE(E790," PER"),"USD ")," ")</f>
        <v xml:space="preserve"> </v>
      </c>
      <c r="M790" s="6" t="e">
        <f t="shared" si="61"/>
        <v>#VALUE!</v>
      </c>
      <c r="N790" s="6">
        <v>22080</v>
      </c>
      <c r="O790" s="6" t="s">
        <v>1081</v>
      </c>
      <c r="P790" s="6">
        <v>214.16401680000001</v>
      </c>
      <c r="Q790" s="6">
        <v>4728741.49</v>
      </c>
      <c r="R790" s="6">
        <v>2.5633036119999999</v>
      </c>
      <c r="S790" s="6">
        <v>56597.743750000001</v>
      </c>
      <c r="T790" s="27">
        <v>1732610.9</v>
      </c>
      <c r="U790" s="6">
        <f t="shared" si="62"/>
        <v>216.72732041200001</v>
      </c>
      <c r="V790" s="6">
        <f t="shared" si="63"/>
        <v>2022</v>
      </c>
      <c r="W790" s="10" t="str">
        <f>IFERROR(VLOOKUP(VALUE(D790),'HSN Lookup'!$A:$B,2,0),"Unknown")</f>
        <v>Household Steel Items</v>
      </c>
      <c r="X790" s="6" t="str">
        <f t="shared" si="64"/>
        <v>Lunch Box</v>
      </c>
    </row>
    <row r="791" spans="1:24">
      <c r="A791" s="25" t="s">
        <v>1078</v>
      </c>
      <c r="B791" s="6" t="s">
        <v>1079</v>
      </c>
      <c r="C791" s="6" t="s">
        <v>26</v>
      </c>
      <c r="D791" s="26" t="s">
        <v>32</v>
      </c>
      <c r="E791" s="6" t="s">
        <v>1082</v>
      </c>
      <c r="F791" s="6"/>
      <c r="G791" s="6" t="str" cm="1">
        <f t="array" ref="G791">_xlfn.LET(
 _xlpm.txt, TRIM(E791),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 LAYER</v>
      </c>
      <c r="H791" s="6" t="str">
        <f t="shared" si="60"/>
        <v xml:space="preserve"> ITEM N0-8505</v>
      </c>
      <c r="I791" s="6" t="str" cm="1">
        <f t="array" ref="I791">_xlfn.LET(
 _xlpm.txt, E791,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91" s="6" t="str" cm="1">
        <f t="array" ref="J791">_xlfn.LET(
 _xlpm.txt, E791,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791" s="6" t="e" cm="1">
        <f t="array" ref="K791">_xlfn.LET(
 _xlpm.txt, E791,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791" s="6" t="str">
        <f>IFERROR(_xlfn.TEXTAFTER(_xlfn.TEXTBEFORE(E791," PER"),"USD ")," ")</f>
        <v xml:space="preserve"> </v>
      </c>
      <c r="M791" s="6" t="e">
        <f t="shared" si="61"/>
        <v>#VALUE!</v>
      </c>
      <c r="N791" s="6">
        <v>16800</v>
      </c>
      <c r="O791" s="6" t="s">
        <v>1081</v>
      </c>
      <c r="P791" s="6">
        <v>297.92978149999999</v>
      </c>
      <c r="Q791" s="6">
        <v>5005220.33</v>
      </c>
      <c r="R791" s="6">
        <v>3.5658860749999999</v>
      </c>
      <c r="S791" s="6">
        <v>59906.886059999997</v>
      </c>
      <c r="T791" s="27">
        <v>1833912.8</v>
      </c>
      <c r="U791" s="6">
        <f t="shared" si="62"/>
        <v>301.49566757499997</v>
      </c>
      <c r="V791" s="6">
        <f t="shared" si="63"/>
        <v>2022</v>
      </c>
      <c r="W791" s="10" t="str">
        <f>IFERROR(VLOOKUP(VALUE(D791),'HSN Lookup'!$A:$B,2,0),"Unknown")</f>
        <v>Household Steel Items</v>
      </c>
      <c r="X791" s="6" t="str">
        <f t="shared" si="64"/>
        <v>Lunch Box</v>
      </c>
    </row>
    <row r="792" spans="1:24">
      <c r="A792" s="25" t="s">
        <v>24</v>
      </c>
      <c r="B792" s="6" t="s">
        <v>1083</v>
      </c>
      <c r="C792" s="6" t="s">
        <v>26</v>
      </c>
      <c r="D792" s="26" t="s">
        <v>32</v>
      </c>
      <c r="E792" s="6" t="s">
        <v>1084</v>
      </c>
      <c r="F792" s="6" t="str">
        <f>LEFT(E792, FIND(" ", E792)-1)</f>
        <v>AM-06</v>
      </c>
      <c r="G792" s="6" t="str" cm="1">
        <f t="array" ref="G792">_xlfn.LET(
 _xlpm.txt, TRIM(E792),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BOTTLE 750ML SG805</v>
      </c>
      <c r="H792" s="6" t="str">
        <f t="shared" si="60"/>
        <v>AM-06</v>
      </c>
      <c r="I792" s="6" cm="1">
        <f t="array" ref="I792">_xlfn.LET(
 _xlpm.txt, E792,
 _xlpm.afterQty, IFERROR(_xlfn.TEXTAFTER(_xlpm.txt, "QTY:"), ""),
 _xlpm.numberText, TRIM(_xlfn.TEXTBEFORE(_xlpm.afterQty, " ")),
 _xlpm.cleanNum, SUBSTITUTE(_xlpm.numberText, ",", ""),
 IF(ISNUMBER(--_xlpm.cleanNum), --_xlpm.cleanNum, "")
)</f>
        <v>34056</v>
      </c>
      <c r="J792" s="6" cm="1">
        <f t="array" ref="J792">_xlfn.LET(
 _xlpm.txt, E792,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34056</v>
      </c>
      <c r="K792" s="6" t="str" cm="1">
        <f t="array" ref="K792">_xlfn.LET(
 _xlpm.txt, E792,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92" s="6" t="str">
        <f>IFERROR(_xlfn.TEXTAFTER(_xlfn.TEXTBEFORE(E792," PER"),"USD ")," ")</f>
        <v>1.010</v>
      </c>
      <c r="M792" s="6" t="str">
        <f t="shared" si="61"/>
        <v>PCS</v>
      </c>
      <c r="N792" s="6">
        <v>5108.3999999999996</v>
      </c>
      <c r="O792" s="6" t="s">
        <v>28</v>
      </c>
      <c r="P792" s="6">
        <v>583.02243169999997</v>
      </c>
      <c r="Q792" s="6">
        <v>2978311.79</v>
      </c>
      <c r="R792" s="6">
        <v>6.9781260520000004</v>
      </c>
      <c r="S792" s="6">
        <v>35647.059130000001</v>
      </c>
      <c r="T792" s="27">
        <v>1091253.5</v>
      </c>
      <c r="U792" s="6">
        <f t="shared" si="62"/>
        <v>590.00055775199996</v>
      </c>
      <c r="V792" s="6">
        <f t="shared" si="63"/>
        <v>2022</v>
      </c>
      <c r="W792" s="10" t="str">
        <f>IFERROR(VLOOKUP(VALUE(D792),'HSN Lookup'!$A:$B,2,0),"Unknown")</f>
        <v>Household Steel Items</v>
      </c>
      <c r="X792" s="6" t="str">
        <f t="shared" si="64"/>
        <v>Other</v>
      </c>
    </row>
    <row r="793" spans="1:24">
      <c r="A793" s="25" t="s">
        <v>24</v>
      </c>
      <c r="B793" s="6" t="s">
        <v>1083</v>
      </c>
      <c r="C793" s="6" t="s">
        <v>26</v>
      </c>
      <c r="D793" s="26" t="s">
        <v>32</v>
      </c>
      <c r="E793" s="6" t="s">
        <v>1085</v>
      </c>
      <c r="F793" s="6" t="str">
        <f>LEFT(E793, FIND(" ", E793)-1)</f>
        <v>SB-01</v>
      </c>
      <c r="G793" s="6" t="str" cm="1">
        <f t="array" ref="G793">_xlfn.LET(
 _xlpm.txt, TRIM(E793),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793" s="6" t="str">
        <f t="shared" si="60"/>
        <v>SB-01</v>
      </c>
      <c r="I793" s="6" cm="1">
        <f t="array" ref="I793">_xlfn.LET(
 _xlpm.txt, E793,
 _xlpm.afterQty, IFERROR(_xlfn.TEXTAFTER(_xlpm.txt, "QTY:"), ""),
 _xlpm.numberText, TRIM(_xlfn.TEXTBEFORE(_xlpm.afterQty, " ")),
 _xlpm.cleanNum, SUBSTITUTE(_xlpm.numberText, ",", ""),
 IF(ISNUMBER(--_xlpm.cleanNum), --_xlpm.cleanNum, "")
)</f>
        <v>13680</v>
      </c>
      <c r="J793" s="6" cm="1">
        <f t="array" ref="J793">_xlfn.LET(
 _xlpm.txt, E793,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13680</v>
      </c>
      <c r="K793" s="6" t="str" cm="1">
        <f t="array" ref="K793">_xlfn.LET(
 _xlpm.txt, E793,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93" s="6" t="str">
        <f>IFERROR(_xlfn.TEXTAFTER(_xlfn.TEXTBEFORE(E793," PER"),"USD ")," ")</f>
        <v>1.066</v>
      </c>
      <c r="M793" s="6" t="str">
        <f t="shared" si="61"/>
        <v>PCS</v>
      </c>
      <c r="N793" s="6">
        <v>2166</v>
      </c>
      <c r="O793" s="6" t="s">
        <v>28</v>
      </c>
      <c r="P793" s="6">
        <v>582.96173590000001</v>
      </c>
      <c r="Q793" s="6">
        <v>1262695.1200000001</v>
      </c>
      <c r="R793" s="6">
        <v>6.9773995920000003</v>
      </c>
      <c r="S793" s="6">
        <v>15113.04752</v>
      </c>
      <c r="T793" s="27">
        <v>462651.5</v>
      </c>
      <c r="U793" s="6">
        <f t="shared" si="62"/>
        <v>589.93913549199999</v>
      </c>
      <c r="V793" s="6">
        <f t="shared" si="63"/>
        <v>2022</v>
      </c>
      <c r="W793" s="10" t="str">
        <f>IFERROR(VLOOKUP(VALUE(D793),'HSN Lookup'!$A:$B,2,0),"Unknown")</f>
        <v>Household Steel Items</v>
      </c>
      <c r="X793" s="6" t="str">
        <f t="shared" si="64"/>
        <v>Other</v>
      </c>
    </row>
    <row r="794" spans="1:24">
      <c r="A794" s="25" t="s">
        <v>24</v>
      </c>
      <c r="B794" s="6" t="s">
        <v>1083</v>
      </c>
      <c r="C794" s="6" t="s">
        <v>26</v>
      </c>
      <c r="D794" s="26" t="s">
        <v>32</v>
      </c>
      <c r="E794" s="6" t="s">
        <v>1086</v>
      </c>
      <c r="F794" s="6" t="str">
        <f>LEFT(E794, FIND(" ", E794)-1)</f>
        <v>SL-01</v>
      </c>
      <c r="G794" s="6" t="str" cm="1">
        <f t="array" ref="G794">_xlfn.LET(
 _xlpm.txt, TRIM(E794),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794" s="6" t="str">
        <f t="shared" si="60"/>
        <v>SL-01</v>
      </c>
      <c r="I794" s="6" t="str" cm="1">
        <f t="array" ref="I794">_xlfn.LET(
 _xlpm.txt, E794,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94" s="6" cm="1">
        <f t="array" ref="J794">_xlfn.LET(
 _xlpm.txt, E794,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38736</v>
      </c>
      <c r="K794" s="6" t="str" cm="1">
        <f t="array" ref="K794">_xlfn.LET(
 _xlpm.txt, E794,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94" s="6" t="str">
        <f>IFERROR(_xlfn.TEXTAFTER(_xlfn.TEXTBEFORE(E794," PER"),"USD ")," ")</f>
        <v>1.140</v>
      </c>
      <c r="M794" s="6" t="str">
        <f t="shared" si="61"/>
        <v>PCS</v>
      </c>
      <c r="N794" s="6">
        <v>7747.2</v>
      </c>
      <c r="O794" s="6" t="s">
        <v>28</v>
      </c>
      <c r="P794" s="6">
        <v>493.54871700000001</v>
      </c>
      <c r="Q794" s="6">
        <v>3823620.62</v>
      </c>
      <c r="R794" s="6">
        <v>5.9072258160000004</v>
      </c>
      <c r="S794" s="6">
        <v>45764.459840000003</v>
      </c>
      <c r="T794" s="27">
        <v>1400974.6</v>
      </c>
      <c r="U794" s="6">
        <f t="shared" si="62"/>
        <v>499.455942816</v>
      </c>
      <c r="V794" s="6">
        <f t="shared" si="63"/>
        <v>2022</v>
      </c>
      <c r="W794" s="10" t="str">
        <f>IFERROR(VLOOKUP(VALUE(D794),'HSN Lookup'!$A:$B,2,0),"Unknown")</f>
        <v>Household Steel Items</v>
      </c>
      <c r="X794" s="6" t="str">
        <f t="shared" si="64"/>
        <v>Other</v>
      </c>
    </row>
    <row r="795" spans="1:24">
      <c r="A795" s="25" t="s">
        <v>24</v>
      </c>
      <c r="B795" s="6" t="s">
        <v>1087</v>
      </c>
      <c r="C795" s="6" t="s">
        <v>26</v>
      </c>
      <c r="D795" s="26" t="s">
        <v>32</v>
      </c>
      <c r="E795" s="6" t="s">
        <v>1088</v>
      </c>
      <c r="F795" s="6" t="str">
        <f>LEFT(E795, FIND(" ", E795)-1)</f>
        <v>NP-19</v>
      </c>
      <c r="G795" s="6" t="str" cm="1">
        <f t="array" ref="G795">_xlfn.LET(
 _xlpm.txt, TRIM(E795),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795" s="6" t="str">
        <f t="shared" si="60"/>
        <v>NP-19</v>
      </c>
      <c r="I795" s="6" cm="1">
        <f t="array" ref="I795">_xlfn.LET(
 _xlpm.txt, E795,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795" s="6" cm="1">
        <f t="array" ref="J795">_xlfn.LET(
 _xlpm.txt, E795,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795" s="6" t="str" cm="1">
        <f t="array" ref="K795">_xlfn.LET(
 _xlpm.txt, E795,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95" s="6" t="str">
        <f>IFERROR(_xlfn.TEXTAFTER(_xlfn.TEXTBEFORE(E795," PER"),"USD ")," ")</f>
        <v>0.461</v>
      </c>
      <c r="M795" s="6" t="str">
        <f t="shared" si="61"/>
        <v>PCS</v>
      </c>
      <c r="N795" s="6">
        <v>7875</v>
      </c>
      <c r="O795" s="6" t="s">
        <v>28</v>
      </c>
      <c r="P795" s="6">
        <v>260.89232509999999</v>
      </c>
      <c r="Q795" s="6">
        <v>2054527.06</v>
      </c>
      <c r="R795" s="6">
        <v>3.1225891689999998</v>
      </c>
      <c r="S795" s="6">
        <v>24590.389709999999</v>
      </c>
      <c r="T795" s="27">
        <v>752778.7</v>
      </c>
      <c r="U795" s="6">
        <f t="shared" si="62"/>
        <v>264.01491426899997</v>
      </c>
      <c r="V795" s="6">
        <f t="shared" si="63"/>
        <v>2022</v>
      </c>
      <c r="W795" s="10" t="str">
        <f>IFERROR(VLOOKUP(VALUE(D795),'HSN Lookup'!$A:$B,2,0),"Unknown")</f>
        <v>Household Steel Items</v>
      </c>
      <c r="X795" s="6" t="str">
        <f t="shared" si="64"/>
        <v>Other</v>
      </c>
    </row>
    <row r="796" spans="1:24">
      <c r="A796" s="25" t="s">
        <v>24</v>
      </c>
      <c r="B796" s="6" t="s">
        <v>1087</v>
      </c>
      <c r="C796" s="6" t="s">
        <v>26</v>
      </c>
      <c r="D796" s="26" t="s">
        <v>32</v>
      </c>
      <c r="E796" s="6" t="s">
        <v>1089</v>
      </c>
      <c r="F796" s="6" t="str">
        <f>LEFT(E796, FIND(" ", E796)-1)</f>
        <v>SB-01</v>
      </c>
      <c r="G796" s="6" t="str" cm="1">
        <f t="array" ref="G796">_xlfn.LET(
 _xlpm.txt, TRIM(E796),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796" s="6" t="str">
        <f t="shared" si="60"/>
        <v>SB-01</v>
      </c>
      <c r="I796" s="6" cm="1">
        <f t="array" ref="I796">_xlfn.LET(
 _xlpm.txt, E796,
 _xlpm.afterQty, IFERROR(_xlfn.TEXTAFTER(_xlpm.txt, "QTY:"), ""),
 _xlpm.numberText, TRIM(_xlfn.TEXTBEFORE(_xlpm.afterQty, " ")),
 _xlpm.cleanNum, SUBSTITUTE(_xlpm.numberText, ",", ""),
 IF(ISNUMBER(--_xlpm.cleanNum), --_xlpm.cleanNum, "")
)</f>
        <v>24120</v>
      </c>
      <c r="J796" s="6" cm="1">
        <f t="array" ref="J796">_xlfn.LET(
 _xlpm.txt, E796,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24120</v>
      </c>
      <c r="K796" s="6" t="str" cm="1">
        <f t="array" ref="K796">_xlfn.LET(
 _xlpm.txt, E796,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96" s="6" t="str">
        <f>IFERROR(_xlfn.TEXTAFTER(_xlfn.TEXTBEFORE(E796," PER"),"USD ")," ")</f>
        <v>1.066</v>
      </c>
      <c r="M796" s="6" t="str">
        <f t="shared" si="61"/>
        <v>PCS</v>
      </c>
      <c r="N796" s="6">
        <v>3819</v>
      </c>
      <c r="O796" s="6" t="s">
        <v>28</v>
      </c>
      <c r="P796" s="6">
        <v>583.88999739999997</v>
      </c>
      <c r="Q796" s="6">
        <v>2229875.9</v>
      </c>
      <c r="R796" s="6">
        <v>6.9885098430000001</v>
      </c>
      <c r="S796" s="6">
        <v>26689.11909</v>
      </c>
      <c r="T796" s="27">
        <v>817026.5</v>
      </c>
      <c r="U796" s="6">
        <f t="shared" si="62"/>
        <v>590.87850724299994</v>
      </c>
      <c r="V796" s="6">
        <f t="shared" si="63"/>
        <v>2022</v>
      </c>
      <c r="W796" s="10" t="str">
        <f>IFERROR(VLOOKUP(VALUE(D796),'HSN Lookup'!$A:$B,2,0),"Unknown")</f>
        <v>Household Steel Items</v>
      </c>
      <c r="X796" s="6" t="str">
        <f t="shared" si="64"/>
        <v>Other</v>
      </c>
    </row>
    <row r="797" spans="1:24">
      <c r="A797" s="25" t="s">
        <v>24</v>
      </c>
      <c r="B797" s="6" t="s">
        <v>1087</v>
      </c>
      <c r="C797" s="6" t="s">
        <v>26</v>
      </c>
      <c r="D797" s="26" t="s">
        <v>32</v>
      </c>
      <c r="E797" s="6" t="s">
        <v>1090</v>
      </c>
      <c r="F797" s="6" t="str">
        <f>LEFT(E797, FIND(" ", E797)-1)</f>
        <v>SL-01</v>
      </c>
      <c r="G797" s="6" t="str" cm="1">
        <f t="array" ref="G797">_xlfn.LET(
 _xlpm.txt, TRIM(E797),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797" s="6" t="str">
        <f t="shared" si="60"/>
        <v>SL-01</v>
      </c>
      <c r="I797" s="6" t="str" cm="1">
        <f t="array" ref="I797">_xlfn.LET(
 _xlpm.txt, E797,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797" s="6" cm="1">
        <f t="array" ref="J797">_xlfn.LET(
 _xlpm.txt, E797,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19440</v>
      </c>
      <c r="K797" s="6" t="str" cm="1">
        <f t="array" ref="K797">_xlfn.LET(
 _xlpm.txt, E797,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97" s="6" t="str">
        <f>IFERROR(_xlfn.TEXTAFTER(_xlfn.TEXTBEFORE(E797," PER"),"USD ")," ")</f>
        <v>1.140</v>
      </c>
      <c r="M797" s="6" t="str">
        <f t="shared" si="61"/>
        <v>PCS</v>
      </c>
      <c r="N797" s="6">
        <v>3888</v>
      </c>
      <c r="O797" s="6" t="s">
        <v>28</v>
      </c>
      <c r="P797" s="6">
        <v>494.33460650000001</v>
      </c>
      <c r="Q797" s="6">
        <v>1921972.95</v>
      </c>
      <c r="R797" s="6">
        <v>5.916632034</v>
      </c>
      <c r="S797" s="6">
        <v>23003.86535</v>
      </c>
      <c r="T797" s="27">
        <v>704210.9</v>
      </c>
      <c r="U797" s="6">
        <f t="shared" si="62"/>
        <v>500.25123853399998</v>
      </c>
      <c r="V797" s="6">
        <f t="shared" si="63"/>
        <v>2022</v>
      </c>
      <c r="W797" s="10" t="str">
        <f>IFERROR(VLOOKUP(VALUE(D797),'HSN Lookup'!$A:$B,2,0),"Unknown")</f>
        <v>Household Steel Items</v>
      </c>
      <c r="X797" s="6" t="str">
        <f t="shared" si="64"/>
        <v>Other</v>
      </c>
    </row>
    <row r="798" spans="1:24">
      <c r="A798" s="25" t="s">
        <v>24</v>
      </c>
      <c r="B798" s="6" t="s">
        <v>1091</v>
      </c>
      <c r="C798" s="6" t="s">
        <v>26</v>
      </c>
      <c r="D798" s="26" t="s">
        <v>32</v>
      </c>
      <c r="E798" s="6" t="s">
        <v>1092</v>
      </c>
      <c r="F798" s="6" t="str">
        <f>LEFT(E798, FIND(" ", E798)-1)</f>
        <v>NP-20</v>
      </c>
      <c r="G798" s="6" t="str" cm="1">
        <f t="array" ref="G798">_xlfn.LET(
 _xlpm.txt, TRIM(E798),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798" s="6" t="str">
        <f t="shared" si="60"/>
        <v>NP-20</v>
      </c>
      <c r="I798" s="6" cm="1">
        <f t="array" ref="I798">_xlfn.LET(
 _xlpm.txt, E798,
 _xlpm.afterQty, IFERROR(_xlfn.TEXTAFTER(_xlpm.txt, "QTY:"), ""),
 _xlpm.numberText, TRIM(_xlfn.TEXTBEFORE(_xlpm.afterQty, " ")),
 _xlpm.cleanNum, SUBSTITUTE(_xlpm.numberText, ",", ""),
 IF(ISNUMBER(--_xlpm.cleanNum), --_xlpm.cleanNum, "")
)</f>
        <v>16488</v>
      </c>
      <c r="J798" s="6" t="e" cm="1">
        <f t="array" ref="J798">_xlfn.LET(
 _xlpm.txt, E798,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798" s="6" t="e" cm="1">
        <f t="array" ref="K798">_xlfn.LET(
 _xlpm.txt, E798,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798" s="6" t="str">
        <f>IFERROR(_xlfn.TEXTAFTER(_xlfn.TEXTBEFORE(E798," PER"),"USD ")," ")</f>
        <v>0.988</v>
      </c>
      <c r="M798" s="6" t="e">
        <f t="shared" si="61"/>
        <v>#N/A</v>
      </c>
      <c r="N798" s="6">
        <v>2931.2</v>
      </c>
      <c r="O798" s="6" t="s">
        <v>28</v>
      </c>
      <c r="P798" s="6">
        <v>472.86017670000001</v>
      </c>
      <c r="Q798" s="6">
        <v>1386047.75</v>
      </c>
      <c r="R798" s="6">
        <v>5.7665875209999999</v>
      </c>
      <c r="S798" s="6">
        <v>16903.021339999999</v>
      </c>
      <c r="T798" s="27">
        <v>507848</v>
      </c>
      <c r="U798" s="6">
        <f t="shared" si="62"/>
        <v>478.62676422100003</v>
      </c>
      <c r="V798" s="6">
        <f t="shared" si="63"/>
        <v>2022</v>
      </c>
      <c r="W798" s="10" t="str">
        <f>IFERROR(VLOOKUP(VALUE(D798),'HSN Lookup'!$A:$B,2,0),"Unknown")</f>
        <v>Household Steel Items</v>
      </c>
      <c r="X798" s="6" t="str">
        <f t="shared" si="64"/>
        <v>Other</v>
      </c>
    </row>
    <row r="799" spans="1:24">
      <c r="A799" s="25" t="s">
        <v>24</v>
      </c>
      <c r="B799" s="6" t="s">
        <v>1091</v>
      </c>
      <c r="C799" s="6" t="s">
        <v>26</v>
      </c>
      <c r="D799" s="26" t="s">
        <v>32</v>
      </c>
      <c r="E799" s="6" t="s">
        <v>1093</v>
      </c>
      <c r="F799" s="6" t="str">
        <f>LEFT(E799, FIND(" ", E799)-1)</f>
        <v>AM-06</v>
      </c>
      <c r="G799" s="6" t="str" cm="1">
        <f t="array" ref="G799">_xlfn.LET(
 _xlpm.txt, TRIM(E799),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BOTTLE 750ML SG805</v>
      </c>
      <c r="H799" s="6" t="str">
        <f t="shared" si="60"/>
        <v>AM-06</v>
      </c>
      <c r="I799" s="6" cm="1">
        <f t="array" ref="I799">_xlfn.LET(
 _xlpm.txt, E799,
 _xlpm.afterQty, IFERROR(_xlfn.TEXTAFTER(_xlpm.txt, "QTY:"), ""),
 _xlpm.numberText, TRIM(_xlfn.TEXTBEFORE(_xlpm.afterQty, " ")),
 _xlpm.cleanNum, SUBSTITUTE(_xlpm.numberText, ",", ""),
 IF(ISNUMBER(--_xlpm.cleanNum), --_xlpm.cleanNum, "")
)</f>
        <v>288</v>
      </c>
      <c r="J799" s="6" cm="1">
        <f t="array" ref="J799">_xlfn.LET(
 _xlpm.txt, E799,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288</v>
      </c>
      <c r="K799" s="6" t="str" cm="1">
        <f t="array" ref="K799">_xlfn.LET(
 _xlpm.txt, E799,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799" s="6" t="str">
        <f>IFERROR(_xlfn.TEXTAFTER(_xlfn.TEXTBEFORE(E799," PER"),"USD ")," ")</f>
        <v xml:space="preserve"> </v>
      </c>
      <c r="M799" s="6" t="str">
        <f t="shared" si="61"/>
        <v>PCS</v>
      </c>
      <c r="N799" s="6">
        <v>43.2</v>
      </c>
      <c r="O799" s="6" t="s">
        <v>28</v>
      </c>
      <c r="P799" s="6">
        <v>572.90601849999996</v>
      </c>
      <c r="Q799" s="6">
        <v>24749.54</v>
      </c>
      <c r="R799" s="6">
        <v>6.9866587620000002</v>
      </c>
      <c r="S799" s="6">
        <v>301.82365850000002</v>
      </c>
      <c r="T799" s="27">
        <v>9068.2000000000007</v>
      </c>
      <c r="U799" s="6">
        <f t="shared" si="62"/>
        <v>579.89267726200001</v>
      </c>
      <c r="V799" s="6">
        <f t="shared" si="63"/>
        <v>2022</v>
      </c>
      <c r="W799" s="10" t="str">
        <f>IFERROR(VLOOKUP(VALUE(D799),'HSN Lookup'!$A:$B,2,0),"Unknown")</f>
        <v>Household Steel Items</v>
      </c>
      <c r="X799" s="6" t="str">
        <f t="shared" si="64"/>
        <v>Other</v>
      </c>
    </row>
    <row r="800" spans="1:24">
      <c r="A800" s="25" t="s">
        <v>24</v>
      </c>
      <c r="B800" s="6" t="s">
        <v>1091</v>
      </c>
      <c r="C800" s="6" t="s">
        <v>26</v>
      </c>
      <c r="D800" s="26" t="s">
        <v>32</v>
      </c>
      <c r="E800" s="6" t="s">
        <v>1094</v>
      </c>
      <c r="F800" s="6" t="str">
        <f>LEFT(E800, FIND(" ", E800)-1)</f>
        <v>SB-01</v>
      </c>
      <c r="G800" s="6" t="str" cm="1">
        <f t="array" ref="G800">_xlfn.LET(
 _xlpm.txt, TRIM(E800),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800" s="6" t="str">
        <f t="shared" si="60"/>
        <v>SB-01</v>
      </c>
      <c r="I800" s="6" t="str" cm="1">
        <f t="array" ref="I800">_xlfn.LET(
 _xlpm.txt, E800,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00" s="6" t="e" cm="1">
        <f t="array" ref="J800">_xlfn.LET(
 _xlpm.txt, E800,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00" s="6" t="e" cm="1">
        <f t="array" ref="K800">_xlfn.LET(
 _xlpm.txt, E800,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00" s="6" t="str">
        <f>IFERROR(_xlfn.TEXTAFTER(_xlfn.TEXTBEFORE(E800," PER"),"USD ")," ")</f>
        <v>1.066</v>
      </c>
      <c r="M800" s="6" t="e">
        <f t="shared" si="61"/>
        <v>#VALUE!</v>
      </c>
      <c r="N800" s="6">
        <v>889.2</v>
      </c>
      <c r="O800" s="6" t="s">
        <v>28</v>
      </c>
      <c r="P800" s="6">
        <v>572.84678359999998</v>
      </c>
      <c r="Q800" s="6">
        <v>509375.36</v>
      </c>
      <c r="R800" s="6">
        <v>6.9859363859999997</v>
      </c>
      <c r="S800" s="6">
        <v>6211.8946340000002</v>
      </c>
      <c r="T800" s="27">
        <v>186635.2</v>
      </c>
      <c r="U800" s="6">
        <f t="shared" si="62"/>
        <v>579.83271998600003</v>
      </c>
      <c r="V800" s="6">
        <f t="shared" si="63"/>
        <v>2022</v>
      </c>
      <c r="W800" s="10" t="str">
        <f>IFERROR(VLOOKUP(VALUE(D800),'HSN Lookup'!$A:$B,2,0),"Unknown")</f>
        <v>Household Steel Items</v>
      </c>
      <c r="X800" s="6" t="str">
        <f t="shared" si="64"/>
        <v>Other</v>
      </c>
    </row>
    <row r="801" spans="1:24">
      <c r="A801" s="25" t="s">
        <v>24</v>
      </c>
      <c r="B801" s="6" t="s">
        <v>1091</v>
      </c>
      <c r="C801" s="6" t="s">
        <v>26</v>
      </c>
      <c r="D801" s="26" t="s">
        <v>32</v>
      </c>
      <c r="E801" s="6" t="s">
        <v>1095</v>
      </c>
      <c r="F801" s="6" t="str">
        <f>LEFT(E801, FIND(" ", E801)-1)</f>
        <v>NP-21</v>
      </c>
      <c r="G801" s="6" t="str" cm="1">
        <f t="array" ref="G801">_xlfn.LET(
 _xlpm.txt, TRIM(E801),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801" s="6" t="str">
        <f t="shared" si="60"/>
        <v>NP-21</v>
      </c>
      <c r="I801" s="6" t="str" cm="1">
        <f t="array" ref="I801">_xlfn.LET(
 _xlpm.txt, E801,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01" s="6" t="e" cm="1">
        <f t="array" ref="J801">_xlfn.LET(
 _xlpm.txt, E801,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01" s="6" t="str" cm="1">
        <f t="array" ref="K801">_xlfn.LET(
 _xlpm.txt, E801,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20412PCS</v>
      </c>
      <c r="L801" s="6" t="str">
        <f>IFERROR(_xlfn.TEXTAFTER(_xlfn.TEXTBEFORE(E801," PER"),"USD ")," ")</f>
        <v>1.010</v>
      </c>
      <c r="M801" s="6" t="str">
        <f t="shared" si="61"/>
        <v>OTHER</v>
      </c>
      <c r="N801" s="6">
        <v>3628.8</v>
      </c>
      <c r="O801" s="6" t="s">
        <v>28</v>
      </c>
      <c r="P801" s="6">
        <v>483.3895392</v>
      </c>
      <c r="Q801" s="6">
        <v>1754123.96</v>
      </c>
      <c r="R801" s="6">
        <v>5.8949943810000001</v>
      </c>
      <c r="S801" s="6">
        <v>21391.75561</v>
      </c>
      <c r="T801" s="27">
        <v>642711.1</v>
      </c>
      <c r="U801" s="6">
        <f t="shared" si="62"/>
        <v>489.28453358100001</v>
      </c>
      <c r="V801" s="6">
        <f t="shared" si="63"/>
        <v>2022</v>
      </c>
      <c r="W801" s="10" t="str">
        <f>IFERROR(VLOOKUP(VALUE(D801),'HSN Lookup'!$A:$B,2,0),"Unknown")</f>
        <v>Household Steel Items</v>
      </c>
      <c r="X801" s="6" t="str">
        <f t="shared" si="64"/>
        <v>Other</v>
      </c>
    </row>
    <row r="802" spans="1:24">
      <c r="A802" s="25" t="s">
        <v>24</v>
      </c>
      <c r="B802" s="6" t="s">
        <v>1096</v>
      </c>
      <c r="C802" s="6" t="s">
        <v>26</v>
      </c>
      <c r="D802" s="26" t="s">
        <v>29</v>
      </c>
      <c r="E802" s="6" t="s">
        <v>1097</v>
      </c>
      <c r="F802" s="6" t="str">
        <f>LEFT(E802, FIND(" ", E802)-1)</f>
        <v>SS410</v>
      </c>
      <c r="G802" s="6" t="str" cm="1">
        <f t="array" ref="G802">_xlfn.LET(
 _xlpm.txt, TRIM(E802),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SCRUBBER 3 PCS SET</v>
      </c>
      <c r="H802" s="6" t="str">
        <f t="shared" si="60"/>
        <v>SS410</v>
      </c>
      <c r="I802" s="6" t="str" cm="1">
        <f t="array" ref="I802">_xlfn.LET(
 _xlpm.txt, E802,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02" s="6" t="e" cm="1">
        <f t="array" ref="J802">_xlfn.LET(
 _xlpm.txt, E802,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02" s="6" t="str" cm="1">
        <f t="array" ref="K802">_xlfn.LET(
 _xlpm.txt, E802,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02" s="6" t="str">
        <f>IFERROR(_xlfn.TEXTAFTER(_xlfn.TEXTBEFORE(E802," PER"),"USD ")," ")</f>
        <v>0.185</v>
      </c>
      <c r="M802" s="6" t="str">
        <f t="shared" si="61"/>
        <v>SET</v>
      </c>
      <c r="N802" s="6">
        <v>7653.8</v>
      </c>
      <c r="O802" s="6" t="s">
        <v>28</v>
      </c>
      <c r="P802" s="6">
        <v>247.18841359999999</v>
      </c>
      <c r="Q802" s="6">
        <v>1891930.68</v>
      </c>
      <c r="R802" s="6">
        <v>3.0144928489999998</v>
      </c>
      <c r="S802" s="6">
        <v>23072.325369999999</v>
      </c>
      <c r="T802" s="27">
        <v>831692.7</v>
      </c>
      <c r="U802" s="6">
        <f t="shared" si="62"/>
        <v>250.20290644899998</v>
      </c>
      <c r="V802" s="6">
        <f t="shared" si="63"/>
        <v>2022</v>
      </c>
      <c r="W802" s="10" t="str">
        <f>IFERROR(VLOOKUP(VALUE(D802),'HSN Lookup'!$A:$B,2,0),"Unknown")</f>
        <v>Steel Scrubbers</v>
      </c>
      <c r="X802" s="6" t="str">
        <f t="shared" si="64"/>
        <v>Scrubber</v>
      </c>
    </row>
    <row r="803" spans="1:24">
      <c r="A803" s="25" t="s">
        <v>24</v>
      </c>
      <c r="B803" s="6" t="s">
        <v>1096</v>
      </c>
      <c r="C803" s="6" t="s">
        <v>26</v>
      </c>
      <c r="D803" s="26" t="s">
        <v>29</v>
      </c>
      <c r="E803" s="6" t="s">
        <v>1098</v>
      </c>
      <c r="F803" s="6" t="str">
        <f>LEFT(E803, FIND(" ", E803)-1)</f>
        <v>OKS-4156</v>
      </c>
      <c r="G803" s="6" t="str" cm="1">
        <f t="array" ref="G803">_xlfn.LET(
 _xlpm.txt, TRIM(E803),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-STEEL SCRUBBER 6PCS SET</v>
      </c>
      <c r="H803" s="6" t="str">
        <f t="shared" si="60"/>
        <v>OKS-4156</v>
      </c>
      <c r="I803" s="6" t="str" cm="1">
        <f t="array" ref="I803">_xlfn.LET(
 _xlpm.txt, E803,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03" s="6" cm="1">
        <f t="array" ref="J803">_xlfn.LET(
 _xlpm.txt, E803,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99600</v>
      </c>
      <c r="K803" s="6" t="str" cm="1">
        <f t="array" ref="K803">_xlfn.LET(
 _xlpm.txt, E803,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03" s="6" t="str">
        <f>IFERROR(_xlfn.TEXTAFTER(_xlfn.TEXTBEFORE(E803," PER"),"USD ")," ")</f>
        <v xml:space="preserve"> </v>
      </c>
      <c r="M803" s="6" t="str">
        <f t="shared" si="61"/>
        <v>SET</v>
      </c>
      <c r="N803" s="6">
        <v>8677.15</v>
      </c>
      <c r="O803" s="6" t="s">
        <v>28</v>
      </c>
      <c r="P803" s="6">
        <v>252.8131898</v>
      </c>
      <c r="Q803" s="6">
        <v>2193697.9700000002</v>
      </c>
      <c r="R803" s="6">
        <v>3.0830876809999999</v>
      </c>
      <c r="S803" s="6">
        <v>26752.414270000001</v>
      </c>
      <c r="T803" s="27">
        <v>964349.7</v>
      </c>
      <c r="U803" s="6">
        <f t="shared" si="62"/>
        <v>255.896277481</v>
      </c>
      <c r="V803" s="6">
        <f t="shared" si="63"/>
        <v>2022</v>
      </c>
      <c r="W803" s="10" t="str">
        <f>IFERROR(VLOOKUP(VALUE(D803),'HSN Lookup'!$A:$B,2,0),"Unknown")</f>
        <v>Steel Scrubbers</v>
      </c>
      <c r="X803" s="6" t="str">
        <f t="shared" si="64"/>
        <v>Scrubber</v>
      </c>
    </row>
    <row r="804" spans="1:24">
      <c r="A804" s="25" t="s">
        <v>24</v>
      </c>
      <c r="B804" s="6" t="s">
        <v>1099</v>
      </c>
      <c r="C804" s="6" t="s">
        <v>26</v>
      </c>
      <c r="D804" s="26" t="s">
        <v>32</v>
      </c>
      <c r="E804" s="6" t="s">
        <v>1100</v>
      </c>
      <c r="F804" s="6" t="str">
        <f>LEFT(E804, FIND(" ", E804)-1)</f>
        <v>KWP-1000B</v>
      </c>
      <c r="G804" s="6" t="str" cm="1">
        <f t="array" ref="G804">_xlfn.LET(
 _xlpm.txt, TRIM(E804),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900ML</v>
      </c>
      <c r="H804" s="6" t="str">
        <f t="shared" si="60"/>
        <v>KWP-1000B</v>
      </c>
      <c r="I804" s="6" t="str" cm="1">
        <f t="array" ref="I804">_xlfn.LET(
 _xlpm.txt, E804,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04" s="6" cm="1">
        <f t="array" ref="J804">_xlfn.LET(
 _xlpm.txt, E804,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804" s="6" t="str" cm="1">
        <f t="array" ref="K804">_xlfn.LET(
 _xlpm.txt, E804,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04" s="6" t="str">
        <f>IFERROR(_xlfn.TEXTAFTER(_xlfn.TEXTBEFORE(E804," PER"),"USD ")," ")</f>
        <v>1.55</v>
      </c>
      <c r="M804" s="6" t="str">
        <f t="shared" si="61"/>
        <v>PCS</v>
      </c>
      <c r="N804" s="6">
        <v>6975</v>
      </c>
      <c r="O804" s="6" t="s">
        <v>28</v>
      </c>
      <c r="P804" s="6">
        <v>502.11598570000001</v>
      </c>
      <c r="Q804" s="6">
        <v>3502259</v>
      </c>
      <c r="R804" s="6">
        <v>6.123365679</v>
      </c>
      <c r="S804" s="6">
        <v>42710.475610000001</v>
      </c>
      <c r="T804" s="27">
        <v>1283227.7</v>
      </c>
      <c r="U804" s="6">
        <f t="shared" si="62"/>
        <v>508.23935137900003</v>
      </c>
      <c r="V804" s="6">
        <f t="shared" si="63"/>
        <v>2022</v>
      </c>
      <c r="W804" s="10" t="str">
        <f>IFERROR(VLOOKUP(VALUE(D804),'HSN Lookup'!$A:$B,2,0),"Unknown")</f>
        <v>Household Steel Items</v>
      </c>
      <c r="X804" s="6" t="str">
        <f t="shared" si="64"/>
        <v>Other</v>
      </c>
    </row>
    <row r="805" spans="1:24">
      <c r="A805" s="25" t="s">
        <v>24</v>
      </c>
      <c r="B805" s="6" t="s">
        <v>1101</v>
      </c>
      <c r="C805" s="6" t="s">
        <v>26</v>
      </c>
      <c r="D805" s="26" t="s">
        <v>32</v>
      </c>
      <c r="E805" s="6" t="s">
        <v>1102</v>
      </c>
      <c r="F805" s="6" t="str">
        <f>LEFT(E805, FIND(" ", E805)-1)</f>
        <v>2628</v>
      </c>
      <c r="G805" s="6" t="str" cm="1">
        <f t="array" ref="G805">_xlfn.LET(
 _xlpm.txt, TRIM(E805),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HOUSEHOLD STEEL HOOK 3 PCS SET</v>
      </c>
      <c r="H805" s="6" t="str">
        <f t="shared" si="60"/>
        <v>2628</v>
      </c>
      <c r="I805" s="6" t="str" cm="1">
        <f t="array" ref="I805">_xlfn.LET(
 _xlpm.txt, E805,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05" s="6" t="e" cm="1">
        <f t="array" ref="J805">_xlfn.LET(
 _xlpm.txt, E805,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05" s="6" t="str" cm="1">
        <f t="array" ref="K805">_xlfn.LET(
 _xlpm.txt, E805,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05" s="6" t="str">
        <f>IFERROR(_xlfn.TEXTAFTER(_xlfn.TEXTBEFORE(E805," PER"),"USD ")," ")</f>
        <v>0.421</v>
      </c>
      <c r="M805" s="6" t="str">
        <f t="shared" si="61"/>
        <v>SET</v>
      </c>
      <c r="N805" s="6">
        <v>5709.6</v>
      </c>
      <c r="O805" s="6" t="s">
        <v>28</v>
      </c>
      <c r="P805" s="6">
        <v>1041.5809690000001</v>
      </c>
      <c r="Q805" s="6">
        <v>5947010.7000000002</v>
      </c>
      <c r="R805" s="6">
        <v>12.609939089999999</v>
      </c>
      <c r="S805" s="6">
        <v>71997.708230000004</v>
      </c>
      <c r="T805" s="27">
        <v>2178984.7000000002</v>
      </c>
      <c r="U805" s="6">
        <f t="shared" si="62"/>
        <v>1054.19090809</v>
      </c>
      <c r="V805" s="6">
        <f t="shared" si="63"/>
        <v>2022</v>
      </c>
      <c r="W805" s="10" t="str">
        <f>IFERROR(VLOOKUP(VALUE(D805),'HSN Lookup'!$A:$B,2,0),"Unknown")</f>
        <v>Household Steel Items</v>
      </c>
      <c r="X805" s="6" t="str">
        <f t="shared" si="64"/>
        <v>Other</v>
      </c>
    </row>
    <row r="806" spans="1:24">
      <c r="A806" s="25" t="s">
        <v>24</v>
      </c>
      <c r="B806" s="6" t="s">
        <v>1103</v>
      </c>
      <c r="C806" s="6" t="s">
        <v>26</v>
      </c>
      <c r="D806" s="26" t="s">
        <v>32</v>
      </c>
      <c r="E806" s="6" t="s">
        <v>1104</v>
      </c>
      <c r="F806" s="6" t="str">
        <f>LEFT(E806, FIND(" ", E806)-1)</f>
        <v>6561</v>
      </c>
      <c r="G806" s="6" t="str" cm="1">
        <f t="array" ref="G806">_xlfn.LET(
 _xlpm.txt, TRIM(E806),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</v>
      </c>
      <c r="H806" s="6" t="str">
        <f t="shared" si="60"/>
        <v>6561</v>
      </c>
      <c r="I806" s="6" cm="1">
        <f t="array" ref="I806">_xlfn.LET(
 _xlpm.txt, E806,
 _xlpm.afterQty, IFERROR(_xlfn.TEXTAFTER(_xlpm.txt, "QTY:"), ""),
 _xlpm.numberText, TRIM(_xlfn.TEXTBEFORE(_xlpm.afterQty, " ")),
 _xlpm.cleanNum, SUBSTITUTE(_xlpm.numberText, ",", ""),
 IF(ISNUMBER(--_xlpm.cleanNum), --_xlpm.cleanNum, "")
)</f>
        <v>21600</v>
      </c>
      <c r="J806" s="6" t="e" cm="1">
        <f t="array" ref="J806">_xlfn.LET(
 _xlpm.txt, E806,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806" s="6" t="e" cm="1">
        <f t="array" ref="K806">_xlfn.LET(
 _xlpm.txt, E806,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806" s="6" t="str">
        <f>IFERROR(_xlfn.TEXTAFTER(_xlfn.TEXTBEFORE(E806," PER"),"USD ")," ")</f>
        <v>2.50</v>
      </c>
      <c r="M806" s="6" t="e">
        <f t="shared" si="61"/>
        <v>#N/A</v>
      </c>
      <c r="N806" s="6">
        <v>8232</v>
      </c>
      <c r="O806" s="6" t="s">
        <v>28</v>
      </c>
      <c r="P806" s="6">
        <v>556.0189699</v>
      </c>
      <c r="Q806" s="6">
        <v>4577148.16</v>
      </c>
      <c r="R806" s="6">
        <v>6.7314645259999999</v>
      </c>
      <c r="S806" s="6">
        <v>55413.415979999998</v>
      </c>
      <c r="T806" s="27">
        <v>1677067.1</v>
      </c>
      <c r="U806" s="6">
        <f t="shared" si="62"/>
        <v>562.75043442599997</v>
      </c>
      <c r="V806" s="6">
        <f t="shared" si="63"/>
        <v>2022</v>
      </c>
      <c r="W806" s="10" t="str">
        <f>IFERROR(VLOOKUP(VALUE(D806),'HSN Lookup'!$A:$B,2,0),"Unknown")</f>
        <v>Household Steel Items</v>
      </c>
      <c r="X806" s="6" t="str">
        <f t="shared" si="64"/>
        <v>Lunch Box</v>
      </c>
    </row>
    <row r="807" spans="1:24">
      <c r="A807" s="25" t="s">
        <v>24</v>
      </c>
      <c r="B807" s="6" t="s">
        <v>1103</v>
      </c>
      <c r="C807" s="6" t="s">
        <v>26</v>
      </c>
      <c r="D807" s="26" t="s">
        <v>32</v>
      </c>
      <c r="E807" s="6" t="s">
        <v>1105</v>
      </c>
      <c r="F807" s="6" t="str">
        <f>LEFT(E807, FIND(" ", E807)-1)</f>
        <v>NP-55</v>
      </c>
      <c r="G807" s="6" t="str" cm="1">
        <f t="array" ref="G807">_xlfn.LET(
 _xlpm.txt, TRIM(E807),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807" s="6" t="str">
        <f t="shared" si="60"/>
        <v>NP-55</v>
      </c>
      <c r="I807" s="6" cm="1">
        <f t="array" ref="I807">_xlfn.LET(
 _xlpm.txt, E807,
 _xlpm.afterQty, IFERROR(_xlfn.TEXTAFTER(_xlpm.txt, "QTY:"), ""),
 _xlpm.numberText, TRIM(_xlfn.TEXTBEFORE(_xlpm.afterQty, " ")),
 _xlpm.cleanNum, SUBSTITUTE(_xlpm.numberText, ",", ""),
 IF(ISNUMBER(--_xlpm.cleanNum), --_xlpm.cleanNum, "")
)</f>
        <v>100800</v>
      </c>
      <c r="J807" s="6" t="e" cm="1">
        <f t="array" ref="J807">_xlfn.LET(
 _xlpm.txt, E807,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807" s="6" t="e" cm="1">
        <f t="array" ref="K807">_xlfn.LET(
 _xlpm.txt, E807,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807" s="6" t="str">
        <f>IFERROR(_xlfn.TEXTAFTER(_xlfn.TEXTBEFORE(E807," PER"),"USD ")," ")</f>
        <v xml:space="preserve"> </v>
      </c>
      <c r="M807" s="6" t="e">
        <f t="shared" si="61"/>
        <v>#N/A</v>
      </c>
      <c r="N807" s="6">
        <v>4620</v>
      </c>
      <c r="O807" s="6" t="s">
        <v>28</v>
      </c>
      <c r="P807" s="6">
        <v>563.20335709999995</v>
      </c>
      <c r="Q807" s="6">
        <v>2601999.5099999998</v>
      </c>
      <c r="R807" s="6">
        <v>6.8184425800000001</v>
      </c>
      <c r="S807" s="6">
        <v>31501.204720000002</v>
      </c>
      <c r="T807" s="27">
        <v>953372.6</v>
      </c>
      <c r="U807" s="6">
        <f t="shared" si="62"/>
        <v>570.02179967999996</v>
      </c>
      <c r="V807" s="6">
        <f t="shared" si="63"/>
        <v>2022</v>
      </c>
      <c r="W807" s="10" t="str">
        <f>IFERROR(VLOOKUP(VALUE(D807),'HSN Lookup'!$A:$B,2,0),"Unknown")</f>
        <v>Household Steel Items</v>
      </c>
      <c r="X807" s="6" t="str">
        <f t="shared" si="64"/>
        <v>Tea Strainer</v>
      </c>
    </row>
    <row r="808" spans="1:24">
      <c r="A808" s="25" t="s">
        <v>24</v>
      </c>
      <c r="B808" s="6" t="s">
        <v>1106</v>
      </c>
      <c r="C808" s="6" t="s">
        <v>26</v>
      </c>
      <c r="D808" s="26" t="s">
        <v>32</v>
      </c>
      <c r="E808" s="6" t="s">
        <v>1107</v>
      </c>
      <c r="F808" s="6" t="str">
        <f>LEFT(E808, FIND(" ", E808)-1)</f>
        <v>NP-20</v>
      </c>
      <c r="G808" s="6" t="str" cm="1">
        <f t="array" ref="G808">_xlfn.LET(
 _xlpm.txt, TRIM(E808),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S-308-C6</v>
      </c>
      <c r="H808" s="6" t="str">
        <f t="shared" si="60"/>
        <v>NP-20</v>
      </c>
      <c r="I808" s="6" cm="1">
        <f t="array" ref="I808">_xlfn.LET(
 _xlpm.txt, E808,
 _xlpm.afterQty, IFERROR(_xlfn.TEXTAFTER(_xlpm.txt, "QTY:"), ""),
 _xlpm.numberText, TRIM(_xlfn.TEXTBEFORE(_xlpm.afterQty, " ")),
 _xlpm.cleanNum, SUBSTITUTE(_xlpm.numberText, ",", ""),
 IF(ISNUMBER(--_xlpm.cleanNum), --_xlpm.cleanNum, "")
)</f>
        <v>47340</v>
      </c>
      <c r="J808" s="6" cm="1">
        <f t="array" ref="J808">_xlfn.LET(
 _xlpm.txt, E808,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47340</v>
      </c>
      <c r="K808" s="6" t="str" cm="1">
        <f t="array" ref="K808">_xlfn.LET(
 _xlpm.txt, E808,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08" s="6" t="str">
        <f>IFERROR(_xlfn.TEXTAFTER(_xlfn.TEXTBEFORE(E808," PER"),"USD ")," ")</f>
        <v xml:space="preserve"> </v>
      </c>
      <c r="M808" s="6" t="str">
        <f t="shared" si="61"/>
        <v>PCS</v>
      </c>
      <c r="N808" s="6">
        <v>8153</v>
      </c>
      <c r="O808" s="6" t="s">
        <v>28</v>
      </c>
      <c r="P808" s="6">
        <v>517.3384092</v>
      </c>
      <c r="Q808" s="6">
        <v>4217860.05</v>
      </c>
      <c r="R808" s="6">
        <v>6.2631768670000003</v>
      </c>
      <c r="S808" s="6">
        <v>51063.680990000001</v>
      </c>
      <c r="T808" s="27">
        <v>1545423.9</v>
      </c>
      <c r="U808" s="6">
        <f t="shared" si="62"/>
        <v>523.60158606699997</v>
      </c>
      <c r="V808" s="6">
        <f t="shared" si="63"/>
        <v>2022</v>
      </c>
      <c r="W808" s="10" t="str">
        <f>IFERROR(VLOOKUP(VALUE(D808),'HSN Lookup'!$A:$B,2,0),"Unknown")</f>
        <v>Household Steel Items</v>
      </c>
      <c r="X808" s="6" t="str">
        <f t="shared" si="64"/>
        <v>Other</v>
      </c>
    </row>
    <row r="809" spans="1:24">
      <c r="A809" s="25" t="s">
        <v>24</v>
      </c>
      <c r="B809" s="6" t="s">
        <v>1106</v>
      </c>
      <c r="C809" s="6" t="s">
        <v>26</v>
      </c>
      <c r="D809" s="26" t="s">
        <v>32</v>
      </c>
      <c r="E809" s="6" t="s">
        <v>1108</v>
      </c>
      <c r="F809" s="6" t="str">
        <f>LEFT(E809, FIND(" ", E809)-1)</f>
        <v>NP-21</v>
      </c>
      <c r="G809" s="6" t="str" cm="1">
        <f t="array" ref="G809">_xlfn.LET(
 _xlpm.txt, TRIM(E809),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650ML S115</v>
      </c>
      <c r="H809" s="6" t="str">
        <f t="shared" si="60"/>
        <v>NP-21</v>
      </c>
      <c r="I809" s="6" t="str" cm="1">
        <f t="array" ref="I809">_xlfn.LET(
 _xlpm.txt, E809,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09" s="6" t="e" cm="1">
        <f t="array" ref="J809">_xlfn.LET(
 _xlpm.txt, E809,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09" s="6" t="e" cm="1">
        <f t="array" ref="K809">_xlfn.LET(
 _xlpm.txt, E809,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09" s="6" t="str">
        <f>IFERROR(_xlfn.TEXTAFTER(_xlfn.TEXTBEFORE(E809," PER"),"USD ")," ")</f>
        <v>1.0500</v>
      </c>
      <c r="M809" s="6" t="e">
        <f t="shared" si="61"/>
        <v>#VALUE!</v>
      </c>
      <c r="N809" s="6">
        <v>5766.4</v>
      </c>
      <c r="O809" s="6" t="s">
        <v>28</v>
      </c>
      <c r="P809" s="6">
        <v>512.14614659999995</v>
      </c>
      <c r="Q809" s="6">
        <v>2953239.54</v>
      </c>
      <c r="R809" s="6">
        <v>6.2003165449999997</v>
      </c>
      <c r="S809" s="6">
        <v>35753.50533</v>
      </c>
      <c r="T809" s="27">
        <v>1082067</v>
      </c>
      <c r="U809" s="6">
        <f t="shared" si="62"/>
        <v>518.34646314499992</v>
      </c>
      <c r="V809" s="6">
        <f t="shared" si="63"/>
        <v>2022</v>
      </c>
      <c r="W809" s="10" t="str">
        <f>IFERROR(VLOOKUP(VALUE(D809),'HSN Lookup'!$A:$B,2,0),"Unknown")</f>
        <v>Household Steel Items</v>
      </c>
      <c r="X809" s="6" t="str">
        <f t="shared" si="64"/>
        <v>Other</v>
      </c>
    </row>
    <row r="810" spans="1:24">
      <c r="A810" s="25" t="s">
        <v>24</v>
      </c>
      <c r="B810" s="6" t="s">
        <v>1106</v>
      </c>
      <c r="C810" s="6" t="s">
        <v>26</v>
      </c>
      <c r="D810" s="26" t="s">
        <v>32</v>
      </c>
      <c r="E810" s="6" t="s">
        <v>1109</v>
      </c>
      <c r="F810" s="6" t="str">
        <f>LEFT(E810, FIND(" ", E810)-1)</f>
        <v>SB-01</v>
      </c>
      <c r="G810" s="6" t="str" cm="1">
        <f t="array" ref="G810">_xlfn.LET(
 _xlpm.txt, TRIM(E810),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810" s="6" t="str">
        <f t="shared" si="60"/>
        <v>SB-01</v>
      </c>
      <c r="I810" s="6" t="str" cm="1">
        <f t="array" ref="I810">_xlfn.LET(
 _xlpm.txt, E810,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10" s="6" t="e" cm="1">
        <f t="array" ref="J810">_xlfn.LET(
 _xlpm.txt, E810,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10" s="6" t="e" cm="1">
        <f t="array" ref="K810">_xlfn.LET(
 _xlpm.txt, E810,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10" s="6" t="str">
        <f>IFERROR(_xlfn.TEXTAFTER(_xlfn.TEXTBEFORE(E810," PER"),"USD ")," ")</f>
        <v>1.1100</v>
      </c>
      <c r="M810" s="6" t="e">
        <f t="shared" si="61"/>
        <v>#VALUE!</v>
      </c>
      <c r="N810" s="6">
        <v>570</v>
      </c>
      <c r="O810" s="6" t="s">
        <v>28</v>
      </c>
      <c r="P810" s="6">
        <v>607.90075439999998</v>
      </c>
      <c r="Q810" s="6">
        <v>346503.43</v>
      </c>
      <c r="R810" s="6">
        <v>7.3595732979999999</v>
      </c>
      <c r="S810" s="6">
        <v>4194.9567800000004</v>
      </c>
      <c r="T810" s="27">
        <v>126958.9</v>
      </c>
      <c r="U810" s="6">
        <f t="shared" si="62"/>
        <v>615.26032769799997</v>
      </c>
      <c r="V810" s="6">
        <f t="shared" si="63"/>
        <v>2022</v>
      </c>
      <c r="W810" s="10" t="str">
        <f>IFERROR(VLOOKUP(VALUE(D810),'HSN Lookup'!$A:$B,2,0),"Unknown")</f>
        <v>Household Steel Items</v>
      </c>
      <c r="X810" s="6" t="str">
        <f t="shared" si="64"/>
        <v>Other</v>
      </c>
    </row>
    <row r="811" spans="1:24">
      <c r="A811" s="25" t="s">
        <v>24</v>
      </c>
      <c r="B811" s="6" t="s">
        <v>1106</v>
      </c>
      <c r="C811" s="6" t="s">
        <v>26</v>
      </c>
      <c r="D811" s="26" t="s">
        <v>32</v>
      </c>
      <c r="E811" s="6" t="s">
        <v>1110</v>
      </c>
      <c r="F811" s="6" t="str">
        <f>LEFT(E811, FIND(" ", E811)-1)</f>
        <v>BCLR-3</v>
      </c>
      <c r="G811" s="6" t="str" cm="1">
        <f t="array" ref="G811">_xlfn.LET(
 _xlpm.txt, TRIM(E811),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SG705-1</v>
      </c>
      <c r="H811" s="6" t="str">
        <f t="shared" si="60"/>
        <v>BCLR-3</v>
      </c>
      <c r="I811" s="6" cm="1">
        <f t="array" ref="I811">_xlfn.LET(
 _xlpm.txt, E811,
 _xlpm.afterQty, IFERROR(_xlfn.TEXTAFTER(_xlpm.txt, "QTY:"), ""),
 _xlpm.numberText, TRIM(_xlfn.TEXTBEFORE(_xlpm.afterQty, " ")),
 _xlpm.cleanNum, SUBSTITUTE(_xlpm.numberText, ",", ""),
 IF(ISNUMBER(--_xlpm.cleanNum), --_xlpm.cleanNum, "")
)</f>
        <v>540</v>
      </c>
      <c r="J811" s="6" cm="1">
        <f t="array" ref="J811">_xlfn.LET(
 _xlpm.txt, E811,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540</v>
      </c>
      <c r="K811" s="6" t="str" cm="1">
        <f t="array" ref="K811">_xlfn.LET(
 _xlpm.txt, E811,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11" s="6" t="str">
        <f>IFERROR(_xlfn.TEXTAFTER(_xlfn.TEXTBEFORE(E811," PER"),"USD ")," ")</f>
        <v>1.1700</v>
      </c>
      <c r="M811" s="6" t="str">
        <f t="shared" si="61"/>
        <v>PCS</v>
      </c>
      <c r="N811" s="6">
        <v>90</v>
      </c>
      <c r="O811" s="6" t="s">
        <v>28</v>
      </c>
      <c r="P811" s="6">
        <v>608.72222220000003</v>
      </c>
      <c r="Q811" s="6">
        <v>54785</v>
      </c>
      <c r="R811" s="6">
        <v>7.3695184290000002</v>
      </c>
      <c r="S811" s="6">
        <v>663.25665860000004</v>
      </c>
      <c r="T811" s="27">
        <v>20073.2</v>
      </c>
      <c r="U811" s="6">
        <f t="shared" si="62"/>
        <v>616.09174062900001</v>
      </c>
      <c r="V811" s="6">
        <f t="shared" si="63"/>
        <v>2022</v>
      </c>
      <c r="W811" s="10" t="str">
        <f>IFERROR(VLOOKUP(VALUE(D811),'HSN Lookup'!$A:$B,2,0),"Unknown")</f>
        <v>Household Steel Items</v>
      </c>
      <c r="X811" s="6" t="str">
        <f t="shared" si="64"/>
        <v>Other</v>
      </c>
    </row>
    <row r="812" spans="1:24">
      <c r="A812" s="25" t="s">
        <v>24</v>
      </c>
      <c r="B812" s="6" t="s">
        <v>1106</v>
      </c>
      <c r="C812" s="6" t="s">
        <v>26</v>
      </c>
      <c r="D812" s="26" t="s">
        <v>32</v>
      </c>
      <c r="E812" s="6" t="s">
        <v>1111</v>
      </c>
      <c r="F812" s="6" t="str">
        <f>LEFT(E812, FIND(" ", E812)-1)</f>
        <v>WB-750</v>
      </c>
      <c r="G812" s="6" t="str" cm="1">
        <f t="array" ref="G812">_xlfn.LET(
 _xlpm.txt, TRIM(E812),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SG902</v>
      </c>
      <c r="H812" s="6" t="str">
        <f t="shared" si="60"/>
        <v>WB-750</v>
      </c>
      <c r="I812" s="6" t="str" cm="1">
        <f t="array" ref="I812">_xlfn.LET(
 _xlpm.txt, E812,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12" s="6" t="e" cm="1">
        <f t="array" ref="J812">_xlfn.LET(
 _xlpm.txt, E812,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12" s="6" t="e" cm="1">
        <f t="array" ref="K812">_xlfn.LET(
 _xlpm.txt, E812,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12" s="6" t="str">
        <f>IFERROR(_xlfn.TEXTAFTER(_xlfn.TEXTBEFORE(E812," PER"),"USD ")," ")</f>
        <v>1.3000</v>
      </c>
      <c r="M812" s="6" t="e">
        <f t="shared" si="61"/>
        <v>#VALUE!</v>
      </c>
      <c r="N812" s="6">
        <v>96</v>
      </c>
      <c r="O812" s="6" t="s">
        <v>28</v>
      </c>
      <c r="P812" s="6">
        <v>634.08572919999995</v>
      </c>
      <c r="Q812" s="6">
        <v>60872.23</v>
      </c>
      <c r="R812" s="6">
        <v>7.6765826779999999</v>
      </c>
      <c r="S812" s="6">
        <v>736.95193700000004</v>
      </c>
      <c r="T812" s="27">
        <v>22303.5</v>
      </c>
      <c r="U812" s="6">
        <f t="shared" si="62"/>
        <v>641.76231187799999</v>
      </c>
      <c r="V812" s="6">
        <f t="shared" si="63"/>
        <v>2022</v>
      </c>
      <c r="W812" s="10" t="str">
        <f>IFERROR(VLOOKUP(VALUE(D812),'HSN Lookup'!$A:$B,2,0),"Unknown")</f>
        <v>Household Steel Items</v>
      </c>
      <c r="X812" s="6" t="str">
        <f t="shared" si="64"/>
        <v>Other</v>
      </c>
    </row>
    <row r="813" spans="1:24">
      <c r="A813" s="25" t="s">
        <v>24</v>
      </c>
      <c r="B813" s="6" t="s">
        <v>1106</v>
      </c>
      <c r="C813" s="6" t="s">
        <v>26</v>
      </c>
      <c r="D813" s="26" t="s">
        <v>29</v>
      </c>
      <c r="E813" s="6" t="s">
        <v>1112</v>
      </c>
      <c r="F813" s="6" t="str">
        <f>LEFT(E813, FIND(" ", E813)-1)</f>
        <v>8001-2</v>
      </c>
      <c r="G813" s="6" t="str" cm="1">
        <f t="array" ref="G813">_xlfn.LET(
 _xlpm.txt, TRIM(E813),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 -</v>
      </c>
      <c r="H813" s="6" t="str">
        <f t="shared" si="60"/>
        <v>8001-2</v>
      </c>
      <c r="I813" s="6" t="str" cm="1">
        <f t="array" ref="I813">_xlfn.LET(
 _xlpm.txt, E813,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13" s="6" t="e" cm="1">
        <f t="array" ref="J813">_xlfn.LET(
 _xlpm.txt, E813,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13" s="6" t="str" cm="1">
        <f t="array" ref="K813">_xlfn.LET(
 _xlpm.txt, E813,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13" s="6" t="str">
        <f>IFERROR(_xlfn.TEXTAFTER(_xlfn.TEXTBEFORE(E813," PER"),"USD ")," ")</f>
        <v xml:space="preserve"> </v>
      </c>
      <c r="M813" s="6" t="str">
        <f t="shared" si="61"/>
        <v>SET</v>
      </c>
      <c r="N813" s="6">
        <v>4900</v>
      </c>
      <c r="O813" s="6" t="s">
        <v>28</v>
      </c>
      <c r="P813" s="6">
        <v>491.76076330000001</v>
      </c>
      <c r="Q813" s="6">
        <v>2409627.7400000002</v>
      </c>
      <c r="R813" s="6">
        <v>5.9535201359999999</v>
      </c>
      <c r="S813" s="6">
        <v>29172.248670000001</v>
      </c>
      <c r="T813" s="27">
        <v>1059272.3999999999</v>
      </c>
      <c r="U813" s="6">
        <f t="shared" si="62"/>
        <v>497.71428343600002</v>
      </c>
      <c r="V813" s="6">
        <f t="shared" si="63"/>
        <v>2022</v>
      </c>
      <c r="W813" s="10" t="str">
        <f>IFERROR(VLOOKUP(VALUE(D813),'HSN Lookup'!$A:$B,2,0),"Unknown")</f>
        <v>Steel Scrubbers</v>
      </c>
      <c r="X813" s="6" t="str">
        <f t="shared" si="64"/>
        <v>Scrubber</v>
      </c>
    </row>
    <row r="814" spans="1:24">
      <c r="A814" s="25" t="s">
        <v>24</v>
      </c>
      <c r="B814" s="6" t="s">
        <v>1113</v>
      </c>
      <c r="C814" s="6" t="s">
        <v>26</v>
      </c>
      <c r="D814" s="26" t="s">
        <v>32</v>
      </c>
      <c r="E814" s="6" t="s">
        <v>1114</v>
      </c>
      <c r="F814" s="6" t="str">
        <f>LEFT(E814, FIND(" ", E814)-1)</f>
        <v>8504</v>
      </c>
      <c r="G814" s="6" t="str" cm="1">
        <f t="array" ref="G814">_xlfn.LET(
 _xlpm.txt, TRIM(E814),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2 LAYER</v>
      </c>
      <c r="H814" s="6" t="str">
        <f t="shared" si="60"/>
        <v>8504</v>
      </c>
      <c r="I814" s="6" t="str" cm="1">
        <f t="array" ref="I814">_xlfn.LET(
 _xlpm.txt, E814,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14" s="6" cm="1">
        <f t="array" ref="J814">_xlfn.LET(
 _xlpm.txt, E814,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22080</v>
      </c>
      <c r="K814" s="6" t="str" cm="1">
        <f t="array" ref="K814">_xlfn.LET(
 _xlpm.txt, E814,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14" s="6" t="str">
        <f>IFERROR(_xlfn.TEXTAFTER(_xlfn.TEXTBEFORE(E814," PER"),"USD ")," ")</f>
        <v>2.48</v>
      </c>
      <c r="M814" s="6" t="str">
        <f t="shared" si="61"/>
        <v>PCS</v>
      </c>
      <c r="N814" s="6">
        <v>10561.6</v>
      </c>
      <c r="O814" s="6" t="s">
        <v>28</v>
      </c>
      <c r="P814" s="6">
        <v>442.4214447</v>
      </c>
      <c r="Q814" s="6">
        <v>4672678.33</v>
      </c>
      <c r="R814" s="6">
        <v>5.3561918239999997</v>
      </c>
      <c r="S814" s="6">
        <v>56569.955569999998</v>
      </c>
      <c r="T814" s="27">
        <v>1712069.4</v>
      </c>
      <c r="U814" s="6">
        <f t="shared" si="62"/>
        <v>447.777636524</v>
      </c>
      <c r="V814" s="6">
        <f t="shared" si="63"/>
        <v>2022</v>
      </c>
      <c r="W814" s="10" t="str">
        <f>IFERROR(VLOOKUP(VALUE(D814),'HSN Lookup'!$A:$B,2,0),"Unknown")</f>
        <v>Household Steel Items</v>
      </c>
      <c r="X814" s="6" t="str">
        <f t="shared" si="64"/>
        <v>Lunch Box</v>
      </c>
    </row>
    <row r="815" spans="1:24">
      <c r="A815" s="25" t="s">
        <v>24</v>
      </c>
      <c r="B815" s="6" t="s">
        <v>1113</v>
      </c>
      <c r="C815" s="6" t="s">
        <v>26</v>
      </c>
      <c r="D815" s="26" t="s">
        <v>32</v>
      </c>
      <c r="E815" s="6" t="s">
        <v>1115</v>
      </c>
      <c r="F815" s="6" t="str">
        <f>LEFT(E815, FIND(" ", E815)-1)</f>
        <v>6527</v>
      </c>
      <c r="G815" s="6" t="str" cm="1">
        <f t="array" ref="G815">_xlfn.LET(
 _xlpm.txt, TRIM(E815),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</v>
      </c>
      <c r="H815" s="6" t="str">
        <f t="shared" si="60"/>
        <v>6527</v>
      </c>
      <c r="I815" s="6" cm="1">
        <f t="array" ref="I815">_xlfn.LET(
 _xlpm.txt, E815,
 _xlpm.afterQty, IFERROR(_xlfn.TEXTAFTER(_xlpm.txt, "QTY:"), ""),
 _xlpm.numberText, TRIM(_xlfn.TEXTBEFORE(_xlpm.afterQty, " ")),
 _xlpm.cleanNum, SUBSTITUTE(_xlpm.numberText, ",", ""),
 IF(ISNUMBER(--_xlpm.cleanNum), --_xlpm.cleanNum, "")
)</f>
        <v>25680</v>
      </c>
      <c r="J815" s="6" cm="1">
        <f t="array" ref="J815">_xlfn.LET(
 _xlpm.txt, E815,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25680</v>
      </c>
      <c r="K815" s="6" t="str" cm="1">
        <f t="array" ref="K815">_xlfn.LET(
 _xlpm.txt, E815,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15" s="6" t="str">
        <f>IFERROR(_xlfn.TEXTAFTER(_xlfn.TEXTBEFORE(E815," PER"),"USD ")," ")</f>
        <v xml:space="preserve"> </v>
      </c>
      <c r="M815" s="6" t="str">
        <f t="shared" si="61"/>
        <v>PCS</v>
      </c>
      <c r="N815" s="6">
        <v>8945.2000000000007</v>
      </c>
      <c r="O815" s="6" t="s">
        <v>28</v>
      </c>
      <c r="P815" s="6">
        <v>465.45067410000001</v>
      </c>
      <c r="Q815" s="6">
        <v>4163549.37</v>
      </c>
      <c r="R815" s="6">
        <v>5.6349960550000002</v>
      </c>
      <c r="S815" s="6">
        <v>50406.166709999998</v>
      </c>
      <c r="T815" s="27">
        <v>1525524.5</v>
      </c>
      <c r="U815" s="6">
        <f t="shared" si="62"/>
        <v>471.085670155</v>
      </c>
      <c r="V815" s="6">
        <f t="shared" si="63"/>
        <v>2022</v>
      </c>
      <c r="W815" s="10" t="str">
        <f>IFERROR(VLOOKUP(VALUE(D815),'HSN Lookup'!$A:$B,2,0),"Unknown")</f>
        <v>Household Steel Items</v>
      </c>
      <c r="X815" s="6" t="str">
        <f t="shared" si="64"/>
        <v>Lunch Box</v>
      </c>
    </row>
    <row r="816" spans="1:24">
      <c r="A816" s="25" t="s">
        <v>24</v>
      </c>
      <c r="B816" s="6" t="s">
        <v>1116</v>
      </c>
      <c r="C816" s="6" t="s">
        <v>26</v>
      </c>
      <c r="D816" s="26" t="s">
        <v>32</v>
      </c>
      <c r="E816" s="6" t="s">
        <v>1117</v>
      </c>
      <c r="F816" s="6" t="str">
        <f>LEFT(E816, FIND(" ", E816)-1)</f>
        <v>NP-21</v>
      </c>
      <c r="G816" s="6" t="str" cm="1">
        <f t="array" ref="G816">_xlfn.LET(
 _xlpm.txt, TRIM(E816),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816" s="6" t="str">
        <f t="shared" si="60"/>
        <v>NP-21</v>
      </c>
      <c r="I816" s="6" cm="1">
        <f t="array" ref="I816">_xlfn.LET(
 _xlpm.txt, E816,
 _xlpm.afterQty, IFERROR(_xlfn.TEXTAFTER(_xlpm.txt, "QTY:"), ""),
 _xlpm.numberText, TRIM(_xlfn.TEXTBEFORE(_xlpm.afterQty, " ")),
 _xlpm.cleanNum, SUBSTITUTE(_xlpm.numberText, ",", ""),
 IF(ISNUMBER(--_xlpm.cleanNum), --_xlpm.cleanNum, "")
)</f>
        <v>35496</v>
      </c>
      <c r="J816" s="6" t="e" cm="1">
        <f t="array" ref="J816">_xlfn.LET(
 _xlpm.txt, E816,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816" s="6" t="e" cm="1">
        <f t="array" ref="K816">_xlfn.LET(
 _xlpm.txt, E816,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816" s="6" t="str">
        <f>IFERROR(_xlfn.TEXTAFTER(_xlfn.TEXTBEFORE(E816," PER"),"USD ")," ")</f>
        <v xml:space="preserve"> </v>
      </c>
      <c r="M816" s="6" t="e">
        <f t="shared" si="61"/>
        <v>#N/A</v>
      </c>
      <c r="N816" s="6">
        <v>6310.4</v>
      </c>
      <c r="O816" s="6" t="s">
        <v>28</v>
      </c>
      <c r="P816" s="6">
        <v>518.70852239999999</v>
      </c>
      <c r="Q816" s="6">
        <v>3273258.26</v>
      </c>
      <c r="R816" s="6">
        <v>6.1898391699999999</v>
      </c>
      <c r="S816" s="6">
        <v>39060.361100000002</v>
      </c>
      <c r="T816" s="27">
        <v>1199321.8999999999</v>
      </c>
      <c r="U816" s="6">
        <f t="shared" si="62"/>
        <v>524.89836157000002</v>
      </c>
      <c r="V816" s="6">
        <f t="shared" si="63"/>
        <v>2022</v>
      </c>
      <c r="W816" s="10" t="str">
        <f>IFERROR(VLOOKUP(VALUE(D816),'HSN Lookup'!$A:$B,2,0),"Unknown")</f>
        <v>Household Steel Items</v>
      </c>
      <c r="X816" s="6" t="str">
        <f t="shared" si="64"/>
        <v>Other</v>
      </c>
    </row>
    <row r="817" spans="1:24">
      <c r="A817" s="25" t="s">
        <v>24</v>
      </c>
      <c r="B817" s="6" t="s">
        <v>1116</v>
      </c>
      <c r="C817" s="6" t="s">
        <v>26</v>
      </c>
      <c r="D817" s="26" t="s">
        <v>32</v>
      </c>
      <c r="E817" s="6" t="s">
        <v>1118</v>
      </c>
      <c r="F817" s="6" t="str">
        <f>LEFT(E817, FIND(" ", E817)-1)</f>
        <v>SB-01</v>
      </c>
      <c r="G817" s="6" t="str" cm="1">
        <f t="array" ref="G817">_xlfn.LET(
 _xlpm.txt, TRIM(E817),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817" s="6" t="str">
        <f t="shared" si="60"/>
        <v>SB-01</v>
      </c>
      <c r="I817" s="6" t="str" cm="1">
        <f t="array" ref="I817">_xlfn.LET(
 _xlpm.txt, E817,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17" s="6" t="e" cm="1">
        <f t="array" ref="J817">_xlfn.LET(
 _xlpm.txt, E817,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817" s="6" t="e" cm="1">
        <f t="array" ref="K817">_xlfn.LET(
 _xlpm.txt, E817,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817" s="6" t="str">
        <f>IFERROR(_xlfn.TEXTAFTER(_xlfn.TEXTBEFORE(E817," PER"),"USD ")," ")</f>
        <v>1.11</v>
      </c>
      <c r="M817" s="6" t="e">
        <f t="shared" si="61"/>
        <v>#N/A</v>
      </c>
      <c r="N817" s="6">
        <v>1362.3</v>
      </c>
      <c r="O817" s="6" t="s">
        <v>28</v>
      </c>
      <c r="P817" s="6">
        <v>615.69009029999995</v>
      </c>
      <c r="Q817" s="6">
        <v>838754.61</v>
      </c>
      <c r="R817" s="6">
        <v>7.3471371159999999</v>
      </c>
      <c r="S817" s="6">
        <v>10009.00489</v>
      </c>
      <c r="T817" s="27">
        <v>307319.7</v>
      </c>
      <c r="U817" s="6">
        <f t="shared" si="62"/>
        <v>623.03722741599995</v>
      </c>
      <c r="V817" s="6">
        <f t="shared" si="63"/>
        <v>2022</v>
      </c>
      <c r="W817" s="10" t="str">
        <f>IFERROR(VLOOKUP(VALUE(D817),'HSN Lookup'!$A:$B,2,0),"Unknown")</f>
        <v>Household Steel Items</v>
      </c>
      <c r="X817" s="6" t="str">
        <f t="shared" si="64"/>
        <v>Other</v>
      </c>
    </row>
    <row r="818" spans="1:24">
      <c r="A818" s="25" t="s">
        <v>24</v>
      </c>
      <c r="B818" s="6" t="s">
        <v>1116</v>
      </c>
      <c r="C818" s="6" t="s">
        <v>26</v>
      </c>
      <c r="D818" s="26" t="s">
        <v>32</v>
      </c>
      <c r="E818" s="6" t="s">
        <v>1100</v>
      </c>
      <c r="F818" s="6" t="str">
        <f>LEFT(E818, FIND(" ", E818)-1)</f>
        <v>KWP-1000B</v>
      </c>
      <c r="G818" s="6" t="str" cm="1">
        <f t="array" ref="G818">_xlfn.LET(
 _xlpm.txt, TRIM(E818),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900ML</v>
      </c>
      <c r="H818" s="6" t="str">
        <f t="shared" si="60"/>
        <v>KWP-1000B</v>
      </c>
      <c r="I818" s="6" t="str" cm="1">
        <f t="array" ref="I818">_xlfn.LET(
 _xlpm.txt, E818,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18" s="6" cm="1">
        <f t="array" ref="J818">_xlfn.LET(
 _xlpm.txt, E818,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818" s="6" t="str" cm="1">
        <f t="array" ref="K818">_xlfn.LET(
 _xlpm.txt, E818,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18" s="6" t="str">
        <f>IFERROR(_xlfn.TEXTAFTER(_xlfn.TEXTBEFORE(E818," PER"),"USD ")," ")</f>
        <v>1.55</v>
      </c>
      <c r="M818" s="6" t="str">
        <f t="shared" si="61"/>
        <v>PCS</v>
      </c>
      <c r="N818" s="6">
        <v>6975</v>
      </c>
      <c r="O818" s="6" t="s">
        <v>28</v>
      </c>
      <c r="P818" s="6">
        <v>518.54179209999995</v>
      </c>
      <c r="Q818" s="6">
        <v>3616829</v>
      </c>
      <c r="R818" s="6">
        <v>6.187849548</v>
      </c>
      <c r="S818" s="6">
        <v>43160.250599999999</v>
      </c>
      <c r="T818" s="27">
        <v>1325206.2</v>
      </c>
      <c r="U818" s="6">
        <f t="shared" si="62"/>
        <v>524.72964164799998</v>
      </c>
      <c r="V818" s="6">
        <f t="shared" si="63"/>
        <v>2022</v>
      </c>
      <c r="W818" s="10" t="str">
        <f>IFERROR(VLOOKUP(VALUE(D818),'HSN Lookup'!$A:$B,2,0),"Unknown")</f>
        <v>Household Steel Items</v>
      </c>
      <c r="X818" s="6" t="str">
        <f t="shared" si="64"/>
        <v>Other</v>
      </c>
    </row>
    <row r="819" spans="1:24">
      <c r="A819" s="25" t="s">
        <v>24</v>
      </c>
      <c r="B819" s="6" t="s">
        <v>1119</v>
      </c>
      <c r="C819" s="6" t="s">
        <v>26</v>
      </c>
      <c r="D819" s="26" t="s">
        <v>32</v>
      </c>
      <c r="E819" s="6" t="s">
        <v>1120</v>
      </c>
      <c r="F819" s="6" t="str">
        <f>LEFT(E819, FIND(" ", E819)-1)</f>
        <v>NP-19</v>
      </c>
      <c r="G819" s="6" t="str" cm="1">
        <f t="array" ref="G819">_xlfn.LET(
 _xlpm.txt, TRIM(E819),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819" s="6" t="str">
        <f t="shared" si="60"/>
        <v>NP-19</v>
      </c>
      <c r="I819" s="6" cm="1">
        <f t="array" ref="I819">_xlfn.LET(
 _xlpm.txt, E819,
 _xlpm.afterQty, IFERROR(_xlfn.TEXTAFTER(_xlpm.txt, "QTY:"), ""),
 _xlpm.numberText, TRIM(_xlfn.TEXTBEFORE(_xlpm.afterQty, " ")),
 _xlpm.cleanNum, SUBSTITUTE(_xlpm.numberText, ",", ""),
 IF(ISNUMBER(--_xlpm.cleanNum), --_xlpm.cleanNum, "")
)</f>
        <v>25920</v>
      </c>
      <c r="J819" s="6" t="e" cm="1">
        <f t="array" ref="J819">_xlfn.LET(
 _xlpm.txt, E819,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819" s="6" t="e" cm="1">
        <f t="array" ref="K819">_xlfn.LET(
 _xlpm.txt, E819,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819" s="6" t="str">
        <f>IFERROR(_xlfn.TEXTAFTER(_xlfn.TEXTBEFORE(E819," PER"),"USD ")," ")</f>
        <v>0.4430</v>
      </c>
      <c r="M819" s="6" t="e">
        <f t="shared" si="61"/>
        <v>#N/A</v>
      </c>
      <c r="N819" s="6">
        <v>4050</v>
      </c>
      <c r="O819" s="6" t="s">
        <v>28</v>
      </c>
      <c r="P819" s="6">
        <v>251.55885929999999</v>
      </c>
      <c r="Q819" s="6">
        <v>1018813.38</v>
      </c>
      <c r="R819" s="6">
        <v>3.001895695</v>
      </c>
      <c r="S819" s="6">
        <v>12157.67757</v>
      </c>
      <c r="T819" s="27">
        <v>373293.3</v>
      </c>
      <c r="U819" s="6">
        <f t="shared" si="62"/>
        <v>254.560754995</v>
      </c>
      <c r="V819" s="6">
        <f t="shared" si="63"/>
        <v>2022</v>
      </c>
      <c r="W819" s="10" t="str">
        <f>IFERROR(VLOOKUP(VALUE(D819),'HSN Lookup'!$A:$B,2,0),"Unknown")</f>
        <v>Household Steel Items</v>
      </c>
      <c r="X819" s="6" t="str">
        <f t="shared" si="64"/>
        <v>Other</v>
      </c>
    </row>
    <row r="820" spans="1:24">
      <c r="A820" s="25" t="s">
        <v>24</v>
      </c>
      <c r="B820" s="6" t="s">
        <v>1121</v>
      </c>
      <c r="C820" s="6" t="s">
        <v>26</v>
      </c>
      <c r="D820" s="26" t="s">
        <v>32</v>
      </c>
      <c r="E820" s="6" t="s">
        <v>1122</v>
      </c>
      <c r="F820" s="6" t="str">
        <f>LEFT(E820, FIND(" ", E820)-1)</f>
        <v>KL32D-9S</v>
      </c>
      <c r="G820" s="6" t="str" cm="1">
        <f t="array" ref="G820">_xlfn.LET(
 _xlpm.txt, TRIM(E820),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</v>
      </c>
      <c r="H820" s="6" t="str">
        <f t="shared" si="60"/>
        <v>KL32D-9S</v>
      </c>
      <c r="I820" s="6" cm="1">
        <f t="array" ref="I820">_xlfn.LET(
 _xlpm.txt, E820,
 _xlpm.afterQty, IFERROR(_xlfn.TEXTAFTER(_xlpm.txt, "QTY:"), ""),
 _xlpm.numberText, TRIM(_xlfn.TEXTBEFORE(_xlpm.afterQty, " ")),
 _xlpm.cleanNum, SUBSTITUTE(_xlpm.numberText, ",", ""),
 IF(ISNUMBER(--_xlpm.cleanNum), --_xlpm.cleanNum, "")
)</f>
        <v>37560</v>
      </c>
      <c r="J820" s="6" t="e" cm="1">
        <f t="array" ref="J820">_xlfn.LET(
 _xlpm.txt, E820,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820" s="6" t="e" cm="1">
        <f t="array" ref="K820">_xlfn.LET(
 _xlpm.txt, E820,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820" s="6" t="str">
        <f>IFERROR(_xlfn.TEXTAFTER(_xlfn.TEXTBEFORE(E820," PER"),"USD ")," ")</f>
        <v>0.99</v>
      </c>
      <c r="M820" s="6" t="e">
        <f t="shared" si="61"/>
        <v>#N/A</v>
      </c>
      <c r="N820" s="6">
        <v>8451</v>
      </c>
      <c r="O820" s="6" t="s">
        <v>28</v>
      </c>
      <c r="P820" s="6">
        <v>381.44559700000002</v>
      </c>
      <c r="Q820" s="6">
        <v>3223596.74</v>
      </c>
      <c r="R820" s="6">
        <v>4.5518567660000002</v>
      </c>
      <c r="S820" s="6">
        <v>38467.741529999999</v>
      </c>
      <c r="T820" s="27">
        <v>1181125.8</v>
      </c>
      <c r="U820" s="6">
        <f t="shared" si="62"/>
        <v>385.99745376600004</v>
      </c>
      <c r="V820" s="6">
        <f t="shared" si="63"/>
        <v>2022</v>
      </c>
      <c r="W820" s="10" t="str">
        <f>IFERROR(VLOOKUP(VALUE(D820),'HSN Lookup'!$A:$B,2,0),"Unknown")</f>
        <v>Household Steel Items</v>
      </c>
      <c r="X820" s="6" t="str">
        <f t="shared" si="64"/>
        <v>Other</v>
      </c>
    </row>
    <row r="821" spans="1:24">
      <c r="A821" s="25" t="s">
        <v>24</v>
      </c>
      <c r="B821" s="6" t="s">
        <v>1121</v>
      </c>
      <c r="C821" s="6" t="s">
        <v>26</v>
      </c>
      <c r="D821" s="26" t="s">
        <v>32</v>
      </c>
      <c r="E821" s="6" t="s">
        <v>1123</v>
      </c>
      <c r="F821" s="6" t="str">
        <f>LEFT(E821, FIND(" ", E821)-1)</f>
        <v>KL324H-9S</v>
      </c>
      <c r="G821" s="6" t="str" cm="1">
        <f t="array" ref="G821">_xlfn.LET(
 _xlpm.txt, TRIM(E821),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</v>
      </c>
      <c r="H821" s="6" t="str">
        <f t="shared" si="60"/>
        <v>KL324H-9S</v>
      </c>
      <c r="I821" s="6" t="str" cm="1">
        <f t="array" ref="I821">_xlfn.LET(
 _xlpm.txt, E821,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21" s="6" t="e" cm="1">
        <f t="array" ref="J821">_xlfn.LET(
 _xlpm.txt, E821,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21" s="6" t="str" cm="1">
        <f t="array" ref="K821">_xlfn.LET(
 _xlpm.txt, E821,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21" s="6" t="str">
        <f>IFERROR(_xlfn.TEXTAFTER(_xlfn.TEXTBEFORE(E821," PER"),"USD ")," ")</f>
        <v>0.68</v>
      </c>
      <c r="M821" s="6" t="str">
        <f t="shared" si="61"/>
        <v>PCS</v>
      </c>
      <c r="N821" s="6">
        <v>9512</v>
      </c>
      <c r="O821" s="6" t="s">
        <v>28</v>
      </c>
      <c r="P821" s="6">
        <v>365.90082210000003</v>
      </c>
      <c r="Q821" s="6">
        <v>3480448.62</v>
      </c>
      <c r="R821" s="6">
        <v>4.3663582590000001</v>
      </c>
      <c r="S821" s="6">
        <v>41532.799760000002</v>
      </c>
      <c r="T821" s="27">
        <v>1275236.3999999999</v>
      </c>
      <c r="U821" s="6">
        <f t="shared" si="62"/>
        <v>370.26718035900001</v>
      </c>
      <c r="V821" s="6">
        <f t="shared" si="63"/>
        <v>2022</v>
      </c>
      <c r="W821" s="10" t="str">
        <f>IFERROR(VLOOKUP(VALUE(D821),'HSN Lookup'!$A:$B,2,0),"Unknown")</f>
        <v>Household Steel Items</v>
      </c>
      <c r="X821" s="6" t="str">
        <f t="shared" si="64"/>
        <v>Other</v>
      </c>
    </row>
    <row r="822" spans="1:24">
      <c r="A822" s="25" t="s">
        <v>24</v>
      </c>
      <c r="B822" s="6" t="s">
        <v>1124</v>
      </c>
      <c r="C822" s="6" t="s">
        <v>26</v>
      </c>
      <c r="D822" s="26" t="s">
        <v>29</v>
      </c>
      <c r="E822" s="6" t="s">
        <v>1098</v>
      </c>
      <c r="F822" s="6" t="str">
        <f>LEFT(E822, FIND(" ", E822)-1)</f>
        <v>OKS-4156</v>
      </c>
      <c r="G822" s="6" t="str" cm="1">
        <f t="array" ref="G822">_xlfn.LET(
 _xlpm.txt, TRIM(E822),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-STEEL SCRUBBER 6PCS SET</v>
      </c>
      <c r="H822" s="6" t="str">
        <f t="shared" si="60"/>
        <v>OKS-4156</v>
      </c>
      <c r="I822" s="6" t="str" cm="1">
        <f t="array" ref="I822">_xlfn.LET(
 _xlpm.txt, E822,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22" s="6" cm="1">
        <f t="array" ref="J822">_xlfn.LET(
 _xlpm.txt, E822,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99600</v>
      </c>
      <c r="K822" s="6" t="str" cm="1">
        <f t="array" ref="K822">_xlfn.LET(
 _xlpm.txt, E822,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22" s="6" t="str">
        <f>IFERROR(_xlfn.TEXTAFTER(_xlfn.TEXTBEFORE(E822," PER"),"USD ")," ")</f>
        <v xml:space="preserve"> </v>
      </c>
      <c r="M822" s="6" t="str">
        <f t="shared" si="61"/>
        <v>SET</v>
      </c>
      <c r="N822" s="6">
        <v>8677.15</v>
      </c>
      <c r="O822" s="6" t="s">
        <v>28</v>
      </c>
      <c r="P822" s="6">
        <v>260.76831329999999</v>
      </c>
      <c r="Q822" s="6">
        <v>2262725.77</v>
      </c>
      <c r="R822" s="6">
        <v>3.1117937150000001</v>
      </c>
      <c r="S822" s="6">
        <v>27001.500840000001</v>
      </c>
      <c r="T822" s="27">
        <v>994694.3</v>
      </c>
      <c r="U822" s="6">
        <f t="shared" si="62"/>
        <v>263.88010701499996</v>
      </c>
      <c r="V822" s="6">
        <f t="shared" si="63"/>
        <v>2022</v>
      </c>
      <c r="W822" s="10" t="str">
        <f>IFERROR(VLOOKUP(VALUE(D822),'HSN Lookup'!$A:$B,2,0),"Unknown")</f>
        <v>Steel Scrubbers</v>
      </c>
      <c r="X822" s="6" t="str">
        <f t="shared" si="64"/>
        <v>Scrubber</v>
      </c>
    </row>
    <row r="823" spans="1:24">
      <c r="A823" s="25" t="s">
        <v>24</v>
      </c>
      <c r="B823" s="6" t="s">
        <v>1125</v>
      </c>
      <c r="C823" s="6" t="s">
        <v>26</v>
      </c>
      <c r="D823" s="26" t="s">
        <v>32</v>
      </c>
      <c r="E823" s="6" t="s">
        <v>1126</v>
      </c>
      <c r="F823" s="6" t="str">
        <f>LEFT(E823, FIND(" ", E823)-1)</f>
        <v>NP-55</v>
      </c>
      <c r="G823" s="6" t="str" cm="1">
        <f t="array" ref="G823">_xlfn.LET(
 _xlpm.txt, TRIM(E823),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823" s="6" t="str">
        <f t="shared" si="60"/>
        <v>NP-55</v>
      </c>
      <c r="I823" s="6" cm="1">
        <f t="array" ref="I823">_xlfn.LET(
 _xlpm.txt, E823,
 _xlpm.afterQty, IFERROR(_xlfn.TEXTAFTER(_xlpm.txt, "QTY:"), ""),
 _xlpm.numberText, TRIM(_xlfn.TEXTBEFORE(_xlpm.afterQty, " ")),
 _xlpm.cleanNum, SUBSTITUTE(_xlpm.numberText, ",", ""),
 IF(ISNUMBER(--_xlpm.cleanNum), --_xlpm.cleanNum, "")
)</f>
        <v>100800</v>
      </c>
      <c r="J823" s="6" cm="1">
        <f t="array" ref="J823">_xlfn.LET(
 _xlpm.txt, E823,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823" s="6" t="str" cm="1">
        <f t="array" ref="K823">_xlfn.LET(
 _xlpm.txt, E823,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23" s="6" t="str">
        <f>IFERROR(_xlfn.TEXTAFTER(_xlfn.TEXTBEFORE(E823," PER"),"USD ")," ")</f>
        <v>0.2892</v>
      </c>
      <c r="M823" s="6" t="str">
        <f t="shared" si="61"/>
        <v>PCS</v>
      </c>
      <c r="N823" s="6">
        <v>4620</v>
      </c>
      <c r="O823" s="6" t="s">
        <v>28</v>
      </c>
      <c r="P823" s="6">
        <v>554.03166880000003</v>
      </c>
      <c r="Q823" s="6">
        <v>2559626.31</v>
      </c>
      <c r="R823" s="6">
        <v>6.6113564299999998</v>
      </c>
      <c r="S823" s="6">
        <v>30544.466710000001</v>
      </c>
      <c r="T823" s="27">
        <v>937847.1</v>
      </c>
      <c r="U823" s="6">
        <f t="shared" si="62"/>
        <v>560.64302523000003</v>
      </c>
      <c r="V823" s="6">
        <f t="shared" si="63"/>
        <v>2022</v>
      </c>
      <c r="W823" s="10" t="str">
        <f>IFERROR(VLOOKUP(VALUE(D823),'HSN Lookup'!$A:$B,2,0),"Unknown")</f>
        <v>Household Steel Items</v>
      </c>
      <c r="X823" s="6" t="str">
        <f t="shared" si="64"/>
        <v>Tea Strainer</v>
      </c>
    </row>
    <row r="824" spans="1:24">
      <c r="A824" s="25" t="s">
        <v>24</v>
      </c>
      <c r="B824" s="6" t="s">
        <v>1125</v>
      </c>
      <c r="C824" s="6" t="s">
        <v>26</v>
      </c>
      <c r="D824" s="26" t="s">
        <v>32</v>
      </c>
      <c r="E824" s="6" t="s">
        <v>1127</v>
      </c>
      <c r="F824" s="6" t="str">
        <f>LEFT(E824, FIND(" ", E824)-1)</f>
        <v>NP-19</v>
      </c>
      <c r="G824" s="6" t="str" cm="1">
        <f t="array" ref="G824">_xlfn.LET(
 _xlpm.txt, TRIM(E824),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824" s="6" t="str">
        <f t="shared" si="60"/>
        <v>NP-19</v>
      </c>
      <c r="I824" s="6" cm="1">
        <f t="array" ref="I824">_xlfn.LET(
 _xlpm.txt, E824,
 _xlpm.afterQty, IFERROR(_xlfn.TEXTAFTER(_xlpm.txt, "QTY:"), ""),
 _xlpm.numberText, TRIM(_xlfn.TEXTBEFORE(_xlpm.afterQty, " ")),
 _xlpm.cleanNum, SUBSTITUTE(_xlpm.numberText, ",", ""),
 IF(ISNUMBER(--_xlpm.cleanNum), --_xlpm.cleanNum, "")
)</f>
        <v>44352</v>
      </c>
      <c r="J824" s="6" cm="1">
        <f t="array" ref="J824">_xlfn.LET(
 _xlpm.txt, E824,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44352</v>
      </c>
      <c r="K824" s="6" t="str" cm="1">
        <f t="array" ref="K824">_xlfn.LET(
 _xlpm.txt, E824,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24" s="6" t="str">
        <f>IFERROR(_xlfn.TEXTAFTER(_xlfn.TEXTBEFORE(E824," PER"),"USD ")," ")</f>
        <v>0.445</v>
      </c>
      <c r="M824" s="6" t="str">
        <f t="shared" si="61"/>
        <v>PCS</v>
      </c>
      <c r="N824" s="6">
        <v>6930</v>
      </c>
      <c r="O824" s="6" t="s">
        <v>28</v>
      </c>
      <c r="P824" s="6">
        <v>250.06778209999999</v>
      </c>
      <c r="Q824" s="6">
        <v>1732969.73</v>
      </c>
      <c r="R824" s="6">
        <v>2.9841024119999999</v>
      </c>
      <c r="S824" s="6">
        <v>20679.829710000002</v>
      </c>
      <c r="T824" s="27">
        <v>634960.1</v>
      </c>
      <c r="U824" s="6">
        <f t="shared" si="62"/>
        <v>253.05188451199999</v>
      </c>
      <c r="V824" s="6">
        <f t="shared" si="63"/>
        <v>2022</v>
      </c>
      <c r="W824" s="10" t="str">
        <f>IFERROR(VLOOKUP(VALUE(D824),'HSN Lookup'!$A:$B,2,0),"Unknown")</f>
        <v>Household Steel Items</v>
      </c>
      <c r="X824" s="6" t="str">
        <f t="shared" si="64"/>
        <v>Other</v>
      </c>
    </row>
    <row r="825" spans="1:24">
      <c r="A825" s="25" t="s">
        <v>24</v>
      </c>
      <c r="B825" s="6" t="s">
        <v>1125</v>
      </c>
      <c r="C825" s="6" t="s">
        <v>26</v>
      </c>
      <c r="D825" s="26" t="s">
        <v>29</v>
      </c>
      <c r="E825" s="6" t="s">
        <v>1128</v>
      </c>
      <c r="F825" s="6" t="str">
        <f>LEFT(E825, FIND(" ", E825)-1)</f>
        <v>8001-2</v>
      </c>
      <c r="G825" s="6" t="str" cm="1">
        <f t="array" ref="G825">_xlfn.LET(
 _xlpm.txt, TRIM(E825),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825" s="6" t="str">
        <f t="shared" si="60"/>
        <v>8001-2</v>
      </c>
      <c r="I825" s="6" t="str" cm="1">
        <f t="array" ref="I825">_xlfn.LET(
 _xlpm.txt, E825,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25" s="6" t="e" cm="1">
        <f t="array" ref="J825">_xlfn.LET(
 _xlpm.txt, E825,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25" s="6" t="str" cm="1">
        <f t="array" ref="K825">_xlfn.LET(
 _xlpm.txt, E825,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25" s="6" t="str">
        <f>IFERROR(_xlfn.TEXTAFTER(_xlfn.TEXTBEFORE(E825," PER"),"USD ")," ")</f>
        <v xml:space="preserve"> </v>
      </c>
      <c r="M825" s="6" t="str">
        <f t="shared" si="61"/>
        <v>SET</v>
      </c>
      <c r="N825" s="6">
        <v>4942</v>
      </c>
      <c r="O825" s="6" t="s">
        <v>28</v>
      </c>
      <c r="P825" s="6">
        <v>497.44888300000002</v>
      </c>
      <c r="Q825" s="6">
        <v>2458392.38</v>
      </c>
      <c r="R825" s="6">
        <v>5.9361441890000002</v>
      </c>
      <c r="S825" s="6">
        <v>29336.424579999999</v>
      </c>
      <c r="T825" s="27">
        <v>1080709.3</v>
      </c>
      <c r="U825" s="6">
        <f t="shared" si="62"/>
        <v>503.38502718900003</v>
      </c>
      <c r="V825" s="6">
        <f t="shared" si="63"/>
        <v>2022</v>
      </c>
      <c r="W825" s="10" t="str">
        <f>IFERROR(VLOOKUP(VALUE(D825),'HSN Lookup'!$A:$B,2,0),"Unknown")</f>
        <v>Steel Scrubbers</v>
      </c>
      <c r="X825" s="6" t="str">
        <f t="shared" si="64"/>
        <v>Scrubber</v>
      </c>
    </row>
    <row r="826" spans="1:24">
      <c r="A826" s="25" t="s">
        <v>24</v>
      </c>
      <c r="B826" s="6" t="s">
        <v>1129</v>
      </c>
      <c r="C826" s="6" t="s">
        <v>26</v>
      </c>
      <c r="D826" s="26" t="s">
        <v>32</v>
      </c>
      <c r="E826" s="6" t="s">
        <v>1130</v>
      </c>
      <c r="F826" s="6" t="str">
        <f>LEFT(E826, FIND(" ", E826)-1)</f>
        <v>AM-253</v>
      </c>
      <c r="G826" s="6" t="str" cm="1">
        <f t="array" ref="G826">_xlfn.LET(
 _xlpm.txt, TRIM(E826),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KITCHEN TURNER</v>
      </c>
      <c r="H826" s="6" t="str">
        <f t="shared" si="60"/>
        <v>AM-253</v>
      </c>
      <c r="I826" s="6" cm="1">
        <f t="array" ref="I826">_xlfn.LET(
 _xlpm.txt, E826,
 _xlpm.afterQty, IFERROR(_xlfn.TEXTAFTER(_xlpm.txt, "QTY:"), ""),
 _xlpm.numberText, TRIM(_xlfn.TEXTBEFORE(_xlpm.afterQty, " ")),
 _xlpm.cleanNum, SUBSTITUTE(_xlpm.numberText, ",", ""),
 IF(ISNUMBER(--_xlpm.cleanNum), --_xlpm.cleanNum, "")
)</f>
        <v>25200</v>
      </c>
      <c r="J826" s="6" cm="1">
        <f t="array" ref="J826">_xlfn.LET(
 _xlpm.txt, E826,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826" s="6" t="str" cm="1">
        <f t="array" ref="K826">_xlfn.LET(
 _xlpm.txt, E826,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26" s="6" t="str">
        <f>IFERROR(_xlfn.TEXTAFTER(_xlfn.TEXTBEFORE(E826," PER"),"USD ")," ")</f>
        <v>0.535</v>
      </c>
      <c r="M826" s="6" t="str">
        <f t="shared" si="61"/>
        <v>PCS</v>
      </c>
      <c r="N826" s="6">
        <v>2450</v>
      </c>
      <c r="O826" s="6" t="s">
        <v>28</v>
      </c>
      <c r="P826" s="6">
        <v>490.67181219999998</v>
      </c>
      <c r="Q826" s="6">
        <v>1202145.94</v>
      </c>
      <c r="R826" s="6">
        <v>5.8482933519999998</v>
      </c>
      <c r="S826" s="6">
        <v>14328.31871</v>
      </c>
      <c r="T826" s="27">
        <v>440466.3</v>
      </c>
      <c r="U826" s="6">
        <f t="shared" si="62"/>
        <v>496.52010555199996</v>
      </c>
      <c r="V826" s="6">
        <f t="shared" si="63"/>
        <v>2022</v>
      </c>
      <c r="W826" s="10" t="str">
        <f>IFERROR(VLOOKUP(VALUE(D826),'HSN Lookup'!$A:$B,2,0),"Unknown")</f>
        <v>Household Steel Items</v>
      </c>
      <c r="X826" s="6" t="str">
        <f t="shared" si="64"/>
        <v>Other</v>
      </c>
    </row>
    <row r="827" spans="1:24">
      <c r="A827" s="25" t="s">
        <v>24</v>
      </c>
      <c r="B827" s="6" t="s">
        <v>1129</v>
      </c>
      <c r="C827" s="6" t="s">
        <v>26</v>
      </c>
      <c r="D827" s="26" t="s">
        <v>32</v>
      </c>
      <c r="E827" s="6" t="s">
        <v>1131</v>
      </c>
      <c r="F827" s="6" t="str">
        <f>LEFT(E827, FIND(" ", E827)-1)</f>
        <v>SB-01</v>
      </c>
      <c r="G827" s="6" t="str" cm="1">
        <f t="array" ref="G827">_xlfn.LET(
 _xlpm.txt, TRIM(E827),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827" s="6" t="str">
        <f t="shared" si="60"/>
        <v>SB-01</v>
      </c>
      <c r="I827" s="6" cm="1">
        <f t="array" ref="I827">_xlfn.LET(
 _xlpm.txt, E827,
 _xlpm.afterQty, IFERROR(_xlfn.TEXTAFTER(_xlpm.txt, "QTY:"), ""),
 _xlpm.numberText, TRIM(_xlfn.TEXTBEFORE(_xlpm.afterQty, " ")),
 _xlpm.cleanNum, SUBSTITUTE(_xlpm.numberText, ",", ""),
 IF(ISNUMBER(--_xlpm.cleanNum), --_xlpm.cleanNum, "")
)</f>
        <v>26172</v>
      </c>
      <c r="J827" s="6" cm="1">
        <f t="array" ref="J827">_xlfn.LET(
 _xlpm.txt, E827,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26172</v>
      </c>
      <c r="K827" s="6" t="str" cm="1">
        <f t="array" ref="K827">_xlfn.LET(
 _xlpm.txt, E827,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27" s="6" t="str">
        <f>IFERROR(_xlfn.TEXTAFTER(_xlfn.TEXTBEFORE(E827," PER"),"USD ")," ")</f>
        <v xml:space="preserve"> </v>
      </c>
      <c r="M827" s="6" t="str">
        <f t="shared" si="61"/>
        <v>PCS</v>
      </c>
      <c r="N827" s="6">
        <v>4143.8999999999996</v>
      </c>
      <c r="O827" s="6" t="s">
        <v>28</v>
      </c>
      <c r="P827" s="6">
        <v>613.42199140000002</v>
      </c>
      <c r="Q827" s="6">
        <v>2541959.39</v>
      </c>
      <c r="R827" s="6">
        <v>7.3113467390000002</v>
      </c>
      <c r="S827" s="6">
        <v>30297.489750000001</v>
      </c>
      <c r="T827" s="27">
        <v>931374</v>
      </c>
      <c r="U827" s="6">
        <f t="shared" si="62"/>
        <v>620.73333813900001</v>
      </c>
      <c r="V827" s="6">
        <f t="shared" si="63"/>
        <v>2022</v>
      </c>
      <c r="W827" s="10" t="str">
        <f>IFERROR(VLOOKUP(VALUE(D827),'HSN Lookup'!$A:$B,2,0),"Unknown")</f>
        <v>Household Steel Items</v>
      </c>
      <c r="X827" s="6" t="str">
        <f t="shared" si="64"/>
        <v>Other</v>
      </c>
    </row>
    <row r="828" spans="1:24">
      <c r="A828" s="25" t="s">
        <v>24</v>
      </c>
      <c r="B828" s="6" t="s">
        <v>1129</v>
      </c>
      <c r="C828" s="6" t="s">
        <v>26</v>
      </c>
      <c r="D828" s="26" t="s">
        <v>32</v>
      </c>
      <c r="E828" s="6" t="s">
        <v>1132</v>
      </c>
      <c r="F828" s="6" t="str">
        <f>LEFT(E828, FIND(" ", E828)-1)</f>
        <v>SB-12</v>
      </c>
      <c r="G828" s="6" t="str" cm="1">
        <f t="array" ref="G828">_xlfn.LET(
 _xlpm.txt, TRIM(E828),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828" s="6" t="str">
        <f t="shared" si="60"/>
        <v>SB-12</v>
      </c>
      <c r="I828" s="6" cm="1">
        <f t="array" ref="I828">_xlfn.LET(
 _xlpm.txt, E828,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828" s="6" cm="1">
        <f t="array" ref="J828">_xlfn.LET(
 _xlpm.txt, E828,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828" s="6" t="str" cm="1">
        <f t="array" ref="K828">_xlfn.LET(
 _xlpm.txt, E828,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28" s="6" t="str">
        <f>IFERROR(_xlfn.TEXTAFTER(_xlfn.TEXTBEFORE(E828," PER"),"USD ")," ")</f>
        <v>1.057</v>
      </c>
      <c r="M828" s="6" t="str">
        <f t="shared" si="61"/>
        <v>PCS</v>
      </c>
      <c r="N828" s="6">
        <v>11970</v>
      </c>
      <c r="O828" s="6" t="s">
        <v>28</v>
      </c>
      <c r="P828" s="6">
        <v>397.27424980000001</v>
      </c>
      <c r="Q828" s="6">
        <v>4755372.7699999996</v>
      </c>
      <c r="R828" s="6">
        <v>4.7350923690000002</v>
      </c>
      <c r="S828" s="6">
        <v>56679.055659999998</v>
      </c>
      <c r="T828" s="27">
        <v>1742368.7</v>
      </c>
      <c r="U828" s="6">
        <f t="shared" si="62"/>
        <v>402.00934216899998</v>
      </c>
      <c r="V828" s="6">
        <f t="shared" si="63"/>
        <v>2022</v>
      </c>
      <c r="W828" s="10" t="str">
        <f>IFERROR(VLOOKUP(VALUE(D828),'HSN Lookup'!$A:$B,2,0),"Unknown")</f>
        <v>Household Steel Items</v>
      </c>
      <c r="X828" s="6" t="str">
        <f t="shared" si="64"/>
        <v>Tea Strainer</v>
      </c>
    </row>
    <row r="829" spans="1:24">
      <c r="A829" s="25" t="s">
        <v>24</v>
      </c>
      <c r="B829" s="6" t="s">
        <v>1129</v>
      </c>
      <c r="C829" s="6" t="s">
        <v>26</v>
      </c>
      <c r="D829" s="26" t="s">
        <v>32</v>
      </c>
      <c r="E829" s="6" t="s">
        <v>1133</v>
      </c>
      <c r="F829" s="6" t="str">
        <f>LEFT(E829, FIND(" ", E829)-1)</f>
        <v>NP-20</v>
      </c>
      <c r="G829" s="6" t="str" cm="1">
        <f t="array" ref="G829">_xlfn.LET(
 _xlpm.txt, TRIM(E829),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829" s="6" t="str">
        <f t="shared" si="60"/>
        <v>NP-20</v>
      </c>
      <c r="I829" s="6" cm="1">
        <f t="array" ref="I829">_xlfn.LET(
 _xlpm.txt, E829,
 _xlpm.afterQty, IFERROR(_xlfn.TEXTAFTER(_xlpm.txt, "QTY:"), ""),
 _xlpm.numberText, TRIM(_xlfn.TEXTBEFORE(_xlpm.afterQty, " ")),
 _xlpm.cleanNum, SUBSTITUTE(_xlpm.numberText, ",", ""),
 IF(ISNUMBER(--_xlpm.cleanNum), --_xlpm.cleanNum, "")
)</f>
        <v>18288</v>
      </c>
      <c r="J829" s="6" cm="1">
        <f t="array" ref="J829">_xlfn.LET(
 _xlpm.txt, E829,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18288</v>
      </c>
      <c r="K829" s="6" t="str" cm="1">
        <f t="array" ref="K829">_xlfn.LET(
 _xlpm.txt, E829,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29" s="6" t="str">
        <f>IFERROR(_xlfn.TEXTAFTER(_xlfn.TEXTBEFORE(E829," PER"),"USD ")," ")</f>
        <v>1.062</v>
      </c>
      <c r="M829" s="6" t="str">
        <f t="shared" si="61"/>
        <v>PCS</v>
      </c>
      <c r="N829" s="6">
        <v>3251.2</v>
      </c>
      <c r="O829" s="6" t="s">
        <v>28</v>
      </c>
      <c r="P829" s="6">
        <v>522.70403539999995</v>
      </c>
      <c r="Q829" s="6">
        <v>1699415.36</v>
      </c>
      <c r="R829" s="6">
        <v>6.2300838550000002</v>
      </c>
      <c r="S829" s="6">
        <v>20255.248629999998</v>
      </c>
      <c r="T829" s="27">
        <v>622665.80000000005</v>
      </c>
      <c r="U829" s="6">
        <f t="shared" si="62"/>
        <v>528.93411925499993</v>
      </c>
      <c r="V829" s="6">
        <f t="shared" si="63"/>
        <v>2022</v>
      </c>
      <c r="W829" s="10" t="str">
        <f>IFERROR(VLOOKUP(VALUE(D829),'HSN Lookup'!$A:$B,2,0),"Unknown")</f>
        <v>Household Steel Items</v>
      </c>
      <c r="X829" s="6" t="str">
        <f t="shared" si="64"/>
        <v>Other</v>
      </c>
    </row>
    <row r="830" spans="1:24">
      <c r="A830" s="25" t="s">
        <v>24</v>
      </c>
      <c r="B830" s="6" t="s">
        <v>1134</v>
      </c>
      <c r="C830" s="6" t="s">
        <v>26</v>
      </c>
      <c r="D830" s="26" t="s">
        <v>32</v>
      </c>
      <c r="E830" s="6" t="s">
        <v>1135</v>
      </c>
      <c r="F830" s="6"/>
      <c r="G830" s="6" t="str" cm="1">
        <f t="array" ref="G830">_xlfn.LET(
 _xlpm.txt, TRIM(E830),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DS-25</v>
      </c>
      <c r="H830" s="6" t="str">
        <f t="shared" si="60"/>
        <v>STAINLESS</v>
      </c>
      <c r="I830" s="6" cm="1">
        <f t="array" ref="I830">_xlfn.LET(
 _xlpm.txt, E830,
 _xlpm.afterQty, IFERROR(_xlfn.TEXTAFTER(_xlpm.txt, "QTY:"), ""),
 _xlpm.numberText, TRIM(_xlfn.TEXTBEFORE(_xlpm.afterQty, " ")),
 _xlpm.cleanNum, SUBSTITUTE(_xlpm.numberText, ",", ""),
 IF(ISNUMBER(--_xlpm.cleanNum), --_xlpm.cleanNum, "")
)</f>
        <v>51000</v>
      </c>
      <c r="J830" s="6" cm="1">
        <f t="array" ref="J830">_xlfn.LET(
 _xlpm.txt, E830,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51000</v>
      </c>
      <c r="K830" s="6" t="str" cm="1">
        <f t="array" ref="K830">_xlfn.LET(
 _xlpm.txt, E830,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30" s="6" t="str">
        <f>IFERROR(_xlfn.TEXTAFTER(_xlfn.TEXTBEFORE(E830," PER"),"USD ")," ")</f>
        <v xml:space="preserve"> </v>
      </c>
      <c r="M830" s="6" t="str">
        <f t="shared" si="61"/>
        <v>PCS</v>
      </c>
      <c r="N830" s="6">
        <v>1700</v>
      </c>
      <c r="O830" s="6" t="s">
        <v>28</v>
      </c>
      <c r="P830" s="6">
        <v>600.58861179999997</v>
      </c>
      <c r="Q830" s="6">
        <v>1021000.64</v>
      </c>
      <c r="R830" s="6">
        <v>7.1583863140000004</v>
      </c>
      <c r="S830" s="6">
        <v>12169.256729999999</v>
      </c>
      <c r="T830" s="27">
        <v>374094.6</v>
      </c>
      <c r="U830" s="6">
        <f t="shared" si="62"/>
        <v>607.74699811400001</v>
      </c>
      <c r="V830" s="6">
        <f t="shared" si="63"/>
        <v>2022</v>
      </c>
      <c r="W830" s="10" t="str">
        <f>IFERROR(VLOOKUP(VALUE(D830),'HSN Lookup'!$A:$B,2,0),"Unknown")</f>
        <v>Household Steel Items</v>
      </c>
      <c r="X830" s="6" t="str">
        <f t="shared" si="64"/>
        <v>Other</v>
      </c>
    </row>
    <row r="831" spans="1:24">
      <c r="A831" s="25" t="s">
        <v>24</v>
      </c>
      <c r="B831" s="6" t="s">
        <v>1136</v>
      </c>
      <c r="C831" s="6" t="s">
        <v>26</v>
      </c>
      <c r="D831" s="26" t="s">
        <v>32</v>
      </c>
      <c r="E831" s="6" t="s">
        <v>1137</v>
      </c>
      <c r="F831" s="6" t="str">
        <f>LEFT(E831, FIND(" ", E831)-1)</f>
        <v>NP-21</v>
      </c>
      <c r="G831" s="6" t="str" cm="1">
        <f t="array" ref="G831">_xlfn.LET(
 _xlpm.txt, TRIM(E831),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831" s="6" t="str">
        <f t="shared" si="60"/>
        <v>NP-21</v>
      </c>
      <c r="I831" s="6" cm="1">
        <f t="array" ref="I831">_xlfn.LET(
 _xlpm.txt, E831,
 _xlpm.afterQty, IFERROR(_xlfn.TEXTAFTER(_xlpm.txt, "QTY:"), ""),
 _xlpm.numberText, TRIM(_xlfn.TEXTBEFORE(_xlpm.afterQty, " ")),
 _xlpm.cleanNum, SUBSTITUTE(_xlpm.numberText, ",", ""),
 IF(ISNUMBER(--_xlpm.cleanNum), --_xlpm.cleanNum, "")
)</f>
        <v>19584</v>
      </c>
      <c r="J831" s="6" t="e" cm="1">
        <f t="array" ref="J831">_xlfn.LET(
 _xlpm.txt, E831,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831" s="6" t="e" cm="1">
        <f t="array" ref="K831">_xlfn.LET(
 _xlpm.txt, E831,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831" s="6" t="str">
        <f>IFERROR(_xlfn.TEXTAFTER(_xlfn.TEXTBEFORE(E831," PER"),"USD ")," ")</f>
        <v>1.05</v>
      </c>
      <c r="M831" s="6" t="e">
        <f t="shared" si="61"/>
        <v>#N/A</v>
      </c>
      <c r="N831" s="6">
        <v>3481.6</v>
      </c>
      <c r="O831" s="6" t="s">
        <v>28</v>
      </c>
      <c r="P831" s="6">
        <v>515.47645339999997</v>
      </c>
      <c r="Q831" s="6">
        <v>1794682.82</v>
      </c>
      <c r="R831" s="6">
        <v>6.1439386569999996</v>
      </c>
      <c r="S831" s="6">
        <v>21390.736830000002</v>
      </c>
      <c r="T831" s="27">
        <v>657571.9</v>
      </c>
      <c r="U831" s="6">
        <f t="shared" si="62"/>
        <v>521.620392057</v>
      </c>
      <c r="V831" s="6">
        <f t="shared" si="63"/>
        <v>2022</v>
      </c>
      <c r="W831" s="10" t="str">
        <f>IFERROR(VLOOKUP(VALUE(D831),'HSN Lookup'!$A:$B,2,0),"Unknown")</f>
        <v>Household Steel Items</v>
      </c>
      <c r="X831" s="6" t="str">
        <f t="shared" si="64"/>
        <v>Other</v>
      </c>
    </row>
    <row r="832" spans="1:24">
      <c r="A832" s="25" t="s">
        <v>24</v>
      </c>
      <c r="B832" s="6" t="s">
        <v>1136</v>
      </c>
      <c r="C832" s="6" t="s">
        <v>26</v>
      </c>
      <c r="D832" s="26" t="s">
        <v>32</v>
      </c>
      <c r="E832" s="6" t="s">
        <v>1138</v>
      </c>
      <c r="F832" s="6" t="str">
        <f>LEFT(E832, FIND(" ", E832)-1)</f>
        <v>8504</v>
      </c>
      <c r="G832" s="6" t="str" cm="1">
        <f t="array" ref="G832">_xlfn.LET(
 _xlpm.txt, TRIM(E832),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2 LAYER</v>
      </c>
      <c r="H832" s="6" t="str">
        <f t="shared" si="60"/>
        <v>8504</v>
      </c>
      <c r="I832" s="6" cm="1">
        <f t="array" ref="I832">_xlfn.LET(
 _xlpm.txt, E832,
 _xlpm.afterQty, IFERROR(_xlfn.TEXTAFTER(_xlpm.txt, "QTY:"), ""),
 _xlpm.numberText, TRIM(_xlfn.TEXTBEFORE(_xlpm.afterQty, " ")),
 _xlpm.cleanNum, SUBSTITUTE(_xlpm.numberText, ",", ""),
 IF(ISNUMBER(--_xlpm.cleanNum), --_xlpm.cleanNum, "")
)</f>
        <v>22080</v>
      </c>
      <c r="J832" s="6" cm="1">
        <f t="array" ref="J832">_xlfn.LET(
 _xlpm.txt, E832,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22080</v>
      </c>
      <c r="K832" s="6" t="str" cm="1">
        <f t="array" ref="K832">_xlfn.LET(
 _xlpm.txt, E832,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32" s="6" t="str">
        <f>IFERROR(_xlfn.TEXTAFTER(_xlfn.TEXTBEFORE(E832," PER"),"USD ")," ")</f>
        <v xml:space="preserve"> </v>
      </c>
      <c r="M832" s="6" t="str">
        <f t="shared" si="61"/>
        <v>PCS</v>
      </c>
      <c r="N832" s="6">
        <v>10561.6</v>
      </c>
      <c r="O832" s="6" t="s">
        <v>28</v>
      </c>
      <c r="P832" s="6">
        <v>467.06042170000001</v>
      </c>
      <c r="Q832" s="6">
        <v>4932905.3499999996</v>
      </c>
      <c r="R832" s="6">
        <v>5.5668703419999996</v>
      </c>
      <c r="S832" s="6">
        <v>58795.057809999998</v>
      </c>
      <c r="T832" s="27">
        <v>1807416.5</v>
      </c>
      <c r="U832" s="6">
        <f t="shared" si="62"/>
        <v>472.62729204200002</v>
      </c>
      <c r="V832" s="6">
        <f t="shared" si="63"/>
        <v>2022</v>
      </c>
      <c r="W832" s="10" t="str">
        <f>IFERROR(VLOOKUP(VALUE(D832),'HSN Lookup'!$A:$B,2,0),"Unknown")</f>
        <v>Household Steel Items</v>
      </c>
      <c r="X832" s="6" t="str">
        <f t="shared" si="64"/>
        <v>Lunch Box</v>
      </c>
    </row>
    <row r="833" spans="1:24">
      <c r="A833" s="25" t="s">
        <v>24</v>
      </c>
      <c r="B833" s="6" t="s">
        <v>1136</v>
      </c>
      <c r="C833" s="6" t="s">
        <v>26</v>
      </c>
      <c r="D833" s="26" t="s">
        <v>32</v>
      </c>
      <c r="E833" s="6" t="s">
        <v>1139</v>
      </c>
      <c r="F833" s="6" t="str">
        <f>LEFT(E833, FIND(" ", E833)-1)</f>
        <v>SB-01</v>
      </c>
      <c r="G833" s="6" t="str" cm="1">
        <f t="array" ref="G833">_xlfn.LET(
 _xlpm.txt, TRIM(E833),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833" s="6" t="str">
        <f t="shared" si="60"/>
        <v>SB-01</v>
      </c>
      <c r="I833" s="6" cm="1">
        <f t="array" ref="I833">_xlfn.LET(
 _xlpm.txt, E833,
 _xlpm.afterQty, IFERROR(_xlfn.TEXTAFTER(_xlpm.txt, "QTY:"), ""),
 _xlpm.numberText, TRIM(_xlfn.TEXTBEFORE(_xlpm.afterQty, " ")),
 _xlpm.cleanNum, SUBSTITUTE(_xlpm.numberText, ",", ""),
 IF(ISNUMBER(--_xlpm.cleanNum), --_xlpm.cleanNum, "")
)</f>
        <v>25128</v>
      </c>
      <c r="J833" s="6" cm="1">
        <f t="array" ref="J833">_xlfn.LET(
 _xlpm.txt, E833,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25128</v>
      </c>
      <c r="K833" s="6" t="str" cm="1">
        <f t="array" ref="K833">_xlfn.LET(
 _xlpm.txt, E833,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33" s="6" t="str">
        <f>IFERROR(_xlfn.TEXTAFTER(_xlfn.TEXTBEFORE(E833," PER"),"USD ")," ")</f>
        <v xml:space="preserve"> </v>
      </c>
      <c r="M833" s="6" t="str">
        <f t="shared" si="61"/>
        <v>PCS</v>
      </c>
      <c r="N833" s="6">
        <v>3978.6</v>
      </c>
      <c r="O833" s="6" t="s">
        <v>28</v>
      </c>
      <c r="P833" s="6">
        <v>611.85372740000003</v>
      </c>
      <c r="Q833" s="6">
        <v>2434321.2400000002</v>
      </c>
      <c r="R833" s="6">
        <v>7.2926546769999998</v>
      </c>
      <c r="S833" s="6">
        <v>29014.555899999999</v>
      </c>
      <c r="T833" s="27">
        <v>891935.2</v>
      </c>
      <c r="U833" s="6">
        <f t="shared" si="62"/>
        <v>619.146382077</v>
      </c>
      <c r="V833" s="6">
        <f t="shared" si="63"/>
        <v>2022</v>
      </c>
      <c r="W833" s="10" t="str">
        <f>IFERROR(VLOOKUP(VALUE(D833),'HSN Lookup'!$A:$B,2,0),"Unknown")</f>
        <v>Household Steel Items</v>
      </c>
      <c r="X833" s="6" t="str">
        <f t="shared" si="64"/>
        <v>Other</v>
      </c>
    </row>
    <row r="834" spans="1:24">
      <c r="A834" s="25" t="s">
        <v>24</v>
      </c>
      <c r="B834" s="6" t="s">
        <v>1136</v>
      </c>
      <c r="C834" s="6" t="s">
        <v>26</v>
      </c>
      <c r="D834" s="26" t="s">
        <v>29</v>
      </c>
      <c r="E834" s="6" t="s">
        <v>1140</v>
      </c>
      <c r="F834" s="6" t="str">
        <f>LEFT(E834, FIND(" ", E834)-1)</f>
        <v>8001-2</v>
      </c>
      <c r="G834" s="6" t="str" cm="1">
        <f t="array" ref="G834">_xlfn.LET(
 _xlpm.txt, TRIM(E834),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834" s="6" t="str">
        <f t="shared" ref="H834:H897" si="65">IFERROR(
    IF(
       AND(ISNUMBER(FIND("(",E834)),
           NOT(ISNUMBER(SEARCH("QTY", _xlfn.TEXTBEFORE(_xlfn.TEXTAFTER(E834,"("), ")"))))
       ),
       _xlfn.TEXTBEFORE(_xlfn.TEXTAFTER(E834,"("), ")"),
       LEFT(E834, FIND(" ", E834 &amp; " ") - 1)
    ),
"")</f>
        <v>8001-2</v>
      </c>
      <c r="I834" s="6" t="str" cm="1">
        <f t="array" ref="I834">_xlfn.LET(
 _xlpm.txt, E834,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34" s="6" t="e" cm="1">
        <f t="array" ref="J834">_xlfn.LET(
 _xlpm.txt, E834,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34" s="6" t="str" cm="1">
        <f t="array" ref="K834">_xlfn.LET(
 _xlpm.txt, E834,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34" s="6" t="str">
        <f>IFERROR(_xlfn.TEXTAFTER(_xlfn.TEXTBEFORE(E834," PER"),"USD ")," ")</f>
        <v>0.164</v>
      </c>
      <c r="M834" s="6" t="str">
        <f t="shared" ref="M834:M897" si="66">IF(OR(K834="PCS",K834="PC",K834="NOS"),"PCS",
IF(OR(K834="SET",K834="SETS"),"SET",
IF(K834="PKT","PACK","OTHER")))</f>
        <v>SET</v>
      </c>
      <c r="N834" s="6">
        <v>4809</v>
      </c>
      <c r="O834" s="6" t="s">
        <v>28</v>
      </c>
      <c r="P834" s="6">
        <v>503.60677270000002</v>
      </c>
      <c r="Q834" s="6">
        <v>2421844.9700000002</v>
      </c>
      <c r="R834" s="6">
        <v>6.0024645139999997</v>
      </c>
      <c r="S834" s="6">
        <v>28865.851849999999</v>
      </c>
      <c r="T834" s="27">
        <v>1064643.1000000001</v>
      </c>
      <c r="U834" s="6">
        <f t="shared" ref="U834:U897" si="67">P834+R834</f>
        <v>509.60923721400002</v>
      </c>
      <c r="V834" s="6">
        <f t="shared" ref="V834:V897" si="68">YEAR(B834)</f>
        <v>2022</v>
      </c>
      <c r="W834" s="10" t="str">
        <f>IFERROR(VLOOKUP(VALUE(D834),'HSN Lookup'!$A:$B,2,0),"Unknown")</f>
        <v>Steel Scrubbers</v>
      </c>
      <c r="X834" s="6" t="str">
        <f t="shared" ref="X834:X897" si="69">IF(ISNUMBER(SEARCH("SCRUBBER",G834)),"Scrubber",
 IF(ISNUMBER(SEARCH("STRAINER",G834)),"Tea Strainer",
 IF(ISNUMBER(SEARCH("BASKET",G834)),"Basket",
 IF(ISNUMBER(SEARCH("HANGER",G834)),"Hanger",
 IF(ISNUMBER(SEARCH("STAND",G834)),"Cloth Stand",
 IF(ISNUMBER(SEARCH("SPRINKLER",G834)),"Sprinkler",
 IF(ISNUMBER(SEARCH("HOLDER",G834)),"Holder",
 IF(ISNUMBER(SEARCH("LUNCH BOX",G834)),"Lunch Box",
 "Other"))))))))</f>
        <v>Scrubber</v>
      </c>
    </row>
    <row r="835" spans="1:24">
      <c r="A835" s="25" t="s">
        <v>24</v>
      </c>
      <c r="B835" s="6" t="s">
        <v>1136</v>
      </c>
      <c r="C835" s="6" t="s">
        <v>26</v>
      </c>
      <c r="D835" s="26" t="s">
        <v>32</v>
      </c>
      <c r="E835" s="6" t="s">
        <v>1141</v>
      </c>
      <c r="F835" s="6" t="str">
        <f>LEFT(E835, FIND(" ", E835)-1)</f>
        <v>6527</v>
      </c>
      <c r="G835" s="6" t="str" cm="1">
        <f t="array" ref="G835">_xlfn.LET(
 _xlpm.txt, TRIM(E835),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</v>
      </c>
      <c r="H835" s="6" t="str">
        <f t="shared" si="65"/>
        <v>6527</v>
      </c>
      <c r="I835" s="6" cm="1">
        <f t="array" ref="I835">_xlfn.LET(
 _xlpm.txt, E835,
 _xlpm.afterQty, IFERROR(_xlfn.TEXTAFTER(_xlpm.txt, "QTY:"), ""),
 _xlpm.numberText, TRIM(_xlfn.TEXTBEFORE(_xlpm.afterQty, " ")),
 _xlpm.cleanNum, SUBSTITUTE(_xlpm.numberText, ",", ""),
 IF(ISNUMBER(--_xlpm.cleanNum), --_xlpm.cleanNum, "")
)</f>
        <v>25680</v>
      </c>
      <c r="J835" s="6" cm="1">
        <f t="array" ref="J835">_xlfn.LET(
 _xlpm.txt, E835,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25680</v>
      </c>
      <c r="K835" s="6" t="str" cm="1">
        <f t="array" ref="K835">_xlfn.LET(
 _xlpm.txt, E835,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35" s="6" t="str">
        <f>IFERROR(_xlfn.TEXTAFTER(_xlfn.TEXTBEFORE(E835," PER"),"USD ")," ")</f>
        <v>2.00</v>
      </c>
      <c r="M835" s="6" t="str">
        <f t="shared" si="66"/>
        <v>PCS</v>
      </c>
      <c r="N835" s="6">
        <v>8945.2000000000007</v>
      </c>
      <c r="O835" s="6" t="s">
        <v>28</v>
      </c>
      <c r="P835" s="6">
        <v>491.47132199999999</v>
      </c>
      <c r="Q835" s="6">
        <v>4396309.2699999996</v>
      </c>
      <c r="R835" s="6">
        <v>5.85782267</v>
      </c>
      <c r="S835" s="6">
        <v>52399.395349999999</v>
      </c>
      <c r="T835" s="27">
        <v>1610807.8</v>
      </c>
      <c r="U835" s="6">
        <f t="shared" si="67"/>
        <v>497.32914467000001</v>
      </c>
      <c r="V835" s="6">
        <f t="shared" si="68"/>
        <v>2022</v>
      </c>
      <c r="W835" s="10" t="str">
        <f>IFERROR(VLOOKUP(VALUE(D835),'HSN Lookup'!$A:$B,2,0),"Unknown")</f>
        <v>Household Steel Items</v>
      </c>
      <c r="X835" s="6" t="str">
        <f t="shared" si="69"/>
        <v>Lunch Box</v>
      </c>
    </row>
    <row r="836" spans="1:24">
      <c r="A836" s="25" t="s">
        <v>24</v>
      </c>
      <c r="B836" s="6" t="s">
        <v>1136</v>
      </c>
      <c r="C836" s="6" t="s">
        <v>26</v>
      </c>
      <c r="D836" s="26" t="s">
        <v>32</v>
      </c>
      <c r="E836" s="6" t="s">
        <v>1142</v>
      </c>
      <c r="F836" s="6" t="str">
        <f>LEFT(E836, FIND(" ", E836)-1)</f>
        <v>AM-06</v>
      </c>
      <c r="G836" s="6" t="str" cm="1">
        <f t="array" ref="G836">_xlfn.LET(
 _xlpm.txt, TRIM(E836),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BOTTLE 750ML SG805</v>
      </c>
      <c r="H836" s="6" t="str">
        <f t="shared" si="65"/>
        <v>AM-06</v>
      </c>
      <c r="I836" s="6" cm="1">
        <f t="array" ref="I836">_xlfn.LET(
 _xlpm.txt, E836,
 _xlpm.afterQty, IFERROR(_xlfn.TEXTAFTER(_xlpm.txt, "QTY:"), ""),
 _xlpm.numberText, TRIM(_xlfn.TEXTBEFORE(_xlpm.afterQty, " ")),
 _xlpm.cleanNum, SUBSTITUTE(_xlpm.numberText, ",", ""),
 IF(ISNUMBER(--_xlpm.cleanNum), --_xlpm.cleanNum, "")
)</f>
        <v>46584</v>
      </c>
      <c r="J836" s="6" cm="1">
        <f t="array" ref="J836">_xlfn.LET(
 _xlpm.txt, E836,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46584</v>
      </c>
      <c r="K836" s="6" t="str" cm="1">
        <f t="array" ref="K836">_xlfn.LET(
 _xlpm.txt, E836,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36" s="6" t="str">
        <f>IFERROR(_xlfn.TEXTAFTER(_xlfn.TEXTBEFORE(E836," PER"),"USD ")," ")</f>
        <v>1.05</v>
      </c>
      <c r="M836" s="6" t="str">
        <f t="shared" si="66"/>
        <v>PCS</v>
      </c>
      <c r="N836" s="6">
        <v>6987.6</v>
      </c>
      <c r="O836" s="6" t="s">
        <v>28</v>
      </c>
      <c r="P836" s="6">
        <v>610.93505640000001</v>
      </c>
      <c r="Q836" s="6">
        <v>4268969.8</v>
      </c>
      <c r="R836" s="6">
        <v>7.2817050820000002</v>
      </c>
      <c r="S836" s="6">
        <v>50881.64243</v>
      </c>
      <c r="T836" s="27">
        <v>1564150.6</v>
      </c>
      <c r="U836" s="6">
        <f t="shared" si="67"/>
        <v>618.21676148200004</v>
      </c>
      <c r="V836" s="6">
        <f t="shared" si="68"/>
        <v>2022</v>
      </c>
      <c r="W836" s="10" t="str">
        <f>IFERROR(VLOOKUP(VALUE(D836),'HSN Lookup'!$A:$B,2,0),"Unknown")</f>
        <v>Household Steel Items</v>
      </c>
      <c r="X836" s="6" t="str">
        <f t="shared" si="69"/>
        <v>Other</v>
      </c>
    </row>
    <row r="837" spans="1:24">
      <c r="A837" s="25" t="s">
        <v>24</v>
      </c>
      <c r="B837" s="6" t="s">
        <v>1136</v>
      </c>
      <c r="C837" s="6" t="s">
        <v>26</v>
      </c>
      <c r="D837" s="26" t="s">
        <v>32</v>
      </c>
      <c r="E837" s="6" t="s">
        <v>1143</v>
      </c>
      <c r="F837" s="6" t="str">
        <f>LEFT(E837, FIND(" ", E837)-1)</f>
        <v>6581</v>
      </c>
      <c r="G837" s="6" t="str" cm="1">
        <f t="array" ref="G837">_xlfn.LET(
 _xlpm.txt, TRIM(E837),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ROUND CONTAINER MEDIUM</v>
      </c>
      <c r="H837" s="6" t="str">
        <f t="shared" si="65"/>
        <v>6581</v>
      </c>
      <c r="I837" s="6" cm="1">
        <f t="array" ref="I837">_xlfn.LET(
 _xlpm.txt, E837,
 _xlpm.afterQty, IFERROR(_xlfn.TEXTAFTER(_xlpm.txt, "QTY:"), ""),
 _xlpm.numberText, TRIM(_xlfn.TEXTBEFORE(_xlpm.afterQty, " ")),
 _xlpm.cleanNum, SUBSTITUTE(_xlpm.numberText, ",", ""),
 IF(ISNUMBER(--_xlpm.cleanNum), --_xlpm.cleanNum, "")
)</f>
        <v>46080</v>
      </c>
      <c r="J837" s="6" cm="1">
        <f t="array" ref="J837">_xlfn.LET(
 _xlpm.txt, E837,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46080</v>
      </c>
      <c r="K837" s="6" t="str" cm="1">
        <f t="array" ref="K837">_xlfn.LET(
 _xlpm.txt, E837,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37" s="6" t="str">
        <f>IFERROR(_xlfn.TEXTAFTER(_xlfn.TEXTBEFORE(E837," PER"),"USD ")," ")</f>
        <v>0.99</v>
      </c>
      <c r="M837" s="6" t="str">
        <f t="shared" si="66"/>
        <v>PCS</v>
      </c>
      <c r="N837" s="6">
        <v>5568</v>
      </c>
      <c r="O837" s="6" t="s">
        <v>28</v>
      </c>
      <c r="P837" s="6">
        <v>701.31256470000005</v>
      </c>
      <c r="Q837" s="6">
        <v>3904908.36</v>
      </c>
      <c r="R837" s="6">
        <v>8.3589101869999993</v>
      </c>
      <c r="S837" s="6">
        <v>46542.411919999999</v>
      </c>
      <c r="T837" s="27">
        <v>1430758.5</v>
      </c>
      <c r="U837" s="6">
        <f t="shared" si="67"/>
        <v>709.67147488700004</v>
      </c>
      <c r="V837" s="6">
        <f t="shared" si="68"/>
        <v>2022</v>
      </c>
      <c r="W837" s="10" t="str">
        <f>IFERROR(VLOOKUP(VALUE(D837),'HSN Lookup'!$A:$B,2,0),"Unknown")</f>
        <v>Household Steel Items</v>
      </c>
      <c r="X837" s="6" t="str">
        <f t="shared" si="69"/>
        <v>Other</v>
      </c>
    </row>
    <row r="838" spans="1:24">
      <c r="A838" s="25" t="s">
        <v>24</v>
      </c>
      <c r="B838" s="6" t="s">
        <v>1136</v>
      </c>
      <c r="C838" s="6" t="s">
        <v>26</v>
      </c>
      <c r="D838" s="26" t="s">
        <v>32</v>
      </c>
      <c r="E838" s="6" t="s">
        <v>1144</v>
      </c>
      <c r="F838" s="6" t="str">
        <f>LEFT(E838, FIND(" ", E838)-1)</f>
        <v>6862</v>
      </c>
      <c r="G838" s="6" t="str" cm="1">
        <f t="array" ref="G838">_xlfn.LET(
 _xlpm.txt, TRIM(E838),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 LARGE</v>
      </c>
      <c r="H838" s="6" t="str">
        <f t="shared" si="65"/>
        <v>6862</v>
      </c>
      <c r="I838" s="6" cm="1">
        <f t="array" ref="I838">_xlfn.LET(
 _xlpm.txt, E838,
 _xlpm.afterQty, IFERROR(_xlfn.TEXTAFTER(_xlpm.txt, "QTY:"), ""),
 _xlpm.numberText, TRIM(_xlfn.TEXTBEFORE(_xlpm.afterQty, " ")),
 _xlpm.cleanNum, SUBSTITUTE(_xlpm.numberText, ",", ""),
 IF(ISNUMBER(--_xlpm.cleanNum), --_xlpm.cleanNum, "")
)</f>
        <v>23040</v>
      </c>
      <c r="J838" s="6" cm="1">
        <f t="array" ref="J838">_xlfn.LET(
 _xlpm.txt, E838,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23040</v>
      </c>
      <c r="K838" s="6" t="str" cm="1">
        <f t="array" ref="K838">_xlfn.LET(
 _xlpm.txt, E838,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38" s="6" t="str">
        <f>IFERROR(_xlfn.TEXTAFTER(_xlfn.TEXTBEFORE(E838," PER"),"USD ")," ")</f>
        <v xml:space="preserve"> </v>
      </c>
      <c r="M838" s="6" t="str">
        <f t="shared" si="66"/>
        <v>PCS</v>
      </c>
      <c r="N838" s="6">
        <v>5760</v>
      </c>
      <c r="O838" s="6" t="s">
        <v>28</v>
      </c>
      <c r="P838" s="6">
        <v>540.97884720000002</v>
      </c>
      <c r="Q838" s="6">
        <v>3116038.16</v>
      </c>
      <c r="R838" s="6">
        <v>6.4479004440000001</v>
      </c>
      <c r="S838" s="6">
        <v>37139.906560000003</v>
      </c>
      <c r="T838" s="27">
        <v>1141716.3999999999</v>
      </c>
      <c r="U838" s="6">
        <f t="shared" si="67"/>
        <v>547.42674764399999</v>
      </c>
      <c r="V838" s="6">
        <f t="shared" si="68"/>
        <v>2022</v>
      </c>
      <c r="W838" s="10" t="str">
        <f>IFERROR(VLOOKUP(VALUE(D838),'HSN Lookup'!$A:$B,2,0),"Unknown")</f>
        <v>Household Steel Items</v>
      </c>
      <c r="X838" s="6" t="str">
        <f t="shared" si="69"/>
        <v>Other</v>
      </c>
    </row>
    <row r="839" spans="1:24">
      <c r="A839" s="25" t="s">
        <v>24</v>
      </c>
      <c r="B839" s="6" t="s">
        <v>1145</v>
      </c>
      <c r="C839" s="6" t="s">
        <v>26</v>
      </c>
      <c r="D839" s="26" t="s">
        <v>32</v>
      </c>
      <c r="E839" s="6" t="s">
        <v>1146</v>
      </c>
      <c r="F839" s="6" t="str">
        <f>LEFT(E839, FIND(" ", E839)-1)</f>
        <v>SL-01</v>
      </c>
      <c r="G839" s="6" t="str" cm="1">
        <f t="array" ref="G839">_xlfn.LET(
 _xlpm.txt, TRIM(E839),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COLA BOTTLE 750ML SK750</v>
      </c>
      <c r="H839" s="6" t="str">
        <f t="shared" si="65"/>
        <v>SL-01</v>
      </c>
      <c r="I839" s="6" cm="1">
        <f t="array" ref="I839">_xlfn.LET(
 _xlpm.txt, E839,
 _xlpm.afterQty, IFERROR(_xlfn.TEXTAFTER(_xlpm.txt, "QTY:"), ""),
 _xlpm.numberText, TRIM(_xlfn.TEXTBEFORE(_xlpm.afterQty, " ")),
 _xlpm.cleanNum, SUBSTITUTE(_xlpm.numberText, ",", ""),
 IF(ISNUMBER(--_xlpm.cleanNum), --_xlpm.cleanNum, "")
)</f>
        <v>21816</v>
      </c>
      <c r="J839" s="6" cm="1">
        <f t="array" ref="J839">_xlfn.LET(
 _xlpm.txt, E839,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21816</v>
      </c>
      <c r="K839" s="6" t="str" cm="1">
        <f t="array" ref="K839">_xlfn.LET(
 _xlpm.txt, E839,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39" s="6" t="str">
        <f>IFERROR(_xlfn.TEXTAFTER(_xlfn.TEXTBEFORE(E839," PER"),"USD ")," ")</f>
        <v xml:space="preserve"> </v>
      </c>
      <c r="M839" s="6" t="str">
        <f t="shared" si="66"/>
        <v>PCS</v>
      </c>
      <c r="N839" s="6">
        <v>4363.2</v>
      </c>
      <c r="O839" s="6" t="s">
        <v>28</v>
      </c>
      <c r="P839" s="6">
        <v>530.45877340000004</v>
      </c>
      <c r="Q839" s="6">
        <v>2314497.7200000002</v>
      </c>
      <c r="R839" s="6">
        <v>6.4337025270000003</v>
      </c>
      <c r="S839" s="6">
        <v>28071.530869999999</v>
      </c>
      <c r="T839" s="27">
        <v>848032</v>
      </c>
      <c r="U839" s="6">
        <f t="shared" si="67"/>
        <v>536.89247592700008</v>
      </c>
      <c r="V839" s="6">
        <f t="shared" si="68"/>
        <v>2022</v>
      </c>
      <c r="W839" s="10" t="str">
        <f>IFERROR(VLOOKUP(VALUE(D839),'HSN Lookup'!$A:$B,2,0),"Unknown")</f>
        <v>Household Steel Items</v>
      </c>
      <c r="X839" s="6" t="str">
        <f t="shared" si="69"/>
        <v>Other</v>
      </c>
    </row>
    <row r="840" spans="1:24">
      <c r="A840" s="25" t="s">
        <v>24</v>
      </c>
      <c r="B840" s="6" t="s">
        <v>1145</v>
      </c>
      <c r="C840" s="6" t="s">
        <v>26</v>
      </c>
      <c r="D840" s="26" t="s">
        <v>32</v>
      </c>
      <c r="E840" s="6" t="s">
        <v>1147</v>
      </c>
      <c r="F840" s="6" t="str">
        <f>LEFT(E840, FIND(" ", E840)-1)</f>
        <v>NP-20</v>
      </c>
      <c r="G840" s="6" t="str" cm="1">
        <f t="array" ref="G840">_xlfn.LET(
 _xlpm.txt, TRIM(E840),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840" s="6" t="str">
        <f t="shared" si="65"/>
        <v>NP-20</v>
      </c>
      <c r="I840" s="6" cm="1">
        <f t="array" ref="I840">_xlfn.LET(
 _xlpm.txt, E840,
 _xlpm.afterQty, IFERROR(_xlfn.TEXTAFTER(_xlpm.txt, "QTY:"), ""),
 _xlpm.numberText, TRIM(_xlfn.TEXTBEFORE(_xlpm.afterQty, " ")),
 _xlpm.cleanNum, SUBSTITUTE(_xlpm.numberText, ",", ""),
 IF(ISNUMBER(--_xlpm.cleanNum), --_xlpm.cleanNum, "")
)</f>
        <v>19836</v>
      </c>
      <c r="J840" s="6" t="e" cm="1">
        <f t="array" ref="J840">_xlfn.LET(
 _xlpm.txt, E840,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840" s="6" t="e" cm="1">
        <f t="array" ref="K840">_xlfn.LET(
 _xlpm.txt, E840,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840" s="6" t="str">
        <f>IFERROR(_xlfn.TEXTAFTER(_xlfn.TEXTBEFORE(E840," PER"),"USD ")," ")</f>
        <v>1.0620</v>
      </c>
      <c r="M840" s="6" t="e">
        <f t="shared" si="66"/>
        <v>#N/A</v>
      </c>
      <c r="N840" s="6">
        <v>3526.4</v>
      </c>
      <c r="O840" s="6" t="s">
        <v>28</v>
      </c>
      <c r="P840" s="6">
        <v>511.10121939999999</v>
      </c>
      <c r="Q840" s="6">
        <v>1802347.34</v>
      </c>
      <c r="R840" s="6">
        <v>6.1989232190000001</v>
      </c>
      <c r="S840" s="6">
        <v>21859.882839999998</v>
      </c>
      <c r="T840" s="27">
        <v>660380.1</v>
      </c>
      <c r="U840" s="6">
        <f t="shared" si="67"/>
        <v>517.30014261899998</v>
      </c>
      <c r="V840" s="6">
        <f t="shared" si="68"/>
        <v>2022</v>
      </c>
      <c r="W840" s="10" t="str">
        <f>IFERROR(VLOOKUP(VALUE(D840),'HSN Lookup'!$A:$B,2,0),"Unknown")</f>
        <v>Household Steel Items</v>
      </c>
      <c r="X840" s="6" t="str">
        <f t="shared" si="69"/>
        <v>Other</v>
      </c>
    </row>
    <row r="841" spans="1:24">
      <c r="A841" s="25" t="s">
        <v>24</v>
      </c>
      <c r="B841" s="6" t="s">
        <v>1145</v>
      </c>
      <c r="C841" s="6" t="s">
        <v>26</v>
      </c>
      <c r="D841" s="26" t="s">
        <v>32</v>
      </c>
      <c r="E841" s="6" t="s">
        <v>1148</v>
      </c>
      <c r="F841" s="6" t="str">
        <f>LEFT(E841, FIND(" ", E841)-1)</f>
        <v>SB-01</v>
      </c>
      <c r="G841" s="6" t="str" cm="1">
        <f t="array" ref="G841">_xlfn.LET(
 _xlpm.txt, TRIM(E841),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841" s="6" t="str">
        <f t="shared" si="65"/>
        <v>SB-01</v>
      </c>
      <c r="I841" s="6" cm="1">
        <f t="array" ref="I841">_xlfn.LET(
 _xlpm.txt, E841,
 _xlpm.afterQty, IFERROR(_xlfn.TEXTAFTER(_xlpm.txt, "QTY:"), ""),
 _xlpm.numberText, TRIM(_xlfn.TEXTBEFORE(_xlpm.afterQty, " ")),
 _xlpm.cleanNum, SUBSTITUTE(_xlpm.numberText, ",", ""),
 IF(ISNUMBER(--_xlpm.cleanNum), --_xlpm.cleanNum, "")
)</f>
        <v>46224</v>
      </c>
      <c r="J841" s="6" cm="1">
        <f t="array" ref="J841">_xlfn.LET(
 _xlpm.txt, E841,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46224</v>
      </c>
      <c r="K841" s="6" t="str" cm="1">
        <f t="array" ref="K841">_xlfn.LET(
 _xlpm.txt, E841,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41" s="6" t="str">
        <f>IFERROR(_xlfn.TEXTAFTER(_xlfn.TEXTBEFORE(E841," PER"),"USD ")," ")</f>
        <v>1.1257</v>
      </c>
      <c r="M841" s="6" t="str">
        <f t="shared" si="66"/>
        <v>PCS</v>
      </c>
      <c r="N841" s="6">
        <v>7318.8</v>
      </c>
      <c r="O841" s="6" t="s">
        <v>28</v>
      </c>
      <c r="P841" s="6">
        <v>608.28948049999997</v>
      </c>
      <c r="Q841" s="6">
        <v>4451949.05</v>
      </c>
      <c r="R841" s="6">
        <v>7.3776771439999997</v>
      </c>
      <c r="S841" s="6">
        <v>53995.743479999997</v>
      </c>
      <c r="T841" s="27">
        <v>1631194.1</v>
      </c>
      <c r="U841" s="6">
        <f t="shared" si="67"/>
        <v>615.66715764399999</v>
      </c>
      <c r="V841" s="6">
        <f t="shared" si="68"/>
        <v>2022</v>
      </c>
      <c r="W841" s="10" t="str">
        <f>IFERROR(VLOOKUP(VALUE(D841),'HSN Lookup'!$A:$B,2,0),"Unknown")</f>
        <v>Household Steel Items</v>
      </c>
      <c r="X841" s="6" t="str">
        <f t="shared" si="69"/>
        <v>Other</v>
      </c>
    </row>
    <row r="842" spans="1:24">
      <c r="A842" s="25" t="s">
        <v>24</v>
      </c>
      <c r="B842" s="6" t="s">
        <v>1149</v>
      </c>
      <c r="C842" s="6" t="s">
        <v>26</v>
      </c>
      <c r="D842" s="26" t="s">
        <v>32</v>
      </c>
      <c r="E842" s="6" t="s">
        <v>1150</v>
      </c>
      <c r="F842" s="6" t="str">
        <f>LEFT(E842, FIND(" ", E842)-1)</f>
        <v>SL-01</v>
      </c>
      <c r="G842" s="6" t="str" cm="1">
        <f t="array" ref="G842">_xlfn.LET(
 _xlpm.txt, TRIM(E842),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-STAINLESS STEEL COLA BOTTLE 750ML SK750</v>
      </c>
      <c r="H842" s="6" t="str">
        <f t="shared" si="65"/>
        <v>SL-01</v>
      </c>
      <c r="I842" s="6" t="str" cm="1">
        <f t="array" ref="I842">_xlfn.LET(
 _xlpm.txt, E842,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42" s="6" t="e" cm="1">
        <f t="array" ref="J842">_xlfn.LET(
 _xlpm.txt, E842,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842" s="6" t="e" cm="1">
        <f t="array" ref="K842">_xlfn.LET(
 _xlpm.txt, E842,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842" s="6" t="str">
        <f>IFERROR(_xlfn.TEXTAFTER(_xlfn.TEXTBEFORE(E842," PER"),"USD ")," ")</f>
        <v>1.24</v>
      </c>
      <c r="M842" s="6" t="e">
        <f t="shared" si="66"/>
        <v>#N/A</v>
      </c>
      <c r="N842" s="6">
        <v>3355.2</v>
      </c>
      <c r="O842" s="6" t="s">
        <v>28</v>
      </c>
      <c r="P842" s="6">
        <v>531.08127379999996</v>
      </c>
      <c r="Q842" s="6">
        <v>1781883.89</v>
      </c>
      <c r="R842" s="6">
        <v>6.4412525629999999</v>
      </c>
      <c r="S842" s="6">
        <v>21611.690600000002</v>
      </c>
      <c r="T842" s="27">
        <v>652882.30000000005</v>
      </c>
      <c r="U842" s="6">
        <f t="shared" si="67"/>
        <v>537.522526363</v>
      </c>
      <c r="V842" s="6">
        <f t="shared" si="68"/>
        <v>2022</v>
      </c>
      <c r="W842" s="10" t="str">
        <f>IFERROR(VLOOKUP(VALUE(D842),'HSN Lookup'!$A:$B,2,0),"Unknown")</f>
        <v>Household Steel Items</v>
      </c>
      <c r="X842" s="6" t="str">
        <f t="shared" si="69"/>
        <v>Other</v>
      </c>
    </row>
    <row r="843" spans="1:24">
      <c r="A843" s="25" t="s">
        <v>24</v>
      </c>
      <c r="B843" s="6" t="s">
        <v>1149</v>
      </c>
      <c r="C843" s="6" t="s">
        <v>26</v>
      </c>
      <c r="D843" s="26" t="s">
        <v>32</v>
      </c>
      <c r="E843" s="6" t="s">
        <v>1151</v>
      </c>
      <c r="F843" s="6" t="str">
        <f>LEFT(E843, FIND(" ", E843)-1)</f>
        <v>SB-01-STAINLESS</v>
      </c>
      <c r="G843" s="6" t="str" cm="1">
        <f t="array" ref="G843">_xlfn.LET(
 _xlpm.txt, TRIM(E843),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</v>
      </c>
      <c r="H843" s="6" t="str">
        <f t="shared" si="65"/>
        <v>SB-01-STAINLESS</v>
      </c>
      <c r="I843" s="6" t="str" cm="1">
        <f t="array" ref="I843">_xlfn.LET(
 _xlpm.txt, E843,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43" s="6" t="e" cm="1">
        <f t="array" ref="J843">_xlfn.LET(
 _xlpm.txt, E843,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843" s="6" t="e" cm="1">
        <f t="array" ref="K843">_xlfn.LET(
 _xlpm.txt, E843,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843" s="6" t="str">
        <f>IFERROR(_xlfn.TEXTAFTER(_xlfn.TEXTBEFORE(E843," PER"),"USD ")," ")</f>
        <v>1.16</v>
      </c>
      <c r="M843" s="6" t="e">
        <f t="shared" si="66"/>
        <v>#N/A</v>
      </c>
      <c r="N843" s="6">
        <v>4280.7</v>
      </c>
      <c r="O843" s="6" t="s">
        <v>28</v>
      </c>
      <c r="P843" s="6">
        <v>627.55955329999995</v>
      </c>
      <c r="Q843" s="6">
        <v>2686394.18</v>
      </c>
      <c r="R843" s="6">
        <v>7.6113954320000001</v>
      </c>
      <c r="S843" s="6">
        <v>32582.100419999999</v>
      </c>
      <c r="T843" s="27">
        <v>984294.8</v>
      </c>
      <c r="U843" s="6">
        <f t="shared" si="67"/>
        <v>635.17094873199994</v>
      </c>
      <c r="V843" s="6">
        <f t="shared" si="68"/>
        <v>2022</v>
      </c>
      <c r="W843" s="10" t="str">
        <f>IFERROR(VLOOKUP(VALUE(D843),'HSN Lookup'!$A:$B,2,0),"Unknown")</f>
        <v>Household Steel Items</v>
      </c>
      <c r="X843" s="6" t="str">
        <f t="shared" si="69"/>
        <v>Other</v>
      </c>
    </row>
    <row r="844" spans="1:24">
      <c r="A844" s="25" t="s">
        <v>24</v>
      </c>
      <c r="B844" s="6" t="s">
        <v>1152</v>
      </c>
      <c r="C844" s="6" t="s">
        <v>26</v>
      </c>
      <c r="D844" s="26" t="s">
        <v>29</v>
      </c>
      <c r="E844" s="6" t="s">
        <v>1153</v>
      </c>
      <c r="F844" s="6" t="str">
        <f>LEFT(E844, FIND(" ", E844)-1)</f>
        <v>OKS-4156</v>
      </c>
      <c r="G844" s="6" t="str" cm="1">
        <f t="array" ref="G844">_xlfn.LET(
 _xlpm.txt, TRIM(E844),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-STEEL SCRUBBER 6PCS SET</v>
      </c>
      <c r="H844" s="6" t="str">
        <f t="shared" si="65"/>
        <v>OKS-4156</v>
      </c>
      <c r="I844" s="6" t="str" cm="1">
        <f t="array" ref="I844">_xlfn.LET(
 _xlpm.txt, E844,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44" s="6" cm="1">
        <f t="array" ref="J844">_xlfn.LET(
 _xlpm.txt, E844,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99600</v>
      </c>
      <c r="K844" s="6" t="str" cm="1">
        <f t="array" ref="K844">_xlfn.LET(
 _xlpm.txt, E844,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44" s="6" t="str">
        <f>IFERROR(_xlfn.TEXTAFTER(_xlfn.TEXTBEFORE(E844," PER"),"USD ")," ")</f>
        <v xml:space="preserve"> </v>
      </c>
      <c r="M844" s="6" t="str">
        <f t="shared" si="66"/>
        <v>SET</v>
      </c>
      <c r="N844" s="6">
        <v>8677.15</v>
      </c>
      <c r="O844" s="6" t="s">
        <v>28</v>
      </c>
      <c r="P844" s="6">
        <v>255.3805017</v>
      </c>
      <c r="Q844" s="6">
        <v>2215974.92</v>
      </c>
      <c r="R844" s="6">
        <v>3.0973984429999999</v>
      </c>
      <c r="S844" s="6">
        <v>26876.590899999999</v>
      </c>
      <c r="T844" s="27">
        <v>974142.6</v>
      </c>
      <c r="U844" s="6">
        <f t="shared" si="67"/>
        <v>258.477900143</v>
      </c>
      <c r="V844" s="6">
        <f t="shared" si="68"/>
        <v>2022</v>
      </c>
      <c r="W844" s="10" t="str">
        <f>IFERROR(VLOOKUP(VALUE(D844),'HSN Lookup'!$A:$B,2,0),"Unknown")</f>
        <v>Steel Scrubbers</v>
      </c>
      <c r="X844" s="6" t="str">
        <f t="shared" si="69"/>
        <v>Scrubber</v>
      </c>
    </row>
    <row r="845" spans="1:24">
      <c r="A845" s="25" t="s">
        <v>24</v>
      </c>
      <c r="B845" s="6" t="s">
        <v>1154</v>
      </c>
      <c r="C845" s="6" t="s">
        <v>26</v>
      </c>
      <c r="D845" s="26" t="s">
        <v>32</v>
      </c>
      <c r="E845" s="6" t="s">
        <v>1155</v>
      </c>
      <c r="F845" s="6" t="str">
        <f>LEFT(E845, FIND(" ", E845)-1)</f>
        <v>AM-06</v>
      </c>
      <c r="G845" s="6" t="str" cm="1">
        <f t="array" ref="G845">_xlfn.LET(
 _xlpm.txt, TRIM(E845),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SG805</v>
      </c>
      <c r="H845" s="6" t="str">
        <f t="shared" si="65"/>
        <v>AM-06</v>
      </c>
      <c r="I845" s="6" cm="1">
        <f t="array" ref="I845">_xlfn.LET(
 _xlpm.txt, E845,
 _xlpm.afterQty, IFERROR(_xlfn.TEXTAFTER(_xlpm.txt, "QTY:"), ""),
 _xlpm.numberText, TRIM(_xlfn.TEXTBEFORE(_xlpm.afterQty, " ")),
 _xlpm.cleanNum, SUBSTITUTE(_xlpm.numberText, ",", ""),
 IF(ISNUMBER(--_xlpm.cleanNum), --_xlpm.cleanNum, "")
)</f>
        <v>46692</v>
      </c>
      <c r="J845" s="6" cm="1">
        <f t="array" ref="J845">_xlfn.LET(
 _xlpm.txt, E845,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46692</v>
      </c>
      <c r="K845" s="6" t="str" cm="1">
        <f t="array" ref="K845">_xlfn.LET(
 _xlpm.txt, E845,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45" s="6" t="str">
        <f>IFERROR(_xlfn.TEXTAFTER(_xlfn.TEXTBEFORE(E845," PER"),"USD ")," ")</f>
        <v>1.095</v>
      </c>
      <c r="M845" s="6" t="str">
        <f t="shared" si="66"/>
        <v>PCS</v>
      </c>
      <c r="N845" s="6">
        <v>7003.8</v>
      </c>
      <c r="O845" s="6" t="s">
        <v>28</v>
      </c>
      <c r="P845" s="6">
        <v>631.12509069999999</v>
      </c>
      <c r="Q845" s="6">
        <v>4420273.91</v>
      </c>
      <c r="R845" s="6">
        <v>7.6546402750000002</v>
      </c>
      <c r="S845" s="6">
        <v>53611.569560000004</v>
      </c>
      <c r="T845" s="27">
        <v>1619588.4</v>
      </c>
      <c r="U845" s="6">
        <f t="shared" si="67"/>
        <v>638.77973097500001</v>
      </c>
      <c r="V845" s="6">
        <f t="shared" si="68"/>
        <v>2022</v>
      </c>
      <c r="W845" s="10" t="str">
        <f>IFERROR(VLOOKUP(VALUE(D845),'HSN Lookup'!$A:$B,2,0),"Unknown")</f>
        <v>Household Steel Items</v>
      </c>
      <c r="X845" s="6" t="str">
        <f t="shared" si="69"/>
        <v>Other</v>
      </c>
    </row>
    <row r="846" spans="1:24">
      <c r="A846" s="25" t="s">
        <v>24</v>
      </c>
      <c r="B846" s="6" t="s">
        <v>1156</v>
      </c>
      <c r="C846" s="6" t="s">
        <v>26</v>
      </c>
      <c r="D846" s="26" t="s">
        <v>32</v>
      </c>
      <c r="E846" s="6" t="s">
        <v>1157</v>
      </c>
      <c r="F846" s="6" t="str">
        <f>LEFT(E846, FIND(" ", E846)-1)</f>
        <v>NP-21</v>
      </c>
      <c r="G846" s="6" t="str" cm="1">
        <f t="array" ref="G846">_xlfn.LET(
 _xlpm.txt, TRIM(E846),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846" s="6" t="str">
        <f t="shared" si="65"/>
        <v>NP-21</v>
      </c>
      <c r="I846" s="6" cm="1">
        <f t="array" ref="I846">_xlfn.LET(
 _xlpm.txt, E846,
 _xlpm.afterQty, IFERROR(_xlfn.TEXTAFTER(_xlpm.txt, "QTY:"), ""),
 _xlpm.numberText, TRIM(_xlfn.TEXTBEFORE(_xlpm.afterQty, " ")),
 _xlpm.cleanNum, SUBSTITUTE(_xlpm.numberText, ",", ""),
 IF(ISNUMBER(--_xlpm.cleanNum), --_xlpm.cleanNum, "")
)</f>
        <v>21600</v>
      </c>
      <c r="J846" s="6" cm="1">
        <f t="array" ref="J846">_xlfn.LET(
 _xlpm.txt, E846,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21600</v>
      </c>
      <c r="K846" s="6" t="str" cm="1">
        <f t="array" ref="K846">_xlfn.LET(
 _xlpm.txt, E846,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46" s="6" t="str">
        <f>IFERROR(_xlfn.TEXTAFTER(_xlfn.TEXTBEFORE(E846," PER"),"USD ")," ")</f>
        <v>1.090</v>
      </c>
      <c r="M846" s="6" t="str">
        <f t="shared" si="66"/>
        <v>PCS</v>
      </c>
      <c r="N846" s="6">
        <v>3840</v>
      </c>
      <c r="O846" s="6" t="s">
        <v>28</v>
      </c>
      <c r="P846" s="6">
        <v>515.29848700000002</v>
      </c>
      <c r="Q846" s="6">
        <v>1978746.19</v>
      </c>
      <c r="R846" s="6">
        <v>6.4091851609999999</v>
      </c>
      <c r="S846" s="6">
        <v>24611.27102</v>
      </c>
      <c r="T846" s="27">
        <v>725012.5</v>
      </c>
      <c r="U846" s="6">
        <f t="shared" si="67"/>
        <v>521.707672161</v>
      </c>
      <c r="V846" s="6">
        <f t="shared" si="68"/>
        <v>2022</v>
      </c>
      <c r="W846" s="10" t="str">
        <f>IFERROR(VLOOKUP(VALUE(D846),'HSN Lookup'!$A:$B,2,0),"Unknown")</f>
        <v>Household Steel Items</v>
      </c>
      <c r="X846" s="6" t="str">
        <f t="shared" si="69"/>
        <v>Other</v>
      </c>
    </row>
    <row r="847" spans="1:24">
      <c r="A847" s="25" t="s">
        <v>24</v>
      </c>
      <c r="B847" s="6" t="s">
        <v>1156</v>
      </c>
      <c r="C847" s="6" t="s">
        <v>26</v>
      </c>
      <c r="D847" s="26" t="s">
        <v>32</v>
      </c>
      <c r="E847" s="6" t="s">
        <v>1158</v>
      </c>
      <c r="F847" s="6"/>
      <c r="G847" s="6" t="str" cm="1">
        <f t="array" ref="G847">_xlfn.LET(
 _xlpm.txt, TRIM(E847),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</v>
      </c>
      <c r="H847" s="6" t="str">
        <f t="shared" si="65"/>
        <v>STAINLEES</v>
      </c>
      <c r="I847" s="6" cm="1">
        <f t="array" ref="I847">_xlfn.LET(
 _xlpm.txt, E847,
 _xlpm.afterQty, IFERROR(_xlfn.TEXTAFTER(_xlpm.txt, "QTY:"), ""),
 _xlpm.numberText, TRIM(_xlfn.TEXTBEFORE(_xlpm.afterQty, " ")),
 _xlpm.cleanNum, SUBSTITUTE(_xlpm.numberText, ",", ""),
 IF(ISNUMBER(--_xlpm.cleanNum), --_xlpm.cleanNum, "")
)</f>
        <v>5940</v>
      </c>
      <c r="J847" s="6" cm="1">
        <f t="array" ref="J847">_xlfn.LET(
 _xlpm.txt, E847,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5940</v>
      </c>
      <c r="K847" s="6" t="str" cm="1">
        <f t="array" ref="K847">_xlfn.LET(
 _xlpm.txt, E847,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47" s="6" t="str">
        <f>IFERROR(_xlfn.TEXTAFTER(_xlfn.TEXTBEFORE(E847," PER"),"USD ")," ")</f>
        <v xml:space="preserve"> </v>
      </c>
      <c r="M847" s="6" t="str">
        <f t="shared" si="66"/>
        <v>PCS</v>
      </c>
      <c r="N847" s="6">
        <v>940.5</v>
      </c>
      <c r="O847" s="6" t="s">
        <v>28</v>
      </c>
      <c r="P847" s="6">
        <v>615.73734179999997</v>
      </c>
      <c r="Q847" s="6">
        <v>579100.97</v>
      </c>
      <c r="R847" s="6">
        <v>7.6584246499999997</v>
      </c>
      <c r="S847" s="6">
        <v>7202.7483830000001</v>
      </c>
      <c r="T847" s="27">
        <v>212182.6</v>
      </c>
      <c r="U847" s="6">
        <f t="shared" si="67"/>
        <v>623.39576645</v>
      </c>
      <c r="V847" s="6">
        <f t="shared" si="68"/>
        <v>2022</v>
      </c>
      <c r="W847" s="10" t="str">
        <f>IFERROR(VLOOKUP(VALUE(D847),'HSN Lookup'!$A:$B,2,0),"Unknown")</f>
        <v>Household Steel Items</v>
      </c>
      <c r="X847" s="6" t="str">
        <f t="shared" si="69"/>
        <v>Other</v>
      </c>
    </row>
    <row r="848" spans="1:24">
      <c r="A848" s="25" t="s">
        <v>24</v>
      </c>
      <c r="B848" s="6" t="s">
        <v>1156</v>
      </c>
      <c r="C848" s="6" t="s">
        <v>26</v>
      </c>
      <c r="D848" s="26" t="s">
        <v>32</v>
      </c>
      <c r="E848" s="6" t="s">
        <v>1159</v>
      </c>
      <c r="F848" s="6" t="str">
        <f>LEFT(E848, FIND(" ", E848)-1)</f>
        <v>NP-20</v>
      </c>
      <c r="G848" s="6" t="str" cm="1">
        <f t="array" ref="G848">_xlfn.LET(
 _xlpm.txt, TRIM(E848),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848" s="6" t="str">
        <f t="shared" si="65"/>
        <v>NP-20</v>
      </c>
      <c r="I848" s="6" t="str" cm="1">
        <f t="array" ref="I848">_xlfn.LET(
 _xlpm.txt, E848,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48" s="6" t="e" cm="1">
        <f t="array" ref="J848">_xlfn.LET(
 _xlpm.txt, E848,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48" s="6" t="e" cm="1">
        <f t="array" ref="K848">_xlfn.LET(
 _xlpm.txt, E848,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48" s="6" t="str">
        <f>IFERROR(_xlfn.TEXTAFTER(_xlfn.TEXTBEFORE(E848," PER"),"USD ")," ")</f>
        <v>1.069</v>
      </c>
      <c r="M848" s="6" t="e">
        <f t="shared" si="66"/>
        <v>#VALUE!</v>
      </c>
      <c r="N848" s="6">
        <v>1817.6</v>
      </c>
      <c r="O848" s="6" t="s">
        <v>28</v>
      </c>
      <c r="P848" s="6">
        <v>505.37088469999998</v>
      </c>
      <c r="Q848" s="6">
        <v>918562.12</v>
      </c>
      <c r="R848" s="6">
        <v>6.285707521</v>
      </c>
      <c r="S848" s="6">
        <v>11424.90199</v>
      </c>
      <c r="T848" s="27">
        <v>336561.1</v>
      </c>
      <c r="U848" s="6">
        <f t="shared" si="67"/>
        <v>511.65659222099998</v>
      </c>
      <c r="V848" s="6">
        <f t="shared" si="68"/>
        <v>2022</v>
      </c>
      <c r="W848" s="10" t="str">
        <f>IFERROR(VLOOKUP(VALUE(D848),'HSN Lookup'!$A:$B,2,0),"Unknown")</f>
        <v>Household Steel Items</v>
      </c>
      <c r="X848" s="6" t="str">
        <f t="shared" si="69"/>
        <v>Other</v>
      </c>
    </row>
    <row r="849" spans="1:24">
      <c r="A849" s="25" t="s">
        <v>24</v>
      </c>
      <c r="B849" s="6" t="s">
        <v>1156</v>
      </c>
      <c r="C849" s="6" t="s">
        <v>26</v>
      </c>
      <c r="D849" s="26" t="s">
        <v>32</v>
      </c>
      <c r="E849" s="6" t="s">
        <v>1160</v>
      </c>
      <c r="F849" s="6" t="str">
        <f>LEFT(E849, FIND(" ", E849)-1)</f>
        <v>SL-01</v>
      </c>
      <c r="G849" s="6" t="str" cm="1">
        <f t="array" ref="G849">_xlfn.LET(
 _xlpm.txt, TRIM(E849),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849" s="6" t="str">
        <f t="shared" si="65"/>
        <v>SL-01</v>
      </c>
      <c r="I849" s="6" cm="1">
        <f t="array" ref="I849">_xlfn.LET(
 _xlpm.txt, E849,
 _xlpm.afterQty, IFERROR(_xlfn.TEXTAFTER(_xlpm.txt, "QTY:"), ""),
 _xlpm.numberText, TRIM(_xlfn.TEXTBEFORE(_xlpm.afterQty, " ")),
 _xlpm.cleanNum, SUBSTITUTE(_xlpm.numberText, ",", ""),
 IF(ISNUMBER(--_xlpm.cleanNum), --_xlpm.cleanNum, "")
)</f>
        <v>5148</v>
      </c>
      <c r="J849" s="6" cm="1">
        <f t="array" ref="J849">_xlfn.LET(
 _xlpm.txt, E849,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5148</v>
      </c>
      <c r="K849" s="6" t="str" cm="1">
        <f t="array" ref="K849">_xlfn.LET(
 _xlpm.txt, E849,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49" s="6" t="str">
        <f>IFERROR(_xlfn.TEXTAFTER(_xlfn.TEXTBEFORE(E849," PER"),"USD ")," ")</f>
        <v>1.250</v>
      </c>
      <c r="M849" s="6" t="str">
        <f t="shared" si="66"/>
        <v>PCS</v>
      </c>
      <c r="N849" s="6">
        <v>1029.5999999999999</v>
      </c>
      <c r="O849" s="6" t="s">
        <v>28</v>
      </c>
      <c r="P849" s="6">
        <v>525.2787879</v>
      </c>
      <c r="Q849" s="6">
        <v>540827.04</v>
      </c>
      <c r="R849" s="6">
        <v>6.5333182570000004</v>
      </c>
      <c r="S849" s="6">
        <v>6726.7044779999997</v>
      </c>
      <c r="T849" s="27">
        <v>198159</v>
      </c>
      <c r="U849" s="6">
        <f t="shared" si="67"/>
        <v>531.81210615700002</v>
      </c>
      <c r="V849" s="6">
        <f t="shared" si="68"/>
        <v>2022</v>
      </c>
      <c r="W849" s="10" t="str">
        <f>IFERROR(VLOOKUP(VALUE(D849),'HSN Lookup'!$A:$B,2,0),"Unknown")</f>
        <v>Household Steel Items</v>
      </c>
      <c r="X849" s="6" t="str">
        <f t="shared" si="69"/>
        <v>Other</v>
      </c>
    </row>
    <row r="850" spans="1:24">
      <c r="A850" s="25" t="s">
        <v>24</v>
      </c>
      <c r="B850" s="6" t="s">
        <v>1161</v>
      </c>
      <c r="C850" s="6" t="s">
        <v>26</v>
      </c>
      <c r="D850" s="26" t="s">
        <v>29</v>
      </c>
      <c r="E850" s="6" t="s">
        <v>1162</v>
      </c>
      <c r="F850" s="6"/>
      <c r="G850" s="6" t="str" cm="1">
        <f t="array" ref="G850">_xlfn.LET(
 _xlpm.txt, TRIM(E850),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 (8001-2)</v>
      </c>
      <c r="H850" s="6" t="str">
        <f t="shared" si="65"/>
        <v>8001-2</v>
      </c>
      <c r="I850" s="6" cm="1">
        <f t="array" ref="I850">_xlfn.LET(
 _xlpm.txt, E850,
 _xlpm.afterQty, IFERROR(_xlfn.TEXTAFTER(_xlpm.txt, "QTY:"), ""),
 _xlpm.numberText, TRIM(_xlfn.TEXTBEFORE(_xlpm.afterQty, " ")),
 _xlpm.cleanNum, SUBSTITUTE(_xlpm.numberText, ",", ""),
 IF(ISNUMBER(--_xlpm.cleanNum), --_xlpm.cleanNum, "")
)</f>
        <v>166200</v>
      </c>
      <c r="J850" s="6" cm="1">
        <f t="array" ref="J850">_xlfn.LET(
 _xlpm.txt, E850,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166200</v>
      </c>
      <c r="K850" s="6" t="str" cm="1">
        <f t="array" ref="K850">_xlfn.LET(
 _xlpm.txt, E850,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50" s="6" t="str">
        <f>IFERROR(_xlfn.TEXTAFTER(_xlfn.TEXTBEFORE(E850," PER"),"USD ")," ")</f>
        <v xml:space="preserve"> </v>
      </c>
      <c r="M850" s="6" t="str">
        <f t="shared" si="66"/>
        <v>SET</v>
      </c>
      <c r="N850" s="6">
        <v>4847</v>
      </c>
      <c r="O850" s="6" t="s">
        <v>28</v>
      </c>
      <c r="P850" s="6">
        <v>482.9116257</v>
      </c>
      <c r="Q850" s="6">
        <v>2340672.65</v>
      </c>
      <c r="R850" s="6">
        <v>6.0063635040000003</v>
      </c>
      <c r="S850" s="6">
        <v>29112.84391</v>
      </c>
      <c r="T850" s="27">
        <v>1028959.7</v>
      </c>
      <c r="U850" s="6">
        <f t="shared" si="67"/>
        <v>488.91798920399998</v>
      </c>
      <c r="V850" s="6">
        <f t="shared" si="68"/>
        <v>2022</v>
      </c>
      <c r="W850" s="10" t="str">
        <f>IFERROR(VLOOKUP(VALUE(D850),'HSN Lookup'!$A:$B,2,0),"Unknown")</f>
        <v>Steel Scrubbers</v>
      </c>
      <c r="X850" s="6" t="str">
        <f t="shared" si="69"/>
        <v>Scrubber</v>
      </c>
    </row>
    <row r="851" spans="1:24">
      <c r="A851" s="25" t="s">
        <v>24</v>
      </c>
      <c r="B851" s="6" t="s">
        <v>1163</v>
      </c>
      <c r="C851" s="6" t="s">
        <v>26</v>
      </c>
      <c r="D851" s="26" t="s">
        <v>32</v>
      </c>
      <c r="E851" s="6" t="s">
        <v>1164</v>
      </c>
      <c r="F851" s="6" t="str">
        <f>LEFT(E851, FIND(" ", E851)-1)</f>
        <v>NP-55</v>
      </c>
      <c r="G851" s="6" t="str" cm="1">
        <f t="array" ref="G851">_xlfn.LET(
 _xlpm.txt, TRIM(E851),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851" s="6" t="str">
        <f t="shared" si="65"/>
        <v>NP-55</v>
      </c>
      <c r="I851" s="6" cm="1">
        <f t="array" ref="I851">_xlfn.LET(
 _xlpm.txt, E851,
 _xlpm.afterQty, IFERROR(_xlfn.TEXTAFTER(_xlpm.txt, "QTY:"), ""),
 _xlpm.numberText, TRIM(_xlfn.TEXTBEFORE(_xlpm.afterQty, " ")),
 _xlpm.cleanNum, SUBSTITUTE(_xlpm.numberText, ",", ""),
 IF(ISNUMBER(--_xlpm.cleanNum), --_xlpm.cleanNum, "")
)</f>
        <v>151200</v>
      </c>
      <c r="J851" s="6" cm="1">
        <f t="array" ref="J851">_xlfn.LET(
 _xlpm.txt, E851,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151200</v>
      </c>
      <c r="K851" s="6" t="str" cm="1">
        <f t="array" ref="K851">_xlfn.LET(
 _xlpm.txt, E851,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51" s="6" t="str">
        <f>IFERROR(_xlfn.TEXTAFTER(_xlfn.TEXTBEFORE(E851," PER"),"USD ")," ")</f>
        <v>0.3014</v>
      </c>
      <c r="M851" s="6" t="str">
        <f t="shared" si="66"/>
        <v>PCS</v>
      </c>
      <c r="N851" s="6">
        <v>6930</v>
      </c>
      <c r="O851" s="6" t="s">
        <v>28</v>
      </c>
      <c r="P851" s="6">
        <v>558.18661329999998</v>
      </c>
      <c r="Q851" s="6">
        <v>3868233.23</v>
      </c>
      <c r="R851" s="6">
        <v>6.9426195679999996</v>
      </c>
      <c r="S851" s="6">
        <v>48112.353609999998</v>
      </c>
      <c r="T851" s="27">
        <v>1417320.6</v>
      </c>
      <c r="U851" s="6">
        <f t="shared" si="67"/>
        <v>565.12923286800003</v>
      </c>
      <c r="V851" s="6">
        <f t="shared" si="68"/>
        <v>2022</v>
      </c>
      <c r="W851" s="10" t="str">
        <f>IFERROR(VLOOKUP(VALUE(D851),'HSN Lookup'!$A:$B,2,0),"Unknown")</f>
        <v>Household Steel Items</v>
      </c>
      <c r="X851" s="6" t="str">
        <f t="shared" si="69"/>
        <v>Tea Strainer</v>
      </c>
    </row>
    <row r="852" spans="1:24">
      <c r="A852" s="25" t="s">
        <v>24</v>
      </c>
      <c r="B852" s="6" t="s">
        <v>1165</v>
      </c>
      <c r="C852" s="6" t="s">
        <v>26</v>
      </c>
      <c r="D852" s="26" t="s">
        <v>32</v>
      </c>
      <c r="E852" s="6" t="s">
        <v>1166</v>
      </c>
      <c r="F852" s="6"/>
      <c r="G852" s="6" t="str" cm="1">
        <f t="array" ref="G852">_xlfn.LET(
 _xlpm.txt, TRIM(E852),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852" s="6" t="str">
        <f t="shared" si="65"/>
        <v>SB-01</v>
      </c>
      <c r="I852" s="6" t="str" cm="1">
        <f t="array" ref="I852">_xlfn.LET(
 _xlpm.txt, E852,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52" s="6" t="e" cm="1">
        <f t="array" ref="J852">_xlfn.LET(
 _xlpm.txt, E852,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52" s="6" t="str" cm="1">
        <f t="array" ref="K852">_xlfn.LET(
 _xlpm.txt, E852,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52" s="6" t="str">
        <f>IFERROR(_xlfn.TEXTAFTER(_xlfn.TEXTBEFORE(E852," PER"),"USD ")," ")</f>
        <v xml:space="preserve"> </v>
      </c>
      <c r="M852" s="6" t="str">
        <f t="shared" si="66"/>
        <v>PCS</v>
      </c>
      <c r="N852" s="6">
        <v>1687.2</v>
      </c>
      <c r="O852" s="6" t="s">
        <v>28</v>
      </c>
      <c r="P852" s="6">
        <v>626.95413110000004</v>
      </c>
      <c r="Q852" s="6">
        <v>1057797.01</v>
      </c>
      <c r="R852" s="6">
        <v>7.7979369539999999</v>
      </c>
      <c r="S852" s="6">
        <v>13156.67923</v>
      </c>
      <c r="T852" s="27">
        <v>387576.8</v>
      </c>
      <c r="U852" s="6">
        <f t="shared" si="67"/>
        <v>634.75206805400001</v>
      </c>
      <c r="V852" s="6">
        <f t="shared" si="68"/>
        <v>2022</v>
      </c>
      <c r="W852" s="10" t="str">
        <f>IFERROR(VLOOKUP(VALUE(D852),'HSN Lookup'!$A:$B,2,0),"Unknown")</f>
        <v>Household Steel Items</v>
      </c>
      <c r="X852" s="6" t="str">
        <f t="shared" si="69"/>
        <v>Other</v>
      </c>
    </row>
    <row r="853" spans="1:24">
      <c r="A853" s="25" t="s">
        <v>24</v>
      </c>
      <c r="B853" s="6" t="s">
        <v>1165</v>
      </c>
      <c r="C853" s="6" t="s">
        <v>26</v>
      </c>
      <c r="D853" s="26" t="s">
        <v>32</v>
      </c>
      <c r="E853" s="6" t="s">
        <v>1167</v>
      </c>
      <c r="F853" s="6"/>
      <c r="G853" s="6" t="str" cm="1">
        <f t="array" ref="G853">_xlfn.LET(
 _xlpm.txt, TRIM(E853),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(NP-21)</v>
      </c>
      <c r="H853" s="6" t="str">
        <f t="shared" si="65"/>
        <v>NP-21</v>
      </c>
      <c r="I853" s="6" t="str" cm="1">
        <f t="array" ref="I853">_xlfn.LET(
 _xlpm.txt, E853,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53" s="6" t="e" cm="1">
        <f t="array" ref="J853">_xlfn.LET(
 _xlpm.txt, E853,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53" s="6" t="str" cm="1">
        <f t="array" ref="K853">_xlfn.LET(
 _xlpm.txt, E853,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53" s="6" t="str">
        <f>IFERROR(_xlfn.TEXTAFTER(_xlfn.TEXTBEFORE(E853," PER"),"USD ")," ")</f>
        <v xml:space="preserve"> </v>
      </c>
      <c r="M853" s="6" t="str">
        <f t="shared" si="66"/>
        <v>PCS</v>
      </c>
      <c r="N853" s="6">
        <v>3532.8</v>
      </c>
      <c r="O853" s="6" t="s">
        <v>28</v>
      </c>
      <c r="P853" s="6">
        <v>524.68560070000001</v>
      </c>
      <c r="Q853" s="6">
        <v>1853609.29</v>
      </c>
      <c r="R853" s="6">
        <v>6.5259403069999999</v>
      </c>
      <c r="S853" s="6">
        <v>23054.841919999999</v>
      </c>
      <c r="T853" s="27">
        <v>679162.5</v>
      </c>
      <c r="U853" s="6">
        <f t="shared" si="67"/>
        <v>531.21154100700005</v>
      </c>
      <c r="V853" s="6">
        <f t="shared" si="68"/>
        <v>2022</v>
      </c>
      <c r="W853" s="10" t="str">
        <f>IFERROR(VLOOKUP(VALUE(D853),'HSN Lookup'!$A:$B,2,0),"Unknown")</f>
        <v>Household Steel Items</v>
      </c>
      <c r="X853" s="6" t="str">
        <f t="shared" si="69"/>
        <v>Other</v>
      </c>
    </row>
    <row r="854" spans="1:24">
      <c r="A854" s="25" t="s">
        <v>24</v>
      </c>
      <c r="B854" s="6" t="s">
        <v>1165</v>
      </c>
      <c r="C854" s="6" t="s">
        <v>26</v>
      </c>
      <c r="D854" s="26" t="s">
        <v>32</v>
      </c>
      <c r="E854" s="6" t="s">
        <v>1168</v>
      </c>
      <c r="F854" s="6"/>
      <c r="G854" s="6" t="str" cm="1">
        <f t="array" ref="G854">_xlfn.LET(
 _xlpm.txt, TRIM(E854),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854" s="6" t="str">
        <f t="shared" si="65"/>
        <v>NP-20</v>
      </c>
      <c r="I854" s="6" t="str" cm="1">
        <f t="array" ref="I854">_xlfn.LET(
 _xlpm.txt, E854,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54" s="6" t="e" cm="1">
        <f t="array" ref="J854">_xlfn.LET(
 _xlpm.txt, E854,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54" s="6" t="str" cm="1">
        <f t="array" ref="K854">_xlfn.LET(
 _xlpm.txt, E854,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54" s="6" t="str">
        <f>IFERROR(_xlfn.TEXTAFTER(_xlfn.TEXTBEFORE(E854," PER"),"USD ")," ")</f>
        <v xml:space="preserve"> </v>
      </c>
      <c r="M854" s="6" t="str">
        <f t="shared" si="66"/>
        <v>PCS</v>
      </c>
      <c r="N854" s="6">
        <v>2252.8000000000002</v>
      </c>
      <c r="O854" s="6" t="s">
        <v>28</v>
      </c>
      <c r="P854" s="6">
        <v>514.57706410000003</v>
      </c>
      <c r="Q854" s="6">
        <v>1159239.21</v>
      </c>
      <c r="R854" s="6">
        <v>6.4002122400000001</v>
      </c>
      <c r="S854" s="6">
        <v>14418.39813</v>
      </c>
      <c r="T854" s="27">
        <v>424745.2</v>
      </c>
      <c r="U854" s="6">
        <f t="shared" si="67"/>
        <v>520.97727634</v>
      </c>
      <c r="V854" s="6">
        <f t="shared" si="68"/>
        <v>2022</v>
      </c>
      <c r="W854" s="10" t="str">
        <f>IFERROR(VLOOKUP(VALUE(D854),'HSN Lookup'!$A:$B,2,0),"Unknown")</f>
        <v>Household Steel Items</v>
      </c>
      <c r="X854" s="6" t="str">
        <f t="shared" si="69"/>
        <v>Other</v>
      </c>
    </row>
    <row r="855" spans="1:24">
      <c r="A855" s="25" t="s">
        <v>24</v>
      </c>
      <c r="B855" s="6" t="s">
        <v>1169</v>
      </c>
      <c r="C855" s="6" t="s">
        <v>26</v>
      </c>
      <c r="D855" s="26" t="s">
        <v>32</v>
      </c>
      <c r="E855" s="6" t="s">
        <v>1170</v>
      </c>
      <c r="F855" s="6" t="str">
        <f>LEFT(E855, FIND(" ", E855)-1)</f>
        <v>KWP-1000B</v>
      </c>
      <c r="G855" s="6" t="str" cm="1">
        <f t="array" ref="G855">_xlfn.LET(
 _xlpm.txt, TRIM(E855),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 ML</v>
      </c>
      <c r="H855" s="6" t="str">
        <f t="shared" si="65"/>
        <v>KWP-1000B</v>
      </c>
      <c r="I855" s="6" t="str" cm="1">
        <f t="array" ref="I855">_xlfn.LET(
 _xlpm.txt, E855,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55" s="6" t="e" cm="1">
        <f t="array" ref="J855">_xlfn.LET(
 _xlpm.txt, E855,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55" s="6" t="str" cm="1">
        <f t="array" ref="K855">_xlfn.LET(
 _xlpm.txt, E855,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55" s="6" t="str">
        <f>IFERROR(_xlfn.TEXTAFTER(_xlfn.TEXTBEFORE(E855," PER"),"USD ")," ")</f>
        <v xml:space="preserve"> </v>
      </c>
      <c r="M855" s="6" t="str">
        <f t="shared" si="66"/>
        <v>PCS</v>
      </c>
      <c r="N855" s="6">
        <v>6850</v>
      </c>
      <c r="O855" s="6" t="s">
        <v>28</v>
      </c>
      <c r="P855" s="6">
        <v>528.6389547</v>
      </c>
      <c r="Q855" s="6">
        <v>3621176.84</v>
      </c>
      <c r="R855" s="6">
        <v>6.5751113769999998</v>
      </c>
      <c r="S855" s="6">
        <v>45039.512940000001</v>
      </c>
      <c r="T855" s="27">
        <v>1326799.2</v>
      </c>
      <c r="U855" s="6">
        <f t="shared" si="67"/>
        <v>535.21406607699998</v>
      </c>
      <c r="V855" s="6">
        <f t="shared" si="68"/>
        <v>2022</v>
      </c>
      <c r="W855" s="10" t="str">
        <f>IFERROR(VLOOKUP(VALUE(D855),'HSN Lookup'!$A:$B,2,0),"Unknown")</f>
        <v>Household Steel Items</v>
      </c>
      <c r="X855" s="6" t="str">
        <f t="shared" si="69"/>
        <v>Other</v>
      </c>
    </row>
    <row r="856" spans="1:24">
      <c r="A856" s="25" t="s">
        <v>24</v>
      </c>
      <c r="B856" s="6" t="s">
        <v>1169</v>
      </c>
      <c r="C856" s="6" t="s">
        <v>26</v>
      </c>
      <c r="D856" s="26" t="s">
        <v>32</v>
      </c>
      <c r="E856" s="6" t="s">
        <v>1171</v>
      </c>
      <c r="F856" s="6"/>
      <c r="G856" s="6" t="str" cm="1">
        <f t="array" ref="G856">_xlfn.LET(
 _xlpm.txt, TRIM(E856),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(2628)</v>
      </c>
      <c r="H856" s="6" t="str">
        <f t="shared" si="65"/>
        <v>2628</v>
      </c>
      <c r="I856" s="6" cm="1">
        <f t="array" ref="I856">_xlfn.LET(
 _xlpm.txt, E856,
 _xlpm.afterQty, IFERROR(_xlfn.TEXTAFTER(_xlpm.txt, "QTY:"), ""),
 _xlpm.numberText, TRIM(_xlfn.TEXTBEFORE(_xlpm.afterQty, " ")),
 _xlpm.cleanNum, SUBSTITUTE(_xlpm.numberText, ",", ""),
 IF(ISNUMBER(--_xlpm.cleanNum), --_xlpm.cleanNum, "")
)</f>
        <v>165600</v>
      </c>
      <c r="J856" s="6" cm="1">
        <f t="array" ref="J856">_xlfn.LET(
 _xlpm.txt, E856,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165600</v>
      </c>
      <c r="K856" s="6" t="str" cm="1">
        <f t="array" ref="K856">_xlfn.LET(
 _xlpm.txt, E856,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PKT</v>
      </c>
      <c r="L856" s="6" t="str">
        <f>IFERROR(_xlfn.TEXTAFTER(_xlfn.TEXTBEFORE(E856," PER"),"USD ")," ")</f>
        <v>0.436</v>
      </c>
      <c r="M856" s="6" t="str">
        <f t="shared" si="66"/>
        <v>PACK</v>
      </c>
      <c r="N856" s="6">
        <v>5612</v>
      </c>
      <c r="O856" s="6" t="s">
        <v>28</v>
      </c>
      <c r="P856" s="6">
        <v>1059.9357130000001</v>
      </c>
      <c r="Q856" s="6">
        <v>5948359.2199999997</v>
      </c>
      <c r="R856" s="6">
        <v>13.183280010000001</v>
      </c>
      <c r="S856" s="6">
        <v>73984.567410000003</v>
      </c>
      <c r="T856" s="27">
        <v>2179478.7999999998</v>
      </c>
      <c r="U856" s="6">
        <f t="shared" si="67"/>
        <v>1073.1189930100002</v>
      </c>
      <c r="V856" s="6">
        <f t="shared" si="68"/>
        <v>2022</v>
      </c>
      <c r="W856" s="10" t="str">
        <f>IFERROR(VLOOKUP(VALUE(D856),'HSN Lookup'!$A:$B,2,0),"Unknown")</f>
        <v>Household Steel Items</v>
      </c>
      <c r="X856" s="6" t="str">
        <f t="shared" si="69"/>
        <v>Other</v>
      </c>
    </row>
    <row r="857" spans="1:24">
      <c r="A857" s="25" t="s">
        <v>24</v>
      </c>
      <c r="B857" s="6" t="s">
        <v>1169</v>
      </c>
      <c r="C857" s="6" t="s">
        <v>26</v>
      </c>
      <c r="D857" s="26" t="s">
        <v>32</v>
      </c>
      <c r="E857" s="6" t="s">
        <v>1172</v>
      </c>
      <c r="F857" s="6" t="str">
        <f>LEFT(E857, FIND(" ", E857)-1)</f>
        <v>NP-55</v>
      </c>
      <c r="G857" s="6" t="str" cm="1">
        <f t="array" ref="G857">_xlfn.LET(
 _xlpm.txt, TRIM(E857),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857" s="6" t="str">
        <f t="shared" si="65"/>
        <v>NP-55</v>
      </c>
      <c r="I857" s="6" cm="1">
        <f t="array" ref="I857">_xlfn.LET(
 _xlpm.txt, E857,
 _xlpm.afterQty, IFERROR(_xlfn.TEXTAFTER(_xlpm.txt, "QTY:"), ""),
 _xlpm.numberText, TRIM(_xlfn.TEXTBEFORE(_xlpm.afterQty, " ")),
 _xlpm.cleanNum, SUBSTITUTE(_xlpm.numberText, ",", ""),
 IF(ISNUMBER(--_xlpm.cleanNum), --_xlpm.cleanNum, "")
)</f>
        <v>100800</v>
      </c>
      <c r="J857" s="6" cm="1">
        <f t="array" ref="J857">_xlfn.LET(
 _xlpm.txt, E857,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857" s="6" t="str" cm="1">
        <f t="array" ref="K857">_xlfn.LET(
 _xlpm.txt, E857,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57" s="6" t="str">
        <f>IFERROR(_xlfn.TEXTAFTER(_xlfn.TEXTBEFORE(E857," PER"),"USD ")," ")</f>
        <v>0.3032</v>
      </c>
      <c r="M857" s="6" t="str">
        <f t="shared" si="66"/>
        <v>PCS</v>
      </c>
      <c r="N857" s="6">
        <v>4620</v>
      </c>
      <c r="O857" s="6" t="s">
        <v>28</v>
      </c>
      <c r="P857" s="6">
        <v>569.05030520000003</v>
      </c>
      <c r="Q857" s="6">
        <v>2629012.41</v>
      </c>
      <c r="R857" s="6">
        <v>7.077740114</v>
      </c>
      <c r="S857" s="6">
        <v>32699.159329999999</v>
      </c>
      <c r="T857" s="27">
        <v>963270.1</v>
      </c>
      <c r="U857" s="6">
        <f t="shared" si="67"/>
        <v>576.12804531400002</v>
      </c>
      <c r="V857" s="6">
        <f t="shared" si="68"/>
        <v>2022</v>
      </c>
      <c r="W857" s="10" t="str">
        <f>IFERROR(VLOOKUP(VALUE(D857),'HSN Lookup'!$A:$B,2,0),"Unknown")</f>
        <v>Household Steel Items</v>
      </c>
      <c r="X857" s="6" t="str">
        <f t="shared" si="69"/>
        <v>Tea Strainer</v>
      </c>
    </row>
    <row r="858" spans="1:24">
      <c r="A858" s="25" t="s">
        <v>24</v>
      </c>
      <c r="B858" s="6" t="s">
        <v>1169</v>
      </c>
      <c r="C858" s="6" t="s">
        <v>26</v>
      </c>
      <c r="D858" s="26" t="s">
        <v>32</v>
      </c>
      <c r="E858" s="6" t="s">
        <v>1173</v>
      </c>
      <c r="F858" s="6" t="str">
        <f>LEFT(E858, FIND(" ", E858)-1)</f>
        <v>AM-217</v>
      </c>
      <c r="G858" s="6" t="str" cm="1">
        <f t="array" ref="G858">_xlfn.LET(
 _xlpm.txt, TRIM(E858),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LEMON SQUEEZER</v>
      </c>
      <c r="H858" s="6" t="str">
        <f t="shared" si="65"/>
        <v>AM-217</v>
      </c>
      <c r="I858" s="6" cm="1">
        <f t="array" ref="I858">_xlfn.LET(
 _xlpm.txt, E858,
 _xlpm.afterQty, IFERROR(_xlfn.TEXTAFTER(_xlpm.txt, "QTY:"), ""),
 _xlpm.numberText, TRIM(_xlfn.TEXTBEFORE(_xlpm.afterQty, " ")),
 _xlpm.cleanNum, SUBSTITUTE(_xlpm.numberText, ",", ""),
 IF(ISNUMBER(--_xlpm.cleanNum), --_xlpm.cleanNum, "")
)</f>
        <v>10200</v>
      </c>
      <c r="J858" s="6" cm="1">
        <f t="array" ref="J858">_xlfn.LET(
 _xlpm.txt, E858,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10200</v>
      </c>
      <c r="K858" s="6" t="str" cm="1">
        <f t="array" ref="K858">_xlfn.LET(
 _xlpm.txt, E858,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58" s="6" t="str">
        <f>IFERROR(_xlfn.TEXTAFTER(_xlfn.TEXTBEFORE(E858," PER"),"USD ")," ")</f>
        <v>2.0408</v>
      </c>
      <c r="M858" s="6" t="str">
        <f t="shared" si="66"/>
        <v>PCS</v>
      </c>
      <c r="N858" s="6">
        <v>2975</v>
      </c>
      <c r="O858" s="6" t="s">
        <v>28</v>
      </c>
      <c r="P858" s="6">
        <v>601.88921679999999</v>
      </c>
      <c r="Q858" s="6">
        <v>1790620.42</v>
      </c>
      <c r="R858" s="6">
        <v>7.4861842889999997</v>
      </c>
      <c r="S858" s="6">
        <v>22271.398260000002</v>
      </c>
      <c r="T858" s="27">
        <v>656083.30000000005</v>
      </c>
      <c r="U858" s="6">
        <f t="shared" si="67"/>
        <v>609.37540108899998</v>
      </c>
      <c r="V858" s="6">
        <f t="shared" si="68"/>
        <v>2022</v>
      </c>
      <c r="W858" s="10" t="str">
        <f>IFERROR(VLOOKUP(VALUE(D858),'HSN Lookup'!$A:$B,2,0),"Unknown")</f>
        <v>Household Steel Items</v>
      </c>
      <c r="X858" s="6" t="str">
        <f t="shared" si="69"/>
        <v>Other</v>
      </c>
    </row>
    <row r="859" spans="1:24">
      <c r="A859" s="25" t="s">
        <v>24</v>
      </c>
      <c r="B859" s="6" t="s">
        <v>1174</v>
      </c>
      <c r="C859" s="6" t="s">
        <v>26</v>
      </c>
      <c r="D859" s="26" t="s">
        <v>32</v>
      </c>
      <c r="E859" s="6" t="s">
        <v>1175</v>
      </c>
      <c r="F859" s="6"/>
      <c r="G859" s="6" t="str" cm="1">
        <f t="array" ref="G859">_xlfn.LET(
 _xlpm.txt, TRIM(E859),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SK-750 (SL-01)</v>
      </c>
      <c r="H859" s="6" t="str">
        <f t="shared" si="65"/>
        <v>SL-01</v>
      </c>
      <c r="I859" s="6" t="str" cm="1">
        <f t="array" ref="I859">_xlfn.LET(
 _xlpm.txt, E859,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59" s="6" t="e" cm="1">
        <f t="array" ref="J859">_xlfn.LET(
 _xlpm.txt, E859,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59" s="6" t="e" cm="1">
        <f t="array" ref="K859">_xlfn.LET(
 _xlpm.txt, E859,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59" s="6" t="str">
        <f>IFERROR(_xlfn.TEXTAFTER(_xlfn.TEXTBEFORE(E859," PER"),"USD ")," ")</f>
        <v xml:space="preserve"> </v>
      </c>
      <c r="M859" s="6" t="e">
        <f t="shared" si="66"/>
        <v>#VALUE!</v>
      </c>
      <c r="N859" s="6">
        <v>4132.8</v>
      </c>
      <c r="O859" s="6" t="s">
        <v>28</v>
      </c>
      <c r="P859" s="6">
        <v>542.40830670000003</v>
      </c>
      <c r="Q859" s="6">
        <v>2241665.0499999998</v>
      </c>
      <c r="R859" s="6">
        <v>6.7421790770000003</v>
      </c>
      <c r="S859" s="6">
        <v>27864.077689999998</v>
      </c>
      <c r="T859" s="27">
        <v>821346.1</v>
      </c>
      <c r="U859" s="6">
        <f t="shared" si="67"/>
        <v>549.15048577699997</v>
      </c>
      <c r="V859" s="6">
        <f t="shared" si="68"/>
        <v>2022</v>
      </c>
      <c r="W859" s="10" t="str">
        <f>IFERROR(VLOOKUP(VALUE(D859),'HSN Lookup'!$A:$B,2,0),"Unknown")</f>
        <v>Household Steel Items</v>
      </c>
      <c r="X859" s="6" t="str">
        <f t="shared" si="69"/>
        <v>Other</v>
      </c>
    </row>
    <row r="860" spans="1:24">
      <c r="A860" s="25" t="s">
        <v>24</v>
      </c>
      <c r="B860" s="6" t="s">
        <v>1174</v>
      </c>
      <c r="C860" s="6" t="s">
        <v>26</v>
      </c>
      <c r="D860" s="26" t="s">
        <v>32</v>
      </c>
      <c r="E860" s="6" t="s">
        <v>1176</v>
      </c>
      <c r="F860" s="6"/>
      <c r="G860" s="6" t="str" cm="1">
        <f t="array" ref="G860">_xlfn.LET(
 _xlpm.txt, TRIM(E860),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860" s="6" t="str">
        <f t="shared" si="65"/>
        <v>SB-01</v>
      </c>
      <c r="I860" s="6" t="str" cm="1">
        <f t="array" ref="I860">_xlfn.LET(
 _xlpm.txt, E860,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60" s="6" t="e" cm="1">
        <f t="array" ref="J860">_xlfn.LET(
 _xlpm.txt, E860,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60" s="6" t="str" cm="1">
        <f t="array" ref="K860">_xlfn.LET(
 _xlpm.txt, E860,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60" s="6" t="str">
        <f>IFERROR(_xlfn.TEXTAFTER(_xlfn.TEXTBEFORE(E860," PER"),"USD ")," ")</f>
        <v xml:space="preserve"> </v>
      </c>
      <c r="M860" s="6" t="str">
        <f t="shared" si="66"/>
        <v>PCS</v>
      </c>
      <c r="N860" s="6">
        <v>159.6</v>
      </c>
      <c r="O860" s="6" t="s">
        <v>28</v>
      </c>
      <c r="P860" s="6">
        <v>635.81672930000002</v>
      </c>
      <c r="Q860" s="6">
        <v>101476.35</v>
      </c>
      <c r="R860" s="6">
        <v>7.9032533169999999</v>
      </c>
      <c r="S860" s="6">
        <v>1261.3592289999999</v>
      </c>
      <c r="T860" s="27">
        <v>37180.9</v>
      </c>
      <c r="U860" s="6">
        <f t="shared" si="67"/>
        <v>643.71998261700003</v>
      </c>
      <c r="V860" s="6">
        <f t="shared" si="68"/>
        <v>2022</v>
      </c>
      <c r="W860" s="10" t="str">
        <f>IFERROR(VLOOKUP(VALUE(D860),'HSN Lookup'!$A:$B,2,0),"Unknown")</f>
        <v>Household Steel Items</v>
      </c>
      <c r="X860" s="6" t="str">
        <f t="shared" si="69"/>
        <v>Other</v>
      </c>
    </row>
    <row r="861" spans="1:24">
      <c r="A861" s="25" t="s">
        <v>24</v>
      </c>
      <c r="B861" s="6" t="s">
        <v>1174</v>
      </c>
      <c r="C861" s="6" t="s">
        <v>26</v>
      </c>
      <c r="D861" s="26" t="s">
        <v>32</v>
      </c>
      <c r="E861" s="6" t="s">
        <v>1177</v>
      </c>
      <c r="F861" s="6"/>
      <c r="G861" s="6" t="str" cm="1">
        <f t="array" ref="G861">_xlfn.LET(
 _xlpm.txt, TRIM(E861),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(NP-21)</v>
      </c>
      <c r="H861" s="6" t="str">
        <f t="shared" si="65"/>
        <v>NP-21</v>
      </c>
      <c r="I861" s="6" t="str" cm="1">
        <f t="array" ref="I861">_xlfn.LET(
 _xlpm.txt, E861,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61" s="6" t="e" cm="1">
        <f t="array" ref="J861">_xlfn.LET(
 _xlpm.txt, E861,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61" s="6" t="e" cm="1">
        <f t="array" ref="K861">_xlfn.LET(
 _xlpm.txt, E861,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61" s="6" t="str">
        <f>IFERROR(_xlfn.TEXTAFTER(_xlfn.TEXTBEFORE(E861," PER"),"USD ")," ")</f>
        <v xml:space="preserve"> </v>
      </c>
      <c r="M861" s="6" t="e">
        <f t="shared" si="66"/>
        <v>#VALUE!</v>
      </c>
      <c r="N861" s="6">
        <v>3539.2</v>
      </c>
      <c r="O861" s="6" t="s">
        <v>28</v>
      </c>
      <c r="P861" s="6">
        <v>532.10254859999998</v>
      </c>
      <c r="Q861" s="6">
        <v>1883217.34</v>
      </c>
      <c r="R861" s="6">
        <v>6.6140776710000004</v>
      </c>
      <c r="S861" s="6">
        <v>23408.543689999999</v>
      </c>
      <c r="T861" s="27">
        <v>690010.8</v>
      </c>
      <c r="U861" s="6">
        <f t="shared" si="67"/>
        <v>538.716626271</v>
      </c>
      <c r="V861" s="6">
        <f t="shared" si="68"/>
        <v>2022</v>
      </c>
      <c r="W861" s="10" t="str">
        <f>IFERROR(VLOOKUP(VALUE(D861),'HSN Lookup'!$A:$B,2,0),"Unknown")</f>
        <v>Household Steel Items</v>
      </c>
      <c r="X861" s="6" t="str">
        <f t="shared" si="69"/>
        <v>Other</v>
      </c>
    </row>
    <row r="862" spans="1:24">
      <c r="A862" s="25" t="s">
        <v>24</v>
      </c>
      <c r="B862" s="6" t="s">
        <v>1174</v>
      </c>
      <c r="C862" s="6" t="s">
        <v>26</v>
      </c>
      <c r="D862" s="26" t="s">
        <v>32</v>
      </c>
      <c r="E862" s="6" t="s">
        <v>1178</v>
      </c>
      <c r="F862" s="6" t="str">
        <f>LEFT(E862, FIND(" ", E862)-1)</f>
        <v>KWB-600F</v>
      </c>
      <c r="G862" s="6" t="str" cm="1">
        <f t="array" ref="G862">_xlfn.LET(
 _xlpm.txt, TRIM(E862),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862" s="6" t="str">
        <f t="shared" si="65"/>
        <v>KWB-600F</v>
      </c>
      <c r="I862" s="6" t="str" cm="1">
        <f t="array" ref="I862">_xlfn.LET(
 _xlpm.txt, E862,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62" s="6" cm="1">
        <f t="array" ref="J862">_xlfn.LET(
 _xlpm.txt, E862,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0.504</v>
      </c>
      <c r="K862" s="6" t="str" cm="1">
        <f t="array" ref="K862">_xlfn.LET(
 _xlpm.txt, E862,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62" s="6" t="str">
        <f>IFERROR(_xlfn.TEXTAFTER(_xlfn.TEXTBEFORE(E862," PER"),"USD ")," ")</f>
        <v>1.00</v>
      </c>
      <c r="M862" s="6" t="str">
        <f t="shared" si="66"/>
        <v>PCS</v>
      </c>
      <c r="N862" s="6">
        <v>7875</v>
      </c>
      <c r="O862" s="6" t="s">
        <v>28</v>
      </c>
      <c r="P862" s="6">
        <v>543.85387300000002</v>
      </c>
      <c r="Q862" s="6">
        <v>4282849.25</v>
      </c>
      <c r="R862" s="6">
        <v>6.7601475830000002</v>
      </c>
      <c r="S862" s="6">
        <v>53236.162210000002</v>
      </c>
      <c r="T862" s="27">
        <v>1569236</v>
      </c>
      <c r="U862" s="6">
        <f t="shared" si="67"/>
        <v>550.61402058300007</v>
      </c>
      <c r="V862" s="6">
        <f t="shared" si="68"/>
        <v>2022</v>
      </c>
      <c r="W862" s="10" t="str">
        <f>IFERROR(VLOOKUP(VALUE(D862),'HSN Lookup'!$A:$B,2,0),"Unknown")</f>
        <v>Household Steel Items</v>
      </c>
      <c r="X862" s="6" t="str">
        <f t="shared" si="69"/>
        <v>Other</v>
      </c>
    </row>
    <row r="863" spans="1:24">
      <c r="A863" s="25" t="s">
        <v>24</v>
      </c>
      <c r="B863" s="6" t="s">
        <v>1179</v>
      </c>
      <c r="C863" s="6" t="s">
        <v>26</v>
      </c>
      <c r="D863" s="26" t="s">
        <v>32</v>
      </c>
      <c r="E863" s="6" t="s">
        <v>1180</v>
      </c>
      <c r="F863" s="6"/>
      <c r="G863" s="6" t="str" cm="1">
        <f t="array" ref="G863">_xlfn.LET(
 _xlpm.txt, TRIM(E863),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 (8505)</v>
      </c>
      <c r="H863" s="6" t="str">
        <f t="shared" si="65"/>
        <v>8505</v>
      </c>
      <c r="I863" s="6" cm="1">
        <f t="array" ref="I863">_xlfn.LET(
 _xlpm.txt, E863,
 _xlpm.afterQty, IFERROR(_xlfn.TEXTAFTER(_xlpm.txt, "QTY:"), ""),
 _xlpm.numberText, TRIM(_xlfn.TEXTBEFORE(_xlpm.afterQty, " ")),
 _xlpm.cleanNum, SUBSTITUTE(_xlpm.numberText, ",", ""),
 IF(ISNUMBER(--_xlpm.cleanNum), --_xlpm.cleanNum, "")
)</f>
        <v>33600</v>
      </c>
      <c r="J863" s="6" cm="1">
        <f t="array" ref="J863">_xlfn.LET(
 _xlpm.txt, E863,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33600</v>
      </c>
      <c r="K863" s="6" t="str" cm="1">
        <f t="array" ref="K863">_xlfn.LET(
 _xlpm.txt, E863,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63" s="6" t="str">
        <f>IFERROR(_xlfn.TEXTAFTER(_xlfn.TEXTBEFORE(E863," PER"),"USD ")," ")</f>
        <v xml:space="preserve"> </v>
      </c>
      <c r="M863" s="6" t="str">
        <f t="shared" si="66"/>
        <v>PCS</v>
      </c>
      <c r="N863" s="6">
        <v>21784</v>
      </c>
      <c r="O863" s="6" t="s">
        <v>28</v>
      </c>
      <c r="P863" s="6">
        <v>468.60027450000001</v>
      </c>
      <c r="Q863" s="6">
        <v>10207988.380000001</v>
      </c>
      <c r="R863" s="6">
        <v>5.8247392729999996</v>
      </c>
      <c r="S863" s="6">
        <v>126886.1203</v>
      </c>
      <c r="T863" s="27">
        <v>3740207</v>
      </c>
      <c r="U863" s="6">
        <f t="shared" si="67"/>
        <v>474.42501377299999</v>
      </c>
      <c r="V863" s="6">
        <f t="shared" si="68"/>
        <v>2022</v>
      </c>
      <c r="W863" s="10" t="str">
        <f>IFERROR(VLOOKUP(VALUE(D863),'HSN Lookup'!$A:$B,2,0),"Unknown")</f>
        <v>Household Steel Items</v>
      </c>
      <c r="X863" s="6" t="str">
        <f t="shared" si="69"/>
        <v>Lunch Box</v>
      </c>
    </row>
    <row r="864" spans="1:24">
      <c r="A864" s="25" t="s">
        <v>24</v>
      </c>
      <c r="B864" s="6" t="s">
        <v>1179</v>
      </c>
      <c r="C864" s="6" t="s">
        <v>26</v>
      </c>
      <c r="D864" s="26" t="s">
        <v>32</v>
      </c>
      <c r="E864" s="6" t="s">
        <v>1181</v>
      </c>
      <c r="F864" s="6"/>
      <c r="G864" s="6" t="str" cm="1">
        <f t="array" ref="G864">_xlfn.LET(
 _xlpm.txt, TRIM(E864),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(6527)</v>
      </c>
      <c r="H864" s="6" t="str">
        <f t="shared" si="65"/>
        <v>6527</v>
      </c>
      <c r="I864" s="6" cm="1">
        <f t="array" ref="I864">_xlfn.LET(
 _xlpm.txt, E864,
 _xlpm.afterQty, IFERROR(_xlfn.TEXTAFTER(_xlpm.txt, "QTY:"), ""),
 _xlpm.numberText, TRIM(_xlfn.TEXTBEFORE(_xlpm.afterQty, " ")),
 _xlpm.cleanNum, SUBSTITUTE(_xlpm.numberText, ",", ""),
 IF(ISNUMBER(--_xlpm.cleanNum), --_xlpm.cleanNum, "")
)</f>
        <v>25680</v>
      </c>
      <c r="J864" s="6" cm="1">
        <f t="array" ref="J864">_xlfn.LET(
 _xlpm.txt, E864,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25680</v>
      </c>
      <c r="K864" s="6" t="str" cm="1">
        <f t="array" ref="K864">_xlfn.LET(
 _xlpm.txt, E864,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64" s="6" t="str">
        <f>IFERROR(_xlfn.TEXTAFTER(_xlfn.TEXTBEFORE(E864," PER"),"USD ")," ")</f>
        <v xml:space="preserve"> </v>
      </c>
      <c r="M864" s="6" t="str">
        <f t="shared" si="66"/>
        <v>PCS</v>
      </c>
      <c r="N864" s="6">
        <v>8945.2000000000007</v>
      </c>
      <c r="O864" s="6" t="s">
        <v>28</v>
      </c>
      <c r="P864" s="6">
        <v>480.53964029999997</v>
      </c>
      <c r="Q864" s="6">
        <v>4298523.1900000004</v>
      </c>
      <c r="R864" s="6">
        <v>5.9731465540000004</v>
      </c>
      <c r="S864" s="6">
        <v>53430.990550000002</v>
      </c>
      <c r="T864" s="27">
        <v>1574978.9</v>
      </c>
      <c r="U864" s="6">
        <f t="shared" si="67"/>
        <v>486.51278685399996</v>
      </c>
      <c r="V864" s="6">
        <f t="shared" si="68"/>
        <v>2022</v>
      </c>
      <c r="W864" s="10" t="str">
        <f>IFERROR(VLOOKUP(VALUE(D864),'HSN Lookup'!$A:$B,2,0),"Unknown")</f>
        <v>Household Steel Items</v>
      </c>
      <c r="X864" s="6" t="str">
        <f t="shared" si="69"/>
        <v>Lunch Box</v>
      </c>
    </row>
    <row r="865" spans="1:24">
      <c r="A865" s="25" t="s">
        <v>24</v>
      </c>
      <c r="B865" s="6" t="s">
        <v>1179</v>
      </c>
      <c r="C865" s="6" t="s">
        <v>26</v>
      </c>
      <c r="D865" s="26" t="s">
        <v>32</v>
      </c>
      <c r="E865" s="6" t="s">
        <v>1182</v>
      </c>
      <c r="F865" s="6"/>
      <c r="G865" s="6" t="str" cm="1">
        <f t="array" ref="G865">_xlfn.LET(
 _xlpm.txt, TRIM(E865),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(6856)</v>
      </c>
      <c r="H865" s="6" t="str">
        <f t="shared" si="65"/>
        <v>6856</v>
      </c>
      <c r="I865" s="6" cm="1">
        <f t="array" ref="I865">_xlfn.LET(
 _xlpm.txt, E865,
 _xlpm.afterQty, IFERROR(_xlfn.TEXTAFTER(_xlpm.txt, "QTY:"), ""),
 _xlpm.numberText, TRIM(_xlfn.TEXTBEFORE(_xlpm.afterQty, " ")),
 _xlpm.cleanNum, SUBSTITUTE(_xlpm.numberText, ",", ""),
 IF(ISNUMBER(--_xlpm.cleanNum), --_xlpm.cleanNum, "")
)</f>
        <v>66384</v>
      </c>
      <c r="J865" s="6" cm="1">
        <f t="array" ref="J865">_xlfn.LET(
 _xlpm.txt, E865,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66384</v>
      </c>
      <c r="K865" s="6" t="str" cm="1">
        <f t="array" ref="K865">_xlfn.LET(
 _xlpm.txt, E865,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65" s="6" t="str">
        <f>IFERROR(_xlfn.TEXTAFTER(_xlfn.TEXTBEFORE(E865," PER"),"USD ")," ")</f>
        <v xml:space="preserve"> </v>
      </c>
      <c r="M865" s="6" t="str">
        <f t="shared" si="66"/>
        <v>PCS</v>
      </c>
      <c r="N865" s="6">
        <v>5532</v>
      </c>
      <c r="O865" s="6" t="s">
        <v>28</v>
      </c>
      <c r="P865" s="6">
        <v>642.76979930000005</v>
      </c>
      <c r="Q865" s="6">
        <v>3555802.53</v>
      </c>
      <c r="R865" s="6">
        <v>7.9896805390000001</v>
      </c>
      <c r="S865" s="6">
        <v>44198.91274</v>
      </c>
      <c r="T865" s="27">
        <v>1302846.1000000001</v>
      </c>
      <c r="U865" s="6">
        <f t="shared" si="67"/>
        <v>650.75947983900005</v>
      </c>
      <c r="V865" s="6">
        <f t="shared" si="68"/>
        <v>2022</v>
      </c>
      <c r="W865" s="10" t="str">
        <f>IFERROR(VLOOKUP(VALUE(D865),'HSN Lookup'!$A:$B,2,0),"Unknown")</f>
        <v>Household Steel Items</v>
      </c>
      <c r="X865" s="6" t="str">
        <f t="shared" si="69"/>
        <v>Other</v>
      </c>
    </row>
    <row r="866" spans="1:24">
      <c r="A866" s="25" t="s">
        <v>24</v>
      </c>
      <c r="B866" s="6" t="s">
        <v>1179</v>
      </c>
      <c r="C866" s="6" t="s">
        <v>26</v>
      </c>
      <c r="D866" s="26" t="s">
        <v>32</v>
      </c>
      <c r="E866" s="6" t="s">
        <v>1183</v>
      </c>
      <c r="F866" s="6"/>
      <c r="G866" s="6" t="str" cm="1">
        <f t="array" ref="G866">_xlfn.LET(
 _xlpm.txt, TRIM(E866),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(6857)</v>
      </c>
      <c r="H866" s="6" t="str">
        <f t="shared" si="65"/>
        <v>6857</v>
      </c>
      <c r="I866" s="6" cm="1">
        <f t="array" ref="I866">_xlfn.LET(
 _xlpm.txt, E866,
 _xlpm.afterQty, IFERROR(_xlfn.TEXTAFTER(_xlpm.txt, "QTY:"), ""),
 _xlpm.numberText, TRIM(_xlfn.TEXTBEFORE(_xlpm.afterQty, " ")),
 _xlpm.cleanNum, SUBSTITUTE(_xlpm.numberText, ",", ""),
 IF(ISNUMBER(--_xlpm.cleanNum), --_xlpm.cleanNum, "")
)</f>
        <v>35280</v>
      </c>
      <c r="J866" s="6" cm="1">
        <f t="array" ref="J866">_xlfn.LET(
 _xlpm.txt, E866,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35280</v>
      </c>
      <c r="K866" s="6" t="str" cm="1">
        <f t="array" ref="K866">_xlfn.LET(
 _xlpm.txt, E866,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66" s="6" t="str">
        <f>IFERROR(_xlfn.TEXTAFTER(_xlfn.TEXTBEFORE(E866," PER"),"USD ")," ")</f>
        <v xml:space="preserve"> </v>
      </c>
      <c r="M866" s="6" t="str">
        <f t="shared" si="66"/>
        <v>PCS</v>
      </c>
      <c r="N866" s="6">
        <v>4498.2</v>
      </c>
      <c r="O866" s="6" t="s">
        <v>28</v>
      </c>
      <c r="P866" s="6">
        <v>538.26723130000005</v>
      </c>
      <c r="Q866" s="6">
        <v>2421233.66</v>
      </c>
      <c r="R866" s="6">
        <v>6.6907051749999997</v>
      </c>
      <c r="S866" s="6">
        <v>30096.130020000001</v>
      </c>
      <c r="T866" s="27">
        <v>887140</v>
      </c>
      <c r="U866" s="6">
        <f t="shared" si="67"/>
        <v>544.957936475</v>
      </c>
      <c r="V866" s="6">
        <f t="shared" si="68"/>
        <v>2022</v>
      </c>
      <c r="W866" s="10" t="str">
        <f>IFERROR(VLOOKUP(VALUE(D866),'HSN Lookup'!$A:$B,2,0),"Unknown")</f>
        <v>Household Steel Items</v>
      </c>
      <c r="X866" s="6" t="str">
        <f t="shared" si="69"/>
        <v>Other</v>
      </c>
    </row>
    <row r="867" spans="1:24">
      <c r="A867" s="25" t="s">
        <v>24</v>
      </c>
      <c r="B867" s="6" t="s">
        <v>1179</v>
      </c>
      <c r="C867" s="6" t="s">
        <v>26</v>
      </c>
      <c r="D867" s="26" t="s">
        <v>32</v>
      </c>
      <c r="E867" s="6" t="s">
        <v>1184</v>
      </c>
      <c r="F867" s="6"/>
      <c r="G867" s="6" t="str" cm="1">
        <f t="array" ref="G867">_xlfn.LET(
 _xlpm.txt, TRIM(E867),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(6578)</v>
      </c>
      <c r="H867" s="6" t="str">
        <f t="shared" si="65"/>
        <v>6578</v>
      </c>
      <c r="I867" s="6" cm="1">
        <f t="array" ref="I867">_xlfn.LET(
 _xlpm.txt, E867,
 _xlpm.afterQty, IFERROR(_xlfn.TEXTAFTER(_xlpm.txt, "QTY:"), ""),
 _xlpm.numberText, TRIM(_xlfn.TEXTBEFORE(_xlpm.afterQty, " ")),
 _xlpm.cleanNum, SUBSTITUTE(_xlpm.numberText, ",", ""),
 IF(ISNUMBER(--_xlpm.cleanNum), --_xlpm.cleanNum, "")
)</f>
        <v>37920</v>
      </c>
      <c r="J867" s="6" cm="1">
        <f t="array" ref="J867">_xlfn.LET(
 _xlpm.txt, E867,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37920</v>
      </c>
      <c r="K867" s="6" t="str" cm="1">
        <f t="array" ref="K867">_xlfn.LET(
 _xlpm.txt, E867,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67" s="6" t="str">
        <f>IFERROR(_xlfn.TEXTAFTER(_xlfn.TEXTBEFORE(E867," PER"),"USD ")," ")</f>
        <v xml:space="preserve"> </v>
      </c>
      <c r="M867" s="6" t="str">
        <f t="shared" si="66"/>
        <v>PCS</v>
      </c>
      <c r="N867" s="6">
        <v>10847.7</v>
      </c>
      <c r="O867" s="6" t="s">
        <v>28</v>
      </c>
      <c r="P867" s="6">
        <v>511.99175489999999</v>
      </c>
      <c r="Q867" s="6">
        <v>5553932.96</v>
      </c>
      <c r="R867" s="6">
        <v>6.3640988800000002</v>
      </c>
      <c r="S867" s="6">
        <v>69035.835430000006</v>
      </c>
      <c r="T867" s="27">
        <v>2034961.1</v>
      </c>
      <c r="U867" s="6">
        <f t="shared" si="67"/>
        <v>518.35585377999996</v>
      </c>
      <c r="V867" s="6">
        <f t="shared" si="68"/>
        <v>2022</v>
      </c>
      <c r="W867" s="10" t="str">
        <f>IFERROR(VLOOKUP(VALUE(D867),'HSN Lookup'!$A:$B,2,0),"Unknown")</f>
        <v>Household Steel Items</v>
      </c>
      <c r="X867" s="6" t="str">
        <f t="shared" si="69"/>
        <v>Other</v>
      </c>
    </row>
    <row r="868" spans="1:24">
      <c r="A868" s="25" t="s">
        <v>24</v>
      </c>
      <c r="B868" s="6" t="s">
        <v>1179</v>
      </c>
      <c r="C868" s="6" t="s">
        <v>26</v>
      </c>
      <c r="D868" s="26" t="s">
        <v>32</v>
      </c>
      <c r="E868" s="6" t="s">
        <v>1185</v>
      </c>
      <c r="F868" s="6"/>
      <c r="G868" s="6" t="str" cm="1">
        <f t="array" ref="G868">_xlfn.LET(
 _xlpm.txt, TRIM(E868),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SMALL (6587)</v>
      </c>
      <c r="H868" s="6" t="str">
        <f t="shared" si="65"/>
        <v>6587</v>
      </c>
      <c r="I868" s="6" cm="1">
        <f t="array" ref="I868">_xlfn.LET(
 _xlpm.txt, E868,
 _xlpm.afterQty, IFERROR(_xlfn.TEXTAFTER(_xlpm.txt, "QTY:"), ""),
 _xlpm.numberText, TRIM(_xlfn.TEXTBEFORE(_xlpm.afterQty, " ")),
 _xlpm.cleanNum, SUBSTITUTE(_xlpm.numberText, ",", ""),
 IF(ISNUMBER(--_xlpm.cleanNum), --_xlpm.cleanNum, "")
)</f>
        <v>51000</v>
      </c>
      <c r="J868" s="6" cm="1">
        <f t="array" ref="J868">_xlfn.LET(
 _xlpm.txt, E868,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51000</v>
      </c>
      <c r="K868" s="6" t="str" cm="1">
        <f t="array" ref="K868">_xlfn.LET(
 _xlpm.txt, E868,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68" s="6" t="str">
        <f>IFERROR(_xlfn.TEXTAFTER(_xlfn.TEXTBEFORE(E868," PER"),"USD ")," ")</f>
        <v xml:space="preserve"> </v>
      </c>
      <c r="M868" s="6" t="str">
        <f t="shared" si="66"/>
        <v>PCS</v>
      </c>
      <c r="N868" s="6">
        <v>10348.75</v>
      </c>
      <c r="O868" s="6" t="s">
        <v>28</v>
      </c>
      <c r="P868" s="6">
        <v>692.92433970000002</v>
      </c>
      <c r="Q868" s="6">
        <v>7170900.7599999998</v>
      </c>
      <c r="R868" s="6">
        <v>8.6131055270000001</v>
      </c>
      <c r="S868" s="6">
        <v>89134.875820000001</v>
      </c>
      <c r="T868" s="27">
        <v>2627418.1</v>
      </c>
      <c r="U868" s="6">
        <f t="shared" si="67"/>
        <v>701.53744522700003</v>
      </c>
      <c r="V868" s="6">
        <f t="shared" si="68"/>
        <v>2022</v>
      </c>
      <c r="W868" s="10" t="str">
        <f>IFERROR(VLOOKUP(VALUE(D868),'HSN Lookup'!$A:$B,2,0),"Unknown")</f>
        <v>Household Steel Items</v>
      </c>
      <c r="X868" s="6" t="str">
        <f t="shared" si="69"/>
        <v>Lunch Box</v>
      </c>
    </row>
    <row r="869" spans="1:24">
      <c r="A869" s="25" t="s">
        <v>24</v>
      </c>
      <c r="B869" s="6" t="s">
        <v>1186</v>
      </c>
      <c r="C869" s="6" t="s">
        <v>26</v>
      </c>
      <c r="D869" s="26" t="s">
        <v>32</v>
      </c>
      <c r="E869" s="6" t="s">
        <v>1187</v>
      </c>
      <c r="F869" s="6"/>
      <c r="G869" s="6" t="str" cm="1">
        <f t="array" ref="G869">_xlfn.LET(
 _xlpm.txt, TRIM(E869),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(KWB-600F)</v>
      </c>
      <c r="H869" s="6" t="str">
        <f t="shared" si="65"/>
        <v>KWB-600F</v>
      </c>
      <c r="I869" s="6" cm="1">
        <f t="array" ref="I869">_xlfn.LET(
 _xlpm.txt, E869,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869" s="6" cm="1">
        <f t="array" ref="J869">_xlfn.LET(
 _xlpm.txt, E869,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869" s="6" t="str" cm="1">
        <f t="array" ref="K869">_xlfn.LET(
 _xlpm.txt, E869,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69" s="6" t="str">
        <f>IFERROR(_xlfn.TEXTAFTER(_xlfn.TEXTBEFORE(E869," PER"),"USD ")," ")</f>
        <v xml:space="preserve"> </v>
      </c>
      <c r="M869" s="6" t="str">
        <f t="shared" si="66"/>
        <v>PCS</v>
      </c>
      <c r="N869" s="6">
        <v>7875</v>
      </c>
      <c r="O869" s="6" t="s">
        <v>28</v>
      </c>
      <c r="P869" s="6">
        <v>543.85387300000002</v>
      </c>
      <c r="Q869" s="6">
        <v>4282849.25</v>
      </c>
      <c r="R869" s="6">
        <v>6.7601475830000002</v>
      </c>
      <c r="S869" s="6">
        <v>53236.162210000002</v>
      </c>
      <c r="T869" s="27">
        <v>1569236</v>
      </c>
      <c r="U869" s="6">
        <f t="shared" si="67"/>
        <v>550.61402058300007</v>
      </c>
      <c r="V869" s="6">
        <f t="shared" si="68"/>
        <v>2022</v>
      </c>
      <c r="W869" s="10" t="str">
        <f>IFERROR(VLOOKUP(VALUE(D869),'HSN Lookup'!$A:$B,2,0),"Unknown")</f>
        <v>Household Steel Items</v>
      </c>
      <c r="X869" s="6" t="str">
        <f t="shared" si="69"/>
        <v>Other</v>
      </c>
    </row>
    <row r="870" spans="1:24">
      <c r="A870" s="25" t="s">
        <v>24</v>
      </c>
      <c r="B870" s="6" t="s">
        <v>1188</v>
      </c>
      <c r="C870" s="6" t="s">
        <v>26</v>
      </c>
      <c r="D870" s="26" t="s">
        <v>32</v>
      </c>
      <c r="E870" s="6" t="s">
        <v>1189</v>
      </c>
      <c r="F870" s="6"/>
      <c r="G870" s="6" t="str" cm="1">
        <f t="array" ref="G870">_xlfn.LET(
 _xlpm.txt, TRIM(E870),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(ITEM NO. SL-89)</v>
      </c>
      <c r="H870" s="6" t="str">
        <f t="shared" si="65"/>
        <v>ITEM NO. SL-89</v>
      </c>
      <c r="I870" s="6" t="str" cm="1">
        <f t="array" ref="I870">_xlfn.LET(
 _xlpm.txt, E870,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70" s="6" cm="1">
        <f t="array" ref="J870">_xlfn.LET(
 _xlpm.txt, E870,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870" s="6" t="str" cm="1">
        <f t="array" ref="K870">_xlfn.LET(
 _xlpm.txt, E870,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70" s="6" t="str">
        <f>IFERROR(_xlfn.TEXTAFTER(_xlfn.TEXTBEFORE(E870," PER"),"USD ")," ")</f>
        <v xml:space="preserve"> </v>
      </c>
      <c r="M870" s="6" t="str">
        <f t="shared" si="66"/>
        <v>PCS</v>
      </c>
      <c r="N870" s="6">
        <v>15568</v>
      </c>
      <c r="O870" s="6" t="s">
        <v>28</v>
      </c>
      <c r="P870" s="6">
        <v>426.73176519999998</v>
      </c>
      <c r="Q870" s="6">
        <v>6643360.1200000001</v>
      </c>
      <c r="R870" s="6">
        <v>5.3010157160000002</v>
      </c>
      <c r="S870" s="6">
        <v>82526.212669999994</v>
      </c>
      <c r="T870" s="27">
        <v>2434127.1</v>
      </c>
      <c r="U870" s="6">
        <f t="shared" si="67"/>
        <v>432.03278091599998</v>
      </c>
      <c r="V870" s="6">
        <f t="shared" si="68"/>
        <v>2022</v>
      </c>
      <c r="W870" s="10" t="str">
        <f>IFERROR(VLOOKUP(VALUE(D870),'HSN Lookup'!$A:$B,2,0),"Unknown")</f>
        <v>Household Steel Items</v>
      </c>
      <c r="X870" s="6" t="str">
        <f t="shared" si="69"/>
        <v>Hanger</v>
      </c>
    </row>
    <row r="871" spans="1:24">
      <c r="A871" s="25" t="s">
        <v>24</v>
      </c>
      <c r="B871" s="6" t="s">
        <v>1190</v>
      </c>
      <c r="C871" s="6" t="s">
        <v>26</v>
      </c>
      <c r="D871" s="26" t="s">
        <v>32</v>
      </c>
      <c r="E871" s="6" t="s">
        <v>1191</v>
      </c>
      <c r="F871" s="6"/>
      <c r="G871" s="6" t="str" cm="1">
        <f t="array" ref="G871">_xlfn.LET(
 _xlpm.txt, TRIM(E871),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(NP-20)</v>
      </c>
      <c r="H871" s="6" t="str">
        <f t="shared" si="65"/>
        <v>NP-20</v>
      </c>
      <c r="I871" s="6" t="str" cm="1">
        <f t="array" ref="I871">_xlfn.LET(
 _xlpm.txt, E871,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71" s="6" t="e" cm="1">
        <f t="array" ref="J871">_xlfn.LET(
 _xlpm.txt, E871,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71" s="6" t="str" cm="1">
        <f t="array" ref="K871">_xlfn.LET(
 _xlpm.txt, E871,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71" s="6" t="str">
        <f>IFERROR(_xlfn.TEXTAFTER(_xlfn.TEXTBEFORE(E871," PER"),"USD ")," ")</f>
        <v xml:space="preserve"> </v>
      </c>
      <c r="M871" s="6" t="str">
        <f t="shared" si="66"/>
        <v>PCS</v>
      </c>
      <c r="N871" s="6">
        <v>3392</v>
      </c>
      <c r="O871" s="6" t="s">
        <v>28</v>
      </c>
      <c r="P871" s="6">
        <v>526.31055130000004</v>
      </c>
      <c r="Q871" s="6">
        <v>1785245.39</v>
      </c>
      <c r="R871" s="6">
        <v>6.5380192709999996</v>
      </c>
      <c r="S871" s="6">
        <v>22176.961370000001</v>
      </c>
      <c r="T871" s="27">
        <v>654113.9</v>
      </c>
      <c r="U871" s="6">
        <f t="shared" si="67"/>
        <v>532.8485705710001</v>
      </c>
      <c r="V871" s="6">
        <f t="shared" si="68"/>
        <v>2022</v>
      </c>
      <c r="W871" s="10" t="str">
        <f>IFERROR(VLOOKUP(VALUE(D871),'HSN Lookup'!$A:$B,2,0),"Unknown")</f>
        <v>Household Steel Items</v>
      </c>
      <c r="X871" s="6" t="str">
        <f t="shared" si="69"/>
        <v>Other</v>
      </c>
    </row>
    <row r="872" spans="1:24">
      <c r="A872" s="25" t="s">
        <v>24</v>
      </c>
      <c r="B872" s="6" t="s">
        <v>1190</v>
      </c>
      <c r="C872" s="6" t="s">
        <v>26</v>
      </c>
      <c r="D872" s="26" t="s">
        <v>32</v>
      </c>
      <c r="E872" s="6" t="s">
        <v>1192</v>
      </c>
      <c r="F872" s="6"/>
      <c r="G872" s="6" t="str" cm="1">
        <f t="array" ref="G872">_xlfn.LET(
 _xlpm.txt, TRIM(E872),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872" s="6" t="str">
        <f t="shared" si="65"/>
        <v>SL-01</v>
      </c>
      <c r="I872" s="6" t="str" cm="1">
        <f t="array" ref="I872">_xlfn.LET(
 _xlpm.txt, E872,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72" s="6" t="e" cm="1">
        <f t="array" ref="J872">_xlfn.LET(
 _xlpm.txt, E872,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72" s="6" t="e" cm="1">
        <f t="array" ref="K872">_xlfn.LET(
 _xlpm.txt, E872,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72" s="6" t="str">
        <f>IFERROR(_xlfn.TEXTAFTER(_xlfn.TEXTBEFORE(E872," PER"),"USD ")," ")</f>
        <v xml:space="preserve"> </v>
      </c>
      <c r="M872" s="6" t="e">
        <f t="shared" si="66"/>
        <v>#VALUE!</v>
      </c>
      <c r="N872" s="6">
        <v>3636</v>
      </c>
      <c r="O872" s="6" t="s">
        <v>28</v>
      </c>
      <c r="P872" s="6">
        <v>543.17526950000001</v>
      </c>
      <c r="Q872" s="6">
        <v>1974985.28</v>
      </c>
      <c r="R872" s="6">
        <v>6.747518876</v>
      </c>
      <c r="S872" s="6">
        <v>24533.978630000001</v>
      </c>
      <c r="T872" s="27">
        <v>723634.6</v>
      </c>
      <c r="U872" s="6">
        <f t="shared" si="67"/>
        <v>549.92278837599997</v>
      </c>
      <c r="V872" s="6">
        <f t="shared" si="68"/>
        <v>2022</v>
      </c>
      <c r="W872" s="10" t="str">
        <f>IFERROR(VLOOKUP(VALUE(D872),'HSN Lookup'!$A:$B,2,0),"Unknown")</f>
        <v>Household Steel Items</v>
      </c>
      <c r="X872" s="6" t="str">
        <f t="shared" si="69"/>
        <v>Other</v>
      </c>
    </row>
    <row r="873" spans="1:24">
      <c r="A873" s="25" t="s">
        <v>24</v>
      </c>
      <c r="B873" s="6" t="s">
        <v>1190</v>
      </c>
      <c r="C873" s="6" t="s">
        <v>26</v>
      </c>
      <c r="D873" s="26" t="s">
        <v>32</v>
      </c>
      <c r="E873" s="6" t="s">
        <v>1193</v>
      </c>
      <c r="F873" s="6"/>
      <c r="G873" s="6" t="str" cm="1">
        <f t="array" ref="G873">_xlfn.LET(
 _xlpm.txt, TRIM(E873),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(SB-01)</v>
      </c>
      <c r="H873" s="6" t="str">
        <f t="shared" si="65"/>
        <v>SB-01</v>
      </c>
      <c r="I873" s="6" t="str" cm="1">
        <f t="array" ref="I873">_xlfn.LET(
 _xlpm.txt, E873,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73" s="6" t="e" cm="1">
        <f t="array" ref="J873">_xlfn.LET(
 _xlpm.txt, E873,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73" s="6" t="str" cm="1">
        <f t="array" ref="K873">_xlfn.LET(
 _xlpm.txt, E873,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73" s="6" t="str">
        <f>IFERROR(_xlfn.TEXTAFTER(_xlfn.TEXTBEFORE(E873," PER"),"USD ")," ")</f>
        <v xml:space="preserve"> </v>
      </c>
      <c r="M873" s="6" t="str">
        <f t="shared" si="66"/>
        <v>PCS</v>
      </c>
      <c r="N873" s="6">
        <v>302.10000000000002</v>
      </c>
      <c r="O873" s="6" t="s">
        <v>28</v>
      </c>
      <c r="P873" s="6">
        <v>641.85057930000005</v>
      </c>
      <c r="Q873" s="6">
        <v>193903.06</v>
      </c>
      <c r="R873" s="6">
        <v>7.9732991210000002</v>
      </c>
      <c r="S873" s="6">
        <v>2408.7336650000002</v>
      </c>
      <c r="T873" s="27">
        <v>71046.100000000006</v>
      </c>
      <c r="U873" s="6">
        <f t="shared" si="67"/>
        <v>649.82387842100002</v>
      </c>
      <c r="V873" s="6">
        <f t="shared" si="68"/>
        <v>2022</v>
      </c>
      <c r="W873" s="10" t="str">
        <f>IFERROR(VLOOKUP(VALUE(D873),'HSN Lookup'!$A:$B,2,0),"Unknown")</f>
        <v>Household Steel Items</v>
      </c>
      <c r="X873" s="6" t="str">
        <f t="shared" si="69"/>
        <v>Other</v>
      </c>
    </row>
    <row r="874" spans="1:24">
      <c r="A874" s="25" t="s">
        <v>24</v>
      </c>
      <c r="B874" s="6" t="s">
        <v>1190</v>
      </c>
      <c r="C874" s="6" t="s">
        <v>26</v>
      </c>
      <c r="D874" s="26" t="s">
        <v>32</v>
      </c>
      <c r="E874" s="6" t="s">
        <v>1194</v>
      </c>
      <c r="F874" s="6"/>
      <c r="G874" s="6" t="str" cm="1">
        <f t="array" ref="G874">_xlfn.LET(
 _xlpm.txt, TRIM(E874),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874" s="6" t="str">
        <f t="shared" si="65"/>
        <v>AM-06</v>
      </c>
      <c r="I874" s="6" cm="1">
        <f t="array" ref="I874">_xlfn.LET(
 _xlpm.txt, E874,
 _xlpm.afterQty, IFERROR(_xlfn.TEXTAFTER(_xlpm.txt, "QTY:"), ""),
 _xlpm.numberText, TRIM(_xlfn.TEXTBEFORE(_xlpm.afterQty, " ")),
 _xlpm.cleanNum, SUBSTITUTE(_xlpm.numberText, ",", ""),
 IF(ISNUMBER(--_xlpm.cleanNum), --_xlpm.cleanNum, "")
)</f>
        <v>4032</v>
      </c>
      <c r="J874" s="6" cm="1">
        <f t="array" ref="J874">_xlfn.LET(
 _xlpm.txt, E874,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4032</v>
      </c>
      <c r="K874" s="6" t="str" cm="1">
        <f t="array" ref="K874">_xlfn.LET(
 _xlpm.txt, E874,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74" s="6" t="str">
        <f>IFERROR(_xlfn.TEXTAFTER(_xlfn.TEXTBEFORE(E874," PER"),"USD ")," ")</f>
        <v xml:space="preserve"> </v>
      </c>
      <c r="M874" s="6" t="str">
        <f t="shared" si="66"/>
        <v>PCS</v>
      </c>
      <c r="N874" s="6">
        <v>604.79999999999995</v>
      </c>
      <c r="O874" s="6" t="s">
        <v>28</v>
      </c>
      <c r="P874" s="6">
        <v>633.93387900000005</v>
      </c>
      <c r="Q874" s="6">
        <v>383403.21</v>
      </c>
      <c r="R874" s="6">
        <v>7.8749550179999996</v>
      </c>
      <c r="S874" s="6">
        <v>4762.7727949999999</v>
      </c>
      <c r="T874" s="27">
        <v>140478.9</v>
      </c>
      <c r="U874" s="6">
        <f t="shared" si="67"/>
        <v>641.80883401800008</v>
      </c>
      <c r="V874" s="6">
        <f t="shared" si="68"/>
        <v>2022</v>
      </c>
      <c r="W874" s="10" t="str">
        <f>IFERROR(VLOOKUP(VALUE(D874),'HSN Lookup'!$A:$B,2,0),"Unknown")</f>
        <v>Household Steel Items</v>
      </c>
      <c r="X874" s="6" t="str">
        <f t="shared" si="69"/>
        <v>Other</v>
      </c>
    </row>
    <row r="875" spans="1:24">
      <c r="A875" s="25" t="s">
        <v>24</v>
      </c>
      <c r="B875" s="6" t="s">
        <v>1190</v>
      </c>
      <c r="C875" s="6" t="s">
        <v>26</v>
      </c>
      <c r="D875" s="26" t="s">
        <v>32</v>
      </c>
      <c r="E875" s="6" t="s">
        <v>1195</v>
      </c>
      <c r="F875" s="6"/>
      <c r="G875" s="6" t="str" cm="1">
        <f t="array" ref="G875">_xlfn.LET(
 _xlpm.txt, TRIM(E875),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(SL-01)</v>
      </c>
      <c r="H875" s="6" t="str">
        <f t="shared" si="65"/>
        <v>SL-01</v>
      </c>
      <c r="I875" s="6" cm="1">
        <f t="array" ref="I875">_xlfn.LET(
 _xlpm.txt, E875,
 _xlpm.afterQty, IFERROR(_xlfn.TEXTAFTER(_xlpm.txt, "QTY:"), ""),
 _xlpm.numberText, TRIM(_xlfn.TEXTBEFORE(_xlpm.afterQty, " ")),
 _xlpm.cleanNum, SUBSTITUTE(_xlpm.numberText, ",", ""),
 IF(ISNUMBER(--_xlpm.cleanNum), --_xlpm.cleanNum, "")
)</f>
        <v>15192</v>
      </c>
      <c r="J875" s="6" cm="1">
        <f t="array" ref="J875">_xlfn.LET(
 _xlpm.txt, E875,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15192</v>
      </c>
      <c r="K875" s="6" t="str" cm="1">
        <f t="array" ref="K875">_xlfn.LET(
 _xlpm.txt, E875,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75" s="6" t="str">
        <f>IFERROR(_xlfn.TEXTAFTER(_xlfn.TEXTBEFORE(E875," PER"),"USD ")," ")</f>
        <v>1.2483</v>
      </c>
      <c r="M875" s="6" t="str">
        <f t="shared" si="66"/>
        <v>PCS</v>
      </c>
      <c r="N875" s="6">
        <v>3038.4</v>
      </c>
      <c r="O875" s="6" t="s">
        <v>28</v>
      </c>
      <c r="P875" s="6">
        <v>542.01338529999998</v>
      </c>
      <c r="Q875" s="6">
        <v>1646853.47</v>
      </c>
      <c r="R875" s="6">
        <v>6.7330855319999996</v>
      </c>
      <c r="S875" s="6">
        <v>20457.807079999999</v>
      </c>
      <c r="T875" s="27">
        <v>603407.19999999995</v>
      </c>
      <c r="U875" s="6">
        <f t="shared" si="67"/>
        <v>548.746470832</v>
      </c>
      <c r="V875" s="6">
        <f t="shared" si="68"/>
        <v>2022</v>
      </c>
      <c r="W875" s="10" t="str">
        <f>IFERROR(VLOOKUP(VALUE(D875),'HSN Lookup'!$A:$B,2,0),"Unknown")</f>
        <v>Household Steel Items</v>
      </c>
      <c r="X875" s="6" t="str">
        <f t="shared" si="69"/>
        <v>Other</v>
      </c>
    </row>
    <row r="876" spans="1:24">
      <c r="A876" s="25" t="s">
        <v>24</v>
      </c>
      <c r="B876" s="6" t="s">
        <v>1190</v>
      </c>
      <c r="C876" s="6" t="s">
        <v>26</v>
      </c>
      <c r="D876" s="26" t="s">
        <v>32</v>
      </c>
      <c r="E876" s="6" t="s">
        <v>1196</v>
      </c>
      <c r="F876" s="6"/>
      <c r="G876" s="6" t="str" cm="1">
        <f t="array" ref="G876">_xlfn.LET(
 _xlpm.txt, TRIM(E876),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(AM-06)</v>
      </c>
      <c r="H876" s="6" t="str">
        <f t="shared" si="65"/>
        <v>AM-06</v>
      </c>
      <c r="I876" s="6" t="str" cm="1">
        <f t="array" ref="I876">_xlfn.LET(
 _xlpm.txt, E876,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76" s="6" t="e" cm="1">
        <f t="array" ref="J876">_xlfn.LET(
 _xlpm.txt, E876,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76" s="6" t="str" cm="1">
        <f t="array" ref="K876">_xlfn.LET(
 _xlpm.txt, E876,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76" s="6" t="str">
        <f>IFERROR(_xlfn.TEXTAFTER(_xlfn.TEXTBEFORE(E876," PER"),"USD ")," ")</f>
        <v xml:space="preserve"> </v>
      </c>
      <c r="M876" s="6" t="str">
        <f t="shared" si="66"/>
        <v>PCS</v>
      </c>
      <c r="N876" s="6">
        <v>356.4</v>
      </c>
      <c r="O876" s="6" t="s">
        <v>28</v>
      </c>
      <c r="P876" s="6">
        <v>639.54506170000002</v>
      </c>
      <c r="Q876" s="6">
        <v>227933.86</v>
      </c>
      <c r="R876" s="6">
        <v>7.9446591519999998</v>
      </c>
      <c r="S876" s="6">
        <v>2831.4765219999999</v>
      </c>
      <c r="T876" s="27">
        <v>83515</v>
      </c>
      <c r="U876" s="6">
        <f t="shared" si="67"/>
        <v>647.489720852</v>
      </c>
      <c r="V876" s="6">
        <f t="shared" si="68"/>
        <v>2022</v>
      </c>
      <c r="W876" s="10" t="str">
        <f>IFERROR(VLOOKUP(VALUE(D876),'HSN Lookup'!$A:$B,2,0),"Unknown")</f>
        <v>Household Steel Items</v>
      </c>
      <c r="X876" s="6" t="str">
        <f t="shared" si="69"/>
        <v>Other</v>
      </c>
    </row>
    <row r="877" spans="1:24">
      <c r="A877" s="25" t="s">
        <v>24</v>
      </c>
      <c r="B877" s="6" t="s">
        <v>1190</v>
      </c>
      <c r="C877" s="6" t="s">
        <v>26</v>
      </c>
      <c r="D877" s="26" t="s">
        <v>32</v>
      </c>
      <c r="E877" s="6" t="s">
        <v>1197</v>
      </c>
      <c r="F877" s="6"/>
      <c r="G877" s="6" t="str" cm="1">
        <f t="array" ref="G877">_xlfn.LET(
 _xlpm.txt, TRIM(E877),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(NP-21)</v>
      </c>
      <c r="H877" s="6" t="str">
        <f t="shared" si="65"/>
        <v>NP-21</v>
      </c>
      <c r="I877" s="6" t="str" cm="1">
        <f t="array" ref="I877">_xlfn.LET(
 _xlpm.txt, E877,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77" s="6" t="e" cm="1">
        <f t="array" ref="J877">_xlfn.LET(
 _xlpm.txt, E877,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77" s="6" t="e" cm="1">
        <f t="array" ref="K877">_xlfn.LET(
 _xlpm.txt, E877,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77" s="6" t="str">
        <f>IFERROR(_xlfn.TEXTAFTER(_xlfn.TEXTBEFORE(E877," PER"),"USD ")," ")</f>
        <v>1.0900</v>
      </c>
      <c r="M877" s="6" t="e">
        <f t="shared" si="66"/>
        <v>#VALUE!</v>
      </c>
      <c r="N877" s="6">
        <v>4128</v>
      </c>
      <c r="O877" s="6" t="s">
        <v>28</v>
      </c>
      <c r="P877" s="6">
        <v>532.43933379999999</v>
      </c>
      <c r="Q877" s="6">
        <v>2197909.5699999998</v>
      </c>
      <c r="R877" s="6">
        <v>6.614153215</v>
      </c>
      <c r="S877" s="6">
        <v>27303.224470000001</v>
      </c>
      <c r="T877" s="27">
        <v>805314.1</v>
      </c>
      <c r="U877" s="6">
        <f t="shared" si="67"/>
        <v>539.05348701499997</v>
      </c>
      <c r="V877" s="6">
        <f t="shared" si="68"/>
        <v>2022</v>
      </c>
      <c r="W877" s="10" t="str">
        <f>IFERROR(VLOOKUP(VALUE(D877),'HSN Lookup'!$A:$B,2,0),"Unknown")</f>
        <v>Household Steel Items</v>
      </c>
      <c r="X877" s="6" t="str">
        <f t="shared" si="69"/>
        <v>Other</v>
      </c>
    </row>
    <row r="878" spans="1:24">
      <c r="A878" s="25" t="s">
        <v>24</v>
      </c>
      <c r="B878" s="6" t="s">
        <v>1198</v>
      </c>
      <c r="C878" s="6" t="s">
        <v>26</v>
      </c>
      <c r="D878" s="26" t="s">
        <v>32</v>
      </c>
      <c r="E878" s="6" t="s">
        <v>1199</v>
      </c>
      <c r="F878" s="6"/>
      <c r="G878" s="6" t="str" cm="1">
        <f t="array" ref="G878">_xlfn.LET(
 _xlpm.txt, TRIM(E878),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3PCS SET (ITEM NO. 2628)</v>
      </c>
      <c r="H878" s="6" t="str">
        <f t="shared" si="65"/>
        <v>ITEM NO. 2628</v>
      </c>
      <c r="I878" s="6" t="str" cm="1">
        <f t="array" ref="I878">_xlfn.LET(
 _xlpm.txt, E878,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78" s="6" t="e" cm="1">
        <f t="array" ref="J878">_xlfn.LET(
 _xlpm.txt, E878,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78" s="6" t="e" cm="1">
        <f t="array" ref="K878">_xlfn.LET(
 _xlpm.txt, E878,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78" s="6" t="str">
        <f>IFERROR(_xlfn.TEXTAFTER(_xlfn.TEXTBEFORE(E878," PER"),"USD ")," ")</f>
        <v xml:space="preserve"> </v>
      </c>
      <c r="M878" s="6" t="e">
        <f t="shared" si="66"/>
        <v>#VALUE!</v>
      </c>
      <c r="N878" s="6">
        <v>5768.16</v>
      </c>
      <c r="O878" s="6" t="s">
        <v>28</v>
      </c>
      <c r="P878" s="6">
        <v>1077.8224150000001</v>
      </c>
      <c r="Q878" s="6">
        <v>6217052.1399999997</v>
      </c>
      <c r="R878" s="6">
        <v>13.38909832</v>
      </c>
      <c r="S878" s="6">
        <v>77230.461370000005</v>
      </c>
      <c r="T878" s="27">
        <v>2277927.7999999998</v>
      </c>
      <c r="U878" s="6">
        <f t="shared" si="67"/>
        <v>1091.21151332</v>
      </c>
      <c r="V878" s="6">
        <f t="shared" si="68"/>
        <v>2022</v>
      </c>
      <c r="W878" s="10" t="str">
        <f>IFERROR(VLOOKUP(VALUE(D878),'HSN Lookup'!$A:$B,2,0),"Unknown")</f>
        <v>Household Steel Items</v>
      </c>
      <c r="X878" s="6" t="str">
        <f t="shared" si="69"/>
        <v>Other</v>
      </c>
    </row>
    <row r="879" spans="1:24">
      <c r="A879" s="25" t="s">
        <v>24</v>
      </c>
      <c r="B879" s="6" t="s">
        <v>1200</v>
      </c>
      <c r="C879" s="6" t="s">
        <v>26</v>
      </c>
      <c r="D879" s="26" t="s">
        <v>32</v>
      </c>
      <c r="E879" s="6" t="s">
        <v>1201</v>
      </c>
      <c r="F879" s="6" t="str">
        <f>LEFT(E879, FIND(" ", E879)-1)</f>
        <v>KWP-600B</v>
      </c>
      <c r="G879" s="6" t="str" cm="1">
        <f t="array" ref="G879">_xlfn.LET(
 _xlpm.txt, TRIM(E879),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600ML</v>
      </c>
      <c r="H879" s="6" t="str">
        <f t="shared" si="65"/>
        <v>KWP-600B</v>
      </c>
      <c r="I879" s="6" cm="1">
        <f t="array" ref="I879">_xlfn.LET(
 _xlpm.txt, E879,
 _xlpm.afterQty, IFERROR(_xlfn.TEXTAFTER(_xlpm.txt, "QTY:"), ""),
 _xlpm.numberText, TRIM(_xlfn.TEXTBEFORE(_xlpm.afterQty, " ")),
 _xlpm.cleanNum, SUBSTITUTE(_xlpm.numberText, ",", ""),
 IF(ISNUMBER(--_xlpm.cleanNum), --_xlpm.cleanNum, "")
)</f>
        <v>39000</v>
      </c>
      <c r="J879" s="6" cm="1">
        <f t="array" ref="J879">_xlfn.LET(
 _xlpm.txt, E879,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39000</v>
      </c>
      <c r="K879" s="6" t="str" cm="1">
        <f t="array" ref="K879">_xlfn.LET(
 _xlpm.txt, E879,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79" s="6" t="str">
        <f>IFERROR(_xlfn.TEXTAFTER(_xlfn.TEXTBEFORE(E879," PER"),"USD ")," ")</f>
        <v>1.25</v>
      </c>
      <c r="M879" s="6" t="str">
        <f t="shared" si="66"/>
        <v>PCS</v>
      </c>
      <c r="N879" s="6">
        <v>6850</v>
      </c>
      <c r="O879" s="6" t="s">
        <v>28</v>
      </c>
      <c r="P879" s="6">
        <v>611.51537370000005</v>
      </c>
      <c r="Q879" s="6">
        <v>4188880.31</v>
      </c>
      <c r="R879" s="6">
        <v>7.5964642700000002</v>
      </c>
      <c r="S879" s="6">
        <v>52035.780250000003</v>
      </c>
      <c r="T879" s="27">
        <v>1534805.8</v>
      </c>
      <c r="U879" s="6">
        <f t="shared" si="67"/>
        <v>619.11183797000001</v>
      </c>
      <c r="V879" s="6">
        <f t="shared" si="68"/>
        <v>2022</v>
      </c>
      <c r="W879" s="10" t="str">
        <f>IFERROR(VLOOKUP(VALUE(D879),'HSN Lookup'!$A:$B,2,0),"Unknown")</f>
        <v>Household Steel Items</v>
      </c>
      <c r="X879" s="6" t="str">
        <f t="shared" si="69"/>
        <v>Other</v>
      </c>
    </row>
    <row r="880" spans="1:24">
      <c r="A880" s="25" t="s">
        <v>24</v>
      </c>
      <c r="B880" s="6" t="s">
        <v>1202</v>
      </c>
      <c r="C880" s="6" t="s">
        <v>26</v>
      </c>
      <c r="D880" s="26" t="s">
        <v>32</v>
      </c>
      <c r="E880" s="6" t="s">
        <v>1203</v>
      </c>
      <c r="F880" s="6"/>
      <c r="G880" s="6" t="str" cm="1">
        <f t="array" ref="G880">_xlfn.LET(
 _xlpm.txt, TRIM(E880),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(SB-12)</v>
      </c>
      <c r="H880" s="6" t="str">
        <f t="shared" si="65"/>
        <v>SB-12</v>
      </c>
      <c r="I880" s="6" cm="1">
        <f t="array" ref="I880">_xlfn.LET(
 _xlpm.txt, E880,
 _xlpm.afterQty, IFERROR(_xlfn.TEXTAFTER(_xlpm.txt, "QTY:"), ""),
 _xlpm.numberText, TRIM(_xlfn.TEXTBEFORE(_xlpm.afterQty, " ")),
 _xlpm.cleanNum, SUBSTITUTE(_xlpm.numberText, ",", ""),
 IF(ISNUMBER(--_xlpm.cleanNum), --_xlpm.cleanNum, "")
)</f>
        <v>5256</v>
      </c>
      <c r="J880" s="6" cm="1">
        <f t="array" ref="J880">_xlfn.LET(
 _xlpm.txt, E880,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5256</v>
      </c>
      <c r="K880" s="6" t="str" cm="1">
        <f t="array" ref="K880">_xlfn.LET(
 _xlpm.txt, E880,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80" s="6" t="str">
        <f>IFERROR(_xlfn.TEXTAFTER(_xlfn.TEXTBEFORE(E880," PER"),"USD ")," ")</f>
        <v>1.155</v>
      </c>
      <c r="M880" s="6" t="str">
        <f t="shared" si="66"/>
        <v>PCS</v>
      </c>
      <c r="N880" s="6">
        <v>1248.3</v>
      </c>
      <c r="O880" s="6" t="s">
        <v>28</v>
      </c>
      <c r="P880" s="6">
        <v>421.30584800000003</v>
      </c>
      <c r="Q880" s="6">
        <v>525916.09</v>
      </c>
      <c r="R880" s="6">
        <v>5.249917108</v>
      </c>
      <c r="S880" s="6">
        <v>6553.4715260000003</v>
      </c>
      <c r="T880" s="27">
        <v>192695.6</v>
      </c>
      <c r="U880" s="6">
        <f t="shared" si="67"/>
        <v>426.555765108</v>
      </c>
      <c r="V880" s="6">
        <f t="shared" si="68"/>
        <v>2022</v>
      </c>
      <c r="W880" s="10" t="str">
        <f>IFERROR(VLOOKUP(VALUE(D880),'HSN Lookup'!$A:$B,2,0),"Unknown")</f>
        <v>Household Steel Items</v>
      </c>
      <c r="X880" s="6" t="str">
        <f t="shared" si="69"/>
        <v>Tea Strainer</v>
      </c>
    </row>
    <row r="881" spans="1:24">
      <c r="A881" s="25" t="s">
        <v>24</v>
      </c>
      <c r="B881" s="6" t="s">
        <v>1204</v>
      </c>
      <c r="C881" s="6" t="s">
        <v>26</v>
      </c>
      <c r="D881" s="26" t="s">
        <v>32</v>
      </c>
      <c r="E881" s="6" t="s">
        <v>1205</v>
      </c>
      <c r="F881" s="6" t="str">
        <f>LEFT(E881, FIND(" ", E881)-1)</f>
        <v>RYX-02-020</v>
      </c>
      <c r="G881" s="6" t="str" cm="1">
        <f t="array" ref="G881">_xlfn.LET(
 _xlpm.txt, TRIM(E881),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881" s="6" t="str">
        <f t="shared" si="65"/>
        <v>RYX-02-020</v>
      </c>
      <c r="I881" s="6" cm="1">
        <f t="array" ref="I881">_xlfn.LET(
 _xlpm.txt, E881,
 _xlpm.afterQty, IFERROR(_xlfn.TEXTAFTER(_xlpm.txt, "QTY:"), ""),
 _xlpm.numberText, TRIM(_xlfn.TEXTBEFORE(_xlpm.afterQty, " ")),
 _xlpm.cleanNum, SUBSTITUTE(_xlpm.numberText, ",", ""),
 IF(ISNUMBER(--_xlpm.cleanNum), --_xlpm.cleanNum, "")
)</f>
        <v>1232</v>
      </c>
      <c r="J881" s="6" cm="1">
        <f t="array" ref="J881">_xlfn.LET(
 _xlpm.txt, E881,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881" s="6" t="str" cm="1">
        <f t="array" ref="K881">_xlfn.LET(
 _xlpm.txt, E881,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81" s="6" t="str">
        <f>IFERROR(_xlfn.TEXTAFTER(_xlfn.TEXTBEFORE(E881," PER"),"USD ")," ")</f>
        <v>15.30</v>
      </c>
      <c r="M881" s="6" t="str">
        <f t="shared" si="66"/>
        <v>PCS</v>
      </c>
      <c r="N881" s="6">
        <v>4004</v>
      </c>
      <c r="O881" s="6" t="s">
        <v>28</v>
      </c>
      <c r="P881" s="6">
        <v>461.05239260000002</v>
      </c>
      <c r="Q881" s="6">
        <v>1846053.78</v>
      </c>
      <c r="R881" s="6">
        <v>5.7452011540000001</v>
      </c>
      <c r="S881" s="6">
        <v>23003.78542</v>
      </c>
      <c r="T881" s="27">
        <v>676394.2</v>
      </c>
      <c r="U881" s="6">
        <f t="shared" si="67"/>
        <v>466.79759375399999</v>
      </c>
      <c r="V881" s="6">
        <f t="shared" si="68"/>
        <v>2022</v>
      </c>
      <c r="W881" s="10" t="str">
        <f>IFERROR(VLOOKUP(VALUE(D881),'HSN Lookup'!$A:$B,2,0),"Unknown")</f>
        <v>Household Steel Items</v>
      </c>
      <c r="X881" s="6" t="str">
        <f t="shared" si="69"/>
        <v>Cloth Stand</v>
      </c>
    </row>
    <row r="882" spans="1:24">
      <c r="A882" s="25" t="s">
        <v>24</v>
      </c>
      <c r="B882" s="6" t="s">
        <v>1206</v>
      </c>
      <c r="C882" s="6" t="s">
        <v>26</v>
      </c>
      <c r="D882" s="26" t="s">
        <v>32</v>
      </c>
      <c r="E882" s="6" t="s">
        <v>1207</v>
      </c>
      <c r="F882" s="6" t="str">
        <f>LEFT(E882, FIND(" ", E882)-1)</f>
        <v>NP-55</v>
      </c>
      <c r="G882" s="6" t="str" cm="1">
        <f t="array" ref="G882">_xlfn.LET(
 _xlpm.txt, TRIM(E882),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882" s="6" t="str">
        <f t="shared" si="65"/>
        <v>NP-55</v>
      </c>
      <c r="I882" s="6" cm="1">
        <f t="array" ref="I882">_xlfn.LET(
 _xlpm.txt, E882,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882" s="6" cm="1">
        <f t="array" ref="J882">_xlfn.LET(
 _xlpm.txt, E882,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882" s="6" t="str" cm="1">
        <f t="array" ref="K882">_xlfn.LET(
 _xlpm.txt, E882,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82" s="6" t="str">
        <f>IFERROR(_xlfn.TEXTAFTER(_xlfn.TEXTBEFORE(E882," PER"),"USD ")," ")</f>
        <v>0.3099</v>
      </c>
      <c r="M882" s="6" t="str">
        <f t="shared" si="66"/>
        <v>PCS</v>
      </c>
      <c r="N882" s="6">
        <v>2310</v>
      </c>
      <c r="O882" s="6" t="s">
        <v>28</v>
      </c>
      <c r="P882" s="6">
        <v>590.08238530000006</v>
      </c>
      <c r="Q882" s="6">
        <v>1363090.31</v>
      </c>
      <c r="R882" s="6">
        <v>7.3530515300000001</v>
      </c>
      <c r="S882" s="6">
        <v>16985.549029999998</v>
      </c>
      <c r="T882" s="27">
        <v>499436.3</v>
      </c>
      <c r="U882" s="6">
        <f t="shared" si="67"/>
        <v>597.43543683000007</v>
      </c>
      <c r="V882" s="6">
        <f t="shared" si="68"/>
        <v>2022</v>
      </c>
      <c r="W882" s="10" t="str">
        <f>IFERROR(VLOOKUP(VALUE(D882),'HSN Lookup'!$A:$B,2,0),"Unknown")</f>
        <v>Household Steel Items</v>
      </c>
      <c r="X882" s="6" t="str">
        <f t="shared" si="69"/>
        <v>Tea Strainer</v>
      </c>
    </row>
    <row r="883" spans="1:24">
      <c r="A883" s="25" t="s">
        <v>24</v>
      </c>
      <c r="B883" s="6" t="s">
        <v>1206</v>
      </c>
      <c r="C883" s="6" t="s">
        <v>26</v>
      </c>
      <c r="D883" s="26" t="s">
        <v>32</v>
      </c>
      <c r="E883" s="6" t="s">
        <v>1208</v>
      </c>
      <c r="F883" s="6" t="str">
        <f>LEFT(E883, FIND(" ", E883)-1)</f>
        <v>SB-12</v>
      </c>
      <c r="G883" s="6" t="str" cm="1">
        <f t="array" ref="G883">_xlfn.LET(
 _xlpm.txt, TRIM(E883),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 -</v>
      </c>
      <c r="H883" s="6" t="str">
        <f t="shared" si="65"/>
        <v>SB-12</v>
      </c>
      <c r="I883" s="6" cm="1">
        <f t="array" ref="I883">_xlfn.LET(
 _xlpm.txt, E883,
 _xlpm.afterQty, IFERROR(_xlfn.TEXTAFTER(_xlpm.txt, "QTY:"), ""),
 _xlpm.numberText, TRIM(_xlfn.TEXTBEFORE(_xlpm.afterQty, " ")),
 _xlpm.cleanNum, SUBSTITUTE(_xlpm.numberText, ",", ""),
 IF(ISNUMBER(--_xlpm.cleanNum), --_xlpm.cleanNum, "")
)</f>
        <v>21216</v>
      </c>
      <c r="J883" s="6" cm="1">
        <f t="array" ref="J883">_xlfn.LET(
 _xlpm.txt, E883,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21216</v>
      </c>
      <c r="K883" s="6" t="str" cm="1">
        <f t="array" ref="K883">_xlfn.LET(
 _xlpm.txt, E883,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83" s="6" t="str">
        <f>IFERROR(_xlfn.TEXTAFTER(_xlfn.TEXTBEFORE(E883," PER"),"USD ")," ")</f>
        <v>1.1549</v>
      </c>
      <c r="M883" s="6" t="str">
        <f t="shared" si="66"/>
        <v>PCS</v>
      </c>
      <c r="N883" s="6">
        <v>5038.8</v>
      </c>
      <c r="O883" s="6" t="s">
        <v>28</v>
      </c>
      <c r="P883" s="6">
        <v>424.37839960000002</v>
      </c>
      <c r="Q883" s="6">
        <v>2138357.88</v>
      </c>
      <c r="R883" s="6">
        <v>5.2882043569999997</v>
      </c>
      <c r="S883" s="6">
        <v>26646.204109999999</v>
      </c>
      <c r="T883" s="27">
        <v>783494.4</v>
      </c>
      <c r="U883" s="6">
        <f t="shared" si="67"/>
        <v>429.66660395700001</v>
      </c>
      <c r="V883" s="6">
        <f t="shared" si="68"/>
        <v>2022</v>
      </c>
      <c r="W883" s="10" t="str">
        <f>IFERROR(VLOOKUP(VALUE(D883),'HSN Lookup'!$A:$B,2,0),"Unknown")</f>
        <v>Household Steel Items</v>
      </c>
      <c r="X883" s="6" t="str">
        <f t="shared" si="69"/>
        <v>Tea Strainer</v>
      </c>
    </row>
    <row r="884" spans="1:24">
      <c r="A884" s="25" t="s">
        <v>24</v>
      </c>
      <c r="B884" s="6" t="s">
        <v>1209</v>
      </c>
      <c r="C884" s="6" t="s">
        <v>26</v>
      </c>
      <c r="D884" s="26" t="s">
        <v>32</v>
      </c>
      <c r="E884" s="6" t="s">
        <v>1210</v>
      </c>
      <c r="F884" s="6" t="str">
        <f>LEFT(E884, FIND(" ", E884)-1)</f>
        <v>NP-20</v>
      </c>
      <c r="G884" s="6" t="str" cm="1">
        <f t="array" ref="G884">_xlfn.LET(
 _xlpm.txt, TRIM(E884),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884" s="6" t="str">
        <f t="shared" si="65"/>
        <v>NP-20</v>
      </c>
      <c r="I884" s="6" t="str" cm="1">
        <f t="array" ref="I884">_xlfn.LET(
 _xlpm.txt, E884,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84" s="6" t="e" cm="1">
        <f t="array" ref="J884">_xlfn.LET(
 _xlpm.txt, E884,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84" s="6" t="e" cm="1">
        <f t="array" ref="K884">_xlfn.LET(
 _xlpm.txt, E884,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84" s="6" t="str">
        <f>IFERROR(_xlfn.TEXTAFTER(_xlfn.TEXTBEFORE(E884," PER"),"USD ")," ")</f>
        <v>1.062</v>
      </c>
      <c r="M884" s="6" t="e">
        <f t="shared" si="66"/>
        <v>#VALUE!</v>
      </c>
      <c r="N884" s="6">
        <v>422.4</v>
      </c>
      <c r="O884" s="6" t="s">
        <v>28</v>
      </c>
      <c r="P884" s="6">
        <v>535.88290719999998</v>
      </c>
      <c r="Q884" s="6">
        <v>226356.94</v>
      </c>
      <c r="R884" s="6">
        <v>6.677668626</v>
      </c>
      <c r="S884" s="6">
        <v>2820.6472269999999</v>
      </c>
      <c r="T884" s="27">
        <v>82937.2</v>
      </c>
      <c r="U884" s="6">
        <f t="shared" si="67"/>
        <v>542.56057582599999</v>
      </c>
      <c r="V884" s="6">
        <f t="shared" si="68"/>
        <v>2022</v>
      </c>
      <c r="W884" s="10" t="str">
        <f>IFERROR(VLOOKUP(VALUE(D884),'HSN Lookup'!$A:$B,2,0),"Unknown")</f>
        <v>Household Steel Items</v>
      </c>
      <c r="X884" s="6" t="str">
        <f t="shared" si="69"/>
        <v>Other</v>
      </c>
    </row>
    <row r="885" spans="1:24">
      <c r="A885" s="25" t="s">
        <v>24</v>
      </c>
      <c r="B885" s="6" t="s">
        <v>1209</v>
      </c>
      <c r="C885" s="6" t="s">
        <v>26</v>
      </c>
      <c r="D885" s="26" t="s">
        <v>32</v>
      </c>
      <c r="E885" s="6" t="s">
        <v>1211</v>
      </c>
      <c r="F885" s="6" t="str">
        <f>LEFT(E885, FIND(" ", E885)-1)</f>
        <v>NP-21</v>
      </c>
      <c r="G885" s="6" t="str" cm="1">
        <f t="array" ref="G885">_xlfn.LET(
 _xlpm.txt, TRIM(E885),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885" s="6" t="str">
        <f t="shared" si="65"/>
        <v>NP-21</v>
      </c>
      <c r="I885" s="6" cm="1">
        <f t="array" ref="I885">_xlfn.LET(
 _xlpm.txt, E885,
 _xlpm.afterQty, IFERROR(_xlfn.TEXTAFTER(_xlpm.txt, "QTY:"), ""),
 _xlpm.numberText, TRIM(_xlfn.TEXTBEFORE(_xlpm.afterQty, " ")),
 _xlpm.cleanNum, SUBSTITUTE(_xlpm.numberText, ",", ""),
 IF(ISNUMBER(--_xlpm.cleanNum), --_xlpm.cleanNum, "")
)</f>
        <v>40680</v>
      </c>
      <c r="J885" s="6" cm="1">
        <f t="array" ref="J885">_xlfn.LET(
 _xlpm.txt, E885,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40680</v>
      </c>
      <c r="K885" s="6" t="str" cm="1">
        <f t="array" ref="K885">_xlfn.LET(
 _xlpm.txt, E885,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85" s="6" t="str">
        <f>IFERROR(_xlfn.TEXTAFTER(_xlfn.TEXTBEFORE(E885," PER"),"USD ")," ")</f>
        <v>1.140</v>
      </c>
      <c r="M885" s="6" t="str">
        <f t="shared" si="66"/>
        <v>PCS</v>
      </c>
      <c r="N885" s="6">
        <v>7232</v>
      </c>
      <c r="O885" s="6" t="s">
        <v>28</v>
      </c>
      <c r="P885" s="6">
        <v>575.24202430000003</v>
      </c>
      <c r="Q885" s="6">
        <v>4160150.32</v>
      </c>
      <c r="R885" s="6">
        <v>7.1681249139999998</v>
      </c>
      <c r="S885" s="6">
        <v>51839.879379999998</v>
      </c>
      <c r="T885" s="27">
        <v>1524279.1</v>
      </c>
      <c r="U885" s="6">
        <f t="shared" si="67"/>
        <v>582.41014921400006</v>
      </c>
      <c r="V885" s="6">
        <f t="shared" si="68"/>
        <v>2022</v>
      </c>
      <c r="W885" s="10" t="str">
        <f>IFERROR(VLOOKUP(VALUE(D885),'HSN Lookup'!$A:$B,2,0),"Unknown")</f>
        <v>Household Steel Items</v>
      </c>
      <c r="X885" s="6" t="str">
        <f t="shared" si="69"/>
        <v>Other</v>
      </c>
    </row>
    <row r="886" spans="1:24">
      <c r="A886" s="25" t="s">
        <v>24</v>
      </c>
      <c r="B886" s="6" t="s">
        <v>1209</v>
      </c>
      <c r="C886" s="6" t="s">
        <v>26</v>
      </c>
      <c r="D886" s="26" t="s">
        <v>29</v>
      </c>
      <c r="E886" s="6" t="s">
        <v>1212</v>
      </c>
      <c r="F886" s="6" t="str">
        <f>LEFT(E886, FIND(" ", E886)-1)</f>
        <v>OKS-4156</v>
      </c>
      <c r="G886" s="6" t="str" cm="1">
        <f t="array" ref="G886">_xlfn.LET(
 _xlpm.txt, TRIM(E886),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6PCS SET</v>
      </c>
      <c r="H886" s="6" t="str">
        <f t="shared" si="65"/>
        <v>OKS-4156</v>
      </c>
      <c r="I886" s="6" t="str" cm="1">
        <f t="array" ref="I886">_xlfn.LET(
 _xlpm.txt, E886,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86" s="6" cm="1">
        <f t="array" ref="J886">_xlfn.LET(
 _xlpm.txt, E886,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99600</v>
      </c>
      <c r="K886" s="6" t="str" cm="1">
        <f t="array" ref="K886">_xlfn.LET(
 _xlpm.txt, E886,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86" s="6" t="str">
        <f>IFERROR(_xlfn.TEXTAFTER(_xlfn.TEXTBEFORE(E886," PER"),"USD ")," ")</f>
        <v xml:space="preserve"> </v>
      </c>
      <c r="M886" s="6" t="str">
        <f t="shared" si="66"/>
        <v>SET</v>
      </c>
      <c r="N886" s="6">
        <v>8677.15</v>
      </c>
      <c r="O886" s="6" t="s">
        <v>28</v>
      </c>
      <c r="P886" s="6">
        <v>288.3185297</v>
      </c>
      <c r="Q886" s="6">
        <v>2501783.13</v>
      </c>
      <c r="R886" s="6">
        <v>3.5927542639999999</v>
      </c>
      <c r="S886" s="6">
        <v>31174.86766</v>
      </c>
      <c r="T886" s="27">
        <v>1099783.8999999999</v>
      </c>
      <c r="U886" s="6">
        <f t="shared" si="67"/>
        <v>291.91128396400001</v>
      </c>
      <c r="V886" s="6">
        <f t="shared" si="68"/>
        <v>2022</v>
      </c>
      <c r="W886" s="10" t="str">
        <f>IFERROR(VLOOKUP(VALUE(D886),'HSN Lookup'!$A:$B,2,0),"Unknown")</f>
        <v>Steel Scrubbers</v>
      </c>
      <c r="X886" s="6" t="str">
        <f t="shared" si="69"/>
        <v>Scrubber</v>
      </c>
    </row>
    <row r="887" spans="1:24">
      <c r="A887" s="25" t="s">
        <v>24</v>
      </c>
      <c r="B887" s="6" t="s">
        <v>1213</v>
      </c>
      <c r="C887" s="6" t="s">
        <v>26</v>
      </c>
      <c r="D887" s="26" t="s">
        <v>32</v>
      </c>
      <c r="E887" s="6" t="s">
        <v>1187</v>
      </c>
      <c r="F887" s="6"/>
      <c r="G887" s="6" t="str" cm="1">
        <f t="array" ref="G887">_xlfn.LET(
 _xlpm.txt, TRIM(E887),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(KWB-600F)</v>
      </c>
      <c r="H887" s="6" t="str">
        <f t="shared" si="65"/>
        <v>KWB-600F</v>
      </c>
      <c r="I887" s="6" cm="1">
        <f t="array" ref="I887">_xlfn.LET(
 _xlpm.txt, E887,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887" s="6" cm="1">
        <f t="array" ref="J887">_xlfn.LET(
 _xlpm.txt, E887,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887" s="6" t="str" cm="1">
        <f t="array" ref="K887">_xlfn.LET(
 _xlpm.txt, E887,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87" s="6" t="str">
        <f>IFERROR(_xlfn.TEXTAFTER(_xlfn.TEXTBEFORE(E887," PER"),"USD ")," ")</f>
        <v xml:space="preserve"> </v>
      </c>
      <c r="M887" s="6" t="str">
        <f t="shared" si="66"/>
        <v>PCS</v>
      </c>
      <c r="N887" s="6">
        <v>7875</v>
      </c>
      <c r="O887" s="6" t="s">
        <v>28</v>
      </c>
      <c r="P887" s="6">
        <v>552.16570790000003</v>
      </c>
      <c r="Q887" s="6">
        <v>4348304.95</v>
      </c>
      <c r="R887" s="6">
        <v>6.8805695690000004</v>
      </c>
      <c r="S887" s="6">
        <v>54184.485359999999</v>
      </c>
      <c r="T887" s="27">
        <v>1593218.9</v>
      </c>
      <c r="U887" s="6">
        <f t="shared" si="67"/>
        <v>559.04627746900007</v>
      </c>
      <c r="V887" s="6">
        <f t="shared" si="68"/>
        <v>2022</v>
      </c>
      <c r="W887" s="10" t="str">
        <f>IFERROR(VLOOKUP(VALUE(D887),'HSN Lookup'!$A:$B,2,0),"Unknown")</f>
        <v>Household Steel Items</v>
      </c>
      <c r="X887" s="6" t="str">
        <f t="shared" si="69"/>
        <v>Other</v>
      </c>
    </row>
    <row r="888" spans="1:24">
      <c r="A888" s="25" t="s">
        <v>24</v>
      </c>
      <c r="B888" s="6" t="s">
        <v>1213</v>
      </c>
      <c r="C888" s="6" t="s">
        <v>26</v>
      </c>
      <c r="D888" s="26" t="s">
        <v>29</v>
      </c>
      <c r="E888" s="6" t="s">
        <v>1214</v>
      </c>
      <c r="F888" s="6" t="str">
        <f>LEFT(E888, FIND(" ", E888)-1)</f>
        <v>SS410</v>
      </c>
      <c r="G888" s="6" t="str" cm="1">
        <f t="array" ref="G888">_xlfn.LET(
 _xlpm.txt, TRIM(E888),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SCRUBBER 3PCS SET</v>
      </c>
      <c r="H888" s="6" t="str">
        <f t="shared" si="65"/>
        <v>SS410</v>
      </c>
      <c r="I888" s="6" cm="1">
        <f t="array" ref="I888">_xlfn.LET(
 _xlpm.txt, E888,
 _xlpm.afterQty, IFERROR(_xlfn.TEXTAFTER(_xlpm.txt, "QTY:"), ""),
 _xlpm.numberText, TRIM(_xlfn.TEXTBEFORE(_xlpm.afterQty, " ")),
 _xlpm.cleanNum, SUBSTITUTE(_xlpm.numberText, ",", ""),
 IF(ISNUMBER(--_xlpm.cleanNum), --_xlpm.cleanNum, "")
)</f>
        <v>120120</v>
      </c>
      <c r="J888" s="6" cm="1">
        <f t="array" ref="J888">_xlfn.LET(
 _xlpm.txt, E888,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120120</v>
      </c>
      <c r="K888" s="6" t="str" cm="1">
        <f t="array" ref="K888">_xlfn.LET(
 _xlpm.txt, E888,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888" s="6" t="str">
        <f>IFERROR(_xlfn.TEXTAFTER(_xlfn.TEXTBEFORE(E888," PER"),"USD ")," ")</f>
        <v>0.20</v>
      </c>
      <c r="M888" s="6" t="str">
        <f t="shared" si="66"/>
        <v>SET</v>
      </c>
      <c r="N888" s="6">
        <v>7707.7</v>
      </c>
      <c r="O888" s="6" t="s">
        <v>28</v>
      </c>
      <c r="P888" s="6">
        <v>298.07905210000001</v>
      </c>
      <c r="Q888" s="6">
        <v>2297503.91</v>
      </c>
      <c r="R888" s="6">
        <v>3.7143807120000001</v>
      </c>
      <c r="S888" s="6">
        <v>28629.33221</v>
      </c>
      <c r="T888" s="27">
        <v>1009982.8</v>
      </c>
      <c r="U888" s="6">
        <f t="shared" si="67"/>
        <v>301.79343281199999</v>
      </c>
      <c r="V888" s="6">
        <f t="shared" si="68"/>
        <v>2022</v>
      </c>
      <c r="W888" s="10" t="str">
        <f>IFERROR(VLOOKUP(VALUE(D888),'HSN Lookup'!$A:$B,2,0),"Unknown")</f>
        <v>Steel Scrubbers</v>
      </c>
      <c r="X888" s="6" t="str">
        <f t="shared" si="69"/>
        <v>Scrubber</v>
      </c>
    </row>
    <row r="889" spans="1:24">
      <c r="A889" s="25" t="s">
        <v>24</v>
      </c>
      <c r="B889" s="6" t="s">
        <v>1215</v>
      </c>
      <c r="C889" s="6" t="s">
        <v>26</v>
      </c>
      <c r="D889" s="26" t="s">
        <v>32</v>
      </c>
      <c r="E889" s="6" t="s">
        <v>1216</v>
      </c>
      <c r="F889" s="6"/>
      <c r="G889" s="6" t="str" cm="1">
        <f t="array" ref="G889">_xlfn.LET(
 _xlpm.txt, TRIM(E889),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(SM1168)</v>
      </c>
      <c r="H889" s="6" t="str">
        <f t="shared" si="65"/>
        <v>SM1168</v>
      </c>
      <c r="I889" s="6" cm="1">
        <f t="array" ref="I889">_xlfn.LET(
 _xlpm.txt, E889,
 _xlpm.afterQty, IFERROR(_xlfn.TEXTAFTER(_xlpm.txt, "QTY:"), ""),
 _xlpm.numberText, TRIM(_xlfn.TEXTBEFORE(_xlpm.afterQty, " ")),
 _xlpm.cleanNum, SUBSTITUTE(_xlpm.numberText, ",", ""),
 IF(ISNUMBER(--_xlpm.cleanNum), --_xlpm.cleanNum, "")
)</f>
        <v>57792</v>
      </c>
      <c r="J889" s="6" cm="1">
        <f t="array" ref="J889">_xlfn.LET(
 _xlpm.txt, E889,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57792</v>
      </c>
      <c r="K889" s="6" t="str" cm="1">
        <f t="array" ref="K889">_xlfn.LET(
 _xlpm.txt, E889,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89" s="6" t="str">
        <f>IFERROR(_xlfn.TEXTAFTER(_xlfn.TEXTBEFORE(E889," PER"),"USD ")," ")</f>
        <v>1.30</v>
      </c>
      <c r="M889" s="6" t="str">
        <f t="shared" si="66"/>
        <v>PCS</v>
      </c>
      <c r="N889" s="6">
        <v>10836</v>
      </c>
      <c r="O889" s="6" t="s">
        <v>28</v>
      </c>
      <c r="P889" s="6">
        <v>583.90640459999997</v>
      </c>
      <c r="Q889" s="6">
        <v>6327209.7999999998</v>
      </c>
      <c r="R889" s="6">
        <v>7.2760922690000003</v>
      </c>
      <c r="S889" s="6">
        <v>78843.735830000005</v>
      </c>
      <c r="T889" s="27">
        <v>2318289.7000000002</v>
      </c>
      <c r="U889" s="6">
        <f t="shared" si="67"/>
        <v>591.18249686899992</v>
      </c>
      <c r="V889" s="6">
        <f t="shared" si="68"/>
        <v>2022</v>
      </c>
      <c r="W889" s="10" t="str">
        <f>IFERROR(VLOOKUP(VALUE(D889),'HSN Lookup'!$A:$B,2,0),"Unknown")</f>
        <v>Household Steel Items</v>
      </c>
      <c r="X889" s="6" t="str">
        <f t="shared" si="69"/>
        <v>Hanger</v>
      </c>
    </row>
    <row r="890" spans="1:24">
      <c r="A890" s="25" t="s">
        <v>24</v>
      </c>
      <c r="B890" s="6" t="s">
        <v>1217</v>
      </c>
      <c r="C890" s="6" t="s">
        <v>26</v>
      </c>
      <c r="D890" s="26" t="s">
        <v>32</v>
      </c>
      <c r="E890" s="6" t="s">
        <v>1205</v>
      </c>
      <c r="F890" s="6" t="str">
        <f>LEFT(E890, FIND(" ", E890)-1)</f>
        <v>RYX-02-020</v>
      </c>
      <c r="G890" s="6" t="str" cm="1">
        <f t="array" ref="G890">_xlfn.LET(
 _xlpm.txt, TRIM(E890),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890" s="6" t="str">
        <f t="shared" si="65"/>
        <v>RYX-02-020</v>
      </c>
      <c r="I890" s="6" cm="1">
        <f t="array" ref="I890">_xlfn.LET(
 _xlpm.txt, E890,
 _xlpm.afterQty, IFERROR(_xlfn.TEXTAFTER(_xlpm.txt, "QTY:"), ""),
 _xlpm.numberText, TRIM(_xlfn.TEXTBEFORE(_xlpm.afterQty, " ")),
 _xlpm.cleanNum, SUBSTITUTE(_xlpm.numberText, ",", ""),
 IF(ISNUMBER(--_xlpm.cleanNum), --_xlpm.cleanNum, "")
)</f>
        <v>1232</v>
      </c>
      <c r="J890" s="6" cm="1">
        <f t="array" ref="J890">_xlfn.LET(
 _xlpm.txt, E890,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1232</v>
      </c>
      <c r="K890" s="6" t="str" cm="1">
        <f t="array" ref="K890">_xlfn.LET(
 _xlpm.txt, E890,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90" s="6" t="str">
        <f>IFERROR(_xlfn.TEXTAFTER(_xlfn.TEXTBEFORE(E890," PER"),"USD ")," ")</f>
        <v>15.30</v>
      </c>
      <c r="M890" s="6" t="str">
        <f t="shared" si="66"/>
        <v>PCS</v>
      </c>
      <c r="N890" s="6">
        <v>4004</v>
      </c>
      <c r="O890" s="6" t="s">
        <v>28</v>
      </c>
      <c r="P890" s="6">
        <v>474.1710789</v>
      </c>
      <c r="Q890" s="6">
        <v>1898581</v>
      </c>
      <c r="R890" s="6">
        <v>5.8575797270000001</v>
      </c>
      <c r="S890" s="6">
        <v>23453.749230000001</v>
      </c>
      <c r="T890" s="27">
        <v>695640.1</v>
      </c>
      <c r="U890" s="6">
        <f t="shared" si="67"/>
        <v>480.02865862699997</v>
      </c>
      <c r="V890" s="6">
        <f t="shared" si="68"/>
        <v>2022</v>
      </c>
      <c r="W890" s="10" t="str">
        <f>IFERROR(VLOOKUP(VALUE(D890),'HSN Lookup'!$A:$B,2,0),"Unknown")</f>
        <v>Household Steel Items</v>
      </c>
      <c r="X890" s="6" t="str">
        <f t="shared" si="69"/>
        <v>Cloth Stand</v>
      </c>
    </row>
    <row r="891" spans="1:24">
      <c r="A891" s="25" t="s">
        <v>24</v>
      </c>
      <c r="B891" s="6" t="s">
        <v>1218</v>
      </c>
      <c r="C891" s="6" t="s">
        <v>26</v>
      </c>
      <c r="D891" s="26" t="s">
        <v>32</v>
      </c>
      <c r="E891" s="6" t="s">
        <v>1219</v>
      </c>
      <c r="F891" s="6" t="str">
        <f>LEFT(E891, FIND(" ", E891)-1)</f>
        <v>NP-55</v>
      </c>
      <c r="G891" s="6" t="str" cm="1">
        <f t="array" ref="G891">_xlfn.LET(
 _xlpm.txt, TRIM(E891),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891" s="6" t="str">
        <f t="shared" si="65"/>
        <v>NP-55</v>
      </c>
      <c r="I891" s="6" cm="1">
        <f t="array" ref="I891">_xlfn.LET(
 _xlpm.txt, E891,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891" s="6" cm="1">
        <f t="array" ref="J891">_xlfn.LET(
 _xlpm.txt, E891,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891" s="6" t="str" cm="1">
        <f t="array" ref="K891">_xlfn.LET(
 _xlpm.txt, E891,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91" s="6" t="str">
        <f>IFERROR(_xlfn.TEXTAFTER(_xlfn.TEXTBEFORE(E891," PER"),"USD ")," ")</f>
        <v>0.3123</v>
      </c>
      <c r="M891" s="6" t="str">
        <f t="shared" si="66"/>
        <v>PCS</v>
      </c>
      <c r="N891" s="6">
        <v>2310</v>
      </c>
      <c r="O891" s="6" t="s">
        <v>28</v>
      </c>
      <c r="P891" s="6">
        <v>603.33039829999996</v>
      </c>
      <c r="Q891" s="6">
        <v>1393693.22</v>
      </c>
      <c r="R891" s="6">
        <v>7.4531241289999999</v>
      </c>
      <c r="S891" s="6">
        <v>17216.71674</v>
      </c>
      <c r="T891" s="27">
        <v>510649.2</v>
      </c>
      <c r="U891" s="6">
        <f t="shared" si="67"/>
        <v>610.78352242899996</v>
      </c>
      <c r="V891" s="6">
        <f t="shared" si="68"/>
        <v>2022</v>
      </c>
      <c r="W891" s="10" t="str">
        <f>IFERROR(VLOOKUP(VALUE(D891),'HSN Lookup'!$A:$B,2,0),"Unknown")</f>
        <v>Household Steel Items</v>
      </c>
      <c r="X891" s="6" t="str">
        <f t="shared" si="69"/>
        <v>Tea Strainer</v>
      </c>
    </row>
    <row r="892" spans="1:24">
      <c r="A892" s="25" t="s">
        <v>24</v>
      </c>
      <c r="B892" s="6" t="s">
        <v>1218</v>
      </c>
      <c r="C892" s="6" t="s">
        <v>26</v>
      </c>
      <c r="D892" s="26" t="s">
        <v>32</v>
      </c>
      <c r="E892" s="6" t="s">
        <v>1220</v>
      </c>
      <c r="F892" s="6" t="str">
        <f>LEFT(E892, FIND(" ", E892)-1)</f>
        <v>NP-19</v>
      </c>
      <c r="G892" s="6" t="str" cm="1">
        <f t="array" ref="G892">_xlfn.LET(
 _xlpm.txt, TRIM(E892),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892" s="6" t="str">
        <f t="shared" si="65"/>
        <v>NP-19</v>
      </c>
      <c r="I892" s="6" cm="1">
        <f t="array" ref="I892">_xlfn.LET(
 _xlpm.txt, E892,
 _xlpm.afterQty, IFERROR(_xlfn.TEXTAFTER(_xlpm.txt, "QTY:"), ""),
 _xlpm.numberText, TRIM(_xlfn.TEXTBEFORE(_xlpm.afterQty, " ")),
 _xlpm.cleanNum, SUBSTITUTE(_xlpm.numberText, ",", ""),
 IF(ISNUMBER(--_xlpm.cleanNum), --_xlpm.cleanNum, "")
)</f>
        <v>68928</v>
      </c>
      <c r="J892" s="6" cm="1">
        <f t="array" ref="J892">_xlfn.LET(
 _xlpm.txt, E892,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68928</v>
      </c>
      <c r="K892" s="6" t="str" cm="1">
        <f t="array" ref="K892">_xlfn.LET(
 _xlpm.txt, E892,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92" s="6" t="str">
        <f>IFERROR(_xlfn.TEXTAFTER(_xlfn.TEXTBEFORE(E892," PER"),"USD ")," ")</f>
        <v>0.4954</v>
      </c>
      <c r="M892" s="6" t="str">
        <f t="shared" si="66"/>
        <v>PCS</v>
      </c>
      <c r="N892" s="6">
        <v>10770</v>
      </c>
      <c r="O892" s="6" t="s">
        <v>28</v>
      </c>
      <c r="P892" s="6">
        <v>280.73764619999997</v>
      </c>
      <c r="Q892" s="6">
        <v>3023544.45</v>
      </c>
      <c r="R892" s="6">
        <v>3.4680376310000001</v>
      </c>
      <c r="S892" s="6">
        <v>37350.765290000003</v>
      </c>
      <c r="T892" s="27">
        <v>1107826.7</v>
      </c>
      <c r="U892" s="6">
        <f t="shared" si="67"/>
        <v>284.20568383099999</v>
      </c>
      <c r="V892" s="6">
        <f t="shared" si="68"/>
        <v>2022</v>
      </c>
      <c r="W892" s="10" t="str">
        <f>IFERROR(VLOOKUP(VALUE(D892),'HSN Lookup'!$A:$B,2,0),"Unknown")</f>
        <v>Household Steel Items</v>
      </c>
      <c r="X892" s="6" t="str">
        <f t="shared" si="69"/>
        <v>Other</v>
      </c>
    </row>
    <row r="893" spans="1:24">
      <c r="A893" s="25" t="s">
        <v>24</v>
      </c>
      <c r="B893" s="6" t="s">
        <v>1218</v>
      </c>
      <c r="C893" s="6" t="s">
        <v>26</v>
      </c>
      <c r="D893" s="26" t="s">
        <v>32</v>
      </c>
      <c r="E893" s="6" t="s">
        <v>1221</v>
      </c>
      <c r="F893" s="6" t="str">
        <f>LEFT(E893, FIND(" ", E893)-1)</f>
        <v>SB-01</v>
      </c>
      <c r="G893" s="6" t="str" cm="1">
        <f t="array" ref="G893">_xlfn.LET(
 _xlpm.txt, TRIM(E893),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893" s="6" t="str">
        <f t="shared" si="65"/>
        <v>SB-01</v>
      </c>
      <c r="I893" s="6" t="str" cm="1">
        <f t="array" ref="I893">_xlfn.LET(
 _xlpm.txt, E893,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93" s="6" t="e" cm="1">
        <f t="array" ref="J893">_xlfn.LET(
 _xlpm.txt, E893,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93" s="6" t="e" cm="1">
        <f t="array" ref="K893">_xlfn.LET(
 _xlpm.txt, E893,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893" s="6" t="str">
        <f>IFERROR(_xlfn.TEXTAFTER(_xlfn.TEXTBEFORE(E893," PER"),"USD ")," ")</f>
        <v>1.1600</v>
      </c>
      <c r="M893" s="6" t="e">
        <f t="shared" si="66"/>
        <v>#VALUE!</v>
      </c>
      <c r="N893" s="6">
        <v>5375.1</v>
      </c>
      <c r="O893" s="6" t="s">
        <v>28</v>
      </c>
      <c r="P893" s="6">
        <v>662.48601699999995</v>
      </c>
      <c r="Q893" s="6">
        <v>3560928.59</v>
      </c>
      <c r="R893" s="6">
        <v>8.1838915009999997</v>
      </c>
      <c r="S893" s="6">
        <v>43989.235209999999</v>
      </c>
      <c r="T893" s="27">
        <v>1304724.3</v>
      </c>
      <c r="U893" s="6">
        <f t="shared" si="67"/>
        <v>670.6699085009999</v>
      </c>
      <c r="V893" s="6">
        <f t="shared" si="68"/>
        <v>2022</v>
      </c>
      <c r="W893" s="10" t="str">
        <f>IFERROR(VLOOKUP(VALUE(D893),'HSN Lookup'!$A:$B,2,0),"Unknown")</f>
        <v>Household Steel Items</v>
      </c>
      <c r="X893" s="6" t="str">
        <f t="shared" si="69"/>
        <v>Other</v>
      </c>
    </row>
    <row r="894" spans="1:24">
      <c r="A894" s="25" t="s">
        <v>24</v>
      </c>
      <c r="B894" s="6" t="s">
        <v>1218</v>
      </c>
      <c r="C894" s="6" t="s">
        <v>26</v>
      </c>
      <c r="D894" s="26" t="s">
        <v>32</v>
      </c>
      <c r="E894" s="6" t="s">
        <v>1222</v>
      </c>
      <c r="F894" s="6" t="str">
        <f>LEFT(E894, FIND(" ", E894)-1)</f>
        <v>AM-06</v>
      </c>
      <c r="G894" s="6" t="str" cm="1">
        <f t="array" ref="G894">_xlfn.LET(
 _xlpm.txt, TRIM(E894),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SG805</v>
      </c>
      <c r="H894" s="6" t="str">
        <f t="shared" si="65"/>
        <v>AM-06</v>
      </c>
      <c r="I894" s="6" cm="1">
        <f t="array" ref="I894">_xlfn.LET(
 _xlpm.txt, E894,
 _xlpm.afterQty, IFERROR(_xlfn.TEXTAFTER(_xlpm.txt, "QTY:"), ""),
 _xlpm.numberText, TRIM(_xlfn.TEXTBEFORE(_xlpm.afterQty, " ")),
 _xlpm.cleanNum, SUBSTITUTE(_xlpm.numberText, ",", ""),
 IF(ISNUMBER(--_xlpm.cleanNum), --_xlpm.cleanNum, "")
)</f>
        <v>39672</v>
      </c>
      <c r="J894" s="6" cm="1">
        <f t="array" ref="J894">_xlfn.LET(
 _xlpm.txt, E894,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39672</v>
      </c>
      <c r="K894" s="6" t="str" cm="1">
        <f t="array" ref="K894">_xlfn.LET(
 _xlpm.txt, E894,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94" s="6" t="str">
        <f>IFERROR(_xlfn.TEXTAFTER(_xlfn.TEXTBEFORE(E894," PER"),"USD ")," ")</f>
        <v xml:space="preserve"> </v>
      </c>
      <c r="M894" s="6" t="str">
        <f t="shared" si="66"/>
        <v>PCS</v>
      </c>
      <c r="N894" s="6">
        <v>5950.8</v>
      </c>
      <c r="O894" s="6" t="s">
        <v>28</v>
      </c>
      <c r="P894" s="6">
        <v>660.04854639999996</v>
      </c>
      <c r="Q894" s="6">
        <v>3927816.89</v>
      </c>
      <c r="R894" s="6">
        <v>8.1537806849999992</v>
      </c>
      <c r="S894" s="6">
        <v>48521.518100000001</v>
      </c>
      <c r="T894" s="27">
        <v>1439152.1</v>
      </c>
      <c r="U894" s="6">
        <f t="shared" si="67"/>
        <v>668.20232708499998</v>
      </c>
      <c r="V894" s="6">
        <f t="shared" si="68"/>
        <v>2022</v>
      </c>
      <c r="W894" s="10" t="str">
        <f>IFERROR(VLOOKUP(VALUE(D894),'HSN Lookup'!$A:$B,2,0),"Unknown")</f>
        <v>Household Steel Items</v>
      </c>
      <c r="X894" s="6" t="str">
        <f t="shared" si="69"/>
        <v>Other</v>
      </c>
    </row>
    <row r="895" spans="1:24">
      <c r="A895" s="25" t="s">
        <v>24</v>
      </c>
      <c r="B895" s="6" t="s">
        <v>1218</v>
      </c>
      <c r="C895" s="6" t="s">
        <v>26</v>
      </c>
      <c r="D895" s="26" t="s">
        <v>32</v>
      </c>
      <c r="E895" s="6" t="s">
        <v>1223</v>
      </c>
      <c r="F895" s="6" t="str">
        <f>LEFT(E895, FIND(" ", E895)-1)</f>
        <v>SL-01</v>
      </c>
      <c r="G895" s="6" t="str" cm="1">
        <f t="array" ref="G895">_xlfn.LET(
 _xlpm.txt, TRIM(E895),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895" s="6" t="str">
        <f t="shared" si="65"/>
        <v>SL-01</v>
      </c>
      <c r="I895" s="6" cm="1">
        <f t="array" ref="I895">_xlfn.LET(
 _xlpm.txt, E895,
 _xlpm.afterQty, IFERROR(_xlfn.TEXTAFTER(_xlpm.txt, "QTY:"), ""),
 _xlpm.numberText, TRIM(_xlfn.TEXTBEFORE(_xlpm.afterQty, " ")),
 _xlpm.cleanNum, SUBSTITUTE(_xlpm.numberText, ",", ""),
 IF(ISNUMBER(--_xlpm.cleanNum), --_xlpm.cleanNum, "")
)</f>
        <v>21960</v>
      </c>
      <c r="J895" s="6" cm="1">
        <f t="array" ref="J895">_xlfn.LET(
 _xlpm.txt, E895,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21960</v>
      </c>
      <c r="K895" s="6" t="str" cm="1">
        <f t="array" ref="K895">_xlfn.LET(
 _xlpm.txt, E895,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95" s="6" t="str">
        <f>IFERROR(_xlfn.TEXTAFTER(_xlfn.TEXTBEFORE(E895," PER"),"USD ")," ")</f>
        <v>1.2512</v>
      </c>
      <c r="M895" s="6" t="str">
        <f t="shared" si="66"/>
        <v>PCS</v>
      </c>
      <c r="N895" s="6">
        <v>4392</v>
      </c>
      <c r="O895" s="6" t="s">
        <v>28</v>
      </c>
      <c r="P895" s="6">
        <v>565.70212430000004</v>
      </c>
      <c r="Q895" s="6">
        <v>2484563.73</v>
      </c>
      <c r="R895" s="6">
        <v>6.9882906030000003</v>
      </c>
      <c r="S895" s="6">
        <v>30692.572329999999</v>
      </c>
      <c r="T895" s="27">
        <v>910344.1</v>
      </c>
      <c r="U895" s="6">
        <f t="shared" si="67"/>
        <v>572.69041490300003</v>
      </c>
      <c r="V895" s="6">
        <f t="shared" si="68"/>
        <v>2022</v>
      </c>
      <c r="W895" s="10" t="str">
        <f>IFERROR(VLOOKUP(VALUE(D895),'HSN Lookup'!$A:$B,2,0),"Unknown")</f>
        <v>Household Steel Items</v>
      </c>
      <c r="X895" s="6" t="str">
        <f t="shared" si="69"/>
        <v>Other</v>
      </c>
    </row>
    <row r="896" spans="1:24">
      <c r="A896" s="25" t="s">
        <v>24</v>
      </c>
      <c r="B896" s="6" t="s">
        <v>1218</v>
      </c>
      <c r="C896" s="6" t="s">
        <v>26</v>
      </c>
      <c r="D896" s="26" t="s">
        <v>32</v>
      </c>
      <c r="E896" s="6" t="s">
        <v>1224</v>
      </c>
      <c r="F896" s="6" t="str">
        <f>LEFT(E896, FIND(" ", E896)-1)</f>
        <v>DS-25</v>
      </c>
      <c r="G896" s="6" t="str" cm="1">
        <f t="array" ref="G896">_xlfn.LET(
 _xlpm.txt, TRIM(E896),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</v>
      </c>
      <c r="H896" s="6" t="str">
        <f t="shared" si="65"/>
        <v>DS-25</v>
      </c>
      <c r="I896" s="6" cm="1">
        <f t="array" ref="I896">_xlfn.LET(
 _xlpm.txt, E896,
 _xlpm.afterQty, IFERROR(_xlfn.TEXTAFTER(_xlpm.txt, "QTY:"), ""),
 _xlpm.numberText, TRIM(_xlfn.TEXTBEFORE(_xlpm.afterQty, " ")),
 _xlpm.cleanNum, SUBSTITUTE(_xlpm.numberText, ",", ""),
 IF(ISNUMBER(--_xlpm.cleanNum), --_xlpm.cleanNum, "")
)</f>
        <v>100200</v>
      </c>
      <c r="J896" s="6" cm="1">
        <f t="array" ref="J896">_xlfn.LET(
 _xlpm.txt, E896,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100200</v>
      </c>
      <c r="K896" s="6" t="str" cm="1">
        <f t="array" ref="K896">_xlfn.LET(
 _xlpm.txt, E896,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96" s="6" t="str">
        <f>IFERROR(_xlfn.TEXTAFTER(_xlfn.TEXTBEFORE(E896," PER"),"USD ")," ")</f>
        <v xml:space="preserve"> </v>
      </c>
      <c r="M896" s="6" t="str">
        <f t="shared" si="66"/>
        <v>PCS</v>
      </c>
      <c r="N896" s="6">
        <v>3340</v>
      </c>
      <c r="O896" s="6" t="s">
        <v>28</v>
      </c>
      <c r="P896" s="6">
        <v>582.27277249999997</v>
      </c>
      <c r="Q896" s="6">
        <v>1944791.06</v>
      </c>
      <c r="R896" s="6">
        <v>7.1929928649999999</v>
      </c>
      <c r="S896" s="6">
        <v>24024.596170000001</v>
      </c>
      <c r="T896" s="27">
        <v>712571.4</v>
      </c>
      <c r="U896" s="6">
        <f t="shared" si="67"/>
        <v>589.46576536499992</v>
      </c>
      <c r="V896" s="6">
        <f t="shared" si="68"/>
        <v>2022</v>
      </c>
      <c r="W896" s="10" t="str">
        <f>IFERROR(VLOOKUP(VALUE(D896),'HSN Lookup'!$A:$B,2,0),"Unknown")</f>
        <v>Household Steel Items</v>
      </c>
      <c r="X896" s="6" t="str">
        <f t="shared" si="69"/>
        <v>Other</v>
      </c>
    </row>
    <row r="897" spans="1:24">
      <c r="A897" s="25" t="s">
        <v>24</v>
      </c>
      <c r="B897" s="6" t="s">
        <v>1218</v>
      </c>
      <c r="C897" s="6" t="s">
        <v>26</v>
      </c>
      <c r="D897" s="26" t="s">
        <v>32</v>
      </c>
      <c r="E897" s="6" t="s">
        <v>1225</v>
      </c>
      <c r="F897" s="6" t="str">
        <f>LEFT(E897, FIND(" ", E897)-1)</f>
        <v>NP-20</v>
      </c>
      <c r="G897" s="6" t="str" cm="1">
        <f t="array" ref="G897">_xlfn.LET(
 _xlpm.txt, TRIM(E897),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897" s="6" t="str">
        <f t="shared" si="65"/>
        <v>NP-20</v>
      </c>
      <c r="I897" s="6" t="str" cm="1">
        <f t="array" ref="I897">_xlfn.LET(
 _xlpm.txt, E897,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897" s="6" t="e" cm="1">
        <f t="array" ref="J897">_xlfn.LET(
 _xlpm.txt, E897,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897" s="6" t="str" cm="1">
        <f t="array" ref="K897">_xlfn.LET(
 _xlpm.txt, E897,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97" s="6" t="str">
        <f>IFERROR(_xlfn.TEXTAFTER(_xlfn.TEXTBEFORE(E897," PER"),"USD ")," ")</f>
        <v>1.062</v>
      </c>
      <c r="M897" s="6" t="str">
        <f t="shared" si="66"/>
        <v>PCS</v>
      </c>
      <c r="N897" s="6">
        <v>1017.6</v>
      </c>
      <c r="O897" s="6" t="s">
        <v>28</v>
      </c>
      <c r="P897" s="6">
        <v>540.13237030000005</v>
      </c>
      <c r="Q897" s="6">
        <v>549638.69999999995</v>
      </c>
      <c r="R897" s="6">
        <v>6.6724196449999997</v>
      </c>
      <c r="S897" s="6">
        <v>6789.8542310000003</v>
      </c>
      <c r="T897" s="27">
        <v>201387.6</v>
      </c>
      <c r="U897" s="6">
        <f t="shared" si="67"/>
        <v>546.80478994500004</v>
      </c>
      <c r="V897" s="6">
        <f t="shared" si="68"/>
        <v>2022</v>
      </c>
      <c r="W897" s="10" t="str">
        <f>IFERROR(VLOOKUP(VALUE(D897),'HSN Lookup'!$A:$B,2,0),"Unknown")</f>
        <v>Household Steel Items</v>
      </c>
      <c r="X897" s="6" t="str">
        <f t="shared" si="69"/>
        <v>Other</v>
      </c>
    </row>
    <row r="898" spans="1:24">
      <c r="A898" s="25" t="s">
        <v>24</v>
      </c>
      <c r="B898" s="6" t="s">
        <v>1218</v>
      </c>
      <c r="C898" s="6" t="s">
        <v>26</v>
      </c>
      <c r="D898" s="26" t="s">
        <v>32</v>
      </c>
      <c r="E898" s="6" t="s">
        <v>1226</v>
      </c>
      <c r="F898" s="6" t="str">
        <f>LEFT(E898, FIND(" ", E898)-1)</f>
        <v>AM-253</v>
      </c>
      <c r="G898" s="6" t="str" cm="1">
        <f t="array" ref="G898">_xlfn.LET(
 _xlpm.txt, TRIM(E898),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KITCHEN TURNER</v>
      </c>
      <c r="H898" s="6" t="str">
        <f t="shared" ref="H898:H961" si="70">IFERROR(
    IF(
       AND(ISNUMBER(FIND("(",E898)),
           NOT(ISNUMBER(SEARCH("QTY", _xlfn.TEXTBEFORE(_xlfn.TEXTAFTER(E898,"("), ")"))))
       ),
       _xlfn.TEXTBEFORE(_xlfn.TEXTAFTER(E898,"("), ")"),
       LEFT(E898, FIND(" ", E898 &amp; " ") - 1)
    ),
"")</f>
        <v>AM-253</v>
      </c>
      <c r="I898" s="6" cm="1">
        <f t="array" ref="I898">_xlfn.LET(
 _xlpm.txt, E898,
 _xlpm.afterQty, IFERROR(_xlfn.TEXTAFTER(_xlpm.txt, "QTY:"), ""),
 _xlpm.numberText, TRIM(_xlfn.TEXTBEFORE(_xlpm.afterQty, " ")),
 _xlpm.cleanNum, SUBSTITUTE(_xlpm.numberText, ",", ""),
 IF(ISNUMBER(--_xlpm.cleanNum), --_xlpm.cleanNum, "")
)</f>
        <v>30600</v>
      </c>
      <c r="J898" s="6" cm="1">
        <f t="array" ref="J898">_xlfn.LET(
 _xlpm.txt, E898,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30600</v>
      </c>
      <c r="K898" s="6" t="str" cm="1">
        <f t="array" ref="K898">_xlfn.LET(
 _xlpm.txt, E898,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98" s="6" t="str">
        <f>IFERROR(_xlfn.TEXTAFTER(_xlfn.TEXTBEFORE(E898," PER"),"USD ")," ")</f>
        <v>0.5780</v>
      </c>
      <c r="M898" s="6" t="str">
        <f t="shared" ref="M898:M961" si="71">IF(OR(K898="PCS",K898="PC",K898="NOS"),"PCS",
IF(OR(K898="SET",K898="SETS"),"SET",
IF(K898="PKT","PACK","OTHER")))</f>
        <v>PCS</v>
      </c>
      <c r="N898" s="6">
        <v>2975</v>
      </c>
      <c r="O898" s="6" t="s">
        <v>28</v>
      </c>
      <c r="P898" s="6">
        <v>526.41345879999994</v>
      </c>
      <c r="Q898" s="6">
        <v>1566080.04</v>
      </c>
      <c r="R898" s="6">
        <v>6.5029457539999997</v>
      </c>
      <c r="S898" s="6">
        <v>19346.263620000002</v>
      </c>
      <c r="T898" s="27">
        <v>573811.69999999995</v>
      </c>
      <c r="U898" s="6">
        <f t="shared" ref="U898:U961" si="72">P898+R898</f>
        <v>532.916404554</v>
      </c>
      <c r="V898" s="6">
        <f t="shared" ref="V898:V961" si="73">YEAR(B898)</f>
        <v>2022</v>
      </c>
      <c r="W898" s="10" t="str">
        <f>IFERROR(VLOOKUP(VALUE(D898),'HSN Lookup'!$A:$B,2,0),"Unknown")</f>
        <v>Household Steel Items</v>
      </c>
      <c r="X898" s="6" t="str">
        <f t="shared" ref="X898:X961" si="74">IF(ISNUMBER(SEARCH("SCRUBBER",G898)),"Scrubber",
 IF(ISNUMBER(SEARCH("STRAINER",G898)),"Tea Strainer",
 IF(ISNUMBER(SEARCH("BASKET",G898)),"Basket",
 IF(ISNUMBER(SEARCH("HANGER",G898)),"Hanger",
 IF(ISNUMBER(SEARCH("STAND",G898)),"Cloth Stand",
 IF(ISNUMBER(SEARCH("SPRINKLER",G898)),"Sprinkler",
 IF(ISNUMBER(SEARCH("HOLDER",G898)),"Holder",
 IF(ISNUMBER(SEARCH("LUNCH BOX",G898)),"Lunch Box",
 "Other"))))))))</f>
        <v>Other</v>
      </c>
    </row>
    <row r="899" spans="1:24">
      <c r="A899" s="25" t="s">
        <v>24</v>
      </c>
      <c r="B899" s="6" t="s">
        <v>1218</v>
      </c>
      <c r="C899" s="6" t="s">
        <v>26</v>
      </c>
      <c r="D899" s="26" t="s">
        <v>32</v>
      </c>
      <c r="E899" s="6" t="s">
        <v>1227</v>
      </c>
      <c r="F899" s="6" t="str">
        <f>LEFT(E899, FIND(" ", E899)-1)</f>
        <v>NP-21</v>
      </c>
      <c r="G899" s="6" t="str" cm="1">
        <f t="array" ref="G899">_xlfn.LET(
 _xlpm.txt, TRIM(E899),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899" s="6" t="str">
        <f t="shared" si="70"/>
        <v>NP-21</v>
      </c>
      <c r="I899" s="6" cm="1">
        <f t="array" ref="I899">_xlfn.LET(
 _xlpm.txt, E899,
 _xlpm.afterQty, IFERROR(_xlfn.TEXTAFTER(_xlpm.txt, "QTY:"), ""),
 _xlpm.numberText, TRIM(_xlfn.TEXTBEFORE(_xlpm.afterQty, " ")),
 _xlpm.cleanNum, SUBSTITUTE(_xlpm.numberText, ",", ""),
 IF(ISNUMBER(--_xlpm.cleanNum), --_xlpm.cleanNum, "")
)</f>
        <v>43164</v>
      </c>
      <c r="J899" s="6" cm="1">
        <f t="array" ref="J899">_xlfn.LET(
 _xlpm.txt, E899,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43164</v>
      </c>
      <c r="K899" s="6" t="str" cm="1">
        <f t="array" ref="K899">_xlfn.LET(
 _xlpm.txt, E899,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899" s="6" t="str">
        <f>IFERROR(_xlfn.TEXTAFTER(_xlfn.TEXTBEFORE(E899," PER"),"USD ")," ")</f>
        <v>1.140</v>
      </c>
      <c r="M899" s="6" t="str">
        <f t="shared" si="71"/>
        <v>PCS</v>
      </c>
      <c r="N899" s="6">
        <v>7673.6</v>
      </c>
      <c r="O899" s="6" t="s">
        <v>28</v>
      </c>
      <c r="P899" s="6">
        <v>579.80291780000005</v>
      </c>
      <c r="Q899" s="6">
        <v>4449175.67</v>
      </c>
      <c r="R899" s="6">
        <v>7.1624819989999997</v>
      </c>
      <c r="S899" s="6">
        <v>54962.021869999997</v>
      </c>
      <c r="T899" s="27">
        <v>1630177.9</v>
      </c>
      <c r="U899" s="6">
        <f t="shared" si="72"/>
        <v>586.96539979900001</v>
      </c>
      <c r="V899" s="6">
        <f t="shared" si="73"/>
        <v>2022</v>
      </c>
      <c r="W899" s="10" t="str">
        <f>IFERROR(VLOOKUP(VALUE(D899),'HSN Lookup'!$A:$B,2,0),"Unknown")</f>
        <v>Household Steel Items</v>
      </c>
      <c r="X899" s="6" t="str">
        <f t="shared" si="74"/>
        <v>Other</v>
      </c>
    </row>
    <row r="900" spans="1:24">
      <c r="A900" s="25" t="s">
        <v>24</v>
      </c>
      <c r="B900" s="6" t="s">
        <v>1218</v>
      </c>
      <c r="C900" s="6" t="s">
        <v>26</v>
      </c>
      <c r="D900" s="26" t="s">
        <v>32</v>
      </c>
      <c r="E900" s="6" t="s">
        <v>1228</v>
      </c>
      <c r="F900" s="6" t="str">
        <f>LEFT(E900, FIND(" ", E900)-1)</f>
        <v>NP-20</v>
      </c>
      <c r="G900" s="6" t="str" cm="1">
        <f t="array" ref="G900">_xlfn.LET(
 _xlpm.txt, TRIM(E900),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900" s="6" t="str">
        <f t="shared" si="70"/>
        <v>NP-20</v>
      </c>
      <c r="I900" s="6" t="str" cm="1">
        <f t="array" ref="I900">_xlfn.LET(
 _xlpm.txt, E900,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00" s="6" t="e" cm="1">
        <f t="array" ref="J900">_xlfn.LET(
 _xlpm.txt, E900,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00" s="6" t="e" cm="1">
        <f t="array" ref="K900">_xlfn.LET(
 _xlpm.txt, E900,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900" s="6" t="str">
        <f>IFERROR(_xlfn.TEXTAFTER(_xlfn.TEXTBEFORE(E900," PER"),"USD ")," ")</f>
        <v>1.0620</v>
      </c>
      <c r="M900" s="6" t="e">
        <f t="shared" si="71"/>
        <v>#VALUE!</v>
      </c>
      <c r="N900" s="6">
        <v>5318.4</v>
      </c>
      <c r="O900" s="6" t="s">
        <v>28</v>
      </c>
      <c r="P900" s="6">
        <v>540.17951830000004</v>
      </c>
      <c r="Q900" s="6">
        <v>2872890.75</v>
      </c>
      <c r="R900" s="6">
        <v>6.6730020789999998</v>
      </c>
      <c r="S900" s="6">
        <v>35489.694259999997</v>
      </c>
      <c r="T900" s="27">
        <v>1052627.1000000001</v>
      </c>
      <c r="U900" s="6">
        <f t="shared" si="72"/>
        <v>546.852520379</v>
      </c>
      <c r="V900" s="6">
        <f t="shared" si="73"/>
        <v>2022</v>
      </c>
      <c r="W900" s="10" t="str">
        <f>IFERROR(VLOOKUP(VALUE(D900),'HSN Lookup'!$A:$B,2,0),"Unknown")</f>
        <v>Household Steel Items</v>
      </c>
      <c r="X900" s="6" t="str">
        <f t="shared" si="74"/>
        <v>Other</v>
      </c>
    </row>
    <row r="901" spans="1:24">
      <c r="A901" s="25" t="s">
        <v>24</v>
      </c>
      <c r="B901" s="6" t="s">
        <v>1218</v>
      </c>
      <c r="C901" s="6" t="s">
        <v>26</v>
      </c>
      <c r="D901" s="26" t="s">
        <v>32</v>
      </c>
      <c r="E901" s="6" t="s">
        <v>1229</v>
      </c>
      <c r="F901" s="6" t="str">
        <f>LEFT(E901, FIND(" ", E901)-1)</f>
        <v>SB-12</v>
      </c>
      <c r="G901" s="6" t="str" cm="1">
        <f t="array" ref="G901">_xlfn.LET(
 _xlpm.txt, TRIM(E901),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901" s="6" t="str">
        <f t="shared" si="70"/>
        <v>SB-12</v>
      </c>
      <c r="I901" s="6" cm="1">
        <f t="array" ref="I901">_xlfn.LET(
 _xlpm.txt, E901,
 _xlpm.afterQty, IFERROR(_xlfn.TEXTAFTER(_xlpm.txt, "QTY:"), ""),
 _xlpm.numberText, TRIM(_xlfn.TEXTBEFORE(_xlpm.afterQty, " ")),
 _xlpm.cleanNum, SUBSTITUTE(_xlpm.numberText, ",", ""),
 IF(ISNUMBER(--_xlpm.cleanNum), --_xlpm.cleanNum, "")
)</f>
        <v>23928</v>
      </c>
      <c r="J901" s="6" cm="1">
        <f t="array" ref="J901">_xlfn.LET(
 _xlpm.txt, E901,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23928</v>
      </c>
      <c r="K901" s="6" t="str" cm="1">
        <f t="array" ref="K901">_xlfn.LET(
 _xlpm.txt, E901,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01" s="6" t="str">
        <f>IFERROR(_xlfn.TEXTAFTER(_xlfn.TEXTBEFORE(E901," PER"),"USD ")," ")</f>
        <v>1.1636</v>
      </c>
      <c r="M901" s="6" t="str">
        <f t="shared" si="71"/>
        <v>PCS</v>
      </c>
      <c r="N901" s="6">
        <v>5682.9</v>
      </c>
      <c r="O901" s="6" t="s">
        <v>28</v>
      </c>
      <c r="P901" s="6">
        <v>433.81517539999999</v>
      </c>
      <c r="Q901" s="6">
        <v>2465328.2599999998</v>
      </c>
      <c r="R901" s="6">
        <v>5.3590509620000004</v>
      </c>
      <c r="S901" s="6">
        <v>30454.950710000001</v>
      </c>
      <c r="T901" s="27">
        <v>903296.4</v>
      </c>
      <c r="U901" s="6">
        <f t="shared" si="72"/>
        <v>439.17422636200001</v>
      </c>
      <c r="V901" s="6">
        <f t="shared" si="73"/>
        <v>2022</v>
      </c>
      <c r="W901" s="10" t="str">
        <f>IFERROR(VLOOKUP(VALUE(D901),'HSN Lookup'!$A:$B,2,0),"Unknown")</f>
        <v>Household Steel Items</v>
      </c>
      <c r="X901" s="6" t="str">
        <f t="shared" si="74"/>
        <v>Tea Strainer</v>
      </c>
    </row>
    <row r="902" spans="1:24">
      <c r="A902" s="25" t="s">
        <v>24</v>
      </c>
      <c r="B902" s="6" t="s">
        <v>1230</v>
      </c>
      <c r="C902" s="6" t="s">
        <v>26</v>
      </c>
      <c r="D902" s="26" t="s">
        <v>32</v>
      </c>
      <c r="E902" s="6" t="s">
        <v>1231</v>
      </c>
      <c r="F902" s="6" t="str">
        <f>LEFT(E902, FIND(" ", E902)-1)</f>
        <v>NP-19</v>
      </c>
      <c r="G902" s="6" t="str" cm="1">
        <f t="array" ref="G902">_xlfn.LET(
 _xlpm.txt, TRIM(E902),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902" s="6" t="str">
        <f t="shared" si="70"/>
        <v>NP-19</v>
      </c>
      <c r="I902" s="6" cm="1">
        <f t="array" ref="I902">_xlfn.LET(
 _xlpm.txt, E902,
 _xlpm.afterQty, IFERROR(_xlfn.TEXTAFTER(_xlpm.txt, "QTY:"), ""),
 _xlpm.numberText, TRIM(_xlfn.TEXTBEFORE(_xlpm.afterQty, " ")),
 _xlpm.cleanNum, SUBSTITUTE(_xlpm.numberText, ",", ""),
 IF(ISNUMBER(--_xlpm.cleanNum), --_xlpm.cleanNum, "")
)</f>
        <v>56112</v>
      </c>
      <c r="J902" s="6" cm="1">
        <f t="array" ref="J902">_xlfn.LET(
 _xlpm.txt, E902,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56112</v>
      </c>
      <c r="K902" s="6" t="str" cm="1">
        <f t="array" ref="K902">_xlfn.LET(
 _xlpm.txt, E902,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02" s="6" t="str">
        <f>IFERROR(_xlfn.TEXTAFTER(_xlfn.TEXTBEFORE(E902," PER"),"USD ")," ")</f>
        <v>0.496</v>
      </c>
      <c r="M902" s="6" t="str">
        <f t="shared" si="71"/>
        <v>PCS</v>
      </c>
      <c r="N902" s="6">
        <v>8767.5</v>
      </c>
      <c r="O902" s="6" t="s">
        <v>28</v>
      </c>
      <c r="P902" s="6">
        <v>289.12198000000001</v>
      </c>
      <c r="Q902" s="6">
        <v>2534876.96</v>
      </c>
      <c r="R902" s="6">
        <v>3.57161186</v>
      </c>
      <c r="S902" s="6">
        <v>31314.10698</v>
      </c>
      <c r="T902" s="27">
        <v>928778.9</v>
      </c>
      <c r="U902" s="6">
        <f t="shared" si="72"/>
        <v>292.69359186000003</v>
      </c>
      <c r="V902" s="6">
        <f t="shared" si="73"/>
        <v>2022</v>
      </c>
      <c r="W902" s="10" t="str">
        <f>IFERROR(VLOOKUP(VALUE(D902),'HSN Lookup'!$A:$B,2,0),"Unknown")</f>
        <v>Household Steel Items</v>
      </c>
      <c r="X902" s="6" t="str">
        <f t="shared" si="74"/>
        <v>Other</v>
      </c>
    </row>
    <row r="903" spans="1:24">
      <c r="A903" s="25" t="s">
        <v>24</v>
      </c>
      <c r="B903" s="6" t="s">
        <v>1232</v>
      </c>
      <c r="C903" s="6" t="s">
        <v>26</v>
      </c>
      <c r="D903" s="26" t="s">
        <v>32</v>
      </c>
      <c r="E903" s="6" t="s">
        <v>1233</v>
      </c>
      <c r="F903" s="6" t="str">
        <f>LEFT(E903, FIND(" ", E903)-1)</f>
        <v>6901</v>
      </c>
      <c r="G903" s="6" t="str" cm="1">
        <f t="array" ref="G903">_xlfn.LET(
 _xlpm.txt, TRIM(E903),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</v>
      </c>
      <c r="H903" s="6" t="str">
        <f t="shared" si="70"/>
        <v>6901</v>
      </c>
      <c r="I903" s="6" cm="1">
        <f t="array" ref="I903">_xlfn.LET(
 _xlpm.txt, E903,
 _xlpm.afterQty, IFERROR(_xlfn.TEXTAFTER(_xlpm.txt, "QTY:"), ""),
 _xlpm.numberText, TRIM(_xlfn.TEXTBEFORE(_xlpm.afterQty, " ")),
 _xlpm.cleanNum, SUBSTITUTE(_xlpm.numberText, ",", ""),
 IF(ISNUMBER(--_xlpm.cleanNum), --_xlpm.cleanNum, "")
)</f>
        <v>54504</v>
      </c>
      <c r="J903" s="6" cm="1">
        <f t="array" ref="J903">_xlfn.LET(
 _xlpm.txt, E903,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54504</v>
      </c>
      <c r="K903" s="6" t="str" cm="1">
        <f t="array" ref="K903">_xlfn.LET(
 _xlpm.txt, E903,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03" s="6" t="str">
        <f>IFERROR(_xlfn.TEXTAFTER(_xlfn.TEXTBEFORE(E903," PER"),"USD ")," ")</f>
        <v>1.01</v>
      </c>
      <c r="M903" s="6" t="str">
        <f t="shared" si="71"/>
        <v>PCS</v>
      </c>
      <c r="N903" s="6">
        <v>8856.9</v>
      </c>
      <c r="O903" s="6" t="s">
        <v>28</v>
      </c>
      <c r="P903" s="6">
        <v>548.58222290000003</v>
      </c>
      <c r="Q903" s="6">
        <v>4858737.8899999997</v>
      </c>
      <c r="R903" s="6">
        <v>6.7768032480000002</v>
      </c>
      <c r="S903" s="6">
        <v>60021.468679999998</v>
      </c>
      <c r="T903" s="27">
        <v>1780241.6</v>
      </c>
      <c r="U903" s="6">
        <f t="shared" si="72"/>
        <v>555.359026148</v>
      </c>
      <c r="V903" s="6">
        <f t="shared" si="73"/>
        <v>2022</v>
      </c>
      <c r="W903" s="10" t="str">
        <f>IFERROR(VLOOKUP(VALUE(D903),'HSN Lookup'!$A:$B,2,0),"Unknown")</f>
        <v>Household Steel Items</v>
      </c>
      <c r="X903" s="6" t="str">
        <f t="shared" si="74"/>
        <v>Other</v>
      </c>
    </row>
    <row r="904" spans="1:24">
      <c r="A904" s="25" t="s">
        <v>24</v>
      </c>
      <c r="B904" s="6" t="s">
        <v>1232</v>
      </c>
      <c r="C904" s="6" t="s">
        <v>26</v>
      </c>
      <c r="D904" s="26" t="s">
        <v>32</v>
      </c>
      <c r="E904" s="6" t="s">
        <v>1234</v>
      </c>
      <c r="F904" s="6" t="str">
        <f>LEFT(E904, FIND(" ", E904)-1)</f>
        <v>8504</v>
      </c>
      <c r="G904" s="6" t="str" cm="1">
        <f t="array" ref="G904">_xlfn.LET(
 _xlpm.txt, TRIM(E904),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2 LAYER</v>
      </c>
      <c r="H904" s="6" t="str">
        <f t="shared" si="70"/>
        <v>8504</v>
      </c>
      <c r="I904" s="6" cm="1">
        <f t="array" ref="I904">_xlfn.LET(
 _xlpm.txt, E904,
 _xlpm.afterQty, IFERROR(_xlfn.TEXTAFTER(_xlpm.txt, "QTY:"), ""),
 _xlpm.numberText, TRIM(_xlfn.TEXTBEFORE(_xlpm.afterQty, " ")),
 _xlpm.cleanNum, SUBSTITUTE(_xlpm.numberText, ",", ""),
 IF(ISNUMBER(--_xlpm.cleanNum), --_xlpm.cleanNum, "")
)</f>
        <v>44160</v>
      </c>
      <c r="J904" s="6" cm="1">
        <f t="array" ref="J904">_xlfn.LET(
 _xlpm.txt, E904,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44160</v>
      </c>
      <c r="K904" s="6" t="str" cm="1">
        <f t="array" ref="K904">_xlfn.LET(
 _xlpm.txt, E904,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04" s="6" t="str">
        <f>IFERROR(_xlfn.TEXTAFTER(_xlfn.TEXTBEFORE(E904," PER"),"USD ")," ")</f>
        <v>2.61</v>
      </c>
      <c r="M904" s="6" t="str">
        <f t="shared" si="71"/>
        <v>PCS</v>
      </c>
      <c r="N904" s="6">
        <v>21123.200000000001</v>
      </c>
      <c r="O904" s="6" t="s">
        <v>28</v>
      </c>
      <c r="P904" s="6">
        <v>481.59675950000002</v>
      </c>
      <c r="Q904" s="6">
        <v>10172864.67</v>
      </c>
      <c r="R904" s="6">
        <v>5.9493114199999999</v>
      </c>
      <c r="S904" s="6">
        <v>125668.495</v>
      </c>
      <c r="T904" s="27">
        <v>3727337.6</v>
      </c>
      <c r="U904" s="6">
        <f t="shared" si="72"/>
        <v>487.54607092000003</v>
      </c>
      <c r="V904" s="6">
        <f t="shared" si="73"/>
        <v>2022</v>
      </c>
      <c r="W904" s="10" t="str">
        <f>IFERROR(VLOOKUP(VALUE(D904),'HSN Lookup'!$A:$B,2,0),"Unknown")</f>
        <v>Household Steel Items</v>
      </c>
      <c r="X904" s="6" t="str">
        <f t="shared" si="74"/>
        <v>Lunch Box</v>
      </c>
    </row>
    <row r="905" spans="1:24">
      <c r="A905" s="25" t="s">
        <v>24</v>
      </c>
      <c r="B905" s="6" t="s">
        <v>1232</v>
      </c>
      <c r="C905" s="6" t="s">
        <v>26</v>
      </c>
      <c r="D905" s="26" t="s">
        <v>32</v>
      </c>
      <c r="E905" s="6" t="s">
        <v>1235</v>
      </c>
      <c r="F905" s="6" t="str">
        <f>LEFT(E905, FIND(" ", E905)-1)</f>
        <v>6900</v>
      </c>
      <c r="G905" s="6" t="str" cm="1">
        <f t="array" ref="G905">_xlfn.LET(
 _xlpm.txt, TRIM(E905),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</v>
      </c>
      <c r="H905" s="6" t="str">
        <f t="shared" si="70"/>
        <v>6900</v>
      </c>
      <c r="I905" s="6" cm="1">
        <f t="array" ref="I905">_xlfn.LET(
 _xlpm.txt, E905,
 _xlpm.afterQty, IFERROR(_xlfn.TEXTAFTER(_xlpm.txt, "QTY:"), ""),
 _xlpm.numberText, TRIM(_xlfn.TEXTBEFORE(_xlpm.afterQty, " ")),
 _xlpm.cleanNum, SUBSTITUTE(_xlpm.numberText, ",", ""),
 IF(ISNUMBER(--_xlpm.cleanNum), --_xlpm.cleanNum, "")
)</f>
        <v>91200</v>
      </c>
      <c r="J905" s="6" cm="1">
        <f t="array" ref="J905">_xlfn.LET(
 _xlpm.txt, E905,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91200</v>
      </c>
      <c r="K905" s="6" t="str" cm="1">
        <f t="array" ref="K905">_xlfn.LET(
 _xlpm.txt, E905,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05" s="6" t="str">
        <f>IFERROR(_xlfn.TEXTAFTER(_xlfn.TEXTBEFORE(E905," PER"),"USD ")," ")</f>
        <v>0.83</v>
      </c>
      <c r="M905" s="6" t="str">
        <f t="shared" si="71"/>
        <v>PCS</v>
      </c>
      <c r="N905" s="6">
        <v>10374</v>
      </c>
      <c r="O905" s="6" t="s">
        <v>28</v>
      </c>
      <c r="P905" s="6">
        <v>644.02149699999995</v>
      </c>
      <c r="Q905" s="6">
        <v>6681079.0099999998</v>
      </c>
      <c r="R905" s="6">
        <v>7.9557936629999997</v>
      </c>
      <c r="S905" s="6">
        <v>82533.403460000001</v>
      </c>
      <c r="T905" s="27">
        <v>2447947.4</v>
      </c>
      <c r="U905" s="6">
        <f t="shared" si="72"/>
        <v>651.97729066299996</v>
      </c>
      <c r="V905" s="6">
        <f t="shared" si="73"/>
        <v>2022</v>
      </c>
      <c r="W905" s="10" t="str">
        <f>IFERROR(VLOOKUP(VALUE(D905),'HSN Lookup'!$A:$B,2,0),"Unknown")</f>
        <v>Household Steel Items</v>
      </c>
      <c r="X905" s="6" t="str">
        <f t="shared" si="74"/>
        <v>Lunch Box</v>
      </c>
    </row>
    <row r="906" spans="1:24">
      <c r="A906" s="25" t="s">
        <v>24</v>
      </c>
      <c r="B906" s="6" t="s">
        <v>1236</v>
      </c>
      <c r="C906" s="6" t="s">
        <v>26</v>
      </c>
      <c r="D906" s="26" t="s">
        <v>32</v>
      </c>
      <c r="E906" s="6" t="s">
        <v>1237</v>
      </c>
      <c r="F906" s="6" t="str">
        <f>LEFT(E906, FIND(" ", E906)-1)</f>
        <v>KWP-1000B</v>
      </c>
      <c r="G906" s="6" t="str" cm="1">
        <f t="array" ref="G906">_xlfn.LET(
 _xlpm.txt, TRIM(E906),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SSOIL POT 900 ML</v>
      </c>
      <c r="H906" s="6" t="str">
        <f t="shared" si="70"/>
        <v>KWP-1000B</v>
      </c>
      <c r="I906" s="6" t="str" cm="1">
        <f t="array" ref="I906">_xlfn.LET(
 _xlpm.txt, E906,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06" s="6" cm="1">
        <f t="array" ref="J906">_xlfn.LET(
 _xlpm.txt, E906,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906" s="6" t="str" cm="1">
        <f t="array" ref="K906">_xlfn.LET(
 _xlpm.txt, E906,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06" s="6" t="str">
        <f>IFERROR(_xlfn.TEXTAFTER(_xlfn.TEXTBEFORE(E906," PER"),"USD ")," ")</f>
        <v>1.64</v>
      </c>
      <c r="M906" s="6" t="str">
        <f t="shared" si="71"/>
        <v>PCS</v>
      </c>
      <c r="N906" s="6">
        <v>6850</v>
      </c>
      <c r="O906" s="6" t="s">
        <v>28</v>
      </c>
      <c r="P906" s="6">
        <v>581.30076789999998</v>
      </c>
      <c r="Q906" s="6">
        <v>3981910.26</v>
      </c>
      <c r="R906" s="6">
        <v>7.1809853969999997</v>
      </c>
      <c r="S906" s="6">
        <v>49189.749969999997</v>
      </c>
      <c r="T906" s="27">
        <v>1458972</v>
      </c>
      <c r="U906" s="6">
        <f t="shared" si="72"/>
        <v>588.48175329699995</v>
      </c>
      <c r="V906" s="6">
        <f t="shared" si="73"/>
        <v>2022</v>
      </c>
      <c r="W906" s="10" t="str">
        <f>IFERROR(VLOOKUP(VALUE(D906),'HSN Lookup'!$A:$B,2,0),"Unknown")</f>
        <v>Household Steel Items</v>
      </c>
      <c r="X906" s="6" t="str">
        <f t="shared" si="74"/>
        <v>Other</v>
      </c>
    </row>
    <row r="907" spans="1:24">
      <c r="A907" s="25" t="s">
        <v>24</v>
      </c>
      <c r="B907" s="6" t="s">
        <v>1236</v>
      </c>
      <c r="C907" s="6" t="s">
        <v>26</v>
      </c>
      <c r="D907" s="26" t="s">
        <v>32</v>
      </c>
      <c r="E907" s="6" t="s">
        <v>1238</v>
      </c>
      <c r="F907" s="6" t="str">
        <f>LEFT(E907, FIND(" ", E907)-1)</f>
        <v>NP-20</v>
      </c>
      <c r="G907" s="6" t="str" cm="1">
        <f t="array" ref="G907">_xlfn.LET(
 _xlpm.txt, TRIM(E907),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907" s="6" t="str">
        <f t="shared" si="70"/>
        <v>NP-20</v>
      </c>
      <c r="I907" s="6" t="str" cm="1">
        <f t="array" ref="I907">_xlfn.LET(
 _xlpm.txt, E907,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07" s="6" t="e" cm="1">
        <f t="array" ref="J907">_xlfn.LET(
 _xlpm.txt, E907,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07" s="6" t="str" cm="1">
        <f t="array" ref="K907">_xlfn.LET(
 _xlpm.txt, E907,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07" s="6" t="str">
        <f>IFERROR(_xlfn.TEXTAFTER(_xlfn.TEXTBEFORE(E907," PER"),"USD ")," ")</f>
        <v>1.113</v>
      </c>
      <c r="M907" s="6" t="str">
        <f t="shared" si="71"/>
        <v>PCS</v>
      </c>
      <c r="N907" s="6">
        <v>2662.4</v>
      </c>
      <c r="O907" s="6" t="s">
        <v>28</v>
      </c>
      <c r="P907" s="6">
        <v>565.23215900000002</v>
      </c>
      <c r="Q907" s="6">
        <v>1504874.1</v>
      </c>
      <c r="R907" s="6">
        <v>6.9824849779999996</v>
      </c>
      <c r="S907" s="6">
        <v>18590.168000000001</v>
      </c>
      <c r="T907" s="27">
        <v>551385.9</v>
      </c>
      <c r="U907" s="6">
        <f t="shared" si="72"/>
        <v>572.21464397800003</v>
      </c>
      <c r="V907" s="6">
        <f t="shared" si="73"/>
        <v>2022</v>
      </c>
      <c r="W907" s="10" t="str">
        <f>IFERROR(VLOOKUP(VALUE(D907),'HSN Lookup'!$A:$B,2,0),"Unknown")</f>
        <v>Household Steel Items</v>
      </c>
      <c r="X907" s="6" t="str">
        <f t="shared" si="74"/>
        <v>Other</v>
      </c>
    </row>
    <row r="908" spans="1:24">
      <c r="A908" s="25" t="s">
        <v>24</v>
      </c>
      <c r="B908" s="6" t="s">
        <v>1236</v>
      </c>
      <c r="C908" s="6" t="s">
        <v>26</v>
      </c>
      <c r="D908" s="26" t="s">
        <v>32</v>
      </c>
      <c r="E908" s="6" t="s">
        <v>1239</v>
      </c>
      <c r="F908" s="6" t="str">
        <f>LEFT(E908, FIND(" ", E908)-1)</f>
        <v>SB-01</v>
      </c>
      <c r="G908" s="6" t="str" cm="1">
        <f t="array" ref="G908">_xlfn.LET(
 _xlpm.txt, TRIM(E908),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908" s="6" t="str">
        <f t="shared" si="70"/>
        <v>SB-01</v>
      </c>
      <c r="I908" s="6" t="str" cm="1">
        <f t="array" ref="I908">_xlfn.LET(
 _xlpm.txt, E908,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08" s="6" t="e" cm="1">
        <f t="array" ref="J908">_xlfn.LET(
 _xlpm.txt, E908,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08" s="6" t="e" cm="1">
        <f t="array" ref="K908">_xlfn.LET(
 _xlpm.txt, E908,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908" s="6" t="str">
        <f>IFERROR(_xlfn.TEXTAFTER(_xlfn.TEXTBEFORE(E908," PER"),"USD ")," ")</f>
        <v>1.205</v>
      </c>
      <c r="M908" s="6" t="e">
        <f t="shared" si="71"/>
        <v>#VALUE!</v>
      </c>
      <c r="N908" s="6">
        <v>786.6</v>
      </c>
      <c r="O908" s="6" t="s">
        <v>28</v>
      </c>
      <c r="P908" s="6">
        <v>687.10605139999996</v>
      </c>
      <c r="Q908" s="6">
        <v>540477.62</v>
      </c>
      <c r="R908" s="6">
        <v>8.4880302820000004</v>
      </c>
      <c r="S908" s="6">
        <v>6676.68462</v>
      </c>
      <c r="T908" s="27">
        <v>198031</v>
      </c>
      <c r="U908" s="6">
        <f t="shared" si="72"/>
        <v>695.59408168199991</v>
      </c>
      <c r="V908" s="6">
        <f t="shared" si="73"/>
        <v>2022</v>
      </c>
      <c r="W908" s="10" t="str">
        <f>IFERROR(VLOOKUP(VALUE(D908),'HSN Lookup'!$A:$B,2,0),"Unknown")</f>
        <v>Household Steel Items</v>
      </c>
      <c r="X908" s="6" t="str">
        <f t="shared" si="74"/>
        <v>Other</v>
      </c>
    </row>
    <row r="909" spans="1:24">
      <c r="A909" s="25" t="s">
        <v>24</v>
      </c>
      <c r="B909" s="6" t="s">
        <v>1236</v>
      </c>
      <c r="C909" s="6" t="s">
        <v>26</v>
      </c>
      <c r="D909" s="26" t="s">
        <v>32</v>
      </c>
      <c r="E909" s="6" t="s">
        <v>1240</v>
      </c>
      <c r="F909" s="6" t="str">
        <f>LEFT(E909, FIND(" ", E909)-1)</f>
        <v>NP-21</v>
      </c>
      <c r="G909" s="6" t="str" cm="1">
        <f t="array" ref="G909">_xlfn.LET(
 _xlpm.txt, TRIM(E909),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909" s="6" t="str">
        <f t="shared" si="70"/>
        <v>NP-21</v>
      </c>
      <c r="I909" s="6" t="str" cm="1">
        <f t="array" ref="I909">_xlfn.LET(
 _xlpm.txt, E909,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09" s="6" t="e" cm="1">
        <f t="array" ref="J909">_xlfn.LET(
 _xlpm.txt, E909,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09" s="6" t="str" cm="1">
        <f t="array" ref="K909">_xlfn.LET(
 _xlpm.txt, E909,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09" s="6" t="str">
        <f>IFERROR(_xlfn.TEXTAFTER(_xlfn.TEXTBEFORE(E909," PER"),"USD ")," ")</f>
        <v>1.140</v>
      </c>
      <c r="M909" s="6" t="str">
        <f t="shared" si="71"/>
        <v>PCS</v>
      </c>
      <c r="N909" s="6">
        <v>4108.8</v>
      </c>
      <c r="O909" s="6" t="s">
        <v>28</v>
      </c>
      <c r="P909" s="6">
        <v>578.94389850000005</v>
      </c>
      <c r="Q909" s="6">
        <v>2378764.69</v>
      </c>
      <c r="R909" s="6">
        <v>7.1518702709999999</v>
      </c>
      <c r="S909" s="6">
        <v>29385.60457</v>
      </c>
      <c r="T909" s="27">
        <v>871579.4</v>
      </c>
      <c r="U909" s="6">
        <f t="shared" si="72"/>
        <v>586.09576877100005</v>
      </c>
      <c r="V909" s="6">
        <f t="shared" si="73"/>
        <v>2022</v>
      </c>
      <c r="W909" s="10" t="str">
        <f>IFERROR(VLOOKUP(VALUE(D909),'HSN Lookup'!$A:$B,2,0),"Unknown")</f>
        <v>Household Steel Items</v>
      </c>
      <c r="X909" s="6" t="str">
        <f t="shared" si="74"/>
        <v>Other</v>
      </c>
    </row>
    <row r="910" spans="1:24">
      <c r="A910" s="25" t="s">
        <v>24</v>
      </c>
      <c r="B910" s="6" t="s">
        <v>1241</v>
      </c>
      <c r="C910" s="6" t="s">
        <v>26</v>
      </c>
      <c r="D910" s="26" t="s">
        <v>32</v>
      </c>
      <c r="E910" s="6" t="s">
        <v>1242</v>
      </c>
      <c r="F910" s="6" t="str">
        <f>LEFT(E910, FIND(" ", E910)-1)</f>
        <v>KL324H-9S</v>
      </c>
      <c r="G910" s="6" t="str" cm="1">
        <f t="array" ref="G910">_xlfn.LET(
 _xlpm.txt, TRIM(E910),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</v>
      </c>
      <c r="H910" s="6" t="str">
        <f t="shared" si="70"/>
        <v>KL324H-9S</v>
      </c>
      <c r="I910" s="6" t="str" cm="1">
        <f t="array" ref="I910">_xlfn.LET(
 _xlpm.txt, E910,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10" s="6" cm="1">
        <f t="array" ref="J910">_xlfn.LET(
 _xlpm.txt, E910,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59040</v>
      </c>
      <c r="K910" s="6" t="str" cm="1">
        <f t="array" ref="K910">_xlfn.LET(
 _xlpm.txt, E910,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10" s="6" t="str">
        <f>IFERROR(_xlfn.TEXTAFTER(_xlfn.TEXTBEFORE(E910," PER"),"USD ")," ")</f>
        <v>0.70</v>
      </c>
      <c r="M910" s="6" t="str">
        <f t="shared" si="71"/>
        <v>PCS</v>
      </c>
      <c r="N910" s="6">
        <v>9676</v>
      </c>
      <c r="O910" s="6" t="s">
        <v>28</v>
      </c>
      <c r="P910" s="6">
        <v>378.08989459999998</v>
      </c>
      <c r="Q910" s="6">
        <v>3658397.82</v>
      </c>
      <c r="R910" s="6">
        <v>4.7320387310000003</v>
      </c>
      <c r="S910" s="6">
        <v>45787.206760000001</v>
      </c>
      <c r="T910" s="27">
        <v>1608231.8</v>
      </c>
      <c r="U910" s="6">
        <f t="shared" si="72"/>
        <v>382.82193333099997</v>
      </c>
      <c r="V910" s="6">
        <f t="shared" si="73"/>
        <v>2022</v>
      </c>
      <c r="W910" s="10" t="str">
        <f>IFERROR(VLOOKUP(VALUE(D910),'HSN Lookup'!$A:$B,2,0),"Unknown")</f>
        <v>Household Steel Items</v>
      </c>
      <c r="X910" s="6" t="str">
        <f t="shared" si="74"/>
        <v>Other</v>
      </c>
    </row>
    <row r="911" spans="1:24">
      <c r="A911" s="25" t="s">
        <v>24</v>
      </c>
      <c r="B911" s="6" t="s">
        <v>1243</v>
      </c>
      <c r="C911" s="6" t="s">
        <v>26</v>
      </c>
      <c r="D911" s="26" t="s">
        <v>29</v>
      </c>
      <c r="E911" s="6" t="s">
        <v>1244</v>
      </c>
      <c r="F911" s="6" t="str">
        <f>LEFT(E911, FIND(" ", E911)-1)</f>
        <v>OKS-4156</v>
      </c>
      <c r="G911" s="6" t="str" cm="1">
        <f t="array" ref="G911">_xlfn.LET(
 _xlpm.txt, TRIM(E911),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6PCS SET</v>
      </c>
      <c r="H911" s="6" t="str">
        <f t="shared" si="70"/>
        <v>OKS-4156</v>
      </c>
      <c r="I911" s="6" t="str" cm="1">
        <f t="array" ref="I911">_xlfn.LET(
 _xlpm.txt, E911,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11" s="6" cm="1">
        <f t="array" ref="J911">_xlfn.LET(
 _xlpm.txt, E911,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99600</v>
      </c>
      <c r="K911" s="6" t="str" cm="1">
        <f t="array" ref="K911">_xlfn.LET(
 _xlpm.txt, E911,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911" s="6" t="str">
        <f>IFERROR(_xlfn.TEXTAFTER(_xlfn.TEXTBEFORE(E911," PER"),"USD ")," ")</f>
        <v>0.275</v>
      </c>
      <c r="M911" s="6" t="str">
        <f t="shared" si="71"/>
        <v>SET</v>
      </c>
      <c r="N911" s="6">
        <v>8677.15</v>
      </c>
      <c r="O911" s="6" t="s">
        <v>28</v>
      </c>
      <c r="P911" s="6">
        <v>297.38562660000002</v>
      </c>
      <c r="Q911" s="6">
        <v>2580459.69</v>
      </c>
      <c r="R911" s="6">
        <v>3.721972799</v>
      </c>
      <c r="S911" s="6">
        <v>32296.116269999999</v>
      </c>
      <c r="T911" s="27">
        <v>1134370.1000000001</v>
      </c>
      <c r="U911" s="6">
        <f t="shared" si="72"/>
        <v>301.10759939900004</v>
      </c>
      <c r="V911" s="6">
        <f t="shared" si="73"/>
        <v>2022</v>
      </c>
      <c r="W911" s="10" t="str">
        <f>IFERROR(VLOOKUP(VALUE(D911),'HSN Lookup'!$A:$B,2,0),"Unknown")</f>
        <v>Steel Scrubbers</v>
      </c>
      <c r="X911" s="6" t="str">
        <f t="shared" si="74"/>
        <v>Scrubber</v>
      </c>
    </row>
    <row r="912" spans="1:24">
      <c r="A912" s="25" t="s">
        <v>24</v>
      </c>
      <c r="B912" s="6" t="s">
        <v>1245</v>
      </c>
      <c r="C912" s="6" t="s">
        <v>26</v>
      </c>
      <c r="D912" s="26" t="s">
        <v>32</v>
      </c>
      <c r="E912" s="6" t="s">
        <v>1246</v>
      </c>
      <c r="F912" s="6" t="str">
        <f>LEFT(E912, FIND(" ", E912)-1)</f>
        <v>SL-01</v>
      </c>
      <c r="G912" s="6" t="str" cm="1">
        <f t="array" ref="G912">_xlfn.LET(
 _xlpm.txt, TRIM(E912),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COLA BOTTLE 750ML SK750</v>
      </c>
      <c r="H912" s="6" t="str">
        <f t="shared" si="70"/>
        <v>SL-01</v>
      </c>
      <c r="I912" s="6" t="str" cm="1">
        <f t="array" ref="I912">_xlfn.LET(
 _xlpm.txt, E912,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12" s="6" t="e" cm="1">
        <f t="array" ref="J912">_xlfn.LET(
 _xlpm.txt, E912,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12" s="6" t="e" cm="1">
        <f t="array" ref="K912">_xlfn.LET(
 _xlpm.txt, E912,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912" s="6" t="str">
        <f>IFERROR(_xlfn.TEXTAFTER(_xlfn.TEXTBEFORE(E912," PER"),"USD ")," ")</f>
        <v>1.300</v>
      </c>
      <c r="M912" s="6" t="e">
        <f t="shared" si="71"/>
        <v>#VALUE!</v>
      </c>
      <c r="N912" s="6">
        <v>7718.4</v>
      </c>
      <c r="O912" s="6" t="s">
        <v>28</v>
      </c>
      <c r="P912" s="6">
        <v>576.91079630000002</v>
      </c>
      <c r="Q912" s="6">
        <v>4452828.29</v>
      </c>
      <c r="R912" s="6">
        <v>7.2204104669999998</v>
      </c>
      <c r="S912" s="6">
        <v>55730.016150000003</v>
      </c>
      <c r="T912" s="27">
        <v>1631516.4</v>
      </c>
      <c r="U912" s="6">
        <f t="shared" si="72"/>
        <v>584.13120676699998</v>
      </c>
      <c r="V912" s="6">
        <f t="shared" si="73"/>
        <v>2022</v>
      </c>
      <c r="W912" s="10" t="str">
        <f>IFERROR(VLOOKUP(VALUE(D912),'HSN Lookup'!$A:$B,2,0),"Unknown")</f>
        <v>Household Steel Items</v>
      </c>
      <c r="X912" s="6" t="str">
        <f t="shared" si="74"/>
        <v>Other</v>
      </c>
    </row>
    <row r="913" spans="1:24">
      <c r="A913" s="25" t="s">
        <v>24</v>
      </c>
      <c r="B913" s="6" t="s">
        <v>1245</v>
      </c>
      <c r="C913" s="6" t="s">
        <v>26</v>
      </c>
      <c r="D913" s="26" t="s">
        <v>29</v>
      </c>
      <c r="E913" s="6" t="s">
        <v>1247</v>
      </c>
      <c r="F913" s="6" t="str">
        <f>LEFT(E913, FIND(" ", E913)-1)</f>
        <v>8001-2</v>
      </c>
      <c r="G913" s="6" t="str" cm="1">
        <f t="array" ref="G913">_xlfn.LET(
 _xlpm.txt, TRIM(E913),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913" s="6" t="str">
        <f t="shared" si="70"/>
        <v>8001-2</v>
      </c>
      <c r="I913" s="6" t="str" cm="1">
        <f t="array" ref="I913">_xlfn.LET(
 _xlpm.txt, E913,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13" s="6" t="e" cm="1">
        <f t="array" ref="J913">_xlfn.LET(
 _xlpm.txt, E913,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13" s="6" t="str" cm="1">
        <f t="array" ref="K913">_xlfn.LET(
 _xlpm.txt, E913,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913" s="6" t="str">
        <f>IFERROR(_xlfn.TEXTAFTER(_xlfn.TEXTBEFORE(E913," PER"),"USD ")," ")</f>
        <v xml:space="preserve"> </v>
      </c>
      <c r="M913" s="6" t="str">
        <f t="shared" si="71"/>
        <v>SET</v>
      </c>
      <c r="N913" s="6">
        <v>4840</v>
      </c>
      <c r="O913" s="6" t="s">
        <v>28</v>
      </c>
      <c r="P913" s="6">
        <v>568.01128310000001</v>
      </c>
      <c r="Q913" s="6">
        <v>2749174.61</v>
      </c>
      <c r="R913" s="6">
        <v>7.1090273220000002</v>
      </c>
      <c r="S913" s="6">
        <v>34407.692239999997</v>
      </c>
      <c r="T913" s="27">
        <v>1208537.1000000001</v>
      </c>
      <c r="U913" s="6">
        <f t="shared" si="72"/>
        <v>575.12031042199999</v>
      </c>
      <c r="V913" s="6">
        <f t="shared" si="73"/>
        <v>2022</v>
      </c>
      <c r="W913" s="10" t="str">
        <f>IFERROR(VLOOKUP(VALUE(D913),'HSN Lookup'!$A:$B,2,0),"Unknown")</f>
        <v>Steel Scrubbers</v>
      </c>
      <c r="X913" s="6" t="str">
        <f t="shared" si="74"/>
        <v>Scrubber</v>
      </c>
    </row>
    <row r="914" spans="1:24">
      <c r="A914" s="25" t="s">
        <v>24</v>
      </c>
      <c r="B914" s="6" t="s">
        <v>1245</v>
      </c>
      <c r="C914" s="6" t="s">
        <v>26</v>
      </c>
      <c r="D914" s="26" t="s">
        <v>32</v>
      </c>
      <c r="E914" s="6" t="s">
        <v>1248</v>
      </c>
      <c r="F914" s="6" t="str">
        <f>LEFT(E914, FIND(" ", E914)-1)</f>
        <v>SB-01</v>
      </c>
      <c r="G914" s="6" t="str" cm="1">
        <f t="array" ref="G914">_xlfn.LET(
 _xlpm.txt, TRIM(E914),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914" s="6" t="str">
        <f t="shared" si="70"/>
        <v>SB-01</v>
      </c>
      <c r="I914" s="6" t="str" cm="1">
        <f t="array" ref="I914">_xlfn.LET(
 _xlpm.txt, E914,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14" s="6" t="e" cm="1">
        <f t="array" ref="J914">_xlfn.LET(
 _xlpm.txt, E914,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14" s="6" t="e" cm="1">
        <f t="array" ref="K914">_xlfn.LET(
 _xlpm.txt, E914,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914" s="6" t="str">
        <f>IFERROR(_xlfn.TEXTAFTER(_xlfn.TEXTBEFORE(E914," PER"),"USD ")," ")</f>
        <v>1.205</v>
      </c>
      <c r="M914" s="6" t="e">
        <f t="shared" si="71"/>
        <v>#VALUE!</v>
      </c>
      <c r="N914" s="6">
        <v>296.39999999999998</v>
      </c>
      <c r="O914" s="6" t="s">
        <v>28</v>
      </c>
      <c r="P914" s="6">
        <v>675.47607960000005</v>
      </c>
      <c r="Q914" s="6">
        <v>200211.11</v>
      </c>
      <c r="R914" s="6">
        <v>8.4540185179999998</v>
      </c>
      <c r="S914" s="6">
        <v>2505.7710889999998</v>
      </c>
      <c r="T914" s="27">
        <v>73357.3</v>
      </c>
      <c r="U914" s="6">
        <f t="shared" si="72"/>
        <v>683.93009811800005</v>
      </c>
      <c r="V914" s="6">
        <f t="shared" si="73"/>
        <v>2022</v>
      </c>
      <c r="W914" s="10" t="str">
        <f>IFERROR(VLOOKUP(VALUE(D914),'HSN Lookup'!$A:$B,2,0),"Unknown")</f>
        <v>Household Steel Items</v>
      </c>
      <c r="X914" s="6" t="str">
        <f t="shared" si="74"/>
        <v>Other</v>
      </c>
    </row>
    <row r="915" spans="1:24">
      <c r="A915" s="25" t="s">
        <v>24</v>
      </c>
      <c r="B915" s="6" t="s">
        <v>1249</v>
      </c>
      <c r="C915" s="6" t="s">
        <v>26</v>
      </c>
      <c r="D915" s="26" t="s">
        <v>32</v>
      </c>
      <c r="E915" s="6" t="s">
        <v>1250</v>
      </c>
      <c r="F915" s="6" t="str">
        <f>LEFT(E915, FIND(" ", E915)-1)</f>
        <v>KL326D-9S</v>
      </c>
      <c r="G915" s="6" t="str" cm="1">
        <f t="array" ref="G915">_xlfn.LET(
 _xlpm.txt, TRIM(E915),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</v>
      </c>
      <c r="H915" s="6" t="str">
        <f t="shared" si="70"/>
        <v>KL326D-9S</v>
      </c>
      <c r="I915" s="6" t="str" cm="1">
        <f t="array" ref="I915">_xlfn.LET(
 _xlpm.txt, E915,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15" s="6" t="e" cm="1">
        <f t="array" ref="J915">_xlfn.LET(
 _xlpm.txt, E915,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15" s="6" t="e" cm="1">
        <f t="array" ref="K915">_xlfn.LET(
 _xlpm.txt, E915,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915" s="6" t="str">
        <f>IFERROR(_xlfn.TEXTAFTER(_xlfn.TEXTBEFORE(E915," PER"),"USD ")," ")</f>
        <v>1.02</v>
      </c>
      <c r="M915" s="6" t="e">
        <f t="shared" si="71"/>
        <v>#VALUE!</v>
      </c>
      <c r="N915" s="6">
        <v>8607.5</v>
      </c>
      <c r="O915" s="6" t="s">
        <v>28</v>
      </c>
      <c r="P915" s="6">
        <v>388.54271390000002</v>
      </c>
      <c r="Q915" s="6">
        <v>3344381.41</v>
      </c>
      <c r="R915" s="6">
        <v>4.9213769970000003</v>
      </c>
      <c r="S915" s="6">
        <v>42360.752500000002</v>
      </c>
      <c r="T915" s="27">
        <v>1225381.3</v>
      </c>
      <c r="U915" s="6">
        <f t="shared" si="72"/>
        <v>393.46409089700001</v>
      </c>
      <c r="V915" s="6">
        <f t="shared" si="73"/>
        <v>2022</v>
      </c>
      <c r="W915" s="10" t="str">
        <f>IFERROR(VLOOKUP(VALUE(D915),'HSN Lookup'!$A:$B,2,0),"Unknown")</f>
        <v>Household Steel Items</v>
      </c>
      <c r="X915" s="6" t="str">
        <f t="shared" si="74"/>
        <v>Other</v>
      </c>
    </row>
    <row r="916" spans="1:24">
      <c r="A916" s="25" t="s">
        <v>24</v>
      </c>
      <c r="B916" s="6" t="s">
        <v>1249</v>
      </c>
      <c r="C916" s="6" t="s">
        <v>26</v>
      </c>
      <c r="D916" s="26" t="s">
        <v>32</v>
      </c>
      <c r="E916" s="6" t="s">
        <v>1251</v>
      </c>
      <c r="F916" s="6" t="str">
        <f>LEFT(E916, FIND(" ", E916)-1)</f>
        <v>KL324H-9S</v>
      </c>
      <c r="G916" s="6" t="str" cm="1">
        <f t="array" ref="G916">_xlfn.LET(
 _xlpm.txt, TRIM(E916),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</v>
      </c>
      <c r="H916" s="6" t="str">
        <f t="shared" si="70"/>
        <v>KL324H-9S</v>
      </c>
      <c r="I916" s="6" cm="1">
        <f t="array" ref="I916">_xlfn.LET(
 _xlpm.txt, E916,
 _xlpm.afterQty, IFERROR(_xlfn.TEXTAFTER(_xlpm.txt, "QTY:"), ""),
 _xlpm.numberText, TRIM(_xlfn.TEXTBEFORE(_xlpm.afterQty, " ")),
 _xlpm.cleanNum, SUBSTITUTE(_xlpm.numberText, ",", ""),
 IF(ISNUMBER(--_xlpm.cleanNum), --_xlpm.cleanNum, "")
)</f>
        <v>59040</v>
      </c>
      <c r="J916" s="6" cm="1">
        <f t="array" ref="J916">_xlfn.LET(
 _xlpm.txt, E916,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59040</v>
      </c>
      <c r="K916" s="6" t="str" cm="1">
        <f t="array" ref="K916">_xlfn.LET(
 _xlpm.txt, E916,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16" s="6" t="str">
        <f>IFERROR(_xlfn.TEXTAFTER(_xlfn.TEXTBEFORE(E916," PER"),"USD ")," ")</f>
        <v>0.70</v>
      </c>
      <c r="M916" s="6" t="str">
        <f t="shared" si="71"/>
        <v>PCS</v>
      </c>
      <c r="N916" s="6">
        <v>9676</v>
      </c>
      <c r="O916" s="6" t="s">
        <v>28</v>
      </c>
      <c r="P916" s="6">
        <v>372.85376910000002</v>
      </c>
      <c r="Q916" s="6">
        <v>3607733.07</v>
      </c>
      <c r="R916" s="6">
        <v>4.7226569869999997</v>
      </c>
      <c r="S916" s="6">
        <v>45696.42901</v>
      </c>
      <c r="T916" s="27">
        <v>1321873.3999999999</v>
      </c>
      <c r="U916" s="6">
        <f t="shared" si="72"/>
        <v>377.57642608700002</v>
      </c>
      <c r="V916" s="6">
        <f t="shared" si="73"/>
        <v>2022</v>
      </c>
      <c r="W916" s="10" t="str">
        <f>IFERROR(VLOOKUP(VALUE(D916),'HSN Lookup'!$A:$B,2,0),"Unknown")</f>
        <v>Household Steel Items</v>
      </c>
      <c r="X916" s="6" t="str">
        <f t="shared" si="74"/>
        <v>Other</v>
      </c>
    </row>
    <row r="917" spans="1:24">
      <c r="A917" s="25" t="s">
        <v>24</v>
      </c>
      <c r="B917" s="6" t="s">
        <v>1252</v>
      </c>
      <c r="C917" s="6" t="s">
        <v>26</v>
      </c>
      <c r="D917" s="26" t="s">
        <v>32</v>
      </c>
      <c r="E917" s="6" t="s">
        <v>1253</v>
      </c>
      <c r="F917" s="6" t="str">
        <f>LEFT(E917, FIND(" ", E917)-1)</f>
        <v>6578</v>
      </c>
      <c r="G917" s="6" t="str" cm="1">
        <f t="array" ref="G917">_xlfn.LET(
 _xlpm.txt, TRIM(E917),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 BIG</v>
      </c>
      <c r="H917" s="6" t="str">
        <f t="shared" si="70"/>
        <v>6578</v>
      </c>
      <c r="I917" s="6" cm="1">
        <f t="array" ref="I917">_xlfn.LET(
 _xlpm.txt, E917,
 _xlpm.afterQty, IFERROR(_xlfn.TEXTAFTER(_xlpm.txt, "QTY:"), ""),
 _xlpm.numberText, TRIM(_xlfn.TEXTBEFORE(_xlpm.afterQty, " ")),
 _xlpm.cleanNum, SUBSTITUTE(_xlpm.numberText, ",", ""),
 IF(ISNUMBER(--_xlpm.cleanNum), --_xlpm.cleanNum, "")
)</f>
        <v>37920</v>
      </c>
      <c r="J917" s="6" cm="1">
        <f t="array" ref="J917">_xlfn.LET(
 _xlpm.txt, E917,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37920</v>
      </c>
      <c r="K917" s="6" t="str" cm="1">
        <f t="array" ref="K917">_xlfn.LET(
 _xlpm.txt, E917,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17" s="6" t="str">
        <f>IFERROR(_xlfn.TEXTAFTER(_xlfn.TEXTBEFORE(E917," PER"),"USD ")," ")</f>
        <v>1.80</v>
      </c>
      <c r="M917" s="6" t="str">
        <f t="shared" si="71"/>
        <v>PCS</v>
      </c>
      <c r="N917" s="6">
        <v>11202.2</v>
      </c>
      <c r="O917" s="6" t="s">
        <v>28</v>
      </c>
      <c r="P917" s="6">
        <v>528.77799270000003</v>
      </c>
      <c r="Q917" s="6">
        <v>5923476.8300000001</v>
      </c>
      <c r="R917" s="6">
        <v>6.6976313200000002</v>
      </c>
      <c r="S917" s="6">
        <v>75028.205570000006</v>
      </c>
      <c r="T917" s="27">
        <v>2170361.9</v>
      </c>
      <c r="U917" s="6">
        <f t="shared" si="72"/>
        <v>535.47562402000005</v>
      </c>
      <c r="V917" s="6">
        <f t="shared" si="73"/>
        <v>2022</v>
      </c>
      <c r="W917" s="10" t="str">
        <f>IFERROR(VLOOKUP(VALUE(D917),'HSN Lookup'!$A:$B,2,0),"Unknown")</f>
        <v>Household Steel Items</v>
      </c>
      <c r="X917" s="6" t="str">
        <f t="shared" si="74"/>
        <v>Other</v>
      </c>
    </row>
    <row r="918" spans="1:24">
      <c r="A918" s="25" t="s">
        <v>24</v>
      </c>
      <c r="B918" s="6" t="s">
        <v>1252</v>
      </c>
      <c r="C918" s="6" t="s">
        <v>26</v>
      </c>
      <c r="D918" s="26" t="s">
        <v>32</v>
      </c>
      <c r="E918" s="6" t="s">
        <v>1254</v>
      </c>
      <c r="F918" s="6" t="str">
        <f>LEFT(E918, FIND(" ", E918)-1)</f>
        <v>6561</v>
      </c>
      <c r="G918" s="6" t="str" cm="1">
        <f t="array" ref="G918">_xlfn.LET(
 _xlpm.txt, TRIM(E918),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</v>
      </c>
      <c r="H918" s="6" t="str">
        <f t="shared" si="70"/>
        <v>6561</v>
      </c>
      <c r="I918" s="6" cm="1">
        <f t="array" ref="I918">_xlfn.LET(
 _xlpm.txt, E918,
 _xlpm.afterQty, IFERROR(_xlfn.TEXTAFTER(_xlpm.txt, "QTY:"), ""),
 _xlpm.numberText, TRIM(_xlfn.TEXTBEFORE(_xlpm.afterQty, " ")),
 _xlpm.cleanNum, SUBSTITUTE(_xlpm.numberText, ",", ""),
 IF(ISNUMBER(--_xlpm.cleanNum), --_xlpm.cleanNum, "")
)</f>
        <v>21600</v>
      </c>
      <c r="J918" s="6" cm="1">
        <f t="array" ref="J918">_xlfn.LET(
 _xlpm.txt, E918,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21600</v>
      </c>
      <c r="K918" s="6" t="str" cm="1">
        <f t="array" ref="K918">_xlfn.LET(
 _xlpm.txt, E918,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18" s="6" t="str">
        <f>IFERROR(_xlfn.TEXTAFTER(_xlfn.TEXTBEFORE(E918," PER"),"USD ")," ")</f>
        <v>2.75</v>
      </c>
      <c r="M918" s="6" t="str">
        <f t="shared" si="71"/>
        <v>PCS</v>
      </c>
      <c r="N918" s="6">
        <v>8232</v>
      </c>
      <c r="O918" s="6" t="s">
        <v>28</v>
      </c>
      <c r="P918" s="6">
        <v>626.20554179999999</v>
      </c>
      <c r="Q918" s="6">
        <v>5154924.0199999996</v>
      </c>
      <c r="R918" s="6">
        <v>7.931672474</v>
      </c>
      <c r="S918" s="6">
        <v>65293.527800000003</v>
      </c>
      <c r="T918" s="27">
        <v>1888764.2</v>
      </c>
      <c r="U918" s="6">
        <f t="shared" si="72"/>
        <v>634.13721427400003</v>
      </c>
      <c r="V918" s="6">
        <f t="shared" si="73"/>
        <v>2022</v>
      </c>
      <c r="W918" s="10" t="str">
        <f>IFERROR(VLOOKUP(VALUE(D918),'HSN Lookup'!$A:$B,2,0),"Unknown")</f>
        <v>Household Steel Items</v>
      </c>
      <c r="X918" s="6" t="str">
        <f t="shared" si="74"/>
        <v>Lunch Box</v>
      </c>
    </row>
    <row r="919" spans="1:24">
      <c r="A919" s="25" t="s">
        <v>24</v>
      </c>
      <c r="B919" s="6" t="s">
        <v>1252</v>
      </c>
      <c r="C919" s="6" t="s">
        <v>26</v>
      </c>
      <c r="D919" s="26" t="s">
        <v>32</v>
      </c>
      <c r="E919" s="6" t="s">
        <v>1255</v>
      </c>
      <c r="F919" s="6" t="str">
        <f>LEFT(E919, FIND(" ", E919)-1)</f>
        <v>6901</v>
      </c>
      <c r="G919" s="6" t="str" cm="1">
        <f t="array" ref="G919">_xlfn.LET(
 _xlpm.txt, TRIM(E919),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</v>
      </c>
      <c r="H919" s="6" t="str">
        <f t="shared" si="70"/>
        <v>6901</v>
      </c>
      <c r="I919" s="6" cm="1">
        <f t="array" ref="I919">_xlfn.LET(
 _xlpm.txt, E919,
 _xlpm.afterQty, IFERROR(_xlfn.TEXTAFTER(_xlpm.txt, "QTY:"), ""),
 _xlpm.numberText, TRIM(_xlfn.TEXTBEFORE(_xlpm.afterQty, " ")),
 _xlpm.cleanNum, SUBSTITUTE(_xlpm.numberText, ",", ""),
 IF(ISNUMBER(--_xlpm.cleanNum), --_xlpm.cleanNum, "")
)</f>
        <v>56184</v>
      </c>
      <c r="J919" s="6" cm="1">
        <f t="array" ref="J919">_xlfn.LET(
 _xlpm.txt, E919,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56184</v>
      </c>
      <c r="K919" s="6" t="str" cm="1">
        <f t="array" ref="K919">_xlfn.LET(
 _xlpm.txt, E919,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19" s="6" t="str">
        <f>IFERROR(_xlfn.TEXTAFTER(_xlfn.TEXTBEFORE(E919," PER"),"USD ")," ")</f>
        <v>1.06</v>
      </c>
      <c r="M919" s="6" t="str">
        <f t="shared" si="71"/>
        <v>PCS</v>
      </c>
      <c r="N919" s="6">
        <v>9129.9</v>
      </c>
      <c r="O919" s="6" t="s">
        <v>28</v>
      </c>
      <c r="P919" s="6">
        <v>566.09374360000004</v>
      </c>
      <c r="Q919" s="6">
        <v>5168379.2699999996</v>
      </c>
      <c r="R919" s="6">
        <v>7.1702817430000003</v>
      </c>
      <c r="S919" s="6">
        <v>65463.955289999998</v>
      </c>
      <c r="T919" s="27">
        <v>1893694.2</v>
      </c>
      <c r="U919" s="6">
        <f t="shared" si="72"/>
        <v>573.26402534300007</v>
      </c>
      <c r="V919" s="6">
        <f t="shared" si="73"/>
        <v>2022</v>
      </c>
      <c r="W919" s="10" t="str">
        <f>IFERROR(VLOOKUP(VALUE(D919),'HSN Lookup'!$A:$B,2,0),"Unknown")</f>
        <v>Household Steel Items</v>
      </c>
      <c r="X919" s="6" t="str">
        <f t="shared" si="74"/>
        <v>Other</v>
      </c>
    </row>
    <row r="920" spans="1:24">
      <c r="A920" s="25" t="s">
        <v>24</v>
      </c>
      <c r="B920" s="6" t="s">
        <v>1252</v>
      </c>
      <c r="C920" s="6" t="s">
        <v>26</v>
      </c>
      <c r="D920" s="26" t="s">
        <v>32</v>
      </c>
      <c r="E920" s="6" t="s">
        <v>1256</v>
      </c>
      <c r="F920" s="6" t="str">
        <f>LEFT(E920, FIND(" ", E920)-1)</f>
        <v>6527</v>
      </c>
      <c r="G920" s="6" t="str" cm="1">
        <f t="array" ref="G920">_xlfn.LET(
 _xlpm.txt, TRIM(E920),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</v>
      </c>
      <c r="H920" s="6" t="str">
        <f t="shared" si="70"/>
        <v>6527</v>
      </c>
      <c r="I920" s="6" cm="1">
        <f t="array" ref="I920">_xlfn.LET(
 _xlpm.txt, E920,
 _xlpm.afterQty, IFERROR(_xlfn.TEXTAFTER(_xlpm.txt, "QTY:"), ""),
 _xlpm.numberText, TRIM(_xlfn.TEXTBEFORE(_xlpm.afterQty, " ")),
 _xlpm.cleanNum, SUBSTITUTE(_xlpm.numberText, ",", ""),
 IF(ISNUMBER(--_xlpm.cleanNum), --_xlpm.cleanNum, "")
)</f>
        <v>25560</v>
      </c>
      <c r="J920" s="6" cm="1">
        <f t="array" ref="J920">_xlfn.LET(
 _xlpm.txt, E920,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25560</v>
      </c>
      <c r="K920" s="6" t="str" cm="1">
        <f t="array" ref="K920">_xlfn.LET(
 _xlpm.txt, E920,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20" s="6" t="str">
        <f>IFERROR(_xlfn.TEXTAFTER(_xlfn.TEXTBEFORE(E920," PER"),"USD ")," ")</f>
        <v>2.06</v>
      </c>
      <c r="M920" s="6" t="str">
        <f t="shared" si="71"/>
        <v>PCS</v>
      </c>
      <c r="N920" s="6">
        <v>8903.4</v>
      </c>
      <c r="O920" s="6" t="s">
        <v>28</v>
      </c>
      <c r="P920" s="6">
        <v>513.22530830000005</v>
      </c>
      <c r="Q920" s="6">
        <v>4569450.21</v>
      </c>
      <c r="R920" s="6">
        <v>6.5006372170000004</v>
      </c>
      <c r="S920" s="6">
        <v>57877.773399999998</v>
      </c>
      <c r="T920" s="27">
        <v>1674246.5</v>
      </c>
      <c r="U920" s="6">
        <f t="shared" si="72"/>
        <v>519.72594551700001</v>
      </c>
      <c r="V920" s="6">
        <f t="shared" si="73"/>
        <v>2022</v>
      </c>
      <c r="W920" s="10" t="str">
        <f>IFERROR(VLOOKUP(VALUE(D920),'HSN Lookup'!$A:$B,2,0),"Unknown")</f>
        <v>Household Steel Items</v>
      </c>
      <c r="X920" s="6" t="str">
        <f t="shared" si="74"/>
        <v>Lunch Box</v>
      </c>
    </row>
    <row r="921" spans="1:24">
      <c r="A921" s="25" t="s">
        <v>24</v>
      </c>
      <c r="B921" s="6" t="s">
        <v>1252</v>
      </c>
      <c r="C921" s="6" t="s">
        <v>26</v>
      </c>
      <c r="D921" s="26" t="s">
        <v>32</v>
      </c>
      <c r="E921" s="6" t="s">
        <v>1257</v>
      </c>
      <c r="F921" s="6" t="str">
        <f>LEFT(E921, FIND(" ", E921)-1)</f>
        <v>6862</v>
      </c>
      <c r="G921" s="6" t="str" cm="1">
        <f t="array" ref="G921">_xlfn.LET(
 _xlpm.txt, TRIM(E921),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 LARGE</v>
      </c>
      <c r="H921" s="6" t="str">
        <f t="shared" si="70"/>
        <v>6862</v>
      </c>
      <c r="I921" s="6" cm="1">
        <f t="array" ref="I921">_xlfn.LET(
 _xlpm.txt, E921,
 _xlpm.afterQty, IFERROR(_xlfn.TEXTAFTER(_xlpm.txt, "QTY:"), ""),
 _xlpm.numberText, TRIM(_xlfn.TEXTBEFORE(_xlpm.afterQty, " ")),
 _xlpm.cleanNum, SUBSTITUTE(_xlpm.numberText, ",", ""),
 IF(ISNUMBER(--_xlpm.cleanNum), --_xlpm.cleanNum, "")
)</f>
        <v>20400</v>
      </c>
      <c r="J921" s="6" cm="1">
        <f t="array" ref="J921">_xlfn.LET(
 _xlpm.txt, E921,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20400</v>
      </c>
      <c r="K921" s="6" t="str" cm="1">
        <f t="array" ref="K921">_xlfn.LET(
 _xlpm.txt, E921,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21" s="6" t="str">
        <f>IFERROR(_xlfn.TEXTAFTER(_xlfn.TEXTBEFORE(E921," PER"),"USD ")," ")</f>
        <v xml:space="preserve"> </v>
      </c>
      <c r="M921" s="6" t="str">
        <f t="shared" si="71"/>
        <v>PCS</v>
      </c>
      <c r="N921" s="6">
        <v>5100</v>
      </c>
      <c r="O921" s="6" t="s">
        <v>28</v>
      </c>
      <c r="P921" s="6">
        <v>565.8267118</v>
      </c>
      <c r="Q921" s="6">
        <v>2885716.23</v>
      </c>
      <c r="R921" s="6">
        <v>7.166899452</v>
      </c>
      <c r="S921" s="6">
        <v>36551.187209999996</v>
      </c>
      <c r="T921" s="27">
        <v>1057326.3999999999</v>
      </c>
      <c r="U921" s="6">
        <f t="shared" si="72"/>
        <v>572.99361125200005</v>
      </c>
      <c r="V921" s="6">
        <f t="shared" si="73"/>
        <v>2022</v>
      </c>
      <c r="W921" s="10" t="str">
        <f>IFERROR(VLOOKUP(VALUE(D921),'HSN Lookup'!$A:$B,2,0),"Unknown")</f>
        <v>Household Steel Items</v>
      </c>
      <c r="X921" s="6" t="str">
        <f t="shared" si="74"/>
        <v>Other</v>
      </c>
    </row>
    <row r="922" spans="1:24">
      <c r="A922" s="25" t="s">
        <v>24</v>
      </c>
      <c r="B922" s="6" t="s">
        <v>1252</v>
      </c>
      <c r="C922" s="6" t="s">
        <v>26</v>
      </c>
      <c r="D922" s="26" t="s">
        <v>32</v>
      </c>
      <c r="E922" s="6" t="s">
        <v>1258</v>
      </c>
      <c r="F922" s="6" t="str">
        <f>LEFT(E922, FIND(" ", E922)-1)</f>
        <v>8505</v>
      </c>
      <c r="G922" s="6" t="str" cm="1">
        <f t="array" ref="G922">_xlfn.LET(
 _xlpm.txt, TRIM(E922),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3 LAYER</v>
      </c>
      <c r="H922" s="6" t="str">
        <f t="shared" si="70"/>
        <v>8505</v>
      </c>
      <c r="I922" s="6" cm="1">
        <f t="array" ref="I922">_xlfn.LET(
 _xlpm.txt, E922,
 _xlpm.afterQty, IFERROR(_xlfn.TEXTAFTER(_xlpm.txt, "QTY:"), ""),
 _xlpm.numberText, TRIM(_xlfn.TEXTBEFORE(_xlpm.afterQty, " ")),
 _xlpm.cleanNum, SUBSTITUTE(_xlpm.numberText, ",", ""),
 IF(ISNUMBER(--_xlpm.cleanNum), --_xlpm.cleanNum, "")
)</f>
        <v>16800</v>
      </c>
      <c r="J922" s="6" cm="1">
        <f t="array" ref="J922">_xlfn.LET(
 _xlpm.txt, E922,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</v>
      </c>
      <c r="K922" s="6" t="str" cm="1">
        <f t="array" ref="K922">_xlfn.LET(
 _xlpm.txt, E922,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22" s="6" t="str">
        <f>IFERROR(_xlfn.TEXTAFTER(_xlfn.TEXTBEFORE(E922," PER"),"USD ")," ")</f>
        <v>3.75</v>
      </c>
      <c r="M922" s="6" t="str">
        <f t="shared" si="71"/>
        <v>PCS</v>
      </c>
      <c r="N922" s="6">
        <v>10892</v>
      </c>
      <c r="O922" s="6" t="s">
        <v>28</v>
      </c>
      <c r="P922" s="6">
        <v>501.95962909999997</v>
      </c>
      <c r="Q922" s="6">
        <v>5467344.2800000003</v>
      </c>
      <c r="R922" s="6">
        <v>6.3579433700000001</v>
      </c>
      <c r="S922" s="6">
        <v>69250.719190000003</v>
      </c>
      <c r="T922" s="27">
        <v>2003235</v>
      </c>
      <c r="U922" s="6">
        <f t="shared" si="72"/>
        <v>508.31757246999996</v>
      </c>
      <c r="V922" s="6">
        <f t="shared" si="73"/>
        <v>2022</v>
      </c>
      <c r="W922" s="10" t="str">
        <f>IFERROR(VLOOKUP(VALUE(D922),'HSN Lookup'!$A:$B,2,0),"Unknown")</f>
        <v>Household Steel Items</v>
      </c>
      <c r="X922" s="6" t="str">
        <f t="shared" si="74"/>
        <v>Lunch Box</v>
      </c>
    </row>
    <row r="923" spans="1:24">
      <c r="A923" s="25" t="s">
        <v>24</v>
      </c>
      <c r="B923" s="6" t="s">
        <v>1259</v>
      </c>
      <c r="C923" s="6" t="s">
        <v>26</v>
      </c>
      <c r="D923" s="26" t="s">
        <v>32</v>
      </c>
      <c r="E923" s="6" t="s">
        <v>1260</v>
      </c>
      <c r="F923" s="6" t="str">
        <f>LEFT(E923, FIND(" ", E923)-1)</f>
        <v>SL-89</v>
      </c>
      <c r="G923" s="6" t="str" cm="1">
        <f t="array" ref="G923">_xlfn.LET(
 _xlpm.txt, TRIM(E923),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HANGER WITH HOOK</v>
      </c>
      <c r="H923" s="6" t="str">
        <f t="shared" si="70"/>
        <v>SL-89</v>
      </c>
      <c r="I923" s="6" cm="1">
        <f t="array" ref="I923">_xlfn.LET(
 _xlpm.txt, E923,
 _xlpm.afterQty, IFERROR(_xlfn.TEXTAFTER(_xlpm.txt, "QTY:"), ""),
 _xlpm.numberText, TRIM(_xlfn.TEXTBEFORE(_xlpm.afterQty, " ")),
 _xlpm.cleanNum, SUBSTITUTE(_xlpm.numberText, ",", ""),
 IF(ISNUMBER(--_xlpm.cleanNum), --_xlpm.cleanNum, "")
)</f>
        <v>70056</v>
      </c>
      <c r="J923" s="6" cm="1">
        <f t="array" ref="J923">_xlfn.LET(
 _xlpm.txt, E923,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923" s="6" t="str" cm="1">
        <f t="array" ref="K923">_xlfn.LET(
 _xlpm.txt, E923,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PACKS</v>
      </c>
      <c r="L923" s="6" t="str">
        <f>IFERROR(_xlfn.TEXTAFTER(_xlfn.TEXTBEFORE(E923," PER"),"USD ")," ")</f>
        <v>1.18</v>
      </c>
      <c r="M923" s="6" t="str">
        <f t="shared" si="71"/>
        <v>OTHER</v>
      </c>
      <c r="N923" s="6">
        <v>15568</v>
      </c>
      <c r="O923" s="6" t="s">
        <v>28</v>
      </c>
      <c r="P923" s="6">
        <v>440.61864209999999</v>
      </c>
      <c r="Q923" s="6">
        <v>6859551.0199999996</v>
      </c>
      <c r="R923" s="6">
        <v>5.5809834340000002</v>
      </c>
      <c r="S923" s="6">
        <v>86884.750090000001</v>
      </c>
      <c r="T923" s="27">
        <v>2513339.5</v>
      </c>
      <c r="U923" s="6">
        <f t="shared" si="72"/>
        <v>446.19962553400001</v>
      </c>
      <c r="V923" s="6">
        <f t="shared" si="73"/>
        <v>2022</v>
      </c>
      <c r="W923" s="10" t="str">
        <f>IFERROR(VLOOKUP(VALUE(D923),'HSN Lookup'!$A:$B,2,0),"Unknown")</f>
        <v>Household Steel Items</v>
      </c>
      <c r="X923" s="6" t="str">
        <f t="shared" si="74"/>
        <v>Hanger</v>
      </c>
    </row>
    <row r="924" spans="1:24">
      <c r="A924" s="25" t="s">
        <v>24</v>
      </c>
      <c r="B924" s="6" t="s">
        <v>1261</v>
      </c>
      <c r="C924" s="6" t="s">
        <v>26</v>
      </c>
      <c r="D924" s="26" t="s">
        <v>32</v>
      </c>
      <c r="E924" s="6" t="s">
        <v>1262</v>
      </c>
      <c r="F924" s="6" t="str">
        <f>LEFT(E924, FIND(" ", E924)-1)</f>
        <v>SB-12</v>
      </c>
      <c r="G924" s="6" t="str" cm="1">
        <f t="array" ref="G924">_xlfn.LET(
 _xlpm.txt, TRIM(E924),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924" s="6" t="str">
        <f t="shared" si="70"/>
        <v>SB-12</v>
      </c>
      <c r="I924" s="6" cm="1">
        <f t="array" ref="I924">_xlfn.LET(
 _xlpm.txt, E924,
 _xlpm.afterQty, IFERROR(_xlfn.TEXTAFTER(_xlpm.txt, "QTY:"), ""),
 _xlpm.numberText, TRIM(_xlfn.TEXTBEFORE(_xlpm.afterQty, " ")),
 _xlpm.cleanNum, SUBSTITUTE(_xlpm.numberText, ",", ""),
 IF(ISNUMBER(--_xlpm.cleanNum), --_xlpm.cleanNum, "")
)</f>
        <v>25200</v>
      </c>
      <c r="J924" s="6" cm="1">
        <f t="array" ref="J924">_xlfn.LET(
 _xlpm.txt, E924,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924" s="6" t="str" cm="1">
        <f t="array" ref="K924">_xlfn.LET(
 _xlpm.txt, E924,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24" s="6" t="str">
        <f>IFERROR(_xlfn.TEXTAFTER(_xlfn.TEXTBEFORE(E924," PER"),"USD ")," ")</f>
        <v>1.1724</v>
      </c>
      <c r="M924" s="6" t="str">
        <f t="shared" si="71"/>
        <v>PCS</v>
      </c>
      <c r="N924" s="6">
        <v>5985</v>
      </c>
      <c r="O924" s="6" t="s">
        <v>28</v>
      </c>
      <c r="P924" s="6">
        <v>425.47055640000002</v>
      </c>
      <c r="Q924" s="6">
        <v>2546441.2799999998</v>
      </c>
      <c r="R924" s="6">
        <v>5.3891140770000003</v>
      </c>
      <c r="S924" s="6">
        <v>32253.847750000001</v>
      </c>
      <c r="T924" s="27">
        <v>933016.1</v>
      </c>
      <c r="U924" s="6">
        <f t="shared" si="72"/>
        <v>430.85967047700001</v>
      </c>
      <c r="V924" s="6">
        <f t="shared" si="73"/>
        <v>2022</v>
      </c>
      <c r="W924" s="10" t="str">
        <f>IFERROR(VLOOKUP(VALUE(D924),'HSN Lookup'!$A:$B,2,0),"Unknown")</f>
        <v>Household Steel Items</v>
      </c>
      <c r="X924" s="6" t="str">
        <f t="shared" si="74"/>
        <v>Tea Strainer</v>
      </c>
    </row>
    <row r="925" spans="1:24">
      <c r="A925" s="25" t="s">
        <v>24</v>
      </c>
      <c r="B925" s="6" t="s">
        <v>1261</v>
      </c>
      <c r="C925" s="6" t="s">
        <v>26</v>
      </c>
      <c r="D925" s="26" t="s">
        <v>32</v>
      </c>
      <c r="E925" s="6" t="s">
        <v>1263</v>
      </c>
      <c r="F925" s="6" t="str">
        <f>LEFT(E925, FIND(" ", E925)-1)</f>
        <v>NP-19</v>
      </c>
      <c r="G925" s="6" t="str" cm="1">
        <f t="array" ref="G925">_xlfn.LET(
 _xlpm.txt, TRIM(E925),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925" s="6" t="str">
        <f t="shared" si="70"/>
        <v>NP-19</v>
      </c>
      <c r="I925" s="6" t="str" cm="1">
        <f t="array" ref="I925">_xlfn.LET(
 _xlpm.txt, E925,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25" s="6" t="e" cm="1">
        <f t="array" ref="J925">_xlfn.LET(
 _xlpm.txt, E925,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25" s="6" t="e" cm="1">
        <f t="array" ref="K925">_xlfn.LET(
 _xlpm.txt, E925,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925" s="6" t="str">
        <f>IFERROR(_xlfn.TEXTAFTER(_xlfn.TEXTBEFORE(E925," PER"),"USD ")," ")</f>
        <v>0.4992</v>
      </c>
      <c r="M925" s="6" t="e">
        <f t="shared" si="71"/>
        <v>#VALUE!</v>
      </c>
      <c r="N925" s="6">
        <v>7882.5</v>
      </c>
      <c r="O925" s="6" t="s">
        <v>28</v>
      </c>
      <c r="P925" s="6">
        <v>275.36698639999997</v>
      </c>
      <c r="Q925" s="6">
        <v>2170580.27</v>
      </c>
      <c r="R925" s="6">
        <v>3.4878655649999999</v>
      </c>
      <c r="S925" s="6">
        <v>27493.100320000001</v>
      </c>
      <c r="T925" s="27">
        <v>795300.7</v>
      </c>
      <c r="U925" s="6">
        <f t="shared" si="72"/>
        <v>278.85485196499997</v>
      </c>
      <c r="V925" s="6">
        <f t="shared" si="73"/>
        <v>2022</v>
      </c>
      <c r="W925" s="10" t="str">
        <f>IFERROR(VLOOKUP(VALUE(D925),'HSN Lookup'!$A:$B,2,0),"Unknown")</f>
        <v>Household Steel Items</v>
      </c>
      <c r="X925" s="6" t="str">
        <f t="shared" si="74"/>
        <v>Other</v>
      </c>
    </row>
    <row r="926" spans="1:24">
      <c r="A926" s="25" t="s">
        <v>24</v>
      </c>
      <c r="B926" s="6" t="s">
        <v>1261</v>
      </c>
      <c r="C926" s="6" t="s">
        <v>26</v>
      </c>
      <c r="D926" s="26" t="s">
        <v>32</v>
      </c>
      <c r="E926" s="6" t="s">
        <v>1264</v>
      </c>
      <c r="F926" s="6" t="str">
        <f>LEFT(E926, FIND(" ", E926)-1)</f>
        <v>NP-55</v>
      </c>
      <c r="G926" s="6" t="str" cm="1">
        <f t="array" ref="G926">_xlfn.LET(
 _xlpm.txt, TRIM(E926),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926" s="6" t="str">
        <f t="shared" si="70"/>
        <v>NP-55</v>
      </c>
      <c r="I926" s="6" cm="1">
        <f t="array" ref="I926">_xlfn.LET(
 _xlpm.txt, E926,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926" s="6" cm="1">
        <f t="array" ref="J926">_xlfn.LET(
 _xlpm.txt, E926,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926" s="6" t="str" cm="1">
        <f t="array" ref="K926">_xlfn.LET(
 _xlpm.txt, E926,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26" s="6" t="str">
        <f>IFERROR(_xlfn.TEXTAFTER(_xlfn.TEXTBEFORE(E926," PER"),"USD ")," ")</f>
        <v>0.3146</v>
      </c>
      <c r="M926" s="6" t="str">
        <f t="shared" si="71"/>
        <v>PCS</v>
      </c>
      <c r="N926" s="6">
        <v>2310</v>
      </c>
      <c r="O926" s="6" t="s">
        <v>28</v>
      </c>
      <c r="P926" s="6">
        <v>591.60875759999999</v>
      </c>
      <c r="Q926" s="6">
        <v>1366616.23</v>
      </c>
      <c r="R926" s="6">
        <v>7.4934611469999997</v>
      </c>
      <c r="S926" s="6">
        <v>17309.895250000001</v>
      </c>
      <c r="T926" s="27">
        <v>500728.1</v>
      </c>
      <c r="U926" s="6">
        <f t="shared" si="72"/>
        <v>599.10221874699994</v>
      </c>
      <c r="V926" s="6">
        <f t="shared" si="73"/>
        <v>2022</v>
      </c>
      <c r="W926" s="10" t="str">
        <f>IFERROR(VLOOKUP(VALUE(D926),'HSN Lookup'!$A:$B,2,0),"Unknown")</f>
        <v>Household Steel Items</v>
      </c>
      <c r="X926" s="6" t="str">
        <f t="shared" si="74"/>
        <v>Tea Strainer</v>
      </c>
    </row>
    <row r="927" spans="1:24">
      <c r="A927" s="25" t="s">
        <v>24</v>
      </c>
      <c r="B927" s="6" t="s">
        <v>1265</v>
      </c>
      <c r="C927" s="6" t="s">
        <v>26</v>
      </c>
      <c r="D927" s="26" t="s">
        <v>32</v>
      </c>
      <c r="E927" s="6" t="s">
        <v>1266</v>
      </c>
      <c r="F927" s="6" t="str">
        <f>LEFT(E927, FIND(" ", E927)-1)</f>
        <v>AM-253</v>
      </c>
      <c r="G927" s="6" t="str" cm="1">
        <f t="array" ref="G927">_xlfn.LET(
 _xlpm.txt, TRIM(E927),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KITCHEN TURNER</v>
      </c>
      <c r="H927" s="6" t="str">
        <f t="shared" si="70"/>
        <v>AM-253</v>
      </c>
      <c r="I927" s="6" cm="1">
        <f t="array" ref="I927">_xlfn.LET(
 _xlpm.txt, E927,
 _xlpm.afterQty, IFERROR(_xlfn.TEXTAFTER(_xlpm.txt, "QTY:"), ""),
 _xlpm.numberText, TRIM(_xlfn.TEXTBEFORE(_xlpm.afterQty, " ")),
 _xlpm.cleanNum, SUBSTITUTE(_xlpm.numberText, ",", ""),
 IF(ISNUMBER(--_xlpm.cleanNum), --_xlpm.cleanNum, "")
)</f>
        <v>8712</v>
      </c>
      <c r="J927" s="6" cm="1">
        <f t="array" ref="J927">_xlfn.LET(
 _xlpm.txt, E927,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8712</v>
      </c>
      <c r="K927" s="6" t="str" cm="1">
        <f t="array" ref="K927">_xlfn.LET(
 _xlpm.txt, E927,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27" s="6" t="str">
        <f>IFERROR(_xlfn.TEXTAFTER(_xlfn.TEXTBEFORE(E927," PER"),"USD ")," ")</f>
        <v>0.579</v>
      </c>
      <c r="M927" s="6" t="str">
        <f t="shared" si="71"/>
        <v>PCS</v>
      </c>
      <c r="N927" s="6">
        <v>847</v>
      </c>
      <c r="O927" s="6" t="s">
        <v>28</v>
      </c>
      <c r="P927" s="6">
        <v>516.41458090000003</v>
      </c>
      <c r="Q927" s="6">
        <v>437403.15</v>
      </c>
      <c r="R927" s="6">
        <v>6.5785296930000001</v>
      </c>
      <c r="S927" s="6">
        <v>5572.0146500000001</v>
      </c>
      <c r="T927" s="27">
        <v>160264.5</v>
      </c>
      <c r="U927" s="6">
        <f t="shared" si="72"/>
        <v>522.99311059299998</v>
      </c>
      <c r="V927" s="6">
        <f t="shared" si="73"/>
        <v>2022</v>
      </c>
      <c r="W927" s="10" t="str">
        <f>IFERROR(VLOOKUP(VALUE(D927),'HSN Lookup'!$A:$B,2,0),"Unknown")</f>
        <v>Household Steel Items</v>
      </c>
      <c r="X927" s="6" t="str">
        <f t="shared" si="74"/>
        <v>Other</v>
      </c>
    </row>
    <row r="928" spans="1:24">
      <c r="A928" s="25" t="s">
        <v>24</v>
      </c>
      <c r="B928" s="6" t="s">
        <v>1265</v>
      </c>
      <c r="C928" s="6" t="s">
        <v>26</v>
      </c>
      <c r="D928" s="26" t="s">
        <v>32</v>
      </c>
      <c r="E928" s="6" t="s">
        <v>1267</v>
      </c>
      <c r="F928" s="6" t="str">
        <f>LEFT(E928, FIND(" ", E928)-1)</f>
        <v>NP-20</v>
      </c>
      <c r="G928" s="6" t="str" cm="1">
        <f t="array" ref="G928">_xlfn.LET(
 _xlpm.txt, TRIM(E928),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928" s="6" t="str">
        <f t="shared" si="70"/>
        <v>NP-20</v>
      </c>
      <c r="I928" s="6" t="str" cm="1">
        <f t="array" ref="I928">_xlfn.LET(
 _xlpm.txt, E928,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28" s="6" t="e" cm="1">
        <f t="array" ref="J928">_xlfn.LET(
 _xlpm.txt, E928,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28" s="6" t="e" cm="1">
        <f t="array" ref="K928">_xlfn.LET(
 _xlpm.txt, E928,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28" s="6" t="str">
        <f>IFERROR(_xlfn.TEXTAFTER(_xlfn.TEXTBEFORE(E928," PER"),"USD ")," ")</f>
        <v>1.113</v>
      </c>
      <c r="M928" s="6" t="e">
        <f t="shared" si="71"/>
        <v>#N/A</v>
      </c>
      <c r="N928" s="6">
        <v>102.4</v>
      </c>
      <c r="O928" s="6" t="s">
        <v>28</v>
      </c>
      <c r="P928" s="6">
        <v>543.15664059999995</v>
      </c>
      <c r="Q928" s="6">
        <v>55619.24</v>
      </c>
      <c r="R928" s="6">
        <v>6.9191928740000002</v>
      </c>
      <c r="S928" s="6">
        <v>708.52535030000001</v>
      </c>
      <c r="T928" s="27">
        <v>20378.900000000001</v>
      </c>
      <c r="U928" s="6">
        <f t="shared" si="72"/>
        <v>550.07583347399998</v>
      </c>
      <c r="V928" s="6">
        <f t="shared" si="73"/>
        <v>2022</v>
      </c>
      <c r="W928" s="10" t="str">
        <f>IFERROR(VLOOKUP(VALUE(D928),'HSN Lookup'!$A:$B,2,0),"Unknown")</f>
        <v>Household Steel Items</v>
      </c>
      <c r="X928" s="6" t="str">
        <f t="shared" si="74"/>
        <v>Other</v>
      </c>
    </row>
    <row r="929" spans="1:24">
      <c r="A929" s="25" t="s">
        <v>24</v>
      </c>
      <c r="B929" s="6" t="s">
        <v>1265</v>
      </c>
      <c r="C929" s="6" t="s">
        <v>26</v>
      </c>
      <c r="D929" s="26" t="s">
        <v>32</v>
      </c>
      <c r="E929" s="6" t="s">
        <v>1268</v>
      </c>
      <c r="F929" s="6" t="str">
        <f>LEFT(E929, FIND(" ", E929)-1)</f>
        <v>MILD</v>
      </c>
      <c r="G929" s="6" t="str" cm="1">
        <f t="array" ref="G929">_xlfn.LET(
 _xlpm.txt, TRIM(E929),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RYX-02-020</v>
      </c>
      <c r="H929" s="6" t="str">
        <f t="shared" si="70"/>
        <v>MILD</v>
      </c>
      <c r="I929" s="6" t="str" cm="1">
        <f t="array" ref="I929">_xlfn.LET(
 _xlpm.txt, E929,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29" s="6" t="e" cm="1">
        <f t="array" ref="J929">_xlfn.LET(
 _xlpm.txt, E929,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29" s="6" t="str" cm="1">
        <f t="array" ref="K929">_xlfn.LET(
 _xlpm.txt, E929,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29" s="6" t="str">
        <f>IFERROR(_xlfn.TEXTAFTER(_xlfn.TEXTBEFORE(E929," PER"),"USD ")," ")</f>
        <v>15.30</v>
      </c>
      <c r="M929" s="6" t="str">
        <f t="shared" si="71"/>
        <v>PCS</v>
      </c>
      <c r="N929" s="6">
        <v>4004</v>
      </c>
      <c r="O929" s="6" t="s">
        <v>28</v>
      </c>
      <c r="P929" s="6">
        <v>457.862008</v>
      </c>
      <c r="Q929" s="6">
        <v>1833279.48</v>
      </c>
      <c r="R929" s="6">
        <v>5.8326370440000002</v>
      </c>
      <c r="S929" s="6">
        <v>23353.87873</v>
      </c>
      <c r="T929" s="27">
        <v>671713.6</v>
      </c>
      <c r="U929" s="6">
        <f t="shared" si="72"/>
        <v>463.69464504400003</v>
      </c>
      <c r="V929" s="6">
        <f t="shared" si="73"/>
        <v>2022</v>
      </c>
      <c r="W929" s="10" t="str">
        <f>IFERROR(VLOOKUP(VALUE(D929),'HSN Lookup'!$A:$B,2,0),"Unknown")</f>
        <v>Household Steel Items</v>
      </c>
      <c r="X929" s="6" t="str">
        <f t="shared" si="74"/>
        <v>Cloth Stand</v>
      </c>
    </row>
    <row r="930" spans="1:24">
      <c r="A930" s="25" t="s">
        <v>24</v>
      </c>
      <c r="B930" s="6" t="s">
        <v>1265</v>
      </c>
      <c r="C930" s="6" t="s">
        <v>26</v>
      </c>
      <c r="D930" s="26" t="s">
        <v>32</v>
      </c>
      <c r="E930" s="6" t="s">
        <v>1269</v>
      </c>
      <c r="F930" s="6" t="str">
        <f>LEFT(E930, FIND(" ", E930)-1)</f>
        <v>NP-21</v>
      </c>
      <c r="G930" s="6" t="str" cm="1">
        <f t="array" ref="G930">_xlfn.LET(
 _xlpm.txt, TRIM(E930),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930" s="6" t="str">
        <f t="shared" si="70"/>
        <v>NP-21</v>
      </c>
      <c r="I930" s="6" t="str" cm="1">
        <f t="array" ref="I930">_xlfn.LET(
 _xlpm.txt, E930,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30" s="6" t="e" cm="1">
        <f t="array" ref="J930">_xlfn.LET(
 _xlpm.txt, E930,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30" s="6" t="str" cm="1">
        <f t="array" ref="K930">_xlfn.LET(
 _xlpm.txt, E930,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30" s="6" t="str">
        <f>IFERROR(_xlfn.TEXTAFTER(_xlfn.TEXTBEFORE(E930," PER"),"USD ")," ")</f>
        <v>1.140</v>
      </c>
      <c r="M930" s="6" t="str">
        <f t="shared" si="71"/>
        <v>PCS</v>
      </c>
      <c r="N930" s="6">
        <v>3539.2</v>
      </c>
      <c r="O930" s="6" t="s">
        <v>28</v>
      </c>
      <c r="P930" s="6">
        <v>556.33116240000004</v>
      </c>
      <c r="Q930" s="6">
        <v>1968967.25</v>
      </c>
      <c r="R930" s="6">
        <v>7.0870211769999996</v>
      </c>
      <c r="S930" s="6">
        <v>25082.38535</v>
      </c>
      <c r="T930" s="27">
        <v>721429.6</v>
      </c>
      <c r="U930" s="6">
        <f t="shared" si="72"/>
        <v>563.41818357700004</v>
      </c>
      <c r="V930" s="6">
        <f t="shared" si="73"/>
        <v>2022</v>
      </c>
      <c r="W930" s="10" t="str">
        <f>IFERROR(VLOOKUP(VALUE(D930),'HSN Lookup'!$A:$B,2,0),"Unknown")</f>
        <v>Household Steel Items</v>
      </c>
      <c r="X930" s="6" t="str">
        <f t="shared" si="74"/>
        <v>Other</v>
      </c>
    </row>
    <row r="931" spans="1:24">
      <c r="A931" s="25" t="s">
        <v>24</v>
      </c>
      <c r="B931" s="6" t="s">
        <v>1265</v>
      </c>
      <c r="C931" s="6" t="s">
        <v>26</v>
      </c>
      <c r="D931" s="26" t="s">
        <v>32</v>
      </c>
      <c r="E931" s="6" t="s">
        <v>1270</v>
      </c>
      <c r="F931" s="6" t="str">
        <f>LEFT(E931, FIND(" ", E931)-1)</f>
        <v>AM-06</v>
      </c>
      <c r="G931" s="6" t="str" cm="1">
        <f t="array" ref="G931">_xlfn.LET(
 _xlpm.txt, TRIM(E931),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BOTTLE 750ML SG805</v>
      </c>
      <c r="H931" s="6" t="str">
        <f t="shared" si="70"/>
        <v>AM-06</v>
      </c>
      <c r="I931" s="6" cm="1">
        <f t="array" ref="I931">_xlfn.LET(
 _xlpm.txt, E931,
 _xlpm.afterQty, IFERROR(_xlfn.TEXTAFTER(_xlpm.txt, "QTY:"), ""),
 _xlpm.numberText, TRIM(_xlfn.TEXTBEFORE(_xlpm.afterQty, " ")),
 _xlpm.cleanNum, SUBSTITUTE(_xlpm.numberText, ",", ""),
 IF(ISNUMBER(--_xlpm.cleanNum), --_xlpm.cleanNum, "")
)</f>
        <v>24444</v>
      </c>
      <c r="J931" s="6" cm="1">
        <f t="array" ref="J931">_xlfn.LET(
 _xlpm.txt, E931,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24444</v>
      </c>
      <c r="K931" s="6" t="str" cm="1">
        <f t="array" ref="K931">_xlfn.LET(
 _xlpm.txt, E931,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31" s="6" t="str">
        <f>IFERROR(_xlfn.TEXTAFTER(_xlfn.TEXTBEFORE(E931," PER"),"USD ")," ")</f>
        <v>1.140</v>
      </c>
      <c r="M931" s="6" t="str">
        <f t="shared" si="71"/>
        <v>PCS</v>
      </c>
      <c r="N931" s="6">
        <v>3666.6</v>
      </c>
      <c r="O931" s="6" t="s">
        <v>28</v>
      </c>
      <c r="P931" s="6">
        <v>659.35545190000005</v>
      </c>
      <c r="Q931" s="6">
        <v>2417592.7000000002</v>
      </c>
      <c r="R931" s="6">
        <v>8.3994325090000004</v>
      </c>
      <c r="S931" s="6">
        <v>30797.359240000002</v>
      </c>
      <c r="T931" s="27">
        <v>885806</v>
      </c>
      <c r="U931" s="6">
        <f t="shared" si="72"/>
        <v>667.75488440900006</v>
      </c>
      <c r="V931" s="6">
        <f t="shared" si="73"/>
        <v>2022</v>
      </c>
      <c r="W931" s="10" t="str">
        <f>IFERROR(VLOOKUP(VALUE(D931),'HSN Lookup'!$A:$B,2,0),"Unknown")</f>
        <v>Household Steel Items</v>
      </c>
      <c r="X931" s="6" t="str">
        <f t="shared" si="74"/>
        <v>Other</v>
      </c>
    </row>
    <row r="932" spans="1:24">
      <c r="A932" s="25" t="s">
        <v>24</v>
      </c>
      <c r="B932" s="6" t="s">
        <v>1271</v>
      </c>
      <c r="C932" s="6" t="s">
        <v>26</v>
      </c>
      <c r="D932" s="26" t="s">
        <v>32</v>
      </c>
      <c r="E932" s="6" t="s">
        <v>1272</v>
      </c>
      <c r="F932" s="6" t="str">
        <f>LEFT(E932, FIND(" ", E932)-1)</f>
        <v>SS</v>
      </c>
      <c r="G932" s="6" t="str" cm="1">
        <f t="array" ref="G932">_xlfn.LET(
 _xlpm.txt, TRIM(E932),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900ML-KWP-1000B</v>
      </c>
      <c r="H932" s="6" t="str">
        <f t="shared" si="70"/>
        <v>SS</v>
      </c>
      <c r="I932" s="6" t="str" cm="1">
        <f t="array" ref="I932">_xlfn.LET(
 _xlpm.txt, E932,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32" s="6" t="e" cm="1">
        <f t="array" ref="J932">_xlfn.LET(
 _xlpm.txt, E932,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32" s="6" t="e" cm="1">
        <f t="array" ref="K932">_xlfn.LET(
 _xlpm.txt, E932,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932" s="6" t="str">
        <f>IFERROR(_xlfn.TEXTAFTER(_xlfn.TEXTBEFORE(E932," PER"),"USD ")," ")</f>
        <v>1.64</v>
      </c>
      <c r="M932" s="6" t="e">
        <f t="shared" si="71"/>
        <v>#VALUE!</v>
      </c>
      <c r="N932" s="6">
        <v>6750</v>
      </c>
      <c r="O932" s="6" t="s">
        <v>28</v>
      </c>
      <c r="P932" s="6">
        <v>565.6657778</v>
      </c>
      <c r="Q932" s="6">
        <v>3818244</v>
      </c>
      <c r="R932" s="6">
        <v>7.2059334750000001</v>
      </c>
      <c r="S932" s="6">
        <v>48640.05096</v>
      </c>
      <c r="T932" s="27">
        <v>1399004.6</v>
      </c>
      <c r="U932" s="6">
        <f t="shared" si="72"/>
        <v>572.87171127500005</v>
      </c>
      <c r="V932" s="6">
        <f t="shared" si="73"/>
        <v>2022</v>
      </c>
      <c r="W932" s="10" t="str">
        <f>IFERROR(VLOOKUP(VALUE(D932),'HSN Lookup'!$A:$B,2,0),"Unknown")</f>
        <v>Household Steel Items</v>
      </c>
      <c r="X932" s="6" t="str">
        <f t="shared" si="74"/>
        <v>Other</v>
      </c>
    </row>
    <row r="933" spans="1:24">
      <c r="A933" s="25" t="s">
        <v>24</v>
      </c>
      <c r="B933" s="6" t="s">
        <v>1273</v>
      </c>
      <c r="C933" s="6" t="s">
        <v>26</v>
      </c>
      <c r="D933" s="26" t="s">
        <v>32</v>
      </c>
      <c r="E933" s="6" t="s">
        <v>1274</v>
      </c>
      <c r="F933" s="6" t="str">
        <f>LEFT(E933, FIND(" ", E933)-1)</f>
        <v>NP-20</v>
      </c>
      <c r="G933" s="6" t="str" cm="1">
        <f t="array" ref="G933">_xlfn.LET(
 _xlpm.txt, TRIM(E933),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933" s="6" t="str">
        <f t="shared" si="70"/>
        <v>NP-20</v>
      </c>
      <c r="I933" s="6" cm="1">
        <f t="array" ref="I933">_xlfn.LET(
 _xlpm.txt, E933,
 _xlpm.afterQty, IFERROR(_xlfn.TEXTAFTER(_xlpm.txt, "QTY:"), ""),
 _xlpm.numberText, TRIM(_xlfn.TEXTBEFORE(_xlpm.afterQty, " ")),
 _xlpm.cleanNum, SUBSTITUTE(_xlpm.numberText, ",", ""),
 IF(ISNUMBER(--_xlpm.cleanNum), --_xlpm.cleanNum, "")
)</f>
        <v>18036</v>
      </c>
      <c r="J933" s="6" t="e" cm="1">
        <f t="array" ref="J933">_xlfn.LET(
 _xlpm.txt, E933,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33" s="6" t="e" cm="1">
        <f t="array" ref="K933">_xlfn.LET(
 _xlpm.txt, E933,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33" s="6" t="str">
        <f>IFERROR(_xlfn.TEXTAFTER(_xlfn.TEXTBEFORE(E933," PER"),"USD ")," ")</f>
        <v>1.113</v>
      </c>
      <c r="M933" s="6" t="e">
        <f t="shared" si="71"/>
        <v>#N/A</v>
      </c>
      <c r="N933" s="6">
        <v>3206.4</v>
      </c>
      <c r="O933" s="6" t="s">
        <v>28</v>
      </c>
      <c r="P933" s="6">
        <v>540.0129647</v>
      </c>
      <c r="Q933" s="6">
        <v>1731497.57</v>
      </c>
      <c r="R933" s="6">
        <v>6.8791460469999999</v>
      </c>
      <c r="S933" s="6">
        <v>22057.293890000001</v>
      </c>
      <c r="T933" s="27">
        <v>634420.69999999995</v>
      </c>
      <c r="U933" s="6">
        <f t="shared" si="72"/>
        <v>546.89211074699995</v>
      </c>
      <c r="V933" s="6">
        <f t="shared" si="73"/>
        <v>2022</v>
      </c>
      <c r="W933" s="10" t="str">
        <f>IFERROR(VLOOKUP(VALUE(D933),'HSN Lookup'!$A:$B,2,0),"Unknown")</f>
        <v>Household Steel Items</v>
      </c>
      <c r="X933" s="6" t="str">
        <f t="shared" si="74"/>
        <v>Other</v>
      </c>
    </row>
    <row r="934" spans="1:24">
      <c r="A934" s="25" t="s">
        <v>24</v>
      </c>
      <c r="B934" s="6" t="s">
        <v>1273</v>
      </c>
      <c r="C934" s="6" t="s">
        <v>26</v>
      </c>
      <c r="D934" s="26" t="s">
        <v>32</v>
      </c>
      <c r="E934" s="6" t="s">
        <v>1275</v>
      </c>
      <c r="F934" s="6"/>
      <c r="G934" s="6" t="str" cm="1">
        <f t="array" ref="G934">_xlfn.LET(
 _xlpm.txt, TRIM(E934),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NP-21</v>
      </c>
      <c r="H934" s="6" t="str">
        <f t="shared" si="70"/>
        <v>STAINLESS</v>
      </c>
      <c r="I934" s="6" cm="1">
        <f t="array" ref="I934">_xlfn.LET(
 _xlpm.txt, E934,
 _xlpm.afterQty, IFERROR(_xlfn.TEXTAFTER(_xlpm.txt, "QTY:"), ""),
 _xlpm.numberText, TRIM(_xlfn.TEXTBEFORE(_xlpm.afterQty, " ")),
 _xlpm.cleanNum, SUBSTITUTE(_xlpm.numberText, ",", ""),
 IF(ISNUMBER(--_xlpm.cleanNum), --_xlpm.cleanNum, "")
)</f>
        <v>19836</v>
      </c>
      <c r="J934" s="6" t="e" cm="1">
        <f t="array" ref="J934">_xlfn.LET(
 _xlpm.txt, E934,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34" s="6" t="e" cm="1">
        <f t="array" ref="K934">_xlfn.LET(
 _xlpm.txt, E934,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34" s="6" t="str">
        <f>IFERROR(_xlfn.TEXTAFTER(_xlfn.TEXTBEFORE(E934," PER"),"USD ")," ")</f>
        <v>1.140</v>
      </c>
      <c r="M934" s="6" t="e">
        <f t="shared" si="71"/>
        <v>#N/A</v>
      </c>
      <c r="N934" s="6">
        <v>3526.4</v>
      </c>
      <c r="O934" s="6" t="s">
        <v>28</v>
      </c>
      <c r="P934" s="6">
        <v>553.11291970000002</v>
      </c>
      <c r="Q934" s="6">
        <v>1950497.4</v>
      </c>
      <c r="R934" s="6">
        <v>7.0460244550000004</v>
      </c>
      <c r="S934" s="6">
        <v>24847.100640000001</v>
      </c>
      <c r="T934" s="27">
        <v>714662.2</v>
      </c>
      <c r="U934" s="6">
        <f t="shared" si="72"/>
        <v>560.15894415499997</v>
      </c>
      <c r="V934" s="6">
        <f t="shared" si="73"/>
        <v>2022</v>
      </c>
      <c r="W934" s="10" t="str">
        <f>IFERROR(VLOOKUP(VALUE(D934),'HSN Lookup'!$A:$B,2,0),"Unknown")</f>
        <v>Household Steel Items</v>
      </c>
      <c r="X934" s="6" t="str">
        <f t="shared" si="74"/>
        <v>Other</v>
      </c>
    </row>
    <row r="935" spans="1:24">
      <c r="A935" s="25" t="s">
        <v>24</v>
      </c>
      <c r="B935" s="6" t="s">
        <v>1273</v>
      </c>
      <c r="C935" s="6" t="s">
        <v>26</v>
      </c>
      <c r="D935" s="26" t="s">
        <v>32</v>
      </c>
      <c r="E935" s="6" t="s">
        <v>1276</v>
      </c>
      <c r="F935" s="6" t="str">
        <f>LEFT(E935, FIND(" ", E935)-1)</f>
        <v>AM-06-STAINLESS</v>
      </c>
      <c r="G935" s="6" t="str" cm="1">
        <f t="array" ref="G935">_xlfn.LET(
 _xlpm.txt, TRIM(E935),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</v>
      </c>
      <c r="H935" s="6" t="str">
        <f t="shared" si="70"/>
        <v>AM-06-STAINLESS</v>
      </c>
      <c r="I935" s="6" cm="1">
        <f t="array" ref="I935">_xlfn.LET(
 _xlpm.txt, E935,
 _xlpm.afterQty, IFERROR(_xlfn.TEXTAFTER(_xlpm.txt, "QTY:"), ""),
 _xlpm.numberText, TRIM(_xlfn.TEXTBEFORE(_xlpm.afterQty, " ")),
 _xlpm.cleanNum, SUBSTITUTE(_xlpm.numberText, ",", ""),
 IF(ISNUMBER(--_xlpm.cleanNum), --_xlpm.cleanNum, "")
)</f>
        <v>9792</v>
      </c>
      <c r="J935" s="6" cm="1">
        <f t="array" ref="J935">_xlfn.LET(
 _xlpm.txt, E935,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9792</v>
      </c>
      <c r="K935" s="6" t="str" cm="1">
        <f t="array" ref="K935">_xlfn.LET(
 _xlpm.txt, E935,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35" s="6" t="str">
        <f>IFERROR(_xlfn.TEXTAFTER(_xlfn.TEXTBEFORE(E935," PER"),"USD ")," ")</f>
        <v>1.140</v>
      </c>
      <c r="M935" s="6" t="str">
        <f t="shared" si="71"/>
        <v>PCS</v>
      </c>
      <c r="N935" s="6">
        <v>1468.8</v>
      </c>
      <c r="O935" s="6" t="s">
        <v>1081</v>
      </c>
      <c r="P935" s="6">
        <v>655.54114919999995</v>
      </c>
      <c r="Q935" s="6">
        <v>962858.84</v>
      </c>
      <c r="R935" s="6">
        <v>8.3508426650000001</v>
      </c>
      <c r="S935" s="6">
        <v>12265.717710000001</v>
      </c>
      <c r="T935" s="27">
        <v>352791.5</v>
      </c>
      <c r="U935" s="6">
        <f t="shared" si="72"/>
        <v>663.89199186499991</v>
      </c>
      <c r="V935" s="6">
        <f t="shared" si="73"/>
        <v>2022</v>
      </c>
      <c r="W935" s="10" t="str">
        <f>IFERROR(VLOOKUP(VALUE(D935),'HSN Lookup'!$A:$B,2,0),"Unknown")</f>
        <v>Household Steel Items</v>
      </c>
      <c r="X935" s="6" t="str">
        <f t="shared" si="74"/>
        <v>Other</v>
      </c>
    </row>
    <row r="936" spans="1:24">
      <c r="A936" s="25" t="s">
        <v>24</v>
      </c>
      <c r="B936" s="6" t="s">
        <v>1273</v>
      </c>
      <c r="C936" s="6" t="s">
        <v>26</v>
      </c>
      <c r="D936" s="26" t="s">
        <v>32</v>
      </c>
      <c r="E936" s="6" t="s">
        <v>1277</v>
      </c>
      <c r="F936" s="6"/>
      <c r="G936" s="6" t="str" cm="1">
        <f t="array" ref="G936">_xlfn.LET(
 _xlpm.txt, TRIM(E936),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COLABOTTLE 750ML SK750 SL-01</v>
      </c>
      <c r="H936" s="6" t="str">
        <f t="shared" si="70"/>
        <v>STAINLESS</v>
      </c>
      <c r="I936" s="6" t="str" cm="1">
        <f t="array" ref="I936">_xlfn.LET(
 _xlpm.txt, E936,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36" s="6" t="e" cm="1">
        <f t="array" ref="J936">_xlfn.LET(
 _xlpm.txt, E936,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36" s="6" t="e" cm="1">
        <f t="array" ref="K936">_xlfn.LET(
 _xlpm.txt, E936,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36" s="6" t="str">
        <f>IFERROR(_xlfn.TEXTAFTER(_xlfn.TEXTBEFORE(E936," PER"),"USD ")," ")</f>
        <v xml:space="preserve"> </v>
      </c>
      <c r="M936" s="6" t="e">
        <f t="shared" si="71"/>
        <v>#N/A</v>
      </c>
      <c r="N936" s="6">
        <v>3592.8</v>
      </c>
      <c r="O936" s="6" t="s">
        <v>28</v>
      </c>
      <c r="P936" s="6">
        <v>560.66027050000002</v>
      </c>
      <c r="Q936" s="6">
        <v>2014340.22</v>
      </c>
      <c r="R936" s="6">
        <v>7.1421690509999998</v>
      </c>
      <c r="S936" s="6">
        <v>25660.384969999999</v>
      </c>
      <c r="T936" s="27">
        <v>738054.2</v>
      </c>
      <c r="U936" s="6">
        <f t="shared" si="72"/>
        <v>567.80243955100002</v>
      </c>
      <c r="V936" s="6">
        <f t="shared" si="73"/>
        <v>2022</v>
      </c>
      <c r="W936" s="10" t="str">
        <f>IFERROR(VLOOKUP(VALUE(D936),'HSN Lookup'!$A:$B,2,0),"Unknown")</f>
        <v>Household Steel Items</v>
      </c>
      <c r="X936" s="6" t="str">
        <f t="shared" si="74"/>
        <v>Other</v>
      </c>
    </row>
    <row r="937" spans="1:24">
      <c r="A937" s="25" t="s">
        <v>24</v>
      </c>
      <c r="B937" s="6" t="s">
        <v>1273</v>
      </c>
      <c r="C937" s="6" t="s">
        <v>26</v>
      </c>
      <c r="D937" s="26" t="s">
        <v>32</v>
      </c>
      <c r="E937" s="6" t="s">
        <v>1278</v>
      </c>
      <c r="F937" s="6" t="str">
        <f>LEFT(E937, FIND(" ", E937)-1)</f>
        <v>SB-01STAINLESS</v>
      </c>
      <c r="G937" s="6" t="str" cm="1">
        <f t="array" ref="G937">_xlfn.LET(
 _xlpm.txt, TRIM(E937),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</v>
      </c>
      <c r="H937" s="6" t="str">
        <f t="shared" si="70"/>
        <v>SB-01STAINLESS</v>
      </c>
      <c r="I937" s="6" cm="1">
        <f t="array" ref="I937">_xlfn.LET(
 _xlpm.txt, E937,
 _xlpm.afterQty, IFERROR(_xlfn.TEXTAFTER(_xlpm.txt, "QTY:"), ""),
 _xlpm.numberText, TRIM(_xlfn.TEXTBEFORE(_xlpm.afterQty, " ")),
 _xlpm.cleanNum, SUBSTITUTE(_xlpm.numberText, ",", ""),
 IF(ISNUMBER(--_xlpm.cleanNum), --_xlpm.cleanNum, "")
)</f>
        <v>21492</v>
      </c>
      <c r="J937" s="6" t="e" cm="1">
        <f t="array" ref="J937">_xlfn.LET(
 _xlpm.txt, E937,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37" s="6" t="e" cm="1">
        <f t="array" ref="K937">_xlfn.LET(
 _xlpm.txt, E937,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37" s="6" t="str">
        <f>IFERROR(_xlfn.TEXTAFTER(_xlfn.TEXTBEFORE(E937," PER"),"USD ")," ")</f>
        <v>1.205</v>
      </c>
      <c r="M937" s="6" t="e">
        <f t="shared" si="71"/>
        <v>#N/A</v>
      </c>
      <c r="N937" s="6">
        <v>3402.9</v>
      </c>
      <c r="O937" s="6" t="s">
        <v>28</v>
      </c>
      <c r="P937" s="6">
        <v>656.44916390000003</v>
      </c>
      <c r="Q937" s="6">
        <v>2233830.86</v>
      </c>
      <c r="R937" s="6">
        <v>8.3624097319999997</v>
      </c>
      <c r="S937" s="6">
        <v>28456.444080000001</v>
      </c>
      <c r="T937" s="27">
        <v>818475.6</v>
      </c>
      <c r="U937" s="6">
        <f t="shared" si="72"/>
        <v>664.81157363199998</v>
      </c>
      <c r="V937" s="6">
        <f t="shared" si="73"/>
        <v>2022</v>
      </c>
      <c r="W937" s="10" t="str">
        <f>IFERROR(VLOOKUP(VALUE(D937),'HSN Lookup'!$A:$B,2,0),"Unknown")</f>
        <v>Household Steel Items</v>
      </c>
      <c r="X937" s="6" t="str">
        <f t="shared" si="74"/>
        <v>Other</v>
      </c>
    </row>
    <row r="938" spans="1:24">
      <c r="A938" s="25" t="s">
        <v>24</v>
      </c>
      <c r="B938" s="6" t="s">
        <v>1279</v>
      </c>
      <c r="C938" s="6" t="s">
        <v>26</v>
      </c>
      <c r="D938" s="26" t="s">
        <v>29</v>
      </c>
      <c r="E938" s="6" t="s">
        <v>1280</v>
      </c>
      <c r="F938" s="6" t="str">
        <f>LEFT(E938, FIND(" ", E938)-1)</f>
        <v>OKS-4156</v>
      </c>
      <c r="G938" s="6" t="str" cm="1">
        <f t="array" ref="G938">_xlfn.LET(
 _xlpm.txt, TRIM(E938),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6 PCS SET</v>
      </c>
      <c r="H938" s="6" t="str">
        <f t="shared" si="70"/>
        <v>OKS-4156</v>
      </c>
      <c r="I938" s="6" t="str" cm="1">
        <f t="array" ref="I938">_xlfn.LET(
 _xlpm.txt, E938,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38" s="6" t="e" cm="1">
        <f t="array" ref="J938">_xlfn.LET(
 _xlpm.txt, E938,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38" s="6" t="str" cm="1">
        <f t="array" ref="K938">_xlfn.LET(
 _xlpm.txt, E938,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938" s="6" t="str">
        <f>IFERROR(_xlfn.TEXTAFTER(_xlfn.TEXTBEFORE(E938," PER"),"USD ")," ")</f>
        <v xml:space="preserve"> </v>
      </c>
      <c r="M938" s="6" t="str">
        <f t="shared" si="71"/>
        <v>SET</v>
      </c>
      <c r="N938" s="6">
        <v>8677.15</v>
      </c>
      <c r="O938" s="6" t="s">
        <v>28</v>
      </c>
      <c r="P938" s="6">
        <v>284.84844679999998</v>
      </c>
      <c r="Q938" s="6">
        <v>2471672.7000000002</v>
      </c>
      <c r="R938" s="6">
        <v>3.6240260399999999</v>
      </c>
      <c r="S938" s="6">
        <v>31446.217560000001</v>
      </c>
      <c r="T938" s="27">
        <v>1086547.3</v>
      </c>
      <c r="U938" s="6">
        <f t="shared" si="72"/>
        <v>288.47247283999997</v>
      </c>
      <c r="V938" s="6">
        <f t="shared" si="73"/>
        <v>2022</v>
      </c>
      <c r="W938" s="10" t="str">
        <f>IFERROR(VLOOKUP(VALUE(D938),'HSN Lookup'!$A:$B,2,0),"Unknown")</f>
        <v>Steel Scrubbers</v>
      </c>
      <c r="X938" s="6" t="str">
        <f t="shared" si="74"/>
        <v>Scrubber</v>
      </c>
    </row>
    <row r="939" spans="1:24">
      <c r="A939" s="25" t="s">
        <v>24</v>
      </c>
      <c r="B939" s="6" t="s">
        <v>1281</v>
      </c>
      <c r="C939" s="6" t="s">
        <v>26</v>
      </c>
      <c r="D939" s="26" t="s">
        <v>32</v>
      </c>
      <c r="E939" s="6" t="s">
        <v>1282</v>
      </c>
      <c r="F939" s="6" t="str">
        <f>LEFT(E939, FIND(" ", E939)-1)</f>
        <v>MILD</v>
      </c>
      <c r="G939" s="6" t="str" cm="1">
        <f t="array" ref="G939">_xlfn.LET(
 _xlpm.txt, TRIM(E939),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RYX-02-020</v>
      </c>
      <c r="H939" s="6" t="str">
        <f t="shared" si="70"/>
        <v>MILD</v>
      </c>
      <c r="I939" s="6" t="str" cm="1">
        <f t="array" ref="I939">_xlfn.LET(
 _xlpm.txt, E939,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39" s="6" t="e" cm="1">
        <f t="array" ref="J939">_xlfn.LET(
 _xlpm.txt, E939,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39" s="6" t="e" cm="1">
        <f t="array" ref="K939">_xlfn.LET(
 _xlpm.txt, E939,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39" s="6" t="str">
        <f>IFERROR(_xlfn.TEXTAFTER(_xlfn.TEXTBEFORE(E939," PER"),"USD ")," ")</f>
        <v>15.30</v>
      </c>
      <c r="M939" s="6" t="e">
        <f t="shared" si="71"/>
        <v>#N/A</v>
      </c>
      <c r="N939" s="6">
        <v>4004</v>
      </c>
      <c r="O939" s="6" t="s">
        <v>28</v>
      </c>
      <c r="P939" s="6">
        <v>450.59301699999997</v>
      </c>
      <c r="Q939" s="6">
        <v>1804174.44</v>
      </c>
      <c r="R939" s="6">
        <v>5.7327355850000004</v>
      </c>
      <c r="S939" s="6">
        <v>22953.87328</v>
      </c>
      <c r="T939" s="27">
        <v>661049.5</v>
      </c>
      <c r="U939" s="6">
        <f t="shared" si="72"/>
        <v>456.32575258499998</v>
      </c>
      <c r="V939" s="6">
        <f t="shared" si="73"/>
        <v>2022</v>
      </c>
      <c r="W939" s="10" t="str">
        <f>IFERROR(VLOOKUP(VALUE(D939),'HSN Lookup'!$A:$B,2,0),"Unknown")</f>
        <v>Household Steel Items</v>
      </c>
      <c r="X939" s="6" t="str">
        <f t="shared" si="74"/>
        <v>Cloth Stand</v>
      </c>
    </row>
    <row r="940" spans="1:24">
      <c r="A940" s="25" t="s">
        <v>24</v>
      </c>
      <c r="B940" s="6" t="s">
        <v>1283</v>
      </c>
      <c r="C940" s="6" t="s">
        <v>26</v>
      </c>
      <c r="D940" s="26" t="s">
        <v>32</v>
      </c>
      <c r="E940" s="6" t="s">
        <v>1284</v>
      </c>
      <c r="F940" s="6" t="str">
        <f>LEFT(E940, FIND(" ", E940)-1)</f>
        <v>SB-01</v>
      </c>
      <c r="G940" s="6" t="str" cm="1">
        <f t="array" ref="G940">_xlfn.LET(
 _xlpm.txt, TRIM(E940),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940" s="6" t="str">
        <f t="shared" si="70"/>
        <v>SB-01</v>
      </c>
      <c r="I940" s="6" cm="1">
        <f t="array" ref="I940">_xlfn.LET(
 _xlpm.txt, E940,
 _xlpm.afterQty, IFERROR(_xlfn.TEXTAFTER(_xlpm.txt, "QTY:"), ""),
 _xlpm.numberText, TRIM(_xlfn.TEXTBEFORE(_xlpm.afterQty, " ")),
 _xlpm.cleanNum, SUBSTITUTE(_xlpm.numberText, ",", ""),
 IF(ISNUMBER(--_xlpm.cleanNum), --_xlpm.cleanNum, "")
)</f>
        <v>23904</v>
      </c>
      <c r="J940" s="6" cm="1">
        <f t="array" ref="J940">_xlfn.LET(
 _xlpm.txt, E940,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23904</v>
      </c>
      <c r="K940" s="6" t="str" cm="1">
        <f t="array" ref="K940">_xlfn.LET(
 _xlpm.txt, E940,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40" s="6" t="str">
        <f>IFERROR(_xlfn.TEXTAFTER(_xlfn.TEXTBEFORE(E940," PER"),"USD ")," ")</f>
        <v>1.205</v>
      </c>
      <c r="M940" s="6" t="str">
        <f t="shared" si="71"/>
        <v>PCS</v>
      </c>
      <c r="N940" s="6">
        <v>3784.8</v>
      </c>
      <c r="O940" s="6" t="s">
        <v>28</v>
      </c>
      <c r="P940" s="6">
        <v>651.95497780000005</v>
      </c>
      <c r="Q940" s="6">
        <v>2467519.2000000002</v>
      </c>
      <c r="R940" s="6">
        <v>8.2945925930000008</v>
      </c>
      <c r="S940" s="6">
        <v>31393.374049999999</v>
      </c>
      <c r="T940" s="27">
        <v>904099</v>
      </c>
      <c r="U940" s="6">
        <f t="shared" si="72"/>
        <v>660.249570393</v>
      </c>
      <c r="V940" s="6">
        <f t="shared" si="73"/>
        <v>2022</v>
      </c>
      <c r="W940" s="10" t="str">
        <f>IFERROR(VLOOKUP(VALUE(D940),'HSN Lookup'!$A:$B,2,0),"Unknown")</f>
        <v>Household Steel Items</v>
      </c>
      <c r="X940" s="6" t="str">
        <f t="shared" si="74"/>
        <v>Other</v>
      </c>
    </row>
    <row r="941" spans="1:24">
      <c r="A941" s="25" t="s">
        <v>24</v>
      </c>
      <c r="B941" s="6" t="s">
        <v>1283</v>
      </c>
      <c r="C941" s="6" t="s">
        <v>26</v>
      </c>
      <c r="D941" s="26" t="s">
        <v>32</v>
      </c>
      <c r="E941" s="6" t="s">
        <v>1285</v>
      </c>
      <c r="F941" s="6" t="str">
        <f>LEFT(E941, FIND(" ", E941)-1)</f>
        <v>SB-12</v>
      </c>
      <c r="G941" s="6" t="str" cm="1">
        <f t="array" ref="G941">_xlfn.LET(
 _xlpm.txt, TRIM(E941),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 - SB-12</v>
      </c>
      <c r="H941" s="6" t="str">
        <f t="shared" si="70"/>
        <v>SB-12</v>
      </c>
      <c r="I941" s="6" cm="1">
        <f t="array" ref="I941">_xlfn.LET(
 _xlpm.txt, E941,
 _xlpm.afterQty, IFERROR(_xlfn.TEXTAFTER(_xlpm.txt, "QTY:"), ""),
 _xlpm.numberText, TRIM(_xlfn.TEXTBEFORE(_xlpm.afterQty, " ")),
 _xlpm.cleanNum, SUBSTITUTE(_xlpm.numberText, ",", ""),
 IF(ISNUMBER(--_xlpm.cleanNum), --_xlpm.cleanNum, "")
)</f>
        <v>25200</v>
      </c>
      <c r="J941" s="6" cm="1">
        <f t="array" ref="J941">_xlfn.LET(
 _xlpm.txt, E941,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941" s="6" t="str" cm="1">
        <f t="array" ref="K941">_xlfn.LET(
 _xlpm.txt, E941,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41" s="6" t="str">
        <f>IFERROR(_xlfn.TEXTAFTER(_xlfn.TEXTBEFORE(E941," PER"),"USD ")," ")</f>
        <v>1.1584</v>
      </c>
      <c r="M941" s="6" t="str">
        <f t="shared" si="71"/>
        <v>PCS</v>
      </c>
      <c r="N941" s="6">
        <v>5985</v>
      </c>
      <c r="O941" s="6" t="s">
        <v>28</v>
      </c>
      <c r="P941" s="6">
        <v>415.261213</v>
      </c>
      <c r="Q941" s="6">
        <v>2485338.36</v>
      </c>
      <c r="R941" s="6">
        <v>5.2832215400000004</v>
      </c>
      <c r="S941" s="6">
        <v>31620.08092</v>
      </c>
      <c r="T941" s="27">
        <v>910628</v>
      </c>
      <c r="U941" s="6">
        <f t="shared" si="72"/>
        <v>420.54443454</v>
      </c>
      <c r="V941" s="6">
        <f t="shared" si="73"/>
        <v>2022</v>
      </c>
      <c r="W941" s="10" t="str">
        <f>IFERROR(VLOOKUP(VALUE(D941),'HSN Lookup'!$A:$B,2,0),"Unknown")</f>
        <v>Household Steel Items</v>
      </c>
      <c r="X941" s="6" t="str">
        <f t="shared" si="74"/>
        <v>Tea Strainer</v>
      </c>
    </row>
    <row r="942" spans="1:24">
      <c r="A942" s="25" t="s">
        <v>24</v>
      </c>
      <c r="B942" s="6" t="s">
        <v>1283</v>
      </c>
      <c r="C942" s="6" t="s">
        <v>26</v>
      </c>
      <c r="D942" s="26" t="s">
        <v>32</v>
      </c>
      <c r="E942" s="6" t="s">
        <v>1286</v>
      </c>
      <c r="F942" s="6" t="str">
        <f>LEFT(E942, FIND(" ", E942)-1)</f>
        <v>NP-20</v>
      </c>
      <c r="G942" s="6" t="str" cm="1">
        <f t="array" ref="G942">_xlfn.LET(
 _xlpm.txt, TRIM(E942),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942" s="6" t="str">
        <f t="shared" si="70"/>
        <v>NP-20</v>
      </c>
      <c r="I942" s="6" cm="1">
        <f t="array" ref="I942">_xlfn.LET(
 _xlpm.txt, E942,
 _xlpm.afterQty, IFERROR(_xlfn.TEXTAFTER(_xlpm.txt, "QTY:"), ""),
 _xlpm.numberText, TRIM(_xlfn.TEXTBEFORE(_xlpm.afterQty, " ")),
 _xlpm.cleanNum, SUBSTITUTE(_xlpm.numberText, ",", ""),
 IF(ISNUMBER(--_xlpm.cleanNum), --_xlpm.cleanNum, "")
)</f>
        <v>20880</v>
      </c>
      <c r="J942" s="6" t="e" cm="1">
        <f t="array" ref="J942">_xlfn.LET(
 _xlpm.txt, E942,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42" s="6" t="e" cm="1">
        <f t="array" ref="K942">_xlfn.LET(
 _xlpm.txt, E942,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42" s="6" t="str">
        <f>IFERROR(_xlfn.TEXTAFTER(_xlfn.TEXTBEFORE(E942," PER"),"USD ")," ")</f>
        <v>1.113</v>
      </c>
      <c r="M942" s="6" t="e">
        <f t="shared" si="71"/>
        <v>#N/A</v>
      </c>
      <c r="N942" s="6">
        <v>3712</v>
      </c>
      <c r="O942" s="6" t="s">
        <v>28</v>
      </c>
      <c r="P942" s="6">
        <v>536.31583780000005</v>
      </c>
      <c r="Q942" s="6">
        <v>1990804.39</v>
      </c>
      <c r="R942" s="6">
        <v>6.8233567150000001</v>
      </c>
      <c r="S942" s="6">
        <v>25328.30013</v>
      </c>
      <c r="T942" s="27">
        <v>729430.8</v>
      </c>
      <c r="U942" s="6">
        <f t="shared" si="72"/>
        <v>543.1391945150001</v>
      </c>
      <c r="V942" s="6">
        <f t="shared" si="73"/>
        <v>2022</v>
      </c>
      <c r="W942" s="10" t="str">
        <f>IFERROR(VLOOKUP(VALUE(D942),'HSN Lookup'!$A:$B,2,0),"Unknown")</f>
        <v>Household Steel Items</v>
      </c>
      <c r="X942" s="6" t="str">
        <f t="shared" si="74"/>
        <v>Other</v>
      </c>
    </row>
    <row r="943" spans="1:24">
      <c r="A943" s="25" t="s">
        <v>24</v>
      </c>
      <c r="B943" s="6" t="s">
        <v>1283</v>
      </c>
      <c r="C943" s="6" t="s">
        <v>26</v>
      </c>
      <c r="D943" s="26" t="s">
        <v>32</v>
      </c>
      <c r="E943" s="6" t="s">
        <v>1287</v>
      </c>
      <c r="F943" s="6" t="str">
        <f>LEFT(E943, FIND(" ", E943)-1)</f>
        <v>NP-19</v>
      </c>
      <c r="G943" s="6" t="str" cm="1">
        <f t="array" ref="G943">_xlfn.LET(
 _xlpm.txt, TRIM(E943),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943" s="6" t="str">
        <f t="shared" si="70"/>
        <v>NP-19</v>
      </c>
      <c r="I943" s="6" t="str" cm="1">
        <f t="array" ref="I943">_xlfn.LET(
 _xlpm.txt, E943,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43" s="6" cm="1">
        <f t="array" ref="J943">_xlfn.LET(
 _xlpm.txt, E943,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943" s="6" t="str" cm="1">
        <f t="array" ref="K943">_xlfn.LET(
 _xlpm.txt, E943,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43" s="6" t="str">
        <f>IFERROR(_xlfn.TEXTAFTER(_xlfn.TEXTBEFORE(E943," PER"),"USD ")," ")</f>
        <v>0.4932</v>
      </c>
      <c r="M943" s="6" t="str">
        <f t="shared" si="71"/>
        <v>PCS</v>
      </c>
      <c r="N943" s="6">
        <v>7875</v>
      </c>
      <c r="O943" s="6" t="s">
        <v>28</v>
      </c>
      <c r="P943" s="6">
        <v>268.73822730000001</v>
      </c>
      <c r="Q943" s="6">
        <v>2116313.54</v>
      </c>
      <c r="R943" s="6">
        <v>3.4190614159999999</v>
      </c>
      <c r="S943" s="6">
        <v>26925.108649999998</v>
      </c>
      <c r="T943" s="27">
        <v>775417.3</v>
      </c>
      <c r="U943" s="6">
        <f t="shared" si="72"/>
        <v>272.15728871599998</v>
      </c>
      <c r="V943" s="6">
        <f t="shared" si="73"/>
        <v>2022</v>
      </c>
      <c r="W943" s="10" t="str">
        <f>IFERROR(VLOOKUP(VALUE(D943),'HSN Lookup'!$A:$B,2,0),"Unknown")</f>
        <v>Household Steel Items</v>
      </c>
      <c r="X943" s="6" t="str">
        <f t="shared" si="74"/>
        <v>Other</v>
      </c>
    </row>
    <row r="944" spans="1:24">
      <c r="A944" s="25" t="s">
        <v>24</v>
      </c>
      <c r="B944" s="6" t="s">
        <v>1283</v>
      </c>
      <c r="C944" s="6" t="s">
        <v>26</v>
      </c>
      <c r="D944" s="26" t="s">
        <v>32</v>
      </c>
      <c r="E944" s="6" t="s">
        <v>1288</v>
      </c>
      <c r="F944" s="6" t="str">
        <f>LEFT(E944, FIND(" ", E944)-1)</f>
        <v>SB-01</v>
      </c>
      <c r="G944" s="6" t="str" cm="1">
        <f t="array" ref="G944">_xlfn.LET(
 _xlpm.txt, TRIM(E944),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944" s="6" t="str">
        <f t="shared" si="70"/>
        <v>SB-01</v>
      </c>
      <c r="I944" s="6" t="str" cm="1">
        <f t="array" ref="I944">_xlfn.LET(
 _xlpm.txt, E944,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44" s="6" t="e" cm="1">
        <f t="array" ref="J944">_xlfn.LET(
 _xlpm.txt, E944,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44" s="6" t="e" cm="1">
        <f t="array" ref="K944">_xlfn.LET(
 _xlpm.txt, E944,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44" s="6" t="str">
        <f>IFERROR(_xlfn.TEXTAFTER(_xlfn.TEXTBEFORE(E944," PER"),"USD ")," ")</f>
        <v>1.205</v>
      </c>
      <c r="M944" s="6" t="e">
        <f t="shared" si="71"/>
        <v>#N/A</v>
      </c>
      <c r="N944" s="6">
        <v>2633.4</v>
      </c>
      <c r="O944" s="6" t="s">
        <v>28</v>
      </c>
      <c r="P944" s="6">
        <v>651.3647072</v>
      </c>
      <c r="Q944" s="6">
        <v>1715303.82</v>
      </c>
      <c r="R944" s="6">
        <v>8.2870827889999994</v>
      </c>
      <c r="S944" s="6">
        <v>21823.203819999999</v>
      </c>
      <c r="T944" s="27">
        <v>628487.4</v>
      </c>
      <c r="U944" s="6">
        <f t="shared" si="72"/>
        <v>659.65178998900001</v>
      </c>
      <c r="V944" s="6">
        <f t="shared" si="73"/>
        <v>2022</v>
      </c>
      <c r="W944" s="10" t="str">
        <f>IFERROR(VLOOKUP(VALUE(D944),'HSN Lookup'!$A:$B,2,0),"Unknown")</f>
        <v>Household Steel Items</v>
      </c>
      <c r="X944" s="6" t="str">
        <f t="shared" si="74"/>
        <v>Other</v>
      </c>
    </row>
    <row r="945" spans="1:24">
      <c r="A945" s="25" t="s">
        <v>24</v>
      </c>
      <c r="B945" s="6" t="s">
        <v>1283</v>
      </c>
      <c r="C945" s="6" t="s">
        <v>26</v>
      </c>
      <c r="D945" s="26" t="s">
        <v>32</v>
      </c>
      <c r="E945" s="6" t="s">
        <v>1289</v>
      </c>
      <c r="F945" s="6" t="str">
        <f>LEFT(E945, FIND(" ", E945)-1)</f>
        <v>NP-21</v>
      </c>
      <c r="G945" s="6" t="str" cm="1">
        <f t="array" ref="G945">_xlfn.LET(
 _xlpm.txt, TRIM(E945),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945" s="6" t="str">
        <f t="shared" si="70"/>
        <v>NP-21</v>
      </c>
      <c r="I945" s="6" t="str" cm="1">
        <f t="array" ref="I945">_xlfn.LET(
 _xlpm.txt, E945,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45" s="6" t="e" cm="1">
        <f t="array" ref="J945">_xlfn.LET(
 _xlpm.txt, E945,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45" s="6" t="e" cm="1">
        <f t="array" ref="K945">_xlfn.LET(
 _xlpm.txt, E945,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45" s="6" t="str">
        <f>IFERROR(_xlfn.TEXTAFTER(_xlfn.TEXTBEFORE(E945," PER"),"USD ")," ")</f>
        <v>1.140</v>
      </c>
      <c r="M945" s="6" t="e">
        <f t="shared" si="71"/>
        <v>#N/A</v>
      </c>
      <c r="N945" s="6">
        <v>3068.1</v>
      </c>
      <c r="O945" s="6" t="s">
        <v>28</v>
      </c>
      <c r="P945" s="6">
        <v>557.54043869999998</v>
      </c>
      <c r="Q945" s="6">
        <v>1710589.82</v>
      </c>
      <c r="R945" s="6">
        <v>7.0933898050000002</v>
      </c>
      <c r="S945" s="6">
        <v>21763.22926</v>
      </c>
      <c r="T945" s="27">
        <v>626760.19999999995</v>
      </c>
      <c r="U945" s="6">
        <f t="shared" si="72"/>
        <v>564.633828505</v>
      </c>
      <c r="V945" s="6">
        <f t="shared" si="73"/>
        <v>2022</v>
      </c>
      <c r="W945" s="10" t="str">
        <f>IFERROR(VLOOKUP(VALUE(D945),'HSN Lookup'!$A:$B,2,0),"Unknown")</f>
        <v>Household Steel Items</v>
      </c>
      <c r="X945" s="6" t="str">
        <f t="shared" si="74"/>
        <v>Other</v>
      </c>
    </row>
    <row r="946" spans="1:24">
      <c r="A946" s="25" t="s">
        <v>24</v>
      </c>
      <c r="B946" s="6" t="s">
        <v>1283</v>
      </c>
      <c r="C946" s="6" t="s">
        <v>26</v>
      </c>
      <c r="D946" s="26" t="s">
        <v>32</v>
      </c>
      <c r="E946" s="6" t="s">
        <v>1290</v>
      </c>
      <c r="F946" s="6" t="str">
        <f>LEFT(E946, FIND(" ", E946)-1)</f>
        <v>AM-06</v>
      </c>
      <c r="G946" s="6" t="str" cm="1">
        <f t="array" ref="G946">_xlfn.LET(
 _xlpm.txt, TRIM(E946),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SG805</v>
      </c>
      <c r="H946" s="6" t="str">
        <f t="shared" si="70"/>
        <v>AM-06</v>
      </c>
      <c r="I946" s="6" t="str" cm="1">
        <f t="array" ref="I946">_xlfn.LET(
 _xlpm.txt, E946,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46" s="6" t="e" cm="1">
        <f t="array" ref="J946">_xlfn.LET(
 _xlpm.txt, E946,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46" s="6" t="e" cm="1">
        <f t="array" ref="K946">_xlfn.LET(
 _xlpm.txt, E946,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46" s="6" t="str">
        <f>IFERROR(_xlfn.TEXTAFTER(_xlfn.TEXTBEFORE(E946," PER"),"USD ")," ")</f>
        <v xml:space="preserve"> </v>
      </c>
      <c r="M946" s="6" t="e">
        <f t="shared" si="71"/>
        <v>#N/A</v>
      </c>
      <c r="N946" s="6">
        <v>1679.4</v>
      </c>
      <c r="O946" s="6" t="s">
        <v>28</v>
      </c>
      <c r="P946" s="6">
        <v>650.46381450000001</v>
      </c>
      <c r="Q946" s="6">
        <v>1092388.93</v>
      </c>
      <c r="R946" s="6">
        <v>8.2756210489999997</v>
      </c>
      <c r="S946" s="6">
        <v>13898.07799</v>
      </c>
      <c r="T946" s="27">
        <v>400251.3</v>
      </c>
      <c r="U946" s="6">
        <f t="shared" si="72"/>
        <v>658.73943554900006</v>
      </c>
      <c r="V946" s="6">
        <f t="shared" si="73"/>
        <v>2022</v>
      </c>
      <c r="W946" s="10" t="str">
        <f>IFERROR(VLOOKUP(VALUE(D946),'HSN Lookup'!$A:$B,2,0),"Unknown")</f>
        <v>Household Steel Items</v>
      </c>
      <c r="X946" s="6" t="str">
        <f t="shared" si="74"/>
        <v>Other</v>
      </c>
    </row>
    <row r="947" spans="1:24">
      <c r="A947" s="25" t="s">
        <v>24</v>
      </c>
      <c r="B947" s="6" t="s">
        <v>1283</v>
      </c>
      <c r="C947" s="6" t="s">
        <v>26</v>
      </c>
      <c r="D947" s="26" t="s">
        <v>32</v>
      </c>
      <c r="E947" s="6" t="s">
        <v>1291</v>
      </c>
      <c r="F947" s="6" t="str">
        <f>LEFT(E947, FIND(" ", E947)-1)</f>
        <v>AM-253</v>
      </c>
      <c r="G947" s="6" t="str" cm="1">
        <f t="array" ref="G947">_xlfn.LET(
 _xlpm.txt, TRIM(E947),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KITCHEN TURNER</v>
      </c>
      <c r="H947" s="6" t="str">
        <f t="shared" si="70"/>
        <v>AM-253</v>
      </c>
      <c r="I947" s="6" cm="1">
        <f t="array" ref="I947">_xlfn.LET(
 _xlpm.txt, E947,
 _xlpm.afterQty, IFERROR(_xlfn.TEXTAFTER(_xlpm.txt, "QTY:"), ""),
 _xlpm.numberText, TRIM(_xlfn.TEXTBEFORE(_xlpm.afterQty, " ")),
 _xlpm.cleanNum, SUBSTITUTE(_xlpm.numberText, ",", ""),
 IF(ISNUMBER(--_xlpm.cleanNum), --_xlpm.cleanNum, "")
)</f>
        <v>4464</v>
      </c>
      <c r="J947" s="6" cm="1">
        <f t="array" ref="J947">_xlfn.LET(
 _xlpm.txt, E947,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4464</v>
      </c>
      <c r="K947" s="6" t="str" cm="1">
        <f t="array" ref="K947">_xlfn.LET(
 _xlpm.txt, E947,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47" s="6" t="str">
        <f>IFERROR(_xlfn.TEXTAFTER(_xlfn.TEXTBEFORE(E947," PER"),"USD ")," ")</f>
        <v>0.573</v>
      </c>
      <c r="M947" s="6" t="str">
        <f t="shared" si="71"/>
        <v>PCS</v>
      </c>
      <c r="N947" s="6">
        <v>434</v>
      </c>
      <c r="O947" s="6" t="s">
        <v>28</v>
      </c>
      <c r="P947" s="6">
        <v>534.14032259999999</v>
      </c>
      <c r="Q947" s="6">
        <v>231816.9</v>
      </c>
      <c r="R947" s="6">
        <v>6.7956784040000002</v>
      </c>
      <c r="S947" s="6">
        <v>2949.324427</v>
      </c>
      <c r="T947" s="27">
        <v>84937.7</v>
      </c>
      <c r="U947" s="6">
        <f t="shared" si="72"/>
        <v>540.93600100399999</v>
      </c>
      <c r="V947" s="6">
        <f t="shared" si="73"/>
        <v>2022</v>
      </c>
      <c r="W947" s="10" t="str">
        <f>IFERROR(VLOOKUP(VALUE(D947),'HSN Lookup'!$A:$B,2,0),"Unknown")</f>
        <v>Household Steel Items</v>
      </c>
      <c r="X947" s="6" t="str">
        <f t="shared" si="74"/>
        <v>Other</v>
      </c>
    </row>
    <row r="948" spans="1:24">
      <c r="A948" s="25" t="s">
        <v>24</v>
      </c>
      <c r="B948" s="6" t="s">
        <v>1283</v>
      </c>
      <c r="C948" s="6" t="s">
        <v>26</v>
      </c>
      <c r="D948" s="26" t="s">
        <v>32</v>
      </c>
      <c r="E948" s="6" t="s">
        <v>1292</v>
      </c>
      <c r="F948" s="6" t="str">
        <f>LEFT(E948, FIND(" ", E948)-1)</f>
        <v>NP-003</v>
      </c>
      <c r="G948" s="6" t="str" cm="1">
        <f t="array" ref="G948">_xlfn.LET(
 _xlpm.txt, TRIM(E948),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STEEL ZHARA</v>
      </c>
      <c r="H948" s="6" t="str">
        <f t="shared" si="70"/>
        <v>NP-003</v>
      </c>
      <c r="I948" s="6" cm="1">
        <f t="array" ref="I948">_xlfn.LET(
 _xlpm.txt, E948,
 _xlpm.afterQty, IFERROR(_xlfn.TEXTAFTER(_xlpm.txt, "QTY:"), ""),
 _xlpm.numberText, TRIM(_xlfn.TEXTBEFORE(_xlpm.afterQty, " ")),
 _xlpm.cleanNum, SUBSTITUTE(_xlpm.numberText, ",", ""),
 IF(ISNUMBER(--_xlpm.cleanNum), --_xlpm.cleanNum, "")
)</f>
        <v>102000</v>
      </c>
      <c r="J948" s="6" cm="1">
        <f t="array" ref="J948">_xlfn.LET(
 _xlpm.txt, E948,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102000</v>
      </c>
      <c r="K948" s="6" t="str" cm="1">
        <f t="array" ref="K948">_xlfn.LET(
 _xlpm.txt, E948,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48" s="6" t="str">
        <f>IFERROR(_xlfn.TEXTAFTER(_xlfn.TEXTBEFORE(E948," PER"),"USD ")," ")</f>
        <v>0.4484</v>
      </c>
      <c r="M948" s="6" t="str">
        <f t="shared" si="71"/>
        <v>PCS</v>
      </c>
      <c r="N948" s="6">
        <v>9520</v>
      </c>
      <c r="O948" s="6" t="s">
        <v>28</v>
      </c>
      <c r="P948" s="6">
        <v>409.03009029999998</v>
      </c>
      <c r="Q948" s="6">
        <v>3893966.46</v>
      </c>
      <c r="R948" s="6">
        <v>5.2039451699999999</v>
      </c>
      <c r="S948" s="6">
        <v>49541.558019999997</v>
      </c>
      <c r="T948" s="27">
        <v>1426749.3</v>
      </c>
      <c r="U948" s="6">
        <f t="shared" si="72"/>
        <v>414.23403546999998</v>
      </c>
      <c r="V948" s="6">
        <f t="shared" si="73"/>
        <v>2022</v>
      </c>
      <c r="W948" s="10" t="str">
        <f>IFERROR(VLOOKUP(VALUE(D948),'HSN Lookup'!$A:$B,2,0),"Unknown")</f>
        <v>Household Steel Items</v>
      </c>
      <c r="X948" s="6" t="str">
        <f t="shared" si="74"/>
        <v>Other</v>
      </c>
    </row>
    <row r="949" spans="1:24">
      <c r="A949" s="25" t="s">
        <v>24</v>
      </c>
      <c r="B949" s="6" t="s">
        <v>1283</v>
      </c>
      <c r="C949" s="6" t="s">
        <v>26</v>
      </c>
      <c r="D949" s="26" t="s">
        <v>32</v>
      </c>
      <c r="E949" s="6" t="s">
        <v>1293</v>
      </c>
      <c r="F949" s="6" t="str">
        <f>LEFT(E949, FIND(" ", E949)-1)</f>
        <v>NP-55</v>
      </c>
      <c r="G949" s="6" t="str" cm="1">
        <f t="array" ref="G949">_xlfn.LET(
 _xlpm.txt, TRIM(E949),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949" s="6" t="str">
        <f t="shared" si="70"/>
        <v>NP-55</v>
      </c>
      <c r="I949" s="6" cm="1">
        <f t="array" ref="I949">_xlfn.LET(
 _xlpm.txt, E949,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949" s="6" cm="1">
        <f t="array" ref="J949">_xlfn.LET(
 _xlpm.txt, E949,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949" s="6" t="str" cm="1">
        <f t="array" ref="K949">_xlfn.LET(
 _xlpm.txt, E949,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49" s="6" t="str">
        <f>IFERROR(_xlfn.TEXTAFTER(_xlfn.TEXTBEFORE(E949," PER"),"USD ")," ")</f>
        <v>0.3109</v>
      </c>
      <c r="M949" s="6" t="str">
        <f t="shared" si="71"/>
        <v>PCS</v>
      </c>
      <c r="N949" s="6">
        <v>2310</v>
      </c>
      <c r="O949" s="6" t="s">
        <v>28</v>
      </c>
      <c r="P949" s="6">
        <v>577.51823379999996</v>
      </c>
      <c r="Q949" s="6">
        <v>1334067.1200000001</v>
      </c>
      <c r="R949" s="6">
        <v>7.3475602259999997</v>
      </c>
      <c r="S949" s="6">
        <v>16972.864119999998</v>
      </c>
      <c r="T949" s="27">
        <v>488802.1</v>
      </c>
      <c r="U949" s="6">
        <f t="shared" si="72"/>
        <v>584.865794026</v>
      </c>
      <c r="V949" s="6">
        <f t="shared" si="73"/>
        <v>2022</v>
      </c>
      <c r="W949" s="10" t="str">
        <f>IFERROR(VLOOKUP(VALUE(D949),'HSN Lookup'!$A:$B,2,0),"Unknown")</f>
        <v>Household Steel Items</v>
      </c>
      <c r="X949" s="6" t="str">
        <f t="shared" si="74"/>
        <v>Tea Strainer</v>
      </c>
    </row>
    <row r="950" spans="1:24">
      <c r="A950" s="25" t="s">
        <v>24</v>
      </c>
      <c r="B950" s="6" t="s">
        <v>1283</v>
      </c>
      <c r="C950" s="6" t="s">
        <v>26</v>
      </c>
      <c r="D950" s="26" t="s">
        <v>32</v>
      </c>
      <c r="E950" s="6" t="s">
        <v>1294</v>
      </c>
      <c r="F950" s="6" t="str">
        <f>LEFT(E950, FIND(" ", E950)-1)</f>
        <v>AM-253</v>
      </c>
      <c r="G950" s="6" t="str" cm="1">
        <f t="array" ref="G950">_xlfn.LET(
 _xlpm.txt, TRIM(E950),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KITCHEN TURNER</v>
      </c>
      <c r="H950" s="6" t="str">
        <f t="shared" si="70"/>
        <v>AM-253</v>
      </c>
      <c r="I950" s="6" cm="1">
        <f t="array" ref="I950">_xlfn.LET(
 _xlpm.txt, E950,
 _xlpm.afterQty, IFERROR(_xlfn.TEXTAFTER(_xlpm.txt, "QTY:"), ""),
 _xlpm.numberText, TRIM(_xlfn.TEXTBEFORE(_xlpm.afterQty, " ")),
 _xlpm.cleanNum, SUBSTITUTE(_xlpm.numberText, ",", ""),
 IF(ISNUMBER(--_xlpm.cleanNum), --_xlpm.cleanNum, "")
)</f>
        <v>17424</v>
      </c>
      <c r="J950" s="6" cm="1">
        <f t="array" ref="J950">_xlfn.LET(
 _xlpm.txt, E950,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17424</v>
      </c>
      <c r="K950" s="6" t="str" cm="1">
        <f t="array" ref="K950">_xlfn.LET(
 _xlpm.txt, E950,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50" s="6" t="str">
        <f>IFERROR(_xlfn.TEXTAFTER(_xlfn.TEXTBEFORE(E950," PER"),"USD ")," ")</f>
        <v>0.5754</v>
      </c>
      <c r="M950" s="6" t="str">
        <f t="shared" si="71"/>
        <v>PCS</v>
      </c>
      <c r="N950" s="6">
        <v>1452</v>
      </c>
      <c r="O950" s="6" t="s">
        <v>28</v>
      </c>
      <c r="P950" s="6">
        <v>587.86486909999996</v>
      </c>
      <c r="Q950" s="6">
        <v>853579.79</v>
      </c>
      <c r="R950" s="6">
        <v>7.4791968080000002</v>
      </c>
      <c r="S950" s="6">
        <v>10859.79377</v>
      </c>
      <c r="T950" s="27">
        <v>312751.7</v>
      </c>
      <c r="U950" s="6">
        <f t="shared" si="72"/>
        <v>595.34406590799995</v>
      </c>
      <c r="V950" s="6">
        <f t="shared" si="73"/>
        <v>2022</v>
      </c>
      <c r="W950" s="10" t="str">
        <f>IFERROR(VLOOKUP(VALUE(D950),'HSN Lookup'!$A:$B,2,0),"Unknown")</f>
        <v>Household Steel Items</v>
      </c>
      <c r="X950" s="6" t="str">
        <f t="shared" si="74"/>
        <v>Other</v>
      </c>
    </row>
    <row r="951" spans="1:24">
      <c r="A951" s="25" t="s">
        <v>24</v>
      </c>
      <c r="B951" s="6" t="s">
        <v>1295</v>
      </c>
      <c r="C951" s="6" t="s">
        <v>26</v>
      </c>
      <c r="D951" s="26" t="s">
        <v>32</v>
      </c>
      <c r="E951" s="6" t="s">
        <v>1296</v>
      </c>
      <c r="F951" s="6" t="str">
        <f>LEFT(E951, FIND(" ", E951)-1)</f>
        <v>NP-21</v>
      </c>
      <c r="G951" s="6" t="str" cm="1">
        <f t="array" ref="G951">_xlfn.LET(
 _xlpm.txt, TRIM(E951),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951" s="6" t="str">
        <f t="shared" si="70"/>
        <v>NP-21</v>
      </c>
      <c r="I951" s="6" t="str" cm="1">
        <f t="array" ref="I951">_xlfn.LET(
 _xlpm.txt, E951,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51" s="6" t="e" cm="1">
        <f t="array" ref="J951">_xlfn.LET(
 _xlpm.txt, E951,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51" s="6" t="e" cm="1">
        <f t="array" ref="K951">_xlfn.LET(
 _xlpm.txt, E951,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51" s="6" t="str">
        <f>IFERROR(_xlfn.TEXTAFTER(_xlfn.TEXTBEFORE(E951," PER"),"USD ")," ")</f>
        <v xml:space="preserve"> </v>
      </c>
      <c r="M951" s="6" t="e">
        <f t="shared" si="71"/>
        <v>#N/A</v>
      </c>
      <c r="N951" s="6">
        <v>3893.4</v>
      </c>
      <c r="O951" s="6" t="s">
        <v>28</v>
      </c>
      <c r="P951" s="6">
        <v>558.33801300000005</v>
      </c>
      <c r="Q951" s="6">
        <v>2173833.2200000002</v>
      </c>
      <c r="R951" s="6">
        <v>7.103537062</v>
      </c>
      <c r="S951" s="6">
        <v>27656.911199999999</v>
      </c>
      <c r="T951" s="27">
        <v>796492.5</v>
      </c>
      <c r="U951" s="6">
        <f t="shared" si="72"/>
        <v>565.44155006200003</v>
      </c>
      <c r="V951" s="6">
        <f t="shared" si="73"/>
        <v>2022</v>
      </c>
      <c r="W951" s="10" t="str">
        <f>IFERROR(VLOOKUP(VALUE(D951),'HSN Lookup'!$A:$B,2,0),"Unknown")</f>
        <v>Household Steel Items</v>
      </c>
      <c r="X951" s="6" t="str">
        <f t="shared" si="74"/>
        <v>Other</v>
      </c>
    </row>
    <row r="952" spans="1:24">
      <c r="A952" s="25" t="s">
        <v>24</v>
      </c>
      <c r="B952" s="6" t="s">
        <v>1295</v>
      </c>
      <c r="C952" s="6" t="s">
        <v>26</v>
      </c>
      <c r="D952" s="26" t="s">
        <v>32</v>
      </c>
      <c r="E952" s="6" t="s">
        <v>1297</v>
      </c>
      <c r="F952" s="6" t="str">
        <f>LEFT(E952, FIND(" ", E952)-1)</f>
        <v>AM-06</v>
      </c>
      <c r="G952" s="6" t="str" cm="1">
        <f t="array" ref="G952">_xlfn.LET(
 _xlpm.txt, TRIM(E952),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BOTTLE 750ML SG805</v>
      </c>
      <c r="H952" s="6" t="str">
        <f t="shared" si="70"/>
        <v>AM-06</v>
      </c>
      <c r="I952" s="6" cm="1">
        <f t="array" ref="I952">_xlfn.LET(
 _xlpm.txt, E952,
 _xlpm.afterQty, IFERROR(_xlfn.TEXTAFTER(_xlpm.txt, "QTY:"), ""),
 _xlpm.numberText, TRIM(_xlfn.TEXTBEFORE(_xlpm.afterQty, " ")),
 _xlpm.cleanNum, SUBSTITUTE(_xlpm.numberText, ",", ""),
 IF(ISNUMBER(--_xlpm.cleanNum), --_xlpm.cleanNum, "")
)</f>
        <v>16488</v>
      </c>
      <c r="J952" s="6" cm="1">
        <f t="array" ref="J952">_xlfn.LET(
 _xlpm.txt, E952,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16488</v>
      </c>
      <c r="K952" s="6" t="str" cm="1">
        <f t="array" ref="K952">_xlfn.LET(
 _xlpm.txt, E952,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52" s="6" t="str">
        <f>IFERROR(_xlfn.TEXTAFTER(_xlfn.TEXTBEFORE(E952," PER"),"USD ")," ")</f>
        <v>1.140</v>
      </c>
      <c r="M952" s="6" t="str">
        <f t="shared" si="71"/>
        <v>PCS</v>
      </c>
      <c r="N952" s="6">
        <v>2473.1999999999998</v>
      </c>
      <c r="O952" s="6" t="s">
        <v>28</v>
      </c>
      <c r="P952" s="6">
        <v>651.39431909999996</v>
      </c>
      <c r="Q952" s="6">
        <v>1611028.43</v>
      </c>
      <c r="R952" s="6">
        <v>8.2874595309999997</v>
      </c>
      <c r="S952" s="6">
        <v>20496.544910000001</v>
      </c>
      <c r="T952" s="27">
        <v>590280.9</v>
      </c>
      <c r="U952" s="6">
        <f t="shared" si="72"/>
        <v>659.68177863099993</v>
      </c>
      <c r="V952" s="6">
        <f t="shared" si="73"/>
        <v>2022</v>
      </c>
      <c r="W952" s="10" t="str">
        <f>IFERROR(VLOOKUP(VALUE(D952),'HSN Lookup'!$A:$B,2,0),"Unknown")</f>
        <v>Household Steel Items</v>
      </c>
      <c r="X952" s="6" t="str">
        <f t="shared" si="74"/>
        <v>Other</v>
      </c>
    </row>
    <row r="953" spans="1:24">
      <c r="A953" s="25" t="s">
        <v>24</v>
      </c>
      <c r="B953" s="6" t="s">
        <v>1295</v>
      </c>
      <c r="C953" s="6" t="s">
        <v>26</v>
      </c>
      <c r="D953" s="26" t="s">
        <v>29</v>
      </c>
      <c r="E953" s="6" t="s">
        <v>1298</v>
      </c>
      <c r="F953" s="6"/>
      <c r="G953" s="6" t="str" cm="1">
        <f t="array" ref="G953">_xlfn.LET(
 _xlpm.txt, TRIM(E953),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SET-8001-2</v>
      </c>
      <c r="H953" s="6" t="str">
        <f t="shared" si="70"/>
        <v>STEEL</v>
      </c>
      <c r="I953" s="6" t="str" cm="1">
        <f t="array" ref="I953">_xlfn.LET(
 _xlpm.txt, E953,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53" s="6" t="e" cm="1">
        <f t="array" ref="J953">_xlfn.LET(
 _xlpm.txt, E953,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53" s="6" t="str" cm="1">
        <f t="array" ref="K953">_xlfn.LET(
 _xlpm.txt, E953,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953" s="6" t="str">
        <f>IFERROR(_xlfn.TEXTAFTER(_xlfn.TEXTBEFORE(E953," PER"),"USD ")," ")</f>
        <v>0.168</v>
      </c>
      <c r="M953" s="6" t="str">
        <f t="shared" si="71"/>
        <v>SET</v>
      </c>
      <c r="N953" s="6">
        <v>4830</v>
      </c>
      <c r="O953" s="6" t="s">
        <v>28</v>
      </c>
      <c r="P953" s="6">
        <v>511.82937470000002</v>
      </c>
      <c r="Q953" s="6">
        <v>2472135.88</v>
      </c>
      <c r="R953" s="6">
        <v>6.5118241059999997</v>
      </c>
      <c r="S953" s="6">
        <v>31452.110430000001</v>
      </c>
      <c r="T953" s="27">
        <v>1086750.8999999999</v>
      </c>
      <c r="U953" s="6">
        <f t="shared" si="72"/>
        <v>518.34119880599997</v>
      </c>
      <c r="V953" s="6">
        <f t="shared" si="73"/>
        <v>2022</v>
      </c>
      <c r="W953" s="10" t="str">
        <f>IFERROR(VLOOKUP(VALUE(D953),'HSN Lookup'!$A:$B,2,0),"Unknown")</f>
        <v>Steel Scrubbers</v>
      </c>
      <c r="X953" s="6" t="str">
        <f t="shared" si="74"/>
        <v>Scrubber</v>
      </c>
    </row>
    <row r="954" spans="1:24">
      <c r="A954" s="25" t="s">
        <v>24</v>
      </c>
      <c r="B954" s="6" t="s">
        <v>1295</v>
      </c>
      <c r="C954" s="6" t="s">
        <v>26</v>
      </c>
      <c r="D954" s="26" t="s">
        <v>32</v>
      </c>
      <c r="E954" s="6" t="s">
        <v>1299</v>
      </c>
      <c r="F954" s="6" t="str">
        <f>LEFT(E954, FIND(" ", E954)-1)</f>
        <v>SB-01</v>
      </c>
      <c r="G954" s="6" t="str" cm="1">
        <f t="array" ref="G954">_xlfn.LET(
 _xlpm.txt, TRIM(E954),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954" s="6" t="str">
        <f t="shared" si="70"/>
        <v>SB-01</v>
      </c>
      <c r="I954" s="6" t="str" cm="1">
        <f t="array" ref="I954">_xlfn.LET(
 _xlpm.txt, E954,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54" s="6" t="e" cm="1">
        <f t="array" ref="J954">_xlfn.LET(
 _xlpm.txt, E954,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54" s="6" t="e" cm="1">
        <f t="array" ref="K954">_xlfn.LET(
 _xlpm.txt, E954,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954" s="6" t="str">
        <f>IFERROR(_xlfn.TEXTAFTER(_xlfn.TEXTBEFORE(E954," PER"),"USD ")," ")</f>
        <v>1.205</v>
      </c>
      <c r="M954" s="6" t="e">
        <f t="shared" si="71"/>
        <v>#VALUE!</v>
      </c>
      <c r="N954" s="6">
        <v>980.4</v>
      </c>
      <c r="O954" s="6" t="s">
        <v>28</v>
      </c>
      <c r="P954" s="6">
        <v>652.29641979999997</v>
      </c>
      <c r="Q954" s="6">
        <v>639511.41</v>
      </c>
      <c r="R954" s="6">
        <v>8.2989366390000008</v>
      </c>
      <c r="S954" s="6">
        <v>8136.2774810000001</v>
      </c>
      <c r="T954" s="27">
        <v>234317</v>
      </c>
      <c r="U954" s="6">
        <f t="shared" si="72"/>
        <v>660.59535643899994</v>
      </c>
      <c r="V954" s="6">
        <f t="shared" si="73"/>
        <v>2022</v>
      </c>
      <c r="W954" s="10" t="str">
        <f>IFERROR(VLOOKUP(VALUE(D954),'HSN Lookup'!$A:$B,2,0),"Unknown")</f>
        <v>Household Steel Items</v>
      </c>
      <c r="X954" s="6" t="str">
        <f t="shared" si="74"/>
        <v>Other</v>
      </c>
    </row>
    <row r="955" spans="1:24">
      <c r="A955" s="25" t="s">
        <v>24</v>
      </c>
      <c r="B955" s="6" t="s">
        <v>1295</v>
      </c>
      <c r="C955" s="6" t="s">
        <v>26</v>
      </c>
      <c r="D955" s="26" t="s">
        <v>32</v>
      </c>
      <c r="E955" s="6" t="s">
        <v>1300</v>
      </c>
      <c r="F955" s="6" t="str">
        <f>LEFT(E955, FIND(" ", E955)-1)</f>
        <v>SM1168</v>
      </c>
      <c r="G955" s="6" t="str" cm="1">
        <f t="array" ref="G955">_xlfn.LET(
 _xlpm.txt, TRIM(E955),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HANGER WITH HOOK</v>
      </c>
      <c r="H955" s="6" t="str">
        <f t="shared" si="70"/>
        <v>SM1168</v>
      </c>
      <c r="I955" s="6" cm="1">
        <f t="array" ref="I955">_xlfn.LET(
 _xlpm.txt, E955,
 _xlpm.afterQty, IFERROR(_xlfn.TEXTAFTER(_xlpm.txt, "QTY:"), ""),
 _xlpm.numberText, TRIM(_xlfn.TEXTBEFORE(_xlpm.afterQty, " ")),
 _xlpm.cleanNum, SUBSTITUTE(_xlpm.numberText, ",", ""),
 IF(ISNUMBER(--_xlpm.cleanNum), --_xlpm.cleanNum, "")
)</f>
        <v>57792</v>
      </c>
      <c r="J955" s="6" cm="1">
        <f t="array" ref="J955">_xlfn.LET(
 _xlpm.txt, E955,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57792</v>
      </c>
      <c r="K955" s="6" t="str" cm="1">
        <f t="array" ref="K955">_xlfn.LET(
 _xlpm.txt, E955,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55" s="6" t="str">
        <f>IFERROR(_xlfn.TEXTAFTER(_xlfn.TEXTBEFORE(E955," PER"),"USD ")," ")</f>
        <v>1.35</v>
      </c>
      <c r="M955" s="6" t="str">
        <f t="shared" si="71"/>
        <v>PCS</v>
      </c>
      <c r="N955" s="6">
        <v>10836</v>
      </c>
      <c r="O955" s="6" t="s">
        <v>28</v>
      </c>
      <c r="P955" s="6">
        <v>592.34257290000005</v>
      </c>
      <c r="Q955" s="6">
        <v>6418624.1200000001</v>
      </c>
      <c r="R955" s="6">
        <v>7.5361650500000001</v>
      </c>
      <c r="S955" s="6">
        <v>81661.884479999993</v>
      </c>
      <c r="T955" s="27">
        <v>2351783.9</v>
      </c>
      <c r="U955" s="6">
        <f t="shared" si="72"/>
        <v>599.87873795000007</v>
      </c>
      <c r="V955" s="6">
        <f t="shared" si="73"/>
        <v>2022</v>
      </c>
      <c r="W955" s="10" t="str">
        <f>IFERROR(VLOOKUP(VALUE(D955),'HSN Lookup'!$A:$B,2,0),"Unknown")</f>
        <v>Household Steel Items</v>
      </c>
      <c r="X955" s="6" t="str">
        <f t="shared" si="74"/>
        <v>Hanger</v>
      </c>
    </row>
    <row r="956" spans="1:24">
      <c r="A956" s="25" t="s">
        <v>24</v>
      </c>
      <c r="B956" s="6" t="s">
        <v>1301</v>
      </c>
      <c r="C956" s="6" t="s">
        <v>26</v>
      </c>
      <c r="D956" s="26" t="s">
        <v>32</v>
      </c>
      <c r="E956" s="6" t="s">
        <v>1302</v>
      </c>
      <c r="F956" s="6" t="str">
        <f>LEFT(E956, FIND(" ", E956)-1)</f>
        <v>6587</v>
      </c>
      <c r="G956" s="6" t="str" cm="1">
        <f t="array" ref="G956">_xlfn.LET(
 _xlpm.txt, TRIM(E956),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SMALL</v>
      </c>
      <c r="H956" s="6" t="str">
        <f t="shared" si="70"/>
        <v>6587</v>
      </c>
      <c r="I956" s="6" cm="1">
        <f t="array" ref="I956">_xlfn.LET(
 _xlpm.txt, E956,
 _xlpm.afterQty, IFERROR(_xlfn.TEXTAFTER(_xlpm.txt, "QTY:"), ""),
 _xlpm.numberText, TRIM(_xlfn.TEXTBEFORE(_xlpm.afterQty, " ")),
 _xlpm.cleanNum, SUBSTITUTE(_xlpm.numberText, ",", ""),
 IF(ISNUMBER(--_xlpm.cleanNum), --_xlpm.cleanNum, "")
)</f>
        <v>19920</v>
      </c>
      <c r="J956" s="6" cm="1">
        <f t="array" ref="J956">_xlfn.LET(
 _xlpm.txt, E956,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19920</v>
      </c>
      <c r="K956" s="6" t="str" cm="1">
        <f t="array" ref="K956">_xlfn.LET(
 _xlpm.txt, E956,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56" s="6" t="str">
        <f>IFERROR(_xlfn.TEXTAFTER(_xlfn.TEXTBEFORE(E956," PER"),"USD ")," ")</f>
        <v>1.73</v>
      </c>
      <c r="M956" s="6" t="str">
        <f t="shared" si="71"/>
        <v>PCS</v>
      </c>
      <c r="N956" s="6">
        <v>4042.1</v>
      </c>
      <c r="O956" s="6" t="s">
        <v>28</v>
      </c>
      <c r="P956" s="6">
        <v>703.61633800000004</v>
      </c>
      <c r="Q956" s="6">
        <v>2844087.6</v>
      </c>
      <c r="R956" s="6">
        <v>9.1319446860000006</v>
      </c>
      <c r="S956" s="6">
        <v>36912.233610000003</v>
      </c>
      <c r="T956" s="27">
        <v>1042073.7</v>
      </c>
      <c r="U956" s="6">
        <f t="shared" si="72"/>
        <v>712.74828268600004</v>
      </c>
      <c r="V956" s="6">
        <f t="shared" si="73"/>
        <v>2022</v>
      </c>
      <c r="W956" s="10" t="str">
        <f>IFERROR(VLOOKUP(VALUE(D956),'HSN Lookup'!$A:$B,2,0),"Unknown")</f>
        <v>Household Steel Items</v>
      </c>
      <c r="X956" s="6" t="str">
        <f t="shared" si="74"/>
        <v>Lunch Box</v>
      </c>
    </row>
    <row r="957" spans="1:24">
      <c r="A957" s="25" t="s">
        <v>24</v>
      </c>
      <c r="B957" s="6" t="s">
        <v>1301</v>
      </c>
      <c r="C957" s="6" t="s">
        <v>26</v>
      </c>
      <c r="D957" s="26" t="s">
        <v>32</v>
      </c>
      <c r="E957" s="6" t="s">
        <v>1303</v>
      </c>
      <c r="F957" s="6" t="str">
        <f>LEFT(E957, FIND(" ", E957)-1)</f>
        <v>6856</v>
      </c>
      <c r="G957" s="6" t="str" cm="1">
        <f t="array" ref="G957">_xlfn.LET(
 _xlpm.txt, TRIM(E957),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ROUND CONTAINER</v>
      </c>
      <c r="H957" s="6" t="str">
        <f t="shared" si="70"/>
        <v>6856</v>
      </c>
      <c r="I957" s="6" cm="1">
        <f t="array" ref="I957">_xlfn.LET(
 _xlpm.txt, E957,
 _xlpm.afterQty, IFERROR(_xlfn.TEXTAFTER(_xlpm.txt, "QTY:"), ""),
 _xlpm.numberText, TRIM(_xlfn.TEXTBEFORE(_xlpm.afterQty, " ")),
 _xlpm.cleanNum, SUBSTITUTE(_xlpm.numberText, ",", ""),
 IF(ISNUMBER(--_xlpm.cleanNum), --_xlpm.cleanNum, "")
)</f>
        <v>24576</v>
      </c>
      <c r="J957" s="6" cm="1">
        <f t="array" ref="J957">_xlfn.LET(
 _xlpm.txt, E957,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24576</v>
      </c>
      <c r="K957" s="6" t="str" cm="1">
        <f t="array" ref="K957">_xlfn.LET(
 _xlpm.txt, E957,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57" s="6" t="str">
        <f>IFERROR(_xlfn.TEXTAFTER(_xlfn.TEXTBEFORE(E957," PER"),"USD ")," ")</f>
        <v>0.66</v>
      </c>
      <c r="M957" s="6" t="str">
        <f t="shared" si="71"/>
        <v>PCS</v>
      </c>
      <c r="N957" s="6">
        <v>2048</v>
      </c>
      <c r="O957" s="6" t="s">
        <v>28</v>
      </c>
      <c r="P957" s="6">
        <v>653.63113280000005</v>
      </c>
      <c r="Q957" s="6">
        <v>1338636.56</v>
      </c>
      <c r="R957" s="6">
        <v>8.4832074340000005</v>
      </c>
      <c r="S957" s="6">
        <v>17373.608830000001</v>
      </c>
      <c r="T957" s="27">
        <v>490476.4</v>
      </c>
      <c r="U957" s="6">
        <f t="shared" si="72"/>
        <v>662.114340234</v>
      </c>
      <c r="V957" s="6">
        <f t="shared" si="73"/>
        <v>2022</v>
      </c>
      <c r="W957" s="10" t="str">
        <f>IFERROR(VLOOKUP(VALUE(D957),'HSN Lookup'!$A:$B,2,0),"Unknown")</f>
        <v>Household Steel Items</v>
      </c>
      <c r="X957" s="6" t="str">
        <f t="shared" si="74"/>
        <v>Other</v>
      </c>
    </row>
    <row r="958" spans="1:24">
      <c r="A958" s="25" t="s">
        <v>24</v>
      </c>
      <c r="B958" s="6" t="s">
        <v>1301</v>
      </c>
      <c r="C958" s="6" t="s">
        <v>26</v>
      </c>
      <c r="D958" s="26" t="s">
        <v>32</v>
      </c>
      <c r="E958" s="6" t="s">
        <v>1304</v>
      </c>
      <c r="F958" s="6" t="str">
        <f>LEFT(E958, FIND(" ", E958)-1)</f>
        <v>KWP-1000B</v>
      </c>
      <c r="G958" s="6" t="str" cm="1">
        <f t="array" ref="G958">_xlfn.LET(
 _xlpm.txt, TRIM(E958),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900ML</v>
      </c>
      <c r="H958" s="6" t="str">
        <f t="shared" si="70"/>
        <v>KWP-1000B</v>
      </c>
      <c r="I958" s="6" t="str" cm="1">
        <f t="array" ref="I958">_xlfn.LET(
 _xlpm.txt, E958,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58" s="6" cm="1">
        <f t="array" ref="J958">_xlfn.LET(
 _xlpm.txt, E958,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17040</v>
      </c>
      <c r="K958" s="6" t="str" cm="1">
        <f t="array" ref="K958">_xlfn.LET(
 _xlpm.txt, E958,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58" s="6" t="str">
        <f>IFERROR(_xlfn.TEXTAFTER(_xlfn.TEXTBEFORE(E958," PER"),"USD ")," ")</f>
        <v>1.64</v>
      </c>
      <c r="M958" s="6" t="str">
        <f t="shared" si="71"/>
        <v>PCS</v>
      </c>
      <c r="N958" s="6">
        <v>4260</v>
      </c>
      <c r="O958" s="6" t="s">
        <v>28</v>
      </c>
      <c r="P958" s="6">
        <v>548.04569949999996</v>
      </c>
      <c r="Q958" s="6">
        <v>2334674.6800000002</v>
      </c>
      <c r="R958" s="6">
        <v>7.1128578779999998</v>
      </c>
      <c r="S958" s="6">
        <v>30300.774560000002</v>
      </c>
      <c r="T958" s="27">
        <v>855424.8</v>
      </c>
      <c r="U958" s="6">
        <f t="shared" si="72"/>
        <v>555.15855737799995</v>
      </c>
      <c r="V958" s="6">
        <f t="shared" si="73"/>
        <v>2022</v>
      </c>
      <c r="W958" s="10" t="str">
        <f>IFERROR(VLOOKUP(VALUE(D958),'HSN Lookup'!$A:$B,2,0),"Unknown")</f>
        <v>Household Steel Items</v>
      </c>
      <c r="X958" s="6" t="str">
        <f t="shared" si="74"/>
        <v>Other</v>
      </c>
    </row>
    <row r="959" spans="1:24">
      <c r="A959" s="25" t="s">
        <v>24</v>
      </c>
      <c r="B959" s="6" t="s">
        <v>1301</v>
      </c>
      <c r="C959" s="6" t="s">
        <v>26</v>
      </c>
      <c r="D959" s="26" t="s">
        <v>32</v>
      </c>
      <c r="E959" s="6" t="s">
        <v>1305</v>
      </c>
      <c r="F959" s="6" t="str">
        <f>LEFT(E959, FIND(" ", E959)-1)</f>
        <v>6901</v>
      </c>
      <c r="G959" s="6" t="str" cm="1">
        <f t="array" ref="G959">_xlfn.LET(
 _xlpm.txt, TRIM(E959),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</v>
      </c>
      <c r="H959" s="6" t="str">
        <f t="shared" si="70"/>
        <v>6901</v>
      </c>
      <c r="I959" s="6" cm="1">
        <f t="array" ref="I959">_xlfn.LET(
 _xlpm.txt, E959,
 _xlpm.afterQty, IFERROR(_xlfn.TEXTAFTER(_xlpm.txt, "QTY:"), ""),
 _xlpm.numberText, TRIM(_xlfn.TEXTBEFORE(_xlpm.afterQty, " ")),
 _xlpm.cleanNum, SUBSTITUTE(_xlpm.numberText, ",", ""),
 IF(ISNUMBER(--_xlpm.cleanNum), --_xlpm.cleanNum, "")
)</f>
        <v>54696</v>
      </c>
      <c r="J959" s="6" cm="1">
        <f t="array" ref="J959">_xlfn.LET(
 _xlpm.txt, E959,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54696</v>
      </c>
      <c r="K959" s="6" t="str" cm="1">
        <f t="array" ref="K959">_xlfn.LET(
 _xlpm.txt, E959,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59" s="6" t="str">
        <f>IFERROR(_xlfn.TEXTAFTER(_xlfn.TEXTBEFORE(E959," PER"),"USD ")," ")</f>
        <v>1.06</v>
      </c>
      <c r="M959" s="6" t="str">
        <f t="shared" si="71"/>
        <v>PCS</v>
      </c>
      <c r="N959" s="6">
        <v>8888.1</v>
      </c>
      <c r="O959" s="6" t="s">
        <v>28</v>
      </c>
      <c r="P959" s="6">
        <v>538.34421980000002</v>
      </c>
      <c r="Q959" s="6">
        <v>4784857.26</v>
      </c>
      <c r="R959" s="6">
        <v>6.9869463959999996</v>
      </c>
      <c r="S959" s="6">
        <v>62100.678260000001</v>
      </c>
      <c r="T959" s="27">
        <v>1753171.7</v>
      </c>
      <c r="U959" s="6">
        <f t="shared" si="72"/>
        <v>545.33116619600003</v>
      </c>
      <c r="V959" s="6">
        <f t="shared" si="73"/>
        <v>2022</v>
      </c>
      <c r="W959" s="10" t="str">
        <f>IFERROR(VLOOKUP(VALUE(D959),'HSN Lookup'!$A:$B,2,0),"Unknown")</f>
        <v>Household Steel Items</v>
      </c>
      <c r="X959" s="6" t="str">
        <f t="shared" si="74"/>
        <v>Other</v>
      </c>
    </row>
    <row r="960" spans="1:24">
      <c r="A960" s="25" t="s">
        <v>24</v>
      </c>
      <c r="B960" s="6" t="s">
        <v>1301</v>
      </c>
      <c r="C960" s="6" t="s">
        <v>26</v>
      </c>
      <c r="D960" s="26" t="s">
        <v>32</v>
      </c>
      <c r="E960" s="6" t="s">
        <v>1306</v>
      </c>
      <c r="F960" s="6" t="str">
        <f>LEFT(E960, FIND(" ", E960)-1)</f>
        <v>8504</v>
      </c>
      <c r="G960" s="6" t="str" cm="1">
        <f t="array" ref="G960">_xlfn.LET(
 _xlpm.txt, TRIM(E960),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2 LAYER</v>
      </c>
      <c r="H960" s="6" t="str">
        <f t="shared" si="70"/>
        <v>8504</v>
      </c>
      <c r="I960" s="6" cm="1">
        <f t="array" ref="I960">_xlfn.LET(
 _xlpm.txt, E960,
 _xlpm.afterQty, IFERROR(_xlfn.TEXTAFTER(_xlpm.txt, "QTY:"), ""),
 _xlpm.numberText, TRIM(_xlfn.TEXTBEFORE(_xlpm.afterQty, " ")),
 _xlpm.cleanNum, SUBSTITUTE(_xlpm.numberText, ",", ""),
 IF(ISNUMBER(--_xlpm.cleanNum), --_xlpm.cleanNum, "")
)</f>
        <v>22080</v>
      </c>
      <c r="J960" s="6" cm="1">
        <f t="array" ref="J960">_xlfn.LET(
 _xlpm.txt, E960,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22080</v>
      </c>
      <c r="K960" s="6" t="str" cm="1">
        <f t="array" ref="K960">_xlfn.LET(
 _xlpm.txt, E960,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60" s="6" t="str">
        <f>IFERROR(_xlfn.TEXTAFTER(_xlfn.TEXTBEFORE(E960," PER"),"USD ")," ")</f>
        <v>2.75</v>
      </c>
      <c r="M960" s="6" t="str">
        <f t="shared" si="71"/>
        <v>PCS</v>
      </c>
      <c r="N960" s="6">
        <v>10561.6</v>
      </c>
      <c r="O960" s="6" t="s">
        <v>28</v>
      </c>
      <c r="P960" s="6">
        <v>474.47092300000003</v>
      </c>
      <c r="Q960" s="6">
        <v>5011172.0999999996</v>
      </c>
      <c r="R960" s="6">
        <v>6.157961362</v>
      </c>
      <c r="S960" s="6">
        <v>65037.924720000003</v>
      </c>
      <c r="T960" s="27">
        <v>1836093.4</v>
      </c>
      <c r="U960" s="6">
        <f t="shared" si="72"/>
        <v>480.62888436200001</v>
      </c>
      <c r="V960" s="6">
        <f t="shared" si="73"/>
        <v>2022</v>
      </c>
      <c r="W960" s="10" t="str">
        <f>IFERROR(VLOOKUP(VALUE(D960),'HSN Lookup'!$A:$B,2,0),"Unknown")</f>
        <v>Household Steel Items</v>
      </c>
      <c r="X960" s="6" t="str">
        <f t="shared" si="74"/>
        <v>Lunch Box</v>
      </c>
    </row>
    <row r="961" spans="1:24">
      <c r="A961" s="25" t="s">
        <v>24</v>
      </c>
      <c r="B961" s="6" t="s">
        <v>1301</v>
      </c>
      <c r="C961" s="6" t="s">
        <v>26</v>
      </c>
      <c r="D961" s="26" t="s">
        <v>32</v>
      </c>
      <c r="E961" s="6" t="s">
        <v>1307</v>
      </c>
      <c r="F961" s="6" t="str">
        <f>LEFT(E961, FIND(" ", E961)-1)</f>
        <v>6857</v>
      </c>
      <c r="G961" s="6" t="str" cm="1">
        <f t="array" ref="G961">_xlfn.LET(
 _xlpm.txt, TRIM(E961),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ROUNDCONTAINER</v>
      </c>
      <c r="H961" s="6" t="str">
        <f t="shared" si="70"/>
        <v>6857</v>
      </c>
      <c r="I961" s="6" cm="1">
        <f t="array" ref="I961">_xlfn.LET(
 _xlpm.txt, E961,
 _xlpm.afterQty, IFERROR(_xlfn.TEXTAFTER(_xlpm.txt, "QTY:"), ""),
 _xlpm.numberText, TRIM(_xlfn.TEXTBEFORE(_xlpm.afterQty, " ")),
 _xlpm.cleanNum, SUBSTITUTE(_xlpm.numberText, ",", ""),
 IF(ISNUMBER(--_xlpm.cleanNum), --_xlpm.cleanNum, "")
)</f>
        <v>29880</v>
      </c>
      <c r="J961" s="6" cm="1">
        <f t="array" ref="J961">_xlfn.LET(
 _xlpm.txt, E961,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29880</v>
      </c>
      <c r="K961" s="6" t="str" cm="1">
        <f t="array" ref="K961">_xlfn.LET(
 _xlpm.txt, E961,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61" s="6" t="str">
        <f>IFERROR(_xlfn.TEXTAFTER(_xlfn.TEXTBEFORE(E961," PER"),"USD ")," ")</f>
        <v>0.85</v>
      </c>
      <c r="M961" s="6" t="str">
        <f t="shared" si="71"/>
        <v>PCS</v>
      </c>
      <c r="N961" s="6">
        <v>3809.7</v>
      </c>
      <c r="O961" s="6" t="s">
        <v>28</v>
      </c>
      <c r="P961" s="6">
        <v>550.1945849</v>
      </c>
      <c r="Q961" s="6">
        <v>2096076.31</v>
      </c>
      <c r="R961" s="6">
        <v>7.1407473699999997</v>
      </c>
      <c r="S961" s="6">
        <v>27204.10526</v>
      </c>
      <c r="T961" s="27">
        <v>768002.4</v>
      </c>
      <c r="U961" s="6">
        <f t="shared" si="72"/>
        <v>557.33533226999998</v>
      </c>
      <c r="V961" s="6">
        <f t="shared" si="73"/>
        <v>2022</v>
      </c>
      <c r="W961" s="10" t="str">
        <f>IFERROR(VLOOKUP(VALUE(D961),'HSN Lookup'!$A:$B,2,0),"Unknown")</f>
        <v>Household Steel Items</v>
      </c>
      <c r="X961" s="6" t="str">
        <f t="shared" si="74"/>
        <v>Other</v>
      </c>
    </row>
    <row r="962" spans="1:24">
      <c r="A962" s="25" t="s">
        <v>24</v>
      </c>
      <c r="B962" s="6" t="s">
        <v>1301</v>
      </c>
      <c r="C962" s="6" t="s">
        <v>26</v>
      </c>
      <c r="D962" s="26" t="s">
        <v>32</v>
      </c>
      <c r="E962" s="6" t="s">
        <v>1308</v>
      </c>
      <c r="F962" s="6" t="str">
        <f>LEFT(E962, FIND(" ", E962)-1)</f>
        <v>KWB-600F</v>
      </c>
      <c r="G962" s="6" t="str" cm="1">
        <f t="array" ref="G962">_xlfn.LET(
 _xlpm.txt, TRIM(E962),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962" s="6" t="str">
        <f t="shared" ref="H962:H1025" si="75">IFERROR(
    IF(
       AND(ISNUMBER(FIND("(",E962)),
           NOT(ISNUMBER(SEARCH("QTY", _xlfn.TEXTBEFORE(_xlfn.TEXTAFTER(E962,"("), ")"))))
       ),
       _xlfn.TEXTBEFORE(_xlfn.TEXTAFTER(E962,"("), ")"),
       LEFT(E962, FIND(" ", E962 &amp; " ") - 1)
    ),
"")</f>
        <v>KWB-600F</v>
      </c>
      <c r="I962" s="6" cm="1">
        <f t="array" ref="I962">_xlfn.LET(
 _xlpm.txt, E962,
 _xlpm.afterQty, IFERROR(_xlfn.TEXTAFTER(_xlpm.txt, "QTY:"), ""),
 _xlpm.numberText, TRIM(_xlfn.TEXTBEFORE(_xlpm.afterQty, " ")),
 _xlpm.cleanNum, SUBSTITUTE(_xlpm.numberText, ",", ""),
 IF(ISNUMBER(--_xlpm.cleanNum), --_xlpm.cleanNum, "")
)</f>
        <v>18864</v>
      </c>
      <c r="J962" s="6" cm="1">
        <f t="array" ref="J962">_xlfn.LET(
 _xlpm.txt, E962,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18864</v>
      </c>
      <c r="K962" s="6" t="str" cm="1">
        <f t="array" ref="K962">_xlfn.LET(
 _xlpm.txt, E962,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62" s="6" t="str">
        <f>IFERROR(_xlfn.TEXTAFTER(_xlfn.TEXTBEFORE(E962," PER"),"USD ")," ")</f>
        <v>1.01</v>
      </c>
      <c r="M962" s="6" t="str">
        <f t="shared" ref="M962:M1025" si="76">IF(OR(K962="PCS",K962="PC",K962="NOS"),"PCS",
IF(OR(K962="SET",K962="SETS"),"SET",
IF(K962="PKT","PACK","OTHER")))</f>
        <v>PCS</v>
      </c>
      <c r="N962" s="6">
        <v>2947.5</v>
      </c>
      <c r="O962" s="6" t="s">
        <v>28</v>
      </c>
      <c r="P962" s="6">
        <v>540.02551649999998</v>
      </c>
      <c r="Q962" s="6">
        <v>1591725.21</v>
      </c>
      <c r="R962" s="6">
        <v>7.0087672489999999</v>
      </c>
      <c r="S962" s="6">
        <v>20658.341469999999</v>
      </c>
      <c r="T962" s="27">
        <v>583208.1</v>
      </c>
      <c r="U962" s="6">
        <f t="shared" ref="U962:U1025" si="77">P962+R962</f>
        <v>547.034283749</v>
      </c>
      <c r="V962" s="6">
        <f t="shared" ref="V962:V1025" si="78">YEAR(B962)</f>
        <v>2022</v>
      </c>
      <c r="W962" s="10" t="str">
        <f>IFERROR(VLOOKUP(VALUE(D962),'HSN Lookup'!$A:$B,2,0),"Unknown")</f>
        <v>Household Steel Items</v>
      </c>
      <c r="X962" s="6" t="str">
        <f t="shared" ref="X962:X1025" si="79">IF(ISNUMBER(SEARCH("SCRUBBER",G962)),"Scrubber",
 IF(ISNUMBER(SEARCH("STRAINER",G962)),"Tea Strainer",
 IF(ISNUMBER(SEARCH("BASKET",G962)),"Basket",
 IF(ISNUMBER(SEARCH("HANGER",G962)),"Hanger",
 IF(ISNUMBER(SEARCH("STAND",G962)),"Cloth Stand",
 IF(ISNUMBER(SEARCH("SPRINKLER",G962)),"Sprinkler",
 IF(ISNUMBER(SEARCH("HOLDER",G962)),"Holder",
 IF(ISNUMBER(SEARCH("LUNCH BOX",G962)),"Lunch Box",
 "Other"))))))))</f>
        <v>Other</v>
      </c>
    </row>
    <row r="963" spans="1:24">
      <c r="A963" s="25" t="s">
        <v>24</v>
      </c>
      <c r="B963" s="6" t="s">
        <v>1301</v>
      </c>
      <c r="C963" s="6" t="s">
        <v>26</v>
      </c>
      <c r="D963" s="26" t="s">
        <v>32</v>
      </c>
      <c r="E963" s="6" t="s">
        <v>1309</v>
      </c>
      <c r="F963" s="6" t="str">
        <f>LEFT(E963, FIND(" ", E963)-1)</f>
        <v>SB-01STAINLESS</v>
      </c>
      <c r="G963" s="6" t="str" cm="1">
        <f t="array" ref="G963">_xlfn.LET(
 _xlpm.txt, TRIM(E963),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</v>
      </c>
      <c r="H963" s="6" t="str">
        <f t="shared" si="75"/>
        <v>SB-01STAINLESS</v>
      </c>
      <c r="I963" s="6" cm="1">
        <f t="array" ref="I963">_xlfn.LET(
 _xlpm.txt, E963,
 _xlpm.afterQty, IFERROR(_xlfn.TEXTAFTER(_xlpm.txt, "QTY:"), ""),
 _xlpm.numberText, TRIM(_xlfn.TEXTBEFORE(_xlpm.afterQty, " ")),
 _xlpm.cleanNum, SUBSTITUTE(_xlpm.numberText, ",", ""),
 IF(ISNUMBER(--_xlpm.cleanNum), --_xlpm.cleanNum, "")
)</f>
        <v>28152</v>
      </c>
      <c r="J963" s="6" cm="1">
        <f t="array" ref="J963">_xlfn.LET(
 _xlpm.txt, E963,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28152</v>
      </c>
      <c r="K963" s="6" t="str" cm="1">
        <f t="array" ref="K963">_xlfn.LET(
 _xlpm.txt, E963,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63" s="6" t="str">
        <f>IFERROR(_xlfn.TEXTAFTER(_xlfn.TEXTBEFORE(E963," PER"),"USD ")," ")</f>
        <v>1.205</v>
      </c>
      <c r="M963" s="6" t="str">
        <f t="shared" si="76"/>
        <v>PCS</v>
      </c>
      <c r="N963" s="6">
        <v>4457.3999999999996</v>
      </c>
      <c r="O963" s="6" t="s">
        <v>28</v>
      </c>
      <c r="P963" s="6">
        <v>640.13675909999995</v>
      </c>
      <c r="Q963" s="6">
        <v>2853345.59</v>
      </c>
      <c r="R963" s="6">
        <v>8.3080695539999994</v>
      </c>
      <c r="S963" s="6">
        <v>37032.389230000001</v>
      </c>
      <c r="T963" s="27">
        <v>1045465.8</v>
      </c>
      <c r="U963" s="6">
        <f t="shared" si="77"/>
        <v>648.44482865399993</v>
      </c>
      <c r="V963" s="6">
        <f t="shared" si="78"/>
        <v>2022</v>
      </c>
      <c r="W963" s="10" t="str">
        <f>IFERROR(VLOOKUP(VALUE(D963),'HSN Lookup'!$A:$B,2,0),"Unknown")</f>
        <v>Household Steel Items</v>
      </c>
      <c r="X963" s="6" t="str">
        <f t="shared" si="79"/>
        <v>Other</v>
      </c>
    </row>
    <row r="964" spans="1:24">
      <c r="A964" s="25" t="s">
        <v>24</v>
      </c>
      <c r="B964" s="6" t="s">
        <v>1301</v>
      </c>
      <c r="C964" s="6" t="s">
        <v>26</v>
      </c>
      <c r="D964" s="26" t="s">
        <v>32</v>
      </c>
      <c r="E964" s="6" t="s">
        <v>1310</v>
      </c>
      <c r="F964" s="6" t="str">
        <f>LEFT(E964, FIND(" ", E964)-1)</f>
        <v>AM-06</v>
      </c>
      <c r="G964" s="6" t="str" cm="1">
        <f t="array" ref="G964">_xlfn.LET(
 _xlpm.txt, TRIM(E964),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SG805</v>
      </c>
      <c r="H964" s="6" t="str">
        <f t="shared" si="75"/>
        <v>AM-06</v>
      </c>
      <c r="I964" s="6" t="str" cm="1">
        <f t="array" ref="I964">_xlfn.LET(
 _xlpm.txt, E964,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64" s="6" cm="1">
        <f t="array" ref="J964">_xlfn.LET(
 _xlpm.txt, E964,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900</v>
      </c>
      <c r="K964" s="6" t="str" cm="1">
        <f t="array" ref="K964">_xlfn.LET(
 _xlpm.txt, E964,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64" s="6" t="str">
        <f>IFERROR(_xlfn.TEXTAFTER(_xlfn.TEXTBEFORE(E964," PER"),"USD ")," ")</f>
        <v>1.140</v>
      </c>
      <c r="M964" s="6" t="str">
        <f t="shared" si="76"/>
        <v>PCS</v>
      </c>
      <c r="N964" s="6">
        <v>135</v>
      </c>
      <c r="O964" s="6" t="s">
        <v>28</v>
      </c>
      <c r="P964" s="6">
        <v>639.25140739999995</v>
      </c>
      <c r="Q964" s="6">
        <v>86298.94</v>
      </c>
      <c r="R964" s="6">
        <v>8.2965789409999999</v>
      </c>
      <c r="S964" s="6">
        <v>1120.038157</v>
      </c>
      <c r="T964" s="27">
        <v>31620</v>
      </c>
      <c r="U964" s="6">
        <f t="shared" si="77"/>
        <v>647.54798634099996</v>
      </c>
      <c r="V964" s="6">
        <f t="shared" si="78"/>
        <v>2022</v>
      </c>
      <c r="W964" s="10" t="str">
        <f>IFERROR(VLOOKUP(VALUE(D964),'HSN Lookup'!$A:$B,2,0),"Unknown")</f>
        <v>Household Steel Items</v>
      </c>
      <c r="X964" s="6" t="str">
        <f t="shared" si="79"/>
        <v>Other</v>
      </c>
    </row>
    <row r="965" spans="1:24">
      <c r="A965" s="25" t="s">
        <v>24</v>
      </c>
      <c r="B965" s="6" t="s">
        <v>1301</v>
      </c>
      <c r="C965" s="6" t="s">
        <v>26</v>
      </c>
      <c r="D965" s="26" t="s">
        <v>32</v>
      </c>
      <c r="E965" s="6" t="s">
        <v>1311</v>
      </c>
      <c r="F965" s="6" t="str">
        <f>LEFT(E965, FIND(" ", E965)-1)</f>
        <v>SL-01</v>
      </c>
      <c r="G965" s="6" t="str" cm="1">
        <f t="array" ref="G965">_xlfn.LET(
 _xlpm.txt, TRIM(E965),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COLA BOTTLE 750ML SK750</v>
      </c>
      <c r="H965" s="6" t="str">
        <f t="shared" si="75"/>
        <v>SL-01</v>
      </c>
      <c r="I965" s="6" cm="1">
        <f t="array" ref="I965">_xlfn.LET(
 _xlpm.txt, E965,
 _xlpm.afterQty, IFERROR(_xlfn.TEXTAFTER(_xlpm.txt, "QTY:"), ""),
 _xlpm.numberText, TRIM(_xlfn.TEXTBEFORE(_xlpm.afterQty, " ")),
 _xlpm.cleanNum, SUBSTITUTE(_xlpm.numberText, ",", ""),
 IF(ISNUMBER(--_xlpm.cleanNum), --_xlpm.cleanNum, "")
)</f>
        <v>15660</v>
      </c>
      <c r="J965" s="6" cm="1">
        <f t="array" ref="J965">_xlfn.LET(
 _xlpm.txt, E965,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15660</v>
      </c>
      <c r="K965" s="6" t="str" cm="1">
        <f t="array" ref="K965">_xlfn.LET(
 _xlpm.txt, E965,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65" s="6" t="str">
        <f>IFERROR(_xlfn.TEXTAFTER(_xlfn.TEXTBEFORE(E965," PER"),"USD ")," ")</f>
        <v>1.300</v>
      </c>
      <c r="M965" s="6" t="str">
        <f t="shared" si="76"/>
        <v>PCS</v>
      </c>
      <c r="N965" s="6">
        <v>3132</v>
      </c>
      <c r="O965" s="6" t="s">
        <v>28</v>
      </c>
      <c r="P965" s="6">
        <v>546.7281673</v>
      </c>
      <c r="Q965" s="6">
        <v>1712352.62</v>
      </c>
      <c r="R965" s="6">
        <v>7.0957581740000002</v>
      </c>
      <c r="S965" s="6">
        <v>22223.9146</v>
      </c>
      <c r="T965" s="27">
        <v>627406</v>
      </c>
      <c r="U965" s="6">
        <f t="shared" si="77"/>
        <v>553.82392547400002</v>
      </c>
      <c r="V965" s="6">
        <f t="shared" si="78"/>
        <v>2022</v>
      </c>
      <c r="W965" s="10" t="str">
        <f>IFERROR(VLOOKUP(VALUE(D965),'HSN Lookup'!$A:$B,2,0),"Unknown")</f>
        <v>Household Steel Items</v>
      </c>
      <c r="X965" s="6" t="str">
        <f t="shared" si="79"/>
        <v>Other</v>
      </c>
    </row>
    <row r="966" spans="1:24">
      <c r="A966" s="25" t="s">
        <v>24</v>
      </c>
      <c r="B966" s="6" t="s">
        <v>1312</v>
      </c>
      <c r="C966" s="6" t="s">
        <v>26</v>
      </c>
      <c r="D966" s="26" t="s">
        <v>29</v>
      </c>
      <c r="E966" s="6" t="s">
        <v>1313</v>
      </c>
      <c r="F966" s="6" t="str">
        <f>LEFT(E966, FIND(" ", E966)-1)</f>
        <v>SS410</v>
      </c>
      <c r="G966" s="6" t="str" cm="1">
        <f t="array" ref="G966">_xlfn.LET(
 _xlpm.txt, TRIM(E966),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SCRUBBER 3 PCS SET</v>
      </c>
      <c r="H966" s="6" t="str">
        <f t="shared" si="75"/>
        <v>SS410</v>
      </c>
      <c r="I966" s="6" t="str" cm="1">
        <f t="array" ref="I966">_xlfn.LET(
 _xlpm.txt, E966,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66" s="6" t="e" cm="1">
        <f t="array" ref="J966">_xlfn.LET(
 _xlpm.txt, E966,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66" s="6" t="str" cm="1">
        <f t="array" ref="K966">_xlfn.LET(
 _xlpm.txt, E966,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966" s="6" t="str">
        <f>IFERROR(_xlfn.TEXTAFTER(_xlfn.TEXTBEFORE(E966," PER"),"USD ")," ")</f>
        <v>0.195</v>
      </c>
      <c r="M966" s="6" t="str">
        <f t="shared" si="76"/>
        <v>SET</v>
      </c>
      <c r="N966" s="6">
        <v>7869.4</v>
      </c>
      <c r="O966" s="6" t="s">
        <v>28</v>
      </c>
      <c r="P966" s="6">
        <v>280.22419880000001</v>
      </c>
      <c r="Q966" s="6">
        <v>2205196.31</v>
      </c>
      <c r="R966" s="6">
        <v>3.6369136769999999</v>
      </c>
      <c r="S966" s="6">
        <v>28620.32849</v>
      </c>
      <c r="T966" s="27">
        <v>969404.3</v>
      </c>
      <c r="U966" s="6">
        <f t="shared" si="77"/>
        <v>283.86111247700001</v>
      </c>
      <c r="V966" s="6">
        <f t="shared" si="78"/>
        <v>2022</v>
      </c>
      <c r="W966" s="10" t="str">
        <f>IFERROR(VLOOKUP(VALUE(D966),'HSN Lookup'!$A:$B,2,0),"Unknown")</f>
        <v>Steel Scrubbers</v>
      </c>
      <c r="X966" s="6" t="str">
        <f t="shared" si="79"/>
        <v>Scrubber</v>
      </c>
    </row>
    <row r="967" spans="1:24">
      <c r="A967" s="25" t="s">
        <v>24</v>
      </c>
      <c r="B967" s="6" t="s">
        <v>1314</v>
      </c>
      <c r="C967" s="6" t="s">
        <v>26</v>
      </c>
      <c r="D967" s="26" t="s">
        <v>32</v>
      </c>
      <c r="E967" s="6" t="s">
        <v>1315</v>
      </c>
      <c r="F967" s="6" t="str">
        <f>LEFT(E967, FIND(" ", E967)-1)</f>
        <v>2628</v>
      </c>
      <c r="G967" s="6" t="str" cm="1">
        <f t="array" ref="G967">_xlfn.LET(
 _xlpm.txt, TRIM(E967),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HOUSEHOLD STEEL HOOK 3 PCS SET</v>
      </c>
      <c r="H967" s="6" t="str">
        <f t="shared" si="75"/>
        <v>2628</v>
      </c>
      <c r="I967" s="6" t="str" cm="1">
        <f t="array" ref="I967">_xlfn.LET(
 _xlpm.txt, E967,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67" s="6" t="e" cm="1">
        <f t="array" ref="J967">_xlfn.LET(
 _xlpm.txt, E967,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67" s="6" t="str" cm="1">
        <f t="array" ref="K967">_xlfn.LET(
 _xlpm.txt, E967,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967" s="6" t="str">
        <f>IFERROR(_xlfn.TEXTAFTER(_xlfn.TEXTBEFORE(E967," PER"),"USD ")," ")</f>
        <v>0.445</v>
      </c>
      <c r="M967" s="6" t="str">
        <f t="shared" si="76"/>
        <v>SET</v>
      </c>
      <c r="N967" s="6">
        <v>5526.6</v>
      </c>
      <c r="O967" s="6" t="s">
        <v>28</v>
      </c>
      <c r="P967" s="6">
        <v>1060.0876539999999</v>
      </c>
      <c r="Q967" s="6">
        <v>5858680.4299999997</v>
      </c>
      <c r="R967" s="6">
        <v>13.758438079999999</v>
      </c>
      <c r="S967" s="6">
        <v>76037.383910000004</v>
      </c>
      <c r="T967" s="27">
        <v>2146620.5</v>
      </c>
      <c r="U967" s="6">
        <f t="shared" si="77"/>
        <v>1073.8460920799998</v>
      </c>
      <c r="V967" s="6">
        <f t="shared" si="78"/>
        <v>2022</v>
      </c>
      <c r="W967" s="10" t="str">
        <f>IFERROR(VLOOKUP(VALUE(D967),'HSN Lookup'!$A:$B,2,0),"Unknown")</f>
        <v>Household Steel Items</v>
      </c>
      <c r="X967" s="6" t="str">
        <f t="shared" si="79"/>
        <v>Other</v>
      </c>
    </row>
    <row r="968" spans="1:24">
      <c r="A968" s="25" t="s">
        <v>24</v>
      </c>
      <c r="B968" s="6" t="s">
        <v>1316</v>
      </c>
      <c r="C968" s="6" t="s">
        <v>26</v>
      </c>
      <c r="D968" s="26" t="s">
        <v>32</v>
      </c>
      <c r="E968" s="6" t="s">
        <v>1317</v>
      </c>
      <c r="F968" s="6" t="str">
        <f>LEFT(E968, FIND(" ", E968)-1)</f>
        <v>KWB-600F</v>
      </c>
      <c r="G968" s="6" t="str" cm="1">
        <f t="array" ref="G968">_xlfn.LET(
 _xlpm.txt, TRIM(E968),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968" s="6" t="str">
        <f t="shared" si="75"/>
        <v>KWB-600F</v>
      </c>
      <c r="I968" s="6" cm="1">
        <f t="array" ref="I968">_xlfn.LET(
 _xlpm.txt, E968,
 _xlpm.afterQty, IFERROR(_xlfn.TEXTAFTER(_xlpm.txt, "QTY:"), ""),
 _xlpm.numberText, TRIM(_xlfn.TEXTBEFORE(_xlpm.afterQty, " ")),
 _xlpm.cleanNum, SUBSTITUTE(_xlpm.numberText, ",", ""),
 IF(ISNUMBER(--_xlpm.cleanNum), --_xlpm.cleanNum, "")
)</f>
        <v>31200</v>
      </c>
      <c r="J968" s="6" cm="1">
        <f t="array" ref="J968">_xlfn.LET(
 _xlpm.txt, E968,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31200</v>
      </c>
      <c r="K968" s="6" t="str" cm="1">
        <f t="array" ref="K968">_xlfn.LET(
 _xlpm.txt, E968,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68" s="6" t="str">
        <f>IFERROR(_xlfn.TEXTAFTER(_xlfn.TEXTBEFORE(E968," PER"),"USD ")," ")</f>
        <v xml:space="preserve"> </v>
      </c>
      <c r="M968" s="6" t="str">
        <f t="shared" si="76"/>
        <v>PCS</v>
      </c>
      <c r="N968" s="6">
        <v>4750</v>
      </c>
      <c r="O968" s="6" t="s">
        <v>28</v>
      </c>
      <c r="P968" s="6">
        <v>553.47512630000006</v>
      </c>
      <c r="Q968" s="6">
        <v>2629006.85</v>
      </c>
      <c r="R968" s="6">
        <v>7.1833241570000004</v>
      </c>
      <c r="S968" s="6">
        <v>34120.789750000004</v>
      </c>
      <c r="T968" s="27">
        <v>963268.1</v>
      </c>
      <c r="U968" s="6">
        <f t="shared" si="77"/>
        <v>560.65845045700007</v>
      </c>
      <c r="V968" s="6">
        <f t="shared" si="78"/>
        <v>2022</v>
      </c>
      <c r="W968" s="10" t="str">
        <f>IFERROR(VLOOKUP(VALUE(D968),'HSN Lookup'!$A:$B,2,0),"Unknown")</f>
        <v>Household Steel Items</v>
      </c>
      <c r="X968" s="6" t="str">
        <f t="shared" si="79"/>
        <v>Other</v>
      </c>
    </row>
    <row r="969" spans="1:24">
      <c r="A969" s="25" t="s">
        <v>24</v>
      </c>
      <c r="B969" s="6" t="s">
        <v>1316</v>
      </c>
      <c r="C969" s="6" t="s">
        <v>26</v>
      </c>
      <c r="D969" s="26" t="s">
        <v>32</v>
      </c>
      <c r="E969" s="6" t="s">
        <v>1318</v>
      </c>
      <c r="F969" s="6" t="str">
        <f>LEFT(E969, FIND(" ", E969)-1)</f>
        <v>KWP-1000B</v>
      </c>
      <c r="G969" s="6" t="str" cm="1">
        <f t="array" ref="G969">_xlfn.LET(
 _xlpm.txt, TRIM(E969),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900ML</v>
      </c>
      <c r="H969" s="6" t="str">
        <f t="shared" si="75"/>
        <v>KWP-1000B</v>
      </c>
      <c r="I969" s="6" t="str" cm="1">
        <f t="array" ref="I969">_xlfn.LET(
 _xlpm.txt, E969,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69" s="6" cm="1">
        <f t="array" ref="J969">_xlfn.LET(
 _xlpm.txt, E969,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9960</v>
      </c>
      <c r="K969" s="6" t="str" cm="1">
        <f t="array" ref="K969">_xlfn.LET(
 _xlpm.txt, E969,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69" s="6" t="str">
        <f>IFERROR(_xlfn.TEXTAFTER(_xlfn.TEXTBEFORE(E969," PER"),"USD ")," ")</f>
        <v>1.64</v>
      </c>
      <c r="M969" s="6" t="str">
        <f t="shared" si="76"/>
        <v>PCS</v>
      </c>
      <c r="N969" s="6">
        <v>2350</v>
      </c>
      <c r="O969" s="6" t="s">
        <v>28</v>
      </c>
      <c r="P969" s="6">
        <v>579.89734469999996</v>
      </c>
      <c r="Q969" s="6">
        <v>1362758.76</v>
      </c>
      <c r="R969" s="6">
        <v>7.5262471729999998</v>
      </c>
      <c r="S969" s="6">
        <v>17686.68086</v>
      </c>
      <c r="T969" s="27">
        <v>499314.9</v>
      </c>
      <c r="U969" s="6">
        <f t="shared" si="77"/>
        <v>587.42359187299996</v>
      </c>
      <c r="V969" s="6">
        <f t="shared" si="78"/>
        <v>2022</v>
      </c>
      <c r="W969" s="10" t="str">
        <f>IFERROR(VLOOKUP(VALUE(D969),'HSN Lookup'!$A:$B,2,0),"Unknown")</f>
        <v>Household Steel Items</v>
      </c>
      <c r="X969" s="6" t="str">
        <f t="shared" si="79"/>
        <v>Other</v>
      </c>
    </row>
    <row r="970" spans="1:24">
      <c r="A970" s="25" t="s">
        <v>24</v>
      </c>
      <c r="B970" s="6" t="s">
        <v>1319</v>
      </c>
      <c r="C970" s="6" t="s">
        <v>26</v>
      </c>
      <c r="D970" s="26" t="s">
        <v>32</v>
      </c>
      <c r="E970" s="6" t="s">
        <v>1320</v>
      </c>
      <c r="F970" s="6" t="str">
        <f>LEFT(E970, FIND(" ", E970)-1)</f>
        <v>6581</v>
      </c>
      <c r="G970" s="6" t="str" cm="1">
        <f t="array" ref="G970">_xlfn.LET(
 _xlpm.txt, TRIM(E970),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ROUND CONTAINER MEDIUM</v>
      </c>
      <c r="H970" s="6" t="str">
        <f t="shared" si="75"/>
        <v>6581</v>
      </c>
      <c r="I970" s="6" cm="1">
        <f t="array" ref="I970">_xlfn.LET(
 _xlpm.txt, E970,
 _xlpm.afterQty, IFERROR(_xlfn.TEXTAFTER(_xlpm.txt, "QTY:"), ""),
 _xlpm.numberText, TRIM(_xlfn.TEXTBEFORE(_xlpm.afterQty, " ")),
 _xlpm.cleanNum, SUBSTITUTE(_xlpm.numberText, ",", ""),
 IF(ISNUMBER(--_xlpm.cleanNum), --_xlpm.cleanNum, "")
)</f>
        <v>87720</v>
      </c>
      <c r="J970" s="6" cm="1">
        <f t="array" ref="J970">_xlfn.LET(
 _xlpm.txt, E970,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87720</v>
      </c>
      <c r="K970" s="6" t="str" cm="1">
        <f t="array" ref="K970">_xlfn.LET(
 _xlpm.txt, E970,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70" s="6" t="str">
        <f>IFERROR(_xlfn.TEXTAFTER(_xlfn.TEXTBEFORE(E970," PER"),"USD ")," ")</f>
        <v>1.02</v>
      </c>
      <c r="M970" s="6" t="str">
        <f t="shared" si="76"/>
        <v>PCS</v>
      </c>
      <c r="N970" s="6">
        <v>10599.5</v>
      </c>
      <c r="O970" s="6" t="s">
        <v>28</v>
      </c>
      <c r="P970" s="6">
        <v>691.74993540000003</v>
      </c>
      <c r="Q970" s="6">
        <v>7332203.4400000004</v>
      </c>
      <c r="R970" s="6">
        <v>9.0071606170000003</v>
      </c>
      <c r="S970" s="6">
        <v>95471.398960000006</v>
      </c>
      <c r="T970" s="27">
        <v>2686519.4</v>
      </c>
      <c r="U970" s="6">
        <f t="shared" si="77"/>
        <v>700.75709601699998</v>
      </c>
      <c r="V970" s="6">
        <f t="shared" si="78"/>
        <v>2022</v>
      </c>
      <c r="W970" s="10" t="str">
        <f>IFERROR(VLOOKUP(VALUE(D970),'HSN Lookup'!$A:$B,2,0),"Unknown")</f>
        <v>Household Steel Items</v>
      </c>
      <c r="X970" s="6" t="str">
        <f t="shared" si="79"/>
        <v>Other</v>
      </c>
    </row>
    <row r="971" spans="1:24">
      <c r="A971" s="25" t="s">
        <v>24</v>
      </c>
      <c r="B971" s="6" t="s">
        <v>1319</v>
      </c>
      <c r="C971" s="6" t="s">
        <v>26</v>
      </c>
      <c r="D971" s="26" t="s">
        <v>32</v>
      </c>
      <c r="E971" s="6" t="s">
        <v>1321</v>
      </c>
      <c r="F971" s="6" t="str">
        <f>LEFT(E971, FIND(" ", E971)-1)</f>
        <v>8504</v>
      </c>
      <c r="G971" s="6" t="str" cm="1">
        <f t="array" ref="G971">_xlfn.LET(
 _xlpm.txt, TRIM(E971),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2 LAYER</v>
      </c>
      <c r="H971" s="6" t="str">
        <f t="shared" si="75"/>
        <v>8504</v>
      </c>
      <c r="I971" s="6" t="str" cm="1">
        <f t="array" ref="I971">_xlfn.LET(
 _xlpm.txt, E971,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71" s="6" cm="1">
        <f t="array" ref="J971">_xlfn.LET(
 _xlpm.txt, E971,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22080</v>
      </c>
      <c r="K971" s="6" t="str" cm="1">
        <f t="array" ref="K971">_xlfn.LET(
 _xlpm.txt, E971,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71" s="6" t="str">
        <f>IFERROR(_xlfn.TEXTAFTER(_xlfn.TEXTBEFORE(E971," PER"),"USD ")," ")</f>
        <v>2.75</v>
      </c>
      <c r="M971" s="6" t="str">
        <f t="shared" si="76"/>
        <v>PCS</v>
      </c>
      <c r="N971" s="6">
        <v>10561.6</v>
      </c>
      <c r="O971" s="6" t="s">
        <v>28</v>
      </c>
      <c r="P971" s="6">
        <v>471.12676870000001</v>
      </c>
      <c r="Q971" s="6">
        <v>4975852.4800000004</v>
      </c>
      <c r="R971" s="6">
        <v>6.1344631339999998</v>
      </c>
      <c r="S971" s="6">
        <v>64789.74583</v>
      </c>
      <c r="T971" s="27">
        <v>1823152.3</v>
      </c>
      <c r="U971" s="6">
        <f t="shared" si="77"/>
        <v>477.261231834</v>
      </c>
      <c r="V971" s="6">
        <f t="shared" si="78"/>
        <v>2022</v>
      </c>
      <c r="W971" s="10" t="str">
        <f>IFERROR(VLOOKUP(VALUE(D971),'HSN Lookup'!$A:$B,2,0),"Unknown")</f>
        <v>Household Steel Items</v>
      </c>
      <c r="X971" s="6" t="str">
        <f t="shared" si="79"/>
        <v>Lunch Box</v>
      </c>
    </row>
    <row r="972" spans="1:24">
      <c r="A972" s="25" t="s">
        <v>24</v>
      </c>
      <c r="B972" s="6" t="s">
        <v>1319</v>
      </c>
      <c r="C972" s="6" t="s">
        <v>26</v>
      </c>
      <c r="D972" s="26" t="s">
        <v>32</v>
      </c>
      <c r="E972" s="6" t="s">
        <v>1322</v>
      </c>
      <c r="F972" s="6" t="str">
        <f>LEFT(E972, FIND(" ", E972)-1)</f>
        <v>6862</v>
      </c>
      <c r="G972" s="6" t="str" cm="1">
        <f t="array" ref="G972">_xlfn.LET(
 _xlpm.txt, TRIM(E972),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 LARGE</v>
      </c>
      <c r="H972" s="6" t="str">
        <f t="shared" si="75"/>
        <v>6862</v>
      </c>
      <c r="I972" s="6" cm="1">
        <f t="array" ref="I972">_xlfn.LET(
 _xlpm.txt, E972,
 _xlpm.afterQty, IFERROR(_xlfn.TEXTAFTER(_xlpm.txt, "QTY:"), ""),
 _xlpm.numberText, TRIM(_xlfn.TEXTBEFORE(_xlpm.afterQty, " ")),
 _xlpm.cleanNum, SUBSTITUTE(_xlpm.numberText, ",", ""),
 IF(ISNUMBER(--_xlpm.cleanNum), --_xlpm.cleanNum, "")
)</f>
        <v>22800</v>
      </c>
      <c r="J972" s="6" cm="1">
        <f t="array" ref="J972">_xlfn.LET(
 _xlpm.txt, E972,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22800</v>
      </c>
      <c r="K972" s="6" t="str" cm="1">
        <f t="array" ref="K972">_xlfn.LET(
 _xlpm.txt, E972,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72" s="6" t="str">
        <f>IFERROR(_xlfn.TEXTAFTER(_xlfn.TEXTBEFORE(E972," PER"),"USD ")," ")</f>
        <v xml:space="preserve"> </v>
      </c>
      <c r="M972" s="6" t="str">
        <f t="shared" si="76"/>
        <v>PCS</v>
      </c>
      <c r="N972" s="6">
        <v>5700</v>
      </c>
      <c r="O972" s="6" t="s">
        <v>28</v>
      </c>
      <c r="P972" s="6">
        <v>534.29772279999997</v>
      </c>
      <c r="Q972" s="6">
        <v>3045497.02</v>
      </c>
      <c r="R972" s="6">
        <v>6.9570015989999998</v>
      </c>
      <c r="S972" s="6">
        <v>39654.909110000001</v>
      </c>
      <c r="T972" s="27">
        <v>1115870.1000000001</v>
      </c>
      <c r="U972" s="6">
        <f t="shared" si="77"/>
        <v>541.254724399</v>
      </c>
      <c r="V972" s="6">
        <f t="shared" si="78"/>
        <v>2022</v>
      </c>
      <c r="W972" s="10" t="str">
        <f>IFERROR(VLOOKUP(VALUE(D972),'HSN Lookup'!$A:$B,2,0),"Unknown")</f>
        <v>Household Steel Items</v>
      </c>
      <c r="X972" s="6" t="str">
        <f t="shared" si="79"/>
        <v>Other</v>
      </c>
    </row>
    <row r="973" spans="1:24">
      <c r="A973" s="25" t="s">
        <v>24</v>
      </c>
      <c r="B973" s="6" t="s">
        <v>1319</v>
      </c>
      <c r="C973" s="6" t="s">
        <v>26</v>
      </c>
      <c r="D973" s="26" t="s">
        <v>32</v>
      </c>
      <c r="E973" s="6" t="s">
        <v>1323</v>
      </c>
      <c r="F973" s="6" t="str">
        <f>LEFT(E973, FIND(" ", E973)-1)</f>
        <v>6856</v>
      </c>
      <c r="G973" s="6" t="str" cm="1">
        <f t="array" ref="G973">_xlfn.LET(
 _xlpm.txt, TRIM(E973),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ROUND CONTAINER</v>
      </c>
      <c r="H973" s="6" t="str">
        <f t="shared" si="75"/>
        <v>6856</v>
      </c>
      <c r="I973" s="6" cm="1">
        <f t="array" ref="I973">_xlfn.LET(
 _xlpm.txt, E973,
 _xlpm.afterQty, IFERROR(_xlfn.TEXTAFTER(_xlpm.txt, "QTY:"), ""),
 _xlpm.numberText, TRIM(_xlfn.TEXTBEFORE(_xlpm.afterQty, " ")),
 _xlpm.cleanNum, SUBSTITUTE(_xlpm.numberText, ",", ""),
 IF(ISNUMBER(--_xlpm.cleanNum), --_xlpm.cleanNum, "")
)</f>
        <v>60960</v>
      </c>
      <c r="J973" s="6" cm="1">
        <f t="array" ref="J973">_xlfn.LET(
 _xlpm.txt, E973,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60960</v>
      </c>
      <c r="K973" s="6" t="str" cm="1">
        <f t="array" ref="K973">_xlfn.LET(
 _xlpm.txt, E973,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73" s="6" t="str">
        <f>IFERROR(_xlfn.TEXTAFTER(_xlfn.TEXTBEFORE(E973," PER"),"USD ")," ")</f>
        <v>0.66</v>
      </c>
      <c r="M973" s="6" t="str">
        <f t="shared" si="76"/>
        <v>PCS</v>
      </c>
      <c r="N973" s="6">
        <v>5080</v>
      </c>
      <c r="O973" s="6" t="s">
        <v>28</v>
      </c>
      <c r="P973" s="6">
        <v>649.0242283</v>
      </c>
      <c r="Q973" s="6">
        <v>3297043.08</v>
      </c>
      <c r="R973" s="6">
        <v>8.4508363069999994</v>
      </c>
      <c r="S973" s="6">
        <v>42930.248440000003</v>
      </c>
      <c r="T973" s="27">
        <v>1208036.6000000001</v>
      </c>
      <c r="U973" s="6">
        <f t="shared" si="77"/>
        <v>657.47506460700004</v>
      </c>
      <c r="V973" s="6">
        <f t="shared" si="78"/>
        <v>2022</v>
      </c>
      <c r="W973" s="10" t="str">
        <f>IFERROR(VLOOKUP(VALUE(D973),'HSN Lookup'!$A:$B,2,0),"Unknown")</f>
        <v>Household Steel Items</v>
      </c>
      <c r="X973" s="6" t="str">
        <f t="shared" si="79"/>
        <v>Other</v>
      </c>
    </row>
    <row r="974" spans="1:24">
      <c r="A974" s="25" t="s">
        <v>24</v>
      </c>
      <c r="B974" s="6" t="s">
        <v>1319</v>
      </c>
      <c r="C974" s="6" t="s">
        <v>26</v>
      </c>
      <c r="D974" s="26" t="s">
        <v>32</v>
      </c>
      <c r="E974" s="6" t="s">
        <v>1324</v>
      </c>
      <c r="F974" s="6" t="str">
        <f>LEFT(E974, FIND(" ", E974)-1)</f>
        <v>6527</v>
      </c>
      <c r="G974" s="6" t="str" cm="1">
        <f t="array" ref="G974">_xlfn.LET(
 _xlpm.txt, TRIM(E974),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</v>
      </c>
      <c r="H974" s="6" t="str">
        <f t="shared" si="75"/>
        <v>6527</v>
      </c>
      <c r="I974" s="6" t="str" cm="1">
        <f t="array" ref="I974">_xlfn.LET(
 _xlpm.txt, E974,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74" s="6" cm="1">
        <f t="array" ref="J974">_xlfn.LET(
 _xlpm.txt, E974,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25956</v>
      </c>
      <c r="K974" s="6" t="str" cm="1">
        <f t="array" ref="K974">_xlfn.LET(
 _xlpm.txt, E974,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74" s="6" t="str">
        <f>IFERROR(_xlfn.TEXTAFTER(_xlfn.TEXTBEFORE(E974," PER"),"USD ")," ")</f>
        <v>2.06</v>
      </c>
      <c r="M974" s="6" t="str">
        <f t="shared" si="76"/>
        <v>PCS</v>
      </c>
      <c r="N974" s="6">
        <v>9041.34</v>
      </c>
      <c r="O974" s="6" t="s">
        <v>28</v>
      </c>
      <c r="P974" s="6">
        <v>484.62737379999999</v>
      </c>
      <c r="Q974" s="6">
        <v>4381680.8600000003</v>
      </c>
      <c r="R974" s="6">
        <v>6.3102522629999998</v>
      </c>
      <c r="S974" s="6">
        <v>57053.136200000001</v>
      </c>
      <c r="T974" s="27">
        <v>1605447.9</v>
      </c>
      <c r="U974" s="6">
        <f t="shared" si="77"/>
        <v>490.93762606299998</v>
      </c>
      <c r="V974" s="6">
        <f t="shared" si="78"/>
        <v>2022</v>
      </c>
      <c r="W974" s="10" t="str">
        <f>IFERROR(VLOOKUP(VALUE(D974),'HSN Lookup'!$A:$B,2,0),"Unknown")</f>
        <v>Household Steel Items</v>
      </c>
      <c r="X974" s="6" t="str">
        <f t="shared" si="79"/>
        <v>Lunch Box</v>
      </c>
    </row>
    <row r="975" spans="1:24">
      <c r="A975" s="25" t="s">
        <v>24</v>
      </c>
      <c r="B975" s="6" t="s">
        <v>1325</v>
      </c>
      <c r="C975" s="6" t="s">
        <v>26</v>
      </c>
      <c r="D975" s="26" t="s">
        <v>32</v>
      </c>
      <c r="E975" s="6" t="s">
        <v>1326</v>
      </c>
      <c r="F975" s="6" t="str">
        <f>LEFT(E975, FIND(" ", E975)-1)</f>
        <v>NP-55</v>
      </c>
      <c r="G975" s="6" t="str" cm="1">
        <f t="array" ref="G975">_xlfn.LET(
 _xlpm.txt, TRIM(E975),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975" s="6" t="str">
        <f t="shared" si="75"/>
        <v>NP-55</v>
      </c>
      <c r="I975" s="6" cm="1">
        <f t="array" ref="I975">_xlfn.LET(
 _xlpm.txt, E975,
 _xlpm.afterQty, IFERROR(_xlfn.TEXTAFTER(_xlpm.txt, "QTY:"), ""),
 _xlpm.numberText, TRIM(_xlfn.TEXTBEFORE(_xlpm.afterQty, " ")),
 _xlpm.cleanNum, SUBSTITUTE(_xlpm.numberText, ",", ""),
 IF(ISNUMBER(--_xlpm.cleanNum), --_xlpm.cleanNum, "")
)</f>
        <v>122400</v>
      </c>
      <c r="J975" s="6" cm="1">
        <f t="array" ref="J975">_xlfn.LET(
 _xlpm.txt, E975,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122400</v>
      </c>
      <c r="K975" s="6" t="str" cm="1">
        <f t="array" ref="K975">_xlfn.LET(
 _xlpm.txt, E975,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75" s="6" t="str">
        <f>IFERROR(_xlfn.TEXTAFTER(_xlfn.TEXTBEFORE(E975," PER"),"USD ")," ")</f>
        <v>0.3285</v>
      </c>
      <c r="M975" s="6" t="str">
        <f t="shared" si="76"/>
        <v>PCS</v>
      </c>
      <c r="N975" s="6">
        <v>5610</v>
      </c>
      <c r="O975" s="6" t="s">
        <v>28</v>
      </c>
      <c r="P975" s="6">
        <v>592.76961679999999</v>
      </c>
      <c r="Q975" s="6">
        <v>3325437.55</v>
      </c>
      <c r="R975" s="6">
        <v>7.7083175129999999</v>
      </c>
      <c r="S975" s="6">
        <v>43243.661249999997</v>
      </c>
      <c r="T975" s="27">
        <v>1218440.3999999999</v>
      </c>
      <c r="U975" s="6">
        <f t="shared" si="77"/>
        <v>600.47793431299999</v>
      </c>
      <c r="V975" s="6">
        <f t="shared" si="78"/>
        <v>2022</v>
      </c>
      <c r="W975" s="10" t="str">
        <f>IFERROR(VLOOKUP(VALUE(D975),'HSN Lookup'!$A:$B,2,0),"Unknown")</f>
        <v>Household Steel Items</v>
      </c>
      <c r="X975" s="6" t="str">
        <f t="shared" si="79"/>
        <v>Tea Strainer</v>
      </c>
    </row>
    <row r="976" spans="1:24">
      <c r="A976" s="25" t="s">
        <v>24</v>
      </c>
      <c r="B976" s="6" t="s">
        <v>1325</v>
      </c>
      <c r="C976" s="6" t="s">
        <v>26</v>
      </c>
      <c r="D976" s="26" t="s">
        <v>32</v>
      </c>
      <c r="E976" s="6" t="s">
        <v>1327</v>
      </c>
      <c r="F976" s="6" t="str">
        <f>LEFT(E976, FIND(" ", E976)-1)</f>
        <v>NP-19</v>
      </c>
      <c r="G976" s="6" t="str" cm="1">
        <f t="array" ref="G976">_xlfn.LET(
 _xlpm.txt, TRIM(E976),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976" s="6" t="str">
        <f t="shared" si="75"/>
        <v>NP-19</v>
      </c>
      <c r="I976" s="6" cm="1">
        <f t="array" ref="I976">_xlfn.LET(
 _xlpm.txt, E976,
 _xlpm.afterQty, IFERROR(_xlfn.TEXTAFTER(_xlpm.txt, "QTY:"), ""),
 _xlpm.numberText, TRIM(_xlfn.TEXTBEFORE(_xlpm.afterQty, " ")),
 _xlpm.cleanNum, SUBSTITUTE(_xlpm.numberText, ",", ""),
 IF(ISNUMBER(--_xlpm.cleanNum), --_xlpm.cleanNum, "")
)</f>
        <v>12624</v>
      </c>
      <c r="J976" s="6" cm="1">
        <f t="array" ref="J976">_xlfn.LET(
 _xlpm.txt, E976,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12624</v>
      </c>
      <c r="K976" s="6" t="str" cm="1">
        <f t="array" ref="K976">_xlfn.LET(
 _xlpm.txt, E976,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76" s="6" t="str">
        <f>IFERROR(_xlfn.TEXTAFTER(_xlfn.TEXTBEFORE(E976," PER"),"USD ")," ")</f>
        <v>0.5210</v>
      </c>
      <c r="M976" s="6" t="str">
        <f t="shared" si="76"/>
        <v>PCS</v>
      </c>
      <c r="N976" s="6">
        <v>1972.5</v>
      </c>
      <c r="O976" s="6" t="s">
        <v>28</v>
      </c>
      <c r="P976" s="6">
        <v>275.77152849999999</v>
      </c>
      <c r="Q976" s="6">
        <v>543959.34</v>
      </c>
      <c r="R976" s="6">
        <v>3.5861057019999998</v>
      </c>
      <c r="S976" s="6">
        <v>7073.5934980000002</v>
      </c>
      <c r="T976" s="27">
        <v>199306.8</v>
      </c>
      <c r="U976" s="6">
        <f t="shared" si="77"/>
        <v>279.35763420199999</v>
      </c>
      <c r="V976" s="6">
        <f t="shared" si="78"/>
        <v>2022</v>
      </c>
      <c r="W976" s="10" t="str">
        <f>IFERROR(VLOOKUP(VALUE(D976),'HSN Lookup'!$A:$B,2,0),"Unknown")</f>
        <v>Household Steel Items</v>
      </c>
      <c r="X976" s="6" t="str">
        <f t="shared" si="79"/>
        <v>Other</v>
      </c>
    </row>
    <row r="977" spans="1:24">
      <c r="A977" s="25" t="s">
        <v>24</v>
      </c>
      <c r="B977" s="6" t="s">
        <v>1325</v>
      </c>
      <c r="C977" s="6" t="s">
        <v>26</v>
      </c>
      <c r="D977" s="26" t="s">
        <v>32</v>
      </c>
      <c r="E977" s="6" t="s">
        <v>1328</v>
      </c>
      <c r="F977" s="6" t="str">
        <f>LEFT(E977, FIND(" ", E977)-1)</f>
        <v>SB-12</v>
      </c>
      <c r="G977" s="6" t="str" cm="1">
        <f t="array" ref="G977">_xlfn.LET(
 _xlpm.txt, TRIM(E977),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977" s="6" t="str">
        <f t="shared" si="75"/>
        <v>SB-12</v>
      </c>
      <c r="I977" s="6" cm="1">
        <f t="array" ref="I977">_xlfn.LET(
 _xlpm.txt, E977,
 _xlpm.afterQty, IFERROR(_xlfn.TEXTAFTER(_xlpm.txt, "QTY:"), ""),
 _xlpm.numberText, TRIM(_xlfn.TEXTBEFORE(_xlpm.afterQty, " ")),
 _xlpm.cleanNum, SUBSTITUTE(_xlpm.numberText, ",", ""),
 IF(ISNUMBER(--_xlpm.cleanNum), --_xlpm.cleanNum, "")
)</f>
        <v>25200</v>
      </c>
      <c r="J977" s="6" cm="1">
        <f t="array" ref="J977">_xlfn.LET(
 _xlpm.txt, E977,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977" s="6" t="str" cm="1">
        <f t="array" ref="K977">_xlfn.LET(
 _xlpm.txt, E977,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77" s="6" t="str">
        <f>IFERROR(_xlfn.TEXTAFTER(_xlfn.TEXTBEFORE(E977," PER"),"USD ")," ")</f>
        <v>1.2240</v>
      </c>
      <c r="M977" s="6" t="str">
        <f t="shared" si="76"/>
        <v>PCS</v>
      </c>
      <c r="N977" s="6">
        <v>5985</v>
      </c>
      <c r="O977" s="6" t="s">
        <v>28</v>
      </c>
      <c r="P977" s="6">
        <v>426.23565409999998</v>
      </c>
      <c r="Q977" s="6">
        <v>2551020.39</v>
      </c>
      <c r="R977" s="6">
        <v>5.542726322</v>
      </c>
      <c r="S977" s="6">
        <v>33173.217040000003</v>
      </c>
      <c r="T977" s="27">
        <v>934693.9</v>
      </c>
      <c r="U977" s="6">
        <f t="shared" si="77"/>
        <v>431.778380422</v>
      </c>
      <c r="V977" s="6">
        <f t="shared" si="78"/>
        <v>2022</v>
      </c>
      <c r="W977" s="10" t="str">
        <f>IFERROR(VLOOKUP(VALUE(D977),'HSN Lookup'!$A:$B,2,0),"Unknown")</f>
        <v>Household Steel Items</v>
      </c>
      <c r="X977" s="6" t="str">
        <f t="shared" si="79"/>
        <v>Tea Strainer</v>
      </c>
    </row>
    <row r="978" spans="1:24">
      <c r="A978" s="25" t="s">
        <v>24</v>
      </c>
      <c r="B978" s="6" t="s">
        <v>1325</v>
      </c>
      <c r="C978" s="6" t="s">
        <v>26</v>
      </c>
      <c r="D978" s="26" t="s">
        <v>32</v>
      </c>
      <c r="E978" s="6" t="s">
        <v>1329</v>
      </c>
      <c r="F978" s="6" t="str">
        <f>LEFT(E978, FIND(" ", E978)-1)</f>
        <v>DS-25</v>
      </c>
      <c r="G978" s="6" t="str" cm="1">
        <f t="array" ref="G978">_xlfn.LET(
 _xlpm.txt, TRIM(E978),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</v>
      </c>
      <c r="H978" s="6" t="str">
        <f t="shared" si="75"/>
        <v>DS-25</v>
      </c>
      <c r="I978" s="6" cm="1">
        <f t="array" ref="I978">_xlfn.LET(
 _xlpm.txt, E978,
 _xlpm.afterQty, IFERROR(_xlfn.TEXTAFTER(_xlpm.txt, "QTY:"), ""),
 _xlpm.numberText, TRIM(_xlfn.TEXTBEFORE(_xlpm.afterQty, " ")),
 _xlpm.cleanNum, SUBSTITUTE(_xlpm.numberText, ",", ""),
 IF(ISNUMBER(--_xlpm.cleanNum), --_xlpm.cleanNum, "")
)</f>
        <v>100680</v>
      </c>
      <c r="J978" s="6" cm="1">
        <f t="array" ref="J978">_xlfn.LET(
 _xlpm.txt, E978,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100680</v>
      </c>
      <c r="K978" s="6" t="str" cm="1">
        <f t="array" ref="K978">_xlfn.LET(
 _xlpm.txt, E978,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78" s="6" t="str">
        <f>IFERROR(_xlfn.TEXTAFTER(_xlfn.TEXTBEFORE(E978," PER"),"USD ")," ")</f>
        <v xml:space="preserve"> </v>
      </c>
      <c r="M978" s="6" t="str">
        <f t="shared" si="76"/>
        <v>PCS</v>
      </c>
      <c r="N978" s="6">
        <v>3356</v>
      </c>
      <c r="O978" s="6" t="s">
        <v>28</v>
      </c>
      <c r="P978" s="6">
        <v>595.47630509999999</v>
      </c>
      <c r="Q978" s="6">
        <v>1998418.48</v>
      </c>
      <c r="R978" s="6">
        <v>7.7435150210000003</v>
      </c>
      <c r="S978" s="6">
        <v>25987.236410000001</v>
      </c>
      <c r="T978" s="27">
        <v>732220.6</v>
      </c>
      <c r="U978" s="6">
        <f t="shared" si="77"/>
        <v>603.219820121</v>
      </c>
      <c r="V978" s="6">
        <f t="shared" si="78"/>
        <v>2022</v>
      </c>
      <c r="W978" s="10" t="str">
        <f>IFERROR(VLOOKUP(VALUE(D978),'HSN Lookup'!$A:$B,2,0),"Unknown")</f>
        <v>Household Steel Items</v>
      </c>
      <c r="X978" s="6" t="str">
        <f t="shared" si="79"/>
        <v>Other</v>
      </c>
    </row>
    <row r="979" spans="1:24">
      <c r="A979" s="25" t="s">
        <v>24</v>
      </c>
      <c r="B979" s="6" t="s">
        <v>1330</v>
      </c>
      <c r="C979" s="6" t="s">
        <v>26</v>
      </c>
      <c r="D979" s="26" t="s">
        <v>32</v>
      </c>
      <c r="E979" s="6" t="s">
        <v>1331</v>
      </c>
      <c r="F979" s="6" t="str">
        <f>LEFT(E979, FIND(" ", E979)-1)</f>
        <v>AM-06</v>
      </c>
      <c r="G979" s="6" t="str" cm="1">
        <f t="array" ref="G979">_xlfn.LET(
 _xlpm.txt, TRIM(E979),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BOTTLE 750ML SG805</v>
      </c>
      <c r="H979" s="6" t="str">
        <f t="shared" si="75"/>
        <v>AM-06</v>
      </c>
      <c r="I979" s="6" cm="1">
        <f t="array" ref="I979">_xlfn.LET(
 _xlpm.txt, E979,
 _xlpm.afterQty, IFERROR(_xlfn.TEXTAFTER(_xlpm.txt, "QTY:"), ""),
 _xlpm.numberText, TRIM(_xlfn.TEXTBEFORE(_xlpm.afterQty, " ")),
 _xlpm.cleanNum, SUBSTITUTE(_xlpm.numberText, ",", ""),
 IF(ISNUMBER(--_xlpm.cleanNum), --_xlpm.cleanNum, "")
)</f>
        <v>29016</v>
      </c>
      <c r="J979" s="6" cm="1">
        <f t="array" ref="J979">_xlfn.LET(
 _xlpm.txt, E979,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29016</v>
      </c>
      <c r="K979" s="6" t="str" cm="1">
        <f t="array" ref="K979">_xlfn.LET(
 _xlpm.txt, E979,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79" s="6" t="str">
        <f>IFERROR(_xlfn.TEXTAFTER(_xlfn.TEXTBEFORE(E979," PER"),"USD ")," ")</f>
        <v>1.14</v>
      </c>
      <c r="M979" s="6" t="str">
        <f t="shared" si="76"/>
        <v>PCS</v>
      </c>
      <c r="N979" s="6">
        <v>4352.3999999999996</v>
      </c>
      <c r="O979" s="6" t="s">
        <v>28</v>
      </c>
      <c r="P979" s="6">
        <v>644.38642130000005</v>
      </c>
      <c r="Q979" s="6">
        <v>2804627.46</v>
      </c>
      <c r="R979" s="6">
        <v>8.3795373380000004</v>
      </c>
      <c r="S979" s="6">
        <v>36471.098310000001</v>
      </c>
      <c r="T979" s="27">
        <v>1027615.5</v>
      </c>
      <c r="U979" s="6">
        <f t="shared" si="77"/>
        <v>652.76595863800003</v>
      </c>
      <c r="V979" s="6">
        <f t="shared" si="78"/>
        <v>2022</v>
      </c>
      <c r="W979" s="10" t="str">
        <f>IFERROR(VLOOKUP(VALUE(D979),'HSN Lookup'!$A:$B,2,0),"Unknown")</f>
        <v>Household Steel Items</v>
      </c>
      <c r="X979" s="6" t="str">
        <f t="shared" si="79"/>
        <v>Other</v>
      </c>
    </row>
    <row r="980" spans="1:24">
      <c r="A980" s="25" t="s">
        <v>24</v>
      </c>
      <c r="B980" s="6" t="s">
        <v>1330</v>
      </c>
      <c r="C980" s="6" t="s">
        <v>26</v>
      </c>
      <c r="D980" s="26" t="s">
        <v>32</v>
      </c>
      <c r="E980" s="6" t="s">
        <v>1332</v>
      </c>
      <c r="F980" s="6" t="str">
        <f>LEFT(E980, FIND(" ", E980)-1)</f>
        <v>NP-21</v>
      </c>
      <c r="G980" s="6" t="str" cm="1">
        <f t="array" ref="G980">_xlfn.LET(
 _xlpm.txt, TRIM(E980),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980" s="6" t="str">
        <f t="shared" si="75"/>
        <v>NP-21</v>
      </c>
      <c r="I980" s="6" t="str" cm="1">
        <f t="array" ref="I980">_xlfn.LET(
 _xlpm.txt, E980,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80" s="6" t="e" cm="1">
        <f t="array" ref="J980">_xlfn.LET(
 _xlpm.txt, E980,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80" s="6" t="e" cm="1">
        <f t="array" ref="K980">_xlfn.LET(
 _xlpm.txt, E980,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80" s="6" t="str">
        <f>IFERROR(_xlfn.TEXTAFTER(_xlfn.TEXTBEFORE(E980," PER"),"USD ")," ")</f>
        <v xml:space="preserve"> </v>
      </c>
      <c r="M980" s="6" t="e">
        <f t="shared" si="76"/>
        <v>#N/A</v>
      </c>
      <c r="N980" s="6">
        <v>2662.4</v>
      </c>
      <c r="O980" s="6" t="s">
        <v>28</v>
      </c>
      <c r="P980" s="6">
        <v>543.70104040000001</v>
      </c>
      <c r="Q980" s="6">
        <v>1447549.65</v>
      </c>
      <c r="R980" s="6">
        <v>7.0702345959999997</v>
      </c>
      <c r="S980" s="6">
        <v>18823.792590000001</v>
      </c>
      <c r="T980" s="27">
        <v>530382.19999999995</v>
      </c>
      <c r="U980" s="6">
        <f t="shared" si="77"/>
        <v>550.77127499599999</v>
      </c>
      <c r="V980" s="6">
        <f t="shared" si="78"/>
        <v>2022</v>
      </c>
      <c r="W980" s="10" t="str">
        <f>IFERROR(VLOOKUP(VALUE(D980),'HSN Lookup'!$A:$B,2,0),"Unknown")</f>
        <v>Household Steel Items</v>
      </c>
      <c r="X980" s="6" t="str">
        <f t="shared" si="79"/>
        <v>Other</v>
      </c>
    </row>
    <row r="981" spans="1:24">
      <c r="A981" s="25" t="s">
        <v>24</v>
      </c>
      <c r="B981" s="6" t="s">
        <v>1333</v>
      </c>
      <c r="C981" s="6" t="s">
        <v>26</v>
      </c>
      <c r="D981" s="26" t="s">
        <v>32</v>
      </c>
      <c r="E981" s="6" t="s">
        <v>1334</v>
      </c>
      <c r="F981" s="6" t="str">
        <f>LEFT(E981, FIND(" ", E981)-1)</f>
        <v>8505</v>
      </c>
      <c r="G981" s="6" t="str" cm="1">
        <f t="array" ref="G981">_xlfn.LET(
 _xlpm.txt, TRIM(E981),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3 LAYER</v>
      </c>
      <c r="H981" s="6" t="str">
        <f t="shared" si="75"/>
        <v>8505</v>
      </c>
      <c r="I981" s="6" cm="1">
        <f t="array" ref="I981">_xlfn.LET(
 _xlpm.txt, E981,
 _xlpm.afterQty, IFERROR(_xlfn.TEXTAFTER(_xlpm.txt, "QTY:"), ""),
 _xlpm.numberText, TRIM(_xlfn.TEXTBEFORE(_xlpm.afterQty, " ")),
 _xlpm.cleanNum, SUBSTITUTE(_xlpm.numberText, ",", ""),
 IF(ISNUMBER(--_xlpm.cleanNum), --_xlpm.cleanNum, "")
)</f>
        <v>16800</v>
      </c>
      <c r="J981" s="6" cm="1">
        <f t="array" ref="J981">_xlfn.LET(
 _xlpm.txt, E981,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</v>
      </c>
      <c r="K981" s="6" t="str" cm="1">
        <f t="array" ref="K981">_xlfn.LET(
 _xlpm.txt, E981,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81" s="6" t="str">
        <f>IFERROR(_xlfn.TEXTAFTER(_xlfn.TEXTBEFORE(E981," PER"),"USD ")," ")</f>
        <v>3.75</v>
      </c>
      <c r="M981" s="6" t="str">
        <f t="shared" si="76"/>
        <v>PCS</v>
      </c>
      <c r="N981" s="6">
        <v>10892</v>
      </c>
      <c r="O981" s="6" t="s">
        <v>28</v>
      </c>
      <c r="P981" s="6">
        <v>486.89384139999999</v>
      </c>
      <c r="Q981" s="6">
        <v>5303247.72</v>
      </c>
      <c r="R981" s="6">
        <v>6.3315193929999998</v>
      </c>
      <c r="S981" s="6">
        <v>68962.909230000005</v>
      </c>
      <c r="T981" s="27">
        <v>1943110</v>
      </c>
      <c r="U981" s="6">
        <f t="shared" si="77"/>
        <v>493.22536079299999</v>
      </c>
      <c r="V981" s="6">
        <f t="shared" si="78"/>
        <v>2022</v>
      </c>
      <c r="W981" s="10" t="str">
        <f>IFERROR(VLOOKUP(VALUE(D981),'HSN Lookup'!$A:$B,2,0),"Unknown")</f>
        <v>Household Steel Items</v>
      </c>
      <c r="X981" s="6" t="str">
        <f t="shared" si="79"/>
        <v>Lunch Box</v>
      </c>
    </row>
    <row r="982" spans="1:24">
      <c r="A982" s="25" t="s">
        <v>24</v>
      </c>
      <c r="B982" s="6" t="s">
        <v>1333</v>
      </c>
      <c r="C982" s="6" t="s">
        <v>26</v>
      </c>
      <c r="D982" s="26" t="s">
        <v>32</v>
      </c>
      <c r="E982" s="6" t="s">
        <v>1335</v>
      </c>
      <c r="F982" s="6" t="str">
        <f>LEFT(E982, FIND(" ", E982)-1)</f>
        <v>6527</v>
      </c>
      <c r="G982" s="6" t="str" cm="1">
        <f t="array" ref="G982">_xlfn.LET(
 _xlpm.txt, TRIM(E982),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</v>
      </c>
      <c r="H982" s="6" t="str">
        <f t="shared" si="75"/>
        <v>6527</v>
      </c>
      <c r="I982" s="6" cm="1">
        <f t="array" ref="I982">_xlfn.LET(
 _xlpm.txt, E982,
 _xlpm.afterQty, IFERROR(_xlfn.TEXTAFTER(_xlpm.txt, "QTY:"), ""),
 _xlpm.numberText, TRIM(_xlfn.TEXTBEFORE(_xlpm.afterQty, " ")),
 _xlpm.cleanNum, SUBSTITUTE(_xlpm.numberText, ",", ""),
 IF(ISNUMBER(--_xlpm.cleanNum), --_xlpm.cleanNum, "")
)</f>
        <v>25044</v>
      </c>
      <c r="J982" s="6" t="e" cm="1">
        <f t="array" ref="J982">_xlfn.LET(
 _xlpm.txt, E982,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82" s="6" t="e" cm="1">
        <f t="array" ref="K982">_xlfn.LET(
 _xlpm.txt, E982,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82" s="6" t="str">
        <f>IFERROR(_xlfn.TEXTAFTER(_xlfn.TEXTBEFORE(E982," PER"),"USD ")," ")</f>
        <v>2.06</v>
      </c>
      <c r="M982" s="6" t="e">
        <f t="shared" si="76"/>
        <v>#N/A</v>
      </c>
      <c r="N982" s="6">
        <v>8723.66</v>
      </c>
      <c r="O982" s="6" t="s">
        <v>28</v>
      </c>
      <c r="P982" s="6">
        <v>497.82139260000002</v>
      </c>
      <c r="Q982" s="6">
        <v>4342824.57</v>
      </c>
      <c r="R982" s="6">
        <v>6.4736201900000001</v>
      </c>
      <c r="S982" s="6">
        <v>56473.661509999998</v>
      </c>
      <c r="T982" s="27">
        <v>1591210.9</v>
      </c>
      <c r="U982" s="6">
        <f t="shared" si="77"/>
        <v>504.29501279000004</v>
      </c>
      <c r="V982" s="6">
        <f t="shared" si="78"/>
        <v>2022</v>
      </c>
      <c r="W982" s="10" t="str">
        <f>IFERROR(VLOOKUP(VALUE(D982),'HSN Lookup'!$A:$B,2,0),"Unknown")</f>
        <v>Household Steel Items</v>
      </c>
      <c r="X982" s="6" t="str">
        <f t="shared" si="79"/>
        <v>Lunch Box</v>
      </c>
    </row>
    <row r="983" spans="1:24">
      <c r="A983" s="25" t="s">
        <v>24</v>
      </c>
      <c r="B983" s="6" t="s">
        <v>1333</v>
      </c>
      <c r="C983" s="6" t="s">
        <v>26</v>
      </c>
      <c r="D983" s="26" t="s">
        <v>32</v>
      </c>
      <c r="E983" s="6" t="s">
        <v>1336</v>
      </c>
      <c r="F983" s="6" t="str">
        <f>LEFT(E983, FIND(" ", E983)-1)</f>
        <v>6578</v>
      </c>
      <c r="G983" s="6" t="str" cm="1">
        <f t="array" ref="G983">_xlfn.LET(
 _xlpm.txt, TRIM(E983),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 BIG</v>
      </c>
      <c r="H983" s="6" t="str">
        <f t="shared" si="75"/>
        <v>6578</v>
      </c>
      <c r="I983" s="6" cm="1">
        <f t="array" ref="I983">_xlfn.LET(
 _xlpm.txt, E983,
 _xlpm.afterQty, IFERROR(_xlfn.TEXTAFTER(_xlpm.txt, "QTY:"), ""),
 _xlpm.numberText, TRIM(_xlfn.TEXTBEFORE(_xlpm.afterQty, " ")),
 _xlpm.cleanNum, SUBSTITUTE(_xlpm.numberText, ",", ""),
 IF(ISNUMBER(--_xlpm.cleanNum), --_xlpm.cleanNum, "")
)</f>
        <v>37920</v>
      </c>
      <c r="J983" s="6" cm="1">
        <f t="array" ref="J983">_xlfn.LET(
 _xlpm.txt, E983,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37920</v>
      </c>
      <c r="K983" s="6" t="str" cm="1">
        <f t="array" ref="K983">_xlfn.LET(
 _xlpm.txt, E983,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83" s="6" t="str">
        <f>IFERROR(_xlfn.TEXTAFTER(_xlfn.TEXTBEFORE(E983," PER"),"USD ")," ")</f>
        <v xml:space="preserve"> </v>
      </c>
      <c r="M983" s="6" t="str">
        <f t="shared" si="76"/>
        <v>PCS</v>
      </c>
      <c r="N983" s="6">
        <v>11202.2</v>
      </c>
      <c r="O983" s="6" t="s">
        <v>28</v>
      </c>
      <c r="P983" s="6">
        <v>512.90727979999997</v>
      </c>
      <c r="Q983" s="6">
        <v>5745689.9299999997</v>
      </c>
      <c r="R983" s="6">
        <v>6.6697955760000003</v>
      </c>
      <c r="S983" s="6">
        <v>74716.384009999994</v>
      </c>
      <c r="T983" s="27">
        <v>2105220.7999999998</v>
      </c>
      <c r="U983" s="6">
        <f t="shared" si="77"/>
        <v>519.57707537599993</v>
      </c>
      <c r="V983" s="6">
        <f t="shared" si="78"/>
        <v>2022</v>
      </c>
      <c r="W983" s="10" t="str">
        <f>IFERROR(VLOOKUP(VALUE(D983),'HSN Lookup'!$A:$B,2,0),"Unknown")</f>
        <v>Household Steel Items</v>
      </c>
      <c r="X983" s="6" t="str">
        <f t="shared" si="79"/>
        <v>Other</v>
      </c>
    </row>
    <row r="984" spans="1:24">
      <c r="A984" s="25" t="s">
        <v>24</v>
      </c>
      <c r="B984" s="6" t="s">
        <v>1337</v>
      </c>
      <c r="C984" s="6" t="s">
        <v>26</v>
      </c>
      <c r="D984" s="26" t="s">
        <v>32</v>
      </c>
      <c r="E984" s="6" t="s">
        <v>1338</v>
      </c>
      <c r="F984" s="6"/>
      <c r="G984" s="6" t="str" cm="1">
        <f t="array" ref="G984">_xlfn.LET(
 _xlpm.txt, TRIM(E984),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- KWB-600F</v>
      </c>
      <c r="H984" s="6" t="str">
        <f t="shared" si="75"/>
        <v>STAINLESS</v>
      </c>
      <c r="I984" s="6" t="str" cm="1">
        <f t="array" ref="I984">_xlfn.LET(
 _xlpm.txt, E984,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84" s="6" cm="1">
        <f t="array" ref="J984">_xlfn.LET(
 _xlpm.txt, E984,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984" s="6" t="str" cm="1">
        <f t="array" ref="K984">_xlfn.LET(
 _xlpm.txt, E984,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84" s="6" t="str">
        <f>IFERROR(_xlfn.TEXTAFTER(_xlfn.TEXTBEFORE(E984," PER"),"USD ")," ")</f>
        <v>1.01</v>
      </c>
      <c r="M984" s="6" t="str">
        <f t="shared" si="76"/>
        <v>PCS</v>
      </c>
      <c r="N984" s="6">
        <v>7560</v>
      </c>
      <c r="O984" s="6" t="s">
        <v>28</v>
      </c>
      <c r="P984" s="6">
        <v>566.64178440000001</v>
      </c>
      <c r="Q984" s="6">
        <v>4283811.8899999997</v>
      </c>
      <c r="R984" s="6">
        <v>7.3446764020000002</v>
      </c>
      <c r="S984" s="6">
        <v>55525.753599999996</v>
      </c>
      <c r="T984" s="27">
        <v>1569588.7</v>
      </c>
      <c r="U984" s="6">
        <f t="shared" si="77"/>
        <v>573.98646080200001</v>
      </c>
      <c r="V984" s="6">
        <f t="shared" si="78"/>
        <v>2022</v>
      </c>
      <c r="W984" s="10" t="str">
        <f>IFERROR(VLOOKUP(VALUE(D984),'HSN Lookup'!$A:$B,2,0),"Unknown")</f>
        <v>Household Steel Items</v>
      </c>
      <c r="X984" s="6" t="str">
        <f t="shared" si="79"/>
        <v>Other</v>
      </c>
    </row>
    <row r="985" spans="1:24">
      <c r="A985" s="25" t="s">
        <v>24</v>
      </c>
      <c r="B985" s="6" t="s">
        <v>1337</v>
      </c>
      <c r="C985" s="6" t="s">
        <v>26</v>
      </c>
      <c r="D985" s="26" t="s">
        <v>29</v>
      </c>
      <c r="E985" s="6" t="s">
        <v>1339</v>
      </c>
      <c r="F985" s="6" t="str">
        <f>LEFT(E985, FIND(" ", E985)-1)</f>
        <v>8001-2</v>
      </c>
      <c r="G985" s="6" t="str" cm="1">
        <f t="array" ref="G985">_xlfn.LET(
 _xlpm.txt, TRIM(E985),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985" s="6" t="str">
        <f t="shared" si="75"/>
        <v>8001-2</v>
      </c>
      <c r="I985" s="6" t="str" cm="1">
        <f t="array" ref="I985">_xlfn.LET(
 _xlpm.txt, E985,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85" s="6" t="e" cm="1">
        <f t="array" ref="J985">_xlfn.LET(
 _xlpm.txt, E985,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85" s="6" t="str" cm="1">
        <f t="array" ref="K985">_xlfn.LET(
 _xlpm.txt, E985,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985" s="6" t="str">
        <f>IFERROR(_xlfn.TEXTAFTER(_xlfn.TEXTBEFORE(E985," PER"),"USD ")," ")</f>
        <v>0.168</v>
      </c>
      <c r="M985" s="6" t="str">
        <f t="shared" si="76"/>
        <v>SET</v>
      </c>
      <c r="N985" s="6">
        <v>4833</v>
      </c>
      <c r="O985" s="6" t="s">
        <v>28</v>
      </c>
      <c r="P985" s="6">
        <v>518.12282230000005</v>
      </c>
      <c r="Q985" s="6">
        <v>2504087.6</v>
      </c>
      <c r="R985" s="6">
        <v>6.7157851229999999</v>
      </c>
      <c r="S985" s="6">
        <v>32457.389500000001</v>
      </c>
      <c r="T985" s="27">
        <v>1100796.8999999999</v>
      </c>
      <c r="U985" s="6">
        <f t="shared" si="77"/>
        <v>524.8386074230001</v>
      </c>
      <c r="V985" s="6">
        <f t="shared" si="78"/>
        <v>2022</v>
      </c>
      <c r="W985" s="10" t="str">
        <f>IFERROR(VLOOKUP(VALUE(D985),'HSN Lookup'!$A:$B,2,0),"Unknown")</f>
        <v>Steel Scrubbers</v>
      </c>
      <c r="X985" s="6" t="str">
        <f t="shared" si="79"/>
        <v>Scrubber</v>
      </c>
    </row>
    <row r="986" spans="1:24">
      <c r="A986" s="25" t="s">
        <v>24</v>
      </c>
      <c r="B986" s="6" t="s">
        <v>1337</v>
      </c>
      <c r="C986" s="6" t="s">
        <v>26</v>
      </c>
      <c r="D986" s="26" t="s">
        <v>32</v>
      </c>
      <c r="E986" s="6" t="s">
        <v>1340</v>
      </c>
      <c r="F986" s="6" t="str">
        <f>LEFT(E986, FIND(" ", E986)-1)</f>
        <v>NP-21</v>
      </c>
      <c r="G986" s="6" t="str" cm="1">
        <f t="array" ref="G986">_xlfn.LET(
 _xlpm.txt, TRIM(E986),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986" s="6" t="str">
        <f t="shared" si="75"/>
        <v>NP-21</v>
      </c>
      <c r="I986" s="6" t="str" cm="1">
        <f t="array" ref="I986">_xlfn.LET(
 _xlpm.txt, E986,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86" s="6" cm="1">
        <f t="array" ref="J986">_xlfn.LET(
 _xlpm.txt, E986,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43164</v>
      </c>
      <c r="K986" s="6" t="str" cm="1">
        <f t="array" ref="K986">_xlfn.LET(
 _xlpm.txt, E986,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86" s="6" t="str">
        <f>IFERROR(_xlfn.TEXTAFTER(_xlfn.TEXTBEFORE(E986," PER"),"USD ")," ")</f>
        <v>1.14</v>
      </c>
      <c r="M986" s="6" t="str">
        <f t="shared" si="76"/>
        <v>PCS</v>
      </c>
      <c r="N986" s="6">
        <v>7673.6</v>
      </c>
      <c r="O986" s="6" t="s">
        <v>28</v>
      </c>
      <c r="P986" s="6">
        <v>544.44838019999997</v>
      </c>
      <c r="Q986" s="6">
        <v>4177879.09</v>
      </c>
      <c r="R986" s="6">
        <v>7.0570107599999998</v>
      </c>
      <c r="S986" s="6">
        <v>54152.677770000002</v>
      </c>
      <c r="T986" s="27">
        <v>1530774.9</v>
      </c>
      <c r="U986" s="6">
        <f t="shared" si="77"/>
        <v>551.50539096</v>
      </c>
      <c r="V986" s="6">
        <f t="shared" si="78"/>
        <v>2022</v>
      </c>
      <c r="W986" s="10" t="str">
        <f>IFERROR(VLOOKUP(VALUE(D986),'HSN Lookup'!$A:$B,2,0),"Unknown")</f>
        <v>Household Steel Items</v>
      </c>
      <c r="X986" s="6" t="str">
        <f t="shared" si="79"/>
        <v>Other</v>
      </c>
    </row>
    <row r="987" spans="1:24">
      <c r="A987" s="25" t="s">
        <v>24</v>
      </c>
      <c r="B987" s="6" t="s">
        <v>1341</v>
      </c>
      <c r="C987" s="6" t="s">
        <v>26</v>
      </c>
      <c r="D987" s="26" t="s">
        <v>29</v>
      </c>
      <c r="E987" s="6" t="s">
        <v>1342</v>
      </c>
      <c r="F987" s="6" t="str">
        <f>LEFT(E987, FIND(" ", E987)-1)</f>
        <v>SS410</v>
      </c>
      <c r="G987" s="6" t="str" cm="1">
        <f t="array" ref="G987">_xlfn.LET(
 _xlpm.txt, TRIM(E987),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SCRUBBER 3 PCS SET</v>
      </c>
      <c r="H987" s="6" t="str">
        <f t="shared" si="75"/>
        <v>SS410</v>
      </c>
      <c r="I987" s="6" t="str" cm="1">
        <f t="array" ref="I987">_xlfn.LET(
 _xlpm.txt, E987,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87" s="6" t="e" cm="1">
        <f t="array" ref="J987">_xlfn.LET(
 _xlpm.txt, E987,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87" s="6" t="str" cm="1">
        <f t="array" ref="K987">_xlfn.LET(
 _xlpm.txt, E987,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108360SET</v>
      </c>
      <c r="L987" s="6" t="str">
        <f>IFERROR(_xlfn.TEXTAFTER(_xlfn.TEXTBEFORE(E987," PER"),"USD ")," ")</f>
        <v xml:space="preserve"> </v>
      </c>
      <c r="M987" s="6" t="str">
        <f t="shared" si="76"/>
        <v>OTHER</v>
      </c>
      <c r="N987" s="6">
        <v>6953.1</v>
      </c>
      <c r="O987" s="6" t="s">
        <v>28</v>
      </c>
      <c r="P987" s="6">
        <v>286.66003649999999</v>
      </c>
      <c r="Q987" s="6">
        <v>1993175.9</v>
      </c>
      <c r="R987" s="6">
        <v>3.7156193979999999</v>
      </c>
      <c r="S987" s="6">
        <v>25835.073230000002</v>
      </c>
      <c r="T987" s="27">
        <v>876200.1</v>
      </c>
      <c r="U987" s="6">
        <f t="shared" si="77"/>
        <v>290.37565589799999</v>
      </c>
      <c r="V987" s="6">
        <f t="shared" si="78"/>
        <v>2022</v>
      </c>
      <c r="W987" s="10" t="str">
        <f>IFERROR(VLOOKUP(VALUE(D987),'HSN Lookup'!$A:$B,2,0),"Unknown")</f>
        <v>Steel Scrubbers</v>
      </c>
      <c r="X987" s="6" t="str">
        <f t="shared" si="79"/>
        <v>Scrubber</v>
      </c>
    </row>
    <row r="988" spans="1:24">
      <c r="A988" s="25" t="s">
        <v>24</v>
      </c>
      <c r="B988" s="6" t="s">
        <v>1343</v>
      </c>
      <c r="C988" s="6" t="s">
        <v>26</v>
      </c>
      <c r="D988" s="26" t="s">
        <v>32</v>
      </c>
      <c r="E988" s="6" t="s">
        <v>1344</v>
      </c>
      <c r="F988" s="6" t="str">
        <f>LEFT(E988, FIND(" ", E988)-1)</f>
        <v>NP-20</v>
      </c>
      <c r="G988" s="6" t="str" cm="1">
        <f t="array" ref="G988">_xlfn.LET(
 _xlpm.txt, TRIM(E988),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988" s="6" t="str">
        <f t="shared" si="75"/>
        <v>NP-20</v>
      </c>
      <c r="I988" s="6" cm="1">
        <f t="array" ref="I988">_xlfn.LET(
 _xlpm.txt, E988,
 _xlpm.afterQty, IFERROR(_xlfn.TEXTAFTER(_xlpm.txt, "QTY:"), ""),
 _xlpm.numberText, TRIM(_xlfn.TEXTBEFORE(_xlpm.afterQty, " ")),
 _xlpm.cleanNum, SUBSTITUTE(_xlpm.numberText, ",", ""),
 IF(ISNUMBER(--_xlpm.cleanNum), --_xlpm.cleanNum, "")
)</f>
        <v>32904</v>
      </c>
      <c r="J988" s="6" t="e" cm="1">
        <f t="array" ref="J988">_xlfn.LET(
 _xlpm.txt, E988,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88" s="6" t="e" cm="1">
        <f t="array" ref="K988">_xlfn.LET(
 _xlpm.txt, E988,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88" s="6" t="str">
        <f>IFERROR(_xlfn.TEXTAFTER(_xlfn.TEXTBEFORE(E988," PER"),"USD ")," ")</f>
        <v>1.113</v>
      </c>
      <c r="M988" s="6" t="e">
        <f t="shared" si="76"/>
        <v>#N/A</v>
      </c>
      <c r="N988" s="6">
        <v>5849.6</v>
      </c>
      <c r="O988" s="6" t="s">
        <v>28</v>
      </c>
      <c r="P988" s="6">
        <v>531.52306309999994</v>
      </c>
      <c r="Q988" s="6">
        <v>3109197.31</v>
      </c>
      <c r="R988" s="6">
        <v>6.9208732179999997</v>
      </c>
      <c r="S988" s="6">
        <v>40484.339970000001</v>
      </c>
      <c r="T988" s="27">
        <v>1139209.8999999999</v>
      </c>
      <c r="U988" s="6">
        <f t="shared" si="77"/>
        <v>538.44393631799994</v>
      </c>
      <c r="V988" s="6">
        <f t="shared" si="78"/>
        <v>2022</v>
      </c>
      <c r="W988" s="10" t="str">
        <f>IFERROR(VLOOKUP(VALUE(D988),'HSN Lookup'!$A:$B,2,0),"Unknown")</f>
        <v>Household Steel Items</v>
      </c>
      <c r="X988" s="6" t="str">
        <f t="shared" si="79"/>
        <v>Other</v>
      </c>
    </row>
    <row r="989" spans="1:24">
      <c r="A989" s="25" t="s">
        <v>24</v>
      </c>
      <c r="B989" s="6" t="s">
        <v>1343</v>
      </c>
      <c r="C989" s="6" t="s">
        <v>26</v>
      </c>
      <c r="D989" s="26" t="s">
        <v>32</v>
      </c>
      <c r="E989" s="6" t="s">
        <v>1345</v>
      </c>
      <c r="F989" s="6" t="str">
        <f>LEFT(E989, FIND(" ", E989)-1)</f>
        <v>NP-21</v>
      </c>
      <c r="G989" s="6" t="str" cm="1">
        <f t="array" ref="G989">_xlfn.LET(
 _xlpm.txt, TRIM(E989),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650ML S115</v>
      </c>
      <c r="H989" s="6" t="str">
        <f t="shared" si="75"/>
        <v>NP-21</v>
      </c>
      <c r="I989" s="6" cm="1">
        <f t="array" ref="I989">_xlfn.LET(
 _xlpm.txt, E989,
 _xlpm.afterQty, IFERROR(_xlfn.TEXTAFTER(_xlpm.txt, "QTY:"), ""),
 _xlpm.numberText, TRIM(_xlfn.TEXTBEFORE(_xlpm.afterQty, " ")),
 _xlpm.cleanNum, SUBSTITUTE(_xlpm.numberText, ",", ""),
 IF(ISNUMBER(--_xlpm.cleanNum), --_xlpm.cleanNum, "")
)</f>
        <v>8532</v>
      </c>
      <c r="J989" s="6" cm="1">
        <f t="array" ref="J989">_xlfn.LET(
 _xlpm.txt, E989,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8532</v>
      </c>
      <c r="K989" s="6" t="str" cm="1">
        <f t="array" ref="K989">_xlfn.LET(
 _xlpm.txt, E989,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89" s="6" t="str">
        <f>IFERROR(_xlfn.TEXTAFTER(_xlfn.TEXTBEFORE(E989," PER"),"USD ")," ")</f>
        <v>1.140</v>
      </c>
      <c r="M989" s="6" t="str">
        <f t="shared" si="76"/>
        <v>PCS</v>
      </c>
      <c r="N989" s="6">
        <v>1516.8</v>
      </c>
      <c r="O989" s="6" t="s">
        <v>28</v>
      </c>
      <c r="P989" s="6">
        <v>544.41706880000004</v>
      </c>
      <c r="Q989" s="6">
        <v>825771.81</v>
      </c>
      <c r="R989" s="6">
        <v>7.0887639169999996</v>
      </c>
      <c r="S989" s="6">
        <v>10752.23711</v>
      </c>
      <c r="T989" s="27">
        <v>302562.8</v>
      </c>
      <c r="U989" s="6">
        <f t="shared" si="77"/>
        <v>551.50583271700009</v>
      </c>
      <c r="V989" s="6">
        <f t="shared" si="78"/>
        <v>2022</v>
      </c>
      <c r="W989" s="10" t="str">
        <f>IFERROR(VLOOKUP(VALUE(D989),'HSN Lookup'!$A:$B,2,0),"Unknown")</f>
        <v>Household Steel Items</v>
      </c>
      <c r="X989" s="6" t="str">
        <f t="shared" si="79"/>
        <v>Other</v>
      </c>
    </row>
    <row r="990" spans="1:24">
      <c r="A990" s="25" t="s">
        <v>24</v>
      </c>
      <c r="B990" s="6" t="s">
        <v>1346</v>
      </c>
      <c r="C990" s="6" t="s">
        <v>26</v>
      </c>
      <c r="D990" s="26" t="s">
        <v>32</v>
      </c>
      <c r="E990" s="6" t="s">
        <v>1347</v>
      </c>
      <c r="F990" s="6" t="str">
        <f>LEFT(E990, FIND(" ", E990)-1)</f>
        <v>NP-21</v>
      </c>
      <c r="G990" s="6" t="str" cm="1">
        <f t="array" ref="G990">_xlfn.LET(
 _xlpm.txt, TRIM(E990),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990" s="6" t="str">
        <f t="shared" si="75"/>
        <v>NP-21</v>
      </c>
      <c r="I990" s="6" t="str" cm="1">
        <f t="array" ref="I990">_xlfn.LET(
 _xlpm.txt, E990,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90" s="6" t="e" cm="1">
        <f t="array" ref="J990">_xlfn.LET(
 _xlpm.txt, E990,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90" s="6" t="e" cm="1">
        <f t="array" ref="K990">_xlfn.LET(
 _xlpm.txt, E990,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90" s="6" t="str">
        <f>IFERROR(_xlfn.TEXTAFTER(_xlfn.TEXTBEFORE(E990," PER"),"USD ")," ")</f>
        <v xml:space="preserve"> </v>
      </c>
      <c r="M990" s="6" t="e">
        <f t="shared" si="76"/>
        <v>#N/A</v>
      </c>
      <c r="N990" s="6">
        <v>3443.2</v>
      </c>
      <c r="O990" s="6" t="s">
        <v>28</v>
      </c>
      <c r="P990" s="6">
        <v>545.41563080000003</v>
      </c>
      <c r="Q990" s="6">
        <v>1877975.1</v>
      </c>
      <c r="R990" s="6">
        <v>7.101766026</v>
      </c>
      <c r="S990" s="6">
        <v>24452.800780000001</v>
      </c>
      <c r="T990" s="27">
        <v>688090.1</v>
      </c>
      <c r="U990" s="6">
        <f t="shared" si="77"/>
        <v>552.51739682599998</v>
      </c>
      <c r="V990" s="6">
        <f t="shared" si="78"/>
        <v>2022</v>
      </c>
      <c r="W990" s="10" t="str">
        <f>IFERROR(VLOOKUP(VALUE(D990),'HSN Lookup'!$A:$B,2,0),"Unknown")</f>
        <v>Household Steel Items</v>
      </c>
      <c r="X990" s="6" t="str">
        <f t="shared" si="79"/>
        <v>Other</v>
      </c>
    </row>
    <row r="991" spans="1:24">
      <c r="A991" s="25" t="s">
        <v>24</v>
      </c>
      <c r="B991" s="6" t="s">
        <v>1346</v>
      </c>
      <c r="C991" s="6" t="s">
        <v>26</v>
      </c>
      <c r="D991" s="26" t="s">
        <v>29</v>
      </c>
      <c r="E991" s="6" t="s">
        <v>1348</v>
      </c>
      <c r="F991" s="6"/>
      <c r="G991" s="6" t="str" cm="1">
        <f t="array" ref="G991">_xlfn.LET(
 _xlpm.txt, TRIM(E991),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- OKS-4156</v>
      </c>
      <c r="H991" s="6" t="str">
        <f t="shared" si="75"/>
        <v>STEEL</v>
      </c>
      <c r="I991" s="6" t="str" cm="1">
        <f t="array" ref="I991">_xlfn.LET(
 _xlpm.txt, E991,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91" s="6" cm="1">
        <f t="array" ref="J991">_xlfn.LET(
 _xlpm.txt, E991,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98000</v>
      </c>
      <c r="K991" s="6" t="str" cm="1">
        <f t="array" ref="K991">_xlfn.LET(
 _xlpm.txt, E991,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991" s="6" t="str">
        <f>IFERROR(_xlfn.TEXTAFTER(_xlfn.TEXTBEFORE(E991," PER"),"USD ")," ")</f>
        <v>0.275</v>
      </c>
      <c r="M991" s="6" t="str">
        <f t="shared" si="76"/>
        <v>SET</v>
      </c>
      <c r="N991" s="6">
        <v>8537.7999999999993</v>
      </c>
      <c r="O991" s="6" t="s">
        <v>28</v>
      </c>
      <c r="P991" s="6">
        <v>283.94763289999997</v>
      </c>
      <c r="Q991" s="6">
        <v>2424288.1</v>
      </c>
      <c r="R991" s="6">
        <v>3.6972348030000002</v>
      </c>
      <c r="S991" s="6">
        <v>31566.2513</v>
      </c>
      <c r="T991" s="27">
        <v>1065717.1000000001</v>
      </c>
      <c r="U991" s="6">
        <f t="shared" si="77"/>
        <v>287.64486770299999</v>
      </c>
      <c r="V991" s="6">
        <f t="shared" si="78"/>
        <v>2022</v>
      </c>
      <c r="W991" s="10" t="str">
        <f>IFERROR(VLOOKUP(VALUE(D991),'HSN Lookup'!$A:$B,2,0),"Unknown")</f>
        <v>Steel Scrubbers</v>
      </c>
      <c r="X991" s="6" t="str">
        <f t="shared" si="79"/>
        <v>Scrubber</v>
      </c>
    </row>
    <row r="992" spans="1:24">
      <c r="A992" s="25" t="s">
        <v>24</v>
      </c>
      <c r="B992" s="6" t="s">
        <v>1346</v>
      </c>
      <c r="C992" s="6" t="s">
        <v>26</v>
      </c>
      <c r="D992" s="26" t="s">
        <v>32</v>
      </c>
      <c r="E992" s="6" t="s">
        <v>1349</v>
      </c>
      <c r="F992" s="6"/>
      <c r="G992" s="6" t="str" cm="1">
        <f t="array" ref="G992">_xlfn.LET(
 _xlpm.txt, TRIM(E992),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SB-01</v>
      </c>
      <c r="H992" s="6" t="str">
        <f t="shared" si="75"/>
        <v>STAINLESS</v>
      </c>
      <c r="I992" s="6" t="str" cm="1">
        <f t="array" ref="I992">_xlfn.LET(
 _xlpm.txt, E992,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92" s="6" t="e" cm="1">
        <f t="array" ref="J992">_xlfn.LET(
 _xlpm.txt, E992,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92" s="6" t="e" cm="1">
        <f t="array" ref="K992">_xlfn.LET(
 _xlpm.txt, E992,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92" s="6" t="str">
        <f>IFERROR(_xlfn.TEXTAFTER(_xlfn.TEXTBEFORE(E992," PER"),"USD ")," ")</f>
        <v>1.205</v>
      </c>
      <c r="M992" s="6" t="e">
        <f t="shared" si="76"/>
        <v>#N/A</v>
      </c>
      <c r="N992" s="6">
        <v>4041.3</v>
      </c>
      <c r="O992" s="6" t="s">
        <v>28</v>
      </c>
      <c r="P992" s="6">
        <v>647.31381490000001</v>
      </c>
      <c r="Q992" s="6">
        <v>2615989.3199999998</v>
      </c>
      <c r="R992" s="6">
        <v>8.4285652980000005</v>
      </c>
      <c r="S992" s="6">
        <v>34062.360939999999</v>
      </c>
      <c r="T992" s="27">
        <v>958498.5</v>
      </c>
      <c r="U992" s="6">
        <f t="shared" si="77"/>
        <v>655.74238019799998</v>
      </c>
      <c r="V992" s="6">
        <f t="shared" si="78"/>
        <v>2022</v>
      </c>
      <c r="W992" s="10" t="str">
        <f>IFERROR(VLOOKUP(VALUE(D992),'HSN Lookup'!$A:$B,2,0),"Unknown")</f>
        <v>Household Steel Items</v>
      </c>
      <c r="X992" s="6" t="str">
        <f t="shared" si="79"/>
        <v>Other</v>
      </c>
    </row>
    <row r="993" spans="1:24">
      <c r="A993" s="25" t="s">
        <v>24</v>
      </c>
      <c r="B993" s="6" t="s">
        <v>1350</v>
      </c>
      <c r="C993" s="6" t="s">
        <v>26</v>
      </c>
      <c r="D993" s="26" t="s">
        <v>32</v>
      </c>
      <c r="E993" s="6" t="s">
        <v>1351</v>
      </c>
      <c r="F993" s="6" t="str">
        <f>LEFT(E993, FIND(" ", E993)-1)</f>
        <v>NP-19</v>
      </c>
      <c r="G993" s="6" t="str" cm="1">
        <f t="array" ref="G993">_xlfn.LET(
 _xlpm.txt, TRIM(E993),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993" s="6" t="str">
        <f t="shared" si="75"/>
        <v>NP-19</v>
      </c>
      <c r="I993" s="6" cm="1">
        <f t="array" ref="I993">_xlfn.LET(
 _xlpm.txt, E993,
 _xlpm.afterQty, IFERROR(_xlfn.TEXTAFTER(_xlpm.txt, "QTY:"), ""),
 _xlpm.numberText, TRIM(_xlfn.TEXTBEFORE(_xlpm.afterQty, " ")),
 _xlpm.cleanNum, SUBSTITUTE(_xlpm.numberText, ",", ""),
 IF(ISNUMBER(--_xlpm.cleanNum), --_xlpm.cleanNum, "")
)</f>
        <v>25968</v>
      </c>
      <c r="J993" s="6" cm="1">
        <f t="array" ref="J993">_xlfn.LET(
 _xlpm.txt, E993,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25968</v>
      </c>
      <c r="K993" s="6" t="str" cm="1">
        <f t="array" ref="K993">_xlfn.LET(
 _xlpm.txt, E993,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93" s="6" t="str">
        <f>IFERROR(_xlfn.TEXTAFTER(_xlfn.TEXTBEFORE(E993," PER"),"USD ")," ")</f>
        <v>0.524</v>
      </c>
      <c r="M993" s="6" t="str">
        <f t="shared" si="76"/>
        <v>PCS</v>
      </c>
      <c r="N993" s="6">
        <v>4057.5</v>
      </c>
      <c r="O993" s="6" t="s">
        <v>28</v>
      </c>
      <c r="P993" s="6">
        <v>295.66248919999998</v>
      </c>
      <c r="Q993" s="6">
        <v>1199650.55</v>
      </c>
      <c r="R993" s="6">
        <v>3.8447657899999998</v>
      </c>
      <c r="S993" s="6">
        <v>15600.137189999999</v>
      </c>
      <c r="T993" s="27">
        <v>439551.9</v>
      </c>
      <c r="U993" s="6">
        <f t="shared" si="77"/>
        <v>299.50725498999998</v>
      </c>
      <c r="V993" s="6">
        <f t="shared" si="78"/>
        <v>2022</v>
      </c>
      <c r="W993" s="10" t="str">
        <f>IFERROR(VLOOKUP(VALUE(D993),'HSN Lookup'!$A:$B,2,0),"Unknown")</f>
        <v>Household Steel Items</v>
      </c>
      <c r="X993" s="6" t="str">
        <f t="shared" si="79"/>
        <v>Other</v>
      </c>
    </row>
    <row r="994" spans="1:24">
      <c r="A994" s="25" t="s">
        <v>24</v>
      </c>
      <c r="B994" s="6" t="s">
        <v>1350</v>
      </c>
      <c r="C994" s="6" t="s">
        <v>26</v>
      </c>
      <c r="D994" s="26" t="s">
        <v>32</v>
      </c>
      <c r="E994" s="6" t="s">
        <v>1352</v>
      </c>
      <c r="F994" s="6" t="str">
        <f>LEFT(E994, FIND(" ", E994)-1)</f>
        <v>NP-20</v>
      </c>
      <c r="G994" s="6" t="str" cm="1">
        <f t="array" ref="G994">_xlfn.LET(
 _xlpm.txt, TRIM(E994),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994" s="6" t="str">
        <f t="shared" si="75"/>
        <v>NP-20</v>
      </c>
      <c r="I994" s="6" cm="1">
        <f t="array" ref="I994">_xlfn.LET(
 _xlpm.txt, E994,
 _xlpm.afterQty, IFERROR(_xlfn.TEXTAFTER(_xlpm.txt, "QTY:"), ""),
 _xlpm.numberText, TRIM(_xlfn.TEXTBEFORE(_xlpm.afterQty, " ")),
 _xlpm.cleanNum, SUBSTITUTE(_xlpm.numberText, ",", ""),
 IF(ISNUMBER(--_xlpm.cleanNum), --_xlpm.cleanNum, "")
)</f>
        <v>28224</v>
      </c>
      <c r="J994" s="6" t="e" cm="1">
        <f t="array" ref="J994">_xlfn.LET(
 _xlpm.txt, E994,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994" s="6" t="e" cm="1">
        <f t="array" ref="K994">_xlfn.LET(
 _xlpm.txt, E994,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994" s="6" t="str">
        <f>IFERROR(_xlfn.TEXTAFTER(_xlfn.TEXTBEFORE(E994," PER"),"USD ")," ")</f>
        <v>1.113</v>
      </c>
      <c r="M994" s="6" t="e">
        <f t="shared" si="76"/>
        <v>#N/A</v>
      </c>
      <c r="N994" s="6">
        <v>5017.6000000000004</v>
      </c>
      <c r="O994" s="6" t="s">
        <v>28</v>
      </c>
      <c r="P994" s="6">
        <v>536.30138910000005</v>
      </c>
      <c r="Q994" s="6">
        <v>2690945.85</v>
      </c>
      <c r="R994" s="6">
        <v>6.9740102620000002</v>
      </c>
      <c r="S994" s="6">
        <v>34992.793890000001</v>
      </c>
      <c r="T994" s="27">
        <v>985962.6</v>
      </c>
      <c r="U994" s="6">
        <f t="shared" si="77"/>
        <v>543.27539936200003</v>
      </c>
      <c r="V994" s="6">
        <f t="shared" si="78"/>
        <v>2022</v>
      </c>
      <c r="W994" s="10" t="str">
        <f>IFERROR(VLOOKUP(VALUE(D994),'HSN Lookup'!$A:$B,2,0),"Unknown")</f>
        <v>Household Steel Items</v>
      </c>
      <c r="X994" s="6" t="str">
        <f t="shared" si="79"/>
        <v>Other</v>
      </c>
    </row>
    <row r="995" spans="1:24">
      <c r="A995" s="25" t="s">
        <v>24</v>
      </c>
      <c r="B995" s="6" t="s">
        <v>1350</v>
      </c>
      <c r="C995" s="6" t="s">
        <v>26</v>
      </c>
      <c r="D995" s="26" t="s">
        <v>32</v>
      </c>
      <c r="E995" s="6" t="s">
        <v>1353</v>
      </c>
      <c r="F995" s="6" t="str">
        <f>LEFT(E995, FIND(" ", E995)-1)</f>
        <v>NP-21</v>
      </c>
      <c r="G995" s="6" t="str" cm="1">
        <f t="array" ref="G995">_xlfn.LET(
 _xlpm.txt, TRIM(E995),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995" s="6" t="str">
        <f t="shared" si="75"/>
        <v>NP-21</v>
      </c>
      <c r="I995" s="6" t="str" cm="1">
        <f t="array" ref="I995">_xlfn.LET(
 _xlpm.txt, E995,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95" s="6" t="e" cm="1">
        <f t="array" ref="J995">_xlfn.LET(
 _xlpm.txt, E995,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95" s="6" t="str" cm="1">
        <f t="array" ref="K995">_xlfn.LET(
 _xlpm.txt, E995,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15192PCS</v>
      </c>
      <c r="L995" s="6" t="str">
        <f>IFERROR(_xlfn.TEXTAFTER(_xlfn.TEXTBEFORE(E995," PER"),"USD ")," ")</f>
        <v>1.140</v>
      </c>
      <c r="M995" s="6" t="str">
        <f t="shared" si="76"/>
        <v>OTHER</v>
      </c>
      <c r="N995" s="6">
        <v>2700.8</v>
      </c>
      <c r="O995" s="6" t="s">
        <v>28</v>
      </c>
      <c r="P995" s="6">
        <v>549.31139659999997</v>
      </c>
      <c r="Q995" s="6">
        <v>1483580.22</v>
      </c>
      <c r="R995" s="6">
        <v>7.1431911130000003</v>
      </c>
      <c r="S995" s="6">
        <v>19292.330559999999</v>
      </c>
      <c r="T995" s="27">
        <v>543583.69999999995</v>
      </c>
      <c r="U995" s="6">
        <f t="shared" si="77"/>
        <v>556.45458771299991</v>
      </c>
      <c r="V995" s="6">
        <f t="shared" si="78"/>
        <v>2022</v>
      </c>
      <c r="W995" s="10" t="str">
        <f>IFERROR(VLOOKUP(VALUE(D995),'HSN Lookup'!$A:$B,2,0),"Unknown")</f>
        <v>Household Steel Items</v>
      </c>
      <c r="X995" s="6" t="str">
        <f t="shared" si="79"/>
        <v>Other</v>
      </c>
    </row>
    <row r="996" spans="1:24">
      <c r="A996" s="25" t="s">
        <v>24</v>
      </c>
      <c r="B996" s="6" t="s">
        <v>1350</v>
      </c>
      <c r="C996" s="6" t="s">
        <v>26</v>
      </c>
      <c r="D996" s="26" t="s">
        <v>32</v>
      </c>
      <c r="E996" s="6" t="s">
        <v>1354</v>
      </c>
      <c r="F996" s="6" t="str">
        <f>LEFT(E996, FIND(" ", E996)-1)</f>
        <v>SL-01</v>
      </c>
      <c r="G996" s="6" t="str" cm="1">
        <f t="array" ref="G996">_xlfn.LET(
 _xlpm.txt, TRIM(E996),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STEELCOLA BOTTLE 750MLSK750</v>
      </c>
      <c r="H996" s="6" t="str">
        <f t="shared" si="75"/>
        <v>SL-01</v>
      </c>
      <c r="I996" s="6" cm="1">
        <f t="array" ref="I996">_xlfn.LET(
 _xlpm.txt, E996,
 _xlpm.afterQty, IFERROR(_xlfn.TEXTAFTER(_xlpm.txt, "QTY:"), ""),
 _xlpm.numberText, TRIM(_xlfn.TEXTBEFORE(_xlpm.afterQty, " ")),
 _xlpm.cleanNum, SUBSTITUTE(_xlpm.numberText, ",", ""),
 IF(ISNUMBER(--_xlpm.cleanNum), --_xlpm.cleanNum, "")
)</f>
        <v>38196</v>
      </c>
      <c r="J996" s="6" cm="1">
        <f t="array" ref="J996">_xlfn.LET(
 _xlpm.txt, E996,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38196</v>
      </c>
      <c r="K996" s="6" t="str" cm="1">
        <f t="array" ref="K996">_xlfn.LET(
 _xlpm.txt, E996,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96" s="6" t="str">
        <f>IFERROR(_xlfn.TEXTAFTER(_xlfn.TEXTBEFORE(E996," PER"),"USD ")," ")</f>
        <v xml:space="preserve"> </v>
      </c>
      <c r="M996" s="6" t="str">
        <f t="shared" si="76"/>
        <v>PCS</v>
      </c>
      <c r="N996" s="6">
        <v>7639.2</v>
      </c>
      <c r="O996" s="6" t="s">
        <v>28</v>
      </c>
      <c r="P996" s="6">
        <v>556.80687379999995</v>
      </c>
      <c r="Q996" s="6">
        <v>4253559.07</v>
      </c>
      <c r="R996" s="6">
        <v>7.2406615570000001</v>
      </c>
      <c r="S996" s="6">
        <v>55312.861770000003</v>
      </c>
      <c r="T996" s="27">
        <v>1558504.1</v>
      </c>
      <c r="U996" s="6">
        <f t="shared" si="77"/>
        <v>564.0475353569999</v>
      </c>
      <c r="V996" s="6">
        <f t="shared" si="78"/>
        <v>2022</v>
      </c>
      <c r="W996" s="10" t="str">
        <f>IFERROR(VLOOKUP(VALUE(D996),'HSN Lookup'!$A:$B,2,0),"Unknown")</f>
        <v>Household Steel Items</v>
      </c>
      <c r="X996" s="6" t="str">
        <f t="shared" si="79"/>
        <v>Other</v>
      </c>
    </row>
    <row r="997" spans="1:24">
      <c r="A997" s="25" t="s">
        <v>24</v>
      </c>
      <c r="B997" s="6" t="s">
        <v>1350</v>
      </c>
      <c r="C997" s="6" t="s">
        <v>26</v>
      </c>
      <c r="D997" s="26" t="s">
        <v>32</v>
      </c>
      <c r="E997" s="6" t="s">
        <v>1355</v>
      </c>
      <c r="F997" s="6" t="str">
        <f>LEFT(E997, FIND(" ", E997)-1)</f>
        <v>SB-12</v>
      </c>
      <c r="G997" s="6" t="str" cm="1">
        <f t="array" ref="G997">_xlfn.LET(
 _xlpm.txt, TRIM(E997),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 -</v>
      </c>
      <c r="H997" s="6" t="str">
        <f t="shared" si="75"/>
        <v>SB-12</v>
      </c>
      <c r="I997" s="6" cm="1">
        <f t="array" ref="I997">_xlfn.LET(
 _xlpm.txt, E997,
 _xlpm.afterQty, IFERROR(_xlfn.TEXTAFTER(_xlpm.txt, "QTY:"), ""),
 _xlpm.numberText, TRIM(_xlfn.TEXTBEFORE(_xlpm.afterQty, " ")),
 _xlpm.cleanNum, SUBSTITUTE(_xlpm.numberText, ",", ""),
 IF(ISNUMBER(--_xlpm.cleanNum), --_xlpm.cleanNum, "")
)</f>
        <v>25200</v>
      </c>
      <c r="J997" s="6" cm="1">
        <f t="array" ref="J997">_xlfn.LET(
 _xlpm.txt, E997,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997" s="6" t="str" cm="1">
        <f t="array" ref="K997">_xlfn.LET(
 _xlpm.txt, E997,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97" s="6" t="str">
        <f>IFERROR(_xlfn.TEXTAFTER(_xlfn.TEXTBEFORE(E997," PER"),"USD ")," ")</f>
        <v>1.230</v>
      </c>
      <c r="M997" s="6" t="str">
        <f t="shared" si="76"/>
        <v>PCS</v>
      </c>
      <c r="N997" s="6">
        <v>5985</v>
      </c>
      <c r="O997" s="6" t="s">
        <v>28</v>
      </c>
      <c r="P997" s="6">
        <v>456.59004179999999</v>
      </c>
      <c r="Q997" s="6">
        <v>2732691.4</v>
      </c>
      <c r="R997" s="6">
        <v>5.9374517789999999</v>
      </c>
      <c r="S997" s="6">
        <v>35535.648889999997</v>
      </c>
      <c r="T997" s="27">
        <v>1001258.1</v>
      </c>
      <c r="U997" s="6">
        <f t="shared" si="77"/>
        <v>462.52749357900001</v>
      </c>
      <c r="V997" s="6">
        <f t="shared" si="78"/>
        <v>2022</v>
      </c>
      <c r="W997" s="10" t="str">
        <f>IFERROR(VLOOKUP(VALUE(D997),'HSN Lookup'!$A:$B,2,0),"Unknown")</f>
        <v>Household Steel Items</v>
      </c>
      <c r="X997" s="6" t="str">
        <f t="shared" si="79"/>
        <v>Tea Strainer</v>
      </c>
    </row>
    <row r="998" spans="1:24">
      <c r="A998" s="25" t="s">
        <v>24</v>
      </c>
      <c r="B998" s="6" t="s">
        <v>1356</v>
      </c>
      <c r="C998" s="6" t="s">
        <v>26</v>
      </c>
      <c r="D998" s="26" t="s">
        <v>32</v>
      </c>
      <c r="E998" s="6" t="s">
        <v>1357</v>
      </c>
      <c r="F998" s="6" t="str">
        <f>LEFT(E998, FIND(" ", E998)-1)</f>
        <v>KL326D-9S</v>
      </c>
      <c r="G998" s="6" t="str" cm="1">
        <f t="array" ref="G998">_xlfn.LET(
 _xlpm.txt, TRIM(E998),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HANDLE(MILD STEEL)</v>
      </c>
      <c r="H998" s="6" t="str">
        <f t="shared" si="75"/>
        <v>MILD STEEL</v>
      </c>
      <c r="I998" s="6" t="str" cm="1">
        <f t="array" ref="I998">_xlfn.LET(
 _xlpm.txt, E998,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98" s="6" t="e" cm="1">
        <f t="array" ref="J998">_xlfn.LET(
 _xlpm.txt, E998,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98" s="6" t="e" cm="1">
        <f t="array" ref="K998">_xlfn.LET(
 _xlpm.txt, E998,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998" s="6" t="str">
        <f>IFERROR(_xlfn.TEXTAFTER(_xlfn.TEXTBEFORE(E998," PER"),"USD ")," ")</f>
        <v>1.05</v>
      </c>
      <c r="M998" s="6" t="e">
        <f t="shared" si="76"/>
        <v>#VALUE!</v>
      </c>
      <c r="N998" s="6">
        <v>2210.1</v>
      </c>
      <c r="O998" s="6" t="s">
        <v>28</v>
      </c>
      <c r="P998" s="6">
        <v>399.90557439999998</v>
      </c>
      <c r="Q998" s="6">
        <v>883831.31</v>
      </c>
      <c r="R998" s="6">
        <v>5.2003325670000002</v>
      </c>
      <c r="S998" s="6">
        <v>11493.255010000001</v>
      </c>
      <c r="T998" s="27">
        <v>323835.8</v>
      </c>
      <c r="U998" s="6">
        <f t="shared" si="77"/>
        <v>405.10590696699995</v>
      </c>
      <c r="V998" s="6">
        <f t="shared" si="78"/>
        <v>2022</v>
      </c>
      <c r="W998" s="10" t="str">
        <f>IFERROR(VLOOKUP(VALUE(D998),'HSN Lookup'!$A:$B,2,0),"Unknown")</f>
        <v>Household Steel Items</v>
      </c>
      <c r="X998" s="6" t="str">
        <f t="shared" si="79"/>
        <v>Other</v>
      </c>
    </row>
    <row r="999" spans="1:24">
      <c r="A999" s="25" t="s">
        <v>24</v>
      </c>
      <c r="B999" s="6" t="s">
        <v>1356</v>
      </c>
      <c r="C999" s="6" t="s">
        <v>26</v>
      </c>
      <c r="D999" s="26" t="s">
        <v>32</v>
      </c>
      <c r="E999" s="6" t="s">
        <v>1358</v>
      </c>
      <c r="F999" s="6" t="str">
        <f>LEFT(E999, FIND(" ", E999)-1)</f>
        <v>KL324H-9S</v>
      </c>
      <c r="G999" s="6" t="str" cm="1">
        <f t="array" ref="G999">_xlfn.LET(
 _xlpm.txt, TRIM(E999),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HANDLE(MILD STEEL)</v>
      </c>
      <c r="H999" s="6" t="str">
        <f t="shared" si="75"/>
        <v>MILD STEEL</v>
      </c>
      <c r="I999" s="6" t="str" cm="1">
        <f t="array" ref="I999">_xlfn.LET(
 _xlpm.txt, E999,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999" s="6" t="e" cm="1">
        <f t="array" ref="J999">_xlfn.LET(
 _xlpm.txt, E999,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999" s="6" t="str" cm="1">
        <f t="array" ref="K999">_xlfn.LET(
 _xlpm.txt, E999,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999" s="6" t="str">
        <f>IFERROR(_xlfn.TEXTAFTER(_xlfn.TEXTBEFORE(E999," PER"),"USD ")," ")</f>
        <v>0.72</v>
      </c>
      <c r="M999" s="6" t="str">
        <f t="shared" si="76"/>
        <v>PCS</v>
      </c>
      <c r="N999" s="6">
        <v>6862.8</v>
      </c>
      <c r="O999" s="6" t="s">
        <v>28</v>
      </c>
      <c r="P999" s="6">
        <v>382.46604880000001</v>
      </c>
      <c r="Q999" s="6">
        <v>2624788</v>
      </c>
      <c r="R999" s="6">
        <v>4.9735506999999997</v>
      </c>
      <c r="S999" s="6">
        <v>34132.483749999999</v>
      </c>
      <c r="T999" s="27">
        <v>961722.4</v>
      </c>
      <c r="U999" s="6">
        <f t="shared" si="77"/>
        <v>387.43959949999999</v>
      </c>
      <c r="V999" s="6">
        <f t="shared" si="78"/>
        <v>2022</v>
      </c>
      <c r="W999" s="10" t="str">
        <f>IFERROR(VLOOKUP(VALUE(D999),'HSN Lookup'!$A:$B,2,0),"Unknown")</f>
        <v>Household Steel Items</v>
      </c>
      <c r="X999" s="6" t="str">
        <f t="shared" si="79"/>
        <v>Other</v>
      </c>
    </row>
    <row r="1000" spans="1:24">
      <c r="A1000" s="25" t="s">
        <v>24</v>
      </c>
      <c r="B1000" s="6" t="s">
        <v>1359</v>
      </c>
      <c r="C1000" s="6" t="s">
        <v>26</v>
      </c>
      <c r="D1000" s="26" t="s">
        <v>32</v>
      </c>
      <c r="E1000" s="6" t="s">
        <v>1360</v>
      </c>
      <c r="F1000" s="6" t="str">
        <f>LEFT(E1000, FIND(" ", E1000)-1)</f>
        <v>RS-02</v>
      </c>
      <c r="G1000" s="6" t="str" cm="1">
        <f t="array" ref="G1000">_xlfn.LET(
 _xlpm.txt, TRIM(E1000),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HAND BLENDER</v>
      </c>
      <c r="H1000" s="6" t="str">
        <f t="shared" si="75"/>
        <v>RS-02</v>
      </c>
      <c r="I1000" s="6" t="str" cm="1">
        <f t="array" ref="I1000">_xlfn.LET(
 _xlpm.txt, E1000,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00" s="6" t="e" cm="1">
        <f t="array" ref="J1000">_xlfn.LET(
 _xlpm.txt, E1000,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00" s="6" t="e" cm="1">
        <f t="array" ref="K1000">_xlfn.LET(
 _xlpm.txt, E1000,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00" s="6" t="str">
        <f>IFERROR(_xlfn.TEXTAFTER(_xlfn.TEXTBEFORE(E1000," PER"),"USD ")," ")</f>
        <v>0.465</v>
      </c>
      <c r="M1000" s="6" t="e">
        <f t="shared" si="76"/>
        <v>#N/A</v>
      </c>
      <c r="N1000" s="6">
        <v>11.6</v>
      </c>
      <c r="O1000" s="6" t="s">
        <v>28</v>
      </c>
      <c r="P1000" s="6">
        <v>687.95172409999998</v>
      </c>
      <c r="Q1000" s="6">
        <v>7980.24</v>
      </c>
      <c r="R1000" s="6">
        <v>8.946056231</v>
      </c>
      <c r="S1000" s="6">
        <v>103.7742523</v>
      </c>
      <c r="T1000" s="27">
        <v>2923.9</v>
      </c>
      <c r="U1000" s="6">
        <f t="shared" si="77"/>
        <v>696.89778033099992</v>
      </c>
      <c r="V1000" s="6">
        <f t="shared" si="78"/>
        <v>2022</v>
      </c>
      <c r="W1000" s="10" t="str">
        <f>IFERROR(VLOOKUP(VALUE(D1000),'HSN Lookup'!$A:$B,2,0),"Unknown")</f>
        <v>Household Steel Items</v>
      </c>
      <c r="X1000" s="6" t="str">
        <f t="shared" si="79"/>
        <v>Other</v>
      </c>
    </row>
    <row r="1001" spans="1:24">
      <c r="A1001" s="25" t="s">
        <v>24</v>
      </c>
      <c r="B1001" s="6" t="s">
        <v>1359</v>
      </c>
      <c r="C1001" s="6" t="s">
        <v>26</v>
      </c>
      <c r="D1001" s="26" t="s">
        <v>32</v>
      </c>
      <c r="E1001" s="6" t="s">
        <v>1361</v>
      </c>
      <c r="F1001" s="6" t="str">
        <f>LEFT(E1001, FIND(" ", E1001)-1)</f>
        <v>NP-19</v>
      </c>
      <c r="G1001" s="6" t="str" cm="1">
        <f t="array" ref="G1001">_xlfn.LET(
 _xlpm.txt, TRIM(E1001),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1001" s="6" t="str">
        <f t="shared" si="75"/>
        <v>NP-19</v>
      </c>
      <c r="I1001" s="6" cm="1">
        <f t="array" ref="I1001">_xlfn.LET(
 _xlpm.txt, E1001,
 _xlpm.afterQty, IFERROR(_xlfn.TEXTAFTER(_xlpm.txt, "QTY:"), ""),
 _xlpm.numberText, TRIM(_xlfn.TEXTBEFORE(_xlpm.afterQty, " ")),
 _xlpm.cleanNum, SUBSTITUTE(_xlpm.numberText, ",", ""),
 IF(ISNUMBER(--_xlpm.cleanNum), --_xlpm.cleanNum, "")
)</f>
        <v>33600</v>
      </c>
      <c r="J1001" s="6" t="e" cm="1">
        <f t="array" ref="J1001">_xlfn.LET(
 _xlpm.txt, E1001,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01" s="6" t="e" cm="1">
        <f t="array" ref="K1001">_xlfn.LET(
 _xlpm.txt, E1001,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01" s="6" t="str">
        <f>IFERROR(_xlfn.TEXTAFTER(_xlfn.TEXTBEFORE(E1001," PER"),"USD ")," ")</f>
        <v>0.526</v>
      </c>
      <c r="M1001" s="6" t="e">
        <f t="shared" si="76"/>
        <v>#N/A</v>
      </c>
      <c r="N1001" s="6">
        <v>5250</v>
      </c>
      <c r="O1001" s="6" t="s">
        <v>28</v>
      </c>
      <c r="P1001" s="6">
        <v>288.867501</v>
      </c>
      <c r="Q1001" s="6">
        <v>1516554.38</v>
      </c>
      <c r="R1001" s="6">
        <v>3.7564044339999998</v>
      </c>
      <c r="S1001" s="6">
        <v>19721.12328</v>
      </c>
      <c r="T1001" s="27">
        <v>555665.6</v>
      </c>
      <c r="U1001" s="6">
        <f t="shared" si="77"/>
        <v>292.62390543399999</v>
      </c>
      <c r="V1001" s="6">
        <f t="shared" si="78"/>
        <v>2022</v>
      </c>
      <c r="W1001" s="10" t="str">
        <f>IFERROR(VLOOKUP(VALUE(D1001),'HSN Lookup'!$A:$B,2,0),"Unknown")</f>
        <v>Household Steel Items</v>
      </c>
      <c r="X1001" s="6" t="str">
        <f t="shared" si="79"/>
        <v>Other</v>
      </c>
    </row>
    <row r="1002" spans="1:24">
      <c r="A1002" s="25" t="s">
        <v>24</v>
      </c>
      <c r="B1002" s="6" t="s">
        <v>1362</v>
      </c>
      <c r="C1002" s="6" t="s">
        <v>26</v>
      </c>
      <c r="D1002" s="26" t="s">
        <v>29</v>
      </c>
      <c r="E1002" s="6" t="s">
        <v>1363</v>
      </c>
      <c r="F1002" s="6" t="str">
        <f>LEFT(E1002, FIND(" ", E1002)-1)</f>
        <v>8001-2</v>
      </c>
      <c r="G1002" s="6" t="str" cm="1">
        <f t="array" ref="G1002">_xlfn.LET(
 _xlpm.txt, TRIM(E1002),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1002" s="6" t="str">
        <f t="shared" si="75"/>
        <v>8001-2</v>
      </c>
      <c r="I1002" s="6" t="str" cm="1">
        <f t="array" ref="I1002">_xlfn.LET(
 _xlpm.txt, E1002,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02" s="6" cm="1">
        <f t="array" ref="J1002">_xlfn.LET(
 _xlpm.txt, E1002,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164880</v>
      </c>
      <c r="K1002" s="6" t="e" cm="1">
        <f t="array" ref="K1002">_xlfn.LET(
 _xlpm.txt, E1002,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002" s="6" t="str">
        <f>IFERROR(_xlfn.TEXTAFTER(_xlfn.TEXTBEFORE(E1002," PER"),"USD ")," ")</f>
        <v>0.168</v>
      </c>
      <c r="M1002" s="6" t="e">
        <f t="shared" si="76"/>
        <v>#VALUE!</v>
      </c>
      <c r="N1002" s="6">
        <v>4809</v>
      </c>
      <c r="O1002" s="6" t="s">
        <v>28</v>
      </c>
      <c r="P1002" s="6">
        <v>544.13516949999996</v>
      </c>
      <c r="Q1002" s="6">
        <v>2616746.0299999998</v>
      </c>
      <c r="R1002" s="6">
        <v>7.0758799669999997</v>
      </c>
      <c r="S1002" s="6">
        <v>34027.906759999998</v>
      </c>
      <c r="T1002" s="27">
        <v>1150321.5</v>
      </c>
      <c r="U1002" s="6">
        <f t="shared" si="77"/>
        <v>551.21104946699995</v>
      </c>
      <c r="V1002" s="6">
        <f t="shared" si="78"/>
        <v>2022</v>
      </c>
      <c r="W1002" s="10" t="str">
        <f>IFERROR(VLOOKUP(VALUE(D1002),'HSN Lookup'!$A:$B,2,0),"Unknown")</f>
        <v>Steel Scrubbers</v>
      </c>
      <c r="X1002" s="6" t="str">
        <f t="shared" si="79"/>
        <v>Scrubber</v>
      </c>
    </row>
    <row r="1003" spans="1:24">
      <c r="A1003" s="25" t="s">
        <v>24</v>
      </c>
      <c r="B1003" s="6" t="s">
        <v>1364</v>
      </c>
      <c r="C1003" s="6" t="s">
        <v>26</v>
      </c>
      <c r="D1003" s="26" t="s">
        <v>32</v>
      </c>
      <c r="E1003" s="6" t="s">
        <v>1365</v>
      </c>
      <c r="F1003" s="6" t="str">
        <f>LEFT(E1003, FIND(" ", E1003)-1)</f>
        <v>6561</v>
      </c>
      <c r="G1003" s="6" t="str" cm="1">
        <f t="array" ref="G1003">_xlfn.LET(
 _xlpm.txt, TRIM(E1003),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</v>
      </c>
      <c r="H1003" s="6" t="str">
        <f t="shared" si="75"/>
        <v>6561</v>
      </c>
      <c r="I1003" s="6" cm="1">
        <f t="array" ref="I1003">_xlfn.LET(
 _xlpm.txt, E1003,
 _xlpm.afterQty, IFERROR(_xlfn.TEXTAFTER(_xlpm.txt, "QTY:"), ""),
 _xlpm.numberText, TRIM(_xlfn.TEXTBEFORE(_xlpm.afterQty, " ")),
 _xlpm.cleanNum, SUBSTITUTE(_xlpm.numberText, ",", ""),
 IF(ISNUMBER(--_xlpm.cleanNum), --_xlpm.cleanNum, "")
)</f>
        <v>21240</v>
      </c>
      <c r="J1003" s="6" cm="1">
        <f t="array" ref="J1003">_xlfn.LET(
 _xlpm.txt, E1003,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21240</v>
      </c>
      <c r="K1003" s="6" t="str" cm="1">
        <f t="array" ref="K1003">_xlfn.LET(
 _xlpm.txt, E1003,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03" s="6" t="str">
        <f>IFERROR(_xlfn.TEXTAFTER(_xlfn.TEXTBEFORE(E1003," PER"),"USD ")," ")</f>
        <v>2.75</v>
      </c>
      <c r="M1003" s="6" t="str">
        <f t="shared" si="76"/>
        <v>PCS</v>
      </c>
      <c r="N1003" s="6">
        <v>8094.8</v>
      </c>
      <c r="O1003" s="6" t="s">
        <v>28</v>
      </c>
      <c r="P1003" s="6">
        <v>602.09423089999996</v>
      </c>
      <c r="Q1003" s="6">
        <v>4873832.38</v>
      </c>
      <c r="R1003" s="6">
        <v>7.8295738730000002</v>
      </c>
      <c r="S1003" s="6">
        <v>63378.834589999999</v>
      </c>
      <c r="T1003" s="27">
        <v>1785772.2</v>
      </c>
      <c r="U1003" s="6">
        <f t="shared" si="77"/>
        <v>609.92380477299992</v>
      </c>
      <c r="V1003" s="6">
        <f t="shared" si="78"/>
        <v>2022</v>
      </c>
      <c r="W1003" s="10" t="str">
        <f>IFERROR(VLOOKUP(VALUE(D1003),'HSN Lookup'!$A:$B,2,0),"Unknown")</f>
        <v>Household Steel Items</v>
      </c>
      <c r="X1003" s="6" t="str">
        <f t="shared" si="79"/>
        <v>Lunch Box</v>
      </c>
    </row>
    <row r="1004" spans="1:24">
      <c r="A1004" s="25" t="s">
        <v>24</v>
      </c>
      <c r="B1004" s="6" t="s">
        <v>1364</v>
      </c>
      <c r="C1004" s="6" t="s">
        <v>26</v>
      </c>
      <c r="D1004" s="26" t="s">
        <v>32</v>
      </c>
      <c r="E1004" s="6" t="s">
        <v>1366</v>
      </c>
      <c r="F1004" s="6" t="str">
        <f>LEFT(E1004, FIND(" ", E1004)-1)</f>
        <v>8505</v>
      </c>
      <c r="G1004" s="6" t="str" cm="1">
        <f t="array" ref="G1004">_xlfn.LET(
 _xlpm.txt, TRIM(E1004),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3LAYER</v>
      </c>
      <c r="H1004" s="6" t="str">
        <f t="shared" si="75"/>
        <v>8505</v>
      </c>
      <c r="I1004" s="6" cm="1">
        <f t="array" ref="I1004">_xlfn.LET(
 _xlpm.txt, E1004,
 _xlpm.afterQty, IFERROR(_xlfn.TEXTAFTER(_xlpm.txt, "QTY:"), ""),
 _xlpm.numberText, TRIM(_xlfn.TEXTBEFORE(_xlpm.afterQty, " ")),
 _xlpm.cleanNum, SUBSTITUTE(_xlpm.numberText, ",", ""),
 IF(ISNUMBER(--_xlpm.cleanNum), --_xlpm.cleanNum, "")
)</f>
        <v>16800</v>
      </c>
      <c r="J1004" s="6" cm="1">
        <f t="array" ref="J1004">_xlfn.LET(
 _xlpm.txt, E1004,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</v>
      </c>
      <c r="K1004" s="6" t="str" cm="1">
        <f t="array" ref="K1004">_xlfn.LET(
 _xlpm.txt, E1004,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04" s="6" t="str">
        <f>IFERROR(_xlfn.TEXTAFTER(_xlfn.TEXTBEFORE(E1004," PER"),"USD ")," ")</f>
        <v>3.75</v>
      </c>
      <c r="M1004" s="6" t="str">
        <f t="shared" si="76"/>
        <v>PCS</v>
      </c>
      <c r="N1004" s="6">
        <v>10892</v>
      </c>
      <c r="O1004" s="6" t="s">
        <v>28</v>
      </c>
      <c r="P1004" s="6">
        <v>482.63226129999998</v>
      </c>
      <c r="Q1004" s="6">
        <v>5256830.59</v>
      </c>
      <c r="R1004" s="6">
        <v>6.276102227</v>
      </c>
      <c r="S1004" s="6">
        <v>68359.305460000003</v>
      </c>
      <c r="T1004" s="27">
        <v>1926102.7</v>
      </c>
      <c r="U1004" s="6">
        <f t="shared" si="77"/>
        <v>488.90836352700001</v>
      </c>
      <c r="V1004" s="6">
        <f t="shared" si="78"/>
        <v>2022</v>
      </c>
      <c r="W1004" s="10" t="str">
        <f>IFERROR(VLOOKUP(VALUE(D1004),'HSN Lookup'!$A:$B,2,0),"Unknown")</f>
        <v>Household Steel Items</v>
      </c>
      <c r="X1004" s="6" t="str">
        <f t="shared" si="79"/>
        <v>Lunch Box</v>
      </c>
    </row>
    <row r="1005" spans="1:24">
      <c r="A1005" s="25" t="s">
        <v>24</v>
      </c>
      <c r="B1005" s="6" t="s">
        <v>1367</v>
      </c>
      <c r="C1005" s="6" t="s">
        <v>26</v>
      </c>
      <c r="D1005" s="26" t="s">
        <v>32</v>
      </c>
      <c r="E1005" s="6" t="s">
        <v>1368</v>
      </c>
      <c r="F1005" s="6" t="str">
        <f>LEFT(E1005, FIND(" ", E1005)-1)</f>
        <v>RYX-02-021A</v>
      </c>
      <c r="G1005" s="6" t="str" cm="1">
        <f t="array" ref="G1005">_xlfn.LET(
 _xlpm.txt, TRIM(E1005),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 -</v>
      </c>
      <c r="H1005" s="6" t="str">
        <f t="shared" si="75"/>
        <v>RYX-02-021A</v>
      </c>
      <c r="I1005" s="6" t="str" cm="1">
        <f t="array" ref="I1005">_xlfn.LET(
 _xlpm.txt, E1005,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05" s="6" t="e" cm="1">
        <f t="array" ref="J1005">_xlfn.LET(
 _xlpm.txt, E1005,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05" s="6" t="e" cm="1">
        <f t="array" ref="K1005">_xlfn.LET(
 _xlpm.txt, E1005,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05" s="6" t="str">
        <f>IFERROR(_xlfn.TEXTAFTER(_xlfn.TEXTBEFORE(E1005," PER"),"USD ")," ")</f>
        <v>9.40</v>
      </c>
      <c r="M1005" s="6" t="e">
        <f t="shared" si="76"/>
        <v>#N/A</v>
      </c>
      <c r="N1005" s="6">
        <v>19008</v>
      </c>
      <c r="O1005" s="6" t="s">
        <v>28</v>
      </c>
      <c r="P1005" s="6">
        <v>280.44345120000003</v>
      </c>
      <c r="Q1005" s="6">
        <v>5330669.12</v>
      </c>
      <c r="R1005" s="6">
        <v>3.6587534399999999</v>
      </c>
      <c r="S1005" s="6">
        <v>69545.585389999993</v>
      </c>
      <c r="T1005" s="27">
        <v>1953157.2</v>
      </c>
      <c r="U1005" s="6">
        <f t="shared" si="77"/>
        <v>284.10220464000002</v>
      </c>
      <c r="V1005" s="6">
        <f t="shared" si="78"/>
        <v>2022</v>
      </c>
      <c r="W1005" s="10" t="str">
        <f>IFERROR(VLOOKUP(VALUE(D1005),'HSN Lookup'!$A:$B,2,0),"Unknown")</f>
        <v>Household Steel Items</v>
      </c>
      <c r="X1005" s="6" t="str">
        <f t="shared" si="79"/>
        <v>Cloth Stand</v>
      </c>
    </row>
    <row r="1006" spans="1:24">
      <c r="A1006" s="25" t="s">
        <v>24</v>
      </c>
      <c r="B1006" s="6" t="s">
        <v>1367</v>
      </c>
      <c r="C1006" s="6" t="s">
        <v>26</v>
      </c>
      <c r="D1006" s="26" t="s">
        <v>32</v>
      </c>
      <c r="E1006" s="6" t="s">
        <v>1369</v>
      </c>
      <c r="F1006" s="6" t="str">
        <f>LEFT(E1006, FIND(" ", E1006)-1)</f>
        <v>RYX-02-020</v>
      </c>
      <c r="G1006" s="6" t="str" cm="1">
        <f t="array" ref="G1006">_xlfn.LET(
 _xlpm.txt, TRIM(E1006),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 -</v>
      </c>
      <c r="H1006" s="6" t="str">
        <f t="shared" si="75"/>
        <v>RYX-02-020</v>
      </c>
      <c r="I1006" s="6" t="str" cm="1">
        <f t="array" ref="I1006">_xlfn.LET(
 _xlpm.txt, E1006,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06" s="6" t="e" cm="1">
        <f t="array" ref="J1006">_xlfn.LET(
 _xlpm.txt, E1006,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06" s="6" t="e" cm="1">
        <f t="array" ref="K1006">_xlfn.LET(
 _xlpm.txt, E1006,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06" s="6" t="str">
        <f>IFERROR(_xlfn.TEXTAFTER(_xlfn.TEXTBEFORE(E1006," PER"),"USD ")," ")</f>
        <v>15.30</v>
      </c>
      <c r="M1006" s="6" t="e">
        <f t="shared" si="76"/>
        <v>#N/A</v>
      </c>
      <c r="N1006" s="6">
        <v>8008</v>
      </c>
      <c r="O1006" s="6" t="s">
        <v>28</v>
      </c>
      <c r="P1006" s="6">
        <v>514.98784969999997</v>
      </c>
      <c r="Q1006" s="6">
        <v>4124022.7</v>
      </c>
      <c r="R1006" s="6">
        <v>6.718693407</v>
      </c>
      <c r="S1006" s="6">
        <v>53803.296799999996</v>
      </c>
      <c r="T1006" s="27">
        <v>1511041.9</v>
      </c>
      <c r="U1006" s="6">
        <f t="shared" si="77"/>
        <v>521.70654310700002</v>
      </c>
      <c r="V1006" s="6">
        <f t="shared" si="78"/>
        <v>2022</v>
      </c>
      <c r="W1006" s="10" t="str">
        <f>IFERROR(VLOOKUP(VALUE(D1006),'HSN Lookup'!$A:$B,2,0),"Unknown")</f>
        <v>Household Steel Items</v>
      </c>
      <c r="X1006" s="6" t="str">
        <f t="shared" si="79"/>
        <v>Cloth Stand</v>
      </c>
    </row>
    <row r="1007" spans="1:24">
      <c r="A1007" s="25" t="s">
        <v>24</v>
      </c>
      <c r="B1007" s="6" t="s">
        <v>1370</v>
      </c>
      <c r="C1007" s="6" t="s">
        <v>26</v>
      </c>
      <c r="D1007" s="26" t="s">
        <v>32</v>
      </c>
      <c r="E1007" s="6" t="s">
        <v>1371</v>
      </c>
      <c r="F1007" s="6"/>
      <c r="G1007" s="6" t="str" cm="1">
        <f t="array" ref="G1007">_xlfn.LET(
 _xlpm.txt, TRIM(E1007),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 KL324H-9S (MILD STEEL)</v>
      </c>
      <c r="H1007" s="6" t="str">
        <f t="shared" si="75"/>
        <v>MILD STEEL</v>
      </c>
      <c r="I1007" s="6" t="str" cm="1">
        <f t="array" ref="I1007">_xlfn.LET(
 _xlpm.txt, E1007,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07" s="6" t="e" cm="1">
        <f t="array" ref="J1007">_xlfn.LET(
 _xlpm.txt, E1007,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007" s="6" t="str" cm="1">
        <f t="array" ref="K1007">_xlfn.LET(
 _xlpm.txt, E1007,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07" s="6" t="str">
        <f>IFERROR(_xlfn.TEXTAFTER(_xlfn.TEXTBEFORE(E1007," PER"),"USD ")," ")</f>
        <v>0.72</v>
      </c>
      <c r="M1007" s="6" t="str">
        <f t="shared" si="76"/>
        <v>PCS</v>
      </c>
      <c r="N1007" s="6">
        <v>9348</v>
      </c>
      <c r="O1007" s="6" t="s">
        <v>28</v>
      </c>
      <c r="P1007" s="6">
        <v>384.14494120000001</v>
      </c>
      <c r="Q1007" s="6">
        <v>3590986.91</v>
      </c>
      <c r="R1007" s="6">
        <v>5.0512155310000004</v>
      </c>
      <c r="S1007" s="6">
        <v>47218.762790000001</v>
      </c>
      <c r="T1007" s="27">
        <v>1315737.6000000001</v>
      </c>
      <c r="U1007" s="6">
        <f t="shared" si="77"/>
        <v>389.19615673100003</v>
      </c>
      <c r="V1007" s="6">
        <f t="shared" si="78"/>
        <v>2022</v>
      </c>
      <c r="W1007" s="10" t="str">
        <f>IFERROR(VLOOKUP(VALUE(D1007),'HSN Lookup'!$A:$B,2,0),"Unknown")</f>
        <v>Household Steel Items</v>
      </c>
      <c r="X1007" s="6" t="str">
        <f t="shared" si="79"/>
        <v>Other</v>
      </c>
    </row>
    <row r="1008" spans="1:24">
      <c r="A1008" s="25" t="s">
        <v>24</v>
      </c>
      <c r="B1008" s="6" t="s">
        <v>1372</v>
      </c>
      <c r="C1008" s="6" t="s">
        <v>26</v>
      </c>
      <c r="D1008" s="26" t="s">
        <v>32</v>
      </c>
      <c r="E1008" s="6" t="s">
        <v>1373</v>
      </c>
      <c r="F1008" s="6"/>
      <c r="G1008" s="6" t="str" cm="1">
        <f t="array" ref="G1008">_xlfn.LET(
 _xlpm.txt, TRIM(E1008),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SL-89</v>
      </c>
      <c r="H1008" s="6" t="str">
        <f t="shared" si="75"/>
        <v>STEEL</v>
      </c>
      <c r="I1008" s="6" t="str" cm="1">
        <f t="array" ref="I1008">_xlfn.LET(
 _xlpm.txt, E1008,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08" s="6" cm="1">
        <f t="array" ref="J1008">_xlfn.LET(
 _xlpm.txt, E1008,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1008" s="6" t="str" cm="1">
        <f t="array" ref="K1008">_xlfn.LET(
 _xlpm.txt, E1008,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08" s="6" t="str">
        <f>IFERROR(_xlfn.TEXTAFTER(_xlfn.TEXTBEFORE(E1008," PER"),"USD ")," ")</f>
        <v>1.15</v>
      </c>
      <c r="M1008" s="6" t="str">
        <f t="shared" si="76"/>
        <v>PCS</v>
      </c>
      <c r="N1008" s="6">
        <v>15568</v>
      </c>
      <c r="O1008" s="6" t="s">
        <v>28</v>
      </c>
      <c r="P1008" s="6">
        <v>418.61682939999997</v>
      </c>
      <c r="Q1008" s="6">
        <v>6517026.7999999998</v>
      </c>
      <c r="R1008" s="6">
        <v>5.5467977919999996</v>
      </c>
      <c r="S1008" s="6">
        <v>86352.548030000005</v>
      </c>
      <c r="T1008" s="27">
        <v>2387838.6</v>
      </c>
      <c r="U1008" s="6">
        <f t="shared" si="77"/>
        <v>424.16362719199998</v>
      </c>
      <c r="V1008" s="6">
        <f t="shared" si="78"/>
        <v>2022</v>
      </c>
      <c r="W1008" s="10" t="str">
        <f>IFERROR(VLOOKUP(VALUE(D1008),'HSN Lookup'!$A:$B,2,0),"Unknown")</f>
        <v>Household Steel Items</v>
      </c>
      <c r="X1008" s="6" t="str">
        <f t="shared" si="79"/>
        <v>Hanger</v>
      </c>
    </row>
    <row r="1009" spans="1:24">
      <c r="A1009" s="25" t="s">
        <v>24</v>
      </c>
      <c r="B1009" s="6" t="s">
        <v>1374</v>
      </c>
      <c r="C1009" s="6" t="s">
        <v>26</v>
      </c>
      <c r="D1009" s="26" t="s">
        <v>32</v>
      </c>
      <c r="E1009" s="6" t="s">
        <v>1375</v>
      </c>
      <c r="F1009" s="6" t="str">
        <f>LEFT(E1009, FIND(" ", E1009)-1)</f>
        <v>6901</v>
      </c>
      <c r="G1009" s="6" t="str" cm="1">
        <f t="array" ref="G1009">_xlfn.LET(
 _xlpm.txt, TRIM(E1009),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</v>
      </c>
      <c r="H1009" s="6" t="str">
        <f t="shared" si="75"/>
        <v>6901</v>
      </c>
      <c r="I1009" s="6" cm="1">
        <f t="array" ref="I1009">_xlfn.LET(
 _xlpm.txt, E1009,
 _xlpm.afterQty, IFERROR(_xlfn.TEXTAFTER(_xlpm.txt, "QTY:"), ""),
 _xlpm.numberText, TRIM(_xlfn.TEXTBEFORE(_xlpm.afterQty, " ")),
 _xlpm.cleanNum, SUBSTITUTE(_xlpm.numberText, ",", ""),
 IF(ISNUMBER(--_xlpm.cleanNum), --_xlpm.cleanNum, "")
)</f>
        <v>54720</v>
      </c>
      <c r="J1009" s="6" cm="1">
        <f t="array" ref="J1009">_xlfn.LET(
 _xlpm.txt, E1009,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54720</v>
      </c>
      <c r="K1009" s="6" t="str" cm="1">
        <f t="array" ref="K1009">_xlfn.LET(
 _xlpm.txt, E1009,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09" s="6" t="str">
        <f>IFERROR(_xlfn.TEXTAFTER(_xlfn.TEXTBEFORE(E1009," PER"),"USD ")," ")</f>
        <v>1.06</v>
      </c>
      <c r="M1009" s="6" t="str">
        <f t="shared" si="76"/>
        <v>PCS</v>
      </c>
      <c r="N1009" s="6">
        <v>8892</v>
      </c>
      <c r="O1009" s="6" t="s">
        <v>28</v>
      </c>
      <c r="P1009" s="6">
        <v>569.87375729999997</v>
      </c>
      <c r="Q1009" s="6">
        <v>5067317.45</v>
      </c>
      <c r="R1009" s="6">
        <v>7.5509971819999997</v>
      </c>
      <c r="S1009" s="6">
        <v>67143.466939999998</v>
      </c>
      <c r="T1009" s="27">
        <v>1856665.1</v>
      </c>
      <c r="U1009" s="6">
        <f t="shared" si="77"/>
        <v>577.42475448199991</v>
      </c>
      <c r="V1009" s="6">
        <f t="shared" si="78"/>
        <v>2022</v>
      </c>
      <c r="W1009" s="10" t="str">
        <f>IFERROR(VLOOKUP(VALUE(D1009),'HSN Lookup'!$A:$B,2,0),"Unknown")</f>
        <v>Household Steel Items</v>
      </c>
      <c r="X1009" s="6" t="str">
        <f t="shared" si="79"/>
        <v>Other</v>
      </c>
    </row>
    <row r="1010" spans="1:24">
      <c r="A1010" s="25" t="s">
        <v>24</v>
      </c>
      <c r="B1010" s="6" t="s">
        <v>1374</v>
      </c>
      <c r="C1010" s="6" t="s">
        <v>26</v>
      </c>
      <c r="D1010" s="26" t="s">
        <v>32</v>
      </c>
      <c r="E1010" s="6" t="s">
        <v>1376</v>
      </c>
      <c r="F1010" s="6" t="str">
        <f>LEFT(E1010, FIND(" ", E1010)-1)</f>
        <v>8504</v>
      </c>
      <c r="G1010" s="6" t="str" cm="1">
        <f t="array" ref="G1010">_xlfn.LET(
 _xlpm.txt, TRIM(E1010),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2 LAYER</v>
      </c>
      <c r="H1010" s="6" t="str">
        <f t="shared" si="75"/>
        <v>8504</v>
      </c>
      <c r="I1010" s="6" t="str" cm="1">
        <f t="array" ref="I1010">_xlfn.LET(
 _xlpm.txt, E1010,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10" s="6" cm="1">
        <f t="array" ref="J1010">_xlfn.LET(
 _xlpm.txt, E1010,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22080</v>
      </c>
      <c r="K1010" s="6" t="str" cm="1">
        <f t="array" ref="K1010">_xlfn.LET(
 _xlpm.txt, E1010,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10" s="6" t="str">
        <f>IFERROR(_xlfn.TEXTAFTER(_xlfn.TEXTBEFORE(E1010," PER"),"USD ")," ")</f>
        <v>2.75</v>
      </c>
      <c r="M1010" s="6" t="str">
        <f t="shared" si="76"/>
        <v>PCS</v>
      </c>
      <c r="N1010" s="6">
        <v>10561.6</v>
      </c>
      <c r="O1010" s="6" t="s">
        <v>28</v>
      </c>
      <c r="P1010" s="6">
        <v>502.25955440000001</v>
      </c>
      <c r="Q1010" s="6">
        <v>5304664.51</v>
      </c>
      <c r="R1010" s="6">
        <v>6.655088836</v>
      </c>
      <c r="S1010" s="6">
        <v>70288.386249999996</v>
      </c>
      <c r="T1010" s="27">
        <v>1943629.1</v>
      </c>
      <c r="U1010" s="6">
        <f t="shared" si="77"/>
        <v>508.91464323600002</v>
      </c>
      <c r="V1010" s="6">
        <f t="shared" si="78"/>
        <v>2022</v>
      </c>
      <c r="W1010" s="10" t="str">
        <f>IFERROR(VLOOKUP(VALUE(D1010),'HSN Lookup'!$A:$B,2,0),"Unknown")</f>
        <v>Household Steel Items</v>
      </c>
      <c r="X1010" s="6" t="str">
        <f t="shared" si="79"/>
        <v>Lunch Box</v>
      </c>
    </row>
    <row r="1011" spans="1:24">
      <c r="A1011" s="25" t="s">
        <v>24</v>
      </c>
      <c r="B1011" s="6" t="s">
        <v>1377</v>
      </c>
      <c r="C1011" s="6" t="s">
        <v>26</v>
      </c>
      <c r="D1011" s="26" t="s">
        <v>32</v>
      </c>
      <c r="E1011" s="6" t="s">
        <v>1378</v>
      </c>
      <c r="F1011" s="6" t="str">
        <f>LEFT(E1011, FIND(" ", E1011)-1)</f>
        <v>6862</v>
      </c>
      <c r="G1011" s="6" t="str" cm="1">
        <f t="array" ref="G1011">_xlfn.LET(
 _xlpm.txt, TRIM(E1011),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 LARGE</v>
      </c>
      <c r="H1011" s="6" t="str">
        <f t="shared" si="75"/>
        <v>6862</v>
      </c>
      <c r="I1011" s="6" cm="1">
        <f t="array" ref="I1011">_xlfn.LET(
 _xlpm.txt, E1011,
 _xlpm.afterQty, IFERROR(_xlfn.TEXTAFTER(_xlpm.txt, "QTY:"), ""),
 _xlpm.numberText, TRIM(_xlfn.TEXTBEFORE(_xlpm.afterQty, " ")),
 _xlpm.cleanNum, SUBSTITUTE(_xlpm.numberText, ",", ""),
 IF(ISNUMBER(--_xlpm.cleanNum), --_xlpm.cleanNum, "")
)</f>
        <v>20400</v>
      </c>
      <c r="J1011" s="6" cm="1">
        <f t="array" ref="J1011">_xlfn.LET(
 _xlpm.txt, E1011,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20400</v>
      </c>
      <c r="K1011" s="6" t="str" cm="1">
        <f t="array" ref="K1011">_xlfn.LET(
 _xlpm.txt, E1011,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11" s="6" t="str">
        <f>IFERROR(_xlfn.TEXTAFTER(_xlfn.TEXTBEFORE(E1011," PER"),"USD ")," ")</f>
        <v xml:space="preserve"> </v>
      </c>
      <c r="M1011" s="6" t="str">
        <f t="shared" si="76"/>
        <v>PCS</v>
      </c>
      <c r="N1011" s="6">
        <v>5100</v>
      </c>
      <c r="O1011" s="6" t="s">
        <v>28</v>
      </c>
      <c r="P1011" s="6">
        <v>549.26239410000005</v>
      </c>
      <c r="Q1011" s="6">
        <v>2801238.21</v>
      </c>
      <c r="R1011" s="6">
        <v>7.2778904750000004</v>
      </c>
      <c r="S1011" s="6">
        <v>37117.241419999998</v>
      </c>
      <c r="T1011" s="27">
        <v>1026373.7</v>
      </c>
      <c r="U1011" s="6">
        <f t="shared" si="77"/>
        <v>556.5402845750001</v>
      </c>
      <c r="V1011" s="6">
        <f t="shared" si="78"/>
        <v>2022</v>
      </c>
      <c r="W1011" s="10" t="str">
        <f>IFERROR(VLOOKUP(VALUE(D1011),'HSN Lookup'!$A:$B,2,0),"Unknown")</f>
        <v>Household Steel Items</v>
      </c>
      <c r="X1011" s="6" t="str">
        <f t="shared" si="79"/>
        <v>Other</v>
      </c>
    </row>
    <row r="1012" spans="1:24">
      <c r="A1012" s="25" t="s">
        <v>24</v>
      </c>
      <c r="B1012" s="6" t="s">
        <v>1377</v>
      </c>
      <c r="C1012" s="6" t="s">
        <v>26</v>
      </c>
      <c r="D1012" s="26" t="s">
        <v>32</v>
      </c>
      <c r="E1012" s="6" t="s">
        <v>1379</v>
      </c>
      <c r="F1012" s="6" t="str">
        <f>LEFT(E1012, FIND(" ", E1012)-1)</f>
        <v>8504</v>
      </c>
      <c r="G1012" s="6" t="str" cm="1">
        <f t="array" ref="G1012">_xlfn.LET(
 _xlpm.txt, TRIM(E1012),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2 LAYER</v>
      </c>
      <c r="H1012" s="6" t="str">
        <f t="shared" si="75"/>
        <v>8504</v>
      </c>
      <c r="I1012" s="6" cm="1">
        <f t="array" ref="I1012">_xlfn.LET(
 _xlpm.txt, E1012,
 _xlpm.afterQty, IFERROR(_xlfn.TEXTAFTER(_xlpm.txt, "QTY:"), ""),
 _xlpm.numberText, TRIM(_xlfn.TEXTBEFORE(_xlpm.afterQty, " ")),
 _xlpm.cleanNum, SUBSTITUTE(_xlpm.numberText, ",", ""),
 IF(ISNUMBER(--_xlpm.cleanNum), --_xlpm.cleanNum, "")
)</f>
        <v>22080</v>
      </c>
      <c r="J1012" s="6" cm="1">
        <f t="array" ref="J1012">_xlfn.LET(
 _xlpm.txt, E1012,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22080</v>
      </c>
      <c r="K1012" s="6" t="str" cm="1">
        <f t="array" ref="K1012">_xlfn.LET(
 _xlpm.txt, E1012,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12" s="6" t="str">
        <f>IFERROR(_xlfn.TEXTAFTER(_xlfn.TEXTBEFORE(E1012," PER"),"USD ")," ")</f>
        <v xml:space="preserve"> </v>
      </c>
      <c r="M1012" s="6" t="str">
        <f t="shared" si="76"/>
        <v>PCS</v>
      </c>
      <c r="N1012" s="6">
        <v>10561.6</v>
      </c>
      <c r="O1012" s="6" t="s">
        <v>28</v>
      </c>
      <c r="P1012" s="6">
        <v>484.32214149999999</v>
      </c>
      <c r="Q1012" s="6">
        <v>5115216.7300000004</v>
      </c>
      <c r="R1012" s="6">
        <v>6.4174127670000001</v>
      </c>
      <c r="S1012" s="6">
        <v>67778.146680000005</v>
      </c>
      <c r="T1012" s="27">
        <v>1874215.3</v>
      </c>
      <c r="U1012" s="6">
        <f t="shared" si="77"/>
        <v>490.73955426699996</v>
      </c>
      <c r="V1012" s="6">
        <f t="shared" si="78"/>
        <v>2022</v>
      </c>
      <c r="W1012" s="10" t="str">
        <f>IFERROR(VLOOKUP(VALUE(D1012),'HSN Lookup'!$A:$B,2,0),"Unknown")</f>
        <v>Household Steel Items</v>
      </c>
      <c r="X1012" s="6" t="str">
        <f t="shared" si="79"/>
        <v>Lunch Box</v>
      </c>
    </row>
    <row r="1013" spans="1:24">
      <c r="A1013" s="25" t="s">
        <v>24</v>
      </c>
      <c r="B1013" s="6" t="s">
        <v>1377</v>
      </c>
      <c r="C1013" s="6" t="s">
        <v>26</v>
      </c>
      <c r="D1013" s="26" t="s">
        <v>32</v>
      </c>
      <c r="E1013" s="6" t="s">
        <v>1380</v>
      </c>
      <c r="F1013" s="6" t="str">
        <f>LEFT(E1013, FIND(" ", E1013)-1)</f>
        <v>6578</v>
      </c>
      <c r="G1013" s="6" t="str" cm="1">
        <f t="array" ref="G1013">_xlfn.LET(
 _xlpm.txt, TRIM(E1013),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RECTANGLE CONTAINER BIG</v>
      </c>
      <c r="H1013" s="6" t="str">
        <f t="shared" si="75"/>
        <v>6578</v>
      </c>
      <c r="I1013" s="6" cm="1">
        <f t="array" ref="I1013">_xlfn.LET(
 _xlpm.txt, E1013,
 _xlpm.afterQty, IFERROR(_xlfn.TEXTAFTER(_xlpm.txt, "QTY:"), ""),
 _xlpm.numberText, TRIM(_xlfn.TEXTBEFORE(_xlpm.afterQty, " ")),
 _xlpm.cleanNum, SUBSTITUTE(_xlpm.numberText, ",", ""),
 IF(ISNUMBER(--_xlpm.cleanNum), --_xlpm.cleanNum, "")
)</f>
        <v>37920</v>
      </c>
      <c r="J1013" s="6" cm="1">
        <f t="array" ref="J1013">_xlfn.LET(
 _xlpm.txt, E1013,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37920</v>
      </c>
      <c r="K1013" s="6" t="str" cm="1">
        <f t="array" ref="K1013">_xlfn.LET(
 _xlpm.txt, E1013,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13" s="6" t="str">
        <f>IFERROR(_xlfn.TEXTAFTER(_xlfn.TEXTBEFORE(E1013," PER"),"USD ")," ")</f>
        <v xml:space="preserve"> </v>
      </c>
      <c r="M1013" s="6" t="str">
        <f t="shared" si="76"/>
        <v>PCS</v>
      </c>
      <c r="N1013" s="6">
        <v>11202.2</v>
      </c>
      <c r="O1013" s="6" t="s">
        <v>28</v>
      </c>
      <c r="P1013" s="6">
        <v>513.29826019999996</v>
      </c>
      <c r="Q1013" s="6">
        <v>5750069.7699999996</v>
      </c>
      <c r="R1013" s="6">
        <v>6.801354978</v>
      </c>
      <c r="S1013" s="6">
        <v>76190.138730000006</v>
      </c>
      <c r="T1013" s="27">
        <v>2106825.6</v>
      </c>
      <c r="U1013" s="6">
        <f t="shared" si="77"/>
        <v>520.09961517799991</v>
      </c>
      <c r="V1013" s="6">
        <f t="shared" si="78"/>
        <v>2022</v>
      </c>
      <c r="W1013" s="10" t="str">
        <f>IFERROR(VLOOKUP(VALUE(D1013),'HSN Lookup'!$A:$B,2,0),"Unknown")</f>
        <v>Household Steel Items</v>
      </c>
      <c r="X1013" s="6" t="str">
        <f t="shared" si="79"/>
        <v>Other</v>
      </c>
    </row>
    <row r="1014" spans="1:24">
      <c r="A1014" s="25" t="s">
        <v>24</v>
      </c>
      <c r="B1014" s="6" t="s">
        <v>1381</v>
      </c>
      <c r="C1014" s="6" t="s">
        <v>26</v>
      </c>
      <c r="D1014" s="26" t="s">
        <v>32</v>
      </c>
      <c r="E1014" s="6" t="s">
        <v>1382</v>
      </c>
      <c r="F1014" s="6" t="str">
        <f>LEFT(E1014, FIND(" ", E1014)-1)</f>
        <v>NP-21</v>
      </c>
      <c r="G1014" s="6" t="str" cm="1">
        <f t="array" ref="G1014">_xlfn.LET(
 _xlpm.txt, TRIM(E1014),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1014" s="6" t="str">
        <f t="shared" si="75"/>
        <v>NP-21</v>
      </c>
      <c r="I1014" s="6" cm="1">
        <f t="array" ref="I1014">_xlfn.LET(
 _xlpm.txt, E1014,
 _xlpm.afterQty, IFERROR(_xlfn.TEXTAFTER(_xlpm.txt, "QTY:"), ""),
 _xlpm.numberText, TRIM(_xlfn.TEXTBEFORE(_xlpm.afterQty, " ")),
 _xlpm.cleanNum, SUBSTITUTE(_xlpm.numberText, ",", ""),
 IF(ISNUMBER(--_xlpm.cleanNum), --_xlpm.cleanNum, "")
)</f>
        <v>13680</v>
      </c>
      <c r="J1014" s="6" cm="1">
        <f t="array" ref="J1014">_xlfn.LET(
 _xlpm.txt, E1014,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13680</v>
      </c>
      <c r="K1014" s="6" t="str" cm="1">
        <f t="array" ref="K1014">_xlfn.LET(
 _xlpm.txt, E1014,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14" s="6" t="str">
        <f>IFERROR(_xlfn.TEXTAFTER(_xlfn.TEXTBEFORE(E1014," PER"),"USD ")," ")</f>
        <v xml:space="preserve"> </v>
      </c>
      <c r="M1014" s="6" t="str">
        <f t="shared" si="76"/>
        <v>PCS</v>
      </c>
      <c r="N1014" s="6">
        <v>2432</v>
      </c>
      <c r="O1014" s="6" t="s">
        <v>28</v>
      </c>
      <c r="P1014" s="6">
        <v>560.84125819999997</v>
      </c>
      <c r="Q1014" s="6">
        <v>1363965.94</v>
      </c>
      <c r="R1014" s="6">
        <v>7.4313138759999999</v>
      </c>
      <c r="S1014" s="6">
        <v>18072.95535</v>
      </c>
      <c r="T1014" s="27">
        <v>499757.1</v>
      </c>
      <c r="U1014" s="6">
        <f t="shared" si="77"/>
        <v>568.27257207599996</v>
      </c>
      <c r="V1014" s="6">
        <f t="shared" si="78"/>
        <v>2022</v>
      </c>
      <c r="W1014" s="10" t="str">
        <f>IFERROR(VLOOKUP(VALUE(D1014),'HSN Lookup'!$A:$B,2,0),"Unknown")</f>
        <v>Household Steel Items</v>
      </c>
      <c r="X1014" s="6" t="str">
        <f t="shared" si="79"/>
        <v>Other</v>
      </c>
    </row>
    <row r="1015" spans="1:24">
      <c r="A1015" s="25" t="s">
        <v>24</v>
      </c>
      <c r="B1015" s="6" t="s">
        <v>1381</v>
      </c>
      <c r="C1015" s="6" t="s">
        <v>26</v>
      </c>
      <c r="D1015" s="26" t="s">
        <v>32</v>
      </c>
      <c r="E1015" s="6" t="s">
        <v>1383</v>
      </c>
      <c r="F1015" s="6" t="str">
        <f>LEFT(E1015, FIND(" ", E1015)-1)</f>
        <v>NP-003</v>
      </c>
      <c r="G1015" s="6" t="str" cm="1">
        <f t="array" ref="G1015">_xlfn.LET(
 _xlpm.txt, TRIM(E1015),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ZHARA</v>
      </c>
      <c r="H1015" s="6" t="str">
        <f t="shared" si="75"/>
        <v>NP-003</v>
      </c>
      <c r="I1015" s="6" t="str" cm="1">
        <f t="array" ref="I1015">_xlfn.LET(
 _xlpm.txt, E1015,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15" s="6" cm="1">
        <f t="array" ref="J1015">_xlfn.LET(
 _xlpm.txt, E1015,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107400</v>
      </c>
      <c r="K1015" s="6" t="e" cm="1">
        <f t="array" ref="K1015">_xlfn.LET(
 _xlpm.txt, E1015,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015" s="6" t="str">
        <f>IFERROR(_xlfn.TEXTAFTER(_xlfn.TEXTBEFORE(E1015," PER"),"USD ")," ")</f>
        <v>0.476</v>
      </c>
      <c r="M1015" s="6" t="e">
        <f t="shared" si="76"/>
        <v>#VALUE!</v>
      </c>
      <c r="N1015" s="6">
        <v>10024</v>
      </c>
      <c r="O1015" s="6" t="s">
        <v>28</v>
      </c>
      <c r="P1015" s="6">
        <v>434.8732961</v>
      </c>
      <c r="Q1015" s="6">
        <v>4359169.92</v>
      </c>
      <c r="R1015" s="6">
        <v>5.7622008229999997</v>
      </c>
      <c r="S1015" s="6">
        <v>57760.301050000002</v>
      </c>
      <c r="T1015" s="27">
        <v>1597199.9</v>
      </c>
      <c r="U1015" s="6">
        <f t="shared" si="77"/>
        <v>440.63549692300001</v>
      </c>
      <c r="V1015" s="6">
        <f t="shared" si="78"/>
        <v>2022</v>
      </c>
      <c r="W1015" s="10" t="str">
        <f>IFERROR(VLOOKUP(VALUE(D1015),'HSN Lookup'!$A:$B,2,0),"Unknown")</f>
        <v>Household Steel Items</v>
      </c>
      <c r="X1015" s="6" t="str">
        <f t="shared" si="79"/>
        <v>Other</v>
      </c>
    </row>
    <row r="1016" spans="1:24">
      <c r="A1016" s="25" t="s">
        <v>24</v>
      </c>
      <c r="B1016" s="6" t="s">
        <v>1381</v>
      </c>
      <c r="C1016" s="6" t="s">
        <v>26</v>
      </c>
      <c r="D1016" s="26" t="s">
        <v>32</v>
      </c>
      <c r="E1016" s="6" t="s">
        <v>1384</v>
      </c>
      <c r="F1016" s="6" t="str">
        <f>LEFT(E1016, FIND(" ", E1016)-1)</f>
        <v>AM-06</v>
      </c>
      <c r="G1016" s="6" t="str" cm="1">
        <f t="array" ref="G1016">_xlfn.LET(
 _xlpm.txt, TRIM(E1016),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BOTTLE 750ML SG805</v>
      </c>
      <c r="H1016" s="6" t="str">
        <f t="shared" si="75"/>
        <v>AM-06</v>
      </c>
      <c r="I1016" s="6" cm="1">
        <f t="array" ref="I1016">_xlfn.LET(
 _xlpm.txt, E1016,
 _xlpm.afterQty, IFERROR(_xlfn.TEXTAFTER(_xlpm.txt, "QTY:"), ""),
 _xlpm.numberText, TRIM(_xlfn.TEXTBEFORE(_xlpm.afterQty, " ")),
 _xlpm.cleanNum, SUBSTITUTE(_xlpm.numberText, ",", ""),
 IF(ISNUMBER(--_xlpm.cleanNum), --_xlpm.cleanNum, "")
)</f>
        <v>30240</v>
      </c>
      <c r="J1016" s="6" cm="1">
        <f t="array" ref="J1016">_xlfn.LET(
 _xlpm.txt, E1016,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30240</v>
      </c>
      <c r="K1016" s="6" t="str" cm="1">
        <f t="array" ref="K1016">_xlfn.LET(
 _xlpm.txt, E1016,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16" s="6" t="str">
        <f>IFERROR(_xlfn.TEXTAFTER(_xlfn.TEXTBEFORE(E1016," PER"),"USD ")," ")</f>
        <v>1.140</v>
      </c>
      <c r="M1016" s="6" t="str">
        <f t="shared" si="76"/>
        <v>PCS</v>
      </c>
      <c r="N1016" s="6">
        <v>4536</v>
      </c>
      <c r="O1016" s="6" t="s">
        <v>28</v>
      </c>
      <c r="P1016" s="6">
        <v>659.62211420000006</v>
      </c>
      <c r="Q1016" s="6">
        <v>2992045.91</v>
      </c>
      <c r="R1016" s="6">
        <v>8.7401896669999992</v>
      </c>
      <c r="S1016" s="6">
        <v>39645.500330000003</v>
      </c>
      <c r="T1016" s="27">
        <v>1096285.6000000001</v>
      </c>
      <c r="U1016" s="6">
        <f t="shared" si="77"/>
        <v>668.36230386700004</v>
      </c>
      <c r="V1016" s="6">
        <f t="shared" si="78"/>
        <v>2022</v>
      </c>
      <c r="W1016" s="10" t="str">
        <f>IFERROR(VLOOKUP(VALUE(D1016),'HSN Lookup'!$A:$B,2,0),"Unknown")</f>
        <v>Household Steel Items</v>
      </c>
      <c r="X1016" s="6" t="str">
        <f t="shared" si="79"/>
        <v>Other</v>
      </c>
    </row>
    <row r="1017" spans="1:24">
      <c r="A1017" s="25" t="s">
        <v>24</v>
      </c>
      <c r="B1017" s="6" t="s">
        <v>1381</v>
      </c>
      <c r="C1017" s="6" t="s">
        <v>26</v>
      </c>
      <c r="D1017" s="26" t="s">
        <v>32</v>
      </c>
      <c r="E1017" s="6" t="s">
        <v>1385</v>
      </c>
      <c r="F1017" s="6" t="str">
        <f>LEFT(E1017, FIND(" ", E1017)-1)</f>
        <v>SL-01</v>
      </c>
      <c r="G1017" s="6" t="str" cm="1">
        <f t="array" ref="G1017">_xlfn.LET(
 _xlpm.txt, TRIM(E1017),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1017" s="6" t="str">
        <f t="shared" si="75"/>
        <v>SL-01</v>
      </c>
      <c r="I1017" s="6" cm="1">
        <f t="array" ref="I1017">_xlfn.LET(
 _xlpm.txt, E1017,
 _xlpm.afterQty, IFERROR(_xlfn.TEXTAFTER(_xlpm.txt, "QTY:"), ""),
 _xlpm.numberText, TRIM(_xlfn.TEXTBEFORE(_xlpm.afterQty, " ")),
 _xlpm.cleanNum, SUBSTITUTE(_xlpm.numberText, ",", ""),
 IF(ISNUMBER(--_xlpm.cleanNum), --_xlpm.cleanNum, "")
)</f>
        <v>11124</v>
      </c>
      <c r="J1017" s="6" cm="1">
        <f t="array" ref="J1017">_xlfn.LET(
 _xlpm.txt, E1017,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11124</v>
      </c>
      <c r="K1017" s="6" t="str" cm="1">
        <f t="array" ref="K1017">_xlfn.LET(
 _xlpm.txt, E1017,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17" s="6" t="str">
        <f>IFERROR(_xlfn.TEXTAFTER(_xlfn.TEXTBEFORE(E1017," PER"),"USD ")," ")</f>
        <v>1.300</v>
      </c>
      <c r="M1017" s="6" t="str">
        <f t="shared" si="76"/>
        <v>PCS</v>
      </c>
      <c r="N1017" s="6">
        <v>2224.8000000000002</v>
      </c>
      <c r="O1017" s="6" t="s">
        <v>28</v>
      </c>
      <c r="P1017" s="6">
        <v>568.49406239999996</v>
      </c>
      <c r="Q1017" s="6">
        <v>1264785.5900000001</v>
      </c>
      <c r="R1017" s="6">
        <v>7.5327158130000003</v>
      </c>
      <c r="S1017" s="6">
        <v>16758.78614</v>
      </c>
      <c r="T1017" s="27">
        <v>463417.4</v>
      </c>
      <c r="U1017" s="6">
        <f t="shared" si="77"/>
        <v>576.02677821299994</v>
      </c>
      <c r="V1017" s="6">
        <f t="shared" si="78"/>
        <v>2022</v>
      </c>
      <c r="W1017" s="10" t="str">
        <f>IFERROR(VLOOKUP(VALUE(D1017),'HSN Lookup'!$A:$B,2,0),"Unknown")</f>
        <v>Household Steel Items</v>
      </c>
      <c r="X1017" s="6" t="str">
        <f t="shared" si="79"/>
        <v>Other</v>
      </c>
    </row>
    <row r="1018" spans="1:24">
      <c r="A1018" s="25" t="s">
        <v>24</v>
      </c>
      <c r="B1018" s="6" t="s">
        <v>1381</v>
      </c>
      <c r="C1018" s="6" t="s">
        <v>26</v>
      </c>
      <c r="D1018" s="26" t="s">
        <v>32</v>
      </c>
      <c r="E1018" s="6" t="s">
        <v>1386</v>
      </c>
      <c r="F1018" s="6" t="str">
        <f>LEFT(E1018, FIND(" ", E1018)-1)</f>
        <v>NP-20</v>
      </c>
      <c r="G1018" s="6" t="str" cm="1">
        <f t="array" ref="G1018">_xlfn.LET(
 _xlpm.txt, TRIM(E1018),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1018" s="6" t="str">
        <f t="shared" si="75"/>
        <v>NP-20</v>
      </c>
      <c r="I1018" s="6" cm="1">
        <f t="array" ref="I1018">_xlfn.LET(
 _xlpm.txt, E1018,
 _xlpm.afterQty, IFERROR(_xlfn.TEXTAFTER(_xlpm.txt, "QTY:"), ""),
 _xlpm.numberText, TRIM(_xlfn.TEXTBEFORE(_xlpm.afterQty, " ")),
 _xlpm.cleanNum, SUBSTITUTE(_xlpm.numberText, ",", ""),
 IF(ISNUMBER(--_xlpm.cleanNum), --_xlpm.cleanNum, "")
)</f>
        <v>16128</v>
      </c>
      <c r="J1018" s="6" t="e" cm="1">
        <f t="array" ref="J1018">_xlfn.LET(
 _xlpm.txt, E1018,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18" s="6" t="e" cm="1">
        <f t="array" ref="K1018">_xlfn.LET(
 _xlpm.txt, E1018,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18" s="6" t="str">
        <f>IFERROR(_xlfn.TEXTAFTER(_xlfn.TEXTBEFORE(E1018," PER"),"USD ")," ")</f>
        <v xml:space="preserve"> </v>
      </c>
      <c r="M1018" s="6" t="e">
        <f t="shared" si="76"/>
        <v>#N/A</v>
      </c>
      <c r="N1018" s="6">
        <v>2867.2</v>
      </c>
      <c r="O1018" s="6" t="s">
        <v>28</v>
      </c>
      <c r="P1018" s="6">
        <v>547.558088</v>
      </c>
      <c r="Q1018" s="6">
        <v>1569958.55</v>
      </c>
      <c r="R1018" s="6">
        <v>7.2553079110000001</v>
      </c>
      <c r="S1018" s="6">
        <v>20802.418839999998</v>
      </c>
      <c r="T1018" s="27">
        <v>575232.80000000005</v>
      </c>
      <c r="U1018" s="6">
        <f t="shared" si="77"/>
        <v>554.81339591100004</v>
      </c>
      <c r="V1018" s="6">
        <f t="shared" si="78"/>
        <v>2022</v>
      </c>
      <c r="W1018" s="10" t="str">
        <f>IFERROR(VLOOKUP(VALUE(D1018),'HSN Lookup'!$A:$B,2,0),"Unknown")</f>
        <v>Household Steel Items</v>
      </c>
      <c r="X1018" s="6" t="str">
        <f t="shared" si="79"/>
        <v>Other</v>
      </c>
    </row>
    <row r="1019" spans="1:24">
      <c r="A1019" s="25" t="s">
        <v>24</v>
      </c>
      <c r="B1019" s="6" t="s">
        <v>1381</v>
      </c>
      <c r="C1019" s="6" t="s">
        <v>26</v>
      </c>
      <c r="D1019" s="26" t="s">
        <v>32</v>
      </c>
      <c r="E1019" s="6" t="s">
        <v>1387</v>
      </c>
      <c r="F1019" s="6" t="str">
        <f>LEFT(E1019, FIND(" ", E1019)-1)</f>
        <v>AM-253</v>
      </c>
      <c r="G1019" s="6" t="str" cm="1">
        <f t="array" ref="G1019">_xlfn.LET(
 _xlpm.txt, TRIM(E1019),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KITCHEN TURNER</v>
      </c>
      <c r="H1019" s="6" t="str">
        <f t="shared" si="75"/>
        <v>AM-253</v>
      </c>
      <c r="I1019" s="6" cm="1">
        <f t="array" ref="I1019">_xlfn.LET(
 _xlpm.txt, E1019,
 _xlpm.afterQty, IFERROR(_xlfn.TEXTAFTER(_xlpm.txt, "QTY:"), ""),
 _xlpm.numberText, TRIM(_xlfn.TEXTBEFORE(_xlpm.afterQty, " ")),
 _xlpm.cleanNum, SUBSTITUTE(_xlpm.numberText, ",", ""),
 IF(ISNUMBER(--_xlpm.cleanNum), --_xlpm.cleanNum, "")
)</f>
        <v>25200</v>
      </c>
      <c r="J1019" s="6" cm="1">
        <f t="array" ref="J1019">_xlfn.LET(
 _xlpm.txt, E1019,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25200</v>
      </c>
      <c r="K1019" s="6" t="str" cm="1">
        <f t="array" ref="K1019">_xlfn.LET(
 _xlpm.txt, E1019,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19" s="6" t="str">
        <f>IFERROR(_xlfn.TEXTAFTER(_xlfn.TEXTBEFORE(E1019," PER"),"USD ")," ")</f>
        <v>0.611</v>
      </c>
      <c r="M1019" s="6" t="str">
        <f t="shared" si="76"/>
        <v>PCS</v>
      </c>
      <c r="N1019" s="6">
        <v>2450</v>
      </c>
      <c r="O1019" s="6" t="s">
        <v>28</v>
      </c>
      <c r="P1019" s="6">
        <v>531.68963670000005</v>
      </c>
      <c r="Q1019" s="6">
        <v>1302639.6100000001</v>
      </c>
      <c r="R1019" s="6">
        <v>7.0450461999999998</v>
      </c>
      <c r="S1019" s="6">
        <v>17260.36319</v>
      </c>
      <c r="T1019" s="27">
        <v>477287.1</v>
      </c>
      <c r="U1019" s="6">
        <f t="shared" si="77"/>
        <v>538.73468290000005</v>
      </c>
      <c r="V1019" s="6">
        <f t="shared" si="78"/>
        <v>2022</v>
      </c>
      <c r="W1019" s="10" t="str">
        <f>IFERROR(VLOOKUP(VALUE(D1019),'HSN Lookup'!$A:$B,2,0),"Unknown")</f>
        <v>Household Steel Items</v>
      </c>
      <c r="X1019" s="6" t="str">
        <f t="shared" si="79"/>
        <v>Other</v>
      </c>
    </row>
    <row r="1020" spans="1:24">
      <c r="A1020" s="25" t="s">
        <v>24</v>
      </c>
      <c r="B1020" s="6" t="s">
        <v>1381</v>
      </c>
      <c r="C1020" s="6" t="s">
        <v>26</v>
      </c>
      <c r="D1020" s="26" t="s">
        <v>32</v>
      </c>
      <c r="E1020" s="6" t="s">
        <v>1388</v>
      </c>
      <c r="F1020" s="6"/>
      <c r="G1020" s="6" t="str" cm="1">
        <f t="array" ref="G1020">_xlfn.LET(
 _xlpm.txt, TRIM(E1020),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020" s="6" t="str">
        <f t="shared" si="75"/>
        <v>STEEL</v>
      </c>
      <c r="I1020" s="6" cm="1">
        <f t="array" ref="I1020">_xlfn.LET(
 _xlpm.txt, E1020,
 _xlpm.afterQty, IFERROR(_xlfn.TEXTAFTER(_xlpm.txt, "QTY:"), ""),
 _xlpm.numberText, TRIM(_xlfn.TEXTBEFORE(_xlpm.afterQty, " ")),
 _xlpm.cleanNum, SUBSTITUTE(_xlpm.numberText, ",", ""),
 IF(ISNUMBER(--_xlpm.cleanNum), --_xlpm.cleanNum, "")
)</f>
        <v>43800</v>
      </c>
      <c r="J1020" s="6" cm="1">
        <f t="array" ref="J1020">_xlfn.LET(
 _xlpm.txt, E1020,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43800</v>
      </c>
      <c r="K1020" s="6" t="str" cm="1">
        <f t="array" ref="K1020">_xlfn.LET(
 _xlpm.txt, E1020,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20" s="6" t="str">
        <f>IFERROR(_xlfn.TEXTAFTER(_xlfn.TEXTBEFORE(E1020," PER"),"USD ")," ")</f>
        <v>0.4739</v>
      </c>
      <c r="M1020" s="6" t="str">
        <f t="shared" si="76"/>
        <v>PCS</v>
      </c>
      <c r="N1020" s="6">
        <v>4088</v>
      </c>
      <c r="O1020" s="6" t="s">
        <v>28</v>
      </c>
      <c r="P1020" s="6">
        <v>458.66747800000002</v>
      </c>
      <c r="Q1020" s="6">
        <v>1875032.65</v>
      </c>
      <c r="R1020" s="6">
        <v>6.0774808269999996</v>
      </c>
      <c r="S1020" s="6">
        <v>24844.741620000001</v>
      </c>
      <c r="T1020" s="27">
        <v>687012</v>
      </c>
      <c r="U1020" s="6">
        <f t="shared" si="77"/>
        <v>464.744958827</v>
      </c>
      <c r="V1020" s="6">
        <f t="shared" si="78"/>
        <v>2022</v>
      </c>
      <c r="W1020" s="10" t="str">
        <f>IFERROR(VLOOKUP(VALUE(D1020),'HSN Lookup'!$A:$B,2,0),"Unknown")</f>
        <v>Household Steel Items</v>
      </c>
      <c r="X1020" s="6" t="str">
        <f t="shared" si="79"/>
        <v>Other</v>
      </c>
    </row>
    <row r="1021" spans="1:24">
      <c r="A1021" s="25" t="s">
        <v>24</v>
      </c>
      <c r="B1021" s="6" t="s">
        <v>1381</v>
      </c>
      <c r="C1021" s="6" t="s">
        <v>26</v>
      </c>
      <c r="D1021" s="26" t="s">
        <v>32</v>
      </c>
      <c r="E1021" s="6" t="s">
        <v>1389</v>
      </c>
      <c r="F1021" s="6" t="str">
        <f>LEFT(E1021, FIND(" ", E1021)-1)</f>
        <v>DS-25</v>
      </c>
      <c r="G1021" s="6" t="str" cm="1">
        <f t="array" ref="G1021">_xlfn.LET(
 _xlpm.txt, TRIM(E1021),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</v>
      </c>
      <c r="H1021" s="6" t="str">
        <f t="shared" si="75"/>
        <v>DS-25</v>
      </c>
      <c r="I1021" s="6" cm="1">
        <f t="array" ref="I1021">_xlfn.LET(
 _xlpm.txt, E1021,
 _xlpm.afterQty, IFERROR(_xlfn.TEXTAFTER(_xlpm.txt, "QTY:"), ""),
 _xlpm.numberText, TRIM(_xlfn.TEXTBEFORE(_xlpm.afterQty, " ")),
 _xlpm.cleanNum, SUBSTITUTE(_xlpm.numberText, ",", ""),
 IF(ISNUMBER(--_xlpm.cleanNum), --_xlpm.cleanNum, "")
)</f>
        <v>99720</v>
      </c>
      <c r="J1021" s="6" cm="1">
        <f t="array" ref="J1021">_xlfn.LET(
 _xlpm.txt, E1021,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99720</v>
      </c>
      <c r="K1021" s="6" t="str" cm="1">
        <f t="array" ref="K1021">_xlfn.LET(
 _xlpm.txt, E1021,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21" s="6" t="str">
        <f>IFERROR(_xlfn.TEXTAFTER(_xlfn.TEXTBEFORE(E1021," PER"),"USD ")," ")</f>
        <v xml:space="preserve"> </v>
      </c>
      <c r="M1021" s="6" t="str">
        <f t="shared" si="76"/>
        <v>PCS</v>
      </c>
      <c r="N1021" s="6">
        <v>2991.6</v>
      </c>
      <c r="O1021" s="6" t="s">
        <v>28</v>
      </c>
      <c r="P1021" s="6">
        <v>685.2819561</v>
      </c>
      <c r="Q1021" s="6">
        <v>2050089.5</v>
      </c>
      <c r="R1021" s="6">
        <v>9.0801902230000007</v>
      </c>
      <c r="S1021" s="6">
        <v>27164.297070000001</v>
      </c>
      <c r="T1021" s="27">
        <v>751152.8</v>
      </c>
      <c r="U1021" s="6">
        <f t="shared" si="77"/>
        <v>694.36214632300005</v>
      </c>
      <c r="V1021" s="6">
        <f t="shared" si="78"/>
        <v>2022</v>
      </c>
      <c r="W1021" s="10" t="str">
        <f>IFERROR(VLOOKUP(VALUE(D1021),'HSN Lookup'!$A:$B,2,0),"Unknown")</f>
        <v>Household Steel Items</v>
      </c>
      <c r="X1021" s="6" t="str">
        <f t="shared" si="79"/>
        <v>Other</v>
      </c>
    </row>
    <row r="1022" spans="1:24">
      <c r="A1022" s="25" t="s">
        <v>24</v>
      </c>
      <c r="B1022" s="6" t="s">
        <v>1381</v>
      </c>
      <c r="C1022" s="6" t="s">
        <v>26</v>
      </c>
      <c r="D1022" s="26" t="s">
        <v>32</v>
      </c>
      <c r="E1022" s="6" t="s">
        <v>1390</v>
      </c>
      <c r="F1022" s="6" t="str">
        <f>LEFT(E1022, FIND(" ", E1022)-1)</f>
        <v>NP-003</v>
      </c>
      <c r="G1022" s="6" t="str" cm="1">
        <f t="array" ref="G1022">_xlfn.LET(
 _xlpm.txt, TRIM(E1022),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ZHARA</v>
      </c>
      <c r="H1022" s="6" t="str">
        <f t="shared" si="75"/>
        <v>NP-003</v>
      </c>
      <c r="I1022" s="6" cm="1">
        <f t="array" ref="I1022">_xlfn.LET(
 _xlpm.txt, E1022,
 _xlpm.afterQty, IFERROR(_xlfn.TEXTAFTER(_xlpm.txt, "QTY:"), ""),
 _xlpm.numberText, TRIM(_xlfn.TEXTBEFORE(_xlpm.afterQty, " ")),
 _xlpm.cleanNum, SUBSTITUTE(_xlpm.numberText, ",", ""),
 IF(ISNUMBER(--_xlpm.cleanNum), --_xlpm.cleanNum, "")
)</f>
        <v>52440</v>
      </c>
      <c r="J1022" s="6" cm="1">
        <f t="array" ref="J1022">_xlfn.LET(
 _xlpm.txt, E1022,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52440</v>
      </c>
      <c r="K1022" s="6" t="str" cm="1">
        <f t="array" ref="K1022">_xlfn.LET(
 _xlpm.txt, E1022,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22" s="6" t="str">
        <f>IFERROR(_xlfn.TEXTAFTER(_xlfn.TEXTBEFORE(E1022," PER"),"USD ")," ")</f>
        <v>0.4761</v>
      </c>
      <c r="M1022" s="6" t="str">
        <f t="shared" si="76"/>
        <v>PCS</v>
      </c>
      <c r="N1022" s="6">
        <v>4894.3999999999996</v>
      </c>
      <c r="O1022" s="6" t="s">
        <v>28</v>
      </c>
      <c r="P1022" s="6">
        <v>433.3478465</v>
      </c>
      <c r="Q1022" s="6">
        <v>2120977.7000000002</v>
      </c>
      <c r="R1022" s="6">
        <v>5.7419881610000001</v>
      </c>
      <c r="S1022" s="6">
        <v>28103.586859999999</v>
      </c>
      <c r="T1022" s="27">
        <v>777126.2</v>
      </c>
      <c r="U1022" s="6">
        <f t="shared" si="77"/>
        <v>439.089834661</v>
      </c>
      <c r="V1022" s="6">
        <f t="shared" si="78"/>
        <v>2022</v>
      </c>
      <c r="W1022" s="10" t="str">
        <f>IFERROR(VLOOKUP(VALUE(D1022),'HSN Lookup'!$A:$B,2,0),"Unknown")</f>
        <v>Household Steel Items</v>
      </c>
      <c r="X1022" s="6" t="str">
        <f t="shared" si="79"/>
        <v>Other</v>
      </c>
    </row>
    <row r="1023" spans="1:24">
      <c r="A1023" s="25" t="s">
        <v>24</v>
      </c>
      <c r="B1023" s="6" t="s">
        <v>1381</v>
      </c>
      <c r="C1023" s="6" t="s">
        <v>26</v>
      </c>
      <c r="D1023" s="26" t="s">
        <v>32</v>
      </c>
      <c r="E1023" s="6" t="s">
        <v>1391</v>
      </c>
      <c r="F1023" s="6" t="str">
        <f>LEFT(E1023, FIND(" ", E1023)-1)</f>
        <v>SL-01</v>
      </c>
      <c r="G1023" s="6" t="str" cm="1">
        <f t="array" ref="G1023">_xlfn.LET(
 _xlpm.txt, TRIM(E1023),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COLABOTTLE 750ML SK750</v>
      </c>
      <c r="H1023" s="6" t="str">
        <f t="shared" si="75"/>
        <v>SL-01</v>
      </c>
      <c r="I1023" s="6" t="str" cm="1">
        <f t="array" ref="I1023">_xlfn.LET(
 _xlpm.txt, E1023,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23" s="6" t="e" cm="1">
        <f t="array" ref="J1023">_xlfn.LET(
 _xlpm.txt, E1023,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23" s="6" t="e" cm="1">
        <f t="array" ref="K1023">_xlfn.LET(
 _xlpm.txt, E1023,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23" s="6" t="str">
        <f>IFERROR(_xlfn.TEXTAFTER(_xlfn.TEXTBEFORE(E1023," PER"),"USD ")," ")</f>
        <v xml:space="preserve"> </v>
      </c>
      <c r="M1023" s="6" t="e">
        <f t="shared" si="76"/>
        <v>#N/A</v>
      </c>
      <c r="N1023" s="6">
        <v>2440.8000000000002</v>
      </c>
      <c r="O1023" s="6" t="s">
        <v>28</v>
      </c>
      <c r="P1023" s="6">
        <v>564.15049160000001</v>
      </c>
      <c r="Q1023" s="6">
        <v>1376978.52</v>
      </c>
      <c r="R1023" s="6">
        <v>7.4751622050000002</v>
      </c>
      <c r="S1023" s="6">
        <v>18245.375909999999</v>
      </c>
      <c r="T1023" s="27">
        <v>504525</v>
      </c>
      <c r="U1023" s="6">
        <f t="shared" si="77"/>
        <v>571.62565380499996</v>
      </c>
      <c r="V1023" s="6">
        <f t="shared" si="78"/>
        <v>2022</v>
      </c>
      <c r="W1023" s="10" t="str">
        <f>IFERROR(VLOOKUP(VALUE(D1023),'HSN Lookup'!$A:$B,2,0),"Unknown")</f>
        <v>Household Steel Items</v>
      </c>
      <c r="X1023" s="6" t="str">
        <f t="shared" si="79"/>
        <v>Other</v>
      </c>
    </row>
    <row r="1024" spans="1:24">
      <c r="A1024" s="25" t="s">
        <v>24</v>
      </c>
      <c r="B1024" s="6" t="s">
        <v>1381</v>
      </c>
      <c r="C1024" s="6" t="s">
        <v>26</v>
      </c>
      <c r="D1024" s="26" t="s">
        <v>32</v>
      </c>
      <c r="E1024" s="6" t="s">
        <v>1392</v>
      </c>
      <c r="F1024" s="6" t="str">
        <f>LEFT(E1024, FIND(" ", E1024)-1)</f>
        <v>NP-55</v>
      </c>
      <c r="G1024" s="6" t="str" cm="1">
        <f t="array" ref="G1024">_xlfn.LET(
 _xlpm.txt, TRIM(E1024),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1024" s="6" t="str">
        <f t="shared" si="75"/>
        <v>NP-55</v>
      </c>
      <c r="I1024" s="6" cm="1">
        <f t="array" ref="I1024">_xlfn.LET(
 _xlpm.txt, E1024,
 _xlpm.afterQty, IFERROR(_xlfn.TEXTAFTER(_xlpm.txt, "QTY:"), ""),
 _xlpm.numberText, TRIM(_xlfn.TEXTBEFORE(_xlpm.afterQty, " ")),
 _xlpm.cleanNum, SUBSTITUTE(_xlpm.numberText, ",", ""),
 IF(ISNUMBER(--_xlpm.cleanNum), --_xlpm.cleanNum, "")
)</f>
        <v>100800</v>
      </c>
      <c r="J1024" s="6" t="e" cm="1">
        <f t="array" ref="J1024">_xlfn.LET(
 _xlpm.txt, E1024,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24" s="6" t="e" cm="1">
        <f t="array" ref="K1024">_xlfn.LET(
 _xlpm.txt, E1024,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24" s="6" t="str">
        <f>IFERROR(_xlfn.TEXTAFTER(_xlfn.TEXTBEFORE(E1024," PER"),"USD ")," ")</f>
        <v>0.330</v>
      </c>
      <c r="M1024" s="6" t="e">
        <f t="shared" si="76"/>
        <v>#N/A</v>
      </c>
      <c r="N1024" s="6">
        <v>4620</v>
      </c>
      <c r="O1024" s="6" t="s">
        <v>28</v>
      </c>
      <c r="P1024" s="6">
        <v>609.14446320000002</v>
      </c>
      <c r="Q1024" s="6">
        <v>2814247.42</v>
      </c>
      <c r="R1024" s="6">
        <v>8.0713457430000002</v>
      </c>
      <c r="S1024" s="6">
        <v>37289.617330000001</v>
      </c>
      <c r="T1024" s="27">
        <v>1031140.2</v>
      </c>
      <c r="U1024" s="6">
        <f t="shared" si="77"/>
        <v>617.21580894300007</v>
      </c>
      <c r="V1024" s="6">
        <f t="shared" si="78"/>
        <v>2022</v>
      </c>
      <c r="W1024" s="10" t="str">
        <f>IFERROR(VLOOKUP(VALUE(D1024),'HSN Lookup'!$A:$B,2,0),"Unknown")</f>
        <v>Household Steel Items</v>
      </c>
      <c r="X1024" s="6" t="str">
        <f t="shared" si="79"/>
        <v>Tea Strainer</v>
      </c>
    </row>
    <row r="1025" spans="1:24">
      <c r="A1025" s="25" t="s">
        <v>24</v>
      </c>
      <c r="B1025" s="6" t="s">
        <v>1381</v>
      </c>
      <c r="C1025" s="6" t="s">
        <v>26</v>
      </c>
      <c r="D1025" s="26" t="s">
        <v>32</v>
      </c>
      <c r="E1025" s="6" t="s">
        <v>1393</v>
      </c>
      <c r="F1025" s="6"/>
      <c r="G1025" s="6" t="str" cm="1">
        <f t="array" ref="G1025">_xlfn.LET(
 _xlpm.txt, TRIM(E1025),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RS-02</v>
      </c>
      <c r="H1025" s="6" t="str">
        <f t="shared" si="75"/>
        <v>STEEL</v>
      </c>
      <c r="I1025" s="6" t="str" cm="1">
        <f t="array" ref="I1025">_xlfn.LET(
 _xlpm.txt, E1025,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25" s="6" t="e" cm="1">
        <f t="array" ref="J1025">_xlfn.LET(
 _xlpm.txt, E1025,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25" s="6" t="e" cm="1">
        <f t="array" ref="K1025">_xlfn.LET(
 _xlpm.txt, E1025,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25" s="6" t="str">
        <f>IFERROR(_xlfn.TEXTAFTER(_xlfn.TEXTBEFORE(E1025," PER"),"USD ")," ")</f>
        <v>0.4634</v>
      </c>
      <c r="M1025" s="6" t="e">
        <f t="shared" si="76"/>
        <v>#N/A</v>
      </c>
      <c r="N1025" s="6">
        <v>2923.2</v>
      </c>
      <c r="O1025" s="6" t="s">
        <v>28</v>
      </c>
      <c r="P1025" s="6">
        <v>669.60224410000001</v>
      </c>
      <c r="Q1025" s="6">
        <v>1957381.28</v>
      </c>
      <c r="R1025" s="6">
        <v>8.8724293640000003</v>
      </c>
      <c r="S1025" s="6">
        <v>25935.88552</v>
      </c>
      <c r="T1025" s="27">
        <v>717184.5</v>
      </c>
      <c r="U1025" s="6">
        <f t="shared" si="77"/>
        <v>678.47467346400003</v>
      </c>
      <c r="V1025" s="6">
        <f t="shared" si="78"/>
        <v>2022</v>
      </c>
      <c r="W1025" s="10" t="str">
        <f>IFERROR(VLOOKUP(VALUE(D1025),'HSN Lookup'!$A:$B,2,0),"Unknown")</f>
        <v>Household Steel Items</v>
      </c>
      <c r="X1025" s="6" t="str">
        <f t="shared" si="79"/>
        <v>Other</v>
      </c>
    </row>
    <row r="1026" spans="1:24">
      <c r="A1026" s="25" t="s">
        <v>24</v>
      </c>
      <c r="B1026" s="6" t="s">
        <v>1381</v>
      </c>
      <c r="C1026" s="6" t="s">
        <v>26</v>
      </c>
      <c r="D1026" s="26" t="s">
        <v>32</v>
      </c>
      <c r="E1026" s="6" t="s">
        <v>1394</v>
      </c>
      <c r="F1026" s="6" t="str">
        <f>LEFT(E1026, FIND(" ", E1026)-1)</f>
        <v>NP-20</v>
      </c>
      <c r="G1026" s="6" t="str" cm="1">
        <f t="array" ref="G1026">_xlfn.LET(
 _xlpm.txt, TRIM(E1026),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1026" s="6" t="str">
        <f t="shared" ref="H1026:H1089" si="80">IFERROR(
    IF(
       AND(ISNUMBER(FIND("(",E1026)),
           NOT(ISNUMBER(SEARCH("QTY", _xlfn.TEXTBEFORE(_xlfn.TEXTAFTER(E1026,"("), ")"))))
       ),
       _xlfn.TEXTBEFORE(_xlfn.TEXTAFTER(E1026,"("), ")"),
       LEFT(E1026, FIND(" ", E1026 &amp; " ") - 1)
    ),
"")</f>
        <v>NP-20</v>
      </c>
      <c r="I1026" s="6" t="str" cm="1">
        <f t="array" ref="I1026">_xlfn.LET(
 _xlpm.txt, E1026,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26" s="6" t="e" cm="1">
        <f t="array" ref="J1026">_xlfn.LET(
 _xlpm.txt, E1026,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26" s="6" t="e" cm="1">
        <f t="array" ref="K1026">_xlfn.LET(
 _xlpm.txt, E1026,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26" s="6" t="str">
        <f>IFERROR(_xlfn.TEXTAFTER(_xlfn.TEXTBEFORE(E1026," PER"),"USD ")," ")</f>
        <v>1.113</v>
      </c>
      <c r="M1026" s="6" t="e">
        <f t="shared" ref="M1026:M1089" si="81">IF(OR(K1026="PCS",K1026="PC",K1026="NOS"),"PCS",
IF(OR(K1026="SET",K1026="SETS"),"SET",
IF(K1026="PKT","PACK","OTHER")))</f>
        <v>#N/A</v>
      </c>
      <c r="N1026" s="6">
        <v>166.4</v>
      </c>
      <c r="O1026" s="6" t="s">
        <v>28</v>
      </c>
      <c r="P1026" s="6">
        <v>543.37560099999996</v>
      </c>
      <c r="Q1026" s="6">
        <v>90417.7</v>
      </c>
      <c r="R1026" s="6">
        <v>7.1998887099999997</v>
      </c>
      <c r="S1026" s="6">
        <v>1198.061481</v>
      </c>
      <c r="T1026" s="27">
        <v>33129.1</v>
      </c>
      <c r="U1026" s="6">
        <f t="shared" ref="U1026:U1089" si="82">P1026+R1026</f>
        <v>550.57548970999994</v>
      </c>
      <c r="V1026" s="6">
        <f t="shared" ref="V1026:V1089" si="83">YEAR(B1026)</f>
        <v>2022</v>
      </c>
      <c r="W1026" s="10" t="str">
        <f>IFERROR(VLOOKUP(VALUE(D1026),'HSN Lookup'!$A:$B,2,0),"Unknown")</f>
        <v>Household Steel Items</v>
      </c>
      <c r="X1026" s="6" t="str">
        <f t="shared" ref="X1026:X1089" si="84">IF(ISNUMBER(SEARCH("SCRUBBER",G1026)),"Scrubber",
 IF(ISNUMBER(SEARCH("STRAINER",G1026)),"Tea Strainer",
 IF(ISNUMBER(SEARCH("BASKET",G1026)),"Basket",
 IF(ISNUMBER(SEARCH("HANGER",G1026)),"Hanger",
 IF(ISNUMBER(SEARCH("STAND",G1026)),"Cloth Stand",
 IF(ISNUMBER(SEARCH("SPRINKLER",G1026)),"Sprinkler",
 IF(ISNUMBER(SEARCH("HOLDER",G1026)),"Holder",
 IF(ISNUMBER(SEARCH("LUNCH BOX",G1026)),"Lunch Box",
 "Other"))))))))</f>
        <v>Other</v>
      </c>
    </row>
    <row r="1027" spans="1:24">
      <c r="A1027" s="25" t="s">
        <v>24</v>
      </c>
      <c r="B1027" s="6" t="s">
        <v>1381</v>
      </c>
      <c r="C1027" s="6" t="s">
        <v>26</v>
      </c>
      <c r="D1027" s="26" t="s">
        <v>32</v>
      </c>
      <c r="E1027" s="6" t="s">
        <v>1395</v>
      </c>
      <c r="F1027" s="6"/>
      <c r="G1027" s="6" t="str" cm="1">
        <f t="array" ref="G1027">_xlfn.LET(
 _xlpm.txt, TRIM(E1027),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ZARA - NP-003</v>
      </c>
      <c r="H1027" s="6" t="str">
        <f t="shared" si="80"/>
        <v>STEEL</v>
      </c>
      <c r="I1027" s="6" cm="1">
        <f t="array" ref="I1027">_xlfn.LET(
 _xlpm.txt, E1027,
 _xlpm.afterQty, IFERROR(_xlfn.TEXTAFTER(_xlpm.txt, "QTY:"), ""),
 _xlpm.numberText, TRIM(_xlfn.TEXTBEFORE(_xlpm.afterQty, " ")),
 _xlpm.cleanNum, SUBSTITUTE(_xlpm.numberText, ",", ""),
 IF(ISNUMBER(--_xlpm.cleanNum), --_xlpm.cleanNum, "")
)</f>
        <v>101880</v>
      </c>
      <c r="J1027" s="6" cm="1">
        <f t="array" ref="J1027">_xlfn.LET(
 _xlpm.txt, E1027,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101880</v>
      </c>
      <c r="K1027" s="6" t="str" cm="1">
        <f t="array" ref="K1027">_xlfn.LET(
 _xlpm.txt, E1027,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27" s="6" t="str">
        <f>IFERROR(_xlfn.TEXTAFTER(_xlfn.TEXTBEFORE(E1027," PER"),"USD ")," ")</f>
        <v>0.4761</v>
      </c>
      <c r="M1027" s="6" t="str">
        <f t="shared" si="81"/>
        <v>PCS</v>
      </c>
      <c r="N1027" s="6">
        <v>9508.7999999999993</v>
      </c>
      <c r="O1027" s="6" t="s">
        <v>28</v>
      </c>
      <c r="P1027" s="6">
        <v>442.2558009</v>
      </c>
      <c r="Q1027" s="6">
        <v>4205321.96</v>
      </c>
      <c r="R1027" s="6">
        <v>5.8600212129999996</v>
      </c>
      <c r="S1027" s="6">
        <v>55721.76971</v>
      </c>
      <c r="T1027" s="27">
        <v>1540829.9</v>
      </c>
      <c r="U1027" s="6">
        <f t="shared" si="82"/>
        <v>448.11582211299998</v>
      </c>
      <c r="V1027" s="6">
        <f t="shared" si="83"/>
        <v>2022</v>
      </c>
      <c r="W1027" s="10" t="str">
        <f>IFERROR(VLOOKUP(VALUE(D1027),'HSN Lookup'!$A:$B,2,0),"Unknown")</f>
        <v>Household Steel Items</v>
      </c>
      <c r="X1027" s="6" t="str">
        <f t="shared" si="84"/>
        <v>Other</v>
      </c>
    </row>
    <row r="1028" spans="1:24">
      <c r="A1028" s="25" t="s">
        <v>24</v>
      </c>
      <c r="B1028" s="6" t="s">
        <v>1396</v>
      </c>
      <c r="C1028" s="6" t="s">
        <v>26</v>
      </c>
      <c r="D1028" s="26" t="s">
        <v>32</v>
      </c>
      <c r="E1028" s="6" t="s">
        <v>1397</v>
      </c>
      <c r="F1028" s="6" t="str">
        <f>LEFT(E1028, FIND(" ", E1028)-1)</f>
        <v>KWP-1000B</v>
      </c>
      <c r="G1028" s="6" t="str" cm="1">
        <f t="array" ref="G1028">_xlfn.LET(
 _xlpm.txt, TRIM(E1028),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900ML</v>
      </c>
      <c r="H1028" s="6" t="str">
        <f t="shared" si="80"/>
        <v>KWP-1000B</v>
      </c>
      <c r="I1028" s="6" t="str" cm="1">
        <f t="array" ref="I1028">_xlfn.LET(
 _xlpm.txt, E1028,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28" s="6" cm="1">
        <f t="array" ref="J1028">_xlfn.LET(
 _xlpm.txt, E1028,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1028" s="6" t="str" cm="1">
        <f t="array" ref="K1028">_xlfn.LET(
 _xlpm.txt, E1028,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28" s="6" t="str">
        <f>IFERROR(_xlfn.TEXTAFTER(_xlfn.TEXTBEFORE(E1028," PER"),"USD ")," ")</f>
        <v>1.65</v>
      </c>
      <c r="M1028" s="6" t="str">
        <f t="shared" si="81"/>
        <v>PCS</v>
      </c>
      <c r="N1028" s="6">
        <v>6975</v>
      </c>
      <c r="O1028" s="6" t="s">
        <v>28</v>
      </c>
      <c r="P1028" s="6">
        <v>550.69450040000004</v>
      </c>
      <c r="Q1028" s="6">
        <v>3841094.14</v>
      </c>
      <c r="R1028" s="6">
        <v>7.3133399780000001</v>
      </c>
      <c r="S1028" s="6">
        <v>51010.546349999997</v>
      </c>
      <c r="T1028" s="27">
        <v>1407376.9</v>
      </c>
      <c r="U1028" s="6">
        <f t="shared" si="82"/>
        <v>558.00784037800008</v>
      </c>
      <c r="V1028" s="6">
        <f t="shared" si="83"/>
        <v>2022</v>
      </c>
      <c r="W1028" s="10" t="str">
        <f>IFERROR(VLOOKUP(VALUE(D1028),'HSN Lookup'!$A:$B,2,0),"Unknown")</f>
        <v>Household Steel Items</v>
      </c>
      <c r="X1028" s="6" t="str">
        <f t="shared" si="84"/>
        <v>Other</v>
      </c>
    </row>
    <row r="1029" spans="1:24">
      <c r="A1029" s="25" t="s">
        <v>24</v>
      </c>
      <c r="B1029" s="6" t="s">
        <v>1398</v>
      </c>
      <c r="C1029" s="6" t="s">
        <v>26</v>
      </c>
      <c r="D1029" s="26" t="s">
        <v>32</v>
      </c>
      <c r="E1029" s="6" t="s">
        <v>1399</v>
      </c>
      <c r="F1029" s="6" t="str">
        <f>LEFT(E1029, FIND(" ", E1029)-1)</f>
        <v>NP-55</v>
      </c>
      <c r="G1029" s="6" t="str" cm="1">
        <f t="array" ref="G1029">_xlfn.LET(
 _xlpm.txt, TRIM(E1029),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1029" s="6" t="str">
        <f t="shared" si="80"/>
        <v>NP-55</v>
      </c>
      <c r="I1029" s="6" cm="1">
        <f t="array" ref="I1029">_xlfn.LET(
 _xlpm.txt, E1029,
 _xlpm.afterQty, IFERROR(_xlfn.TEXTAFTER(_xlpm.txt, "QTY:"), ""),
 _xlpm.numberText, TRIM(_xlfn.TEXTBEFORE(_xlpm.afterQty, " ")),
 _xlpm.cleanNum, SUBSTITUTE(_xlpm.numberText, ",", ""),
 IF(ISNUMBER(--_xlpm.cleanNum), --_xlpm.cleanNum, "")
)</f>
        <v>100800</v>
      </c>
      <c r="J1029" s="6" cm="1">
        <f t="array" ref="J1029">_xlfn.LET(
 _xlpm.txt, E1029,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1029" s="6" t="str" cm="1">
        <f t="array" ref="K1029">_xlfn.LET(
 _xlpm.txt, E1029,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29" s="6" t="str">
        <f>IFERROR(_xlfn.TEXTAFTER(_xlfn.TEXTBEFORE(E1029," PER"),"USD ")," ")</f>
        <v>0.3285</v>
      </c>
      <c r="M1029" s="6" t="str">
        <f t="shared" si="81"/>
        <v>PCS</v>
      </c>
      <c r="N1029" s="6">
        <v>4620</v>
      </c>
      <c r="O1029" s="6" t="s">
        <v>28</v>
      </c>
      <c r="P1029" s="6">
        <v>591.30821209999999</v>
      </c>
      <c r="Q1029" s="6">
        <v>2731843.94</v>
      </c>
      <c r="R1029" s="6">
        <v>7.8526987000000004</v>
      </c>
      <c r="S1029" s="6">
        <v>36279.467989999997</v>
      </c>
      <c r="T1029" s="27">
        <v>1000947.7</v>
      </c>
      <c r="U1029" s="6">
        <f t="shared" si="82"/>
        <v>599.16091080000001</v>
      </c>
      <c r="V1029" s="6">
        <f t="shared" si="83"/>
        <v>2022</v>
      </c>
      <c r="W1029" s="10" t="str">
        <f>IFERROR(VLOOKUP(VALUE(D1029),'HSN Lookup'!$A:$B,2,0),"Unknown")</f>
        <v>Household Steel Items</v>
      </c>
      <c r="X1029" s="6" t="str">
        <f t="shared" si="84"/>
        <v>Tea Strainer</v>
      </c>
    </row>
    <row r="1030" spans="1:24">
      <c r="A1030" s="25" t="s">
        <v>24</v>
      </c>
      <c r="B1030" s="6" t="s">
        <v>1398</v>
      </c>
      <c r="C1030" s="6" t="s">
        <v>26</v>
      </c>
      <c r="D1030" s="26" t="s">
        <v>32</v>
      </c>
      <c r="E1030" s="6" t="s">
        <v>1400</v>
      </c>
      <c r="F1030" s="6" t="str">
        <f>LEFT(E1030, FIND(" ", E1030)-1)</f>
        <v>RS-02</v>
      </c>
      <c r="G1030" s="6" t="str" cm="1">
        <f t="array" ref="G1030">_xlfn.LET(
 _xlpm.txt, TRIM(E1030),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HAND BLENDER</v>
      </c>
      <c r="H1030" s="6" t="str">
        <f t="shared" si="80"/>
        <v>RS-02</v>
      </c>
      <c r="I1030" s="6" cm="1">
        <f t="array" ref="I1030">_xlfn.LET(
 _xlpm.txt, E1030,
 _xlpm.afterQty, IFERROR(_xlfn.TEXTAFTER(_xlpm.txt, "QTY:"), ""),
 _xlpm.numberText, TRIM(_xlfn.TEXTBEFORE(_xlpm.afterQty, " ")),
 _xlpm.cleanNum, SUBSTITUTE(_xlpm.numberText, ",", ""),
 IF(ISNUMBER(--_xlpm.cleanNum), --_xlpm.cleanNum, "")
)</f>
        <v>49800</v>
      </c>
      <c r="J1030" s="6" cm="1">
        <f t="array" ref="J1030">_xlfn.LET(
 _xlpm.txt, E1030,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49800</v>
      </c>
      <c r="K1030" s="6" t="str" cm="1">
        <f t="array" ref="K1030">_xlfn.LET(
 _xlpm.txt, E1030,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30" s="6" t="str">
        <f>IFERROR(_xlfn.TEXTAFTER(_xlfn.TEXTBEFORE(E1030," PER"),"USD ")," ")</f>
        <v>0.4612</v>
      </c>
      <c r="M1030" s="6" t="str">
        <f t="shared" si="81"/>
        <v>PCS</v>
      </c>
      <c r="N1030" s="6">
        <v>2988</v>
      </c>
      <c r="O1030" s="6" t="s">
        <v>28</v>
      </c>
      <c r="P1030" s="6">
        <v>634.15889890000005</v>
      </c>
      <c r="Q1030" s="6">
        <v>1894866.79</v>
      </c>
      <c r="R1030" s="6">
        <v>8.4217649259999998</v>
      </c>
      <c r="S1030" s="6">
        <v>25164.2336</v>
      </c>
      <c r="T1030" s="27">
        <v>694279.2</v>
      </c>
      <c r="U1030" s="6">
        <f t="shared" si="82"/>
        <v>642.58066382600009</v>
      </c>
      <c r="V1030" s="6">
        <f t="shared" si="83"/>
        <v>2022</v>
      </c>
      <c r="W1030" s="10" t="str">
        <f>IFERROR(VLOOKUP(VALUE(D1030),'HSN Lookup'!$A:$B,2,0),"Unknown")</f>
        <v>Household Steel Items</v>
      </c>
      <c r="X1030" s="6" t="str">
        <f t="shared" si="84"/>
        <v>Other</v>
      </c>
    </row>
    <row r="1031" spans="1:24">
      <c r="A1031" s="25" t="s">
        <v>24</v>
      </c>
      <c r="B1031" s="6" t="s">
        <v>1398</v>
      </c>
      <c r="C1031" s="6" t="s">
        <v>26</v>
      </c>
      <c r="D1031" s="26" t="s">
        <v>32</v>
      </c>
      <c r="E1031" s="6" t="s">
        <v>1401</v>
      </c>
      <c r="F1031" s="6" t="str">
        <f>LEFT(E1031, FIND(" ", E1031)-1)</f>
        <v>NP-003</v>
      </c>
      <c r="G1031" s="6" t="str" cm="1">
        <f t="array" ref="G1031">_xlfn.LET(
 _xlpm.txt, TRIM(E1031),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ZHARA</v>
      </c>
      <c r="H1031" s="6" t="str">
        <f t="shared" si="80"/>
        <v>NP-003</v>
      </c>
      <c r="I1031" s="6" cm="1">
        <f t="array" ref="I1031">_xlfn.LET(
 _xlpm.txt, E1031,
 _xlpm.afterQty, IFERROR(_xlfn.TEXTAFTER(_xlpm.txt, "QTY:"), ""),
 _xlpm.numberText, TRIM(_xlfn.TEXTBEFORE(_xlpm.afterQty, " ")),
 _xlpm.cleanNum, SUBSTITUTE(_xlpm.numberText, ",", ""),
 IF(ISNUMBER(--_xlpm.cleanNum), --_xlpm.cleanNum, "")
)</f>
        <v>198480</v>
      </c>
      <c r="J1031" s="6" cm="1">
        <f t="array" ref="J1031">_xlfn.LET(
 _xlpm.txt, E1031,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198480</v>
      </c>
      <c r="K1031" s="6" t="str" cm="1">
        <f t="array" ref="K1031">_xlfn.LET(
 _xlpm.txt, E1031,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31" s="6" t="str">
        <f>IFERROR(_xlfn.TEXTAFTER(_xlfn.TEXTBEFORE(E1031," PER"),"USD ")," ")</f>
        <v>0.4739</v>
      </c>
      <c r="M1031" s="6" t="str">
        <f t="shared" si="81"/>
        <v>PCS</v>
      </c>
      <c r="N1031" s="6">
        <v>18524.8</v>
      </c>
      <c r="O1031" s="6" t="s">
        <v>28</v>
      </c>
      <c r="P1031" s="6">
        <v>411.59141099999999</v>
      </c>
      <c r="Q1031" s="6">
        <v>7624648.5700000003</v>
      </c>
      <c r="R1031" s="6">
        <v>5.4660213940000002</v>
      </c>
      <c r="S1031" s="6">
        <v>101256.9531</v>
      </c>
      <c r="T1031" s="27">
        <v>2793671.3</v>
      </c>
      <c r="U1031" s="6">
        <f t="shared" si="82"/>
        <v>417.05743239399999</v>
      </c>
      <c r="V1031" s="6">
        <f t="shared" si="83"/>
        <v>2022</v>
      </c>
      <c r="W1031" s="10" t="str">
        <f>IFERROR(VLOOKUP(VALUE(D1031),'HSN Lookup'!$A:$B,2,0),"Unknown")</f>
        <v>Household Steel Items</v>
      </c>
      <c r="X1031" s="6" t="str">
        <f t="shared" si="84"/>
        <v>Other</v>
      </c>
    </row>
    <row r="1032" spans="1:24">
      <c r="A1032" s="25" t="s">
        <v>24</v>
      </c>
      <c r="B1032" s="6" t="s">
        <v>1402</v>
      </c>
      <c r="C1032" s="6" t="s">
        <v>26</v>
      </c>
      <c r="D1032" s="26" t="s">
        <v>32</v>
      </c>
      <c r="E1032" s="6" t="s">
        <v>1403</v>
      </c>
      <c r="F1032" s="6" t="str">
        <f>LEFT(E1032, FIND(" ", E1032)-1)</f>
        <v>KWP-600B</v>
      </c>
      <c r="G1032" s="6" t="str" cm="1">
        <f t="array" ref="G1032">_xlfn.LET(
 _xlpm.txt, TRIM(E1032),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600ML</v>
      </c>
      <c r="H1032" s="6" t="str">
        <f t="shared" si="80"/>
        <v>KWP-600B</v>
      </c>
      <c r="I1032" s="6" cm="1">
        <f t="array" ref="I1032">_xlfn.LET(
 _xlpm.txt, E1032,
 _xlpm.afterQty, IFERROR(_xlfn.TEXTAFTER(_xlpm.txt, "QTY:"), ""),
 _xlpm.numberText, TRIM(_xlfn.TEXTBEFORE(_xlpm.afterQty, " ")),
 _xlpm.cleanNum, SUBSTITUTE(_xlpm.numberText, ",", ""),
 IF(ISNUMBER(--_xlpm.cleanNum), --_xlpm.cleanNum, "")
)</f>
        <v>38800</v>
      </c>
      <c r="J1032" s="6" cm="1">
        <f t="array" ref="J1032">_xlfn.LET(
 _xlpm.txt, E1032,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38800</v>
      </c>
      <c r="K1032" s="6" t="str" cm="1">
        <f t="array" ref="K1032">_xlfn.LET(
 _xlpm.txt, E1032,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32" s="6" t="str">
        <f>IFERROR(_xlfn.TEXTAFTER(_xlfn.TEXTBEFORE(E1032," PER"),"USD ")," ")</f>
        <v>1.29</v>
      </c>
      <c r="M1032" s="6" t="str">
        <f t="shared" si="81"/>
        <v>PCS</v>
      </c>
      <c r="N1032" s="6">
        <v>6790</v>
      </c>
      <c r="O1032" s="6" t="s">
        <v>28</v>
      </c>
      <c r="P1032" s="6">
        <v>629.22725330000003</v>
      </c>
      <c r="Q1032" s="6">
        <v>4272453.05</v>
      </c>
      <c r="R1032" s="6">
        <v>8.3451890360000007</v>
      </c>
      <c r="S1032" s="6">
        <v>56663.833550000003</v>
      </c>
      <c r="T1032" s="27">
        <v>1565426.8</v>
      </c>
      <c r="U1032" s="6">
        <f t="shared" si="82"/>
        <v>637.57244233599999</v>
      </c>
      <c r="V1032" s="6">
        <f t="shared" si="83"/>
        <v>2022</v>
      </c>
      <c r="W1032" s="10" t="str">
        <f>IFERROR(VLOOKUP(VALUE(D1032),'HSN Lookup'!$A:$B,2,0),"Unknown")</f>
        <v>Household Steel Items</v>
      </c>
      <c r="X1032" s="6" t="str">
        <f t="shared" si="84"/>
        <v>Other</v>
      </c>
    </row>
    <row r="1033" spans="1:24">
      <c r="A1033" s="25" t="s">
        <v>24</v>
      </c>
      <c r="B1033" s="6" t="s">
        <v>1402</v>
      </c>
      <c r="C1033" s="6" t="s">
        <v>26</v>
      </c>
      <c r="D1033" s="26" t="s">
        <v>32</v>
      </c>
      <c r="E1033" s="6" t="s">
        <v>1404</v>
      </c>
      <c r="F1033" s="6" t="str">
        <f>LEFT(E1033, FIND(" ", E1033)-1)</f>
        <v>NP-20</v>
      </c>
      <c r="G1033" s="6" t="str" cm="1">
        <f t="array" ref="G1033">_xlfn.LET(
 _xlpm.txt, TRIM(E1033),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1033" s="6" t="str">
        <f t="shared" si="80"/>
        <v>NP-20</v>
      </c>
      <c r="I1033" s="6" cm="1">
        <f t="array" ref="I1033">_xlfn.LET(
 _xlpm.txt, E1033,
 _xlpm.afterQty, IFERROR(_xlfn.TEXTAFTER(_xlpm.txt, "QTY:"), ""),
 _xlpm.numberText, TRIM(_xlfn.TEXTBEFORE(_xlpm.afterQty, " ")),
 _xlpm.cleanNum, SUBSTITUTE(_xlpm.numberText, ",", ""),
 IF(ISNUMBER(--_xlpm.cleanNum), --_xlpm.cleanNum, "")
)</f>
        <v>20304</v>
      </c>
      <c r="J1033" s="6" cm="1">
        <f t="array" ref="J1033">_xlfn.LET(
 _xlpm.txt, E1033,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20304</v>
      </c>
      <c r="K1033" s="6" t="str" cm="1">
        <f t="array" ref="K1033">_xlfn.LET(
 _xlpm.txt, E1033,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33" s="6" t="str">
        <f>IFERROR(_xlfn.TEXTAFTER(_xlfn.TEXTBEFORE(E1033," PER"),"USD ")," ")</f>
        <v>1.113</v>
      </c>
      <c r="M1033" s="6" t="str">
        <f t="shared" si="81"/>
        <v>PCS</v>
      </c>
      <c r="N1033" s="6">
        <v>3609.6</v>
      </c>
      <c r="O1033" s="6" t="s">
        <v>28</v>
      </c>
      <c r="P1033" s="6">
        <v>547.17682009999999</v>
      </c>
      <c r="Q1033" s="6">
        <v>1975089.45</v>
      </c>
      <c r="R1033" s="6">
        <v>7.256987005</v>
      </c>
      <c r="S1033" s="6">
        <v>26194.82029</v>
      </c>
      <c r="T1033" s="27">
        <v>723672.8</v>
      </c>
      <c r="U1033" s="6">
        <f t="shared" si="82"/>
        <v>554.43380710500003</v>
      </c>
      <c r="V1033" s="6">
        <f t="shared" si="83"/>
        <v>2022</v>
      </c>
      <c r="W1033" s="10" t="str">
        <f>IFERROR(VLOOKUP(VALUE(D1033),'HSN Lookup'!$A:$B,2,0),"Unknown")</f>
        <v>Household Steel Items</v>
      </c>
      <c r="X1033" s="6" t="str">
        <f t="shared" si="84"/>
        <v>Other</v>
      </c>
    </row>
    <row r="1034" spans="1:24">
      <c r="A1034" s="25" t="s">
        <v>24</v>
      </c>
      <c r="B1034" s="6" t="s">
        <v>1402</v>
      </c>
      <c r="C1034" s="6" t="s">
        <v>26</v>
      </c>
      <c r="D1034" s="26" t="s">
        <v>32</v>
      </c>
      <c r="E1034" s="6" t="s">
        <v>1405</v>
      </c>
      <c r="F1034" s="6" t="str">
        <f>LEFT(E1034, FIND(" ", E1034)-1)</f>
        <v>AM-06</v>
      </c>
      <c r="G1034" s="6" t="str" cm="1">
        <f t="array" ref="G1034">_xlfn.LET(
 _xlpm.txt, TRIM(E1034),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SG805</v>
      </c>
      <c r="H1034" s="6" t="str">
        <f t="shared" si="80"/>
        <v>AM-06</v>
      </c>
      <c r="I1034" s="6" cm="1">
        <f t="array" ref="I1034">_xlfn.LET(
 _xlpm.txt, E1034,
 _xlpm.afterQty, IFERROR(_xlfn.TEXTAFTER(_xlpm.txt, "QTY:"), ""),
 _xlpm.numberText, TRIM(_xlfn.TEXTBEFORE(_xlpm.afterQty, " ")),
 _xlpm.cleanNum, SUBSTITUTE(_xlpm.numberText, ",", ""),
 IF(ISNUMBER(--_xlpm.cleanNum), --_xlpm.cleanNum, "")
)</f>
        <v>15588</v>
      </c>
      <c r="J1034" s="6" cm="1">
        <f t="array" ref="J1034">_xlfn.LET(
 _xlpm.txt, E1034,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15588</v>
      </c>
      <c r="K1034" s="6" t="str" cm="1">
        <f t="array" ref="K1034">_xlfn.LET(
 _xlpm.txt, E1034,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034" s="6" t="str">
        <f>IFERROR(_xlfn.TEXTAFTER(_xlfn.TEXTBEFORE(E1034," PER"),"USD ")," ")</f>
        <v xml:space="preserve"> </v>
      </c>
      <c r="M1034" s="6" t="str">
        <f t="shared" si="81"/>
        <v>OTHER</v>
      </c>
      <c r="N1034" s="6">
        <v>2338.1999999999998</v>
      </c>
      <c r="O1034" s="6" t="s">
        <v>28</v>
      </c>
      <c r="P1034" s="6">
        <v>658.69290479999995</v>
      </c>
      <c r="Q1034" s="6">
        <v>1540155.75</v>
      </c>
      <c r="R1034" s="6">
        <v>8.7359801699999995</v>
      </c>
      <c r="S1034" s="6">
        <v>20426.468830000002</v>
      </c>
      <c r="T1034" s="27">
        <v>564313.1</v>
      </c>
      <c r="U1034" s="6">
        <f t="shared" si="82"/>
        <v>667.4288849699999</v>
      </c>
      <c r="V1034" s="6">
        <f t="shared" si="83"/>
        <v>2022</v>
      </c>
      <c r="W1034" s="10" t="str">
        <f>IFERROR(VLOOKUP(VALUE(D1034),'HSN Lookup'!$A:$B,2,0),"Unknown")</f>
        <v>Household Steel Items</v>
      </c>
      <c r="X1034" s="6" t="str">
        <f t="shared" si="84"/>
        <v>Other</v>
      </c>
    </row>
    <row r="1035" spans="1:24">
      <c r="A1035" s="25" t="s">
        <v>24</v>
      </c>
      <c r="B1035" s="6" t="s">
        <v>1402</v>
      </c>
      <c r="C1035" s="6" t="s">
        <v>26</v>
      </c>
      <c r="D1035" s="26" t="s">
        <v>32</v>
      </c>
      <c r="E1035" s="6" t="s">
        <v>1405</v>
      </c>
      <c r="F1035" s="6" t="str">
        <f>LEFT(E1035, FIND(" ", E1035)-1)</f>
        <v>AM-06</v>
      </c>
      <c r="G1035" s="6" t="str" cm="1">
        <f t="array" ref="G1035">_xlfn.LET(
 _xlpm.txt, TRIM(E1035),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BOTTLE 750ML SG805</v>
      </c>
      <c r="H1035" s="6" t="str">
        <f t="shared" si="80"/>
        <v>AM-06</v>
      </c>
      <c r="I1035" s="6" cm="1">
        <f t="array" ref="I1035">_xlfn.LET(
 _xlpm.txt, E1035,
 _xlpm.afterQty, IFERROR(_xlfn.TEXTAFTER(_xlpm.txt, "QTY:"), ""),
 _xlpm.numberText, TRIM(_xlfn.TEXTBEFORE(_xlpm.afterQty, " ")),
 _xlpm.cleanNum, SUBSTITUTE(_xlpm.numberText, ",", ""),
 IF(ISNUMBER(--_xlpm.cleanNum), --_xlpm.cleanNum, "")
)</f>
        <v>15588</v>
      </c>
      <c r="J1035" s="6" cm="1">
        <f t="array" ref="J1035">_xlfn.LET(
 _xlpm.txt, E1035,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15588</v>
      </c>
      <c r="K1035" s="6" t="str" cm="1">
        <f t="array" ref="K1035">_xlfn.LET(
 _xlpm.txt, E1035,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035" s="6" t="str">
        <f>IFERROR(_xlfn.TEXTAFTER(_xlfn.TEXTBEFORE(E1035," PER"),"USD ")," ")</f>
        <v xml:space="preserve"> </v>
      </c>
      <c r="M1035" s="6" t="str">
        <f t="shared" si="81"/>
        <v>OTHER</v>
      </c>
      <c r="N1035" s="6">
        <v>2338.1999999999998</v>
      </c>
      <c r="O1035" s="6" t="s">
        <v>28</v>
      </c>
      <c r="P1035" s="6">
        <v>658.69290479999995</v>
      </c>
      <c r="Q1035" s="6">
        <v>1540155.75</v>
      </c>
      <c r="R1035" s="6">
        <v>8.7359801699999995</v>
      </c>
      <c r="S1035" s="6">
        <v>20426.468830000002</v>
      </c>
      <c r="T1035" s="27">
        <v>564313.1</v>
      </c>
      <c r="U1035" s="6">
        <f t="shared" si="82"/>
        <v>667.4288849699999</v>
      </c>
      <c r="V1035" s="6">
        <f t="shared" si="83"/>
        <v>2022</v>
      </c>
      <c r="W1035" s="10" t="str">
        <f>IFERROR(VLOOKUP(VALUE(D1035),'HSN Lookup'!$A:$B,2,0),"Unknown")</f>
        <v>Household Steel Items</v>
      </c>
      <c r="X1035" s="6" t="str">
        <f t="shared" si="84"/>
        <v>Other</v>
      </c>
    </row>
    <row r="1036" spans="1:24">
      <c r="A1036" s="25" t="s">
        <v>24</v>
      </c>
      <c r="B1036" s="6" t="s">
        <v>1402</v>
      </c>
      <c r="C1036" s="6" t="s">
        <v>26</v>
      </c>
      <c r="D1036" s="26" t="s">
        <v>32</v>
      </c>
      <c r="E1036" s="6" t="s">
        <v>1406</v>
      </c>
      <c r="F1036" s="6" t="str">
        <f>LEFT(E1036, FIND(" ", E1036)-1)</f>
        <v>SL-01</v>
      </c>
      <c r="G1036" s="6" t="str" cm="1">
        <f t="array" ref="G1036">_xlfn.LET(
 _xlpm.txt, TRIM(E1036),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1036" s="6" t="str">
        <f t="shared" si="80"/>
        <v>SL-01</v>
      </c>
      <c r="I1036" s="6" cm="1">
        <f t="array" ref="I1036">_xlfn.LET(
 _xlpm.txt, E1036,
 _xlpm.afterQty, IFERROR(_xlfn.TEXTAFTER(_xlpm.txt, "QTY:"), ""),
 _xlpm.numberText, TRIM(_xlfn.TEXTBEFORE(_xlpm.afterQty, " ")),
 _xlpm.cleanNum, SUBSTITUTE(_xlpm.numberText, ",", ""),
 IF(ISNUMBER(--_xlpm.cleanNum), --_xlpm.cleanNum, "")
)</f>
        <v>14904</v>
      </c>
      <c r="J1036" s="6" cm="1">
        <f t="array" ref="J1036">_xlfn.LET(
 _xlpm.txt, E1036,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14904</v>
      </c>
      <c r="K1036" s="6" t="str" cm="1">
        <f t="array" ref="K1036">_xlfn.LET(
 _xlpm.txt, E1036,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36" s="6" t="str">
        <f>IFERROR(_xlfn.TEXTAFTER(_xlfn.TEXTBEFORE(E1036," PER"),"USD ")," ")</f>
        <v>1.300</v>
      </c>
      <c r="M1036" s="6" t="str">
        <f t="shared" si="81"/>
        <v>PCS</v>
      </c>
      <c r="N1036" s="6">
        <v>2980.8</v>
      </c>
      <c r="O1036" s="6" t="s">
        <v>28</v>
      </c>
      <c r="P1036" s="6">
        <v>568.09821520000003</v>
      </c>
      <c r="Q1036" s="6">
        <v>1693387.16</v>
      </c>
      <c r="R1036" s="6">
        <v>7.5344590880000002</v>
      </c>
      <c r="S1036" s="6">
        <v>22458.715649999998</v>
      </c>
      <c r="T1036" s="27">
        <v>620457</v>
      </c>
      <c r="U1036" s="6">
        <f t="shared" si="82"/>
        <v>575.63267428799998</v>
      </c>
      <c r="V1036" s="6">
        <f t="shared" si="83"/>
        <v>2022</v>
      </c>
      <c r="W1036" s="10" t="str">
        <f>IFERROR(VLOOKUP(VALUE(D1036),'HSN Lookup'!$A:$B,2,0),"Unknown")</f>
        <v>Household Steel Items</v>
      </c>
      <c r="X1036" s="6" t="str">
        <f t="shared" si="84"/>
        <v>Other</v>
      </c>
    </row>
    <row r="1037" spans="1:24">
      <c r="A1037" s="25" t="s">
        <v>24</v>
      </c>
      <c r="B1037" s="6" t="s">
        <v>1402</v>
      </c>
      <c r="C1037" s="6" t="s">
        <v>26</v>
      </c>
      <c r="D1037" s="26" t="s">
        <v>32</v>
      </c>
      <c r="E1037" s="6" t="s">
        <v>1407</v>
      </c>
      <c r="F1037" s="6" t="str">
        <f>LEFT(E1037, FIND(" ", E1037)-1)</f>
        <v>NP-21</v>
      </c>
      <c r="G1037" s="6" t="str" cm="1">
        <f t="array" ref="G1037">_xlfn.LET(
 _xlpm.txt, TRIM(E1037),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STEELSPORTS BOTTLE 650ML S115</v>
      </c>
      <c r="H1037" s="6" t="str">
        <f t="shared" si="80"/>
        <v>NP-21</v>
      </c>
      <c r="I1037" s="6" cm="1">
        <f t="array" ref="I1037">_xlfn.LET(
 _xlpm.txt, E1037,
 _xlpm.afterQty, IFERROR(_xlfn.TEXTAFTER(_xlpm.txt, "QTY:"), ""),
 _xlpm.numberText, TRIM(_xlfn.TEXTBEFORE(_xlpm.afterQty, " ")),
 _xlpm.cleanNum, SUBSTITUTE(_xlpm.numberText, ",", ""),
 IF(ISNUMBER(--_xlpm.cleanNum), --_xlpm.cleanNum, "")
)</f>
        <v>4860</v>
      </c>
      <c r="J1037" s="6" cm="1">
        <f t="array" ref="J1037">_xlfn.LET(
 _xlpm.txt, E1037,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4860</v>
      </c>
      <c r="K1037" s="6" t="str" cm="1">
        <f t="array" ref="K1037">_xlfn.LET(
 _xlpm.txt, E1037,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37" s="6" t="str">
        <f>IFERROR(_xlfn.TEXTAFTER(_xlfn.TEXTBEFORE(E1037," PER"),"USD ")," ")</f>
        <v>1.140</v>
      </c>
      <c r="M1037" s="6" t="str">
        <f t="shared" si="81"/>
        <v>PCS</v>
      </c>
      <c r="N1037" s="6">
        <v>864</v>
      </c>
      <c r="O1037" s="6" t="s">
        <v>28</v>
      </c>
      <c r="P1037" s="6">
        <v>560.45074069999998</v>
      </c>
      <c r="Q1037" s="6">
        <v>484229.44</v>
      </c>
      <c r="R1037" s="6">
        <v>7.4330336969999999</v>
      </c>
      <c r="S1037" s="6">
        <v>6422.141114</v>
      </c>
      <c r="T1037" s="27">
        <v>177421.7</v>
      </c>
      <c r="U1037" s="6">
        <f t="shared" si="82"/>
        <v>567.88377439700002</v>
      </c>
      <c r="V1037" s="6">
        <f t="shared" si="83"/>
        <v>2022</v>
      </c>
      <c r="W1037" s="10" t="str">
        <f>IFERROR(VLOOKUP(VALUE(D1037),'HSN Lookup'!$A:$B,2,0),"Unknown")</f>
        <v>Household Steel Items</v>
      </c>
      <c r="X1037" s="6" t="str">
        <f t="shared" si="84"/>
        <v>Other</v>
      </c>
    </row>
    <row r="1038" spans="1:24">
      <c r="A1038" s="25" t="s">
        <v>24</v>
      </c>
      <c r="B1038" s="6" t="s">
        <v>1402</v>
      </c>
      <c r="C1038" s="6" t="s">
        <v>26</v>
      </c>
      <c r="D1038" s="26" t="s">
        <v>32</v>
      </c>
      <c r="E1038" s="6" t="s">
        <v>1408</v>
      </c>
      <c r="F1038" s="6" t="str">
        <f>LEFT(E1038, FIND(" ", E1038)-1)</f>
        <v>NP-21</v>
      </c>
      <c r="G1038" s="6" t="str" cm="1">
        <f t="array" ref="G1038">_xlfn.LET(
 _xlpm.txt, TRIM(E1038),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1038" s="6" t="str">
        <f t="shared" si="80"/>
        <v>NP-21</v>
      </c>
      <c r="I1038" s="6" cm="1">
        <f t="array" ref="I1038">_xlfn.LET(
 _xlpm.txt, E1038,
 _xlpm.afterQty, IFERROR(_xlfn.TEXTAFTER(_xlpm.txt, "QTY:"), ""),
 _xlpm.numberText, TRIM(_xlfn.TEXTBEFORE(_xlpm.afterQty, " ")),
 _xlpm.cleanNum, SUBSTITUTE(_xlpm.numberText, ",", ""),
 IF(ISNUMBER(--_xlpm.cleanNum), --_xlpm.cleanNum, "")
)</f>
        <v>23580</v>
      </c>
      <c r="J1038" s="6" cm="1">
        <f t="array" ref="J1038">_xlfn.LET(
 _xlpm.txt, E1038,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23580</v>
      </c>
      <c r="K1038" s="6" t="str" cm="1">
        <f t="array" ref="K1038">_xlfn.LET(
 _xlpm.txt, E1038,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038" s="6" t="str">
        <f>IFERROR(_xlfn.TEXTAFTER(_xlfn.TEXTBEFORE(E1038," PER"),"USD ")," ")</f>
        <v>1.140</v>
      </c>
      <c r="M1038" s="6" t="str">
        <f t="shared" si="81"/>
        <v>OTHER</v>
      </c>
      <c r="N1038" s="6">
        <v>4192</v>
      </c>
      <c r="O1038" s="6" t="s">
        <v>28</v>
      </c>
      <c r="P1038" s="6">
        <v>555.77213979999999</v>
      </c>
      <c r="Q1038" s="6">
        <v>2329796.81</v>
      </c>
      <c r="R1038" s="6">
        <v>7.3709832860000004</v>
      </c>
      <c r="S1038" s="6">
        <v>30899.161940000002</v>
      </c>
      <c r="T1038" s="27">
        <v>853637.6</v>
      </c>
      <c r="U1038" s="6">
        <f t="shared" si="82"/>
        <v>563.14312308599995</v>
      </c>
      <c r="V1038" s="6">
        <f t="shared" si="83"/>
        <v>2022</v>
      </c>
      <c r="W1038" s="10" t="str">
        <f>IFERROR(VLOOKUP(VALUE(D1038),'HSN Lookup'!$A:$B,2,0),"Unknown")</f>
        <v>Household Steel Items</v>
      </c>
      <c r="X1038" s="6" t="str">
        <f t="shared" si="84"/>
        <v>Other</v>
      </c>
    </row>
    <row r="1039" spans="1:24">
      <c r="A1039" s="25" t="s">
        <v>24</v>
      </c>
      <c r="B1039" s="6" t="s">
        <v>1402</v>
      </c>
      <c r="C1039" s="6" t="s">
        <v>26</v>
      </c>
      <c r="D1039" s="26" t="s">
        <v>32</v>
      </c>
      <c r="E1039" s="6" t="s">
        <v>1407</v>
      </c>
      <c r="F1039" s="6" t="str">
        <f>LEFT(E1039, FIND(" ", E1039)-1)</f>
        <v>NP-21</v>
      </c>
      <c r="G1039" s="6" t="str" cm="1">
        <f t="array" ref="G1039">_xlfn.LET(
 _xlpm.txt, TRIM(E1039),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STEELSPORTS BOTTLE 650ML S115</v>
      </c>
      <c r="H1039" s="6" t="str">
        <f t="shared" si="80"/>
        <v>NP-21</v>
      </c>
      <c r="I1039" s="6" cm="1">
        <f t="array" ref="I1039">_xlfn.LET(
 _xlpm.txt, E1039,
 _xlpm.afterQty, IFERROR(_xlfn.TEXTAFTER(_xlpm.txt, "QTY:"), ""),
 _xlpm.numberText, TRIM(_xlfn.TEXTBEFORE(_xlpm.afterQty, " ")),
 _xlpm.cleanNum, SUBSTITUTE(_xlpm.numberText, ",", ""),
 IF(ISNUMBER(--_xlpm.cleanNum), --_xlpm.cleanNum, "")
)</f>
        <v>4860</v>
      </c>
      <c r="J1039" s="6" cm="1">
        <f t="array" ref="J1039">_xlfn.LET(
 _xlpm.txt, E1039,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4860</v>
      </c>
      <c r="K1039" s="6" t="str" cm="1">
        <f t="array" ref="K1039">_xlfn.LET(
 _xlpm.txt, E1039,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39" s="6" t="str">
        <f>IFERROR(_xlfn.TEXTAFTER(_xlfn.TEXTBEFORE(E1039," PER"),"USD ")," ")</f>
        <v>1.140</v>
      </c>
      <c r="M1039" s="6" t="str">
        <f t="shared" si="81"/>
        <v>PCS</v>
      </c>
      <c r="N1039" s="6">
        <v>864</v>
      </c>
      <c r="O1039" s="6" t="s">
        <v>28</v>
      </c>
      <c r="P1039" s="6">
        <v>560.45074069999998</v>
      </c>
      <c r="Q1039" s="6">
        <v>484229.44</v>
      </c>
      <c r="R1039" s="6">
        <v>7.4330336969999999</v>
      </c>
      <c r="S1039" s="6">
        <v>6422.141114</v>
      </c>
      <c r="T1039" s="27">
        <v>177421.7</v>
      </c>
      <c r="U1039" s="6">
        <f t="shared" si="82"/>
        <v>567.88377439700002</v>
      </c>
      <c r="V1039" s="6">
        <f t="shared" si="83"/>
        <v>2022</v>
      </c>
      <c r="W1039" s="10" t="str">
        <f>IFERROR(VLOOKUP(VALUE(D1039),'HSN Lookup'!$A:$B,2,0),"Unknown")</f>
        <v>Household Steel Items</v>
      </c>
      <c r="X1039" s="6" t="str">
        <f t="shared" si="84"/>
        <v>Other</v>
      </c>
    </row>
    <row r="1040" spans="1:24">
      <c r="A1040" s="25" t="s">
        <v>24</v>
      </c>
      <c r="B1040" s="6" t="s">
        <v>1402</v>
      </c>
      <c r="C1040" s="6" t="s">
        <v>26</v>
      </c>
      <c r="D1040" s="26" t="s">
        <v>32</v>
      </c>
      <c r="E1040" s="6" t="s">
        <v>1409</v>
      </c>
      <c r="F1040" s="6" t="str">
        <f>LEFT(E1040, FIND(" ", E1040)-1)</f>
        <v>SB-01</v>
      </c>
      <c r="G1040" s="6" t="str" cm="1">
        <f t="array" ref="G1040">_xlfn.LET(
 _xlpm.txt, TRIM(E1040),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1040" s="6" t="str">
        <f t="shared" si="80"/>
        <v>SB-01</v>
      </c>
      <c r="I1040" s="6" cm="1">
        <f t="array" ref="I1040">_xlfn.LET(
 _xlpm.txt, E1040,
 _xlpm.afterQty, IFERROR(_xlfn.TEXTAFTER(_xlpm.txt, "QTY:"), ""),
 _xlpm.numberText, TRIM(_xlfn.TEXTBEFORE(_xlpm.afterQty, " ")),
 _xlpm.cleanNum, SUBSTITUTE(_xlpm.numberText, ",", ""),
 IF(ISNUMBER(--_xlpm.cleanNum), --_xlpm.cleanNum, "")
)</f>
        <v>5328</v>
      </c>
      <c r="J1040" s="6" cm="1">
        <f t="array" ref="J1040">_xlfn.LET(
 _xlpm.txt, E1040,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5328</v>
      </c>
      <c r="K1040" s="6" t="str" cm="1">
        <f t="array" ref="K1040">_xlfn.LET(
 _xlpm.txt, E1040,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040" s="6" t="str">
        <f>IFERROR(_xlfn.TEXTAFTER(_xlfn.TEXTBEFORE(E1040," PER"),"USD ")," ")</f>
        <v>1.205</v>
      </c>
      <c r="M1040" s="6" t="str">
        <f t="shared" si="81"/>
        <v>OTHER</v>
      </c>
      <c r="N1040" s="6">
        <v>843.6</v>
      </c>
      <c r="O1040" s="6" t="s">
        <v>28</v>
      </c>
      <c r="P1040" s="6">
        <v>659.60519199999999</v>
      </c>
      <c r="Q1040" s="6">
        <v>556442.93999999994</v>
      </c>
      <c r="R1040" s="6">
        <v>8.7480794700000004</v>
      </c>
      <c r="S1040" s="6">
        <v>7379.8798409999999</v>
      </c>
      <c r="T1040" s="27">
        <v>203880.8</v>
      </c>
      <c r="U1040" s="6">
        <f t="shared" si="82"/>
        <v>668.35327146999998</v>
      </c>
      <c r="V1040" s="6">
        <f t="shared" si="83"/>
        <v>2022</v>
      </c>
      <c r="W1040" s="10" t="str">
        <f>IFERROR(VLOOKUP(VALUE(D1040),'HSN Lookup'!$A:$B,2,0),"Unknown")</f>
        <v>Household Steel Items</v>
      </c>
      <c r="X1040" s="6" t="str">
        <f t="shared" si="84"/>
        <v>Other</v>
      </c>
    </row>
    <row r="1041" spans="1:24">
      <c r="A1041" s="25" t="s">
        <v>24</v>
      </c>
      <c r="B1041" s="6" t="s">
        <v>1402</v>
      </c>
      <c r="C1041" s="6" t="s">
        <v>26</v>
      </c>
      <c r="D1041" s="26" t="s">
        <v>32</v>
      </c>
      <c r="E1041" s="6" t="s">
        <v>1408</v>
      </c>
      <c r="F1041" s="6" t="str">
        <f>LEFT(E1041, FIND(" ", E1041)-1)</f>
        <v>NP-21</v>
      </c>
      <c r="G1041" s="6" t="str" cm="1">
        <f t="array" ref="G1041">_xlfn.LET(
 _xlpm.txt, TRIM(E1041),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1041" s="6" t="str">
        <f t="shared" si="80"/>
        <v>NP-21</v>
      </c>
      <c r="I1041" s="6" cm="1">
        <f t="array" ref="I1041">_xlfn.LET(
 _xlpm.txt, E1041,
 _xlpm.afterQty, IFERROR(_xlfn.TEXTAFTER(_xlpm.txt, "QTY:"), ""),
 _xlpm.numberText, TRIM(_xlfn.TEXTBEFORE(_xlpm.afterQty, " ")),
 _xlpm.cleanNum, SUBSTITUTE(_xlpm.numberText, ",", ""),
 IF(ISNUMBER(--_xlpm.cleanNum), --_xlpm.cleanNum, "")
)</f>
        <v>23580</v>
      </c>
      <c r="J1041" s="6" cm="1">
        <f t="array" ref="J1041">_xlfn.LET(
 _xlpm.txt, E1041,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23580</v>
      </c>
      <c r="K1041" s="6" t="str" cm="1">
        <f t="array" ref="K1041">_xlfn.LET(
 _xlpm.txt, E1041,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041" s="6" t="str">
        <f>IFERROR(_xlfn.TEXTAFTER(_xlfn.TEXTBEFORE(E1041," PER"),"USD ")," ")</f>
        <v>1.140</v>
      </c>
      <c r="M1041" s="6" t="str">
        <f t="shared" si="81"/>
        <v>OTHER</v>
      </c>
      <c r="N1041" s="6">
        <v>4192</v>
      </c>
      <c r="O1041" s="6" t="s">
        <v>28</v>
      </c>
      <c r="P1041" s="6">
        <v>555.77213979999999</v>
      </c>
      <c r="Q1041" s="6">
        <v>2329796.81</v>
      </c>
      <c r="R1041" s="6">
        <v>7.3709832860000004</v>
      </c>
      <c r="S1041" s="6">
        <v>30899.161940000002</v>
      </c>
      <c r="T1041" s="27">
        <v>853637.6</v>
      </c>
      <c r="U1041" s="6">
        <f t="shared" si="82"/>
        <v>563.14312308599995</v>
      </c>
      <c r="V1041" s="6">
        <f t="shared" si="83"/>
        <v>2022</v>
      </c>
      <c r="W1041" s="10" t="str">
        <f>IFERROR(VLOOKUP(VALUE(D1041),'HSN Lookup'!$A:$B,2,0),"Unknown")</f>
        <v>Household Steel Items</v>
      </c>
      <c r="X1041" s="6" t="str">
        <f t="shared" si="84"/>
        <v>Other</v>
      </c>
    </row>
    <row r="1042" spans="1:24">
      <c r="A1042" s="25" t="s">
        <v>24</v>
      </c>
      <c r="B1042" s="6" t="s">
        <v>1402</v>
      </c>
      <c r="C1042" s="6" t="s">
        <v>26</v>
      </c>
      <c r="D1042" s="26" t="s">
        <v>29</v>
      </c>
      <c r="E1042" s="6" t="s">
        <v>1410</v>
      </c>
      <c r="F1042" s="6" t="str">
        <f>LEFT(E1042, FIND(" ", E1042)-1)</f>
        <v>OKS-4156</v>
      </c>
      <c r="G1042" s="6" t="str" cm="1">
        <f t="array" ref="G1042">_xlfn.LET(
 _xlpm.txt, TRIM(E1042),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6PCS SET</v>
      </c>
      <c r="H1042" s="6" t="str">
        <f t="shared" si="80"/>
        <v>OKS-4156</v>
      </c>
      <c r="I1042" s="6" cm="1">
        <f t="array" ref="I1042">_xlfn.LET(
 _xlpm.txt, E1042,
 _xlpm.afterQty, IFERROR(_xlfn.TEXTAFTER(_xlpm.txt, "QTY:"), ""),
 _xlpm.numberText, TRIM(_xlfn.TEXTBEFORE(_xlpm.afterQty, " ")),
 _xlpm.cleanNum, SUBSTITUTE(_xlpm.numberText, ",", ""),
 IF(ISNUMBER(--_xlpm.cleanNum), --_xlpm.cleanNum, "")
)</f>
        <v>98000</v>
      </c>
      <c r="J1042" s="6" cm="1">
        <f t="array" ref="J1042">_xlfn.LET(
 _xlpm.txt, E1042,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98000</v>
      </c>
      <c r="K1042" s="6" t="str" cm="1">
        <f t="array" ref="K1042">_xlfn.LET(
 _xlpm.txt, E1042,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42" s="6" t="str">
        <f>IFERROR(_xlfn.TEXTAFTER(_xlfn.TEXTBEFORE(E1042," PER"),"USD ")," ")</f>
        <v>0.275</v>
      </c>
      <c r="M1042" s="6" t="str">
        <f t="shared" si="81"/>
        <v>SET</v>
      </c>
      <c r="N1042" s="6">
        <v>8537.7999999999993</v>
      </c>
      <c r="O1042" s="6" t="s">
        <v>28</v>
      </c>
      <c r="P1042" s="6">
        <v>296.34684700000003</v>
      </c>
      <c r="Q1042" s="6">
        <v>2530150.11</v>
      </c>
      <c r="R1042" s="6">
        <v>3.9303295349999998</v>
      </c>
      <c r="S1042" s="6">
        <v>33556.367509999996</v>
      </c>
      <c r="T1042" s="27">
        <v>1112254</v>
      </c>
      <c r="U1042" s="6">
        <f t="shared" si="82"/>
        <v>300.27717653500002</v>
      </c>
      <c r="V1042" s="6">
        <f t="shared" si="83"/>
        <v>2022</v>
      </c>
      <c r="W1042" s="10" t="str">
        <f>IFERROR(VLOOKUP(VALUE(D1042),'HSN Lookup'!$A:$B,2,0),"Unknown")</f>
        <v>Steel Scrubbers</v>
      </c>
      <c r="X1042" s="6" t="str">
        <f t="shared" si="84"/>
        <v>Scrubber</v>
      </c>
    </row>
    <row r="1043" spans="1:24">
      <c r="A1043" s="25" t="s">
        <v>24</v>
      </c>
      <c r="B1043" s="6" t="s">
        <v>1402</v>
      </c>
      <c r="C1043" s="6" t="s">
        <v>26</v>
      </c>
      <c r="D1043" s="26" t="s">
        <v>32</v>
      </c>
      <c r="E1043" s="6" t="s">
        <v>1404</v>
      </c>
      <c r="F1043" s="6" t="str">
        <f>LEFT(E1043, FIND(" ", E1043)-1)</f>
        <v>NP-20</v>
      </c>
      <c r="G1043" s="6" t="str" cm="1">
        <f t="array" ref="G1043">_xlfn.LET(
 _xlpm.txt, TRIM(E1043),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S-308-C6</v>
      </c>
      <c r="H1043" s="6" t="str">
        <f t="shared" si="80"/>
        <v>NP-20</v>
      </c>
      <c r="I1043" s="6" cm="1">
        <f t="array" ref="I1043">_xlfn.LET(
 _xlpm.txt, E1043,
 _xlpm.afterQty, IFERROR(_xlfn.TEXTAFTER(_xlpm.txt, "QTY:"), ""),
 _xlpm.numberText, TRIM(_xlfn.TEXTBEFORE(_xlpm.afterQty, " ")),
 _xlpm.cleanNum, SUBSTITUTE(_xlpm.numberText, ",", ""),
 IF(ISNUMBER(--_xlpm.cleanNum), --_xlpm.cleanNum, "")
)</f>
        <v>20304</v>
      </c>
      <c r="J1043" s="6" cm="1">
        <f t="array" ref="J1043">_xlfn.LET(
 _xlpm.txt, E1043,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20304</v>
      </c>
      <c r="K1043" s="6" t="str" cm="1">
        <f t="array" ref="K1043">_xlfn.LET(
 _xlpm.txt, E1043,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43" s="6" t="str">
        <f>IFERROR(_xlfn.TEXTAFTER(_xlfn.TEXTBEFORE(E1043," PER"),"USD ")," ")</f>
        <v>1.113</v>
      </c>
      <c r="M1043" s="6" t="str">
        <f t="shared" si="81"/>
        <v>PCS</v>
      </c>
      <c r="N1043" s="6">
        <v>3609.6</v>
      </c>
      <c r="O1043" s="6" t="s">
        <v>28</v>
      </c>
      <c r="P1043" s="6">
        <v>547.17682009999999</v>
      </c>
      <c r="Q1043" s="6">
        <v>1975089.45</v>
      </c>
      <c r="R1043" s="6">
        <v>7.256987005</v>
      </c>
      <c r="S1043" s="6">
        <v>26194.82029</v>
      </c>
      <c r="T1043" s="27">
        <v>723672.8</v>
      </c>
      <c r="U1043" s="6">
        <f t="shared" si="82"/>
        <v>554.43380710500003</v>
      </c>
      <c r="V1043" s="6">
        <f t="shared" si="83"/>
        <v>2022</v>
      </c>
      <c r="W1043" s="10" t="str">
        <f>IFERROR(VLOOKUP(VALUE(D1043),'HSN Lookup'!$A:$B,2,0),"Unknown")</f>
        <v>Household Steel Items</v>
      </c>
      <c r="X1043" s="6" t="str">
        <f t="shared" si="84"/>
        <v>Other</v>
      </c>
    </row>
    <row r="1044" spans="1:24">
      <c r="A1044" s="25" t="s">
        <v>24</v>
      </c>
      <c r="B1044" s="6" t="s">
        <v>1402</v>
      </c>
      <c r="C1044" s="6" t="s">
        <v>26</v>
      </c>
      <c r="D1044" s="26" t="s">
        <v>29</v>
      </c>
      <c r="E1044" s="6" t="s">
        <v>1410</v>
      </c>
      <c r="F1044" s="6" t="str">
        <f>LEFT(E1044, FIND(" ", E1044)-1)</f>
        <v>OKS-4156</v>
      </c>
      <c r="G1044" s="6" t="str" cm="1">
        <f t="array" ref="G1044">_xlfn.LET(
 _xlpm.txt, TRIM(E1044),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6PCS SET</v>
      </c>
      <c r="H1044" s="6" t="str">
        <f t="shared" si="80"/>
        <v>OKS-4156</v>
      </c>
      <c r="I1044" s="6" cm="1">
        <f t="array" ref="I1044">_xlfn.LET(
 _xlpm.txt, E1044,
 _xlpm.afterQty, IFERROR(_xlfn.TEXTAFTER(_xlpm.txt, "QTY:"), ""),
 _xlpm.numberText, TRIM(_xlfn.TEXTBEFORE(_xlpm.afterQty, " ")),
 _xlpm.cleanNum, SUBSTITUTE(_xlpm.numberText, ",", ""),
 IF(ISNUMBER(--_xlpm.cleanNum), --_xlpm.cleanNum, "")
)</f>
        <v>98000</v>
      </c>
      <c r="J1044" s="6" cm="1">
        <f t="array" ref="J1044">_xlfn.LET(
 _xlpm.txt, E1044,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98000</v>
      </c>
      <c r="K1044" s="6" t="str" cm="1">
        <f t="array" ref="K1044">_xlfn.LET(
 _xlpm.txt, E1044,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44" s="6" t="str">
        <f>IFERROR(_xlfn.TEXTAFTER(_xlfn.TEXTBEFORE(E1044," PER"),"USD ")," ")</f>
        <v>0.275</v>
      </c>
      <c r="M1044" s="6" t="str">
        <f t="shared" si="81"/>
        <v>SET</v>
      </c>
      <c r="N1044" s="6">
        <v>8537.7999999999993</v>
      </c>
      <c r="O1044" s="6" t="s">
        <v>28</v>
      </c>
      <c r="P1044" s="6">
        <v>296.34684700000003</v>
      </c>
      <c r="Q1044" s="6">
        <v>2530150.11</v>
      </c>
      <c r="R1044" s="6">
        <v>3.9303295349999998</v>
      </c>
      <c r="S1044" s="6">
        <v>33556.367509999996</v>
      </c>
      <c r="T1044" s="27">
        <v>1112254</v>
      </c>
      <c r="U1044" s="6">
        <f t="shared" si="82"/>
        <v>300.27717653500002</v>
      </c>
      <c r="V1044" s="6">
        <f t="shared" si="83"/>
        <v>2022</v>
      </c>
      <c r="W1044" s="10" t="str">
        <f>IFERROR(VLOOKUP(VALUE(D1044),'HSN Lookup'!$A:$B,2,0),"Unknown")</f>
        <v>Steel Scrubbers</v>
      </c>
      <c r="X1044" s="6" t="str">
        <f t="shared" si="84"/>
        <v>Scrubber</v>
      </c>
    </row>
    <row r="1045" spans="1:24">
      <c r="A1045" s="25" t="s">
        <v>24</v>
      </c>
      <c r="B1045" s="6" t="s">
        <v>1402</v>
      </c>
      <c r="C1045" s="6" t="s">
        <v>26</v>
      </c>
      <c r="D1045" s="26" t="s">
        <v>32</v>
      </c>
      <c r="E1045" s="6" t="s">
        <v>1409</v>
      </c>
      <c r="F1045" s="6" t="str">
        <f>LEFT(E1045, FIND(" ", E1045)-1)</f>
        <v>SB-01</v>
      </c>
      <c r="G1045" s="6" t="str" cm="1">
        <f t="array" ref="G1045">_xlfn.LET(
 _xlpm.txt, TRIM(E1045),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1045" s="6" t="str">
        <f t="shared" si="80"/>
        <v>SB-01</v>
      </c>
      <c r="I1045" s="6" cm="1">
        <f t="array" ref="I1045">_xlfn.LET(
 _xlpm.txt, E1045,
 _xlpm.afterQty, IFERROR(_xlfn.TEXTAFTER(_xlpm.txt, "QTY:"), ""),
 _xlpm.numberText, TRIM(_xlfn.TEXTBEFORE(_xlpm.afterQty, " ")),
 _xlpm.cleanNum, SUBSTITUTE(_xlpm.numberText, ",", ""),
 IF(ISNUMBER(--_xlpm.cleanNum), --_xlpm.cleanNum, "")
)</f>
        <v>5328</v>
      </c>
      <c r="J1045" s="6" cm="1">
        <f t="array" ref="J1045">_xlfn.LET(
 _xlpm.txt, E1045,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5328</v>
      </c>
      <c r="K1045" s="6" t="str" cm="1">
        <f t="array" ref="K1045">_xlfn.LET(
 _xlpm.txt, E1045,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045" s="6" t="str">
        <f>IFERROR(_xlfn.TEXTAFTER(_xlfn.TEXTBEFORE(E1045," PER"),"USD ")," ")</f>
        <v>1.205</v>
      </c>
      <c r="M1045" s="6" t="str">
        <f t="shared" si="81"/>
        <v>OTHER</v>
      </c>
      <c r="N1045" s="6">
        <v>843.6</v>
      </c>
      <c r="O1045" s="6" t="s">
        <v>28</v>
      </c>
      <c r="P1045" s="6">
        <v>659.60519199999999</v>
      </c>
      <c r="Q1045" s="6">
        <v>556442.93999999994</v>
      </c>
      <c r="R1045" s="6">
        <v>8.7480794700000004</v>
      </c>
      <c r="S1045" s="6">
        <v>7379.8798409999999</v>
      </c>
      <c r="T1045" s="27">
        <v>203880.8</v>
      </c>
      <c r="U1045" s="6">
        <f t="shared" si="82"/>
        <v>668.35327146999998</v>
      </c>
      <c r="V1045" s="6">
        <f t="shared" si="83"/>
        <v>2022</v>
      </c>
      <c r="W1045" s="10" t="str">
        <f>IFERROR(VLOOKUP(VALUE(D1045),'HSN Lookup'!$A:$B,2,0),"Unknown")</f>
        <v>Household Steel Items</v>
      </c>
      <c r="X1045" s="6" t="str">
        <f t="shared" si="84"/>
        <v>Other</v>
      </c>
    </row>
    <row r="1046" spans="1:24">
      <c r="A1046" s="25" t="s">
        <v>24</v>
      </c>
      <c r="B1046" s="6" t="s">
        <v>1402</v>
      </c>
      <c r="C1046" s="6" t="s">
        <v>26</v>
      </c>
      <c r="D1046" s="26" t="s">
        <v>32</v>
      </c>
      <c r="E1046" s="6" t="s">
        <v>1403</v>
      </c>
      <c r="F1046" s="6" t="str">
        <f>LEFT(E1046, FIND(" ", E1046)-1)</f>
        <v>KWP-600B</v>
      </c>
      <c r="G1046" s="6" t="str" cm="1">
        <f t="array" ref="G1046">_xlfn.LET(
 _xlpm.txt, TRIM(E1046),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600ML</v>
      </c>
      <c r="H1046" s="6" t="str">
        <f t="shared" si="80"/>
        <v>KWP-600B</v>
      </c>
      <c r="I1046" s="6" cm="1">
        <f t="array" ref="I1046">_xlfn.LET(
 _xlpm.txt, E1046,
 _xlpm.afterQty, IFERROR(_xlfn.TEXTAFTER(_xlpm.txt, "QTY:"), ""),
 _xlpm.numberText, TRIM(_xlfn.TEXTBEFORE(_xlpm.afterQty, " ")),
 _xlpm.cleanNum, SUBSTITUTE(_xlpm.numberText, ",", ""),
 IF(ISNUMBER(--_xlpm.cleanNum), --_xlpm.cleanNum, "")
)</f>
        <v>38800</v>
      </c>
      <c r="J1046" s="6" cm="1">
        <f t="array" ref="J1046">_xlfn.LET(
 _xlpm.txt, E1046,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38800</v>
      </c>
      <c r="K1046" s="6" t="str" cm="1">
        <f t="array" ref="K1046">_xlfn.LET(
 _xlpm.txt, E1046,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46" s="6" t="str">
        <f>IFERROR(_xlfn.TEXTAFTER(_xlfn.TEXTBEFORE(E1046," PER"),"USD ")," ")</f>
        <v>1.29</v>
      </c>
      <c r="M1046" s="6" t="str">
        <f t="shared" si="81"/>
        <v>PCS</v>
      </c>
      <c r="N1046" s="6">
        <v>6790</v>
      </c>
      <c r="O1046" s="6" t="s">
        <v>28</v>
      </c>
      <c r="P1046" s="6">
        <v>629.22725330000003</v>
      </c>
      <c r="Q1046" s="6">
        <v>4272453.05</v>
      </c>
      <c r="R1046" s="6">
        <v>8.3451890360000007</v>
      </c>
      <c r="S1046" s="6">
        <v>56663.833550000003</v>
      </c>
      <c r="T1046" s="27">
        <v>1565426.8</v>
      </c>
      <c r="U1046" s="6">
        <f t="shared" si="82"/>
        <v>637.57244233599999</v>
      </c>
      <c r="V1046" s="6">
        <f t="shared" si="83"/>
        <v>2022</v>
      </c>
      <c r="W1046" s="10" t="str">
        <f>IFERROR(VLOOKUP(VALUE(D1046),'HSN Lookup'!$A:$B,2,0),"Unknown")</f>
        <v>Household Steel Items</v>
      </c>
      <c r="X1046" s="6" t="str">
        <f t="shared" si="84"/>
        <v>Other</v>
      </c>
    </row>
    <row r="1047" spans="1:24">
      <c r="A1047" s="25" t="s">
        <v>24</v>
      </c>
      <c r="B1047" s="6" t="s">
        <v>1402</v>
      </c>
      <c r="C1047" s="6" t="s">
        <v>26</v>
      </c>
      <c r="D1047" s="26" t="s">
        <v>32</v>
      </c>
      <c r="E1047" s="6" t="s">
        <v>1406</v>
      </c>
      <c r="F1047" s="6" t="str">
        <f>LEFT(E1047, FIND(" ", E1047)-1)</f>
        <v>SL-01</v>
      </c>
      <c r="G1047" s="6" t="str" cm="1">
        <f t="array" ref="G1047">_xlfn.LET(
 _xlpm.txt, TRIM(E1047),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COLA BOTTLE 750ML SK750</v>
      </c>
      <c r="H1047" s="6" t="str">
        <f t="shared" si="80"/>
        <v>SL-01</v>
      </c>
      <c r="I1047" s="6" cm="1">
        <f t="array" ref="I1047">_xlfn.LET(
 _xlpm.txt, E1047,
 _xlpm.afterQty, IFERROR(_xlfn.TEXTAFTER(_xlpm.txt, "QTY:"), ""),
 _xlpm.numberText, TRIM(_xlfn.TEXTBEFORE(_xlpm.afterQty, " ")),
 _xlpm.cleanNum, SUBSTITUTE(_xlpm.numberText, ",", ""),
 IF(ISNUMBER(--_xlpm.cleanNum), --_xlpm.cleanNum, "")
)</f>
        <v>14904</v>
      </c>
      <c r="J1047" s="6" cm="1">
        <f t="array" ref="J1047">_xlfn.LET(
 _xlpm.txt, E1047,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14904</v>
      </c>
      <c r="K1047" s="6" t="str" cm="1">
        <f t="array" ref="K1047">_xlfn.LET(
 _xlpm.txt, E1047,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47" s="6" t="str">
        <f>IFERROR(_xlfn.TEXTAFTER(_xlfn.TEXTBEFORE(E1047," PER"),"USD ")," ")</f>
        <v>1.300</v>
      </c>
      <c r="M1047" s="6" t="str">
        <f t="shared" si="81"/>
        <v>PCS</v>
      </c>
      <c r="N1047" s="6">
        <v>2980.8</v>
      </c>
      <c r="O1047" s="6" t="s">
        <v>28</v>
      </c>
      <c r="P1047" s="6">
        <v>568.09821520000003</v>
      </c>
      <c r="Q1047" s="6">
        <v>1693387.16</v>
      </c>
      <c r="R1047" s="6">
        <v>7.5344590880000002</v>
      </c>
      <c r="S1047" s="6">
        <v>22458.715649999998</v>
      </c>
      <c r="T1047" s="27">
        <v>620457</v>
      </c>
      <c r="U1047" s="6">
        <f t="shared" si="82"/>
        <v>575.63267428799998</v>
      </c>
      <c r="V1047" s="6">
        <f t="shared" si="83"/>
        <v>2022</v>
      </c>
      <c r="W1047" s="10" t="str">
        <f>IFERROR(VLOOKUP(VALUE(D1047),'HSN Lookup'!$A:$B,2,0),"Unknown")</f>
        <v>Household Steel Items</v>
      </c>
      <c r="X1047" s="6" t="str">
        <f t="shared" si="84"/>
        <v>Other</v>
      </c>
    </row>
    <row r="1048" spans="1:24">
      <c r="A1048" s="25" t="s">
        <v>24</v>
      </c>
      <c r="B1048" s="6" t="s">
        <v>1411</v>
      </c>
      <c r="C1048" s="6" t="s">
        <v>26</v>
      </c>
      <c r="D1048" s="26" t="s">
        <v>32</v>
      </c>
      <c r="E1048" s="6" t="s">
        <v>1412</v>
      </c>
      <c r="F1048" s="6" t="str">
        <f>LEFT(E1048, FIND(" ", E1048)-1)</f>
        <v>2628</v>
      </c>
      <c r="G1048" s="6" t="str" cm="1">
        <f t="array" ref="G1048">_xlfn.LET(
 _xlpm.txt, TRIM(E1048),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HOUSEHOLD STEEL HOOK 3PCS SET</v>
      </c>
      <c r="H1048" s="6" t="str">
        <f t="shared" si="80"/>
        <v>2628</v>
      </c>
      <c r="I1048" s="6" cm="1">
        <f t="array" ref="I1048">_xlfn.LET(
 _xlpm.txt, E1048,
 _xlpm.afterQty, IFERROR(_xlfn.TEXTAFTER(_xlpm.txt, "QTY:"), ""),
 _xlpm.numberText, TRIM(_xlfn.TEXTBEFORE(_xlpm.afterQty, " ")),
 _xlpm.cleanNum, SUBSTITUTE(_xlpm.numberText, ",", ""),
 IF(ISNUMBER(--_xlpm.cleanNum), --_xlpm.cleanNum, "")
)</f>
        <v>167400</v>
      </c>
      <c r="J1048" s="6" cm="1">
        <f t="array" ref="J1048">_xlfn.LET(
 _xlpm.txt, E1048,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167400</v>
      </c>
      <c r="K1048" s="6" t="str" cm="1">
        <f t="array" ref="K1048">_xlfn.LET(
 _xlpm.txt, E1048,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48" s="6" t="str">
        <f>IFERROR(_xlfn.TEXTAFTER(_xlfn.TEXTBEFORE(E1048," PER"),"USD ")," ")</f>
        <v xml:space="preserve"> </v>
      </c>
      <c r="M1048" s="6" t="str">
        <f t="shared" si="81"/>
        <v>PCS</v>
      </c>
      <c r="N1048" s="6">
        <v>5673</v>
      </c>
      <c r="O1048" s="6" t="s">
        <v>28</v>
      </c>
      <c r="P1048" s="6">
        <v>1068.739716</v>
      </c>
      <c r="Q1048" s="6">
        <v>6062960.4100000001</v>
      </c>
      <c r="R1048" s="6">
        <v>14.174266790000001</v>
      </c>
      <c r="S1048" s="6">
        <v>80410.615520000007</v>
      </c>
      <c r="T1048" s="27">
        <v>2221468.7000000002</v>
      </c>
      <c r="U1048" s="6">
        <f t="shared" si="82"/>
        <v>1082.9139827900001</v>
      </c>
      <c r="V1048" s="6">
        <f t="shared" si="83"/>
        <v>2022</v>
      </c>
      <c r="W1048" s="10" t="str">
        <f>IFERROR(VLOOKUP(VALUE(D1048),'HSN Lookup'!$A:$B,2,0),"Unknown")</f>
        <v>Household Steel Items</v>
      </c>
      <c r="X1048" s="6" t="str">
        <f t="shared" si="84"/>
        <v>Other</v>
      </c>
    </row>
    <row r="1049" spans="1:24">
      <c r="A1049" s="25" t="s">
        <v>24</v>
      </c>
      <c r="B1049" s="6" t="s">
        <v>1411</v>
      </c>
      <c r="C1049" s="6" t="s">
        <v>26</v>
      </c>
      <c r="D1049" s="26" t="s">
        <v>32</v>
      </c>
      <c r="E1049" s="6" t="s">
        <v>1412</v>
      </c>
      <c r="F1049" s="6" t="str">
        <f>LEFT(E1049, FIND(" ", E1049)-1)</f>
        <v>2628</v>
      </c>
      <c r="G1049" s="6" t="str" cm="1">
        <f t="array" ref="G1049">_xlfn.LET(
 _xlpm.txt, TRIM(E1049),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HOUSEHOLD STEEL HOOK 3PCS SET</v>
      </c>
      <c r="H1049" s="6" t="str">
        <f t="shared" si="80"/>
        <v>2628</v>
      </c>
      <c r="I1049" s="6" cm="1">
        <f t="array" ref="I1049">_xlfn.LET(
 _xlpm.txt, E1049,
 _xlpm.afterQty, IFERROR(_xlfn.TEXTAFTER(_xlpm.txt, "QTY:"), ""),
 _xlpm.numberText, TRIM(_xlfn.TEXTBEFORE(_xlpm.afterQty, " ")),
 _xlpm.cleanNum, SUBSTITUTE(_xlpm.numberText, ",", ""),
 IF(ISNUMBER(--_xlpm.cleanNum), --_xlpm.cleanNum, "")
)</f>
        <v>167400</v>
      </c>
      <c r="J1049" s="6" cm="1">
        <f t="array" ref="J1049">_xlfn.LET(
 _xlpm.txt, E1049,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167400</v>
      </c>
      <c r="K1049" s="6" t="str" cm="1">
        <f t="array" ref="K1049">_xlfn.LET(
 _xlpm.txt, E1049,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49" s="6" t="str">
        <f>IFERROR(_xlfn.TEXTAFTER(_xlfn.TEXTBEFORE(E1049," PER"),"USD ")," ")</f>
        <v xml:space="preserve"> </v>
      </c>
      <c r="M1049" s="6" t="str">
        <f t="shared" si="81"/>
        <v>PCS</v>
      </c>
      <c r="N1049" s="6">
        <v>5673</v>
      </c>
      <c r="O1049" s="6" t="s">
        <v>28</v>
      </c>
      <c r="P1049" s="6">
        <v>1068.739716</v>
      </c>
      <c r="Q1049" s="6">
        <v>6062960.4100000001</v>
      </c>
      <c r="R1049" s="6">
        <v>14.174266790000001</v>
      </c>
      <c r="S1049" s="6">
        <v>80410.615520000007</v>
      </c>
      <c r="T1049" s="27">
        <v>2221468.7000000002</v>
      </c>
      <c r="U1049" s="6">
        <f t="shared" si="82"/>
        <v>1082.9139827900001</v>
      </c>
      <c r="V1049" s="6">
        <f t="shared" si="83"/>
        <v>2022</v>
      </c>
      <c r="W1049" s="10" t="str">
        <f>IFERROR(VLOOKUP(VALUE(D1049),'HSN Lookup'!$A:$B,2,0),"Unknown")</f>
        <v>Household Steel Items</v>
      </c>
      <c r="X1049" s="6" t="str">
        <f t="shared" si="84"/>
        <v>Other</v>
      </c>
    </row>
    <row r="1050" spans="1:24">
      <c r="A1050" s="25" t="s">
        <v>24</v>
      </c>
      <c r="B1050" s="6" t="s">
        <v>1413</v>
      </c>
      <c r="C1050" s="6" t="s">
        <v>26</v>
      </c>
      <c r="D1050" s="26" t="s">
        <v>32</v>
      </c>
      <c r="E1050" s="6" t="s">
        <v>1414</v>
      </c>
      <c r="F1050" s="6" t="str">
        <f>LEFT(E1050, FIND(" ", E1050)-1)</f>
        <v>NP-20</v>
      </c>
      <c r="G1050" s="6" t="str" cm="1">
        <f t="array" ref="G1050">_xlfn.LET(
 _xlpm.txt, TRIM(E1050),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1050" s="6" t="str">
        <f t="shared" si="80"/>
        <v>NP-20</v>
      </c>
      <c r="I1050" s="6" cm="1">
        <f t="array" ref="I1050">_xlfn.LET(
 _xlpm.txt, E1050,
 _xlpm.afterQty, IFERROR(_xlfn.TEXTAFTER(_xlpm.txt, "QTY:"), ""),
 _xlpm.numberText, TRIM(_xlfn.TEXTBEFORE(_xlpm.afterQty, " ")),
 _xlpm.cleanNum, SUBSTITUTE(_xlpm.numberText, ",", ""),
 IF(ISNUMBER(--_xlpm.cleanNum), --_xlpm.cleanNum, "")
)</f>
        <v>4068</v>
      </c>
      <c r="J1050" s="6" cm="1">
        <f t="array" ref="J1050">_xlfn.LET(
 _xlpm.txt, E1050,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4068</v>
      </c>
      <c r="K1050" s="6" t="str" cm="1">
        <f t="array" ref="K1050">_xlfn.LET(
 _xlpm.txt, E1050,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050" s="6" t="str">
        <f>IFERROR(_xlfn.TEXTAFTER(_xlfn.TEXTBEFORE(E1050," PER"),"USD ")," ")</f>
        <v>1.113</v>
      </c>
      <c r="M1050" s="6" t="str">
        <f t="shared" si="81"/>
        <v>OTHER</v>
      </c>
      <c r="N1050" s="6">
        <v>723.2</v>
      </c>
      <c r="O1050" s="6" t="s">
        <v>28</v>
      </c>
      <c r="P1050" s="6">
        <v>537.87432249999995</v>
      </c>
      <c r="Q1050" s="6">
        <v>388990.71</v>
      </c>
      <c r="R1050" s="6">
        <v>7.1336117039999998</v>
      </c>
      <c r="S1050" s="6">
        <v>5159.0279840000003</v>
      </c>
      <c r="T1050" s="27">
        <v>142526.1</v>
      </c>
      <c r="U1050" s="6">
        <f t="shared" si="82"/>
        <v>545.00793420399998</v>
      </c>
      <c r="V1050" s="6">
        <f t="shared" si="83"/>
        <v>2022</v>
      </c>
      <c r="W1050" s="10" t="str">
        <f>IFERROR(VLOOKUP(VALUE(D1050),'HSN Lookup'!$A:$B,2,0),"Unknown")</f>
        <v>Household Steel Items</v>
      </c>
      <c r="X1050" s="6" t="str">
        <f t="shared" si="84"/>
        <v>Other</v>
      </c>
    </row>
    <row r="1051" spans="1:24">
      <c r="A1051" s="25" t="s">
        <v>24</v>
      </c>
      <c r="B1051" s="6" t="s">
        <v>1413</v>
      </c>
      <c r="C1051" s="6" t="s">
        <v>26</v>
      </c>
      <c r="D1051" s="26" t="s">
        <v>32</v>
      </c>
      <c r="E1051" s="6" t="s">
        <v>1415</v>
      </c>
      <c r="F1051" s="6" t="str">
        <f>LEFT(E1051, FIND(" ", E1051)-1)</f>
        <v>SB-01</v>
      </c>
      <c r="G1051" s="6" t="str" cm="1">
        <f t="array" ref="G1051">_xlfn.LET(
 _xlpm.txt, TRIM(E1051),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1051" s="6" t="str">
        <f t="shared" si="80"/>
        <v>SB-01</v>
      </c>
      <c r="I1051" s="6" t="str" cm="1">
        <f t="array" ref="I1051">_xlfn.LET(
 _xlpm.txt, E1051,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51" s="6" t="e" cm="1">
        <f t="array" ref="J1051">_xlfn.LET(
 _xlpm.txt, E1051,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051" s="6" t="e" cm="1">
        <f t="array" ref="K1051">_xlfn.LET(
 _xlpm.txt, E1051,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051" s="6" t="str">
        <f>IFERROR(_xlfn.TEXTAFTER(_xlfn.TEXTBEFORE(E1051," PER"),"USD ")," ")</f>
        <v>1.205</v>
      </c>
      <c r="M1051" s="6" t="e">
        <f t="shared" si="81"/>
        <v>#VALUE!</v>
      </c>
      <c r="N1051" s="6">
        <v>6680.4</v>
      </c>
      <c r="O1051" s="6" t="s">
        <v>28</v>
      </c>
      <c r="P1051" s="6">
        <v>653.84981889999995</v>
      </c>
      <c r="Q1051" s="6">
        <v>4367978.33</v>
      </c>
      <c r="R1051" s="6">
        <v>8.6717482609999994</v>
      </c>
      <c r="S1051" s="6">
        <v>57930.747080000001</v>
      </c>
      <c r="T1051" s="27">
        <v>1600427.3</v>
      </c>
      <c r="U1051" s="6">
        <f t="shared" si="82"/>
        <v>662.52156716099989</v>
      </c>
      <c r="V1051" s="6">
        <f t="shared" si="83"/>
        <v>2022</v>
      </c>
      <c r="W1051" s="10" t="str">
        <f>IFERROR(VLOOKUP(VALUE(D1051),'HSN Lookup'!$A:$B,2,0),"Unknown")</f>
        <v>Household Steel Items</v>
      </c>
      <c r="X1051" s="6" t="str">
        <f t="shared" si="84"/>
        <v>Other</v>
      </c>
    </row>
    <row r="1052" spans="1:24">
      <c r="A1052" s="25" t="s">
        <v>24</v>
      </c>
      <c r="B1052" s="6" t="s">
        <v>1416</v>
      </c>
      <c r="C1052" s="6" t="s">
        <v>26</v>
      </c>
      <c r="D1052" s="26" t="s">
        <v>32</v>
      </c>
      <c r="E1052" s="6" t="s">
        <v>1300</v>
      </c>
      <c r="F1052" s="6" t="str">
        <f>LEFT(E1052, FIND(" ", E1052)-1)</f>
        <v>SM1168</v>
      </c>
      <c r="G1052" s="6" t="str" cm="1">
        <f t="array" ref="G1052">_xlfn.LET(
 _xlpm.txt, TRIM(E1052),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HANGER WITH HOOK</v>
      </c>
      <c r="H1052" s="6" t="str">
        <f t="shared" si="80"/>
        <v>SM1168</v>
      </c>
      <c r="I1052" s="6" cm="1">
        <f t="array" ref="I1052">_xlfn.LET(
 _xlpm.txt, E1052,
 _xlpm.afterQty, IFERROR(_xlfn.TEXTAFTER(_xlpm.txt, "QTY:"), ""),
 _xlpm.numberText, TRIM(_xlfn.TEXTBEFORE(_xlpm.afterQty, " ")),
 _xlpm.cleanNum, SUBSTITUTE(_xlpm.numberText, ",", ""),
 IF(ISNUMBER(--_xlpm.cleanNum), --_xlpm.cleanNum, "")
)</f>
        <v>57792</v>
      </c>
      <c r="J1052" s="6" cm="1">
        <f t="array" ref="J1052">_xlfn.LET(
 _xlpm.txt, E1052,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57792</v>
      </c>
      <c r="K1052" s="6" t="str" cm="1">
        <f t="array" ref="K1052">_xlfn.LET(
 _xlpm.txt, E1052,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52" s="6" t="str">
        <f>IFERROR(_xlfn.TEXTAFTER(_xlfn.TEXTBEFORE(E1052," PER"),"USD ")," ")</f>
        <v>1.35</v>
      </c>
      <c r="M1052" s="6" t="str">
        <f t="shared" si="81"/>
        <v>PCS</v>
      </c>
      <c r="N1052" s="6">
        <v>10836</v>
      </c>
      <c r="O1052" s="6" t="s">
        <v>28</v>
      </c>
      <c r="P1052" s="6">
        <v>573.60709489999999</v>
      </c>
      <c r="Q1052" s="6">
        <v>6215606.4800000004</v>
      </c>
      <c r="R1052" s="6">
        <v>7.4349591039999998</v>
      </c>
      <c r="S1052" s="6">
        <v>80565.216849999997</v>
      </c>
      <c r="T1052" s="27">
        <v>2277398.2000000002</v>
      </c>
      <c r="U1052" s="6">
        <f t="shared" si="82"/>
        <v>581.04205400399997</v>
      </c>
      <c r="V1052" s="6">
        <f t="shared" si="83"/>
        <v>2021</v>
      </c>
      <c r="W1052" s="10" t="str">
        <f>IFERROR(VLOOKUP(VALUE(D1052),'HSN Lookup'!$A:$B,2,0),"Unknown")</f>
        <v>Household Steel Items</v>
      </c>
      <c r="X1052" s="6" t="str">
        <f t="shared" si="84"/>
        <v>Hanger</v>
      </c>
    </row>
    <row r="1053" spans="1:24">
      <c r="A1053" s="25" t="s">
        <v>24</v>
      </c>
      <c r="B1053" s="6" t="s">
        <v>1416</v>
      </c>
      <c r="C1053" s="6" t="s">
        <v>26</v>
      </c>
      <c r="D1053" s="26" t="s">
        <v>32</v>
      </c>
      <c r="E1053" s="6" t="s">
        <v>1417</v>
      </c>
      <c r="F1053" s="6" t="str">
        <f>LEFT(E1053, FIND(" ", E1053)-1)</f>
        <v>RS-02</v>
      </c>
      <c r="G1053" s="6" t="str" cm="1">
        <f t="array" ref="G1053">_xlfn.LET(
 _xlpm.txt, TRIM(E1053),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HAND BLENDER</v>
      </c>
      <c r="H1053" s="6" t="str">
        <f t="shared" si="80"/>
        <v>RS-02</v>
      </c>
      <c r="I1053" s="6" cm="1">
        <f t="array" ref="I1053">_xlfn.LET(
 _xlpm.txt, E1053,
 _xlpm.afterQty, IFERROR(_xlfn.TEXTAFTER(_xlpm.txt, "QTY:"), ""),
 _xlpm.numberText, TRIM(_xlfn.TEXTBEFORE(_xlpm.afterQty, " ")),
 _xlpm.cleanNum, SUBSTITUTE(_xlpm.numberText, ",", ""),
 IF(ISNUMBER(--_xlpm.cleanNum), --_xlpm.cleanNum, "")
)</f>
        <v>50000</v>
      </c>
      <c r="J1053" s="6" cm="1">
        <f t="array" ref="J1053">_xlfn.LET(
 _xlpm.txt, E1053,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50000</v>
      </c>
      <c r="K1053" s="6" t="str" cm="1">
        <f t="array" ref="K1053">_xlfn.LET(
 _xlpm.txt, E1053,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53" s="6" t="str">
        <f>IFERROR(_xlfn.TEXTAFTER(_xlfn.TEXTBEFORE(E1053," PER"),"USD ")," ")</f>
        <v>0.461</v>
      </c>
      <c r="M1053" s="6" t="str">
        <f t="shared" si="81"/>
        <v>PCS</v>
      </c>
      <c r="N1053" s="6">
        <v>2900</v>
      </c>
      <c r="O1053" s="6" t="s">
        <v>28</v>
      </c>
      <c r="P1053" s="6">
        <v>698.44138620000001</v>
      </c>
      <c r="Q1053" s="6">
        <v>2025480.02</v>
      </c>
      <c r="R1053" s="6">
        <v>9.0530315780000006</v>
      </c>
      <c r="S1053" s="6">
        <v>26253.791570000001</v>
      </c>
      <c r="T1053" s="27">
        <v>742135.9</v>
      </c>
      <c r="U1053" s="6">
        <f t="shared" si="82"/>
        <v>707.49441777799996</v>
      </c>
      <c r="V1053" s="6">
        <f t="shared" si="83"/>
        <v>2021</v>
      </c>
      <c r="W1053" s="10" t="str">
        <f>IFERROR(VLOOKUP(VALUE(D1053),'HSN Lookup'!$A:$B,2,0),"Unknown")</f>
        <v>Household Steel Items</v>
      </c>
      <c r="X1053" s="6" t="str">
        <f t="shared" si="84"/>
        <v>Other</v>
      </c>
    </row>
    <row r="1054" spans="1:24">
      <c r="A1054" s="25" t="s">
        <v>24</v>
      </c>
      <c r="B1054" s="6" t="s">
        <v>1416</v>
      </c>
      <c r="C1054" s="6" t="s">
        <v>26</v>
      </c>
      <c r="D1054" s="26" t="s">
        <v>32</v>
      </c>
      <c r="E1054" s="6" t="s">
        <v>1418</v>
      </c>
      <c r="F1054" s="6" t="str">
        <f>LEFT(E1054, FIND(" ", E1054)-1)</f>
        <v>NP-55</v>
      </c>
      <c r="G1054" s="6" t="str" cm="1">
        <f t="array" ref="G1054">_xlfn.LET(
 _xlpm.txt, TRIM(E1054),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1054" s="6" t="str">
        <f t="shared" si="80"/>
        <v>NP-55</v>
      </c>
      <c r="I1054" s="6" cm="1">
        <f t="array" ref="I1054">_xlfn.LET(
 _xlpm.txt, E1054,
 _xlpm.afterQty, IFERROR(_xlfn.TEXTAFTER(_xlpm.txt, "QTY:"), ""),
 _xlpm.numberText, TRIM(_xlfn.TEXTBEFORE(_xlpm.afterQty, " ")),
 _xlpm.cleanNum, SUBSTITUTE(_xlpm.numberText, ",", ""),
 IF(ISNUMBER(--_xlpm.cleanNum), --_xlpm.cleanNum, "")
)</f>
        <v>77544</v>
      </c>
      <c r="J1054" s="6" cm="1">
        <f t="array" ref="J1054">_xlfn.LET(
 _xlpm.txt, E1054,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77544</v>
      </c>
      <c r="K1054" s="6" t="str" cm="1">
        <f t="array" ref="K1054">_xlfn.LET(
 _xlpm.txt, E1054,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54" s="6" t="str">
        <f>IFERROR(_xlfn.TEXTAFTER(_xlfn.TEXTBEFORE(E1054," PER"),"USD ")," ")</f>
        <v>0.3285</v>
      </c>
      <c r="M1054" s="6" t="str">
        <f t="shared" si="81"/>
        <v>PCS</v>
      </c>
      <c r="N1054" s="6">
        <v>3554.1</v>
      </c>
      <c r="O1054" s="6" t="s">
        <v>28</v>
      </c>
      <c r="P1054" s="6">
        <v>622.66732509999997</v>
      </c>
      <c r="Q1054" s="6">
        <v>2213021.94</v>
      </c>
      <c r="R1054" s="6">
        <v>8.0708661710000005</v>
      </c>
      <c r="S1054" s="6">
        <v>28684.66546</v>
      </c>
      <c r="T1054" s="27">
        <v>810851.2</v>
      </c>
      <c r="U1054" s="6">
        <f t="shared" si="82"/>
        <v>630.73819127100001</v>
      </c>
      <c r="V1054" s="6">
        <f t="shared" si="83"/>
        <v>2021</v>
      </c>
      <c r="W1054" s="10" t="str">
        <f>IFERROR(VLOOKUP(VALUE(D1054),'HSN Lookup'!$A:$B,2,0),"Unknown")</f>
        <v>Household Steel Items</v>
      </c>
      <c r="X1054" s="6" t="str">
        <f t="shared" si="84"/>
        <v>Tea Strainer</v>
      </c>
    </row>
    <row r="1055" spans="1:24">
      <c r="A1055" s="25" t="s">
        <v>24</v>
      </c>
      <c r="B1055" s="6" t="s">
        <v>1416</v>
      </c>
      <c r="C1055" s="6" t="s">
        <v>26</v>
      </c>
      <c r="D1055" s="26" t="s">
        <v>29</v>
      </c>
      <c r="E1055" s="6" t="s">
        <v>1419</v>
      </c>
      <c r="F1055" s="6" t="str">
        <f>LEFT(E1055, FIND(" ", E1055)-1)</f>
        <v>8001-2</v>
      </c>
      <c r="G1055" s="6" t="str" cm="1">
        <f t="array" ref="G1055">_xlfn.LET(
 _xlpm.txt, TRIM(E1055),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1055" s="6" t="str">
        <f t="shared" si="80"/>
        <v>8001-2</v>
      </c>
      <c r="I1055" s="6" cm="1">
        <f t="array" ref="I1055">_xlfn.LET(
 _xlpm.txt, E1055,
 _xlpm.afterQty, IFERROR(_xlfn.TEXTAFTER(_xlpm.txt, "QTY:"), ""),
 _xlpm.numberText, TRIM(_xlfn.TEXTBEFORE(_xlpm.afterQty, " ")),
 _xlpm.cleanNum, SUBSTITUTE(_xlpm.numberText, ",", ""),
 IF(ISNUMBER(--_xlpm.cleanNum), --_xlpm.cleanNum, "")
)</f>
        <v>164400</v>
      </c>
      <c r="J1055" s="6" cm="1">
        <f t="array" ref="J1055">_xlfn.LET(
 _xlpm.txt, E1055,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164400</v>
      </c>
      <c r="K1055" s="6" t="str" cm="1">
        <f t="array" ref="K1055">_xlfn.LET(
 _xlpm.txt, E1055,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55" s="6" t="str">
        <f>IFERROR(_xlfn.TEXTAFTER(_xlfn.TEXTBEFORE(E1055," PER"),"USD ")," ")</f>
        <v>0.168</v>
      </c>
      <c r="M1055" s="6" t="str">
        <f t="shared" si="81"/>
        <v>SET</v>
      </c>
      <c r="N1055" s="6">
        <v>4795</v>
      </c>
      <c r="O1055" s="6" t="s">
        <v>28</v>
      </c>
      <c r="P1055" s="6">
        <v>485.1613097</v>
      </c>
      <c r="Q1055" s="6">
        <v>2326348.48</v>
      </c>
      <c r="R1055" s="6">
        <v>6.2885458160000001</v>
      </c>
      <c r="S1055" s="6">
        <v>30153.57719</v>
      </c>
      <c r="T1055" s="27">
        <v>1022662.8</v>
      </c>
      <c r="U1055" s="6">
        <f t="shared" si="82"/>
        <v>491.44985551600001</v>
      </c>
      <c r="V1055" s="6">
        <f t="shared" si="83"/>
        <v>2021</v>
      </c>
      <c r="W1055" s="10" t="str">
        <f>IFERROR(VLOOKUP(VALUE(D1055),'HSN Lookup'!$A:$B,2,0),"Unknown")</f>
        <v>Steel Scrubbers</v>
      </c>
      <c r="X1055" s="6" t="str">
        <f t="shared" si="84"/>
        <v>Scrubber</v>
      </c>
    </row>
    <row r="1056" spans="1:24">
      <c r="A1056" s="25" t="s">
        <v>24</v>
      </c>
      <c r="B1056" s="6" t="s">
        <v>1416</v>
      </c>
      <c r="C1056" s="6" t="s">
        <v>26</v>
      </c>
      <c r="D1056" s="26" t="s">
        <v>32</v>
      </c>
      <c r="E1056" s="6" t="s">
        <v>1420</v>
      </c>
      <c r="F1056" s="6" t="str">
        <f>LEFT(E1056, FIND(" ", E1056)-1)</f>
        <v>AM-217</v>
      </c>
      <c r="G1056" s="6" t="str" cm="1">
        <f t="array" ref="G1056">_xlfn.LET(
 _xlpm.txt, TRIM(E1056),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LEMON SQUEEZER</v>
      </c>
      <c r="H1056" s="6" t="str">
        <f t="shared" si="80"/>
        <v>AM-217</v>
      </c>
      <c r="I1056" s="6" cm="1">
        <f t="array" ref="I1056">_xlfn.LET(
 _xlpm.txt, E1056,
 _xlpm.afterQty, IFERROR(_xlfn.TEXTAFTER(_xlpm.txt, "QTY:"), ""),
 _xlpm.numberText, TRIM(_xlfn.TEXTBEFORE(_xlpm.afterQty, " ")),
 _xlpm.cleanNum, SUBSTITUTE(_xlpm.numberText, ",", ""),
 IF(ISNUMBER(--_xlpm.cleanNum), --_xlpm.cleanNum, "")
)</f>
        <v>5100</v>
      </c>
      <c r="J1056" s="6" cm="1">
        <f t="array" ref="J1056">_xlfn.LET(
 _xlpm.txt, E1056,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5100</v>
      </c>
      <c r="K1056" s="6" t="str" cm="1">
        <f t="array" ref="K1056">_xlfn.LET(
 _xlpm.txt, E1056,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56" s="6" t="str">
        <f>IFERROR(_xlfn.TEXTAFTER(_xlfn.TEXTBEFORE(E1056," PER"),"USD ")," ")</f>
        <v>2.1327</v>
      </c>
      <c r="M1056" s="6" t="str">
        <f t="shared" si="81"/>
        <v>PCS</v>
      </c>
      <c r="N1056" s="6">
        <v>1402.5</v>
      </c>
      <c r="O1056" s="6" t="s">
        <v>28</v>
      </c>
      <c r="P1056" s="6">
        <v>673.75078069999995</v>
      </c>
      <c r="Q1056" s="6">
        <v>944935.47</v>
      </c>
      <c r="R1056" s="6">
        <v>8.7329978060000002</v>
      </c>
      <c r="S1056" s="6">
        <v>12248.029420000001</v>
      </c>
      <c r="T1056" s="27">
        <v>346224.4</v>
      </c>
      <c r="U1056" s="6">
        <f t="shared" si="82"/>
        <v>682.48377850599991</v>
      </c>
      <c r="V1056" s="6">
        <f t="shared" si="83"/>
        <v>2021</v>
      </c>
      <c r="W1056" s="10" t="str">
        <f>IFERROR(VLOOKUP(VALUE(D1056),'HSN Lookup'!$A:$B,2,0),"Unknown")</f>
        <v>Household Steel Items</v>
      </c>
      <c r="X1056" s="6" t="str">
        <f t="shared" si="84"/>
        <v>Other</v>
      </c>
    </row>
    <row r="1057" spans="1:24">
      <c r="A1057" s="25" t="s">
        <v>24</v>
      </c>
      <c r="B1057" s="6" t="s">
        <v>1416</v>
      </c>
      <c r="C1057" s="6" t="s">
        <v>26</v>
      </c>
      <c r="D1057" s="26" t="s">
        <v>32</v>
      </c>
      <c r="E1057" s="6" t="s">
        <v>1421</v>
      </c>
      <c r="F1057" s="6" t="str">
        <f>LEFT(E1057, FIND(" ", E1057)-1)</f>
        <v>NP-19</v>
      </c>
      <c r="G1057" s="6" t="str" cm="1">
        <f t="array" ref="G1057">_xlfn.LET(
 _xlpm.txt, TRIM(E1057),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1057" s="6" t="str">
        <f t="shared" si="80"/>
        <v>NP-19</v>
      </c>
      <c r="I1057" s="6" cm="1">
        <f t="array" ref="I1057">_xlfn.LET(
 _xlpm.txt, E1057,
 _xlpm.afterQty, IFERROR(_xlfn.TEXTAFTER(_xlpm.txt, "QTY:"), ""),
 _xlpm.numberText, TRIM(_xlfn.TEXTBEFORE(_xlpm.afterQty, " ")),
 _xlpm.cleanNum, SUBSTITUTE(_xlpm.numberText, ",", ""),
 IF(ISNUMBER(--_xlpm.cleanNum), --_xlpm.cleanNum, "")
)</f>
        <v>10848</v>
      </c>
      <c r="J1057" s="6" cm="1">
        <f t="array" ref="J1057">_xlfn.LET(
 _xlpm.txt, E1057,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10848</v>
      </c>
      <c r="K1057" s="6" t="str" cm="1">
        <f t="array" ref="K1057">_xlfn.LET(
 _xlpm.txt, E1057,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57" s="6" t="str">
        <f>IFERROR(_xlfn.TEXTAFTER(_xlfn.TEXTBEFORE(E1057," PER"),"USD ")," ")</f>
        <v>0.5055</v>
      </c>
      <c r="M1057" s="6" t="str">
        <f t="shared" si="81"/>
        <v>PCS</v>
      </c>
      <c r="N1057" s="6">
        <v>1695</v>
      </c>
      <c r="O1057" s="6" t="s">
        <v>28</v>
      </c>
      <c r="P1057" s="6">
        <v>281.06259590000002</v>
      </c>
      <c r="Q1057" s="6">
        <v>476401.1</v>
      </c>
      <c r="R1057" s="6">
        <v>3.6430666999999999</v>
      </c>
      <c r="S1057" s="6">
        <v>6174.9980560000004</v>
      </c>
      <c r="T1057" s="27">
        <v>174553.3</v>
      </c>
      <c r="U1057" s="6">
        <f t="shared" si="82"/>
        <v>284.70566260000004</v>
      </c>
      <c r="V1057" s="6">
        <f t="shared" si="83"/>
        <v>2021</v>
      </c>
      <c r="W1057" s="10" t="str">
        <f>IFERROR(VLOOKUP(VALUE(D1057),'HSN Lookup'!$A:$B,2,0),"Unknown")</f>
        <v>Household Steel Items</v>
      </c>
      <c r="X1057" s="6" t="str">
        <f t="shared" si="84"/>
        <v>Other</v>
      </c>
    </row>
    <row r="1058" spans="1:24">
      <c r="A1058" s="25" t="s">
        <v>24</v>
      </c>
      <c r="B1058" s="6" t="s">
        <v>1416</v>
      </c>
      <c r="C1058" s="6" t="s">
        <v>26</v>
      </c>
      <c r="D1058" s="26" t="s">
        <v>32</v>
      </c>
      <c r="E1058" s="6" t="s">
        <v>1422</v>
      </c>
      <c r="F1058" s="6" t="str">
        <f>LEFT(E1058, FIND(" ", E1058)-1)</f>
        <v>KL326D-9S</v>
      </c>
      <c r="G1058" s="6" t="str" cm="1">
        <f t="array" ref="G1058">_xlfn.LET(
 _xlpm.txt, TRIM(E1058),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GRATER WITH HANDLE HEXA</v>
      </c>
      <c r="H1058" s="6" t="str">
        <f t="shared" si="80"/>
        <v>KL326D-9S</v>
      </c>
      <c r="I1058" s="6" t="str" cm="1">
        <f t="array" ref="I1058">_xlfn.LET(
 _xlpm.txt, E1058,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58" s="6" t="e" cm="1">
        <f t="array" ref="J1058">_xlfn.LET(
 _xlpm.txt, E1058,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058" s="6" t="e" cm="1">
        <f t="array" ref="K1058">_xlfn.LET(
 _xlpm.txt, E1058,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058" s="6" t="str">
        <f>IFERROR(_xlfn.TEXTAFTER(_xlfn.TEXTBEFORE(E1058," PER"),"USD ")," ")</f>
        <v>1.05</v>
      </c>
      <c r="M1058" s="6" t="e">
        <f t="shared" si="81"/>
        <v>#VALUE!</v>
      </c>
      <c r="N1058" s="6">
        <v>8607.5</v>
      </c>
      <c r="O1058" s="6" t="s">
        <v>28</v>
      </c>
      <c r="P1058" s="6">
        <v>405.10683239999997</v>
      </c>
      <c r="Q1058" s="6">
        <v>3486957.06</v>
      </c>
      <c r="R1058" s="6">
        <v>5.2508986699999998</v>
      </c>
      <c r="S1058" s="6">
        <v>45197.1103</v>
      </c>
      <c r="T1058" s="27">
        <v>1277621</v>
      </c>
      <c r="U1058" s="6">
        <f t="shared" si="82"/>
        <v>410.35773107</v>
      </c>
      <c r="V1058" s="6">
        <f t="shared" si="83"/>
        <v>2021</v>
      </c>
      <c r="W1058" s="10" t="str">
        <f>IFERROR(VLOOKUP(VALUE(D1058),'HSN Lookup'!$A:$B,2,0),"Unknown")</f>
        <v>Household Steel Items</v>
      </c>
      <c r="X1058" s="6" t="str">
        <f t="shared" si="84"/>
        <v>Other</v>
      </c>
    </row>
    <row r="1059" spans="1:24">
      <c r="A1059" s="25" t="s">
        <v>24</v>
      </c>
      <c r="B1059" s="6" t="s">
        <v>1416</v>
      </c>
      <c r="C1059" s="6" t="s">
        <v>26</v>
      </c>
      <c r="D1059" s="26" t="s">
        <v>29</v>
      </c>
      <c r="E1059" s="6" t="s">
        <v>1423</v>
      </c>
      <c r="F1059" s="6" t="str">
        <f>LEFT(E1059, FIND(" ", E1059)-1)</f>
        <v>8001-2STEEL</v>
      </c>
      <c r="G1059" s="6" t="str" cm="1">
        <f t="array" ref="G1059">_xlfn.LET(
 _xlpm.txt, TRIM(E1059),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</v>
      </c>
      <c r="H1059" s="6" t="str">
        <f t="shared" si="80"/>
        <v>8001-2STEEL</v>
      </c>
      <c r="I1059" s="6" cm="1">
        <f t="array" ref="I1059">_xlfn.LET(
 _xlpm.txt, E1059,
 _xlpm.afterQty, IFERROR(_xlfn.TEXTAFTER(_xlpm.txt, "QTY:"), ""),
 _xlpm.numberText, TRIM(_xlfn.TEXTBEFORE(_xlpm.afterQty, " ")),
 _xlpm.cleanNum, SUBSTITUTE(_xlpm.numberText, ",", ""),
 IF(ISNUMBER(--_xlpm.cleanNum), --_xlpm.cleanNum, "")
)</f>
        <v>164400</v>
      </c>
      <c r="J1059" s="6" cm="1">
        <f t="array" ref="J1059">_xlfn.LET(
 _xlpm.txt, E1059,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164400</v>
      </c>
      <c r="K1059" s="6" t="str" cm="1">
        <f t="array" ref="K1059">_xlfn.LET(
 _xlpm.txt, E1059,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59" s="6" t="str">
        <f>IFERROR(_xlfn.TEXTAFTER(_xlfn.TEXTBEFORE(E1059," PER"),"USD ")," ")</f>
        <v>0.168</v>
      </c>
      <c r="M1059" s="6" t="str">
        <f t="shared" si="81"/>
        <v>SET</v>
      </c>
      <c r="N1059" s="6">
        <v>4823</v>
      </c>
      <c r="O1059" s="6" t="s">
        <v>28</v>
      </c>
      <c r="P1059" s="6">
        <v>482.34467969999997</v>
      </c>
      <c r="Q1059" s="6">
        <v>2326348.39</v>
      </c>
      <c r="R1059" s="6">
        <v>6.2520373249999999</v>
      </c>
      <c r="S1059" s="6">
        <v>30153.57602</v>
      </c>
      <c r="T1059" s="27">
        <v>1022662.8</v>
      </c>
      <c r="U1059" s="6">
        <f t="shared" si="82"/>
        <v>488.59671702499998</v>
      </c>
      <c r="V1059" s="6">
        <f t="shared" si="83"/>
        <v>2021</v>
      </c>
      <c r="W1059" s="10" t="str">
        <f>IFERROR(VLOOKUP(VALUE(D1059),'HSN Lookup'!$A:$B,2,0),"Unknown")</f>
        <v>Steel Scrubbers</v>
      </c>
      <c r="X1059" s="6" t="str">
        <f t="shared" si="84"/>
        <v>Scrubber</v>
      </c>
    </row>
    <row r="1060" spans="1:24">
      <c r="A1060" s="25" t="s">
        <v>24</v>
      </c>
      <c r="B1060" s="6" t="s">
        <v>1424</v>
      </c>
      <c r="C1060" s="6" t="s">
        <v>26</v>
      </c>
      <c r="D1060" s="26" t="s">
        <v>32</v>
      </c>
      <c r="E1060" s="6" t="s">
        <v>1425</v>
      </c>
      <c r="F1060" s="6" t="str">
        <f>LEFT(E1060, FIND(" ", E1060)-1)</f>
        <v>RYX-02-021A</v>
      </c>
      <c r="G1060" s="6" t="str" cm="1">
        <f t="array" ref="G1060">_xlfn.LET(
 _xlpm.txt, TRIM(E1060),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060" s="6" t="str">
        <f t="shared" si="80"/>
        <v>RYX-02-021A</v>
      </c>
      <c r="I1060" s="6" t="str" cm="1">
        <f t="array" ref="I1060">_xlfn.LET(
 _xlpm.txt, E1060,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60" s="6" t="e" cm="1">
        <f t="array" ref="J1060">_xlfn.LET(
 _xlpm.txt, E1060,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060" s="6" t="e" cm="1">
        <f t="array" ref="K1060">_xlfn.LET(
 _xlpm.txt, E1060,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060" s="6" t="str">
        <f>IFERROR(_xlfn.TEXTAFTER(_xlfn.TEXTBEFORE(E1060," PER"),"USD ")," ")</f>
        <v>9.40</v>
      </c>
      <c r="M1060" s="6" t="e">
        <f t="shared" si="81"/>
        <v>#VALUE!</v>
      </c>
      <c r="N1060" s="6">
        <v>14256</v>
      </c>
      <c r="O1060" s="6" t="s">
        <v>28</v>
      </c>
      <c r="P1060" s="6">
        <v>285.73869109999998</v>
      </c>
      <c r="Q1060" s="6">
        <v>4073490.78</v>
      </c>
      <c r="R1060" s="6">
        <v>3.703677136</v>
      </c>
      <c r="S1060" s="6">
        <v>52799.62126</v>
      </c>
      <c r="T1060" s="27">
        <v>1492527.1</v>
      </c>
      <c r="U1060" s="6">
        <f t="shared" si="82"/>
        <v>289.44236823599999</v>
      </c>
      <c r="V1060" s="6">
        <f t="shared" si="83"/>
        <v>2021</v>
      </c>
      <c r="W1060" s="10" t="str">
        <f>IFERROR(VLOOKUP(VALUE(D1060),'HSN Lookup'!$A:$B,2,0),"Unknown")</f>
        <v>Household Steel Items</v>
      </c>
      <c r="X1060" s="6" t="str">
        <f t="shared" si="84"/>
        <v>Cloth Stand</v>
      </c>
    </row>
    <row r="1061" spans="1:24">
      <c r="A1061" s="25" t="s">
        <v>24</v>
      </c>
      <c r="B1061" s="6" t="s">
        <v>1424</v>
      </c>
      <c r="C1061" s="6" t="s">
        <v>26</v>
      </c>
      <c r="D1061" s="26" t="s">
        <v>32</v>
      </c>
      <c r="E1061" s="6" t="s">
        <v>1426</v>
      </c>
      <c r="F1061" s="6" t="str">
        <f>LEFT(E1061, FIND(" ", E1061)-1)</f>
        <v>RYX-02-020</v>
      </c>
      <c r="G1061" s="6" t="str" cm="1">
        <f t="array" ref="G1061">_xlfn.LET(
 _xlpm.txt, TRIM(E1061),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061" s="6" t="str">
        <f t="shared" si="80"/>
        <v>RYX-02-020</v>
      </c>
      <c r="I1061" s="6" cm="1">
        <f t="array" ref="I1061">_xlfn.LET(
 _xlpm.txt, E1061,
 _xlpm.afterQty, IFERROR(_xlfn.TEXTAFTER(_xlpm.txt, "QTY:"), ""),
 _xlpm.numberText, TRIM(_xlfn.TEXTBEFORE(_xlpm.afterQty, " ")),
 _xlpm.cleanNum, SUBSTITUTE(_xlpm.numberText, ",", ""),
 IF(ISNUMBER(--_xlpm.cleanNum), --_xlpm.cleanNum, "")
)</f>
        <v>2464</v>
      </c>
      <c r="J1061" s="6" cm="1">
        <f t="array" ref="J1061">_xlfn.LET(
 _xlpm.txt, E1061,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2464</v>
      </c>
      <c r="K1061" s="6" t="str" cm="1">
        <f t="array" ref="K1061">_xlfn.LET(
 _xlpm.txt, E1061,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061" s="6" t="str">
        <f>IFERROR(_xlfn.TEXTAFTER(_xlfn.TEXTBEFORE(E1061," PER"),"USD ")," ")</f>
        <v>15.30</v>
      </c>
      <c r="M1061" s="6" t="str">
        <f t="shared" si="81"/>
        <v>OTHER</v>
      </c>
      <c r="N1061" s="6">
        <v>8008</v>
      </c>
      <c r="O1061" s="6" t="s">
        <v>28</v>
      </c>
      <c r="P1061" s="6">
        <v>524.71179070000005</v>
      </c>
      <c r="Q1061" s="6">
        <v>4201892.0199999996</v>
      </c>
      <c r="R1061" s="6">
        <v>6.8011897689999996</v>
      </c>
      <c r="S1061" s="6">
        <v>54463.927669999997</v>
      </c>
      <c r="T1061" s="27">
        <v>1539573.2</v>
      </c>
      <c r="U1061" s="6">
        <f t="shared" si="82"/>
        <v>531.51298046900001</v>
      </c>
      <c r="V1061" s="6">
        <f t="shared" si="83"/>
        <v>2021</v>
      </c>
      <c r="W1061" s="10" t="str">
        <f>IFERROR(VLOOKUP(VALUE(D1061),'HSN Lookup'!$A:$B,2,0),"Unknown")</f>
        <v>Household Steel Items</v>
      </c>
      <c r="X1061" s="6" t="str">
        <f t="shared" si="84"/>
        <v>Cloth Stand</v>
      </c>
    </row>
    <row r="1062" spans="1:24">
      <c r="A1062" s="25" t="s">
        <v>24</v>
      </c>
      <c r="B1062" s="6" t="s">
        <v>1427</v>
      </c>
      <c r="C1062" s="6" t="s">
        <v>26</v>
      </c>
      <c r="D1062" s="26" t="s">
        <v>32</v>
      </c>
      <c r="E1062" s="6" t="s">
        <v>1428</v>
      </c>
      <c r="F1062" s="6" t="str">
        <f>LEFT(E1062, FIND(" ", E1062)-1)</f>
        <v>AM-253</v>
      </c>
      <c r="G1062" s="6" t="str" cm="1">
        <f t="array" ref="G1062">_xlfn.LET(
 _xlpm.txt, TRIM(E1062),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KITCHEN TURNER</v>
      </c>
      <c r="H1062" s="6" t="str">
        <f t="shared" si="80"/>
        <v>AM-253</v>
      </c>
      <c r="I1062" s="6" cm="1">
        <f t="array" ref="I1062">_xlfn.LET(
 _xlpm.txt, E1062,
 _xlpm.afterQty, IFERROR(_xlfn.TEXTAFTER(_xlpm.txt, "QTY:"), ""),
 _xlpm.numberText, TRIM(_xlfn.TEXTBEFORE(_xlpm.afterQty, " ")),
 _xlpm.cleanNum, SUBSTITUTE(_xlpm.numberText, ",", ""),
 IF(ISNUMBER(--_xlpm.cleanNum), --_xlpm.cleanNum, "")
)</f>
        <v>25236</v>
      </c>
      <c r="J1062" s="6" cm="1">
        <f t="array" ref="J1062">_xlfn.LET(
 _xlpm.txt, E1062,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25236</v>
      </c>
      <c r="K1062" s="6" t="str" cm="1">
        <f t="array" ref="K1062">_xlfn.LET(
 _xlpm.txt, E1062,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62" s="6" t="str">
        <f>IFERROR(_xlfn.TEXTAFTER(_xlfn.TEXTBEFORE(E1062," PER"),"USD ")," ")</f>
        <v>0.6082</v>
      </c>
      <c r="M1062" s="6" t="str">
        <f t="shared" si="81"/>
        <v>SET</v>
      </c>
      <c r="N1062" s="6">
        <v>2453.5</v>
      </c>
      <c r="O1062" s="6" t="s">
        <v>28</v>
      </c>
      <c r="P1062" s="6">
        <v>544.39904220000005</v>
      </c>
      <c r="Q1062" s="6">
        <v>1335683.05</v>
      </c>
      <c r="R1062" s="6">
        <v>7.056371253</v>
      </c>
      <c r="S1062" s="6">
        <v>17312.80687</v>
      </c>
      <c r="T1062" s="27">
        <v>489394.3</v>
      </c>
      <c r="U1062" s="6">
        <f t="shared" si="82"/>
        <v>551.45541345300001</v>
      </c>
      <c r="V1062" s="6">
        <f t="shared" si="83"/>
        <v>2021</v>
      </c>
      <c r="W1062" s="10" t="str">
        <f>IFERROR(VLOOKUP(VALUE(D1062),'HSN Lookup'!$A:$B,2,0),"Unknown")</f>
        <v>Household Steel Items</v>
      </c>
      <c r="X1062" s="6" t="str">
        <f t="shared" si="84"/>
        <v>Other</v>
      </c>
    </row>
    <row r="1063" spans="1:24">
      <c r="A1063" s="25" t="s">
        <v>24</v>
      </c>
      <c r="B1063" s="6" t="s">
        <v>1429</v>
      </c>
      <c r="C1063" s="6" t="s">
        <v>26</v>
      </c>
      <c r="D1063" s="26" t="s">
        <v>29</v>
      </c>
      <c r="E1063" s="6" t="s">
        <v>1430</v>
      </c>
      <c r="F1063" s="6" t="str">
        <f>LEFT(E1063, FIND(" ", E1063)-1)</f>
        <v>SS410</v>
      </c>
      <c r="G1063" s="6" t="str" cm="1">
        <f t="array" ref="G1063">_xlfn.LET(
 _xlpm.txt, TRIM(E1063),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SCRUBBER 3 PCS SET</v>
      </c>
      <c r="H1063" s="6" t="str">
        <f t="shared" si="80"/>
        <v>SS410</v>
      </c>
      <c r="I1063" s="6" cm="1">
        <f t="array" ref="I1063">_xlfn.LET(
 _xlpm.txt, E1063,
 _xlpm.afterQty, IFERROR(_xlfn.TEXTAFTER(_xlpm.txt, "QTY:"), ""),
 _xlpm.numberText, TRIM(_xlfn.TEXTBEFORE(_xlpm.afterQty, " ")),
 _xlpm.cleanNum, SUBSTITUTE(_xlpm.numberText, ",", ""),
 IF(ISNUMBER(--_xlpm.cleanNum), --_xlpm.cleanNum, "")
)</f>
        <v>123600</v>
      </c>
      <c r="J1063" s="6" cm="1">
        <f t="array" ref="J1063">_xlfn.LET(
 _xlpm.txt, E1063,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123600</v>
      </c>
      <c r="K1063" s="6" t="str" cm="1">
        <f t="array" ref="K1063">_xlfn.LET(
 _xlpm.txt, E1063,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63" s="6" t="str">
        <f>IFERROR(_xlfn.TEXTAFTER(_xlfn.TEXTBEFORE(E1063," PER"),"USD ")," ")</f>
        <v>0.195</v>
      </c>
      <c r="M1063" s="6" t="str">
        <f t="shared" si="81"/>
        <v>SET</v>
      </c>
      <c r="N1063" s="6">
        <v>7931</v>
      </c>
      <c r="O1063" s="6" t="s">
        <v>28</v>
      </c>
      <c r="P1063" s="6">
        <v>293.8736313</v>
      </c>
      <c r="Q1063" s="6">
        <v>2330711.77</v>
      </c>
      <c r="R1063" s="6">
        <v>3.8718528499999998</v>
      </c>
      <c r="S1063" s="6">
        <v>30707.664949999998</v>
      </c>
      <c r="T1063" s="27">
        <v>1024580.9</v>
      </c>
      <c r="U1063" s="6">
        <f t="shared" si="82"/>
        <v>297.74548414999998</v>
      </c>
      <c r="V1063" s="6">
        <f t="shared" si="83"/>
        <v>2021</v>
      </c>
      <c r="W1063" s="10" t="str">
        <f>IFERROR(VLOOKUP(VALUE(D1063),'HSN Lookup'!$A:$B,2,0),"Unknown")</f>
        <v>Steel Scrubbers</v>
      </c>
      <c r="X1063" s="6" t="str">
        <f t="shared" si="84"/>
        <v>Scrubber</v>
      </c>
    </row>
    <row r="1064" spans="1:24">
      <c r="A1064" s="25" t="s">
        <v>24</v>
      </c>
      <c r="B1064" s="6" t="s">
        <v>1431</v>
      </c>
      <c r="C1064" s="6" t="s">
        <v>26</v>
      </c>
      <c r="D1064" s="26" t="s">
        <v>29</v>
      </c>
      <c r="E1064" s="6" t="s">
        <v>1432</v>
      </c>
      <c r="F1064" s="6" t="str">
        <f>LEFT(E1064, FIND(" ", E1064)-1)</f>
        <v>8001-2</v>
      </c>
      <c r="G1064" s="6" t="str" cm="1">
        <f t="array" ref="G1064">_xlfn.LET(
 _xlpm.txt, TRIM(E1064),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1064" s="6" t="str">
        <f t="shared" si="80"/>
        <v>8001-2</v>
      </c>
      <c r="I1064" s="6" cm="1">
        <f t="array" ref="I1064">_xlfn.LET(
 _xlpm.txt, E1064,
 _xlpm.afterQty, IFERROR(_xlfn.TEXTAFTER(_xlpm.txt, "QTY:"), ""),
 _xlpm.numberText, TRIM(_xlfn.TEXTBEFORE(_xlpm.afterQty, " ")),
 _xlpm.cleanNum, SUBSTITUTE(_xlpm.numberText, ",", ""),
 IF(ISNUMBER(--_xlpm.cleanNum), --_xlpm.cleanNum, "")
)</f>
        <v>165360</v>
      </c>
      <c r="J1064" s="6" cm="1">
        <f t="array" ref="J1064">_xlfn.LET(
 _xlpm.txt, E1064,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165360</v>
      </c>
      <c r="K1064" s="6" t="str" cm="1">
        <f t="array" ref="K1064">_xlfn.LET(
 _xlpm.txt, E1064,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64" s="6" t="str">
        <f>IFERROR(_xlfn.TEXTAFTER(_xlfn.TEXTBEFORE(E1064," PER"),"USD ")," ")</f>
        <v>0.168</v>
      </c>
      <c r="M1064" s="6" t="str">
        <f t="shared" si="81"/>
        <v>SET</v>
      </c>
      <c r="N1064" s="6">
        <v>4823</v>
      </c>
      <c r="O1064" s="6" t="s">
        <v>28</v>
      </c>
      <c r="P1064" s="6">
        <v>477.07021150000003</v>
      </c>
      <c r="Q1064" s="6">
        <v>2300909.63</v>
      </c>
      <c r="R1064" s="6">
        <v>6.2855100330000004</v>
      </c>
      <c r="S1064" s="6">
        <v>30315.014889999999</v>
      </c>
      <c r="T1064" s="27">
        <v>1011479.9</v>
      </c>
      <c r="U1064" s="6">
        <f t="shared" si="82"/>
        <v>483.35572153300001</v>
      </c>
      <c r="V1064" s="6">
        <f t="shared" si="83"/>
        <v>2021</v>
      </c>
      <c r="W1064" s="10" t="str">
        <f>IFERROR(VLOOKUP(VALUE(D1064),'HSN Lookup'!$A:$B,2,0),"Unknown")</f>
        <v>Steel Scrubbers</v>
      </c>
      <c r="X1064" s="6" t="str">
        <f t="shared" si="84"/>
        <v>Scrubber</v>
      </c>
    </row>
    <row r="1065" spans="1:24">
      <c r="A1065" s="25" t="s">
        <v>24</v>
      </c>
      <c r="B1065" s="6" t="s">
        <v>1433</v>
      </c>
      <c r="C1065" s="6" t="s">
        <v>26</v>
      </c>
      <c r="D1065" s="26" t="s">
        <v>32</v>
      </c>
      <c r="E1065" s="6" t="s">
        <v>1434</v>
      </c>
      <c r="F1065" s="6" t="str">
        <f>LEFT(E1065, FIND(" ", E1065)-1)</f>
        <v>NP-19</v>
      </c>
      <c r="G1065" s="6" t="str" cm="1">
        <f t="array" ref="G1065">_xlfn.LET(
 _xlpm.txt, TRIM(E1065),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SALT BOTTLE</v>
      </c>
      <c r="H1065" s="6" t="str">
        <f t="shared" si="80"/>
        <v>NP-19</v>
      </c>
      <c r="I1065" s="6" cm="1">
        <f t="array" ref="I1065">_xlfn.LET(
 _xlpm.txt, E1065,
 _xlpm.afterQty, IFERROR(_xlfn.TEXTAFTER(_xlpm.txt, "QTY:"), ""),
 _xlpm.numberText, TRIM(_xlfn.TEXTBEFORE(_xlpm.afterQty, " ")),
 _xlpm.cleanNum, SUBSTITUTE(_xlpm.numberText, ",", ""),
 IF(ISNUMBER(--_xlpm.cleanNum), --_xlpm.cleanNum, "")
)</f>
        <v>39792</v>
      </c>
      <c r="J1065" s="6" cm="1">
        <f t="array" ref="J1065">_xlfn.LET(
 _xlpm.txt, E1065,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39792</v>
      </c>
      <c r="K1065" s="6" t="str" cm="1">
        <f t="array" ref="K1065">_xlfn.LET(
 _xlpm.txt, E1065,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65" s="6" t="str">
        <f>IFERROR(_xlfn.TEXTAFTER(_xlfn.TEXTBEFORE(E1065," PER"),"USD ")," ")</f>
        <v>0.5039</v>
      </c>
      <c r="M1065" s="6" t="str">
        <f t="shared" si="81"/>
        <v>PCS</v>
      </c>
      <c r="N1065" s="6">
        <v>6217.5</v>
      </c>
      <c r="O1065" s="6" t="s">
        <v>28</v>
      </c>
      <c r="P1065" s="6">
        <v>273.28523360000003</v>
      </c>
      <c r="Q1065" s="6">
        <v>1699150.94</v>
      </c>
      <c r="R1065" s="6">
        <v>3.600595963</v>
      </c>
      <c r="S1065" s="6">
        <v>22386.705399999999</v>
      </c>
      <c r="T1065" s="27">
        <v>622568.9</v>
      </c>
      <c r="U1065" s="6">
        <f t="shared" si="82"/>
        <v>276.88582956300002</v>
      </c>
      <c r="V1065" s="6">
        <f t="shared" si="83"/>
        <v>2021</v>
      </c>
      <c r="W1065" s="10" t="str">
        <f>IFERROR(VLOOKUP(VALUE(D1065),'HSN Lookup'!$A:$B,2,0),"Unknown")</f>
        <v>Household Steel Items</v>
      </c>
      <c r="X1065" s="6" t="str">
        <f t="shared" si="84"/>
        <v>Other</v>
      </c>
    </row>
    <row r="1066" spans="1:24">
      <c r="A1066" s="25" t="s">
        <v>24</v>
      </c>
      <c r="B1066" s="6" t="s">
        <v>1433</v>
      </c>
      <c r="C1066" s="6" t="s">
        <v>26</v>
      </c>
      <c r="D1066" s="26" t="s">
        <v>32</v>
      </c>
      <c r="E1066" s="6" t="s">
        <v>1435</v>
      </c>
      <c r="F1066" s="6" t="str">
        <f>LEFT(E1066, FIND(" ", E1066)-1)</f>
        <v>NP-003</v>
      </c>
      <c r="G1066" s="6" t="str" cm="1">
        <f t="array" ref="G1066">_xlfn.LET(
 _xlpm.txt, TRIM(E1066),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ZHARA</v>
      </c>
      <c r="H1066" s="6" t="str">
        <f t="shared" si="80"/>
        <v>NP-003</v>
      </c>
      <c r="I1066" s="6" cm="1">
        <f t="array" ref="I1066">_xlfn.LET(
 _xlpm.txt, E1066,
 _xlpm.afterQty, IFERROR(_xlfn.TEXTAFTER(_xlpm.txt, "QTY:"), ""),
 _xlpm.numberText, TRIM(_xlfn.TEXTBEFORE(_xlpm.afterQty, " ")),
 _xlpm.cleanNum, SUBSTITUTE(_xlpm.numberText, ",", ""),
 IF(ISNUMBER(--_xlpm.cleanNum), --_xlpm.cleanNum, "")
)</f>
        <v>3120</v>
      </c>
      <c r="J1066" s="6" cm="1">
        <f t="array" ref="J1066">_xlfn.LET(
 _xlpm.txt, E1066,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3120</v>
      </c>
      <c r="K1066" s="6" t="str" cm="1">
        <f t="array" ref="K1066">_xlfn.LET(
 _xlpm.txt, E1066,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66" s="6" t="str">
        <f>IFERROR(_xlfn.TEXTAFTER(_xlfn.TEXTBEFORE(E1066," PER"),"USD ")," ")</f>
        <v>0.472</v>
      </c>
      <c r="M1066" s="6" t="str">
        <f t="shared" si="81"/>
        <v>PCS</v>
      </c>
      <c r="N1066" s="6">
        <v>291.2</v>
      </c>
      <c r="O1066" s="6" t="s">
        <v>28</v>
      </c>
      <c r="P1066" s="6">
        <v>433.62256180000003</v>
      </c>
      <c r="Q1066" s="6">
        <v>126270.89</v>
      </c>
      <c r="R1066" s="6">
        <v>5.7130772309999998</v>
      </c>
      <c r="S1066" s="6">
        <v>1663.6480899999999</v>
      </c>
      <c r="T1066" s="27">
        <v>46265.7</v>
      </c>
      <c r="U1066" s="6">
        <f t="shared" si="82"/>
        <v>439.33563903100003</v>
      </c>
      <c r="V1066" s="6">
        <f t="shared" si="83"/>
        <v>2021</v>
      </c>
      <c r="W1066" s="10" t="str">
        <f>IFERROR(VLOOKUP(VALUE(D1066),'HSN Lookup'!$A:$B,2,0),"Unknown")</f>
        <v>Household Steel Items</v>
      </c>
      <c r="X1066" s="6" t="str">
        <f t="shared" si="84"/>
        <v>Other</v>
      </c>
    </row>
    <row r="1067" spans="1:24">
      <c r="A1067" s="25" t="s">
        <v>24</v>
      </c>
      <c r="B1067" s="6" t="s">
        <v>1433</v>
      </c>
      <c r="C1067" s="6" t="s">
        <v>26</v>
      </c>
      <c r="D1067" s="26" t="s">
        <v>32</v>
      </c>
      <c r="E1067" s="6" t="s">
        <v>1436</v>
      </c>
      <c r="F1067" s="6" t="str">
        <f>LEFT(E1067, FIND(" ", E1067)-1)</f>
        <v>SB-12</v>
      </c>
      <c r="G1067" s="6" t="str" cm="1">
        <f t="array" ref="G1067">_xlfn.LET(
 _xlpm.txt, TRIM(E1067),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 BIG</v>
      </c>
      <c r="H1067" s="6" t="str">
        <f t="shared" si="80"/>
        <v>SB-12</v>
      </c>
      <c r="I1067" s="6" cm="1">
        <f t="array" ref="I1067">_xlfn.LET(
 _xlpm.txt, E1067,
 _xlpm.afterQty, IFERROR(_xlfn.TEXTAFTER(_xlpm.txt, "QTY:"), ""),
 _xlpm.numberText, TRIM(_xlfn.TEXTBEFORE(_xlpm.afterQty, " ")),
 _xlpm.cleanNum, SUBSTITUTE(_xlpm.numberText, ",", ""),
 IF(ISNUMBER(--_xlpm.cleanNum), --_xlpm.cleanNum, "")
)</f>
        <v>30000</v>
      </c>
      <c r="J1067" s="6" cm="1">
        <f t="array" ref="J1067">_xlfn.LET(
 _xlpm.txt, E1067,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30000</v>
      </c>
      <c r="K1067" s="6" t="str" cm="1">
        <f t="array" ref="K1067">_xlfn.LET(
 _xlpm.txt, E1067,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67" s="6" t="str">
        <f>IFERROR(_xlfn.TEXTAFTER(_xlfn.TEXTBEFORE(E1067," PER"),"USD ")," ")</f>
        <v>1.220</v>
      </c>
      <c r="M1067" s="6" t="str">
        <f t="shared" si="81"/>
        <v>PCS</v>
      </c>
      <c r="N1067" s="6">
        <v>7125</v>
      </c>
      <c r="O1067" s="6" t="s">
        <v>28</v>
      </c>
      <c r="P1067" s="6">
        <v>440.45632280000001</v>
      </c>
      <c r="Q1067" s="6">
        <v>3138251.3</v>
      </c>
      <c r="R1067" s="6">
        <v>5.8031136070000002</v>
      </c>
      <c r="S1067" s="6">
        <v>41347.184450000001</v>
      </c>
      <c r="T1067" s="27">
        <v>1149855.3</v>
      </c>
      <c r="U1067" s="6">
        <f t="shared" si="82"/>
        <v>446.25943640700001</v>
      </c>
      <c r="V1067" s="6">
        <f t="shared" si="83"/>
        <v>2021</v>
      </c>
      <c r="W1067" s="10" t="str">
        <f>IFERROR(VLOOKUP(VALUE(D1067),'HSN Lookup'!$A:$B,2,0),"Unknown")</f>
        <v>Household Steel Items</v>
      </c>
      <c r="X1067" s="6" t="str">
        <f t="shared" si="84"/>
        <v>Tea Strainer</v>
      </c>
    </row>
    <row r="1068" spans="1:24">
      <c r="A1068" s="25" t="s">
        <v>24</v>
      </c>
      <c r="B1068" s="6" t="s">
        <v>1433</v>
      </c>
      <c r="C1068" s="6" t="s">
        <v>26</v>
      </c>
      <c r="D1068" s="26" t="s">
        <v>32</v>
      </c>
      <c r="E1068" s="6" t="s">
        <v>1437</v>
      </c>
      <c r="F1068" s="6" t="str">
        <f>LEFT(E1068, FIND(" ", E1068)-1)</f>
        <v>NP-003</v>
      </c>
      <c r="G1068" s="6" t="str" cm="1">
        <f t="array" ref="G1068">_xlfn.LET(
 _xlpm.txt, TRIM(E1068),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ZHARA</v>
      </c>
      <c r="H1068" s="6" t="str">
        <f t="shared" si="80"/>
        <v>NP-003</v>
      </c>
      <c r="I1068" s="6" cm="1">
        <f t="array" ref="I1068">_xlfn.LET(
 _xlpm.txt, E1068,
 _xlpm.afterQty, IFERROR(_xlfn.TEXTAFTER(_xlpm.txt, "QTY:"), ""),
 _xlpm.numberText, TRIM(_xlfn.TEXTBEFORE(_xlpm.afterQty, " ")),
 _xlpm.cleanNum, SUBSTITUTE(_xlpm.numberText, ",", ""),
 IF(ISNUMBER(--_xlpm.cleanNum), --_xlpm.cleanNum, "")
)</f>
        <v>192480</v>
      </c>
      <c r="J1068" s="6" cm="1">
        <f t="array" ref="J1068">_xlfn.LET(
 _xlpm.txt, E1068,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192480</v>
      </c>
      <c r="K1068" s="6" t="str" cm="1">
        <f t="array" ref="K1068">_xlfn.LET(
 _xlpm.txt, E1068,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68" s="6" t="str">
        <f>IFERROR(_xlfn.TEXTAFTER(_xlfn.TEXTBEFORE(E1068," PER"),"USD ")," ")</f>
        <v xml:space="preserve"> </v>
      </c>
      <c r="M1068" s="6" t="str">
        <f t="shared" si="81"/>
        <v>PCS</v>
      </c>
      <c r="N1068" s="6">
        <v>17964.8</v>
      </c>
      <c r="O1068" s="6" t="s">
        <v>28</v>
      </c>
      <c r="P1068" s="6">
        <v>428.90874100000002</v>
      </c>
      <c r="Q1068" s="6">
        <v>7705259.75</v>
      </c>
      <c r="R1068" s="6">
        <v>5.6509715539999998</v>
      </c>
      <c r="S1068" s="6">
        <v>101518.5738</v>
      </c>
      <c r="T1068" s="27">
        <v>2823207.2</v>
      </c>
      <c r="U1068" s="6">
        <f t="shared" si="82"/>
        <v>434.55971255400004</v>
      </c>
      <c r="V1068" s="6">
        <f t="shared" si="83"/>
        <v>2021</v>
      </c>
      <c r="W1068" s="10" t="str">
        <f>IFERROR(VLOOKUP(VALUE(D1068),'HSN Lookup'!$A:$B,2,0),"Unknown")</f>
        <v>Household Steel Items</v>
      </c>
      <c r="X1068" s="6" t="str">
        <f t="shared" si="84"/>
        <v>Other</v>
      </c>
    </row>
    <row r="1069" spans="1:24">
      <c r="A1069" s="25" t="s">
        <v>24</v>
      </c>
      <c r="B1069" s="6" t="s">
        <v>1433</v>
      </c>
      <c r="C1069" s="6" t="s">
        <v>26</v>
      </c>
      <c r="D1069" s="26" t="s">
        <v>29</v>
      </c>
      <c r="E1069" s="6" t="s">
        <v>1438</v>
      </c>
      <c r="F1069" s="6" t="str">
        <f>LEFT(E1069, FIND(" ", E1069)-1)</f>
        <v>OKS-4156</v>
      </c>
      <c r="G1069" s="6" t="str" cm="1">
        <f t="array" ref="G1069">_xlfn.LET(
 _xlpm.txt, TRIM(E1069),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6PCS SET</v>
      </c>
      <c r="H1069" s="6" t="str">
        <f t="shared" si="80"/>
        <v>OKS-4156</v>
      </c>
      <c r="I1069" s="6" t="str" cm="1">
        <f t="array" ref="I1069">_xlfn.LET(
 _xlpm.txt, E1069,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69" s="6" cm="1">
        <f t="array" ref="J1069">_xlfn.LET(
 _xlpm.txt, E1069,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98000</v>
      </c>
      <c r="K1069" s="6" t="str" cm="1">
        <f t="array" ref="K1069">_xlfn.LET(
 _xlpm.txt, E1069,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69" s="6" t="str">
        <f>IFERROR(_xlfn.TEXTAFTER(_xlfn.TEXTBEFORE(E1069," PER"),"USD ")," ")</f>
        <v>0.275</v>
      </c>
      <c r="M1069" s="6" t="str">
        <f t="shared" si="81"/>
        <v>SET</v>
      </c>
      <c r="N1069" s="6">
        <v>8537.7999999999993</v>
      </c>
      <c r="O1069" s="6" t="s">
        <v>28</v>
      </c>
      <c r="P1069" s="6">
        <v>296.53366319999998</v>
      </c>
      <c r="Q1069" s="6">
        <v>2531745.11</v>
      </c>
      <c r="R1069" s="6">
        <v>3.9068993839999999</v>
      </c>
      <c r="S1069" s="6">
        <v>33356.325559999997</v>
      </c>
      <c r="T1069" s="27">
        <v>1112955.1000000001</v>
      </c>
      <c r="U1069" s="6">
        <f t="shared" si="82"/>
        <v>300.44056258399996</v>
      </c>
      <c r="V1069" s="6">
        <f t="shared" si="83"/>
        <v>2021</v>
      </c>
      <c r="W1069" s="10" t="str">
        <f>IFERROR(VLOOKUP(VALUE(D1069),'HSN Lookup'!$A:$B,2,0),"Unknown")</f>
        <v>Steel Scrubbers</v>
      </c>
      <c r="X1069" s="6" t="str">
        <f t="shared" si="84"/>
        <v>Scrubber</v>
      </c>
    </row>
    <row r="1070" spans="1:24">
      <c r="A1070" s="25" t="s">
        <v>24</v>
      </c>
      <c r="B1070" s="6" t="s">
        <v>1439</v>
      </c>
      <c r="C1070" s="6" t="s">
        <v>26</v>
      </c>
      <c r="D1070" s="26" t="s">
        <v>32</v>
      </c>
      <c r="E1070" s="6" t="s">
        <v>1440</v>
      </c>
      <c r="F1070" s="6" t="str">
        <f>LEFT(E1070, FIND(" ", E1070)-1)</f>
        <v>2628</v>
      </c>
      <c r="G1070" s="6" t="str" cm="1">
        <f t="array" ref="G1070">_xlfn.LET(
 _xlpm.txt, TRIM(E1070),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HOUSEHOLD STEEL HOOK 3PCS SET</v>
      </c>
      <c r="H1070" s="6" t="str">
        <f t="shared" si="80"/>
        <v>2628</v>
      </c>
      <c r="I1070" s="6" cm="1">
        <f t="array" ref="I1070">_xlfn.LET(
 _xlpm.txt, E1070,
 _xlpm.afterQty, IFERROR(_xlfn.TEXTAFTER(_xlpm.txt, "QTY:"), ""),
 _xlpm.numberText, TRIM(_xlfn.TEXTBEFORE(_xlpm.afterQty, " ")),
 _xlpm.cleanNum, SUBSTITUTE(_xlpm.numberText, ",", ""),
 IF(ISNUMBER(--_xlpm.cleanNum), --_xlpm.cleanNum, "")
)</f>
        <v>166464</v>
      </c>
      <c r="J1070" s="6" cm="1">
        <f t="array" ref="J1070">_xlfn.LET(
 _xlpm.txt, E1070,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166464</v>
      </c>
      <c r="K1070" s="6" t="str" cm="1">
        <f t="array" ref="K1070">_xlfn.LET(
 _xlpm.txt, E1070,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PKT</v>
      </c>
      <c r="L1070" s="6" t="str">
        <f>IFERROR(_xlfn.TEXTAFTER(_xlfn.TEXTBEFORE(E1070," PER"),"USD ")," ")</f>
        <v xml:space="preserve"> </v>
      </c>
      <c r="M1070" s="6" t="str">
        <f t="shared" si="81"/>
        <v>PACK</v>
      </c>
      <c r="N1070" s="6">
        <v>5641.28</v>
      </c>
      <c r="O1070" s="6" t="s">
        <v>28</v>
      </c>
      <c r="P1070" s="6">
        <v>1076.269045</v>
      </c>
      <c r="Q1070" s="6">
        <v>6071535.04</v>
      </c>
      <c r="R1070" s="6">
        <v>14.18009282</v>
      </c>
      <c r="S1070" s="6">
        <v>79993.874039999995</v>
      </c>
      <c r="T1070" s="27">
        <v>2224610.4</v>
      </c>
      <c r="U1070" s="6">
        <f t="shared" si="82"/>
        <v>1090.44913782</v>
      </c>
      <c r="V1070" s="6">
        <f t="shared" si="83"/>
        <v>2021</v>
      </c>
      <c r="W1070" s="10" t="str">
        <f>IFERROR(VLOOKUP(VALUE(D1070),'HSN Lookup'!$A:$B,2,0),"Unknown")</f>
        <v>Household Steel Items</v>
      </c>
      <c r="X1070" s="6" t="str">
        <f t="shared" si="84"/>
        <v>Other</v>
      </c>
    </row>
    <row r="1071" spans="1:24">
      <c r="A1071" s="25" t="s">
        <v>24</v>
      </c>
      <c r="B1071" s="6" t="s">
        <v>1441</v>
      </c>
      <c r="C1071" s="6" t="s">
        <v>26</v>
      </c>
      <c r="D1071" s="26" t="s">
        <v>32</v>
      </c>
      <c r="E1071" s="6" t="s">
        <v>1442</v>
      </c>
      <c r="F1071" s="6" t="str">
        <f>LEFT(E1071, FIND(" ", E1071)-1)</f>
        <v>DS-25</v>
      </c>
      <c r="G1071" s="6" t="str" cm="1">
        <f t="array" ref="G1071">_xlfn.LET(
 _xlpm.txt, TRIM(E1071),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GRATER WITH HANDLE</v>
      </c>
      <c r="H1071" s="6" t="str">
        <f t="shared" si="80"/>
        <v>DS-25</v>
      </c>
      <c r="I1071" s="6" t="str" cm="1">
        <f t="array" ref="I1071">_xlfn.LET(
 _xlpm.txt, E1071,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71" s="6" t="e" cm="1">
        <f t="array" ref="J1071">_xlfn.LET(
 _xlpm.txt, E1071,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71" s="6" t="e" cm="1">
        <f t="array" ref="K1071">_xlfn.LET(
 _xlpm.txt, E1071,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71" s="6" t="str">
        <f>IFERROR(_xlfn.TEXTAFTER(_xlfn.TEXTBEFORE(E1071," PER"),"USD ")," ")</f>
        <v>0.2389</v>
      </c>
      <c r="M1071" s="6" t="e">
        <f t="shared" si="81"/>
        <v>#N/A</v>
      </c>
      <c r="N1071" s="6">
        <v>3340</v>
      </c>
      <c r="O1071" s="6" t="s">
        <v>28</v>
      </c>
      <c r="P1071" s="6">
        <v>597.02765269999998</v>
      </c>
      <c r="Q1071" s="6">
        <v>1994072.36</v>
      </c>
      <c r="R1071" s="6">
        <v>7.9497690109999999</v>
      </c>
      <c r="S1071" s="6">
        <v>26552.228500000001</v>
      </c>
      <c r="T1071" s="27">
        <v>730628.1</v>
      </c>
      <c r="U1071" s="6">
        <f t="shared" si="82"/>
        <v>604.97742171099992</v>
      </c>
      <c r="V1071" s="6">
        <f t="shared" si="83"/>
        <v>2021</v>
      </c>
      <c r="W1071" s="10" t="str">
        <f>IFERROR(VLOOKUP(VALUE(D1071),'HSN Lookup'!$A:$B,2,0),"Unknown")</f>
        <v>Household Steel Items</v>
      </c>
      <c r="X1071" s="6" t="str">
        <f t="shared" si="84"/>
        <v>Other</v>
      </c>
    </row>
    <row r="1072" spans="1:24">
      <c r="A1072" s="25" t="s">
        <v>24</v>
      </c>
      <c r="B1072" s="6" t="s">
        <v>1443</v>
      </c>
      <c r="C1072" s="6" t="s">
        <v>26</v>
      </c>
      <c r="D1072" s="26" t="s">
        <v>32</v>
      </c>
      <c r="E1072" s="6" t="s">
        <v>1444</v>
      </c>
      <c r="F1072" s="6"/>
      <c r="G1072" s="6" t="str" cm="1">
        <f t="array" ref="G1072">_xlfn.LET(
 _xlpm.txt, TRIM(E1072),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RS-02</v>
      </c>
      <c r="H1072" s="6" t="str">
        <f t="shared" si="80"/>
        <v>STEEL</v>
      </c>
      <c r="I1072" s="6" t="str" cm="1">
        <f t="array" ref="I1072">_xlfn.LET(
 _xlpm.txt, E1072,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72" s="6" cm="1">
        <f t="array" ref="J1072">_xlfn.LET(
 _xlpm.txt, E1072,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0.5</v>
      </c>
      <c r="K1072" s="6" t="str" cm="1">
        <f t="array" ref="K1072">_xlfn.LET(
 _xlpm.txt, E1072,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72" s="6" t="str">
        <f>IFERROR(_xlfn.TEXTAFTER(_xlfn.TEXTBEFORE(E1072," PER"),"USD ")," ")</f>
        <v>0.4591</v>
      </c>
      <c r="M1072" s="6" t="str">
        <f t="shared" si="81"/>
        <v>PCS</v>
      </c>
      <c r="N1072" s="6">
        <v>3000</v>
      </c>
      <c r="O1072" s="6" t="s">
        <v>28</v>
      </c>
      <c r="P1072" s="6">
        <v>619.23315000000002</v>
      </c>
      <c r="Q1072" s="6">
        <v>1857699.45</v>
      </c>
      <c r="R1072" s="6">
        <v>8.245448069</v>
      </c>
      <c r="S1072" s="6">
        <v>24736.344209999999</v>
      </c>
      <c r="T1072" s="27">
        <v>680661.1</v>
      </c>
      <c r="U1072" s="6">
        <f t="shared" si="82"/>
        <v>627.47859806899999</v>
      </c>
      <c r="V1072" s="6">
        <f t="shared" si="83"/>
        <v>2021</v>
      </c>
      <c r="W1072" s="10" t="str">
        <f>IFERROR(VLOOKUP(VALUE(D1072),'HSN Lookup'!$A:$B,2,0),"Unknown")</f>
        <v>Household Steel Items</v>
      </c>
      <c r="X1072" s="6" t="str">
        <f t="shared" si="84"/>
        <v>Other</v>
      </c>
    </row>
    <row r="1073" spans="1:24">
      <c r="A1073" s="25" t="s">
        <v>24</v>
      </c>
      <c r="B1073" s="6" t="s">
        <v>1443</v>
      </c>
      <c r="C1073" s="6" t="s">
        <v>26</v>
      </c>
      <c r="D1073" s="26" t="s">
        <v>32</v>
      </c>
      <c r="E1073" s="6" t="s">
        <v>1445</v>
      </c>
      <c r="F1073" s="6"/>
      <c r="G1073" s="6" t="str" cm="1">
        <f t="array" ref="G1073">_xlfn.LET(
 _xlpm.txt, TRIM(E1073),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NP-55</v>
      </c>
      <c r="H1073" s="6" t="str">
        <f t="shared" si="80"/>
        <v>STEEL</v>
      </c>
      <c r="I1073" s="6" cm="1">
        <f t="array" ref="I1073">_xlfn.LET(
 _xlpm.txt, E1073,
 _xlpm.afterQty, IFERROR(_xlfn.TEXTAFTER(_xlpm.txt, "QTY:"), ""),
 _xlpm.numberText, TRIM(_xlfn.TEXTBEFORE(_xlpm.afterQty, " ")),
 _xlpm.cleanNum, SUBSTITUTE(_xlpm.numberText, ",", ""),
 IF(ISNUMBER(--_xlpm.cleanNum), --_xlpm.cleanNum, "")
)</f>
        <v>75600</v>
      </c>
      <c r="J1073" s="6" cm="1">
        <f t="array" ref="J1073">_xlfn.LET(
 _xlpm.txt, E1073,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75600</v>
      </c>
      <c r="K1073" s="6" t="str" cm="1">
        <f t="array" ref="K1073">_xlfn.LET(
 _xlpm.txt, E1073,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73" s="6" t="str">
        <f>IFERROR(_xlfn.TEXTAFTER(_xlfn.TEXTBEFORE(E1073," PER"),"USD ")," ")</f>
        <v>0.3270</v>
      </c>
      <c r="M1073" s="6" t="str">
        <f t="shared" si="81"/>
        <v>PCS</v>
      </c>
      <c r="N1073" s="6">
        <v>3465</v>
      </c>
      <c r="O1073" s="6" t="s">
        <v>28</v>
      </c>
      <c r="P1073" s="6">
        <v>577.38356710000005</v>
      </c>
      <c r="Q1073" s="6">
        <v>2000634.06</v>
      </c>
      <c r="R1073" s="6">
        <v>7.6881966320000004</v>
      </c>
      <c r="S1073" s="6">
        <v>26639.601330000001</v>
      </c>
      <c r="T1073" s="27">
        <v>733032.3</v>
      </c>
      <c r="U1073" s="6">
        <f t="shared" si="82"/>
        <v>585.07176373200002</v>
      </c>
      <c r="V1073" s="6">
        <f t="shared" si="83"/>
        <v>2021</v>
      </c>
      <c r="W1073" s="10" t="str">
        <f>IFERROR(VLOOKUP(VALUE(D1073),'HSN Lookup'!$A:$B,2,0),"Unknown")</f>
        <v>Household Steel Items</v>
      </c>
      <c r="X1073" s="6" t="str">
        <f t="shared" si="84"/>
        <v>Tea Strainer</v>
      </c>
    </row>
    <row r="1074" spans="1:24">
      <c r="A1074" s="25" t="s">
        <v>24</v>
      </c>
      <c r="B1074" s="6" t="s">
        <v>1446</v>
      </c>
      <c r="C1074" s="6" t="s">
        <v>26</v>
      </c>
      <c r="D1074" s="26" t="s">
        <v>32</v>
      </c>
      <c r="E1074" s="6" t="s">
        <v>1447</v>
      </c>
      <c r="F1074" s="6" t="str">
        <f>LEFT(E1074, FIND(" ", E1074)-1)</f>
        <v>KWP-1000B</v>
      </c>
      <c r="G1074" s="6" t="str" cm="1">
        <f t="array" ref="G1074">_xlfn.LET(
 _xlpm.txt, TRIM(E1074),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900ML</v>
      </c>
      <c r="H1074" s="6" t="str">
        <f t="shared" si="80"/>
        <v>KWP-1000B</v>
      </c>
      <c r="I1074" s="6" cm="1">
        <f t="array" ref="I1074">_xlfn.LET(
 _xlpm.txt, E1074,
 _xlpm.afterQty, IFERROR(_xlfn.TEXTAFTER(_xlpm.txt, "QTY:"), ""),
 _xlpm.numberText, TRIM(_xlfn.TEXTBEFORE(_xlpm.afterQty, " ")),
 _xlpm.cleanNum, SUBSTITUTE(_xlpm.numberText, ",", ""),
 IF(ISNUMBER(--_xlpm.cleanNum), --_xlpm.cleanNum, "")
)</f>
        <v>27000</v>
      </c>
      <c r="J1074" s="6" t="e" cm="1">
        <f t="array" ref="J1074">_xlfn.LET(
 _xlpm.txt, E1074,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74" s="6" t="e" cm="1">
        <f t="array" ref="K1074">_xlfn.LET(
 _xlpm.txt, E1074,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74" s="6" t="str">
        <f>IFERROR(_xlfn.TEXTAFTER(_xlfn.TEXTBEFORE(E1074," PER"),"USD ")," ")</f>
        <v xml:space="preserve"> </v>
      </c>
      <c r="M1074" s="6" t="e">
        <f t="shared" si="81"/>
        <v>#N/A</v>
      </c>
      <c r="N1074" s="6">
        <v>6975</v>
      </c>
      <c r="O1074" s="6" t="s">
        <v>28</v>
      </c>
      <c r="P1074" s="6">
        <v>551.38553979999995</v>
      </c>
      <c r="Q1074" s="6">
        <v>3845914.14</v>
      </c>
      <c r="R1074" s="6">
        <v>7.3420178399999996</v>
      </c>
      <c r="S1074" s="6">
        <v>51210.574430000001</v>
      </c>
      <c r="T1074" s="27">
        <v>1409142.9</v>
      </c>
      <c r="U1074" s="6">
        <f t="shared" si="82"/>
        <v>558.72755763999999</v>
      </c>
      <c r="V1074" s="6">
        <f t="shared" si="83"/>
        <v>2021</v>
      </c>
      <c r="W1074" s="10" t="str">
        <f>IFERROR(VLOOKUP(VALUE(D1074),'HSN Lookup'!$A:$B,2,0),"Unknown")</f>
        <v>Household Steel Items</v>
      </c>
      <c r="X1074" s="6" t="str">
        <f t="shared" si="84"/>
        <v>Other</v>
      </c>
    </row>
    <row r="1075" spans="1:24">
      <c r="A1075" s="25" t="s">
        <v>24</v>
      </c>
      <c r="B1075" s="6" t="s">
        <v>1448</v>
      </c>
      <c r="C1075" s="6" t="s">
        <v>26</v>
      </c>
      <c r="D1075" s="26" t="s">
        <v>32</v>
      </c>
      <c r="E1075" s="6" t="s">
        <v>1449</v>
      </c>
      <c r="F1075" s="6"/>
      <c r="G1075" s="6" t="str" cm="1">
        <f t="array" ref="G1075">_xlfn.LET(
 _xlpm.txt, TRIM(E1075),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 KL324H-9S</v>
      </c>
      <c r="H1075" s="6" t="str">
        <f t="shared" si="80"/>
        <v>STAINLESS</v>
      </c>
      <c r="I1075" s="6" t="str" cm="1">
        <f t="array" ref="I1075">_xlfn.LET(
 _xlpm.txt, E1075,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75" s="6" t="e" cm="1">
        <f t="array" ref="J1075">_xlfn.LET(
 _xlpm.txt, E1075,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075" s="6" t="str" cm="1">
        <f t="array" ref="K1075">_xlfn.LET(
 _xlpm.txt, E1075,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75" s="6" t="str">
        <f>IFERROR(_xlfn.TEXTAFTER(_xlfn.TEXTBEFORE(E1075," PER"),"USD ")," ")</f>
        <v>0.74</v>
      </c>
      <c r="M1075" s="6" t="str">
        <f t="shared" si="81"/>
        <v>PCS</v>
      </c>
      <c r="N1075" s="6">
        <v>9840</v>
      </c>
      <c r="O1075" s="6" t="s">
        <v>28</v>
      </c>
      <c r="P1075" s="6">
        <v>377.7894268</v>
      </c>
      <c r="Q1075" s="6">
        <v>3717447.96</v>
      </c>
      <c r="R1075" s="6">
        <v>5.0304850439999997</v>
      </c>
      <c r="S1075" s="6">
        <v>49499.972840000002</v>
      </c>
      <c r="T1075" s="27">
        <v>1362073</v>
      </c>
      <c r="U1075" s="6">
        <f t="shared" si="82"/>
        <v>382.81991184399999</v>
      </c>
      <c r="V1075" s="6">
        <f t="shared" si="83"/>
        <v>2021</v>
      </c>
      <c r="W1075" s="10" t="str">
        <f>IFERROR(VLOOKUP(VALUE(D1075),'HSN Lookup'!$A:$B,2,0),"Unknown")</f>
        <v>Household Steel Items</v>
      </c>
      <c r="X1075" s="6" t="str">
        <f t="shared" si="84"/>
        <v>Other</v>
      </c>
    </row>
    <row r="1076" spans="1:24">
      <c r="A1076" s="25" t="s">
        <v>24</v>
      </c>
      <c r="B1076" s="6" t="s">
        <v>1450</v>
      </c>
      <c r="C1076" s="6" t="s">
        <v>26</v>
      </c>
      <c r="D1076" s="26" t="s">
        <v>32</v>
      </c>
      <c r="E1076" s="6" t="s">
        <v>1451</v>
      </c>
      <c r="F1076" s="6"/>
      <c r="G1076" s="6" t="str" cm="1">
        <f t="array" ref="G1076">_xlfn.LET(
 _xlpm.txt, TRIM(E1076),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TURNER ITEM NO-AM-253</v>
      </c>
      <c r="H1076" s="6" t="str">
        <f t="shared" si="80"/>
        <v>STEEL</v>
      </c>
      <c r="I1076" s="6" cm="1">
        <f t="array" ref="I1076">_xlfn.LET(
 _xlpm.txt, E1076,
 _xlpm.afterQty, IFERROR(_xlfn.TEXTAFTER(_xlpm.txt, "QTY:"), ""),
 _xlpm.numberText, TRIM(_xlfn.TEXTBEFORE(_xlpm.afterQty, " ")),
 _xlpm.cleanNum, SUBSTITUTE(_xlpm.numberText, ",", ""),
 IF(ISNUMBER(--_xlpm.cleanNum), --_xlpm.cleanNum, "")
)</f>
        <v>40644</v>
      </c>
      <c r="J1076" s="6" cm="1">
        <f t="array" ref="J1076">_xlfn.LET(
 _xlpm.txt, E1076,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40644</v>
      </c>
      <c r="K1076" s="6" t="str" cm="1">
        <f t="array" ref="K1076">_xlfn.LET(
 _xlpm.txt, E1076,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76" s="6" t="str">
        <f>IFERROR(_xlfn.TEXTAFTER(_xlfn.TEXTBEFORE(E1076," PER"),"USD ")," ")</f>
        <v>0.595</v>
      </c>
      <c r="M1076" s="6" t="str">
        <f t="shared" si="81"/>
        <v>PCS</v>
      </c>
      <c r="N1076" s="6">
        <v>3951.5</v>
      </c>
      <c r="O1076" s="6" t="s">
        <v>28</v>
      </c>
      <c r="P1076" s="6">
        <v>506.94440850000001</v>
      </c>
      <c r="Q1076" s="6">
        <v>2003190.83</v>
      </c>
      <c r="R1076" s="6">
        <v>6.7100517330000002</v>
      </c>
      <c r="S1076" s="6">
        <v>26514.769420000001</v>
      </c>
      <c r="T1076" s="27">
        <v>733969.1</v>
      </c>
      <c r="U1076" s="6">
        <f t="shared" si="82"/>
        <v>513.65446023300001</v>
      </c>
      <c r="V1076" s="6">
        <f t="shared" si="83"/>
        <v>2021</v>
      </c>
      <c r="W1076" s="10" t="str">
        <f>IFERROR(VLOOKUP(VALUE(D1076),'HSN Lookup'!$A:$B,2,0),"Unknown")</f>
        <v>Household Steel Items</v>
      </c>
      <c r="X1076" s="6" t="str">
        <f t="shared" si="84"/>
        <v>Other</v>
      </c>
    </row>
    <row r="1077" spans="1:24">
      <c r="A1077" s="25" t="s">
        <v>24</v>
      </c>
      <c r="B1077" s="6" t="s">
        <v>1452</v>
      </c>
      <c r="C1077" s="6" t="s">
        <v>26</v>
      </c>
      <c r="D1077" s="26" t="s">
        <v>32</v>
      </c>
      <c r="E1077" s="6" t="s">
        <v>1453</v>
      </c>
      <c r="F1077" s="6"/>
      <c r="G1077" s="6" t="str" cm="1">
        <f t="array" ref="G1077">_xlfn.LET(
 _xlpm.txt, TRIM(E1077),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MEDIUM - 6581</v>
      </c>
      <c r="H1077" s="6" t="str">
        <f t="shared" si="80"/>
        <v>STEEL</v>
      </c>
      <c r="I1077" s="6" t="str" cm="1">
        <f t="array" ref="I1077">_xlfn.LET(
 _xlpm.txt, E1077,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77" s="6" cm="1">
        <f t="array" ref="J1077">_xlfn.LET(
 _xlpm.txt, E1077,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2064</v>
      </c>
      <c r="K1077" s="6" t="str" cm="1">
        <f t="array" ref="K1077">_xlfn.LET(
 _xlpm.txt, E1077,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77" s="6" t="str">
        <f>IFERROR(_xlfn.TEXTAFTER(_xlfn.TEXTBEFORE(E1077," PER"),"USD ")," ")</f>
        <v>0.92</v>
      </c>
      <c r="M1077" s="6" t="str">
        <f t="shared" si="81"/>
        <v>PCS</v>
      </c>
      <c r="N1077" s="6">
        <v>255.42</v>
      </c>
      <c r="O1077" s="6" t="s">
        <v>28</v>
      </c>
      <c r="P1077" s="6">
        <v>672.69548199999997</v>
      </c>
      <c r="Q1077" s="6">
        <v>171819.88</v>
      </c>
      <c r="R1077" s="6">
        <v>8.8746105800000006</v>
      </c>
      <c r="S1077" s="6">
        <v>2266.7530339999998</v>
      </c>
      <c r="T1077" s="27">
        <v>62954.8</v>
      </c>
      <c r="U1077" s="6">
        <f t="shared" si="82"/>
        <v>681.57009257999994</v>
      </c>
      <c r="V1077" s="6">
        <f t="shared" si="83"/>
        <v>2021</v>
      </c>
      <c r="W1077" s="10" t="str">
        <f>IFERROR(VLOOKUP(VALUE(D1077),'HSN Lookup'!$A:$B,2,0),"Unknown")</f>
        <v>Household Steel Items</v>
      </c>
      <c r="X1077" s="6" t="str">
        <f t="shared" si="84"/>
        <v>Other</v>
      </c>
    </row>
    <row r="1078" spans="1:24">
      <c r="A1078" s="25" t="s">
        <v>24</v>
      </c>
      <c r="B1078" s="6" t="s">
        <v>1452</v>
      </c>
      <c r="C1078" s="6" t="s">
        <v>26</v>
      </c>
      <c r="D1078" s="26" t="s">
        <v>32</v>
      </c>
      <c r="E1078" s="6" t="s">
        <v>1454</v>
      </c>
      <c r="F1078" s="6"/>
      <c r="G1078" s="6" t="str" cm="1">
        <f t="array" ref="G1078">_xlfn.LET(
 _xlpm.txt, TRIM(E1078),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- 8504</v>
      </c>
      <c r="H1078" s="6" t="str">
        <f t="shared" si="80"/>
        <v>STEEL</v>
      </c>
      <c r="I1078" s="6" t="str" cm="1">
        <f t="array" ref="I1078">_xlfn.LET(
 _xlpm.txt, E1078,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78" s="6" cm="1">
        <f t="array" ref="J1078">_xlfn.LET(
 _xlpm.txt, E1078,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19260</v>
      </c>
      <c r="K1078" s="6" t="str" cm="1">
        <f t="array" ref="K1078">_xlfn.LET(
 _xlpm.txt, E1078,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78" s="6" t="str">
        <f>IFERROR(_xlfn.TEXTAFTER(_xlfn.TEXTBEFORE(E1078," PER"),"USD ")," ")</f>
        <v>2.49</v>
      </c>
      <c r="M1078" s="6" t="str">
        <f t="shared" si="81"/>
        <v>PCS</v>
      </c>
      <c r="N1078" s="6">
        <v>9212.7000000000007</v>
      </c>
      <c r="O1078" s="6" t="s">
        <v>28</v>
      </c>
      <c r="P1078" s="6">
        <v>471.02571339999997</v>
      </c>
      <c r="Q1078" s="6">
        <v>4339418.59</v>
      </c>
      <c r="R1078" s="6">
        <v>6.2140595440000004</v>
      </c>
      <c r="S1078" s="6">
        <v>57248.266360000001</v>
      </c>
      <c r="T1078" s="27">
        <v>1589963</v>
      </c>
      <c r="U1078" s="6">
        <f t="shared" si="82"/>
        <v>477.23977294399998</v>
      </c>
      <c r="V1078" s="6">
        <f t="shared" si="83"/>
        <v>2021</v>
      </c>
      <c r="W1078" s="10" t="str">
        <f>IFERROR(VLOOKUP(VALUE(D1078),'HSN Lookup'!$A:$B,2,0),"Unknown")</f>
        <v>Household Steel Items</v>
      </c>
      <c r="X1078" s="6" t="str">
        <f t="shared" si="84"/>
        <v>Lunch Box</v>
      </c>
    </row>
    <row r="1079" spans="1:24">
      <c r="A1079" s="25" t="s">
        <v>24</v>
      </c>
      <c r="B1079" s="6" t="s">
        <v>1455</v>
      </c>
      <c r="C1079" s="6" t="s">
        <v>26</v>
      </c>
      <c r="D1079" s="26" t="s">
        <v>32</v>
      </c>
      <c r="E1079" s="6" t="s">
        <v>1456</v>
      </c>
      <c r="F1079" s="6"/>
      <c r="G1079" s="6" t="str" cm="1">
        <f t="array" ref="G1079">_xlfn.LET(
 _xlpm.txt, TRIM(E1079),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- KWB-600F</v>
      </c>
      <c r="H1079" s="6" t="str">
        <f t="shared" si="80"/>
        <v>STAINLESS</v>
      </c>
      <c r="I1079" s="6" t="str" cm="1">
        <f t="array" ref="I1079">_xlfn.LET(
 _xlpm.txt, E1079,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79" s="6" cm="1">
        <f t="array" ref="J1079">_xlfn.LET(
 _xlpm.txt, E1079,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1079" s="6" t="str" cm="1">
        <f t="array" ref="K1079">_xlfn.LET(
 _xlpm.txt, E1079,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79" s="6" t="str">
        <f>IFERROR(_xlfn.TEXTAFTER(_xlfn.TEXTBEFORE(E1079," PER"),"USD ")," ")</f>
        <v>0.99</v>
      </c>
      <c r="M1079" s="6" t="str">
        <f t="shared" si="81"/>
        <v>PCS</v>
      </c>
      <c r="N1079" s="6">
        <v>7560</v>
      </c>
      <c r="O1079" s="6" t="s">
        <v>28</v>
      </c>
      <c r="P1079" s="6">
        <v>525.74460320000003</v>
      </c>
      <c r="Q1079" s="6">
        <v>3974629.2</v>
      </c>
      <c r="R1079" s="6">
        <v>6.9359446330000001</v>
      </c>
      <c r="S1079" s="6">
        <v>52435.741419999998</v>
      </c>
      <c r="T1079" s="27">
        <v>1456304.1</v>
      </c>
      <c r="U1079" s="6">
        <f t="shared" si="82"/>
        <v>532.68054783299999</v>
      </c>
      <c r="V1079" s="6">
        <f t="shared" si="83"/>
        <v>2021</v>
      </c>
      <c r="W1079" s="10" t="str">
        <f>IFERROR(VLOOKUP(VALUE(D1079),'HSN Lookup'!$A:$B,2,0),"Unknown")</f>
        <v>Household Steel Items</v>
      </c>
      <c r="X1079" s="6" t="str">
        <f t="shared" si="84"/>
        <v>Other</v>
      </c>
    </row>
    <row r="1080" spans="1:24">
      <c r="A1080" s="25" t="s">
        <v>24</v>
      </c>
      <c r="B1080" s="6" t="s">
        <v>1457</v>
      </c>
      <c r="C1080" s="6" t="s">
        <v>26</v>
      </c>
      <c r="D1080" s="26" t="s">
        <v>29</v>
      </c>
      <c r="E1080" s="6" t="s">
        <v>1458</v>
      </c>
      <c r="F1080" s="6" t="str">
        <f>LEFT(E1080, FIND(" ", E1080)-1)</f>
        <v>SS</v>
      </c>
      <c r="G1080" s="6" t="str" cm="1">
        <f t="array" ref="G1080">_xlfn.LET(
 _xlpm.txt, TRIM(E1080),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 PCS SET - SS410</v>
      </c>
      <c r="H1080" s="6" t="str">
        <f t="shared" si="80"/>
        <v>SS</v>
      </c>
      <c r="I1080" s="6" t="str" cm="1">
        <f t="array" ref="I1080">_xlfn.LET(
 _xlpm.txt, E1080,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80" s="6" t="e" cm="1">
        <f t="array" ref="J1080">_xlfn.LET(
 _xlpm.txt, E1080,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080" s="6" t="str" cm="1">
        <f t="array" ref="K1080">_xlfn.LET(
 _xlpm.txt, E1080,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80" s="6" t="str">
        <f>IFERROR(_xlfn.TEXTAFTER(_xlfn.TEXTBEFORE(E1080," PER"),"USD ")," ")</f>
        <v>0.19</v>
      </c>
      <c r="M1080" s="6" t="str">
        <f t="shared" si="81"/>
        <v>SET</v>
      </c>
      <c r="N1080" s="6">
        <v>7700</v>
      </c>
      <c r="O1080" s="6" t="s">
        <v>28</v>
      </c>
      <c r="P1080" s="6">
        <v>298.33065319999997</v>
      </c>
      <c r="Q1080" s="6">
        <v>2297146.0299999998</v>
      </c>
      <c r="R1080" s="6">
        <v>3.9357605969999998</v>
      </c>
      <c r="S1080" s="6">
        <v>30305.356599999999</v>
      </c>
      <c r="T1080" s="27">
        <v>1009825.4</v>
      </c>
      <c r="U1080" s="6">
        <f t="shared" si="82"/>
        <v>302.26641379699998</v>
      </c>
      <c r="V1080" s="6">
        <f t="shared" si="83"/>
        <v>2021</v>
      </c>
      <c r="W1080" s="10" t="str">
        <f>IFERROR(VLOOKUP(VALUE(D1080),'HSN Lookup'!$A:$B,2,0),"Unknown")</f>
        <v>Steel Scrubbers</v>
      </c>
      <c r="X1080" s="6" t="str">
        <f t="shared" si="84"/>
        <v>Scrubber</v>
      </c>
    </row>
    <row r="1081" spans="1:24">
      <c r="A1081" s="25" t="s">
        <v>24</v>
      </c>
      <c r="B1081" s="6" t="s">
        <v>1459</v>
      </c>
      <c r="C1081" s="6" t="s">
        <v>26</v>
      </c>
      <c r="D1081" s="26" t="s">
        <v>32</v>
      </c>
      <c r="E1081" s="6" t="s">
        <v>1460</v>
      </c>
      <c r="F1081" s="6"/>
      <c r="G1081" s="6" t="str" cm="1">
        <f t="array" ref="G1081">_xlfn.LET(
 _xlpm.txt, TRIM(E1081),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-SB-12</v>
      </c>
      <c r="H1081" s="6" t="str">
        <f t="shared" si="80"/>
        <v>STEEL</v>
      </c>
      <c r="I1081" s="6" cm="1">
        <f t="array" ref="I1081">_xlfn.LET(
 _xlpm.txt, E1081,
 _xlpm.afterQty, IFERROR(_xlfn.TEXTAFTER(_xlpm.txt, "QTY:"), ""),
 _xlpm.numberText, TRIM(_xlfn.TEXTBEFORE(_xlpm.afterQty, " ")),
 _xlpm.cleanNum, SUBSTITUTE(_xlpm.numberText, ",", ""),
 IF(ISNUMBER(--_xlpm.cleanNum), --_xlpm.cleanNum, "")
)</f>
        <v>600</v>
      </c>
      <c r="J1081" s="6" t="e" cm="1">
        <f t="array" ref="J1081">_xlfn.LET(
 _xlpm.txt, E1081,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81" s="6" t="e" cm="1">
        <f t="array" ref="K1081">_xlfn.LET(
 _xlpm.txt, E1081,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81" s="6" t="str">
        <f>IFERROR(_xlfn.TEXTAFTER(_xlfn.TEXTBEFORE(E1081," PER"),"USD ")," ")</f>
        <v>1.207</v>
      </c>
      <c r="M1081" s="6" t="e">
        <f t="shared" si="81"/>
        <v>#N/A</v>
      </c>
      <c r="N1081" s="6">
        <v>142.5</v>
      </c>
      <c r="O1081" s="6" t="s">
        <v>28</v>
      </c>
      <c r="P1081" s="6">
        <v>409.11242110000001</v>
      </c>
      <c r="Q1081" s="6">
        <v>58298.52</v>
      </c>
      <c r="R1081" s="6">
        <v>5.4043912949999999</v>
      </c>
      <c r="S1081" s="6">
        <v>770.12575960000004</v>
      </c>
      <c r="T1081" s="27">
        <v>21360.6</v>
      </c>
      <c r="U1081" s="6">
        <f t="shared" si="82"/>
        <v>414.51681239499999</v>
      </c>
      <c r="V1081" s="6">
        <f t="shared" si="83"/>
        <v>2021</v>
      </c>
      <c r="W1081" s="10" t="str">
        <f>IFERROR(VLOOKUP(VALUE(D1081),'HSN Lookup'!$A:$B,2,0),"Unknown")</f>
        <v>Household Steel Items</v>
      </c>
      <c r="X1081" s="6" t="str">
        <f t="shared" si="84"/>
        <v>Tea Strainer</v>
      </c>
    </row>
    <row r="1082" spans="1:24">
      <c r="A1082" s="25" t="s">
        <v>24</v>
      </c>
      <c r="B1082" s="6" t="s">
        <v>1459</v>
      </c>
      <c r="C1082" s="6" t="s">
        <v>26</v>
      </c>
      <c r="D1082" s="26" t="s">
        <v>32</v>
      </c>
      <c r="E1082" s="6" t="s">
        <v>1461</v>
      </c>
      <c r="F1082" s="6"/>
      <c r="G1082" s="6" t="str" cm="1">
        <f t="array" ref="G1082">_xlfn.LET(
 _xlpm.txt, TRIM(E1082),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DS-25</v>
      </c>
      <c r="H1082" s="6" t="str">
        <f t="shared" si="80"/>
        <v>STAINLESS</v>
      </c>
      <c r="I1082" s="6" cm="1">
        <f t="array" ref="I1082">_xlfn.LET(
 _xlpm.txt, E1082,
 _xlpm.afterQty, IFERROR(_xlfn.TEXTAFTER(_xlpm.txt, "QTY:"), ""),
 _xlpm.numberText, TRIM(_xlfn.TEXTBEFORE(_xlpm.afterQty, " ")),
 _xlpm.cleanNum, SUBSTITUTE(_xlpm.numberText, ",", ""),
 IF(ISNUMBER(--_xlpm.cleanNum), --_xlpm.cleanNum, "")
)</f>
        <v>100200</v>
      </c>
      <c r="J1082" s="6" t="e" cm="1">
        <f t="array" ref="J1082">_xlfn.LET(
 _xlpm.txt, E1082,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82" s="6" t="e" cm="1">
        <f t="array" ref="K1082">_xlfn.LET(
 _xlpm.txt, E1082,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82" s="6" t="str">
        <f>IFERROR(_xlfn.TEXTAFTER(_xlfn.TEXTBEFORE(E1082," PER"),"USD ")," ")</f>
        <v>0.2274</v>
      </c>
      <c r="M1082" s="6" t="e">
        <f t="shared" si="81"/>
        <v>#N/A</v>
      </c>
      <c r="N1082" s="6">
        <v>3340</v>
      </c>
      <c r="O1082" s="6" t="s">
        <v>28</v>
      </c>
      <c r="P1082" s="6">
        <v>561.03269760000001</v>
      </c>
      <c r="Q1082" s="6">
        <v>1873849.21</v>
      </c>
      <c r="R1082" s="6">
        <v>7.4112641689999998</v>
      </c>
      <c r="S1082" s="6">
        <v>24753.622319999999</v>
      </c>
      <c r="T1082" s="27">
        <v>686578.3</v>
      </c>
      <c r="U1082" s="6">
        <f t="shared" si="82"/>
        <v>568.443961769</v>
      </c>
      <c r="V1082" s="6">
        <f t="shared" si="83"/>
        <v>2021</v>
      </c>
      <c r="W1082" s="10" t="str">
        <f>IFERROR(VLOOKUP(VALUE(D1082),'HSN Lookup'!$A:$B,2,0),"Unknown")</f>
        <v>Household Steel Items</v>
      </c>
      <c r="X1082" s="6" t="str">
        <f t="shared" si="84"/>
        <v>Other</v>
      </c>
    </row>
    <row r="1083" spans="1:24">
      <c r="A1083" s="25" t="s">
        <v>24</v>
      </c>
      <c r="B1083" s="6" t="s">
        <v>1462</v>
      </c>
      <c r="C1083" s="6" t="s">
        <v>26</v>
      </c>
      <c r="D1083" s="26" t="s">
        <v>32</v>
      </c>
      <c r="E1083" s="6" t="s">
        <v>1463</v>
      </c>
      <c r="F1083" s="6"/>
      <c r="G1083" s="6" t="str" cm="1">
        <f t="array" ref="G1083">_xlfn.LET(
 _xlpm.txt, TRIM(E1083),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SB-12</v>
      </c>
      <c r="H1083" s="6" t="str">
        <f t="shared" si="80"/>
        <v>STEEL</v>
      </c>
      <c r="I1083" s="6" cm="1">
        <f t="array" ref="I1083">_xlfn.LET(
 _xlpm.txt, E1083,
 _xlpm.afterQty, IFERROR(_xlfn.TEXTAFTER(_xlpm.txt, "QTY:"), ""),
 _xlpm.numberText, TRIM(_xlfn.TEXTBEFORE(_xlpm.afterQty, " ")),
 _xlpm.cleanNum, SUBSTITUTE(_xlpm.numberText, ",", ""),
 IF(ISNUMBER(--_xlpm.cleanNum), --_xlpm.cleanNum, "")
)</f>
        <v>24384</v>
      </c>
      <c r="J1083" s="6" t="e" cm="1">
        <f t="array" ref="J1083">_xlfn.LET(
 _xlpm.txt, E1083,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83" s="6" t="e" cm="1">
        <f t="array" ref="K1083">_xlfn.LET(
 _xlpm.txt, E1083,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83" s="6" t="str">
        <f>IFERROR(_xlfn.TEXTAFTER(_xlfn.TEXTBEFORE(E1083," PER"),"USD ")," ")</f>
        <v>1.207</v>
      </c>
      <c r="M1083" s="6" t="e">
        <f t="shared" si="81"/>
        <v>#N/A</v>
      </c>
      <c r="N1083" s="6">
        <v>5791.2</v>
      </c>
      <c r="O1083" s="6" t="s">
        <v>28</v>
      </c>
      <c r="P1083" s="6">
        <v>414.9579569</v>
      </c>
      <c r="Q1083" s="6">
        <v>2403104.52</v>
      </c>
      <c r="R1083" s="6">
        <v>5.4816110550000001</v>
      </c>
      <c r="S1083" s="6">
        <v>31745.105940000001</v>
      </c>
      <c r="T1083" s="27">
        <v>880497.5</v>
      </c>
      <c r="U1083" s="6">
        <f t="shared" si="82"/>
        <v>420.43956795499997</v>
      </c>
      <c r="V1083" s="6">
        <f t="shared" si="83"/>
        <v>2021</v>
      </c>
      <c r="W1083" s="10" t="str">
        <f>IFERROR(VLOOKUP(VALUE(D1083),'HSN Lookup'!$A:$B,2,0),"Unknown")</f>
        <v>Household Steel Items</v>
      </c>
      <c r="X1083" s="6" t="str">
        <f t="shared" si="84"/>
        <v>Tea Strainer</v>
      </c>
    </row>
    <row r="1084" spans="1:24">
      <c r="A1084" s="25" t="s">
        <v>24</v>
      </c>
      <c r="B1084" s="6" t="s">
        <v>1464</v>
      </c>
      <c r="C1084" s="6" t="s">
        <v>26</v>
      </c>
      <c r="D1084" s="26" t="s">
        <v>29</v>
      </c>
      <c r="E1084" s="6" t="s">
        <v>1348</v>
      </c>
      <c r="F1084" s="6"/>
      <c r="G1084" s="6" t="str" cm="1">
        <f t="array" ref="G1084">_xlfn.LET(
 _xlpm.txt, TRIM(E1084),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- OKS-4156</v>
      </c>
      <c r="H1084" s="6" t="str">
        <f t="shared" si="80"/>
        <v>STEEL</v>
      </c>
      <c r="I1084" s="6" t="str" cm="1">
        <f t="array" ref="I1084">_xlfn.LET(
 _xlpm.txt, E1084,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84" s="6" cm="1">
        <f t="array" ref="J1084">_xlfn.LET(
 _xlpm.txt, E1084,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98000</v>
      </c>
      <c r="K1084" s="6" t="str" cm="1">
        <f t="array" ref="K1084">_xlfn.LET(
 _xlpm.txt, E1084,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84" s="6" t="str">
        <f>IFERROR(_xlfn.TEXTAFTER(_xlfn.TEXTBEFORE(E1084," PER"),"USD ")," ")</f>
        <v>0.275</v>
      </c>
      <c r="M1084" s="6" t="str">
        <f t="shared" si="81"/>
        <v>SET</v>
      </c>
      <c r="N1084" s="6">
        <v>8537.7999999999993</v>
      </c>
      <c r="O1084" s="6" t="s">
        <v>28</v>
      </c>
      <c r="P1084" s="6">
        <v>256.73265830000003</v>
      </c>
      <c r="Q1084" s="6">
        <v>2191932.09</v>
      </c>
      <c r="R1084" s="6">
        <v>3.450707773</v>
      </c>
      <c r="S1084" s="6">
        <v>29461.452819999999</v>
      </c>
      <c r="T1084" s="27">
        <v>963573.3</v>
      </c>
      <c r="U1084" s="6">
        <f t="shared" si="82"/>
        <v>260.183366073</v>
      </c>
      <c r="V1084" s="6">
        <f t="shared" si="83"/>
        <v>2021</v>
      </c>
      <c r="W1084" s="10" t="str">
        <f>IFERROR(VLOOKUP(VALUE(D1084),'HSN Lookup'!$A:$B,2,0),"Unknown")</f>
        <v>Steel Scrubbers</v>
      </c>
      <c r="X1084" s="6" t="str">
        <f t="shared" si="84"/>
        <v>Scrubber</v>
      </c>
    </row>
    <row r="1085" spans="1:24">
      <c r="A1085" s="25" t="s">
        <v>24</v>
      </c>
      <c r="B1085" s="6" t="s">
        <v>1465</v>
      </c>
      <c r="C1085" s="6" t="s">
        <v>26</v>
      </c>
      <c r="D1085" s="26" t="s">
        <v>32</v>
      </c>
      <c r="E1085" s="6" t="s">
        <v>1466</v>
      </c>
      <c r="F1085" s="6"/>
      <c r="G1085" s="6" t="str" cm="1">
        <f t="array" ref="G1085">_xlfn.LET(
 _xlpm.txt, TRIM(E1085),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SL-89</v>
      </c>
      <c r="H1085" s="6" t="str">
        <f t="shared" si="80"/>
        <v>STEEL</v>
      </c>
      <c r="I1085" s="6" t="str" cm="1">
        <f t="array" ref="I1085">_xlfn.LET(
 _xlpm.txt, E1085,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85" s="6" cm="1">
        <f t="array" ref="J1085">_xlfn.LET(
 _xlpm.txt, E1085,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1085" s="6" t="str" cm="1">
        <f t="array" ref="K1085">_xlfn.LET(
 _xlpm.txt, E1085,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85" s="6" t="str">
        <f>IFERROR(_xlfn.TEXTAFTER(_xlfn.TEXTBEFORE(E1085," PER"),"USD ")," ")</f>
        <v>1.12</v>
      </c>
      <c r="M1085" s="6" t="str">
        <f t="shared" si="81"/>
        <v>PCS</v>
      </c>
      <c r="N1085" s="6">
        <v>15568</v>
      </c>
      <c r="O1085" s="6" t="s">
        <v>28</v>
      </c>
      <c r="P1085" s="6">
        <v>400.8235573</v>
      </c>
      <c r="Q1085" s="6">
        <v>6240021.1399999997</v>
      </c>
      <c r="R1085" s="6">
        <v>5.4201968530000002</v>
      </c>
      <c r="S1085" s="6">
        <v>84381.624609999999</v>
      </c>
      <c r="T1085" s="27">
        <v>2286343.7000000002</v>
      </c>
      <c r="U1085" s="6">
        <f t="shared" si="82"/>
        <v>406.243754153</v>
      </c>
      <c r="V1085" s="6">
        <f t="shared" si="83"/>
        <v>2021</v>
      </c>
      <c r="W1085" s="10" t="str">
        <f>IFERROR(VLOOKUP(VALUE(D1085),'HSN Lookup'!$A:$B,2,0),"Unknown")</f>
        <v>Household Steel Items</v>
      </c>
      <c r="X1085" s="6" t="str">
        <f t="shared" si="84"/>
        <v>Hanger</v>
      </c>
    </row>
    <row r="1086" spans="1:24">
      <c r="A1086" s="25" t="s">
        <v>24</v>
      </c>
      <c r="B1086" s="6" t="s">
        <v>1467</v>
      </c>
      <c r="C1086" s="6" t="s">
        <v>26</v>
      </c>
      <c r="D1086" s="26" t="s">
        <v>32</v>
      </c>
      <c r="E1086" s="6" t="s">
        <v>1468</v>
      </c>
      <c r="F1086" s="6"/>
      <c r="G1086" s="6" t="str" cm="1">
        <f t="array" ref="G1086">_xlfn.LET(
 _xlpm.txt, TRIM(E1086),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RS-02</v>
      </c>
      <c r="H1086" s="6" t="str">
        <f t="shared" si="80"/>
        <v>STEEL</v>
      </c>
      <c r="I1086" s="6" cm="1">
        <f t="array" ref="I1086">_xlfn.LET(
 _xlpm.txt, E1086,
 _xlpm.afterQty, IFERROR(_xlfn.TEXTAFTER(_xlpm.txt, "QTY:"), ""),
 _xlpm.numberText, TRIM(_xlfn.TEXTBEFORE(_xlpm.afterQty, " ")),
 _xlpm.cleanNum, SUBSTITUTE(_xlpm.numberText, ",", ""),
 IF(ISNUMBER(--_xlpm.cleanNum), --_xlpm.cleanNum, "")
)</f>
        <v>80720</v>
      </c>
      <c r="J1086" s="6" t="e" cm="1">
        <f t="array" ref="J1086">_xlfn.LET(
 _xlpm.txt, E1086,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86" s="6" t="e" cm="1">
        <f t="array" ref="K1086">_xlfn.LET(
 _xlpm.txt, E1086,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86" s="6" t="str">
        <f>IFERROR(_xlfn.TEXTAFTER(_xlfn.TEXTBEFORE(E1086," PER"),"USD ")," ")</f>
        <v>0.4534</v>
      </c>
      <c r="M1086" s="6" t="e">
        <f t="shared" si="81"/>
        <v>#N/A</v>
      </c>
      <c r="N1086" s="6">
        <v>4843.2</v>
      </c>
      <c r="O1086" s="6" t="s">
        <v>28</v>
      </c>
      <c r="P1086" s="6">
        <v>606.35990249999998</v>
      </c>
      <c r="Q1086" s="6">
        <v>2936722.28</v>
      </c>
      <c r="R1086" s="6">
        <v>8.1995930030000004</v>
      </c>
      <c r="S1086" s="6">
        <v>39712.268830000001</v>
      </c>
      <c r="T1086" s="27">
        <v>1076015</v>
      </c>
      <c r="U1086" s="6">
        <f t="shared" si="82"/>
        <v>614.55949550299999</v>
      </c>
      <c r="V1086" s="6">
        <f t="shared" si="83"/>
        <v>2021</v>
      </c>
      <c r="W1086" s="10" t="str">
        <f>IFERROR(VLOOKUP(VALUE(D1086),'HSN Lookup'!$A:$B,2,0),"Unknown")</f>
        <v>Household Steel Items</v>
      </c>
      <c r="X1086" s="6" t="str">
        <f t="shared" si="84"/>
        <v>Other</v>
      </c>
    </row>
    <row r="1087" spans="1:24">
      <c r="A1087" s="25" t="s">
        <v>24</v>
      </c>
      <c r="B1087" s="6" t="s">
        <v>1467</v>
      </c>
      <c r="C1087" s="6" t="s">
        <v>26</v>
      </c>
      <c r="D1087" s="26" t="s">
        <v>32</v>
      </c>
      <c r="E1087" s="6" t="s">
        <v>1469</v>
      </c>
      <c r="F1087" s="6"/>
      <c r="G1087" s="6" t="str" cm="1">
        <f t="array" ref="G1087">_xlfn.LET(
 _xlpm.txt, TRIM(E1087),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BIG-SB-12</v>
      </c>
      <c r="H1087" s="6" t="str">
        <f t="shared" si="80"/>
        <v>STEEL</v>
      </c>
      <c r="I1087" s="6" cm="1">
        <f t="array" ref="I1087">_xlfn.LET(
 _xlpm.txt, E1087,
 _xlpm.afterQty, IFERROR(_xlfn.TEXTAFTER(_xlpm.txt, "QTY:"), ""),
 _xlpm.numberText, TRIM(_xlfn.TEXTBEFORE(_xlpm.afterQty, " ")),
 _xlpm.cleanNum, SUBSTITUTE(_xlpm.numberText, ",", ""),
 IF(ISNUMBER(--_xlpm.cleanNum), --_xlpm.cleanNum, "")
)</f>
        <v>25104</v>
      </c>
      <c r="J1087" s="6" t="e" cm="1">
        <f t="array" ref="J1087">_xlfn.LET(
 _xlpm.txt, E1087,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87" s="6" t="e" cm="1">
        <f t="array" ref="K1087">_xlfn.LET(
 _xlpm.txt, E1087,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87" s="6" t="str">
        <f>IFERROR(_xlfn.TEXTAFTER(_xlfn.TEXTBEFORE(E1087," PER"),"USD ")," ")</f>
        <v>1.2034</v>
      </c>
      <c r="M1087" s="6" t="e">
        <f t="shared" si="81"/>
        <v>#N/A</v>
      </c>
      <c r="N1087" s="6">
        <v>5962.2</v>
      </c>
      <c r="O1087" s="6" t="s">
        <v>28</v>
      </c>
      <c r="P1087" s="6">
        <v>397.40672069999999</v>
      </c>
      <c r="Q1087" s="6">
        <v>2369418.35</v>
      </c>
      <c r="R1087" s="6">
        <v>5.3739921659999998</v>
      </c>
      <c r="S1087" s="6">
        <v>32040.81609</v>
      </c>
      <c r="T1087" s="27">
        <v>868155</v>
      </c>
      <c r="U1087" s="6">
        <f t="shared" si="82"/>
        <v>402.78071286599999</v>
      </c>
      <c r="V1087" s="6">
        <f t="shared" si="83"/>
        <v>2021</v>
      </c>
      <c r="W1087" s="10" t="str">
        <f>IFERROR(VLOOKUP(VALUE(D1087),'HSN Lookup'!$A:$B,2,0),"Unknown")</f>
        <v>Household Steel Items</v>
      </c>
      <c r="X1087" s="6" t="str">
        <f t="shared" si="84"/>
        <v>Tea Strainer</v>
      </c>
    </row>
    <row r="1088" spans="1:24">
      <c r="A1088" s="25" t="s">
        <v>24</v>
      </c>
      <c r="B1088" s="6" t="s">
        <v>1467</v>
      </c>
      <c r="C1088" s="6" t="s">
        <v>26</v>
      </c>
      <c r="D1088" s="26" t="s">
        <v>32</v>
      </c>
      <c r="E1088" s="6" t="s">
        <v>1470</v>
      </c>
      <c r="F1088" s="6"/>
      <c r="G1088" s="6" t="str" cm="1">
        <f t="array" ref="G1088">_xlfn.LET(
 _xlpm.txt, TRIM(E1088),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SB-12</v>
      </c>
      <c r="H1088" s="6" t="str">
        <f t="shared" si="80"/>
        <v>STEEL</v>
      </c>
      <c r="I1088" s="6" cm="1">
        <f t="array" ref="I1088">_xlfn.LET(
 _xlpm.txt, E1088,
 _xlpm.afterQty, IFERROR(_xlfn.TEXTAFTER(_xlpm.txt, "QTY:"), ""),
 _xlpm.numberText, TRIM(_xlfn.TEXTBEFORE(_xlpm.afterQty, " ")),
 _xlpm.cleanNum, SUBSTITUTE(_xlpm.numberText, ",", ""),
 IF(ISNUMBER(--_xlpm.cleanNum), --_xlpm.cleanNum, "")
)</f>
        <v>8400</v>
      </c>
      <c r="J1088" s="6" t="e" cm="1">
        <f t="array" ref="J1088">_xlfn.LET(
 _xlpm.txt, E1088,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88" s="6" t="e" cm="1">
        <f t="array" ref="K1088">_xlfn.LET(
 _xlpm.txt, E1088,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88" s="6" t="str">
        <f>IFERROR(_xlfn.TEXTAFTER(_xlfn.TEXTBEFORE(E1088," PER"),"USD ")," ")</f>
        <v>1.2034</v>
      </c>
      <c r="M1088" s="6" t="e">
        <f t="shared" si="81"/>
        <v>#N/A</v>
      </c>
      <c r="N1088" s="6">
        <v>1995</v>
      </c>
      <c r="O1088" s="6" t="s">
        <v>28</v>
      </c>
      <c r="P1088" s="6">
        <v>406.58050630000002</v>
      </c>
      <c r="Q1088" s="6">
        <v>811128.11</v>
      </c>
      <c r="R1088" s="6">
        <v>5.4980460620000002</v>
      </c>
      <c r="S1088" s="6">
        <v>10968.60189</v>
      </c>
      <c r="T1088" s="27">
        <v>297197.40000000002</v>
      </c>
      <c r="U1088" s="6">
        <f t="shared" si="82"/>
        <v>412.07855236200004</v>
      </c>
      <c r="V1088" s="6">
        <f t="shared" si="83"/>
        <v>2021</v>
      </c>
      <c r="W1088" s="10" t="str">
        <f>IFERROR(VLOOKUP(VALUE(D1088),'HSN Lookup'!$A:$B,2,0),"Unknown")</f>
        <v>Household Steel Items</v>
      </c>
      <c r="X1088" s="6" t="str">
        <f t="shared" si="84"/>
        <v>Tea Strainer</v>
      </c>
    </row>
    <row r="1089" spans="1:24">
      <c r="A1089" s="25" t="s">
        <v>24</v>
      </c>
      <c r="B1089" s="6" t="s">
        <v>1467</v>
      </c>
      <c r="C1089" s="6" t="s">
        <v>26</v>
      </c>
      <c r="D1089" s="26" t="s">
        <v>32</v>
      </c>
      <c r="E1089" s="6" t="s">
        <v>1471</v>
      </c>
      <c r="F1089" s="6"/>
      <c r="G1089" s="6" t="str" cm="1">
        <f t="array" ref="G1089">_xlfn.LET(
 _xlpm.txt, TRIM(E1089),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NP-55</v>
      </c>
      <c r="H1089" s="6" t="str">
        <f t="shared" si="80"/>
        <v>STEEL</v>
      </c>
      <c r="I1089" s="6" cm="1">
        <f t="array" ref="I1089">_xlfn.LET(
 _xlpm.txt, E1089,
 _xlpm.afterQty, IFERROR(_xlfn.TEXTAFTER(_xlpm.txt, "QTY:"), ""),
 _xlpm.numberText, TRIM(_xlfn.TEXTBEFORE(_xlpm.afterQty, " ")),
 _xlpm.cleanNum, SUBSTITUTE(_xlpm.numberText, ",", ""),
 IF(ISNUMBER(--_xlpm.cleanNum), --_xlpm.cleanNum, "")
)</f>
        <v>100800</v>
      </c>
      <c r="J1089" s="6" t="e" cm="1">
        <f t="array" ref="J1089">_xlfn.LET(
 _xlpm.txt, E1089,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89" s="6" t="e" cm="1">
        <f t="array" ref="K1089">_xlfn.LET(
 _xlpm.txt, E1089,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89" s="6" t="str">
        <f>IFERROR(_xlfn.TEXTAFTER(_xlfn.TEXTBEFORE(E1089," PER"),"USD ")," ")</f>
        <v>0.3229</v>
      </c>
      <c r="M1089" s="6" t="e">
        <f t="shared" si="81"/>
        <v>#N/A</v>
      </c>
      <c r="N1089" s="6">
        <v>4620</v>
      </c>
      <c r="O1089" s="6" t="s">
        <v>28</v>
      </c>
      <c r="P1089" s="6">
        <v>552.55492419999996</v>
      </c>
      <c r="Q1089" s="6">
        <v>2552803.75</v>
      </c>
      <c r="R1089" s="6">
        <v>7.4720070889999999</v>
      </c>
      <c r="S1089" s="6">
        <v>34520.672749999998</v>
      </c>
      <c r="T1089" s="27">
        <v>935347.3</v>
      </c>
      <c r="U1089" s="6">
        <f t="shared" si="82"/>
        <v>560.026931289</v>
      </c>
      <c r="V1089" s="6">
        <f t="shared" si="83"/>
        <v>2021</v>
      </c>
      <c r="W1089" s="10" t="str">
        <f>IFERROR(VLOOKUP(VALUE(D1089),'HSN Lookup'!$A:$B,2,0),"Unknown")</f>
        <v>Household Steel Items</v>
      </c>
      <c r="X1089" s="6" t="str">
        <f t="shared" si="84"/>
        <v>Tea Strainer</v>
      </c>
    </row>
    <row r="1090" spans="1:24">
      <c r="A1090" s="25" t="s">
        <v>24</v>
      </c>
      <c r="B1090" s="6" t="s">
        <v>1467</v>
      </c>
      <c r="C1090" s="6" t="s">
        <v>26</v>
      </c>
      <c r="D1090" s="26" t="s">
        <v>32</v>
      </c>
      <c r="E1090" s="6" t="s">
        <v>1472</v>
      </c>
      <c r="F1090" s="6"/>
      <c r="G1090" s="6" t="str" cm="1">
        <f t="array" ref="G1090">_xlfn.LET(
 _xlpm.txt, TRIM(E1090),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ZHARA-NP003</v>
      </c>
      <c r="H1090" s="6" t="str">
        <f t="shared" ref="H1090:H1153" si="85">IFERROR(
    IF(
       AND(ISNUMBER(FIND("(",E1090)),
           NOT(ISNUMBER(SEARCH("QTY", _xlfn.TEXTBEFORE(_xlfn.TEXTAFTER(E1090,"("), ")"))))
       ),
       _xlfn.TEXTBEFORE(_xlfn.TEXTAFTER(E1090,"("), ")"),
       LEFT(E1090, FIND(" ", E1090 &amp; " ") - 1)
    ),
"")</f>
        <v>STEEL</v>
      </c>
      <c r="I1090" s="6" cm="1">
        <f t="array" ref="I1090">_xlfn.LET(
 _xlpm.txt, E1090,
 _xlpm.afterQty, IFERROR(_xlfn.TEXTAFTER(_xlpm.txt, "QTY:"), ""),
 _xlpm.numberText, TRIM(_xlfn.TEXTBEFORE(_xlpm.afterQty, " ")),
 _xlpm.cleanNum, SUBSTITUTE(_xlpm.numberText, ",", ""),
 IF(ISNUMBER(--_xlpm.cleanNum), --_xlpm.cleanNum, "")
)</f>
        <v>252000</v>
      </c>
      <c r="J1090" s="6" t="e" cm="1">
        <f t="array" ref="J1090">_xlfn.LET(
 _xlpm.txt, E1090,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090" s="6" t="e" cm="1">
        <f t="array" ref="K1090">_xlfn.LET(
 _xlpm.txt, E1090,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090" s="6" t="str">
        <f>IFERROR(_xlfn.TEXTAFTER(_xlfn.TEXTBEFORE(E1090," PER"),"USD ")," ")</f>
        <v>0.4658</v>
      </c>
      <c r="M1090" s="6" t="e">
        <f t="shared" ref="M1090:M1153" si="86">IF(OR(K1090="PCS",K1090="PC",K1090="NOS"),"PCS",
IF(OR(K1090="SET",K1090="SETS"),"SET",
IF(K1090="PKT","PACK","OTHER")))</f>
        <v>#N/A</v>
      </c>
      <c r="N1090" s="6">
        <v>23520</v>
      </c>
      <c r="O1090" s="6" t="s">
        <v>28</v>
      </c>
      <c r="P1090" s="6">
        <v>391.42767559999999</v>
      </c>
      <c r="Q1090" s="6">
        <v>9206378.9299999997</v>
      </c>
      <c r="R1090" s="6">
        <v>5.2931396289999997</v>
      </c>
      <c r="S1090" s="6">
        <v>124494.6441</v>
      </c>
      <c r="T1090" s="27">
        <v>3373217.3</v>
      </c>
      <c r="U1090" s="6">
        <f t="shared" ref="U1090:U1153" si="87">P1090+R1090</f>
        <v>396.72081522899998</v>
      </c>
      <c r="V1090" s="6">
        <f t="shared" ref="V1090:V1153" si="88">YEAR(B1090)</f>
        <v>2021</v>
      </c>
      <c r="W1090" s="10" t="str">
        <f>IFERROR(VLOOKUP(VALUE(D1090),'HSN Lookup'!$A:$B,2,0),"Unknown")</f>
        <v>Household Steel Items</v>
      </c>
      <c r="X1090" s="6" t="str">
        <f t="shared" ref="X1090:X1153" si="89">IF(ISNUMBER(SEARCH("SCRUBBER",G1090)),"Scrubber",
 IF(ISNUMBER(SEARCH("STRAINER",G1090)),"Tea Strainer",
 IF(ISNUMBER(SEARCH("BASKET",G1090)),"Basket",
 IF(ISNUMBER(SEARCH("HANGER",G1090)),"Hanger",
 IF(ISNUMBER(SEARCH("STAND",G1090)),"Cloth Stand",
 IF(ISNUMBER(SEARCH("SPRINKLER",G1090)),"Sprinkler",
 IF(ISNUMBER(SEARCH("HOLDER",G1090)),"Holder",
 IF(ISNUMBER(SEARCH("LUNCH BOX",G1090)),"Lunch Box",
 "Other"))))))))</f>
        <v>Other</v>
      </c>
    </row>
    <row r="1091" spans="1:24">
      <c r="A1091" s="25" t="s">
        <v>24</v>
      </c>
      <c r="B1091" s="6" t="s">
        <v>1473</v>
      </c>
      <c r="C1091" s="6" t="s">
        <v>26</v>
      </c>
      <c r="D1091" s="26" t="s">
        <v>29</v>
      </c>
      <c r="E1091" s="6" t="s">
        <v>1474</v>
      </c>
      <c r="F1091" s="6" t="str">
        <f>LEFT(E1091, FIND(" ", E1091)-1)</f>
        <v>SS</v>
      </c>
      <c r="G1091" s="6" t="str" cm="1">
        <f t="array" ref="G1091">_xlfn.LET(
 _xlpm.txt, TRIM(E1091),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 PCS SET - SS410</v>
      </c>
      <c r="H1091" s="6" t="str">
        <f t="shared" si="85"/>
        <v>SS</v>
      </c>
      <c r="I1091" s="6" t="str" cm="1">
        <f t="array" ref="I1091">_xlfn.LET(
 _xlpm.txt, E1091,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91" s="6" t="e" cm="1">
        <f t="array" ref="J1091">_xlfn.LET(
 _xlpm.txt, E1091,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091" s="6" t="str" cm="1">
        <f t="array" ref="K1091">_xlfn.LET(
 _xlpm.txt, E1091,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091" s="6" t="str">
        <f>IFERROR(_xlfn.TEXTAFTER(_xlfn.TEXTBEFORE(E1091," PER"),"USD ")," ")</f>
        <v>0.19</v>
      </c>
      <c r="M1091" s="6" t="str">
        <f t="shared" si="86"/>
        <v>SET</v>
      </c>
      <c r="N1091" s="6">
        <v>7507.5</v>
      </c>
      <c r="O1091" s="6" t="s">
        <v>28</v>
      </c>
      <c r="P1091" s="6">
        <v>269.1878868</v>
      </c>
      <c r="Q1091" s="6">
        <v>2020928.06</v>
      </c>
      <c r="R1091" s="6">
        <v>3.6401336949999998</v>
      </c>
      <c r="S1091" s="6">
        <v>27328.30372</v>
      </c>
      <c r="T1091" s="27">
        <v>888400</v>
      </c>
      <c r="U1091" s="6">
        <f t="shared" si="87"/>
        <v>272.82802049499998</v>
      </c>
      <c r="V1091" s="6">
        <f t="shared" si="88"/>
        <v>2021</v>
      </c>
      <c r="W1091" s="10" t="str">
        <f>IFERROR(VLOOKUP(VALUE(D1091),'HSN Lookup'!$A:$B,2,0),"Unknown")</f>
        <v>Steel Scrubbers</v>
      </c>
      <c r="X1091" s="6" t="str">
        <f t="shared" si="89"/>
        <v>Scrubber</v>
      </c>
    </row>
    <row r="1092" spans="1:24">
      <c r="A1092" s="25" t="s">
        <v>24</v>
      </c>
      <c r="B1092" s="6" t="s">
        <v>1475</v>
      </c>
      <c r="C1092" s="6" t="s">
        <v>26</v>
      </c>
      <c r="D1092" s="26" t="s">
        <v>32</v>
      </c>
      <c r="E1092" s="6" t="s">
        <v>1476</v>
      </c>
      <c r="F1092" s="6"/>
      <c r="G1092" s="6" t="str" cm="1">
        <f t="array" ref="G1092">_xlfn.LET(
 _xlpm.txt, TRIM(E1092),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 NP-19</v>
      </c>
      <c r="H1092" s="6" t="str">
        <f t="shared" si="85"/>
        <v>STEEL</v>
      </c>
      <c r="I1092" s="6" cm="1">
        <f t="array" ref="I1092">_xlfn.LET(
 _xlpm.txt, E1092,
 _xlpm.afterQty, IFERROR(_xlfn.TEXTAFTER(_xlpm.txt, "QTY:"), ""),
 _xlpm.numberText, TRIM(_xlfn.TEXTBEFORE(_xlpm.afterQty, " ")),
 _xlpm.cleanNum, SUBSTITUTE(_xlpm.numberText, ",", ""),
 IF(ISNUMBER(--_xlpm.cleanNum), --_xlpm.cleanNum, "")
)</f>
        <v>29712</v>
      </c>
      <c r="J1092" s="6" cm="1">
        <f t="array" ref="J1092">_xlfn.LET(
 _xlpm.txt, E1092,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29712</v>
      </c>
      <c r="K1092" s="6" t="str" cm="1">
        <f t="array" ref="K1092">_xlfn.LET(
 _xlpm.txt, E1092,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92" s="6" t="str">
        <f>IFERROR(_xlfn.TEXTAFTER(_xlfn.TEXTBEFORE(E1092," PER"),"USD ")," ")</f>
        <v>0.4984</v>
      </c>
      <c r="M1092" s="6" t="str">
        <f t="shared" si="86"/>
        <v>PCS</v>
      </c>
      <c r="N1092" s="6">
        <v>4642.5</v>
      </c>
      <c r="O1092" s="6" t="s">
        <v>28</v>
      </c>
      <c r="P1092" s="6">
        <v>257.9022186322025</v>
      </c>
      <c r="Q1092" s="6">
        <v>1197311.05</v>
      </c>
      <c r="R1092" s="6">
        <v>3.4295507796835438</v>
      </c>
      <c r="S1092" s="6">
        <v>15921.68949468085</v>
      </c>
      <c r="T1092" s="27">
        <v>438694.7</v>
      </c>
      <c r="U1092" s="6">
        <f t="shared" si="87"/>
        <v>261.33176941188606</v>
      </c>
      <c r="V1092" s="6">
        <f t="shared" si="88"/>
        <v>2021</v>
      </c>
      <c r="W1092" s="10" t="str">
        <f>IFERROR(VLOOKUP(VALUE(D1092),'HSN Lookup'!$A:$B,2,0),"Unknown")</f>
        <v>Household Steel Items</v>
      </c>
      <c r="X1092" s="6" t="str">
        <f t="shared" si="89"/>
        <v>Other</v>
      </c>
    </row>
    <row r="1093" spans="1:24">
      <c r="A1093" s="25" t="s">
        <v>24</v>
      </c>
      <c r="B1093" s="6" t="s">
        <v>1475</v>
      </c>
      <c r="C1093" s="6" t="s">
        <v>26</v>
      </c>
      <c r="D1093" s="26" t="s">
        <v>32</v>
      </c>
      <c r="E1093" s="6" t="s">
        <v>1477</v>
      </c>
      <c r="F1093" s="6" t="str">
        <f>LEFT(E1093, FIND(" ", E1093)-1)</f>
        <v>NP-21</v>
      </c>
      <c r="G1093" s="6" t="str" cm="1">
        <f t="array" ref="G1093">_xlfn.LET(
 _xlpm.txt, TRIM(E1093),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1093" s="6" t="str">
        <f t="shared" si="85"/>
        <v>NP-21</v>
      </c>
      <c r="I1093" s="6" t="str" cm="1">
        <f t="array" ref="I1093">_xlfn.LET(
 _xlpm.txt, E1093,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093" s="6" t="e" cm="1">
        <f t="array" ref="J1093">_xlfn.LET(
 _xlpm.txt, E1093,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093" s="6" t="str" cm="1">
        <f t="array" ref="K1093">_xlfn.LET(
 _xlpm.txt, E1093,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93" s="6" t="str">
        <f>IFERROR(_xlfn.TEXTAFTER(_xlfn.TEXTBEFORE(E1093," PER"),"USD ")," ")</f>
        <v>1.110</v>
      </c>
      <c r="M1093" s="6" t="str">
        <f t="shared" si="86"/>
        <v>PCS</v>
      </c>
      <c r="N1093" s="6">
        <v>1414.4</v>
      </c>
      <c r="O1093" s="6" t="s">
        <v>28</v>
      </c>
      <c r="P1093" s="6">
        <v>502.72243354072401</v>
      </c>
      <c r="Q1093" s="6">
        <v>711050.61</v>
      </c>
      <c r="R1093" s="6">
        <v>6.6851387438926064</v>
      </c>
      <c r="S1093" s="6">
        <v>9455.4602393617024</v>
      </c>
      <c r="T1093" s="27">
        <v>260528.9</v>
      </c>
      <c r="U1093" s="6">
        <f t="shared" si="87"/>
        <v>509.40757228461661</v>
      </c>
      <c r="V1093" s="6">
        <f t="shared" si="88"/>
        <v>2021</v>
      </c>
      <c r="W1093" s="10" t="str">
        <f>IFERROR(VLOOKUP(VALUE(D1093),'HSN Lookup'!$A:$B,2,0),"Unknown")</f>
        <v>Household Steel Items</v>
      </c>
      <c r="X1093" s="6" t="str">
        <f t="shared" si="89"/>
        <v>Other</v>
      </c>
    </row>
    <row r="1094" spans="1:24">
      <c r="A1094" s="25" t="s">
        <v>24</v>
      </c>
      <c r="B1094" s="6" t="s">
        <v>1475</v>
      </c>
      <c r="C1094" s="6" t="s">
        <v>26</v>
      </c>
      <c r="D1094" s="26" t="s">
        <v>32</v>
      </c>
      <c r="E1094" s="6" t="s">
        <v>1478</v>
      </c>
      <c r="F1094" s="6"/>
      <c r="G1094" s="6" t="str" cm="1">
        <f t="array" ref="G1094">_xlfn.LET(
 _xlpm.txt, TRIM(E1094),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- RS-02</v>
      </c>
      <c r="H1094" s="6" t="str">
        <f t="shared" si="85"/>
        <v>STEEL</v>
      </c>
      <c r="I1094" s="6" cm="1">
        <f t="array" ref="I1094">_xlfn.LET(
 _xlpm.txt, E1094,
 _xlpm.afterQty, IFERROR(_xlfn.TEXTAFTER(_xlpm.txt, "QTY:"), ""),
 _xlpm.numberText, TRIM(_xlfn.TEXTBEFORE(_xlpm.afterQty, " ")),
 _xlpm.cleanNum, SUBSTITUTE(_xlpm.numberText, ",", ""),
 IF(ISNUMBER(--_xlpm.cleanNum), --_xlpm.cleanNum, "")
)</f>
        <v>19280</v>
      </c>
      <c r="J1094" s="6" cm="1">
        <f t="array" ref="J1094">_xlfn.LET(
 _xlpm.txt, E1094,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19280</v>
      </c>
      <c r="K1094" s="6" t="str" cm="1">
        <f t="array" ref="K1094">_xlfn.LET(
 _xlpm.txt, E1094,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94" s="6" t="str">
        <f>IFERROR(_xlfn.TEXTAFTER(_xlfn.TEXTBEFORE(E1094," PER"),"USD ")," ")</f>
        <v>0.4548</v>
      </c>
      <c r="M1094" s="6" t="str">
        <f t="shared" si="86"/>
        <v>PCS</v>
      </c>
      <c r="N1094" s="6">
        <v>1156.8</v>
      </c>
      <c r="O1094" s="6" t="s">
        <v>28</v>
      </c>
      <c r="P1094" s="6">
        <v>612.86681362378977</v>
      </c>
      <c r="Q1094" s="6">
        <v>708964.33</v>
      </c>
      <c r="R1094" s="6">
        <v>8.1498246492525226</v>
      </c>
      <c r="S1094" s="6">
        <v>9427.7171542553206</v>
      </c>
      <c r="T1094" s="27">
        <v>259764.6</v>
      </c>
      <c r="U1094" s="6">
        <f t="shared" si="87"/>
        <v>621.0166382730423</v>
      </c>
      <c r="V1094" s="6">
        <f t="shared" si="88"/>
        <v>2021</v>
      </c>
      <c r="W1094" s="10" t="str">
        <f>IFERROR(VLOOKUP(VALUE(D1094),'HSN Lookup'!$A:$B,2,0),"Unknown")</f>
        <v>Household Steel Items</v>
      </c>
      <c r="X1094" s="6" t="str">
        <f t="shared" si="89"/>
        <v>Other</v>
      </c>
    </row>
    <row r="1095" spans="1:24">
      <c r="A1095" s="25" t="s">
        <v>24</v>
      </c>
      <c r="B1095" s="6" t="s">
        <v>1475</v>
      </c>
      <c r="C1095" s="6" t="s">
        <v>26</v>
      </c>
      <c r="D1095" s="26" t="s">
        <v>32</v>
      </c>
      <c r="E1095" s="6" t="s">
        <v>1479</v>
      </c>
      <c r="F1095" s="6"/>
      <c r="G1095" s="6" t="str" cm="1">
        <f t="array" ref="G1095">_xlfn.LET(
 _xlpm.txt, TRIM(E1095),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 NP-55</v>
      </c>
      <c r="H1095" s="6" t="str">
        <f t="shared" si="85"/>
        <v>STEEL</v>
      </c>
      <c r="I1095" s="6" cm="1">
        <f t="array" ref="I1095">_xlfn.LET(
 _xlpm.txt, E1095,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1095" s="6" cm="1">
        <f t="array" ref="J1095">_xlfn.LET(
 _xlpm.txt, E1095,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1095" s="6" t="str" cm="1">
        <f t="array" ref="K1095">_xlfn.LET(
 _xlpm.txt, E1095,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95" s="6" t="str">
        <f>IFERROR(_xlfn.TEXTAFTER(_xlfn.TEXTBEFORE(E1095," PER"),"USD ")," ")</f>
        <v>0.3239</v>
      </c>
      <c r="M1095" s="6" t="str">
        <f t="shared" si="86"/>
        <v>PCS</v>
      </c>
      <c r="N1095" s="6">
        <v>2310</v>
      </c>
      <c r="O1095" s="6" t="s">
        <v>28</v>
      </c>
      <c r="P1095" s="6">
        <v>568.5403116883117</v>
      </c>
      <c r="Q1095" s="6">
        <v>1313328.1200000001</v>
      </c>
      <c r="R1095" s="6">
        <v>7.5603764852169109</v>
      </c>
      <c r="S1095" s="6">
        <v>17464.46968085106</v>
      </c>
      <c r="T1095" s="27">
        <v>481203.4</v>
      </c>
      <c r="U1095" s="6">
        <f t="shared" si="87"/>
        <v>576.10068817352862</v>
      </c>
      <c r="V1095" s="6">
        <f t="shared" si="88"/>
        <v>2021</v>
      </c>
      <c r="W1095" s="10" t="str">
        <f>IFERROR(VLOOKUP(VALUE(D1095),'HSN Lookup'!$A:$B,2,0),"Unknown")</f>
        <v>Household Steel Items</v>
      </c>
      <c r="X1095" s="6" t="str">
        <f t="shared" si="89"/>
        <v>Tea Strainer</v>
      </c>
    </row>
    <row r="1096" spans="1:24">
      <c r="A1096" s="25" t="s">
        <v>24</v>
      </c>
      <c r="B1096" s="6" t="s">
        <v>1475</v>
      </c>
      <c r="C1096" s="6" t="s">
        <v>26</v>
      </c>
      <c r="D1096" s="26" t="s">
        <v>32</v>
      </c>
      <c r="E1096" s="6" t="s">
        <v>1480</v>
      </c>
      <c r="F1096" s="6" t="str">
        <f>LEFT(E1096, FIND(" ", E1096)-1)</f>
        <v>SL-01</v>
      </c>
      <c r="G1096" s="6" t="str" cm="1">
        <f t="array" ref="G1096">_xlfn.LET(
 _xlpm.txt, TRIM(E1096),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COLA BOTTLE 750ML SK750</v>
      </c>
      <c r="H1096" s="6" t="str">
        <f t="shared" si="85"/>
        <v>SL-01</v>
      </c>
      <c r="I1096" s="6" cm="1">
        <f t="array" ref="I1096">_xlfn.LET(
 _xlpm.txt, E1096,
 _xlpm.afterQty, IFERROR(_xlfn.TEXTAFTER(_xlpm.txt, "QTY:"), ""),
 _xlpm.numberText, TRIM(_xlfn.TEXTBEFORE(_xlpm.afterQty, " ")),
 _xlpm.cleanNum, SUBSTITUTE(_xlpm.numberText, ",", ""),
 IF(ISNUMBER(--_xlpm.cleanNum), --_xlpm.cleanNum, "")
)</f>
        <v>24408</v>
      </c>
      <c r="J1096" s="6" cm="1">
        <f t="array" ref="J1096">_xlfn.LET(
 _xlpm.txt, E1096,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24408</v>
      </c>
      <c r="K1096" s="6" t="str" cm="1">
        <f t="array" ref="K1096">_xlfn.LET(
 _xlpm.txt, E1096,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96" s="6" t="str">
        <f>IFERROR(_xlfn.TEXTAFTER(_xlfn.TEXTBEFORE(E1096," PER"),"USD ")," ")</f>
        <v>1.245</v>
      </c>
      <c r="M1096" s="6" t="str">
        <f t="shared" si="86"/>
        <v>PCS</v>
      </c>
      <c r="N1096" s="6">
        <v>4881.6000000000004</v>
      </c>
      <c r="O1096" s="6" t="s">
        <v>28</v>
      </c>
      <c r="P1096" s="6">
        <v>501.21275811209438</v>
      </c>
      <c r="Q1096" s="6">
        <v>2446720.2000000002</v>
      </c>
      <c r="R1096" s="6">
        <v>6.6650632727672123</v>
      </c>
      <c r="S1096" s="6">
        <v>32536.17287234043</v>
      </c>
      <c r="T1096" s="27">
        <v>896478.2</v>
      </c>
      <c r="U1096" s="6">
        <f t="shared" si="87"/>
        <v>507.87782138486159</v>
      </c>
      <c r="V1096" s="6">
        <f t="shared" si="88"/>
        <v>2021</v>
      </c>
      <c r="W1096" s="10" t="str">
        <f>IFERROR(VLOOKUP(VALUE(D1096),'HSN Lookup'!$A:$B,2,0),"Unknown")</f>
        <v>Household Steel Items</v>
      </c>
      <c r="X1096" s="6" t="str">
        <f t="shared" si="89"/>
        <v>Other</v>
      </c>
    </row>
    <row r="1097" spans="1:24">
      <c r="A1097" s="25" t="s">
        <v>24</v>
      </c>
      <c r="B1097" s="6" t="s">
        <v>1475</v>
      </c>
      <c r="C1097" s="6" t="s">
        <v>26</v>
      </c>
      <c r="D1097" s="26" t="s">
        <v>32</v>
      </c>
      <c r="E1097" s="6" t="s">
        <v>1481</v>
      </c>
      <c r="F1097" s="6"/>
      <c r="G1097" s="6" t="str" cm="1">
        <f t="array" ref="G1097">_xlfn.LET(
 _xlpm.txt, TRIM(E1097),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 NP-19</v>
      </c>
      <c r="H1097" s="6" t="str">
        <f t="shared" si="85"/>
        <v>STEEL</v>
      </c>
      <c r="I1097" s="6" cm="1">
        <f t="array" ref="I1097">_xlfn.LET(
 _xlpm.txt, E1097,
 _xlpm.afterQty, IFERROR(_xlfn.TEXTAFTER(_xlpm.txt, "QTY:"), ""),
 _xlpm.numberText, TRIM(_xlfn.TEXTBEFORE(_xlpm.afterQty, " ")),
 _xlpm.cleanNum, SUBSTITUTE(_xlpm.numberText, ",", ""),
 IF(ISNUMBER(--_xlpm.cleanNum), --_xlpm.cleanNum, "")
)</f>
        <v>17136</v>
      </c>
      <c r="J1097" s="6" cm="1">
        <f t="array" ref="J1097">_xlfn.LET(
 _xlpm.txt, E1097,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17136</v>
      </c>
      <c r="K1097" s="6" t="str" cm="1">
        <f t="array" ref="K1097">_xlfn.LET(
 _xlpm.txt, E1097,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97" s="6" t="str">
        <f>IFERROR(_xlfn.TEXTAFTER(_xlfn.TEXTBEFORE(E1097," PER"),"USD ")," ")</f>
        <v>0.4984</v>
      </c>
      <c r="M1097" s="6" t="str">
        <f t="shared" si="86"/>
        <v>PCS</v>
      </c>
      <c r="N1097" s="6">
        <v>2677.5</v>
      </c>
      <c r="O1097" s="6" t="s">
        <v>28</v>
      </c>
      <c r="P1097" s="6">
        <v>256.61948832866477</v>
      </c>
      <c r="Q1097" s="6">
        <v>687098.68</v>
      </c>
      <c r="R1097" s="6">
        <v>3.4124931958599038</v>
      </c>
      <c r="S1097" s="6">
        <v>9136.9505319148939</v>
      </c>
      <c r="T1097" s="27">
        <v>251753</v>
      </c>
      <c r="U1097" s="6">
        <f t="shared" si="87"/>
        <v>260.03198152452467</v>
      </c>
      <c r="V1097" s="6">
        <f t="shared" si="88"/>
        <v>2021</v>
      </c>
      <c r="W1097" s="10" t="str">
        <f>IFERROR(VLOOKUP(VALUE(D1097),'HSN Lookup'!$A:$B,2,0),"Unknown")</f>
        <v>Household Steel Items</v>
      </c>
      <c r="X1097" s="6" t="str">
        <f t="shared" si="89"/>
        <v>Other</v>
      </c>
    </row>
    <row r="1098" spans="1:24">
      <c r="A1098" s="25" t="s">
        <v>24</v>
      </c>
      <c r="B1098" s="6" t="s">
        <v>1475</v>
      </c>
      <c r="C1098" s="6" t="s">
        <v>26</v>
      </c>
      <c r="D1098" s="26" t="s">
        <v>32</v>
      </c>
      <c r="E1098" s="6" t="s">
        <v>1482</v>
      </c>
      <c r="F1098" s="6"/>
      <c r="G1098" s="6" t="str" cm="1">
        <f t="array" ref="G1098">_xlfn.LET(
 _xlpm.txt, TRIM(E1098),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- SB-12</v>
      </c>
      <c r="H1098" s="6" t="str">
        <f t="shared" si="85"/>
        <v>STEEL</v>
      </c>
      <c r="I1098" s="6" cm="1">
        <f t="array" ref="I1098">_xlfn.LET(
 _xlpm.txt, E1098,
 _xlpm.afterQty, IFERROR(_xlfn.TEXTAFTER(_xlpm.txt, "QTY:"), ""),
 _xlpm.numberText, TRIM(_xlfn.TEXTBEFORE(_xlpm.afterQty, " ")),
 _xlpm.cleanNum, SUBSTITUTE(_xlpm.numberText, ",", ""),
 IF(ISNUMBER(--_xlpm.cleanNum), --_xlpm.cleanNum, "")
)</f>
        <v>15600</v>
      </c>
      <c r="J1098" s="6" cm="1">
        <f t="array" ref="J1098">_xlfn.LET(
 _xlpm.txt, E1098,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15600</v>
      </c>
      <c r="K1098" s="6" t="str" cm="1">
        <f t="array" ref="K1098">_xlfn.LET(
 _xlpm.txt, E1098,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98" s="6" t="str">
        <f>IFERROR(_xlfn.TEXTAFTER(_xlfn.TEXTBEFORE(E1098," PER"),"USD ")," ")</f>
        <v>1.2071</v>
      </c>
      <c r="M1098" s="6" t="str">
        <f t="shared" si="86"/>
        <v>PCS</v>
      </c>
      <c r="N1098" s="6">
        <v>3705</v>
      </c>
      <c r="O1098" s="6" t="s">
        <v>28</v>
      </c>
      <c r="P1098" s="6">
        <v>410.9383562753037</v>
      </c>
      <c r="Q1098" s="6">
        <v>1522526.61</v>
      </c>
      <c r="R1098" s="6">
        <v>5.4646058015332928</v>
      </c>
      <c r="S1098" s="6">
        <v>20246.364494680849</v>
      </c>
      <c r="T1098" s="27">
        <v>557853.69999999995</v>
      </c>
      <c r="U1098" s="6">
        <f t="shared" si="87"/>
        <v>416.40296207683701</v>
      </c>
      <c r="V1098" s="6">
        <f t="shared" si="88"/>
        <v>2021</v>
      </c>
      <c r="W1098" s="10" t="str">
        <f>IFERROR(VLOOKUP(VALUE(D1098),'HSN Lookup'!$A:$B,2,0),"Unknown")</f>
        <v>Household Steel Items</v>
      </c>
      <c r="X1098" s="6" t="str">
        <f t="shared" si="89"/>
        <v>Tea Strainer</v>
      </c>
    </row>
    <row r="1099" spans="1:24">
      <c r="A1099" s="25" t="s">
        <v>24</v>
      </c>
      <c r="B1099" s="6" t="s">
        <v>1475</v>
      </c>
      <c r="C1099" s="6" t="s">
        <v>26</v>
      </c>
      <c r="D1099" s="26" t="s">
        <v>32</v>
      </c>
      <c r="E1099" s="6" t="s">
        <v>1483</v>
      </c>
      <c r="F1099" s="6"/>
      <c r="G1099" s="6" t="str" cm="1">
        <f t="array" ref="G1099">_xlfn.LET(
 _xlpm.txt, TRIM(E1099),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ZARA - NP-003</v>
      </c>
      <c r="H1099" s="6" t="str">
        <f t="shared" si="85"/>
        <v>STEEL</v>
      </c>
      <c r="I1099" s="6" cm="1">
        <f t="array" ref="I1099">_xlfn.LET(
 _xlpm.txt, E1099,
 _xlpm.afterQty, IFERROR(_xlfn.TEXTAFTER(_xlpm.txt, "QTY:"), ""),
 _xlpm.numberText, TRIM(_xlfn.TEXTBEFORE(_xlpm.afterQty, " ")),
 _xlpm.cleanNum, SUBSTITUTE(_xlpm.numberText, ",", ""),
 IF(ISNUMBER(--_xlpm.cleanNum), --_xlpm.cleanNum, "")
)</f>
        <v>63600</v>
      </c>
      <c r="J1099" s="6" cm="1">
        <f t="array" ref="J1099">_xlfn.LET(
 _xlpm.txt, E1099,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63600</v>
      </c>
      <c r="K1099" s="6" t="str" cm="1">
        <f t="array" ref="K1099">_xlfn.LET(
 _xlpm.txt, E1099,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099" s="6" t="str">
        <f>IFERROR(_xlfn.TEXTAFTER(_xlfn.TEXTBEFORE(E1099," PER"),"USD ")," ")</f>
        <v>0.4563</v>
      </c>
      <c r="M1099" s="6" t="str">
        <f t="shared" si="86"/>
        <v>PCS</v>
      </c>
      <c r="N1099" s="6">
        <v>5936</v>
      </c>
      <c r="O1099" s="6" t="s">
        <v>28</v>
      </c>
      <c r="P1099" s="6">
        <v>393.31951314016169</v>
      </c>
      <c r="Q1099" s="6">
        <v>2334744.63</v>
      </c>
      <c r="R1099" s="6">
        <v>5.2303126747361928</v>
      </c>
      <c r="S1099" s="6">
        <v>31047.136037234039</v>
      </c>
      <c r="T1099" s="27">
        <v>855450.4</v>
      </c>
      <c r="U1099" s="6">
        <f t="shared" si="87"/>
        <v>398.54982581489787</v>
      </c>
      <c r="V1099" s="6">
        <f t="shared" si="88"/>
        <v>2021</v>
      </c>
      <c r="W1099" s="10" t="str">
        <f>IFERROR(VLOOKUP(VALUE(D1099),'HSN Lookup'!$A:$B,2,0),"Unknown")</f>
        <v>Household Steel Items</v>
      </c>
      <c r="X1099" s="6" t="str">
        <f t="shared" si="89"/>
        <v>Other</v>
      </c>
    </row>
    <row r="1100" spans="1:24">
      <c r="A1100" s="25" t="s">
        <v>24</v>
      </c>
      <c r="B1100" s="6" t="s">
        <v>1475</v>
      </c>
      <c r="C1100" s="6" t="s">
        <v>26</v>
      </c>
      <c r="D1100" s="26" t="s">
        <v>32</v>
      </c>
      <c r="E1100" s="6" t="s">
        <v>1484</v>
      </c>
      <c r="F1100" s="6" t="str">
        <f>LEFT(E1100, FIND(" ", E1100)-1)</f>
        <v>KWP-600B</v>
      </c>
      <c r="G1100" s="6" t="str" cm="1">
        <f t="array" ref="G1100">_xlfn.LET(
 _xlpm.txt, TRIM(E1100),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600ML</v>
      </c>
      <c r="H1100" s="6" t="str">
        <f t="shared" si="85"/>
        <v>KWP-600B</v>
      </c>
      <c r="I1100" s="6" t="str" cm="1">
        <f t="array" ref="I1100">_xlfn.LET(
 _xlpm.txt, E1100,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00" s="6" cm="1">
        <f t="array" ref="J1100">_xlfn.LET(
 _xlpm.txt, E1100,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16680</v>
      </c>
      <c r="K1100" s="6" t="str" cm="1">
        <f t="array" ref="K1100">_xlfn.LET(
 _xlpm.txt, E1100,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00" s="6" t="str">
        <f>IFERROR(_xlfn.TEXTAFTER(_xlfn.TEXTBEFORE(E1100," PER"),"USD ")," ")</f>
        <v>1.25</v>
      </c>
      <c r="M1100" s="6" t="str">
        <f t="shared" si="86"/>
        <v>PCS</v>
      </c>
      <c r="N1100" s="6">
        <v>2895</v>
      </c>
      <c r="O1100" s="6" t="s">
        <v>28</v>
      </c>
      <c r="P1100" s="6">
        <v>609.26152331606227</v>
      </c>
      <c r="Q1100" s="6">
        <v>1763812.11</v>
      </c>
      <c r="R1100" s="6">
        <v>8.1018819589901891</v>
      </c>
      <c r="S1100" s="6">
        <v>23454.9482712766</v>
      </c>
      <c r="T1100" s="27">
        <v>646260.69999999995</v>
      </c>
      <c r="U1100" s="6">
        <f t="shared" si="87"/>
        <v>617.3634052750524</v>
      </c>
      <c r="V1100" s="6">
        <f t="shared" si="88"/>
        <v>2021</v>
      </c>
      <c r="W1100" s="10" t="str">
        <f>IFERROR(VLOOKUP(VALUE(D1100),'HSN Lookup'!$A:$B,2,0),"Unknown")</f>
        <v>Household Steel Items</v>
      </c>
      <c r="X1100" s="6" t="str">
        <f t="shared" si="89"/>
        <v>Other</v>
      </c>
    </row>
    <row r="1101" spans="1:24">
      <c r="A1101" s="25" t="s">
        <v>24</v>
      </c>
      <c r="B1101" s="6" t="s">
        <v>1475</v>
      </c>
      <c r="C1101" s="6" t="s">
        <v>26</v>
      </c>
      <c r="D1101" s="26" t="s">
        <v>32</v>
      </c>
      <c r="E1101" s="6" t="s">
        <v>1479</v>
      </c>
      <c r="F1101" s="6"/>
      <c r="G1101" s="6" t="str" cm="1">
        <f t="array" ref="G1101">_xlfn.LET(
 _xlpm.txt, TRIM(E1101),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 NP-55</v>
      </c>
      <c r="H1101" s="6" t="str">
        <f t="shared" si="85"/>
        <v>STEEL</v>
      </c>
      <c r="I1101" s="6" cm="1">
        <f t="array" ref="I1101">_xlfn.LET(
 _xlpm.txt, E1101,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1101" s="6" cm="1">
        <f t="array" ref="J1101">_xlfn.LET(
 _xlpm.txt, E1101,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1101" s="6" t="str" cm="1">
        <f t="array" ref="K1101">_xlfn.LET(
 _xlpm.txt, E1101,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01" s="6" t="str">
        <f>IFERROR(_xlfn.TEXTAFTER(_xlfn.TEXTBEFORE(E1101," PER"),"USD ")," ")</f>
        <v>0.3239</v>
      </c>
      <c r="M1101" s="6" t="str">
        <f t="shared" si="86"/>
        <v>PCS</v>
      </c>
      <c r="N1101" s="6">
        <v>2310</v>
      </c>
      <c r="O1101" s="6" t="s">
        <v>28</v>
      </c>
      <c r="P1101" s="6">
        <v>571.38201731601725</v>
      </c>
      <c r="Q1101" s="6">
        <v>1319892.46</v>
      </c>
      <c r="R1101" s="6">
        <v>7.5981651238832066</v>
      </c>
      <c r="S1101" s="6">
        <v>17551.761436170211</v>
      </c>
      <c r="T1101" s="27">
        <v>483608.6</v>
      </c>
      <c r="U1101" s="6">
        <f t="shared" si="87"/>
        <v>578.98018243990043</v>
      </c>
      <c r="V1101" s="6">
        <f t="shared" si="88"/>
        <v>2021</v>
      </c>
      <c r="W1101" s="10" t="str">
        <f>IFERROR(VLOOKUP(VALUE(D1101),'HSN Lookup'!$A:$B,2,0),"Unknown")</f>
        <v>Household Steel Items</v>
      </c>
      <c r="X1101" s="6" t="str">
        <f t="shared" si="89"/>
        <v>Tea Strainer</v>
      </c>
    </row>
    <row r="1102" spans="1:24">
      <c r="A1102" s="25" t="s">
        <v>24</v>
      </c>
      <c r="B1102" s="6" t="s">
        <v>1475</v>
      </c>
      <c r="C1102" s="6" t="s">
        <v>26</v>
      </c>
      <c r="D1102" s="26" t="s">
        <v>32</v>
      </c>
      <c r="E1102" s="6" t="s">
        <v>1485</v>
      </c>
      <c r="F1102" s="6" t="str">
        <f>LEFT(E1102, FIND(" ", E1102)-1)</f>
        <v>SB-01</v>
      </c>
      <c r="G1102" s="6" t="str" cm="1">
        <f t="array" ref="G1102">_xlfn.LET(
 _xlpm.txt, TRIM(E1102),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1102" s="6" t="str">
        <f t="shared" si="85"/>
        <v>SB-01</v>
      </c>
      <c r="I1102" s="6" cm="1">
        <f t="array" ref="I1102">_xlfn.LET(
 _xlpm.txt, E1102,
 _xlpm.afterQty, IFERROR(_xlfn.TEXTAFTER(_xlpm.txt, "QTY:"), ""),
 _xlpm.numberText, TRIM(_xlfn.TEXTBEFORE(_xlpm.afterQty, " ")),
 _xlpm.cleanNum, SUBSTITUTE(_xlpm.numberText, ",", ""),
 IF(ISNUMBER(--_xlpm.cleanNum), --_xlpm.cleanNum, "")
)</f>
        <v>9072</v>
      </c>
      <c r="J1102" s="6" cm="1">
        <f t="array" ref="J1102">_xlfn.LET(
 _xlpm.txt, E1102,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9072</v>
      </c>
      <c r="K1102" s="6" t="str" cm="1">
        <f t="array" ref="K1102">_xlfn.LET(
 _xlpm.txt, E1102,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02" s="6" t="str">
        <f>IFERROR(_xlfn.TEXTAFTER(_xlfn.TEXTBEFORE(E1102," PER"),"USD ")," ")</f>
        <v>1.150</v>
      </c>
      <c r="M1102" s="6" t="str">
        <f t="shared" si="86"/>
        <v>PCS</v>
      </c>
      <c r="N1102" s="6">
        <v>1436.4</v>
      </c>
      <c r="O1102" s="6" t="s">
        <v>28</v>
      </c>
      <c r="P1102" s="6">
        <v>584.80119743803948</v>
      </c>
      <c r="Q1102" s="6">
        <v>840008.44</v>
      </c>
      <c r="R1102" s="6">
        <v>7.7766116680590356</v>
      </c>
      <c r="S1102" s="6">
        <v>11170.325000000001</v>
      </c>
      <c r="T1102" s="27">
        <v>307779.09999999998</v>
      </c>
      <c r="U1102" s="6">
        <f t="shared" si="87"/>
        <v>592.57780910609847</v>
      </c>
      <c r="V1102" s="6">
        <f t="shared" si="88"/>
        <v>2021</v>
      </c>
      <c r="W1102" s="10" t="str">
        <f>IFERROR(VLOOKUP(VALUE(D1102),'HSN Lookup'!$A:$B,2,0),"Unknown")</f>
        <v>Household Steel Items</v>
      </c>
      <c r="X1102" s="6" t="str">
        <f t="shared" si="89"/>
        <v>Other</v>
      </c>
    </row>
    <row r="1103" spans="1:24">
      <c r="A1103" s="25" t="s">
        <v>24</v>
      </c>
      <c r="B1103" s="6" t="s">
        <v>1475</v>
      </c>
      <c r="C1103" s="6" t="s">
        <v>26</v>
      </c>
      <c r="D1103" s="26" t="s">
        <v>32</v>
      </c>
      <c r="E1103" s="6" t="s">
        <v>1486</v>
      </c>
      <c r="F1103" s="6"/>
      <c r="G1103" s="6" t="str" cm="1">
        <f t="array" ref="G1103">_xlfn.LET(
 _xlpm.txt, TRIM(E1103),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103" s="6" t="str">
        <f t="shared" si="85"/>
        <v>STEEL</v>
      </c>
      <c r="I1103" s="6" cm="1">
        <f t="array" ref="I1103">_xlfn.LET(
 _xlpm.txt, E1103,
 _xlpm.afterQty, IFERROR(_xlfn.TEXTAFTER(_xlpm.txt, "QTY:"), ""),
 _xlpm.numberText, TRIM(_xlfn.TEXTBEFORE(_xlpm.afterQty, " ")),
 _xlpm.cleanNum, SUBSTITUTE(_xlpm.numberText, ",", ""),
 IF(ISNUMBER(--_xlpm.cleanNum), --_xlpm.cleanNum, "")
)</f>
        <v>156000</v>
      </c>
      <c r="J1103" s="6" cm="1">
        <f t="array" ref="J1103">_xlfn.LET(
 _xlpm.txt, E1103,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156000</v>
      </c>
      <c r="K1103" s="6" t="str" cm="1">
        <f t="array" ref="K1103">_xlfn.LET(
 _xlpm.txt, E1103,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03" s="6" t="str">
        <f>IFERROR(_xlfn.TEXTAFTER(_xlfn.TEXTBEFORE(E1103," PER"),"USD ")," ")</f>
        <v>0.4672</v>
      </c>
      <c r="M1103" s="6" t="str">
        <f t="shared" si="86"/>
        <v>PCS</v>
      </c>
      <c r="N1103" s="6">
        <v>14560</v>
      </c>
      <c r="O1103" s="6" t="s">
        <v>28</v>
      </c>
      <c r="P1103" s="6">
        <v>406.50141414835161</v>
      </c>
      <c r="Q1103" s="6">
        <v>5918660.5899999999</v>
      </c>
      <c r="R1103" s="6">
        <v>5.405603911547229</v>
      </c>
      <c r="S1103" s="6">
        <v>78705.592952127656</v>
      </c>
      <c r="T1103" s="27">
        <v>2168597.2000000002</v>
      </c>
      <c r="U1103" s="6">
        <f t="shared" si="87"/>
        <v>411.90701805989886</v>
      </c>
      <c r="V1103" s="6">
        <f t="shared" si="88"/>
        <v>2021</v>
      </c>
      <c r="W1103" s="10" t="str">
        <f>IFERROR(VLOOKUP(VALUE(D1103),'HSN Lookup'!$A:$B,2,0),"Unknown")</f>
        <v>Household Steel Items</v>
      </c>
      <c r="X1103" s="6" t="str">
        <f t="shared" si="89"/>
        <v>Other</v>
      </c>
    </row>
    <row r="1104" spans="1:24">
      <c r="A1104" s="25" t="s">
        <v>24</v>
      </c>
      <c r="B1104" s="6" t="s">
        <v>1475</v>
      </c>
      <c r="C1104" s="6" t="s">
        <v>26</v>
      </c>
      <c r="D1104" s="26" t="s">
        <v>32</v>
      </c>
      <c r="E1104" s="6" t="s">
        <v>1487</v>
      </c>
      <c r="F1104" s="6"/>
      <c r="G1104" s="6" t="str" cm="1">
        <f t="array" ref="G1104">_xlfn.LET(
 _xlpm.txt, TRIM(E1104),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- RS-02</v>
      </c>
      <c r="H1104" s="6" t="str">
        <f t="shared" si="85"/>
        <v>STEEL</v>
      </c>
      <c r="I1104" s="6" cm="1">
        <f t="array" ref="I1104">_xlfn.LET(
 _xlpm.txt, E1104,
 _xlpm.afterQty, IFERROR(_xlfn.TEXTAFTER(_xlpm.txt, "QTY:"), ""),
 _xlpm.numberText, TRIM(_xlfn.TEXTBEFORE(_xlpm.afterQty, " ")),
 _xlpm.cleanNum, SUBSTITUTE(_xlpm.numberText, ",", ""),
 IF(ISNUMBER(--_xlpm.cleanNum), --_xlpm.cleanNum, "")
)</f>
        <v>69200</v>
      </c>
      <c r="J1104" s="6" cm="1">
        <f t="array" ref="J1104">_xlfn.LET(
 _xlpm.txt, E1104,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69200</v>
      </c>
      <c r="K1104" s="6" t="str" cm="1">
        <f t="array" ref="K1104">_xlfn.LET(
 _xlpm.txt, E1104,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04" s="6" t="str">
        <f>IFERROR(_xlfn.TEXTAFTER(_xlfn.TEXTBEFORE(E1104," PER"),"USD ")," ")</f>
        <v>0.4548</v>
      </c>
      <c r="M1104" s="6" t="str">
        <f t="shared" si="86"/>
        <v>PCS</v>
      </c>
      <c r="N1104" s="6">
        <v>4152</v>
      </c>
      <c r="O1104" s="6" t="s">
        <v>28</v>
      </c>
      <c r="P1104" s="6">
        <v>609.8190245664739</v>
      </c>
      <c r="Q1104" s="6">
        <v>2531968.59</v>
      </c>
      <c r="R1104" s="6">
        <v>8.1092955394477908</v>
      </c>
      <c r="S1104" s="6">
        <v>33669.795079787233</v>
      </c>
      <c r="T1104" s="27">
        <v>927713.3</v>
      </c>
      <c r="U1104" s="6">
        <f t="shared" si="87"/>
        <v>617.92832010592167</v>
      </c>
      <c r="V1104" s="6">
        <f t="shared" si="88"/>
        <v>2021</v>
      </c>
      <c r="W1104" s="10" t="str">
        <f>IFERROR(VLOOKUP(VALUE(D1104),'HSN Lookup'!$A:$B,2,0),"Unknown")</f>
        <v>Household Steel Items</v>
      </c>
      <c r="X1104" s="6" t="str">
        <f t="shared" si="89"/>
        <v>Other</v>
      </c>
    </row>
    <row r="1105" spans="1:24">
      <c r="A1105" s="25" t="s">
        <v>24</v>
      </c>
      <c r="B1105" s="6" t="s">
        <v>1475</v>
      </c>
      <c r="C1105" s="6" t="s">
        <v>26</v>
      </c>
      <c r="D1105" s="26" t="s">
        <v>32</v>
      </c>
      <c r="E1105" s="6" t="s">
        <v>1488</v>
      </c>
      <c r="F1105" s="6"/>
      <c r="G1105" s="6" t="str" cm="1">
        <f t="array" ref="G1105">_xlfn.LET(
 _xlpm.txt, TRIM(E1105),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- SB-12</v>
      </c>
      <c r="H1105" s="6" t="str">
        <f t="shared" si="85"/>
        <v>STEEL</v>
      </c>
      <c r="I1105" s="6" cm="1">
        <f t="array" ref="I1105">_xlfn.LET(
 _xlpm.txt, E1105,
 _xlpm.afterQty, IFERROR(_xlfn.TEXTAFTER(_xlpm.txt, "QTY:"), ""),
 _xlpm.numberText, TRIM(_xlfn.TEXTBEFORE(_xlpm.afterQty, " ")),
 _xlpm.cleanNum, SUBSTITUTE(_xlpm.numberText, ",", ""),
 IF(ISNUMBER(--_xlpm.cleanNum), --_xlpm.cleanNum, "")
)</f>
        <v>26400</v>
      </c>
      <c r="J1105" s="6" cm="1">
        <f t="array" ref="J1105">_xlfn.LET(
 _xlpm.txt, E1105,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26400</v>
      </c>
      <c r="K1105" s="6" t="str" cm="1">
        <f t="array" ref="K1105">_xlfn.LET(
 _xlpm.txt, E1105,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05" s="6" t="str">
        <f>IFERROR(_xlfn.TEXTAFTER(_xlfn.TEXTBEFORE(E1105," PER"),"USD ")," ")</f>
        <v>1.2071</v>
      </c>
      <c r="M1105" s="6" t="str">
        <f t="shared" si="86"/>
        <v>PCS</v>
      </c>
      <c r="N1105" s="6">
        <v>6270</v>
      </c>
      <c r="O1105" s="6" t="s">
        <v>28</v>
      </c>
      <c r="P1105" s="6">
        <v>408.89459649122813</v>
      </c>
      <c r="Q1105" s="6">
        <v>2563769.12</v>
      </c>
      <c r="R1105" s="6">
        <v>5.43742814483016</v>
      </c>
      <c r="S1105" s="6">
        <v>34092.674468085097</v>
      </c>
      <c r="T1105" s="27">
        <v>939365</v>
      </c>
      <c r="U1105" s="6">
        <f t="shared" si="87"/>
        <v>414.33202463605829</v>
      </c>
      <c r="V1105" s="6">
        <f t="shared" si="88"/>
        <v>2021</v>
      </c>
      <c r="W1105" s="10" t="str">
        <f>IFERROR(VLOOKUP(VALUE(D1105),'HSN Lookup'!$A:$B,2,0),"Unknown")</f>
        <v>Household Steel Items</v>
      </c>
      <c r="X1105" s="6" t="str">
        <f t="shared" si="89"/>
        <v>Tea Strainer</v>
      </c>
    </row>
    <row r="1106" spans="1:24">
      <c r="A1106" s="25" t="s">
        <v>24</v>
      </c>
      <c r="B1106" s="6" t="s">
        <v>1489</v>
      </c>
      <c r="C1106" s="6" t="s">
        <v>26</v>
      </c>
      <c r="D1106" s="26" t="s">
        <v>32</v>
      </c>
      <c r="E1106" s="6" t="s">
        <v>1490</v>
      </c>
      <c r="F1106" s="6" t="str">
        <f>LEFT(E1106, FIND(" ", E1106)-1)</f>
        <v>KWP-1000B</v>
      </c>
      <c r="G1106" s="6" t="str" cm="1">
        <f t="array" ref="G1106">_xlfn.LET(
 _xlpm.txt, TRIM(E1106),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900ML</v>
      </c>
      <c r="H1106" s="6" t="str">
        <f t="shared" si="85"/>
        <v>KWP-1000B</v>
      </c>
      <c r="I1106" s="6" t="str" cm="1">
        <f t="array" ref="I1106">_xlfn.LET(
 _xlpm.txt, E1106,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06" s="6" cm="1">
        <f t="array" ref="J1106">_xlfn.LET(
 _xlpm.txt, E1106,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1106" s="6" t="str" cm="1">
        <f t="array" ref="K1106">_xlfn.LET(
 _xlpm.txt, E1106,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06" s="6" t="str">
        <f>IFERROR(_xlfn.TEXTAFTER(_xlfn.TEXTBEFORE(E1106," PER"),"USD ")," ")</f>
        <v>1.42</v>
      </c>
      <c r="M1106" s="6" t="str">
        <f t="shared" si="86"/>
        <v>PCS</v>
      </c>
      <c r="N1106" s="6">
        <v>6975</v>
      </c>
      <c r="O1106" s="6" t="s">
        <v>28</v>
      </c>
      <c r="P1106" s="6">
        <v>449.03381935483873</v>
      </c>
      <c r="Q1106" s="6">
        <v>3132010.89</v>
      </c>
      <c r="R1106" s="6">
        <v>5.9711944063143454</v>
      </c>
      <c r="S1106" s="6">
        <v>41649.08098404255</v>
      </c>
      <c r="T1106" s="27">
        <v>1147568.8</v>
      </c>
      <c r="U1106" s="6">
        <f t="shared" si="87"/>
        <v>455.00501376115307</v>
      </c>
      <c r="V1106" s="6">
        <f t="shared" si="88"/>
        <v>2021</v>
      </c>
      <c r="W1106" s="10" t="str">
        <f>IFERROR(VLOOKUP(VALUE(D1106),'HSN Lookup'!$A:$B,2,0),"Unknown")</f>
        <v>Household Steel Items</v>
      </c>
      <c r="X1106" s="6" t="str">
        <f t="shared" si="89"/>
        <v>Other</v>
      </c>
    </row>
    <row r="1107" spans="1:24">
      <c r="A1107" s="25" t="s">
        <v>24</v>
      </c>
      <c r="B1107" s="6" t="s">
        <v>1491</v>
      </c>
      <c r="C1107" s="6" t="s">
        <v>26</v>
      </c>
      <c r="D1107" s="26" t="s">
        <v>29</v>
      </c>
      <c r="E1107" s="6" t="s">
        <v>1348</v>
      </c>
      <c r="F1107" s="6"/>
      <c r="G1107" s="6" t="str" cm="1">
        <f t="array" ref="G1107">_xlfn.LET(
 _xlpm.txt, TRIM(E1107),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- OKS-4156</v>
      </c>
      <c r="H1107" s="6" t="str">
        <f t="shared" si="85"/>
        <v>STEEL</v>
      </c>
      <c r="I1107" s="6" t="str" cm="1">
        <f t="array" ref="I1107">_xlfn.LET(
 _xlpm.txt, E1107,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07" s="6" cm="1">
        <f t="array" ref="J1107">_xlfn.LET(
 _xlpm.txt, E1107,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98000</v>
      </c>
      <c r="K1107" s="6" t="str" cm="1">
        <f t="array" ref="K1107">_xlfn.LET(
 _xlpm.txt, E1107,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07" s="6" t="str">
        <f>IFERROR(_xlfn.TEXTAFTER(_xlfn.TEXTBEFORE(E1107," PER"),"USD ")," ")</f>
        <v>0.275</v>
      </c>
      <c r="M1107" s="6" t="str">
        <f t="shared" si="86"/>
        <v>SET</v>
      </c>
      <c r="N1107" s="6">
        <v>8537.7999999999993</v>
      </c>
      <c r="O1107" s="6" t="s">
        <v>28</v>
      </c>
      <c r="P1107" s="6">
        <v>260.18261027430952</v>
      </c>
      <c r="Q1107" s="6">
        <v>2221387.09</v>
      </c>
      <c r="R1107" s="6">
        <v>3.4506977489961468</v>
      </c>
      <c r="S1107" s="6">
        <v>29461.36724137931</v>
      </c>
      <c r="T1107" s="27">
        <v>976521.7</v>
      </c>
      <c r="U1107" s="6">
        <f t="shared" si="87"/>
        <v>263.63330802330569</v>
      </c>
      <c r="V1107" s="6">
        <f t="shared" si="88"/>
        <v>2021</v>
      </c>
      <c r="W1107" s="10" t="str">
        <f>IFERROR(VLOOKUP(VALUE(D1107),'HSN Lookup'!$A:$B,2,0),"Unknown")</f>
        <v>Steel Scrubbers</v>
      </c>
      <c r="X1107" s="6" t="str">
        <f t="shared" si="89"/>
        <v>Scrubber</v>
      </c>
    </row>
    <row r="1108" spans="1:24">
      <c r="A1108" s="25" t="s">
        <v>24</v>
      </c>
      <c r="B1108" s="6" t="s">
        <v>1492</v>
      </c>
      <c r="C1108" s="6" t="s">
        <v>26</v>
      </c>
      <c r="D1108" s="26" t="s">
        <v>29</v>
      </c>
      <c r="E1108" s="6" t="s">
        <v>1493</v>
      </c>
      <c r="F1108" s="6"/>
      <c r="G1108" s="6" t="str" cm="1">
        <f t="array" ref="G1108">_xlfn.LET(
 _xlpm.txt, TRIM(E1108),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- OKS-4156</v>
      </c>
      <c r="H1108" s="6" t="str">
        <f t="shared" si="85"/>
        <v>STEEL</v>
      </c>
      <c r="I1108" s="6" t="str" cm="1">
        <f t="array" ref="I1108">_xlfn.LET(
 _xlpm.txt, E1108,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08" s="6" cm="1">
        <f t="array" ref="J1108">_xlfn.LET(
 _xlpm.txt, E1108,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98000</v>
      </c>
      <c r="K1108" s="6" t="str" cm="1">
        <f t="array" ref="K1108">_xlfn.LET(
 _xlpm.txt, E1108,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08" s="6" t="str">
        <f>IFERROR(_xlfn.TEXTAFTER(_xlfn.TEXTBEFORE(E1108," PER"),"USD ")," ")</f>
        <v xml:space="preserve"> </v>
      </c>
      <c r="M1108" s="6" t="str">
        <f t="shared" si="86"/>
        <v>SET</v>
      </c>
      <c r="N1108" s="6">
        <v>8537.7999999999993</v>
      </c>
      <c r="O1108" s="6" t="s">
        <v>28</v>
      </c>
      <c r="P1108" s="6">
        <v>265.05183888121059</v>
      </c>
      <c r="Q1108" s="6">
        <v>2262959.59</v>
      </c>
      <c r="R1108" s="6">
        <v>3.5152763777348892</v>
      </c>
      <c r="S1108" s="6">
        <v>30012.726657824929</v>
      </c>
      <c r="T1108" s="27">
        <v>994797</v>
      </c>
      <c r="U1108" s="6">
        <f t="shared" si="87"/>
        <v>268.56711525894548</v>
      </c>
      <c r="V1108" s="6">
        <f t="shared" si="88"/>
        <v>2021</v>
      </c>
      <c r="W1108" s="10" t="str">
        <f>IFERROR(VLOOKUP(VALUE(D1108),'HSN Lookup'!$A:$B,2,0),"Unknown")</f>
        <v>Steel Scrubbers</v>
      </c>
      <c r="X1108" s="6" t="str">
        <f t="shared" si="89"/>
        <v>Scrubber</v>
      </c>
    </row>
    <row r="1109" spans="1:24">
      <c r="A1109" s="25" t="s">
        <v>24</v>
      </c>
      <c r="B1109" s="6" t="s">
        <v>1494</v>
      </c>
      <c r="C1109" s="6" t="s">
        <v>26</v>
      </c>
      <c r="D1109" s="26" t="s">
        <v>32</v>
      </c>
      <c r="E1109" s="6" t="s">
        <v>1495</v>
      </c>
      <c r="F1109" s="6"/>
      <c r="G1109" s="6" t="str" cm="1">
        <f t="array" ref="G1109">_xlfn.LET(
 _xlpm.txt, TRIM(E1109),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 LAYER - 8505</v>
      </c>
      <c r="H1109" s="6" t="str">
        <f t="shared" si="85"/>
        <v>STEEL</v>
      </c>
      <c r="I1109" s="6" t="str" cm="1">
        <f t="array" ref="I1109">_xlfn.LET(
 _xlpm.txt, E1109,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09" s="6" cm="1">
        <f t="array" ref="J1109">_xlfn.LET(
 _xlpm.txt, E1109,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33600</v>
      </c>
      <c r="K1109" s="6" t="str" cm="1">
        <f t="array" ref="K1109">_xlfn.LET(
 _xlpm.txt, E1109,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09" s="6" t="str">
        <f>IFERROR(_xlfn.TEXTAFTER(_xlfn.TEXTBEFORE(E1109," PER"),"USD ")," ")</f>
        <v>3.45</v>
      </c>
      <c r="M1109" s="6" t="str">
        <f t="shared" si="86"/>
        <v>PCS</v>
      </c>
      <c r="N1109" s="6">
        <v>21784</v>
      </c>
      <c r="O1109" s="6" t="s">
        <v>28</v>
      </c>
      <c r="P1109" s="6">
        <v>424.819838872567</v>
      </c>
      <c r="Q1109" s="6">
        <v>9254275.3699999992</v>
      </c>
      <c r="R1109" s="6">
        <v>5.6342153696626918</v>
      </c>
      <c r="S1109" s="6">
        <v>122735.7476127321</v>
      </c>
      <c r="T1109" s="27">
        <v>3390766.5</v>
      </c>
      <c r="U1109" s="6">
        <f t="shared" si="87"/>
        <v>430.45405424222969</v>
      </c>
      <c r="V1109" s="6">
        <f t="shared" si="88"/>
        <v>2021</v>
      </c>
      <c r="W1109" s="10" t="str">
        <f>IFERROR(VLOOKUP(VALUE(D1109),'HSN Lookup'!$A:$B,2,0),"Unknown")</f>
        <v>Household Steel Items</v>
      </c>
      <c r="X1109" s="6" t="str">
        <f t="shared" si="89"/>
        <v>Lunch Box</v>
      </c>
    </row>
    <row r="1110" spans="1:24">
      <c r="A1110" s="25" t="s">
        <v>24</v>
      </c>
      <c r="B1110" s="6" t="s">
        <v>1494</v>
      </c>
      <c r="C1110" s="6" t="s">
        <v>26</v>
      </c>
      <c r="D1110" s="26" t="s">
        <v>32</v>
      </c>
      <c r="E1110" s="6" t="s">
        <v>1496</v>
      </c>
      <c r="F1110" s="6"/>
      <c r="G1110" s="6" t="str" cm="1">
        <f t="array" ref="G1110">_xlfn.LET(
 _xlpm.txt, TRIM(E1110),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- 6561</v>
      </c>
      <c r="H1110" s="6" t="str">
        <f t="shared" si="85"/>
        <v>STEEL</v>
      </c>
      <c r="I1110" s="6" t="str" cm="1">
        <f t="array" ref="I1110">_xlfn.LET(
 _xlpm.txt, E1110,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10" s="6" cm="1">
        <f t="array" ref="J1110">_xlfn.LET(
 _xlpm.txt, E1110,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21240</v>
      </c>
      <c r="K1110" s="6" t="str" cm="1">
        <f t="array" ref="K1110">_xlfn.LET(
 _xlpm.txt, E1110,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10" s="6" t="str">
        <f>IFERROR(_xlfn.TEXTAFTER(_xlfn.TEXTBEFORE(E1110," PER"),"USD ")," ")</f>
        <v>2.54</v>
      </c>
      <c r="M1110" s="6" t="str">
        <f t="shared" si="86"/>
        <v>PCS</v>
      </c>
      <c r="N1110" s="6">
        <v>8094.8</v>
      </c>
      <c r="O1110" s="6" t="s">
        <v>28</v>
      </c>
      <c r="P1110" s="6">
        <v>532.06676261303551</v>
      </c>
      <c r="Q1110" s="6">
        <v>4306974.03</v>
      </c>
      <c r="R1110" s="6">
        <v>7.0565883635681086</v>
      </c>
      <c r="S1110" s="6">
        <v>57121.671485411141</v>
      </c>
      <c r="T1110" s="27">
        <v>1578075.3</v>
      </c>
      <c r="U1110" s="6">
        <f t="shared" si="87"/>
        <v>539.12335097660366</v>
      </c>
      <c r="V1110" s="6">
        <f t="shared" si="88"/>
        <v>2021</v>
      </c>
      <c r="W1110" s="10" t="str">
        <f>IFERROR(VLOOKUP(VALUE(D1110),'HSN Lookup'!$A:$B,2,0),"Unknown")</f>
        <v>Household Steel Items</v>
      </c>
      <c r="X1110" s="6" t="str">
        <f t="shared" si="89"/>
        <v>Lunch Box</v>
      </c>
    </row>
    <row r="1111" spans="1:24">
      <c r="A1111" s="25" t="s">
        <v>24</v>
      </c>
      <c r="B1111" s="6" t="s">
        <v>1494</v>
      </c>
      <c r="C1111" s="6" t="s">
        <v>26</v>
      </c>
      <c r="D1111" s="26" t="s">
        <v>32</v>
      </c>
      <c r="E1111" s="6" t="s">
        <v>1497</v>
      </c>
      <c r="F1111" s="6"/>
      <c r="G1111" s="6" t="str" cm="1">
        <f t="array" ref="G1111">_xlfn.LET(
 _xlpm.txt, TRIM(E1111),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- 8504</v>
      </c>
      <c r="H1111" s="6" t="str">
        <f t="shared" si="85"/>
        <v>STEEL</v>
      </c>
      <c r="I1111" s="6" t="str" cm="1">
        <f t="array" ref="I1111">_xlfn.LET(
 _xlpm.txt, E1111,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11" s="6" cm="1">
        <f t="array" ref="J1111">_xlfn.LET(
 _xlpm.txt, E1111,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23676</v>
      </c>
      <c r="K1111" s="6" t="str" cm="1">
        <f t="array" ref="K1111">_xlfn.LET(
 _xlpm.txt, E1111,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11" s="6" t="str">
        <f>IFERROR(_xlfn.TEXTAFTER(_xlfn.TEXTBEFORE(E1111," PER"),"USD ")," ")</f>
        <v>2.49</v>
      </c>
      <c r="M1111" s="6" t="str">
        <f t="shared" si="86"/>
        <v>PCS</v>
      </c>
      <c r="N1111" s="6">
        <v>11325.02</v>
      </c>
      <c r="O1111" s="6" t="s">
        <v>28</v>
      </c>
      <c r="P1111" s="6">
        <v>415.57817734538207</v>
      </c>
      <c r="Q1111" s="6">
        <v>4706431.17</v>
      </c>
      <c r="R1111" s="6">
        <v>5.511646914394988</v>
      </c>
      <c r="S1111" s="6">
        <v>62419.511538461527</v>
      </c>
      <c r="T1111" s="27">
        <v>1724436.3</v>
      </c>
      <c r="U1111" s="6">
        <f t="shared" si="87"/>
        <v>421.08982425977706</v>
      </c>
      <c r="V1111" s="6">
        <f t="shared" si="88"/>
        <v>2021</v>
      </c>
      <c r="W1111" s="10" t="str">
        <f>IFERROR(VLOOKUP(VALUE(D1111),'HSN Lookup'!$A:$B,2,0),"Unknown")</f>
        <v>Household Steel Items</v>
      </c>
      <c r="X1111" s="6" t="str">
        <f t="shared" si="89"/>
        <v>Lunch Box</v>
      </c>
    </row>
    <row r="1112" spans="1:24">
      <c r="A1112" s="25" t="s">
        <v>24</v>
      </c>
      <c r="B1112" s="6" t="s">
        <v>1498</v>
      </c>
      <c r="C1112" s="6" t="s">
        <v>26</v>
      </c>
      <c r="D1112" s="26" t="s">
        <v>32</v>
      </c>
      <c r="E1112" s="6" t="s">
        <v>1499</v>
      </c>
      <c r="F1112" s="6"/>
      <c r="G1112" s="6" t="str" cm="1">
        <f t="array" ref="G1112">_xlfn.LET(
 _xlpm.txt, TRIM(E1112),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ZARA - NP-003</v>
      </c>
      <c r="H1112" s="6" t="str">
        <f t="shared" si="85"/>
        <v>STEEL</v>
      </c>
      <c r="I1112" s="6" t="str" cm="1">
        <f t="array" ref="I1112">_xlfn.LET(
 _xlpm.txt, E1112,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12" s="6" cm="1">
        <f t="array" ref="J1112">_xlfn.LET(
 _xlpm.txt, E1112,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180000</v>
      </c>
      <c r="K1112" s="6" t="e" cm="1">
        <f t="array" ref="K1112">_xlfn.LET(
 _xlpm.txt, E1112,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112" s="6" t="str">
        <f>IFERROR(_xlfn.TEXTAFTER(_xlfn.TEXTBEFORE(E1112," PER"),"USD ")," ")</f>
        <v>0.4563</v>
      </c>
      <c r="M1112" s="6" t="e">
        <f t="shared" si="86"/>
        <v>#VALUE!</v>
      </c>
      <c r="N1112" s="6">
        <v>16800</v>
      </c>
      <c r="O1112" s="6" t="s">
        <v>28</v>
      </c>
      <c r="P1112" s="6">
        <v>391.96862083333332</v>
      </c>
      <c r="Q1112" s="6">
        <v>6585072.8300000001</v>
      </c>
      <c r="R1112" s="6">
        <v>5.1985228227232536</v>
      </c>
      <c r="S1112" s="6">
        <v>87335.183421750655</v>
      </c>
      <c r="T1112" s="27">
        <v>2412770.7999999998</v>
      </c>
      <c r="U1112" s="6">
        <f t="shared" si="87"/>
        <v>397.16714365605657</v>
      </c>
      <c r="V1112" s="6">
        <f t="shared" si="88"/>
        <v>2021</v>
      </c>
      <c r="W1112" s="10" t="str">
        <f>IFERROR(VLOOKUP(VALUE(D1112),'HSN Lookup'!$A:$B,2,0),"Unknown")</f>
        <v>Household Steel Items</v>
      </c>
      <c r="X1112" s="6" t="str">
        <f t="shared" si="89"/>
        <v>Other</v>
      </c>
    </row>
    <row r="1113" spans="1:24">
      <c r="A1113" s="25" t="s">
        <v>24</v>
      </c>
      <c r="B1113" s="6" t="s">
        <v>1498</v>
      </c>
      <c r="C1113" s="6" t="s">
        <v>26</v>
      </c>
      <c r="D1113" s="26" t="s">
        <v>32</v>
      </c>
      <c r="E1113" s="6" t="s">
        <v>1456</v>
      </c>
      <c r="F1113" s="6"/>
      <c r="G1113" s="6" t="str" cm="1">
        <f t="array" ref="G1113">_xlfn.LET(
 _xlpm.txt, TRIM(E1113),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- KWB-600F</v>
      </c>
      <c r="H1113" s="6" t="str">
        <f t="shared" si="85"/>
        <v>STAINLESS</v>
      </c>
      <c r="I1113" s="6" t="str" cm="1">
        <f t="array" ref="I1113">_xlfn.LET(
 _xlpm.txt, E1113,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13" s="6" cm="1">
        <f t="array" ref="J1113">_xlfn.LET(
 _xlpm.txt, E1113,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1113" s="6" t="str" cm="1">
        <f t="array" ref="K1113">_xlfn.LET(
 _xlpm.txt, E1113,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13" s="6" t="str">
        <f>IFERROR(_xlfn.TEXTAFTER(_xlfn.TEXTBEFORE(E1113," PER"),"USD ")," ")</f>
        <v>0.99</v>
      </c>
      <c r="M1113" s="6" t="str">
        <f t="shared" si="86"/>
        <v>PCS</v>
      </c>
      <c r="N1113" s="6">
        <v>7560</v>
      </c>
      <c r="O1113" s="6" t="s">
        <v>28</v>
      </c>
      <c r="P1113" s="6">
        <v>530.67042328042328</v>
      </c>
      <c r="Q1113" s="6">
        <v>4011868.4</v>
      </c>
      <c r="R1113" s="6">
        <v>7.0380692742761699</v>
      </c>
      <c r="S1113" s="6">
        <v>53207.803713527843</v>
      </c>
      <c r="T1113" s="27">
        <v>1469948.6</v>
      </c>
      <c r="U1113" s="6">
        <f t="shared" si="87"/>
        <v>537.70849255469943</v>
      </c>
      <c r="V1113" s="6">
        <f t="shared" si="88"/>
        <v>2021</v>
      </c>
      <c r="W1113" s="10" t="str">
        <f>IFERROR(VLOOKUP(VALUE(D1113),'HSN Lookup'!$A:$B,2,0),"Unknown")</f>
        <v>Household Steel Items</v>
      </c>
      <c r="X1113" s="6" t="str">
        <f t="shared" si="89"/>
        <v>Other</v>
      </c>
    </row>
    <row r="1114" spans="1:24">
      <c r="A1114" s="25" t="s">
        <v>24</v>
      </c>
      <c r="B1114" s="6" t="s">
        <v>1498</v>
      </c>
      <c r="C1114" s="6" t="s">
        <v>26</v>
      </c>
      <c r="D1114" s="26" t="s">
        <v>32</v>
      </c>
      <c r="E1114" s="6" t="s">
        <v>1500</v>
      </c>
      <c r="F1114" s="6"/>
      <c r="G1114" s="6" t="str" cm="1">
        <f t="array" ref="G1114">_xlfn.LET(
 _xlpm.txt, TRIM(E1114),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TOWEL HANGER - AM-280</v>
      </c>
      <c r="H1114" s="6" t="str">
        <f t="shared" si="85"/>
        <v>STEEL</v>
      </c>
      <c r="I1114" s="6" t="str" cm="1">
        <f t="array" ref="I1114">_xlfn.LET(
 _xlpm.txt, E1114,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14" s="6" cm="1">
        <f t="array" ref="J1114">_xlfn.LET(
 _xlpm.txt, E1114,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720</v>
      </c>
      <c r="K1114" s="6" t="str" cm="1">
        <f t="array" ref="K1114">_xlfn.LET(
 _xlpm.txt, E1114,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14" s="6" t="str">
        <f>IFERROR(_xlfn.TEXTAFTER(_xlfn.TEXTBEFORE(E1114," PER"),"USD ")," ")</f>
        <v>0.826</v>
      </c>
      <c r="M1114" s="6" t="str">
        <f t="shared" si="86"/>
        <v>PCS</v>
      </c>
      <c r="N1114" s="6">
        <v>90</v>
      </c>
      <c r="O1114" s="6" t="s">
        <v>28</v>
      </c>
      <c r="P1114" s="6">
        <v>541.6734444444445</v>
      </c>
      <c r="Q1114" s="6">
        <v>48750.61</v>
      </c>
      <c r="R1114" s="6">
        <v>7.1839979369289724</v>
      </c>
      <c r="S1114" s="6">
        <v>646.55981432360738</v>
      </c>
      <c r="T1114" s="27">
        <v>17862.2</v>
      </c>
      <c r="U1114" s="6">
        <f t="shared" si="87"/>
        <v>548.85744238137352</v>
      </c>
      <c r="V1114" s="6">
        <f t="shared" si="88"/>
        <v>2021</v>
      </c>
      <c r="W1114" s="10" t="str">
        <f>IFERROR(VLOOKUP(VALUE(D1114),'HSN Lookup'!$A:$B,2,0),"Unknown")</f>
        <v>Household Steel Items</v>
      </c>
      <c r="X1114" s="6" t="str">
        <f t="shared" si="89"/>
        <v>Hanger</v>
      </c>
    </row>
    <row r="1115" spans="1:24">
      <c r="A1115" s="25" t="s">
        <v>24</v>
      </c>
      <c r="B1115" s="6" t="s">
        <v>1498</v>
      </c>
      <c r="C1115" s="6" t="s">
        <v>26</v>
      </c>
      <c r="D1115" s="26" t="s">
        <v>32</v>
      </c>
      <c r="E1115" s="6" t="s">
        <v>1501</v>
      </c>
      <c r="F1115" s="6"/>
      <c r="G1115" s="6" t="str" cm="1">
        <f t="array" ref="G1115">_xlfn.LET(
 _xlpm.txt, TRIM(E1115),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 NP-55</v>
      </c>
      <c r="H1115" s="6" t="str">
        <f t="shared" si="85"/>
        <v>STEEL</v>
      </c>
      <c r="I1115" s="6" t="str" cm="1">
        <f t="array" ref="I1115">_xlfn.LET(
 _xlpm.txt, E1115,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15" s="6" cm="1">
        <f t="array" ref="J1115">_xlfn.LET(
 _xlpm.txt, E1115,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100800</v>
      </c>
      <c r="K1115" s="6" t="str" cm="1">
        <f t="array" ref="K1115">_xlfn.LET(
 _xlpm.txt, E1115,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15" s="6" t="str">
        <f>IFERROR(_xlfn.TEXTAFTER(_xlfn.TEXTBEFORE(E1115," PER"),"USD ")," ")</f>
        <v>0.3239</v>
      </c>
      <c r="M1115" s="6" t="str">
        <f t="shared" si="86"/>
        <v>PCS</v>
      </c>
      <c r="N1115" s="6">
        <v>4620</v>
      </c>
      <c r="O1115" s="6" t="s">
        <v>28</v>
      </c>
      <c r="P1115" s="6">
        <v>566.58760389610393</v>
      </c>
      <c r="Q1115" s="6">
        <v>2617634.73</v>
      </c>
      <c r="R1115" s="6">
        <v>7.5144244548554893</v>
      </c>
      <c r="S1115" s="6">
        <v>34716.640981432363</v>
      </c>
      <c r="T1115" s="27">
        <v>959101.3</v>
      </c>
      <c r="U1115" s="6">
        <f t="shared" si="87"/>
        <v>574.10202835095947</v>
      </c>
      <c r="V1115" s="6">
        <f t="shared" si="88"/>
        <v>2021</v>
      </c>
      <c r="W1115" s="10" t="str">
        <f>IFERROR(VLOOKUP(VALUE(D1115),'HSN Lookup'!$A:$B,2,0),"Unknown")</f>
        <v>Household Steel Items</v>
      </c>
      <c r="X1115" s="6" t="str">
        <f t="shared" si="89"/>
        <v>Tea Strainer</v>
      </c>
    </row>
    <row r="1116" spans="1:24">
      <c r="A1116" s="25" t="s">
        <v>24</v>
      </c>
      <c r="B1116" s="6" t="s">
        <v>1498</v>
      </c>
      <c r="C1116" s="6" t="s">
        <v>26</v>
      </c>
      <c r="D1116" s="26" t="s">
        <v>32</v>
      </c>
      <c r="E1116" s="6" t="s">
        <v>1502</v>
      </c>
      <c r="F1116" s="6"/>
      <c r="G1116" s="6" t="str" cm="1">
        <f t="array" ref="G1116">_xlfn.LET(
 _xlpm.txt, TRIM(E1116),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- RS-02</v>
      </c>
      <c r="H1116" s="6" t="str">
        <f t="shared" si="85"/>
        <v>STEEL</v>
      </c>
      <c r="I1116" s="6" t="str" cm="1">
        <f t="array" ref="I1116">_xlfn.LET(
 _xlpm.txt, E1116,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16" s="6" cm="1">
        <f t="array" ref="J1116">_xlfn.LET(
 _xlpm.txt, E1116,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50000</v>
      </c>
      <c r="K1116" s="6" t="str" cm="1">
        <f t="array" ref="K1116">_xlfn.LET(
 _xlpm.txt, E1116,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16" s="6" t="str">
        <f>IFERROR(_xlfn.TEXTAFTER(_xlfn.TEXTBEFORE(E1116," PER"),"USD ")," ")</f>
        <v>0.4548</v>
      </c>
      <c r="M1116" s="6" t="str">
        <f t="shared" si="86"/>
        <v>PCS</v>
      </c>
      <c r="N1116" s="6">
        <v>3000</v>
      </c>
      <c r="O1116" s="6" t="s">
        <v>28</v>
      </c>
      <c r="P1116" s="6">
        <v>607.72454333333326</v>
      </c>
      <c r="Q1116" s="6">
        <v>1823173.63</v>
      </c>
      <c r="R1116" s="6">
        <v>8.0600072060123775</v>
      </c>
      <c r="S1116" s="6">
        <v>24180.021618037132</v>
      </c>
      <c r="T1116" s="27">
        <v>668010.80000000005</v>
      </c>
      <c r="U1116" s="6">
        <f t="shared" si="87"/>
        <v>615.78455053934567</v>
      </c>
      <c r="V1116" s="6">
        <f t="shared" si="88"/>
        <v>2021</v>
      </c>
      <c r="W1116" s="10" t="str">
        <f>IFERROR(VLOOKUP(VALUE(D1116),'HSN Lookup'!$A:$B,2,0),"Unknown")</f>
        <v>Household Steel Items</v>
      </c>
      <c r="X1116" s="6" t="str">
        <f t="shared" si="89"/>
        <v>Other</v>
      </c>
    </row>
    <row r="1117" spans="1:24">
      <c r="A1117" s="25" t="s">
        <v>24</v>
      </c>
      <c r="B1117" s="6" t="s">
        <v>1498</v>
      </c>
      <c r="C1117" s="6" t="s">
        <v>26</v>
      </c>
      <c r="D1117" s="26" t="s">
        <v>32</v>
      </c>
      <c r="E1117" s="6" t="s">
        <v>1503</v>
      </c>
      <c r="F1117" s="6" t="str">
        <f>LEFT(E1117, FIND(" ", E1117)-1)</f>
        <v>MILD</v>
      </c>
      <c r="G1117" s="6" t="str" cm="1">
        <f t="array" ref="G1117">_xlfn.LET(
 _xlpm.txt, TRIM(E1117),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RYX-02-021A</v>
      </c>
      <c r="H1117" s="6" t="str">
        <f t="shared" si="85"/>
        <v>MILD</v>
      </c>
      <c r="I1117" s="6" t="str" cm="1">
        <f t="array" ref="I1117">_xlfn.LET(
 _xlpm.txt, E1117,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17" s="6" t="e" cm="1">
        <f t="array" ref="J1117">_xlfn.LET(
 _xlpm.txt, E1117,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17" s="6" t="e" cm="1">
        <f t="array" ref="K1117">_xlfn.LET(
 _xlpm.txt, E1117,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17" s="6" t="str">
        <f>IFERROR(_xlfn.TEXTAFTER(_xlfn.TEXTBEFORE(E1117," PER"),"USD ")," ")</f>
        <v>8.85</v>
      </c>
      <c r="M1117" s="6" t="e">
        <f t="shared" si="86"/>
        <v>#N/A</v>
      </c>
      <c r="N1117" s="6">
        <v>23760</v>
      </c>
      <c r="O1117" s="6" t="s">
        <v>28</v>
      </c>
      <c r="P1117" s="6">
        <v>236.7723308080808</v>
      </c>
      <c r="Q1117" s="6">
        <v>5625710.5800000001</v>
      </c>
      <c r="R1117" s="6">
        <v>3.140216588966589</v>
      </c>
      <c r="S1117" s="6">
        <v>74611.546153846153</v>
      </c>
      <c r="T1117" s="27">
        <v>2061260.3</v>
      </c>
      <c r="U1117" s="6">
        <f t="shared" si="87"/>
        <v>239.91254739704738</v>
      </c>
      <c r="V1117" s="6">
        <f t="shared" si="88"/>
        <v>2021</v>
      </c>
      <c r="W1117" s="10" t="str">
        <f>IFERROR(VLOOKUP(VALUE(D1117),'HSN Lookup'!$A:$B,2,0),"Unknown")</f>
        <v>Household Steel Items</v>
      </c>
      <c r="X1117" s="6" t="str">
        <f t="shared" si="89"/>
        <v>Cloth Stand</v>
      </c>
    </row>
    <row r="1118" spans="1:24">
      <c r="A1118" s="25" t="s">
        <v>24</v>
      </c>
      <c r="B1118" s="6" t="s">
        <v>1498</v>
      </c>
      <c r="C1118" s="6" t="s">
        <v>26</v>
      </c>
      <c r="D1118" s="26" t="s">
        <v>32</v>
      </c>
      <c r="E1118" s="6" t="s">
        <v>1504</v>
      </c>
      <c r="F1118" s="6"/>
      <c r="G1118" s="6" t="str" cm="1">
        <f t="array" ref="G1118">_xlfn.LET(
 _xlpm.txt, TRIM(E1118),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 NP-19</v>
      </c>
      <c r="H1118" s="6" t="str">
        <f t="shared" si="85"/>
        <v>STEEL</v>
      </c>
      <c r="I1118" s="6" t="str" cm="1">
        <f t="array" ref="I1118">_xlfn.LET(
 _xlpm.txt, E1118,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18" s="6" cm="1">
        <f t="array" ref="J1118">_xlfn.LET(
 _xlpm.txt, E1118,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26256</v>
      </c>
      <c r="K1118" s="6" t="str" cm="1">
        <f t="array" ref="K1118">_xlfn.LET(
 _xlpm.txt, E1118,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18" s="6" t="str">
        <f>IFERROR(_xlfn.TEXTAFTER(_xlfn.TEXTBEFORE(E1118," PER"),"USD ")," ")</f>
        <v>0.4984</v>
      </c>
      <c r="M1118" s="6" t="str">
        <f t="shared" si="86"/>
        <v>PCS</v>
      </c>
      <c r="N1118" s="6">
        <v>4102.5</v>
      </c>
      <c r="O1118" s="6" t="s">
        <v>28</v>
      </c>
      <c r="P1118" s="6">
        <v>255.73818403412551</v>
      </c>
      <c r="Q1118" s="6">
        <v>1049165.8999999999</v>
      </c>
      <c r="R1118" s="6">
        <v>3.3917531039008679</v>
      </c>
      <c r="S1118" s="6">
        <v>13914.66710875331</v>
      </c>
      <c r="T1118" s="27">
        <v>384414.4</v>
      </c>
      <c r="U1118" s="6">
        <f t="shared" si="87"/>
        <v>259.12993713802638</v>
      </c>
      <c r="V1118" s="6">
        <f t="shared" si="88"/>
        <v>2021</v>
      </c>
      <c r="W1118" s="10" t="str">
        <f>IFERROR(VLOOKUP(VALUE(D1118),'HSN Lookup'!$A:$B,2,0),"Unknown")</f>
        <v>Household Steel Items</v>
      </c>
      <c r="X1118" s="6" t="str">
        <f t="shared" si="89"/>
        <v>Other</v>
      </c>
    </row>
    <row r="1119" spans="1:24">
      <c r="A1119" s="25" t="s">
        <v>24</v>
      </c>
      <c r="B1119" s="6" t="s">
        <v>1505</v>
      </c>
      <c r="C1119" s="6" t="s">
        <v>26</v>
      </c>
      <c r="D1119" s="26" t="s">
        <v>32</v>
      </c>
      <c r="E1119" s="6" t="s">
        <v>1506</v>
      </c>
      <c r="F1119" s="6"/>
      <c r="G1119" s="6" t="str" cm="1">
        <f t="array" ref="G1119">_xlfn.LET(
 _xlpm.txt, TRIM(E1119),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SL-01</v>
      </c>
      <c r="H1119" s="6" t="str">
        <f t="shared" si="85"/>
        <v>STAINLESS</v>
      </c>
      <c r="I1119" s="6" t="str" cm="1">
        <f t="array" ref="I1119">_xlfn.LET(
 _xlpm.txt, E1119,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19" s="6" cm="1">
        <f t="array" ref="J1119">_xlfn.LET(
 _xlpm.txt, E1119,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10476</v>
      </c>
      <c r="K1119" s="6" t="str" cm="1">
        <f t="array" ref="K1119">_xlfn.LET(
 _xlpm.txt, E1119,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19" s="6" t="str">
        <f>IFERROR(_xlfn.TEXTAFTER(_xlfn.TEXTBEFORE(E1119," PER"),"USD ")," ")</f>
        <v>1.245</v>
      </c>
      <c r="M1119" s="6" t="str">
        <f t="shared" si="86"/>
        <v>PCS</v>
      </c>
      <c r="N1119" s="6">
        <v>2095.1999999999998</v>
      </c>
      <c r="O1119" s="6" t="s">
        <v>28</v>
      </c>
      <c r="P1119" s="6">
        <v>502.49506491027108</v>
      </c>
      <c r="Q1119" s="6">
        <v>1052827.6599999999</v>
      </c>
      <c r="R1119" s="6">
        <v>6.6643907813033296</v>
      </c>
      <c r="S1119" s="6">
        <v>13963.23156498674</v>
      </c>
      <c r="T1119" s="27">
        <v>385756.1</v>
      </c>
      <c r="U1119" s="6">
        <f t="shared" si="87"/>
        <v>509.15945569157441</v>
      </c>
      <c r="V1119" s="6">
        <f t="shared" si="88"/>
        <v>2021</v>
      </c>
      <c r="W1119" s="10" t="str">
        <f>IFERROR(VLOOKUP(VALUE(D1119),'HSN Lookup'!$A:$B,2,0),"Unknown")</f>
        <v>Household Steel Items</v>
      </c>
      <c r="X1119" s="6" t="str">
        <f t="shared" si="89"/>
        <v>Other</v>
      </c>
    </row>
    <row r="1120" spans="1:24">
      <c r="A1120" s="25" t="s">
        <v>24</v>
      </c>
      <c r="B1120" s="6" t="s">
        <v>1505</v>
      </c>
      <c r="C1120" s="6" t="s">
        <v>26</v>
      </c>
      <c r="D1120" s="26" t="s">
        <v>32</v>
      </c>
      <c r="E1120" s="6" t="s">
        <v>1507</v>
      </c>
      <c r="F1120" s="6"/>
      <c r="G1120" s="6" t="str" cm="1">
        <f t="array" ref="G1120">_xlfn.LET(
 _xlpm.txt, TRIM(E1120),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NP-21</v>
      </c>
      <c r="H1120" s="6" t="str">
        <f t="shared" si="85"/>
        <v>STAINLESS</v>
      </c>
      <c r="I1120" s="6" t="str" cm="1">
        <f t="array" ref="I1120">_xlfn.LET(
 _xlpm.txt, E1120,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20" s="6" cm="1">
        <f t="array" ref="J1120">_xlfn.LET(
 _xlpm.txt, E1120,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43200</v>
      </c>
      <c r="K1120" s="6" t="str" cm="1">
        <f t="array" ref="K1120">_xlfn.LET(
 _xlpm.txt, E1120,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20" s="6" t="str">
        <f>IFERROR(_xlfn.TEXTAFTER(_xlfn.TEXTBEFORE(E1120," PER"),"USD ")," ")</f>
        <v>1.110</v>
      </c>
      <c r="M1120" s="6" t="str">
        <f t="shared" si="86"/>
        <v>PCS</v>
      </c>
      <c r="N1120" s="6">
        <v>7680</v>
      </c>
      <c r="O1120" s="6" t="s">
        <v>28</v>
      </c>
      <c r="P1120" s="6">
        <v>504.00860286458328</v>
      </c>
      <c r="Q1120" s="6">
        <v>3870786.07</v>
      </c>
      <c r="R1120" s="6">
        <v>6.684464228973253</v>
      </c>
      <c r="S1120" s="6">
        <v>51336.685278514582</v>
      </c>
      <c r="T1120" s="27">
        <v>1418256</v>
      </c>
      <c r="U1120" s="6">
        <f t="shared" si="87"/>
        <v>510.69306709355652</v>
      </c>
      <c r="V1120" s="6">
        <f t="shared" si="88"/>
        <v>2021</v>
      </c>
      <c r="W1120" s="10" t="str">
        <f>IFERROR(VLOOKUP(VALUE(D1120),'HSN Lookup'!$A:$B,2,0),"Unknown")</f>
        <v>Household Steel Items</v>
      </c>
      <c r="X1120" s="6" t="str">
        <f t="shared" si="89"/>
        <v>Other</v>
      </c>
    </row>
    <row r="1121" spans="1:24">
      <c r="A1121" s="25" t="s">
        <v>24</v>
      </c>
      <c r="B1121" s="6" t="s">
        <v>1505</v>
      </c>
      <c r="C1121" s="6" t="s">
        <v>26</v>
      </c>
      <c r="D1121" s="26" t="s">
        <v>32</v>
      </c>
      <c r="E1121" s="6" t="s">
        <v>1508</v>
      </c>
      <c r="F1121" s="6"/>
      <c r="G1121" s="6" t="str" cm="1">
        <f t="array" ref="G1121">_xlfn.LET(
 _xlpm.txt, TRIM(E1121),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SB-01</v>
      </c>
      <c r="H1121" s="6" t="str">
        <f t="shared" si="85"/>
        <v>STAINLESS</v>
      </c>
      <c r="I1121" s="6" t="str" cm="1">
        <f t="array" ref="I1121">_xlfn.LET(
 _xlpm.txt, E1121,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21" s="6" cm="1">
        <f t="array" ref="J1121">_xlfn.LET(
 _xlpm.txt, E1121,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22968</v>
      </c>
      <c r="K1121" s="6" t="str" cm="1">
        <f t="array" ref="K1121">_xlfn.LET(
 _xlpm.txt, E1121,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21" s="6" t="str">
        <f>IFERROR(_xlfn.TEXTAFTER(_xlfn.TEXTBEFORE(E1121," PER"),"USD ")," ")</f>
        <v>1.150</v>
      </c>
      <c r="M1121" s="6" t="str">
        <f t="shared" si="86"/>
        <v>PCS</v>
      </c>
      <c r="N1121" s="6">
        <v>3636.6</v>
      </c>
      <c r="O1121" s="6" t="s">
        <v>28</v>
      </c>
      <c r="P1121" s="6">
        <v>586.29735742176763</v>
      </c>
      <c r="Q1121" s="6">
        <v>2132128.9700000002</v>
      </c>
      <c r="R1121" s="6">
        <v>7.7758270215088539</v>
      </c>
      <c r="S1121" s="6">
        <v>28277.572546419098</v>
      </c>
      <c r="T1121" s="27">
        <v>781212.1</v>
      </c>
      <c r="U1121" s="6">
        <f t="shared" si="87"/>
        <v>594.07318444327643</v>
      </c>
      <c r="V1121" s="6">
        <f t="shared" si="88"/>
        <v>2021</v>
      </c>
      <c r="W1121" s="10" t="str">
        <f>IFERROR(VLOOKUP(VALUE(D1121),'HSN Lookup'!$A:$B,2,0),"Unknown")</f>
        <v>Household Steel Items</v>
      </c>
      <c r="X1121" s="6" t="str">
        <f t="shared" si="89"/>
        <v>Other</v>
      </c>
    </row>
    <row r="1122" spans="1:24">
      <c r="A1122" s="25" t="s">
        <v>24</v>
      </c>
      <c r="B1122" s="6" t="s">
        <v>1505</v>
      </c>
      <c r="C1122" s="6" t="s">
        <v>26</v>
      </c>
      <c r="D1122" s="26" t="s">
        <v>32</v>
      </c>
      <c r="E1122" s="6" t="s">
        <v>1509</v>
      </c>
      <c r="F1122" s="6"/>
      <c r="G1122" s="6" t="str" cm="1">
        <f t="array" ref="G1122">_xlfn.LET(
 _xlpm.txt, TRIM(E1122),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AM-06</v>
      </c>
      <c r="H1122" s="6" t="str">
        <f t="shared" si="85"/>
        <v>STAINLESS</v>
      </c>
      <c r="I1122" s="6" t="str" cm="1">
        <f t="array" ref="I1122">_xlfn.LET(
 _xlpm.txt, E1122,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22" s="6" cm="1">
        <f t="array" ref="J1122">_xlfn.LET(
 _xlpm.txt, E1122,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10908</v>
      </c>
      <c r="K1122" s="6" t="str" cm="1">
        <f t="array" ref="K1122">_xlfn.LET(
 _xlpm.txt, E1122,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22" s="6" t="str">
        <f>IFERROR(_xlfn.TEXTAFTER(_xlfn.TEXTBEFORE(E1122," PER"),"USD ")," ")</f>
        <v>1.110</v>
      </c>
      <c r="M1122" s="6" t="str">
        <f t="shared" si="86"/>
        <v>PCS</v>
      </c>
      <c r="N1122" s="6">
        <v>1636.2</v>
      </c>
      <c r="O1122" s="6" t="s">
        <v>28</v>
      </c>
      <c r="P1122" s="6">
        <v>597.34352768610188</v>
      </c>
      <c r="Q1122" s="6">
        <v>977373.48</v>
      </c>
      <c r="R1122" s="6">
        <v>7.922327953396576</v>
      </c>
      <c r="S1122" s="6">
        <v>12962.51299734748</v>
      </c>
      <c r="T1122" s="27">
        <v>358109.7</v>
      </c>
      <c r="U1122" s="6">
        <f t="shared" si="87"/>
        <v>605.26585563949845</v>
      </c>
      <c r="V1122" s="6">
        <f t="shared" si="88"/>
        <v>2021</v>
      </c>
      <c r="W1122" s="10" t="str">
        <f>IFERROR(VLOOKUP(VALUE(D1122),'HSN Lookup'!$A:$B,2,0),"Unknown")</f>
        <v>Household Steel Items</v>
      </c>
      <c r="X1122" s="6" t="str">
        <f t="shared" si="89"/>
        <v>Other</v>
      </c>
    </row>
    <row r="1123" spans="1:24">
      <c r="A1123" s="25" t="s">
        <v>24</v>
      </c>
      <c r="B1123" s="6" t="s">
        <v>1510</v>
      </c>
      <c r="C1123" s="6" t="s">
        <v>26</v>
      </c>
      <c r="D1123" s="26" t="s">
        <v>32</v>
      </c>
      <c r="E1123" s="6" t="s">
        <v>1511</v>
      </c>
      <c r="F1123" s="6"/>
      <c r="G1123" s="6" t="str" cm="1">
        <f t="array" ref="G1123">_xlfn.LET(
 _xlpm.txt, TRIM(E1123),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ITEM NO-NP-19</v>
      </c>
      <c r="H1123" s="6" t="str">
        <f t="shared" si="85"/>
        <v>STEEL</v>
      </c>
      <c r="I1123" s="6" cm="1">
        <f t="array" ref="I1123">_xlfn.LET(
 _xlpm.txt, E1123,
 _xlpm.afterQty, IFERROR(_xlfn.TEXTAFTER(_xlpm.txt, "QTY:"), ""),
 _xlpm.numberText, TRIM(_xlfn.TEXTBEFORE(_xlpm.afterQty, " ")),
 _xlpm.cleanNum, SUBSTITUTE(_xlpm.numberText, ",", ""),
 IF(ISNUMBER(--_xlpm.cleanNum), --_xlpm.cleanNum, "")
)</f>
        <v>31680</v>
      </c>
      <c r="J1123" s="6" t="e" cm="1">
        <f t="array" ref="J1123">_xlfn.LET(
 _xlpm.txt, E1123,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23" s="6" t="e" cm="1">
        <f t="array" ref="K1123">_xlfn.LET(
 _xlpm.txt, E1123,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23" s="6" t="str">
        <f>IFERROR(_xlfn.TEXTAFTER(_xlfn.TEXTBEFORE(E1123," PER"),"USD ")," ")</f>
        <v>0.498</v>
      </c>
      <c r="M1123" s="6" t="e">
        <f t="shared" si="86"/>
        <v>#N/A</v>
      </c>
      <c r="N1123" s="6">
        <v>4950</v>
      </c>
      <c r="O1123" s="6" t="s">
        <v>28</v>
      </c>
      <c r="P1123" s="6">
        <v>255.4479737373737</v>
      </c>
      <c r="Q1123" s="6">
        <v>1264467.47</v>
      </c>
      <c r="R1123" s="6">
        <v>3.3924033696862379</v>
      </c>
      <c r="S1123" s="6">
        <v>16792.39667994688</v>
      </c>
      <c r="T1123" s="27">
        <v>463300.8</v>
      </c>
      <c r="U1123" s="6">
        <f t="shared" si="87"/>
        <v>258.84037710705996</v>
      </c>
      <c r="V1123" s="6">
        <f t="shared" si="88"/>
        <v>2021</v>
      </c>
      <c r="W1123" s="10" t="str">
        <f>IFERROR(VLOOKUP(VALUE(D1123),'HSN Lookup'!$A:$B,2,0),"Unknown")</f>
        <v>Household Steel Items</v>
      </c>
      <c r="X1123" s="6" t="str">
        <f t="shared" si="89"/>
        <v>Other</v>
      </c>
    </row>
    <row r="1124" spans="1:24">
      <c r="A1124" s="25" t="s">
        <v>24</v>
      </c>
      <c r="B1124" s="6" t="s">
        <v>1512</v>
      </c>
      <c r="C1124" s="6" t="s">
        <v>26</v>
      </c>
      <c r="D1124" s="26" t="s">
        <v>32</v>
      </c>
      <c r="E1124" s="6" t="s">
        <v>1513</v>
      </c>
      <c r="F1124" s="6"/>
      <c r="G1124" s="6" t="str" cm="1">
        <f t="array" ref="G1124">_xlfn.LET(
 _xlpm.txt, TRIM(E1124),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 -2628</v>
      </c>
      <c r="H1124" s="6" t="str">
        <f t="shared" si="85"/>
        <v>HOUSEHOLD</v>
      </c>
      <c r="I1124" s="6" t="str" cm="1">
        <f t="array" ref="I1124">_xlfn.LET(
 _xlpm.txt, E1124,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24" s="6" t="e" cm="1">
        <f t="array" ref="J1124">_xlfn.LET(
 _xlpm.txt, E1124,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24" s="6" t="str" cm="1">
        <f t="array" ref="K1124">_xlfn.LET(
 _xlpm.txt, E1124,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24" s="6" t="str">
        <f>IFERROR(_xlfn.TEXTAFTER(_xlfn.TEXTBEFORE(E1124," PER"),"USD ")," ")</f>
        <v>0.445</v>
      </c>
      <c r="M1124" s="6" t="str">
        <f t="shared" si="86"/>
        <v>SET</v>
      </c>
      <c r="N1124" s="6">
        <v>663.68</v>
      </c>
      <c r="O1124" s="6" t="s">
        <v>28</v>
      </c>
      <c r="P1124" s="6">
        <v>1014.719021215043</v>
      </c>
      <c r="Q1124" s="6">
        <v>673448.72</v>
      </c>
      <c r="R1124" s="6">
        <v>13.475684212683181</v>
      </c>
      <c r="S1124" s="6">
        <v>8943.5420982735723</v>
      </c>
      <c r="T1124" s="27">
        <v>246751.6</v>
      </c>
      <c r="U1124" s="6">
        <f t="shared" si="87"/>
        <v>1028.1947054277261</v>
      </c>
      <c r="V1124" s="6">
        <f t="shared" si="88"/>
        <v>2021</v>
      </c>
      <c r="W1124" s="10" t="str">
        <f>IFERROR(VLOOKUP(VALUE(D1124),'HSN Lookup'!$A:$B,2,0),"Unknown")</f>
        <v>Household Steel Items</v>
      </c>
      <c r="X1124" s="6" t="str">
        <f t="shared" si="89"/>
        <v>Other</v>
      </c>
    </row>
    <row r="1125" spans="1:24">
      <c r="A1125" s="25" t="s">
        <v>24</v>
      </c>
      <c r="B1125" s="6" t="s">
        <v>1514</v>
      </c>
      <c r="C1125" s="6" t="s">
        <v>26</v>
      </c>
      <c r="D1125" s="26" t="s">
        <v>32</v>
      </c>
      <c r="E1125" s="6" t="s">
        <v>1515</v>
      </c>
      <c r="F1125" s="6" t="str">
        <f>LEFT(E1125, FIND(" ", E1125)-1)</f>
        <v>MILD</v>
      </c>
      <c r="G1125" s="6" t="str" cm="1">
        <f t="array" ref="G1125">_xlfn.LET(
 _xlpm.txt, TRIM(E1125),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RYX-02-020</v>
      </c>
      <c r="H1125" s="6" t="str">
        <f t="shared" si="85"/>
        <v>MILD</v>
      </c>
      <c r="I1125" s="6" t="str" cm="1">
        <f t="array" ref="I1125">_xlfn.LET(
 _xlpm.txt, E1125,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25" s="6" cm="1">
        <f t="array" ref="J1125">_xlfn.LET(
 _xlpm.txt, E1125,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2464</v>
      </c>
      <c r="K1125" s="6" t="str" cm="1">
        <f t="array" ref="K1125">_xlfn.LET(
 _xlpm.txt, E1125,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25" s="6" t="str">
        <f>IFERROR(_xlfn.TEXTAFTER(_xlfn.TEXTBEFORE(E1125," PER"),"USD ")," ")</f>
        <v>14.20</v>
      </c>
      <c r="M1125" s="6" t="str">
        <f t="shared" si="86"/>
        <v>PCS</v>
      </c>
      <c r="N1125" s="6">
        <v>8008</v>
      </c>
      <c r="O1125" s="6" t="s">
        <v>28</v>
      </c>
      <c r="P1125" s="6">
        <v>395.84288336663337</v>
      </c>
      <c r="Q1125" s="6">
        <v>3169909.81</v>
      </c>
      <c r="R1125" s="6">
        <v>5.2568776011505101</v>
      </c>
      <c r="S1125" s="6">
        <v>42097.07583001328</v>
      </c>
      <c r="T1125" s="27">
        <v>1161455</v>
      </c>
      <c r="U1125" s="6">
        <f t="shared" si="87"/>
        <v>401.09976096778388</v>
      </c>
      <c r="V1125" s="6">
        <f t="shared" si="88"/>
        <v>2021</v>
      </c>
      <c r="W1125" s="10" t="str">
        <f>IFERROR(VLOOKUP(VALUE(D1125),'HSN Lookup'!$A:$B,2,0),"Unknown")</f>
        <v>Household Steel Items</v>
      </c>
      <c r="X1125" s="6" t="str">
        <f t="shared" si="89"/>
        <v>Cloth Stand</v>
      </c>
    </row>
    <row r="1126" spans="1:24">
      <c r="A1126" s="25" t="s">
        <v>24</v>
      </c>
      <c r="B1126" s="6" t="s">
        <v>1516</v>
      </c>
      <c r="C1126" s="6" t="s">
        <v>26</v>
      </c>
      <c r="D1126" s="26" t="s">
        <v>32</v>
      </c>
      <c r="E1126" s="6" t="s">
        <v>1517</v>
      </c>
      <c r="F1126" s="6"/>
      <c r="G1126" s="6" t="str" cm="1">
        <f t="array" ref="G1126">_xlfn.LET(
 _xlpm.txt, TRIM(E1126),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126" s="6" t="str">
        <f t="shared" si="85"/>
        <v>STEEL</v>
      </c>
      <c r="I1126" s="6" cm="1">
        <f t="array" ref="I1126">_xlfn.LET(
 _xlpm.txt, E1126,
 _xlpm.afterQty, IFERROR(_xlfn.TEXTAFTER(_xlpm.txt, "QTY:"), ""),
 _xlpm.numberText, TRIM(_xlfn.TEXTBEFORE(_xlpm.afterQty, " ")),
 _xlpm.cleanNum, SUBSTITUTE(_xlpm.numberText, ",", ""),
 IF(ISNUMBER(--_xlpm.cleanNum), --_xlpm.cleanNum, "")
)</f>
        <v>60000</v>
      </c>
      <c r="J1126" s="6" t="e" cm="1">
        <f t="array" ref="J1126">_xlfn.LET(
 _xlpm.txt, E1126,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26" s="6" t="e" cm="1">
        <f t="array" ref="K1126">_xlfn.LET(
 _xlpm.txt, E1126,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26" s="6" t="str">
        <f>IFERROR(_xlfn.TEXTAFTER(_xlfn.TEXTBEFORE(E1126," PER"),"USD ")," ")</f>
        <v>0.4606</v>
      </c>
      <c r="M1126" s="6" t="e">
        <f t="shared" si="86"/>
        <v>#N/A</v>
      </c>
      <c r="N1126" s="6">
        <v>5600</v>
      </c>
      <c r="O1126" s="6" t="s">
        <v>28</v>
      </c>
      <c r="P1126" s="6">
        <v>389.15749464285722</v>
      </c>
      <c r="Q1126" s="6">
        <v>2179281.9700000002</v>
      </c>
      <c r="R1126" s="6">
        <v>5.22008711794577</v>
      </c>
      <c r="S1126" s="6">
        <v>29232.48786049632</v>
      </c>
      <c r="T1126" s="27">
        <v>798488.9</v>
      </c>
      <c r="U1126" s="6">
        <f t="shared" si="87"/>
        <v>394.37758176080297</v>
      </c>
      <c r="V1126" s="6">
        <f t="shared" si="88"/>
        <v>2021</v>
      </c>
      <c r="W1126" s="10" t="str">
        <f>IFERROR(VLOOKUP(VALUE(D1126),'HSN Lookup'!$A:$B,2,0),"Unknown")</f>
        <v>Household Steel Items</v>
      </c>
      <c r="X1126" s="6" t="str">
        <f t="shared" si="89"/>
        <v>Other</v>
      </c>
    </row>
    <row r="1127" spans="1:24">
      <c r="A1127" s="25" t="s">
        <v>24</v>
      </c>
      <c r="B1127" s="6" t="s">
        <v>1518</v>
      </c>
      <c r="C1127" s="6" t="s">
        <v>26</v>
      </c>
      <c r="D1127" s="26" t="s">
        <v>32</v>
      </c>
      <c r="E1127" s="6" t="s">
        <v>1519</v>
      </c>
      <c r="F1127" s="6" t="str">
        <f>LEFT(E1127, FIND(" ", E1127)-1)</f>
        <v>MILD</v>
      </c>
      <c r="G1127" s="6" t="str" cm="1">
        <f t="array" ref="G1127">_xlfn.LET(
 _xlpm.txt, TRIM(E1127),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RYX-02-021A</v>
      </c>
      <c r="H1127" s="6" t="str">
        <f t="shared" si="85"/>
        <v>MILD</v>
      </c>
      <c r="I1127" s="6" t="str" cm="1">
        <f t="array" ref="I1127">_xlfn.LET(
 _xlpm.txt, E1127,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27" s="6" cm="1">
        <f t="array" ref="J1127">_xlfn.LET(
 _xlpm.txt, E1127,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6480</v>
      </c>
      <c r="K1127" s="6" t="str" cm="1">
        <f t="array" ref="K1127">_xlfn.LET(
 _xlpm.txt, E1127,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27" s="6" t="str">
        <f>IFERROR(_xlfn.TEXTAFTER(_xlfn.TEXTBEFORE(E1127," PER"),"USD ")," ")</f>
        <v>8.85</v>
      </c>
      <c r="M1127" s="6" t="str">
        <f t="shared" si="86"/>
        <v>PCS</v>
      </c>
      <c r="N1127" s="6">
        <v>23760</v>
      </c>
      <c r="O1127" s="6" t="s">
        <v>28</v>
      </c>
      <c r="P1127" s="6">
        <v>235.67244444444449</v>
      </c>
      <c r="Q1127" s="6">
        <v>5599577.2800000003</v>
      </c>
      <c r="R1127" s="6">
        <v>3.1612668604217911</v>
      </c>
      <c r="S1127" s="6">
        <v>75111.700603621735</v>
      </c>
      <c r="T1127" s="27">
        <v>2051685.1</v>
      </c>
      <c r="U1127" s="6">
        <f t="shared" si="87"/>
        <v>238.83371130486628</v>
      </c>
      <c r="V1127" s="6">
        <f t="shared" si="88"/>
        <v>2021</v>
      </c>
      <c r="W1127" s="10" t="str">
        <f>IFERROR(VLOOKUP(VALUE(D1127),'HSN Lookup'!$A:$B,2,0),"Unknown")</f>
        <v>Household Steel Items</v>
      </c>
      <c r="X1127" s="6" t="str">
        <f t="shared" si="89"/>
        <v>Cloth Stand</v>
      </c>
    </row>
    <row r="1128" spans="1:24">
      <c r="A1128" s="25" t="s">
        <v>24</v>
      </c>
      <c r="B1128" s="6" t="s">
        <v>1520</v>
      </c>
      <c r="C1128" s="6" t="s">
        <v>26</v>
      </c>
      <c r="D1128" s="26" t="s">
        <v>32</v>
      </c>
      <c r="E1128" s="6" t="s">
        <v>1521</v>
      </c>
      <c r="F1128" s="6"/>
      <c r="G1128" s="6" t="str" cm="1">
        <f t="array" ref="G1128">_xlfn.LET(
 _xlpm.txt, TRIM(E1128),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ITEM NO-NP-19</v>
      </c>
      <c r="H1128" s="6" t="str">
        <f t="shared" si="85"/>
        <v>STEEL</v>
      </c>
      <c r="I1128" s="6" cm="1">
        <f t="array" ref="I1128">_xlfn.LET(
 _xlpm.txt, E1128,
 _xlpm.afterQty, IFERROR(_xlfn.TEXTAFTER(_xlpm.txt, "QTY:"), ""),
 _xlpm.numberText, TRIM(_xlfn.TEXTBEFORE(_xlpm.afterQty, " ")),
 _xlpm.cleanNum, SUBSTITUTE(_xlpm.numberText, ",", ""),
 IF(ISNUMBER(--_xlpm.cleanNum), --_xlpm.cleanNum, "")
)</f>
        <v>48528</v>
      </c>
      <c r="J1128" s="6" t="e" cm="1">
        <f t="array" ref="J1128">_xlfn.LET(
 _xlpm.txt, E1128,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28" s="6" t="e" cm="1">
        <f t="array" ref="K1128">_xlfn.LET(
 _xlpm.txt, E1128,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28" s="6" t="str">
        <f>IFERROR(_xlfn.TEXTAFTER(_xlfn.TEXTBEFORE(E1128," PER"),"USD ")," ")</f>
        <v>0.5047</v>
      </c>
      <c r="M1128" s="6" t="e">
        <f t="shared" si="86"/>
        <v>#N/A</v>
      </c>
      <c r="N1128" s="6">
        <v>7582.5</v>
      </c>
      <c r="O1128" s="6" t="s">
        <v>28</v>
      </c>
      <c r="P1128" s="6">
        <v>260.18832443125621</v>
      </c>
      <c r="Q1128" s="6">
        <v>1972877.97</v>
      </c>
      <c r="R1128" s="6">
        <v>3.490118369299211</v>
      </c>
      <c r="S1128" s="6">
        <v>26463.822535211271</v>
      </c>
      <c r="T1128" s="27">
        <v>722862.5</v>
      </c>
      <c r="U1128" s="6">
        <f t="shared" si="87"/>
        <v>263.67844280055544</v>
      </c>
      <c r="V1128" s="6">
        <f t="shared" si="88"/>
        <v>2021</v>
      </c>
      <c r="W1128" s="10" t="str">
        <f>IFERROR(VLOOKUP(VALUE(D1128),'HSN Lookup'!$A:$B,2,0),"Unknown")</f>
        <v>Household Steel Items</v>
      </c>
      <c r="X1128" s="6" t="str">
        <f t="shared" si="89"/>
        <v>Other</v>
      </c>
    </row>
    <row r="1129" spans="1:24">
      <c r="A1129" s="25" t="s">
        <v>24</v>
      </c>
      <c r="B1129" s="6" t="s">
        <v>1520</v>
      </c>
      <c r="C1129" s="6" t="s">
        <v>26</v>
      </c>
      <c r="D1129" s="26" t="s">
        <v>32</v>
      </c>
      <c r="E1129" s="6" t="s">
        <v>1522</v>
      </c>
      <c r="F1129" s="6"/>
      <c r="G1129" s="6" t="str" cm="1">
        <f t="array" ref="G1129">_xlfn.LET(
 _xlpm.txt, TRIM(E1129),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ITEM NO-RS-02</v>
      </c>
      <c r="H1129" s="6" t="str">
        <f t="shared" si="85"/>
        <v>STEEL</v>
      </c>
      <c r="I1129" s="6" cm="1">
        <f t="array" ref="I1129">_xlfn.LET(
 _xlpm.txt, E1129,
 _xlpm.afterQty, IFERROR(_xlfn.TEXTAFTER(_xlpm.txt, "QTY:"), ""),
 _xlpm.numberText, TRIM(_xlfn.TEXTBEFORE(_xlpm.afterQty, " ")),
 _xlpm.cleanNum, SUBSTITUTE(_xlpm.numberText, ",", ""),
 IF(ISNUMBER(--_xlpm.cleanNum), --_xlpm.cleanNum, "")
)</f>
        <v>11600</v>
      </c>
      <c r="J1129" s="6" t="e" cm="1">
        <f t="array" ref="J1129">_xlfn.LET(
 _xlpm.txt, E1129,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29" s="6" t="e" cm="1">
        <f t="array" ref="K1129">_xlfn.LET(
 _xlpm.txt, E1129,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29" s="6" t="str">
        <f>IFERROR(_xlfn.TEXTAFTER(_xlfn.TEXTBEFORE(E1129," PER"),"USD ")," ")</f>
        <v>0.4605</v>
      </c>
      <c r="M1129" s="6" t="e">
        <f t="shared" si="86"/>
        <v>#N/A</v>
      </c>
      <c r="N1129" s="6">
        <v>696</v>
      </c>
      <c r="O1129" s="6" t="s">
        <v>28</v>
      </c>
      <c r="P1129" s="6">
        <v>618.23403735632189</v>
      </c>
      <c r="Q1129" s="6">
        <v>430290.89</v>
      </c>
      <c r="R1129" s="6">
        <v>8.2928777646723262</v>
      </c>
      <c r="S1129" s="6">
        <v>5771.8429242119391</v>
      </c>
      <c r="T1129" s="27">
        <v>157658.6</v>
      </c>
      <c r="U1129" s="6">
        <f t="shared" si="87"/>
        <v>626.5269151209942</v>
      </c>
      <c r="V1129" s="6">
        <f t="shared" si="88"/>
        <v>2021</v>
      </c>
      <c r="W1129" s="10" t="str">
        <f>IFERROR(VLOOKUP(VALUE(D1129),'HSN Lookup'!$A:$B,2,0),"Unknown")</f>
        <v>Household Steel Items</v>
      </c>
      <c r="X1129" s="6" t="str">
        <f t="shared" si="89"/>
        <v>Other</v>
      </c>
    </row>
    <row r="1130" spans="1:24">
      <c r="A1130" s="25" t="s">
        <v>24</v>
      </c>
      <c r="B1130" s="6" t="s">
        <v>1520</v>
      </c>
      <c r="C1130" s="6" t="s">
        <v>26</v>
      </c>
      <c r="D1130" s="26" t="s">
        <v>32</v>
      </c>
      <c r="E1130" s="6" t="s">
        <v>1523</v>
      </c>
      <c r="F1130" s="6"/>
      <c r="G1130" s="6" t="str" cm="1">
        <f t="array" ref="G1130">_xlfn.LET(
 _xlpm.txt, TRIM(E1130),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 KL324H-9S (MILD STEEL)</v>
      </c>
      <c r="H1130" s="6" t="str">
        <f t="shared" si="85"/>
        <v>MILD STEEL</v>
      </c>
      <c r="I1130" s="6" t="str" cm="1">
        <f t="array" ref="I1130">_xlfn.LET(
 _xlpm.txt, E1130,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30" s="6" t="e" cm="1">
        <f t="array" ref="J1130">_xlfn.LET(
 _xlpm.txt, E1130,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30" s="6" t="str" cm="1">
        <f t="array" ref="K1130">_xlfn.LET(
 _xlpm.txt, E1130,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30" s="6" t="str">
        <f>IFERROR(_xlfn.TEXTAFTER(_xlfn.TEXTBEFORE(E1130," PER"),"USD ")," ")</f>
        <v>0.67</v>
      </c>
      <c r="M1130" s="6" t="str">
        <f t="shared" si="86"/>
        <v>PCS</v>
      </c>
      <c r="N1130" s="6">
        <v>9714</v>
      </c>
      <c r="O1130" s="6" t="s">
        <v>28</v>
      </c>
      <c r="P1130" s="6">
        <v>323.36170681490631</v>
      </c>
      <c r="Q1130" s="6">
        <v>3141135.62</v>
      </c>
      <c r="R1130" s="6">
        <v>4.3375145112663489</v>
      </c>
      <c r="S1130" s="6">
        <v>42134.615962441319</v>
      </c>
      <c r="T1130" s="27">
        <v>1150912.1000000001</v>
      </c>
      <c r="U1130" s="6">
        <f t="shared" si="87"/>
        <v>327.69922132617268</v>
      </c>
      <c r="V1130" s="6">
        <f t="shared" si="88"/>
        <v>2021</v>
      </c>
      <c r="W1130" s="10" t="str">
        <f>IFERROR(VLOOKUP(VALUE(D1130),'HSN Lookup'!$A:$B,2,0),"Unknown")</f>
        <v>Household Steel Items</v>
      </c>
      <c r="X1130" s="6" t="str">
        <f t="shared" si="89"/>
        <v>Other</v>
      </c>
    </row>
    <row r="1131" spans="1:24">
      <c r="A1131" s="25" t="s">
        <v>24</v>
      </c>
      <c r="B1131" s="6" t="s">
        <v>1524</v>
      </c>
      <c r="C1131" s="6" t="s">
        <v>26</v>
      </c>
      <c r="D1131" s="26" t="s">
        <v>32</v>
      </c>
      <c r="E1131" s="6" t="s">
        <v>1525</v>
      </c>
      <c r="F1131" s="6" t="str">
        <f>LEFT(E1131, FIND(" ", E1131)-1)</f>
        <v>NP-21</v>
      </c>
      <c r="G1131" s="6" t="str" cm="1">
        <f t="array" ref="G1131">_xlfn.LET(
 _xlpm.txt, TRIM(E1131),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1131" s="6" t="str">
        <f t="shared" si="85"/>
        <v>NP-21</v>
      </c>
      <c r="I1131" s="6" t="str" cm="1">
        <f t="array" ref="I1131">_xlfn.LET(
 _xlpm.txt, E1131,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31" s="6" t="e" cm="1">
        <f t="array" ref="J1131">_xlfn.LET(
 _xlpm.txt, E1131,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31" s="6" t="str" cm="1">
        <f t="array" ref="K1131">_xlfn.LET(
 _xlpm.txt, E1131,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31" s="6" t="str">
        <f>IFERROR(_xlfn.TEXTAFTER(_xlfn.TEXTBEFORE(E1131," PER"),"USD ")," ")</f>
        <v>1.11</v>
      </c>
      <c r="M1131" s="6" t="str">
        <f t="shared" si="86"/>
        <v>PCS</v>
      </c>
      <c r="N1131" s="6">
        <v>4582.3999999999996</v>
      </c>
      <c r="O1131" s="6" t="s">
        <v>28</v>
      </c>
      <c r="P1131" s="6">
        <v>502.76091567737438</v>
      </c>
      <c r="Q1131" s="6">
        <v>2303851.62</v>
      </c>
      <c r="R1131" s="6">
        <v>6.7439425308836274</v>
      </c>
      <c r="S1131" s="6">
        <v>30903.442253521131</v>
      </c>
      <c r="T1131" s="27">
        <v>844131.2</v>
      </c>
      <c r="U1131" s="6">
        <f t="shared" si="87"/>
        <v>509.50485820825799</v>
      </c>
      <c r="V1131" s="6">
        <f t="shared" si="88"/>
        <v>2021</v>
      </c>
      <c r="W1131" s="10" t="str">
        <f>IFERROR(VLOOKUP(VALUE(D1131),'HSN Lookup'!$A:$B,2,0),"Unknown")</f>
        <v>Household Steel Items</v>
      </c>
      <c r="X1131" s="6" t="str">
        <f t="shared" si="89"/>
        <v>Other</v>
      </c>
    </row>
    <row r="1132" spans="1:24">
      <c r="A1132" s="25" t="s">
        <v>24</v>
      </c>
      <c r="B1132" s="6" t="s">
        <v>1524</v>
      </c>
      <c r="C1132" s="6" t="s">
        <v>26</v>
      </c>
      <c r="D1132" s="26" t="s">
        <v>32</v>
      </c>
      <c r="E1132" s="6" t="s">
        <v>1526</v>
      </c>
      <c r="F1132" s="6" t="str">
        <f>LEFT(E1132, FIND(" ", E1132)-1)</f>
        <v>SB-01</v>
      </c>
      <c r="G1132" s="6" t="str" cm="1">
        <f t="array" ref="G1132">_xlfn.LET(
 _xlpm.txt, TRIM(E1132),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1132" s="6" t="str">
        <f t="shared" si="85"/>
        <v>SB-01</v>
      </c>
      <c r="I1132" s="6" cm="1">
        <f t="array" ref="I1132">_xlfn.LET(
 _xlpm.txt, E1132,
 _xlpm.afterQty, IFERROR(_xlfn.TEXTAFTER(_xlpm.txt, "QTY:"), ""),
 _xlpm.numberText, TRIM(_xlfn.TEXTBEFORE(_xlpm.afterQty, " ")),
 _xlpm.cleanNum, SUBSTITUTE(_xlpm.numberText, ",", ""),
 IF(ISNUMBER(--_xlpm.cleanNum), --_xlpm.cleanNum, "")
)</f>
        <v>45936</v>
      </c>
      <c r="J1132" s="6" cm="1">
        <f t="array" ref="J1132">_xlfn.LET(
 _xlpm.txt, E1132,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45936</v>
      </c>
      <c r="K1132" s="6" t="str" cm="1">
        <f t="array" ref="K1132">_xlfn.LET(
 _xlpm.txt, E1132,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32" s="6" t="str">
        <f>IFERROR(_xlfn.TEXTAFTER(_xlfn.TEXTBEFORE(E1132," PER"),"USD ")," ")</f>
        <v>1.15</v>
      </c>
      <c r="M1132" s="6" t="str">
        <f t="shared" si="86"/>
        <v>PCS</v>
      </c>
      <c r="N1132" s="6">
        <v>7273.2</v>
      </c>
      <c r="O1132" s="6" t="s">
        <v>28</v>
      </c>
      <c r="P1132" s="6">
        <v>584.84596051256665</v>
      </c>
      <c r="Q1132" s="6">
        <v>4253701.6399999997</v>
      </c>
      <c r="R1132" s="6">
        <v>7.8450162375931143</v>
      </c>
      <c r="S1132" s="6">
        <v>57058.37209926224</v>
      </c>
      <c r="T1132" s="27">
        <v>1558556.2</v>
      </c>
      <c r="U1132" s="6">
        <f t="shared" si="87"/>
        <v>592.69097675015973</v>
      </c>
      <c r="V1132" s="6">
        <f t="shared" si="88"/>
        <v>2021</v>
      </c>
      <c r="W1132" s="10" t="str">
        <f>IFERROR(VLOOKUP(VALUE(D1132),'HSN Lookup'!$A:$B,2,0),"Unknown")</f>
        <v>Household Steel Items</v>
      </c>
      <c r="X1132" s="6" t="str">
        <f t="shared" si="89"/>
        <v>Other</v>
      </c>
    </row>
    <row r="1133" spans="1:24">
      <c r="A1133" s="25" t="s">
        <v>24</v>
      </c>
      <c r="B1133" s="6" t="s">
        <v>1524</v>
      </c>
      <c r="C1133" s="6" t="s">
        <v>26</v>
      </c>
      <c r="D1133" s="26" t="s">
        <v>32</v>
      </c>
      <c r="E1133" s="6" t="s">
        <v>1527</v>
      </c>
      <c r="F1133" s="6" t="str">
        <f>LEFT(E1133, FIND(" ", E1133)-1)</f>
        <v>AM-06</v>
      </c>
      <c r="G1133" s="6" t="str" cm="1">
        <f t="array" ref="G1133">_xlfn.LET(
 _xlpm.txt, TRIM(E1133),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BOTTLE 750ML SG805</v>
      </c>
      <c r="H1133" s="6" t="str">
        <f t="shared" si="85"/>
        <v>AM-06</v>
      </c>
      <c r="I1133" s="6" cm="1">
        <f t="array" ref="I1133">_xlfn.LET(
 _xlpm.txt, E1133,
 _xlpm.afterQty, IFERROR(_xlfn.TEXTAFTER(_xlpm.txt, "QTY:"), ""),
 _xlpm.numberText, TRIM(_xlfn.TEXTBEFORE(_xlpm.afterQty, " ")),
 _xlpm.cleanNum, SUBSTITUTE(_xlpm.numberText, ",", ""),
 IF(ISNUMBER(--_xlpm.cleanNum), --_xlpm.cleanNum, "")
)</f>
        <v>18864</v>
      </c>
      <c r="J1133" s="6" cm="1">
        <f t="array" ref="J1133">_xlfn.LET(
 _xlpm.txt, E1133,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18864</v>
      </c>
      <c r="K1133" s="6" t="str" cm="1">
        <f t="array" ref="K1133">_xlfn.LET(
 _xlpm.txt, E1133,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33" s="6" t="str">
        <f>IFERROR(_xlfn.TEXTAFTER(_xlfn.TEXTBEFORE(E1133," PER"),"USD ")," ")</f>
        <v>1.11</v>
      </c>
      <c r="M1133" s="6" t="str">
        <f t="shared" si="86"/>
        <v>PCS</v>
      </c>
      <c r="N1133" s="6">
        <v>2829.6</v>
      </c>
      <c r="O1133" s="6" t="s">
        <v>28</v>
      </c>
      <c r="P1133" s="6">
        <v>595.86479007633591</v>
      </c>
      <c r="Q1133" s="6">
        <v>1686059.01</v>
      </c>
      <c r="R1133" s="6">
        <v>7.9928207924391126</v>
      </c>
      <c r="S1133" s="6">
        <v>22616.485714285711</v>
      </c>
      <c r="T1133" s="27">
        <v>617772</v>
      </c>
      <c r="U1133" s="6">
        <f t="shared" si="87"/>
        <v>603.85761086877505</v>
      </c>
      <c r="V1133" s="6">
        <f t="shared" si="88"/>
        <v>2021</v>
      </c>
      <c r="W1133" s="10" t="str">
        <f>IFERROR(VLOOKUP(VALUE(D1133),'HSN Lookup'!$A:$B,2,0),"Unknown")</f>
        <v>Household Steel Items</v>
      </c>
      <c r="X1133" s="6" t="str">
        <f t="shared" si="89"/>
        <v>Other</v>
      </c>
    </row>
    <row r="1134" spans="1:24">
      <c r="A1134" s="25" t="s">
        <v>24</v>
      </c>
      <c r="B1134" s="6" t="s">
        <v>1528</v>
      </c>
      <c r="C1134" s="6" t="s">
        <v>26</v>
      </c>
      <c r="D1134" s="26" t="s">
        <v>32</v>
      </c>
      <c r="E1134" s="6" t="s">
        <v>1529</v>
      </c>
      <c r="F1134" s="6"/>
      <c r="G1134" s="6" t="str" cm="1">
        <f t="array" ref="G1134">_xlfn.LET(
 _xlpm.txt, TRIM(E1134),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ITEM NO-6561</v>
      </c>
      <c r="H1134" s="6" t="str">
        <f t="shared" si="85"/>
        <v>STEEL</v>
      </c>
      <c r="I1134" s="6" cm="1">
        <f t="array" ref="I1134">_xlfn.LET(
 _xlpm.txt, E1134,
 _xlpm.afterQty, IFERROR(_xlfn.TEXTAFTER(_xlpm.txt, "QTY:"), ""),
 _xlpm.numberText, TRIM(_xlfn.TEXTBEFORE(_xlpm.afterQty, " ")),
 _xlpm.cleanNum, SUBSTITUTE(_xlpm.numberText, ",", ""),
 IF(ISNUMBER(--_xlpm.cleanNum), --_xlpm.cleanNum, "")
)</f>
        <v>21240</v>
      </c>
      <c r="J1134" s="6" t="e" cm="1">
        <f t="array" ref="J1134">_xlfn.LET(
 _xlpm.txt, E1134,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34" s="6" t="e" cm="1">
        <f t="array" ref="K1134">_xlfn.LET(
 _xlpm.txt, E1134,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34" s="6" t="str">
        <f>IFERROR(_xlfn.TEXTAFTER(_xlfn.TEXTBEFORE(E1134," PER"),"USD ")," ")</f>
        <v>2.54</v>
      </c>
      <c r="M1134" s="6" t="e">
        <f t="shared" si="86"/>
        <v>#N/A</v>
      </c>
      <c r="N1134" s="6">
        <v>8094.8</v>
      </c>
      <c r="O1134" s="6" t="s">
        <v>28</v>
      </c>
      <c r="P1134" s="6">
        <v>525.65761105895149</v>
      </c>
      <c r="Q1134" s="6">
        <v>4255093.2300000004</v>
      </c>
      <c r="R1134" s="6">
        <v>7.1082841252055644</v>
      </c>
      <c r="S1134" s="6">
        <v>57540.138336714001</v>
      </c>
      <c r="T1134" s="27">
        <v>1559066.2</v>
      </c>
      <c r="U1134" s="6">
        <f t="shared" si="87"/>
        <v>532.7658951841571</v>
      </c>
      <c r="V1134" s="6">
        <f t="shared" si="88"/>
        <v>2021</v>
      </c>
      <c r="W1134" s="10" t="str">
        <f>IFERROR(VLOOKUP(VALUE(D1134),'HSN Lookup'!$A:$B,2,0),"Unknown")</f>
        <v>Household Steel Items</v>
      </c>
      <c r="X1134" s="6" t="str">
        <f t="shared" si="89"/>
        <v>Lunch Box</v>
      </c>
    </row>
    <row r="1135" spans="1:24">
      <c r="A1135" s="25" t="s">
        <v>24</v>
      </c>
      <c r="B1135" s="6" t="s">
        <v>1528</v>
      </c>
      <c r="C1135" s="6" t="s">
        <v>26</v>
      </c>
      <c r="D1135" s="26" t="s">
        <v>32</v>
      </c>
      <c r="E1135" s="6" t="s">
        <v>1530</v>
      </c>
      <c r="F1135" s="6"/>
      <c r="G1135" s="6" t="str" cm="1">
        <f t="array" ref="G1135">_xlfn.LET(
 _xlpm.txt, TRIM(E1135),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MEDIUM ITEM NO-6581</v>
      </c>
      <c r="H1135" s="6" t="str">
        <f t="shared" si="85"/>
        <v>STEEL</v>
      </c>
      <c r="I1135" s="6" cm="1">
        <f t="array" ref="I1135">_xlfn.LET(
 _xlpm.txt, E1135,
 _xlpm.afterQty, IFERROR(_xlfn.TEXTAFTER(_xlpm.txt, "QTY:"), ""),
 _xlpm.numberText, TRIM(_xlfn.TEXTBEFORE(_xlpm.afterQty, " ")),
 _xlpm.cleanNum, SUBSTITUTE(_xlpm.numberText, ",", ""),
 IF(ISNUMBER(--_xlpm.cleanNum), --_xlpm.cleanNum, "")
)</f>
        <v>85656</v>
      </c>
      <c r="J1135" s="6" t="e" cm="1">
        <f t="array" ref="J1135">_xlfn.LET(
 _xlpm.txt, E1135,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35" s="6" t="e" cm="1">
        <f t="array" ref="K1135">_xlfn.LET(
 _xlpm.txt, E1135,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35" s="6" t="str">
        <f>IFERROR(_xlfn.TEXTAFTER(_xlfn.TEXTBEFORE(E1135," PER"),"USD ")," ")</f>
        <v>0.92</v>
      </c>
      <c r="M1135" s="6" t="e">
        <f t="shared" si="86"/>
        <v>#N/A</v>
      </c>
      <c r="N1135" s="6">
        <v>10599.93</v>
      </c>
      <c r="O1135" s="6" t="s">
        <v>28</v>
      </c>
      <c r="P1135" s="6">
        <v>586.35880048264471</v>
      </c>
      <c r="Q1135" s="6">
        <v>6215362.2400000002</v>
      </c>
      <c r="R1135" s="6">
        <v>7.9291250910431996</v>
      </c>
      <c r="S1135" s="6">
        <v>84048.170926301551</v>
      </c>
      <c r="T1135" s="27">
        <v>2277308.6</v>
      </c>
      <c r="U1135" s="6">
        <f t="shared" si="87"/>
        <v>594.28792557368786</v>
      </c>
      <c r="V1135" s="6">
        <f t="shared" si="88"/>
        <v>2021</v>
      </c>
      <c r="W1135" s="10" t="str">
        <f>IFERROR(VLOOKUP(VALUE(D1135),'HSN Lookup'!$A:$B,2,0),"Unknown")</f>
        <v>Household Steel Items</v>
      </c>
      <c r="X1135" s="6" t="str">
        <f t="shared" si="89"/>
        <v>Other</v>
      </c>
    </row>
    <row r="1136" spans="1:24">
      <c r="A1136" s="25" t="s">
        <v>24</v>
      </c>
      <c r="B1136" s="6" t="s">
        <v>1528</v>
      </c>
      <c r="C1136" s="6" t="s">
        <v>26</v>
      </c>
      <c r="D1136" s="26" t="s">
        <v>32</v>
      </c>
      <c r="E1136" s="6" t="s">
        <v>1531</v>
      </c>
      <c r="F1136" s="6"/>
      <c r="G1136" s="6" t="str" cm="1">
        <f t="array" ref="G1136">_xlfn.LET(
 _xlpm.txt, TRIM(E1136),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ITEM NO-6856</v>
      </c>
      <c r="H1136" s="6" t="str">
        <f t="shared" si="85"/>
        <v>STEEL</v>
      </c>
      <c r="I1136" s="6" cm="1">
        <f t="array" ref="I1136">_xlfn.LET(
 _xlpm.txt, E1136,
 _xlpm.afterQty, IFERROR(_xlfn.TEXTAFTER(_xlpm.txt, "QTY:"), ""),
 _xlpm.numberText, TRIM(_xlfn.TEXTBEFORE(_xlpm.afterQty, " ")),
 _xlpm.cleanNum, SUBSTITUTE(_xlpm.numberText, ",", ""),
 IF(ISNUMBER(--_xlpm.cleanNum), --_xlpm.cleanNum, "")
)</f>
        <v>51648</v>
      </c>
      <c r="J1136" s="6" t="e" cm="1">
        <f t="array" ref="J1136">_xlfn.LET(
 _xlpm.txt, E1136,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36" s="6" t="e" cm="1">
        <f t="array" ref="K1136">_xlfn.LET(
 _xlpm.txt, E1136,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36" s="6" t="str">
        <f>IFERROR(_xlfn.TEXTAFTER(_xlfn.TEXTBEFORE(E1136," PER"),"USD ")," ")</f>
        <v>0.61</v>
      </c>
      <c r="M1136" s="6" t="e">
        <f t="shared" si="86"/>
        <v>#N/A</v>
      </c>
      <c r="N1136" s="6">
        <v>4304</v>
      </c>
      <c r="O1136" s="6" t="s">
        <v>28</v>
      </c>
      <c r="P1136" s="6">
        <v>577.34038104089223</v>
      </c>
      <c r="Q1136" s="6">
        <v>2484873</v>
      </c>
      <c r="R1136" s="6">
        <v>7.8071721574157156</v>
      </c>
      <c r="S1136" s="6">
        <v>33602.068965517239</v>
      </c>
      <c r="T1136" s="27">
        <v>910457.5</v>
      </c>
      <c r="U1136" s="6">
        <f t="shared" si="87"/>
        <v>585.14755319830795</v>
      </c>
      <c r="V1136" s="6">
        <f t="shared" si="88"/>
        <v>2021</v>
      </c>
      <c r="W1136" s="10" t="str">
        <f>IFERROR(VLOOKUP(VALUE(D1136),'HSN Lookup'!$A:$B,2,0),"Unknown")</f>
        <v>Household Steel Items</v>
      </c>
      <c r="X1136" s="6" t="str">
        <f t="shared" si="89"/>
        <v>Other</v>
      </c>
    </row>
    <row r="1137" spans="1:24">
      <c r="A1137" s="25" t="s">
        <v>24</v>
      </c>
      <c r="B1137" s="6" t="s">
        <v>1528</v>
      </c>
      <c r="C1137" s="6" t="s">
        <v>26</v>
      </c>
      <c r="D1137" s="26" t="s">
        <v>32</v>
      </c>
      <c r="E1137" s="6" t="s">
        <v>1532</v>
      </c>
      <c r="F1137" s="6"/>
      <c r="G1137" s="6" t="str" cm="1">
        <f t="array" ref="G1137">_xlfn.LET(
 _xlpm.txt, TRIM(E1137),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ITEM NO-6901</v>
      </c>
      <c r="H1137" s="6" t="str">
        <f t="shared" si="85"/>
        <v>STEEL</v>
      </c>
      <c r="I1137" s="6" cm="1">
        <f t="array" ref="I1137">_xlfn.LET(
 _xlpm.txt, E1137,
 _xlpm.afterQty, IFERROR(_xlfn.TEXTAFTER(_xlpm.txt, "QTY:"), ""),
 _xlpm.numberText, TRIM(_xlfn.TEXTBEFORE(_xlpm.afterQty, " ")),
 _xlpm.cleanNum, SUBSTITUTE(_xlpm.numberText, ",", ""),
 IF(ISNUMBER(--_xlpm.cleanNum), --_xlpm.cleanNum, "")
)</f>
        <v>55200</v>
      </c>
      <c r="J1137" s="6" t="e" cm="1">
        <f t="array" ref="J1137">_xlfn.LET(
 _xlpm.txt, E1137,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37" s="6" t="e" cm="1">
        <f t="array" ref="K1137">_xlfn.LET(
 _xlpm.txt, E1137,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37" s="6" t="str">
        <f>IFERROR(_xlfn.TEXTAFTER(_xlfn.TEXTBEFORE(E1137," PER"),"USD ")," ")</f>
        <v>0.99</v>
      </c>
      <c r="M1137" s="6" t="e">
        <f t="shared" si="86"/>
        <v>#N/A</v>
      </c>
      <c r="N1137" s="6">
        <v>8970</v>
      </c>
      <c r="O1137" s="6" t="s">
        <v>28</v>
      </c>
      <c r="P1137" s="6">
        <v>480.51030323299892</v>
      </c>
      <c r="Q1137" s="6">
        <v>4310177.42</v>
      </c>
      <c r="R1137" s="6">
        <v>6.4977728631913303</v>
      </c>
      <c r="S1137" s="6">
        <v>58285.022582826241</v>
      </c>
      <c r="T1137" s="27">
        <v>1579249</v>
      </c>
      <c r="U1137" s="6">
        <f t="shared" si="87"/>
        <v>487.00807609619028</v>
      </c>
      <c r="V1137" s="6">
        <f t="shared" si="88"/>
        <v>2021</v>
      </c>
      <c r="W1137" s="10" t="str">
        <f>IFERROR(VLOOKUP(VALUE(D1137),'HSN Lookup'!$A:$B,2,0),"Unknown")</f>
        <v>Household Steel Items</v>
      </c>
      <c r="X1137" s="6" t="str">
        <f t="shared" si="89"/>
        <v>Other</v>
      </c>
    </row>
    <row r="1138" spans="1:24">
      <c r="A1138" s="25" t="s">
        <v>24</v>
      </c>
      <c r="B1138" s="6" t="s">
        <v>1533</v>
      </c>
      <c r="C1138" s="6" t="s">
        <v>26</v>
      </c>
      <c r="D1138" s="26" t="s">
        <v>32</v>
      </c>
      <c r="E1138" s="6" t="s">
        <v>1534</v>
      </c>
      <c r="F1138" s="6"/>
      <c r="G1138" s="6" t="str" cm="1">
        <f t="array" ref="G1138">_xlfn.LET(
 _xlpm.txt, TRIM(E1138),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LEMON SQUEEZER -AM-217</v>
      </c>
      <c r="H1138" s="6" t="str">
        <f t="shared" si="85"/>
        <v>STEEL</v>
      </c>
      <c r="I1138" s="6" cm="1">
        <f t="array" ref="I1138">_xlfn.LET(
 _xlpm.txt, E1138,
 _xlpm.afterQty, IFERROR(_xlfn.TEXTAFTER(_xlpm.txt, "QTY:"), ""),
 _xlpm.numberText, TRIM(_xlfn.TEXTBEFORE(_xlpm.afterQty, " ")),
 _xlpm.cleanNum, SUBSTITUTE(_xlpm.numberText, ",", ""),
 IF(ISNUMBER(--_xlpm.cleanNum), --_xlpm.cleanNum, "")
)</f>
        <v>5040</v>
      </c>
      <c r="J1138" s="6" t="e" cm="1">
        <f t="array" ref="J1138">_xlfn.LET(
 _xlpm.txt, E1138,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38" s="6" t="e" cm="1">
        <f t="array" ref="K1138">_xlfn.LET(
 _xlpm.txt, E1138,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38" s="6" t="str">
        <f>IFERROR(_xlfn.TEXTAFTER(_xlfn.TEXTBEFORE(E1138," PER"),"USD ")," ")</f>
        <v>2.1360</v>
      </c>
      <c r="M1138" s="6" t="e">
        <f t="shared" si="86"/>
        <v>#N/A</v>
      </c>
      <c r="N1138" s="6">
        <v>1386</v>
      </c>
      <c r="O1138" s="6" t="s">
        <v>28</v>
      </c>
      <c r="P1138" s="6">
        <v>610.01272727272726</v>
      </c>
      <c r="Q1138" s="6">
        <v>845477.64</v>
      </c>
      <c r="R1138" s="6">
        <v>8.2489888745466828</v>
      </c>
      <c r="S1138" s="6">
        <v>11433.098580121699</v>
      </c>
      <c r="T1138" s="27">
        <v>309783</v>
      </c>
      <c r="U1138" s="6">
        <f t="shared" si="87"/>
        <v>618.261716147274</v>
      </c>
      <c r="V1138" s="6">
        <f t="shared" si="88"/>
        <v>2021</v>
      </c>
      <c r="W1138" s="10" t="str">
        <f>IFERROR(VLOOKUP(VALUE(D1138),'HSN Lookup'!$A:$B,2,0),"Unknown")</f>
        <v>Household Steel Items</v>
      </c>
      <c r="X1138" s="6" t="str">
        <f t="shared" si="89"/>
        <v>Other</v>
      </c>
    </row>
    <row r="1139" spans="1:24">
      <c r="A1139" s="25" t="s">
        <v>24</v>
      </c>
      <c r="B1139" s="6" t="s">
        <v>1533</v>
      </c>
      <c r="C1139" s="6" t="s">
        <v>26</v>
      </c>
      <c r="D1139" s="26" t="s">
        <v>32</v>
      </c>
      <c r="E1139" s="6" t="s">
        <v>1535</v>
      </c>
      <c r="F1139" s="6"/>
      <c r="G1139" s="6" t="str" cm="1">
        <f t="array" ref="G1139">_xlfn.LET(
 _xlpm.txt, TRIM(E1139),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DS-25</v>
      </c>
      <c r="H1139" s="6" t="str">
        <f t="shared" si="85"/>
        <v>STAINLESS</v>
      </c>
      <c r="I1139" s="6" cm="1">
        <f t="array" ref="I1139">_xlfn.LET(
 _xlpm.txt, E1139,
 _xlpm.afterQty, IFERROR(_xlfn.TEXTAFTER(_xlpm.txt, "QTY:"), ""),
 _xlpm.numberText, TRIM(_xlfn.TEXTBEFORE(_xlpm.afterQty, " ")),
 _xlpm.cleanNum, SUBSTITUTE(_xlpm.numberText, ",", ""),
 IF(ISNUMBER(--_xlpm.cleanNum), --_xlpm.cleanNum, "")
)</f>
        <v>21240</v>
      </c>
      <c r="J1139" s="6" t="e" cm="1">
        <f t="array" ref="J1139">_xlfn.LET(
 _xlpm.txt, E1139,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39" s="6" t="e" cm="1">
        <f t="array" ref="K1139">_xlfn.LET(
 _xlpm.txt, E1139,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39" s="6" t="str">
        <f>IFERROR(_xlfn.TEXTAFTER(_xlfn.TEXTBEFORE(E1139," PER"),"USD ")," ")</f>
        <v>0.2310</v>
      </c>
      <c r="M1139" s="6" t="e">
        <f t="shared" si="86"/>
        <v>#N/A</v>
      </c>
      <c r="N1139" s="6">
        <v>708</v>
      </c>
      <c r="O1139" s="6" t="s">
        <v>28</v>
      </c>
      <c r="P1139" s="6">
        <v>544.25641242937854</v>
      </c>
      <c r="Q1139" s="6">
        <v>385333.54</v>
      </c>
      <c r="R1139" s="6">
        <v>7.3597892147312853</v>
      </c>
      <c r="S1139" s="6">
        <v>5210.7307640297486</v>
      </c>
      <c r="T1139" s="27">
        <v>141186.20000000001</v>
      </c>
      <c r="U1139" s="6">
        <f t="shared" si="87"/>
        <v>551.61620164410988</v>
      </c>
      <c r="V1139" s="6">
        <f t="shared" si="88"/>
        <v>2021</v>
      </c>
      <c r="W1139" s="10" t="str">
        <f>IFERROR(VLOOKUP(VALUE(D1139),'HSN Lookup'!$A:$B,2,0),"Unknown")</f>
        <v>Household Steel Items</v>
      </c>
      <c r="X1139" s="6" t="str">
        <f t="shared" si="89"/>
        <v>Other</v>
      </c>
    </row>
    <row r="1140" spans="1:24">
      <c r="A1140" s="25" t="s">
        <v>24</v>
      </c>
      <c r="B1140" s="6" t="s">
        <v>1533</v>
      </c>
      <c r="C1140" s="6" t="s">
        <v>26</v>
      </c>
      <c r="D1140" s="26" t="s">
        <v>29</v>
      </c>
      <c r="E1140" s="6" t="s">
        <v>1536</v>
      </c>
      <c r="F1140" s="6"/>
      <c r="G1140" s="6" t="str" cm="1">
        <f t="array" ref="G1140">_xlfn.LET(
 _xlpm.txt, TRIM(E1140),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 -8001-2</v>
      </c>
      <c r="H1140" s="6" t="str">
        <f t="shared" si="85"/>
        <v>STEEL</v>
      </c>
      <c r="I1140" s="6" t="str" cm="1">
        <f t="array" ref="I1140">_xlfn.LET(
 _xlpm.txt, E1140,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40" s="6" t="e" cm="1">
        <f t="array" ref="J1140">_xlfn.LET(
 _xlpm.txt, E1140,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40" s="6" t="str" cm="1">
        <f t="array" ref="K1140">_xlfn.LET(
 _xlpm.txt, E1140,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40" s="6" t="str">
        <f>IFERROR(_xlfn.TEXTAFTER(_xlfn.TEXTBEFORE(E1140," PER"),"USD ")," ")</f>
        <v>0.168</v>
      </c>
      <c r="M1140" s="6" t="str">
        <f t="shared" si="86"/>
        <v>SET</v>
      </c>
      <c r="N1140" s="6">
        <v>4823</v>
      </c>
      <c r="O1140" s="6" t="s">
        <v>28</v>
      </c>
      <c r="P1140" s="6">
        <v>463.3901617250674</v>
      </c>
      <c r="Q1140" s="6">
        <v>2234930.75</v>
      </c>
      <c r="R1140" s="6">
        <v>6.2662631741050356</v>
      </c>
      <c r="S1140" s="6">
        <v>30222.187288708581</v>
      </c>
      <c r="T1140" s="27">
        <v>982475.6</v>
      </c>
      <c r="U1140" s="6">
        <f t="shared" si="87"/>
        <v>469.65642489917246</v>
      </c>
      <c r="V1140" s="6">
        <f t="shared" si="88"/>
        <v>2021</v>
      </c>
      <c r="W1140" s="10" t="str">
        <f>IFERROR(VLOOKUP(VALUE(D1140),'HSN Lookup'!$A:$B,2,0),"Unknown")</f>
        <v>Steel Scrubbers</v>
      </c>
      <c r="X1140" s="6" t="str">
        <f t="shared" si="89"/>
        <v>Scrubber</v>
      </c>
    </row>
    <row r="1141" spans="1:24">
      <c r="A1141" s="25" t="s">
        <v>24</v>
      </c>
      <c r="B1141" s="6" t="s">
        <v>1533</v>
      </c>
      <c r="C1141" s="6" t="s">
        <v>26</v>
      </c>
      <c r="D1141" s="26" t="s">
        <v>32</v>
      </c>
      <c r="E1141" s="6" t="s">
        <v>1537</v>
      </c>
      <c r="F1141" s="6" t="str">
        <f>LEFT(E1141, FIND(" ", E1141)-1)</f>
        <v>NP-21</v>
      </c>
      <c r="G1141" s="6" t="str" cm="1">
        <f t="array" ref="G1141">_xlfn.LET(
 _xlpm.txt, TRIM(E1141),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650ML S115</v>
      </c>
      <c r="H1141" s="6" t="str">
        <f t="shared" si="85"/>
        <v>NP-21</v>
      </c>
      <c r="I1141" s="6" cm="1">
        <f t="array" ref="I1141">_xlfn.LET(
 _xlpm.txt, E1141,
 _xlpm.afterQty, IFERROR(_xlfn.TEXTAFTER(_xlpm.txt, "QTY:"), ""),
 _xlpm.numberText, TRIM(_xlfn.TEXTBEFORE(_xlpm.afterQty, " ")),
 _xlpm.cleanNum, SUBSTITUTE(_xlpm.numberText, ",", ""),
 IF(ISNUMBER(--_xlpm.cleanNum), --_xlpm.cleanNum, "")
)</f>
        <v>16128</v>
      </c>
      <c r="J1141" s="6" cm="1">
        <f t="array" ref="J1141">_xlfn.LET(
 _xlpm.txt, E1141,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16128</v>
      </c>
      <c r="K1141" s="6" t="str" cm="1">
        <f t="array" ref="K1141">_xlfn.LET(
 _xlpm.txt, E1141,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41" s="6" t="str">
        <f>IFERROR(_xlfn.TEXTAFTER(_xlfn.TEXTBEFORE(E1141," PER"),"USD ")," ")</f>
        <v>1.110</v>
      </c>
      <c r="M1141" s="6" t="str">
        <f t="shared" si="86"/>
        <v>PCS</v>
      </c>
      <c r="N1141" s="6">
        <v>2867.2</v>
      </c>
      <c r="O1141" s="6" t="s">
        <v>28</v>
      </c>
      <c r="P1141" s="6">
        <v>494.24788643973221</v>
      </c>
      <c r="Q1141" s="6">
        <v>1417107.54</v>
      </c>
      <c r="R1141" s="6">
        <v>6.6835413987793402</v>
      </c>
      <c r="S1141" s="6">
        <v>19163.04989858012</v>
      </c>
      <c r="T1141" s="27">
        <v>519228.2</v>
      </c>
      <c r="U1141" s="6">
        <f t="shared" si="87"/>
        <v>500.93142783851158</v>
      </c>
      <c r="V1141" s="6">
        <f t="shared" si="88"/>
        <v>2021</v>
      </c>
      <c r="W1141" s="10" t="str">
        <f>IFERROR(VLOOKUP(VALUE(D1141),'HSN Lookup'!$A:$B,2,0),"Unknown")</f>
        <v>Household Steel Items</v>
      </c>
      <c r="X1141" s="6" t="str">
        <f t="shared" si="89"/>
        <v>Other</v>
      </c>
    </row>
    <row r="1142" spans="1:24">
      <c r="A1142" s="25" t="s">
        <v>24</v>
      </c>
      <c r="B1142" s="6" t="s">
        <v>1533</v>
      </c>
      <c r="C1142" s="6" t="s">
        <v>26</v>
      </c>
      <c r="D1142" s="26" t="s">
        <v>32</v>
      </c>
      <c r="E1142" s="6" t="s">
        <v>1538</v>
      </c>
      <c r="F1142" s="6"/>
      <c r="G1142" s="6" t="str" cm="1">
        <f t="array" ref="G1142">_xlfn.LET(
 _xlpm.txt, TRIM(E1142),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RS-02</v>
      </c>
      <c r="H1142" s="6" t="str">
        <f t="shared" si="85"/>
        <v>STEEL</v>
      </c>
      <c r="I1142" s="6" cm="1">
        <f t="array" ref="I1142">_xlfn.LET(
 _xlpm.txt, E1142,
 _xlpm.afterQty, IFERROR(_xlfn.TEXTAFTER(_xlpm.txt, "QTY:"), ""),
 _xlpm.numberText, TRIM(_xlfn.TEXTBEFORE(_xlpm.afterQty, " ")),
 _xlpm.cleanNum, SUBSTITUTE(_xlpm.numberText, ",", ""),
 IF(ISNUMBER(--_xlpm.cleanNum), --_xlpm.cleanNum, "")
)</f>
        <v>38400</v>
      </c>
      <c r="J1142" s="6" t="e" cm="1">
        <f t="array" ref="J1142">_xlfn.LET(
 _xlpm.txt, E1142,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42" s="6" t="e" cm="1">
        <f t="array" ref="K1142">_xlfn.LET(
 _xlpm.txt, E1142,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42" s="6" t="str">
        <f>IFERROR(_xlfn.TEXTAFTER(_xlfn.TEXTBEFORE(E1142," PER"),"USD ")," ")</f>
        <v>0.4620</v>
      </c>
      <c r="M1142" s="6" t="e">
        <f t="shared" si="86"/>
        <v>#N/A</v>
      </c>
      <c r="N1142" s="6">
        <v>2304</v>
      </c>
      <c r="O1142" s="6" t="s">
        <v>28</v>
      </c>
      <c r="P1142" s="6">
        <v>604.72935329861104</v>
      </c>
      <c r="Q1142" s="6">
        <v>1393296.43</v>
      </c>
      <c r="R1142" s="6">
        <v>8.1775436551536309</v>
      </c>
      <c r="S1142" s="6">
        <v>18841.060581473968</v>
      </c>
      <c r="T1142" s="27">
        <v>510503.8</v>
      </c>
      <c r="U1142" s="6">
        <f t="shared" si="87"/>
        <v>612.90689695376466</v>
      </c>
      <c r="V1142" s="6">
        <f t="shared" si="88"/>
        <v>2021</v>
      </c>
      <c r="W1142" s="10" t="str">
        <f>IFERROR(VLOOKUP(VALUE(D1142),'HSN Lookup'!$A:$B,2,0),"Unknown")</f>
        <v>Household Steel Items</v>
      </c>
      <c r="X1142" s="6" t="str">
        <f t="shared" si="89"/>
        <v>Other</v>
      </c>
    </row>
    <row r="1143" spans="1:24">
      <c r="A1143" s="25" t="s">
        <v>24</v>
      </c>
      <c r="B1143" s="6" t="s">
        <v>1533</v>
      </c>
      <c r="C1143" s="6" t="s">
        <v>26</v>
      </c>
      <c r="D1143" s="26" t="s">
        <v>32</v>
      </c>
      <c r="E1143" s="6" t="s">
        <v>1539</v>
      </c>
      <c r="F1143" s="6" t="str">
        <f>LEFT(E1143, FIND(" ", E1143)-1)</f>
        <v>SL-01</v>
      </c>
      <c r="G1143" s="6" t="str" cm="1">
        <f t="array" ref="G1143">_xlfn.LET(
 _xlpm.txt, TRIM(E1143),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COLA BOTTLE 750ML SK750</v>
      </c>
      <c r="H1143" s="6" t="str">
        <f t="shared" si="85"/>
        <v>SL-01</v>
      </c>
      <c r="I1143" s="6" cm="1">
        <f t="array" ref="I1143">_xlfn.LET(
 _xlpm.txt, E1143,
 _xlpm.afterQty, IFERROR(_xlfn.TEXTAFTER(_xlpm.txt, "QTY:"), ""),
 _xlpm.numberText, TRIM(_xlfn.TEXTBEFORE(_xlpm.afterQty, " ")),
 _xlpm.cleanNum, SUBSTITUTE(_xlpm.numberText, ",", ""),
 IF(ISNUMBER(--_xlpm.cleanNum), --_xlpm.cleanNum, "")
)</f>
        <v>24588</v>
      </c>
      <c r="J1143" s="6" cm="1">
        <f t="array" ref="J1143">_xlfn.LET(
 _xlpm.txt, E1143,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24588</v>
      </c>
      <c r="K1143" s="6" t="str" cm="1">
        <f t="array" ref="K1143">_xlfn.LET(
 _xlpm.txt, E1143,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43" s="6" t="str">
        <f>IFERROR(_xlfn.TEXTAFTER(_xlfn.TEXTBEFORE(E1143," PER"),"USD ")," ")</f>
        <v>1.245</v>
      </c>
      <c r="M1143" s="6" t="str">
        <f t="shared" si="86"/>
        <v>PCS</v>
      </c>
      <c r="N1143" s="6">
        <v>4917.6000000000004</v>
      </c>
      <c r="O1143" s="6" t="s">
        <v>28</v>
      </c>
      <c r="P1143" s="6">
        <v>492.76365910200087</v>
      </c>
      <c r="Q1143" s="6">
        <v>2423214.5699999998</v>
      </c>
      <c r="R1143" s="6">
        <v>6.663470711318471</v>
      </c>
      <c r="S1143" s="6">
        <v>32768.283569979707</v>
      </c>
      <c r="T1143" s="27">
        <v>887865.8</v>
      </c>
      <c r="U1143" s="6">
        <f t="shared" si="87"/>
        <v>499.42712981331937</v>
      </c>
      <c r="V1143" s="6">
        <f t="shared" si="88"/>
        <v>2021</v>
      </c>
      <c r="W1143" s="10" t="str">
        <f>IFERROR(VLOOKUP(VALUE(D1143),'HSN Lookup'!$A:$B,2,0),"Unknown")</f>
        <v>Household Steel Items</v>
      </c>
      <c r="X1143" s="6" t="str">
        <f t="shared" si="89"/>
        <v>Other</v>
      </c>
    </row>
    <row r="1144" spans="1:24">
      <c r="A1144" s="25" t="s">
        <v>24</v>
      </c>
      <c r="B1144" s="6" t="s">
        <v>1533</v>
      </c>
      <c r="C1144" s="6" t="s">
        <v>26</v>
      </c>
      <c r="D1144" s="26" t="s">
        <v>32</v>
      </c>
      <c r="E1144" s="6" t="s">
        <v>1540</v>
      </c>
      <c r="F1144" s="6"/>
      <c r="G1144" s="6" t="str" cm="1">
        <f t="array" ref="G1144">_xlfn.LET(
 _xlpm.txt, TRIM(E1144),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ITEM NO-NP-003</v>
      </c>
      <c r="H1144" s="6" t="str">
        <f t="shared" si="85"/>
        <v>STEEL</v>
      </c>
      <c r="I1144" s="6" cm="1">
        <f t="array" ref="I1144">_xlfn.LET(
 _xlpm.txt, E1144,
 _xlpm.afterQty, IFERROR(_xlfn.TEXTAFTER(_xlpm.txt, "QTY:"), ""),
 _xlpm.numberText, TRIM(_xlfn.TEXTBEFORE(_xlpm.afterQty, " ")),
 _xlpm.cleanNum, SUBSTITUTE(_xlpm.numberText, ",", ""),
 IF(ISNUMBER(--_xlpm.cleanNum), --_xlpm.cleanNum, "")
)</f>
        <v>150000</v>
      </c>
      <c r="J1144" s="6" t="e" cm="1">
        <f t="array" ref="J1144">_xlfn.LET(
 _xlpm.txt, E1144,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44" s="6" t="e" cm="1">
        <f t="array" ref="K1144">_xlfn.LET(
 _xlpm.txt, E1144,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44" s="6" t="str">
        <f>IFERROR(_xlfn.TEXTAFTER(_xlfn.TEXTBEFORE(E1144," PER"),"USD ")," ")</f>
        <v>0.4636</v>
      </c>
      <c r="M1144" s="6" t="e">
        <f t="shared" si="86"/>
        <v>#N/A</v>
      </c>
      <c r="N1144" s="6">
        <v>14000</v>
      </c>
      <c r="O1144" s="6" t="s">
        <v>28</v>
      </c>
      <c r="P1144" s="6">
        <v>390.10093214285712</v>
      </c>
      <c r="Q1144" s="6">
        <v>5461413.0499999998</v>
      </c>
      <c r="R1144" s="6">
        <v>5.2751985414855591</v>
      </c>
      <c r="S1144" s="6">
        <v>73852.779580797825</v>
      </c>
      <c r="T1144" s="27">
        <v>2001061.8</v>
      </c>
      <c r="U1144" s="6">
        <f t="shared" si="87"/>
        <v>395.37613068434268</v>
      </c>
      <c r="V1144" s="6">
        <f t="shared" si="88"/>
        <v>2021</v>
      </c>
      <c r="W1144" s="10" t="str">
        <f>IFERROR(VLOOKUP(VALUE(D1144),'HSN Lookup'!$A:$B,2,0),"Unknown")</f>
        <v>Household Steel Items</v>
      </c>
      <c r="X1144" s="6" t="str">
        <f t="shared" si="89"/>
        <v>Other</v>
      </c>
    </row>
    <row r="1145" spans="1:24">
      <c r="A1145" s="25" t="s">
        <v>24</v>
      </c>
      <c r="B1145" s="6" t="s">
        <v>1533</v>
      </c>
      <c r="C1145" s="6" t="s">
        <v>26</v>
      </c>
      <c r="D1145" s="26" t="s">
        <v>32</v>
      </c>
      <c r="E1145" s="6" t="s">
        <v>1541</v>
      </c>
      <c r="F1145" s="6"/>
      <c r="G1145" s="6" t="str" cm="1">
        <f t="array" ref="G1145">_xlfn.LET(
 _xlpm.txt, TRIM(E1145),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NP-55</v>
      </c>
      <c r="H1145" s="6" t="str">
        <f t="shared" si="85"/>
        <v>STEEL</v>
      </c>
      <c r="I1145" s="6" cm="1">
        <f t="array" ref="I1145">_xlfn.LET(
 _xlpm.txt, E1145,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1145" s="6" t="e" cm="1">
        <f t="array" ref="J1145">_xlfn.LET(
 _xlpm.txt, E1145,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45" s="6" t="e" cm="1">
        <f t="array" ref="K1145">_xlfn.LET(
 _xlpm.txt, E1145,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45" s="6" t="str">
        <f>IFERROR(_xlfn.TEXTAFTER(_xlfn.TEXTBEFORE(E1145," PER"),"USD ")," ")</f>
        <v>0.3291</v>
      </c>
      <c r="M1145" s="6" t="e">
        <f t="shared" si="86"/>
        <v>#N/A</v>
      </c>
      <c r="N1145" s="6">
        <v>2310</v>
      </c>
      <c r="O1145" s="6" t="s">
        <v>28</v>
      </c>
      <c r="P1145" s="6">
        <v>563.91907792207792</v>
      </c>
      <c r="Q1145" s="6">
        <v>1302653.07</v>
      </c>
      <c r="R1145" s="6">
        <v>7.6256805668976053</v>
      </c>
      <c r="S1145" s="6">
        <v>17615.32210953347</v>
      </c>
      <c r="T1145" s="27">
        <v>477292.1</v>
      </c>
      <c r="U1145" s="6">
        <f t="shared" si="87"/>
        <v>571.5447584889755</v>
      </c>
      <c r="V1145" s="6">
        <f t="shared" si="88"/>
        <v>2021</v>
      </c>
      <c r="W1145" s="10" t="str">
        <f>IFERROR(VLOOKUP(VALUE(D1145),'HSN Lookup'!$A:$B,2,0),"Unknown")</f>
        <v>Household Steel Items</v>
      </c>
      <c r="X1145" s="6" t="str">
        <f t="shared" si="89"/>
        <v>Tea Strainer</v>
      </c>
    </row>
    <row r="1146" spans="1:24">
      <c r="A1146" s="25" t="s">
        <v>24</v>
      </c>
      <c r="B1146" s="6" t="s">
        <v>1533</v>
      </c>
      <c r="C1146" s="6" t="s">
        <v>26</v>
      </c>
      <c r="D1146" s="26" t="s">
        <v>32</v>
      </c>
      <c r="E1146" s="6" t="s">
        <v>1542</v>
      </c>
      <c r="F1146" s="6"/>
      <c r="G1146" s="6" t="str" cm="1">
        <f t="array" ref="G1146">_xlfn.LET(
 _xlpm.txt, TRIM(E1146),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NP-19</v>
      </c>
      <c r="H1146" s="6" t="str">
        <f t="shared" si="85"/>
        <v>STEEL</v>
      </c>
      <c r="I1146" s="6" cm="1">
        <f t="array" ref="I1146">_xlfn.LET(
 _xlpm.txt, E1146,
 _xlpm.afterQty, IFERROR(_xlfn.TEXTAFTER(_xlpm.txt, "QTY:"), ""),
 _xlpm.numberText, TRIM(_xlfn.TEXTBEFORE(_xlpm.afterQty, " ")),
 _xlpm.cleanNum, SUBSTITUTE(_xlpm.numberText, ",", ""),
 IF(ISNUMBER(--_xlpm.cleanNum), --_xlpm.cleanNum, "")
)</f>
        <v>40224</v>
      </c>
      <c r="J1146" s="6" t="e" cm="1">
        <f t="array" ref="J1146">_xlfn.LET(
 _xlpm.txt, E1146,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46" s="6" t="e" cm="1">
        <f t="array" ref="K1146">_xlfn.LET(
 _xlpm.txt, E1146,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46" s="6" t="str">
        <f>IFERROR(_xlfn.TEXTAFTER(_xlfn.TEXTBEFORE(E1146," PER"),"USD ")," ")</f>
        <v>0.5063</v>
      </c>
      <c r="M1146" s="6" t="e">
        <f t="shared" si="86"/>
        <v>#N/A</v>
      </c>
      <c r="N1146" s="6">
        <v>6285</v>
      </c>
      <c r="O1146" s="6" t="s">
        <v>28</v>
      </c>
      <c r="P1146" s="6">
        <v>254.48267780429589</v>
      </c>
      <c r="Q1146" s="6">
        <v>1599423.63</v>
      </c>
      <c r="R1146" s="6">
        <v>3.4412802948518721</v>
      </c>
      <c r="S1146" s="6">
        <v>21628.446653144008</v>
      </c>
      <c r="T1146" s="27">
        <v>586028.80000000005</v>
      </c>
      <c r="U1146" s="6">
        <f t="shared" si="87"/>
        <v>257.92395809914774</v>
      </c>
      <c r="V1146" s="6">
        <f t="shared" si="88"/>
        <v>2021</v>
      </c>
      <c r="W1146" s="10" t="str">
        <f>IFERROR(VLOOKUP(VALUE(D1146),'HSN Lookup'!$A:$B,2,0),"Unknown")</f>
        <v>Household Steel Items</v>
      </c>
      <c r="X1146" s="6" t="str">
        <f t="shared" si="89"/>
        <v>Other</v>
      </c>
    </row>
    <row r="1147" spans="1:24">
      <c r="A1147" s="25" t="s">
        <v>24</v>
      </c>
      <c r="B1147" s="6" t="s">
        <v>1543</v>
      </c>
      <c r="C1147" s="6" t="s">
        <v>26</v>
      </c>
      <c r="D1147" s="26" t="s">
        <v>29</v>
      </c>
      <c r="E1147" s="6" t="s">
        <v>1544</v>
      </c>
      <c r="F1147" s="6"/>
      <c r="G1147" s="6" t="str" cm="1">
        <f t="array" ref="G1147">_xlfn.LET(
 _xlpm.txt, TRIM(E1147),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 - 8001-2</v>
      </c>
      <c r="H1147" s="6" t="str">
        <f t="shared" si="85"/>
        <v>STEEL</v>
      </c>
      <c r="I1147" s="6" t="str" cm="1">
        <f t="array" ref="I1147">_xlfn.LET(
 _xlpm.txt, E1147,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47" s="6" t="e" cm="1">
        <f t="array" ref="J1147">_xlfn.LET(
 _xlpm.txt, E1147,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47" s="6" t="str" cm="1">
        <f t="array" ref="K1147">_xlfn.LET(
 _xlpm.txt, E1147,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47" s="6" t="str">
        <f>IFERROR(_xlfn.TEXTAFTER(_xlfn.TEXTBEFORE(E1147," PER"),"USD ")," ")</f>
        <v>0.168</v>
      </c>
      <c r="M1147" s="6" t="str">
        <f t="shared" si="86"/>
        <v>SET</v>
      </c>
      <c r="N1147" s="6">
        <v>4837</v>
      </c>
      <c r="O1147" s="6" t="s">
        <v>28</v>
      </c>
      <c r="P1147" s="6">
        <v>463.28200744262972</v>
      </c>
      <c r="Q1147" s="6">
        <v>2240895.0699999998</v>
      </c>
      <c r="R1147" s="6">
        <v>6.2648006415500976</v>
      </c>
      <c r="S1147" s="6">
        <v>30302.840703177819</v>
      </c>
      <c r="T1147" s="27">
        <v>985097.5</v>
      </c>
      <c r="U1147" s="6">
        <f t="shared" si="87"/>
        <v>469.54680808417982</v>
      </c>
      <c r="V1147" s="6">
        <f t="shared" si="88"/>
        <v>2021</v>
      </c>
      <c r="W1147" s="10" t="str">
        <f>IFERROR(VLOOKUP(VALUE(D1147),'HSN Lookup'!$A:$B,2,0),"Unknown")</f>
        <v>Steel Scrubbers</v>
      </c>
      <c r="X1147" s="6" t="str">
        <f t="shared" si="89"/>
        <v>Scrubber</v>
      </c>
    </row>
    <row r="1148" spans="1:24">
      <c r="A1148" s="25" t="s">
        <v>24</v>
      </c>
      <c r="B1148" s="6" t="s">
        <v>1545</v>
      </c>
      <c r="C1148" s="6" t="s">
        <v>26</v>
      </c>
      <c r="D1148" s="26" t="s">
        <v>32</v>
      </c>
      <c r="E1148" s="6" t="s">
        <v>1546</v>
      </c>
      <c r="F1148" s="6"/>
      <c r="G1148" s="6" t="str" cm="1">
        <f t="array" ref="G1148">_xlfn.LET(
 _xlpm.txt, TRIM(E1148),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 -2628</v>
      </c>
      <c r="H1148" s="6" t="str">
        <f t="shared" si="85"/>
        <v>HOUSEHOLD</v>
      </c>
      <c r="I1148" s="6" t="str" cm="1">
        <f t="array" ref="I1148">_xlfn.LET(
 _xlpm.txt, E1148,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48" s="6" t="e" cm="1">
        <f t="array" ref="J1148">_xlfn.LET(
 _xlpm.txt, E1148,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48" s="6" t="str" cm="1">
        <f t="array" ref="K1148">_xlfn.LET(
 _xlpm.txt, E1148,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48" s="6" t="str">
        <f>IFERROR(_xlfn.TEXTAFTER(_xlfn.TEXTBEFORE(E1148," PER"),"USD ")," ")</f>
        <v>0.445</v>
      </c>
      <c r="M1148" s="6" t="str">
        <f t="shared" si="86"/>
        <v>SET</v>
      </c>
      <c r="N1148" s="6">
        <v>5002</v>
      </c>
      <c r="O1148" s="6" t="s">
        <v>28</v>
      </c>
      <c r="P1148" s="6">
        <v>1004.531041583367</v>
      </c>
      <c r="Q1148" s="6">
        <v>5024664.2699999996</v>
      </c>
      <c r="R1148" s="6">
        <v>13.58392213094478</v>
      </c>
      <c r="S1148" s="6">
        <v>67946.77849898579</v>
      </c>
      <c r="T1148" s="27">
        <v>1841037.1</v>
      </c>
      <c r="U1148" s="6">
        <f t="shared" si="87"/>
        <v>1018.1149637143118</v>
      </c>
      <c r="V1148" s="6">
        <f t="shared" si="88"/>
        <v>2021</v>
      </c>
      <c r="W1148" s="10" t="str">
        <f>IFERROR(VLOOKUP(VALUE(D1148),'HSN Lookup'!$A:$B,2,0),"Unknown")</f>
        <v>Household Steel Items</v>
      </c>
      <c r="X1148" s="6" t="str">
        <f t="shared" si="89"/>
        <v>Other</v>
      </c>
    </row>
    <row r="1149" spans="1:24">
      <c r="A1149" s="25" t="s">
        <v>24</v>
      </c>
      <c r="B1149" s="6" t="s">
        <v>1547</v>
      </c>
      <c r="C1149" s="6" t="s">
        <v>26</v>
      </c>
      <c r="D1149" s="26" t="s">
        <v>32</v>
      </c>
      <c r="E1149" s="6" t="s">
        <v>1548</v>
      </c>
      <c r="F1149" s="6"/>
      <c r="G1149" s="6" t="str" cm="1">
        <f t="array" ref="G1149">_xlfn.LET(
 _xlpm.txt, TRIM(E1149),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CLOTH RACK 3 LAYERS 03-027I (MADE UP OF MILD STEEL)</v>
      </c>
      <c r="H1149" s="6" t="str">
        <f t="shared" si="85"/>
        <v>MADE UP OF MILD STEEL</v>
      </c>
      <c r="I1149" s="6" cm="1">
        <f t="array" ref="I1149">_xlfn.LET(
 _xlpm.txt, E1149,
 _xlpm.afterQty, IFERROR(_xlfn.TEXTAFTER(_xlpm.txt, "QTY:"), ""),
 _xlpm.numberText, TRIM(_xlfn.TEXTBEFORE(_xlpm.afterQty, " ")),
 _xlpm.cleanNum, SUBSTITUTE(_xlpm.numberText, ",", ""),
 IF(ISNUMBER(--_xlpm.cleanNum), --_xlpm.cleanNum, "")
)</f>
        <v>3648</v>
      </c>
      <c r="J1149" s="6" cm="1">
        <f t="array" ref="J1149">_xlfn.LET(
 _xlpm.txt, E1149,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3648</v>
      </c>
      <c r="K1149" s="6" t="str" cm="1">
        <f t="array" ref="K1149">_xlfn.LET(
 _xlpm.txt, E1149,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49" s="6" t="str">
        <f>IFERROR(_xlfn.TEXTAFTER(_xlfn.TEXTBEFORE(E1149," PER"),"USD ")," ")</f>
        <v xml:space="preserve"> </v>
      </c>
      <c r="M1149" s="6" t="str">
        <f t="shared" si="86"/>
        <v>PCS</v>
      </c>
      <c r="N1149" s="6">
        <v>20976</v>
      </c>
      <c r="O1149" s="6" t="s">
        <v>28</v>
      </c>
      <c r="P1149" s="6">
        <v>187.00428966437829</v>
      </c>
      <c r="Q1149" s="6">
        <v>3922601.98</v>
      </c>
      <c r="R1149" s="6">
        <v>2.5287936398157989</v>
      </c>
      <c r="S1149" s="6">
        <v>53043.975388776198</v>
      </c>
      <c r="T1149" s="27">
        <v>1437241.3</v>
      </c>
      <c r="U1149" s="6">
        <f t="shared" si="87"/>
        <v>189.53308330419409</v>
      </c>
      <c r="V1149" s="6">
        <f t="shared" si="88"/>
        <v>2021</v>
      </c>
      <c r="W1149" s="10" t="str">
        <f>IFERROR(VLOOKUP(VALUE(D1149),'HSN Lookup'!$A:$B,2,0),"Unknown")</f>
        <v>Household Steel Items</v>
      </c>
      <c r="X1149" s="6" t="str">
        <f t="shared" si="89"/>
        <v>Other</v>
      </c>
    </row>
    <row r="1150" spans="1:24">
      <c r="A1150" s="25" t="s">
        <v>24</v>
      </c>
      <c r="B1150" s="6" t="s">
        <v>1549</v>
      </c>
      <c r="C1150" s="6" t="s">
        <v>26</v>
      </c>
      <c r="D1150" s="26" t="s">
        <v>32</v>
      </c>
      <c r="E1150" s="6" t="s">
        <v>1550</v>
      </c>
      <c r="F1150" s="6" t="str">
        <f>LEFT(E1150, FIND(" ", E1150)-1)</f>
        <v>SS</v>
      </c>
      <c r="G1150" s="6" t="str" cm="1">
        <f t="array" ref="G1150">_xlfn.LET(
 _xlpm.txt, TRIM(E1150),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900ML - KWP-1000B</v>
      </c>
      <c r="H1150" s="6" t="str">
        <f t="shared" si="85"/>
        <v>SS</v>
      </c>
      <c r="I1150" s="6" t="str" cm="1">
        <f t="array" ref="I1150">_xlfn.LET(
 _xlpm.txt, E1150,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50" s="6" cm="1">
        <f t="array" ref="J1150">_xlfn.LET(
 _xlpm.txt, E1150,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1150" s="6" t="str" cm="1">
        <f t="array" ref="K1150">_xlfn.LET(
 _xlpm.txt, E1150,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50" s="6" t="str">
        <f>IFERROR(_xlfn.TEXTAFTER(_xlfn.TEXTBEFORE(E1150," PER"),"USD ")," ")</f>
        <v xml:space="preserve"> </v>
      </c>
      <c r="M1150" s="6" t="str">
        <f t="shared" si="86"/>
        <v>PCS</v>
      </c>
      <c r="N1150" s="6">
        <v>6975</v>
      </c>
      <c r="O1150" s="6" t="s">
        <v>28</v>
      </c>
      <c r="P1150" s="6">
        <v>441.5714537634409</v>
      </c>
      <c r="Q1150" s="6">
        <v>3079960.89</v>
      </c>
      <c r="R1150" s="6">
        <v>5.9712164132987269</v>
      </c>
      <c r="S1150" s="6">
        <v>41649.23448275862</v>
      </c>
      <c r="T1150" s="27">
        <v>1128497.7</v>
      </c>
      <c r="U1150" s="6">
        <f t="shared" si="87"/>
        <v>447.54267017673965</v>
      </c>
      <c r="V1150" s="6">
        <f t="shared" si="88"/>
        <v>2021</v>
      </c>
      <c r="W1150" s="10" t="str">
        <f>IFERROR(VLOOKUP(VALUE(D1150),'HSN Lookup'!$A:$B,2,0),"Unknown")</f>
        <v>Household Steel Items</v>
      </c>
      <c r="X1150" s="6" t="str">
        <f t="shared" si="89"/>
        <v>Other</v>
      </c>
    </row>
    <row r="1151" spans="1:24">
      <c r="A1151" s="25" t="s">
        <v>24</v>
      </c>
      <c r="B1151" s="6" t="s">
        <v>1549</v>
      </c>
      <c r="C1151" s="6" t="s">
        <v>26</v>
      </c>
      <c r="D1151" s="26" t="s">
        <v>32</v>
      </c>
      <c r="E1151" s="6" t="s">
        <v>1551</v>
      </c>
      <c r="F1151" s="6" t="str">
        <f>LEFT(E1151, FIND(" ", E1151)-1)</f>
        <v>MILD</v>
      </c>
      <c r="G1151" s="6" t="str" cm="1">
        <f t="array" ref="G1151">_xlfn.LET(
 _xlpm.txt, TRIM(E1151),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RYX-02-020</v>
      </c>
      <c r="H1151" s="6" t="str">
        <f t="shared" si="85"/>
        <v>MILD</v>
      </c>
      <c r="I1151" s="6" t="str" cm="1">
        <f t="array" ref="I1151">_xlfn.LET(
 _xlpm.txt, E1151,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51" s="6" t="e" cm="1">
        <f t="array" ref="J1151">_xlfn.LET(
 _xlpm.txt, E1151,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51" s="6" t="e" cm="1">
        <f t="array" ref="K1151">_xlfn.LET(
 _xlpm.txt, E1151,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51" s="6" t="str">
        <f>IFERROR(_xlfn.TEXTAFTER(_xlfn.TEXTBEFORE(E1151," PER"),"USD ")," ")</f>
        <v>14.20</v>
      </c>
      <c r="M1151" s="6" t="e">
        <f t="shared" si="86"/>
        <v>#N/A</v>
      </c>
      <c r="N1151" s="6">
        <v>8008</v>
      </c>
      <c r="O1151" s="6" t="s">
        <v>28</v>
      </c>
      <c r="P1151" s="6">
        <v>387.82404095904087</v>
      </c>
      <c r="Q1151" s="6">
        <v>3105694.92</v>
      </c>
      <c r="R1151" s="6">
        <v>5.244408937918065</v>
      </c>
      <c r="S1151" s="6">
        <v>41997.22677484787</v>
      </c>
      <c r="T1151" s="27">
        <v>1137926.6000000001</v>
      </c>
      <c r="U1151" s="6">
        <f t="shared" si="87"/>
        <v>393.06844989695895</v>
      </c>
      <c r="V1151" s="6">
        <f t="shared" si="88"/>
        <v>2021</v>
      </c>
      <c r="W1151" s="10" t="str">
        <f>IFERROR(VLOOKUP(VALUE(D1151),'HSN Lookup'!$A:$B,2,0),"Unknown")</f>
        <v>Household Steel Items</v>
      </c>
      <c r="X1151" s="6" t="str">
        <f t="shared" si="89"/>
        <v>Cloth Stand</v>
      </c>
    </row>
    <row r="1152" spans="1:24">
      <c r="A1152" s="25" t="s">
        <v>24</v>
      </c>
      <c r="B1152" s="6" t="s">
        <v>1549</v>
      </c>
      <c r="C1152" s="6" t="s">
        <v>26</v>
      </c>
      <c r="D1152" s="26" t="s">
        <v>29</v>
      </c>
      <c r="E1152" s="6" t="s">
        <v>1552</v>
      </c>
      <c r="F1152" s="6"/>
      <c r="G1152" s="6" t="str" cm="1">
        <f t="array" ref="G1152">_xlfn.LET(
 _xlpm.txt, TRIM(E1152),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 -8001-2</v>
      </c>
      <c r="H1152" s="6" t="str">
        <f t="shared" si="85"/>
        <v>STEEL</v>
      </c>
      <c r="I1152" s="6" t="str" cm="1">
        <f t="array" ref="I1152">_xlfn.LET(
 _xlpm.txt, E1152,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52" s="6" t="e" cm="1">
        <f t="array" ref="J1152">_xlfn.LET(
 _xlpm.txt, E1152,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52" s="6" t="str" cm="1">
        <f t="array" ref="K1152">_xlfn.LET(
 _xlpm.txt, E1152,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52" s="6" t="str">
        <f>IFERROR(_xlfn.TEXTAFTER(_xlfn.TEXTBEFORE(E1152," PER"),"USD ")," ")</f>
        <v>0.151</v>
      </c>
      <c r="M1152" s="6" t="str">
        <f t="shared" si="86"/>
        <v>SET</v>
      </c>
      <c r="N1152" s="6">
        <v>4833.5</v>
      </c>
      <c r="O1152" s="6" t="s">
        <v>28</v>
      </c>
      <c r="P1152" s="6">
        <v>427.10186200475852</v>
      </c>
      <c r="Q1152" s="6">
        <v>2064396.85</v>
      </c>
      <c r="R1152" s="6">
        <v>5.7755491819439948</v>
      </c>
      <c r="S1152" s="6">
        <v>27916.116970926301</v>
      </c>
      <c r="T1152" s="27">
        <v>907508.9</v>
      </c>
      <c r="U1152" s="6">
        <f t="shared" si="87"/>
        <v>432.87741118670249</v>
      </c>
      <c r="V1152" s="6">
        <f t="shared" si="88"/>
        <v>2021</v>
      </c>
      <c r="W1152" s="10" t="str">
        <f>IFERROR(VLOOKUP(VALUE(D1152),'HSN Lookup'!$A:$B,2,0),"Unknown")</f>
        <v>Steel Scrubbers</v>
      </c>
      <c r="X1152" s="6" t="str">
        <f t="shared" si="89"/>
        <v>Scrubber</v>
      </c>
    </row>
    <row r="1153" spans="1:24">
      <c r="A1153" s="25" t="s">
        <v>24</v>
      </c>
      <c r="B1153" s="6" t="s">
        <v>1549</v>
      </c>
      <c r="C1153" s="6" t="s">
        <v>26</v>
      </c>
      <c r="D1153" s="26" t="s">
        <v>32</v>
      </c>
      <c r="E1153" s="6" t="s">
        <v>1553</v>
      </c>
      <c r="F1153" s="6"/>
      <c r="G1153" s="6" t="str" cm="1">
        <f t="array" ref="G1153">_xlfn.LET(
 _xlpm.txt, TRIM(E1153),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TURNER ITEM NO-AM-253</v>
      </c>
      <c r="H1153" s="6" t="str">
        <f t="shared" si="85"/>
        <v>STEEL</v>
      </c>
      <c r="I1153" s="6" cm="1">
        <f t="array" ref="I1153">_xlfn.LET(
 _xlpm.txt, E1153,
 _xlpm.afterQty, IFERROR(_xlfn.TEXTAFTER(_xlpm.txt, "QTY:"), ""),
 _xlpm.numberText, TRIM(_xlfn.TEXTBEFORE(_xlpm.afterQty, " ")),
 _xlpm.cleanNum, SUBSTITUTE(_xlpm.numberText, ",", ""),
 IF(ISNUMBER(--_xlpm.cleanNum), --_xlpm.cleanNum, "")
)</f>
        <v>40320</v>
      </c>
      <c r="J1153" s="6" t="e" cm="1">
        <f t="array" ref="J1153">_xlfn.LET(
 _xlpm.txt, E1153,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53" s="6" t="e" cm="1">
        <f t="array" ref="K1153">_xlfn.LET(
 _xlpm.txt, E1153,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53" s="6" t="str">
        <f>IFERROR(_xlfn.TEXTAFTER(_xlfn.TEXTBEFORE(E1153," PER"),"USD ")," ")</f>
        <v>0.5906</v>
      </c>
      <c r="M1153" s="6" t="e">
        <f t="shared" si="86"/>
        <v>#N/A</v>
      </c>
      <c r="N1153" s="6">
        <v>3696</v>
      </c>
      <c r="O1153" s="6" t="s">
        <v>28</v>
      </c>
      <c r="P1153" s="6">
        <v>508.34200757575758</v>
      </c>
      <c r="Q1153" s="6">
        <v>1878832.06</v>
      </c>
      <c r="R1153" s="6">
        <v>6.8741312721535843</v>
      </c>
      <c r="S1153" s="6">
        <v>25406.789181879649</v>
      </c>
      <c r="T1153" s="27">
        <v>688404</v>
      </c>
      <c r="U1153" s="6">
        <f t="shared" si="87"/>
        <v>515.21613884791111</v>
      </c>
      <c r="V1153" s="6">
        <f t="shared" si="88"/>
        <v>2021</v>
      </c>
      <c r="W1153" s="10" t="str">
        <f>IFERROR(VLOOKUP(VALUE(D1153),'HSN Lookup'!$A:$B,2,0),"Unknown")</f>
        <v>Household Steel Items</v>
      </c>
      <c r="X1153" s="6" t="str">
        <f t="shared" si="89"/>
        <v>Other</v>
      </c>
    </row>
    <row r="1154" spans="1:24">
      <c r="A1154" s="25" t="s">
        <v>24</v>
      </c>
      <c r="B1154" s="6" t="s">
        <v>1549</v>
      </c>
      <c r="C1154" s="6" t="s">
        <v>26</v>
      </c>
      <c r="D1154" s="26" t="s">
        <v>32</v>
      </c>
      <c r="E1154" s="6" t="s">
        <v>1554</v>
      </c>
      <c r="F1154" s="6"/>
      <c r="G1154" s="6" t="str" cm="1">
        <f t="array" ref="G1154">_xlfn.LET(
 _xlpm.txt, TRIM(E1154),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-SM1168</v>
      </c>
      <c r="H1154" s="6" t="str">
        <f t="shared" ref="H1154:H1217" si="90">IFERROR(
    IF(
       AND(ISNUMBER(FIND("(",E1154)),
           NOT(ISNUMBER(SEARCH("QTY", _xlfn.TEXTBEFORE(_xlfn.TEXTAFTER(E1154,"("), ")"))))
       ),
       _xlfn.TEXTBEFORE(_xlfn.TEXTAFTER(E1154,"("), ")"),
       LEFT(E1154, FIND(" ", E1154 &amp; " ") - 1)
    ),
"")</f>
        <v>STEEL</v>
      </c>
      <c r="I1154" s="6" cm="1">
        <f t="array" ref="I1154">_xlfn.LET(
 _xlpm.txt, E1154,
 _xlpm.afterQty, IFERROR(_xlfn.TEXTAFTER(_xlpm.txt, "QTY:"), ""),
 _xlpm.numberText, TRIM(_xlfn.TEXTBEFORE(_xlpm.afterQty, " ")),
 _xlpm.cleanNum, SUBSTITUTE(_xlpm.numberText, ",", ""),
 IF(ISNUMBER(--_xlpm.cleanNum), --_xlpm.cleanNum, "")
)</f>
        <v>57480</v>
      </c>
      <c r="J1154" s="6" t="e" cm="1">
        <f t="array" ref="J1154">_xlfn.LET(
 _xlpm.txt, E1154,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54" s="6" t="e" cm="1">
        <f t="array" ref="K1154">_xlfn.LET(
 _xlpm.txt, E1154,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54" s="6" t="str">
        <f>IFERROR(_xlfn.TEXTAFTER(_xlfn.TEXTBEFORE(E1154," PER"),"USD ")," ")</f>
        <v>1.21</v>
      </c>
      <c r="M1154" s="6" t="e">
        <f t="shared" ref="M1154:M1217" si="91">IF(OR(K1154="PCS",K1154="PC",K1154="NOS"),"PCS",
IF(OR(K1154="SET",K1154="SETS"),"SET",
IF(K1154="PKT","PACK","OTHER")))</f>
        <v>#N/A</v>
      </c>
      <c r="N1154" s="6">
        <v>10777.5</v>
      </c>
      <c r="O1154" s="6" t="s">
        <v>28</v>
      </c>
      <c r="P1154" s="6">
        <v>494.04672976107628</v>
      </c>
      <c r="Q1154" s="6">
        <v>5324588.63</v>
      </c>
      <c r="R1154" s="6">
        <v>6.6808212273303074</v>
      </c>
      <c r="S1154" s="6">
        <v>72002.550777552402</v>
      </c>
      <c r="T1154" s="27">
        <v>1950929.3</v>
      </c>
      <c r="U1154" s="6">
        <f t="shared" ref="U1154:U1217" si="92">P1154+R1154</f>
        <v>500.72755098840656</v>
      </c>
      <c r="V1154" s="6">
        <f t="shared" ref="V1154:V1217" si="93">YEAR(B1154)</f>
        <v>2021</v>
      </c>
      <c r="W1154" s="10" t="str">
        <f>IFERROR(VLOOKUP(VALUE(D1154),'HSN Lookup'!$A:$B,2,0),"Unknown")</f>
        <v>Household Steel Items</v>
      </c>
      <c r="X1154" s="6" t="str">
        <f t="shared" ref="X1154:X1217" si="94">IF(ISNUMBER(SEARCH("SCRUBBER",G1154)),"Scrubber",
 IF(ISNUMBER(SEARCH("STRAINER",G1154)),"Tea Strainer",
 IF(ISNUMBER(SEARCH("BASKET",G1154)),"Basket",
 IF(ISNUMBER(SEARCH("HANGER",G1154)),"Hanger",
 IF(ISNUMBER(SEARCH("STAND",G1154)),"Cloth Stand",
 IF(ISNUMBER(SEARCH("SPRINKLER",G1154)),"Sprinkler",
 IF(ISNUMBER(SEARCH("HOLDER",G1154)),"Holder",
 IF(ISNUMBER(SEARCH("LUNCH BOX",G1154)),"Lunch Box",
 "Other"))))))))</f>
        <v>Hanger</v>
      </c>
    </row>
    <row r="1155" spans="1:24">
      <c r="A1155" s="25" t="s">
        <v>24</v>
      </c>
      <c r="B1155" s="6" t="s">
        <v>1549</v>
      </c>
      <c r="C1155" s="6" t="s">
        <v>26</v>
      </c>
      <c r="D1155" s="26" t="s">
        <v>32</v>
      </c>
      <c r="E1155" s="6" t="s">
        <v>1555</v>
      </c>
      <c r="F1155" s="6"/>
      <c r="G1155" s="6" t="str" cm="1">
        <f t="array" ref="G1155">_xlfn.LET(
 _xlpm.txt, TRIM(E1155),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CADDLE ITEM NO-AM-254</v>
      </c>
      <c r="H1155" s="6" t="str">
        <f t="shared" si="90"/>
        <v>STEEL</v>
      </c>
      <c r="I1155" s="6" cm="1">
        <f t="array" ref="I1155">_xlfn.LET(
 _xlpm.txt, E1155,
 _xlpm.afterQty, IFERROR(_xlfn.TEXTAFTER(_xlpm.txt, "QTY:"), ""),
 _xlpm.numberText, TRIM(_xlfn.TEXTBEFORE(_xlpm.afterQty, " ")),
 _xlpm.cleanNum, SUBSTITUTE(_xlpm.numberText, ",", ""),
 IF(ISNUMBER(--_xlpm.cleanNum), --_xlpm.cleanNum, "")
)</f>
        <v>20160</v>
      </c>
      <c r="J1155" s="6" t="e" cm="1">
        <f t="array" ref="J1155">_xlfn.LET(
 _xlpm.txt, E1155,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55" s="6" t="e" cm="1">
        <f t="array" ref="K1155">_xlfn.LET(
 _xlpm.txt, E1155,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55" s="6" t="str">
        <f>IFERROR(_xlfn.TEXTAFTER(_xlfn.TEXTBEFORE(E1155," PER"),"USD ")," ")</f>
        <v>0.5906</v>
      </c>
      <c r="M1155" s="6" t="e">
        <f t="shared" si="91"/>
        <v>#N/A</v>
      </c>
      <c r="N1155" s="6">
        <v>1792</v>
      </c>
      <c r="O1155" s="6" t="s">
        <v>28</v>
      </c>
      <c r="P1155" s="6">
        <v>524.22786272321423</v>
      </c>
      <c r="Q1155" s="6">
        <v>939416.33</v>
      </c>
      <c r="R1155" s="6">
        <v>7.088950138244952</v>
      </c>
      <c r="S1155" s="6">
        <v>12703.398647734961</v>
      </c>
      <c r="T1155" s="27">
        <v>344202.2</v>
      </c>
      <c r="U1155" s="6">
        <f t="shared" si="92"/>
        <v>531.3168128614592</v>
      </c>
      <c r="V1155" s="6">
        <f t="shared" si="93"/>
        <v>2021</v>
      </c>
      <c r="W1155" s="10" t="str">
        <f>IFERROR(VLOOKUP(VALUE(D1155),'HSN Lookup'!$A:$B,2,0),"Unknown")</f>
        <v>Household Steel Items</v>
      </c>
      <c r="X1155" s="6" t="str">
        <f t="shared" si="94"/>
        <v>Other</v>
      </c>
    </row>
    <row r="1156" spans="1:24">
      <c r="A1156" s="25" t="s">
        <v>24</v>
      </c>
      <c r="B1156" s="6" t="s">
        <v>1556</v>
      </c>
      <c r="C1156" s="6" t="s">
        <v>26</v>
      </c>
      <c r="D1156" s="26" t="s">
        <v>32</v>
      </c>
      <c r="E1156" s="6" t="s">
        <v>1557</v>
      </c>
      <c r="F1156" s="6"/>
      <c r="G1156" s="6" t="str" cm="1">
        <f t="array" ref="G1156">_xlfn.LET(
 _xlpm.txt, TRIM(E1156),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CLOTH RACK 3 LAYERS 03-027I (MADE UP OF MILD STEEL)</v>
      </c>
      <c r="H1156" s="6" t="str">
        <f t="shared" si="90"/>
        <v>MADE UP OF MILD STEEL</v>
      </c>
      <c r="I1156" s="6" cm="1">
        <f t="array" ref="I1156">_xlfn.LET(
 _xlpm.txt, E1156,
 _xlpm.afterQty, IFERROR(_xlfn.TEXTAFTER(_xlpm.txt, "QTY:"), ""),
 _xlpm.numberText, TRIM(_xlfn.TEXTBEFORE(_xlpm.afterQty, " ")),
 _xlpm.cleanNum, SUBSTITUTE(_xlpm.numberText, ",", ""),
 IF(ISNUMBER(--_xlpm.cleanNum), --_xlpm.cleanNum, "")
)</f>
        <v>1824</v>
      </c>
      <c r="J1156" s="6" cm="1">
        <f t="array" ref="J1156">_xlfn.LET(
 _xlpm.txt, E1156,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1824</v>
      </c>
      <c r="K1156" s="6" t="str" cm="1">
        <f t="array" ref="K1156">_xlfn.LET(
 _xlpm.txt, E1156,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56" s="6" t="str">
        <f>IFERROR(_xlfn.TEXTAFTER(_xlfn.TEXTBEFORE(E1156," PER"),"USD ")," ")</f>
        <v xml:space="preserve"> </v>
      </c>
      <c r="M1156" s="6" t="str">
        <f t="shared" si="91"/>
        <v>PCS</v>
      </c>
      <c r="N1156" s="6">
        <v>10488</v>
      </c>
      <c r="O1156" s="6" t="s">
        <v>28</v>
      </c>
      <c r="P1156" s="6">
        <v>187.00390827612509</v>
      </c>
      <c r="Q1156" s="6">
        <v>1961296.99</v>
      </c>
      <c r="R1156" s="6">
        <v>2.5287884824357691</v>
      </c>
      <c r="S1156" s="6">
        <v>26521.93360378634</v>
      </c>
      <c r="T1156" s="27">
        <v>718619.2</v>
      </c>
      <c r="U1156" s="6">
        <f t="shared" si="92"/>
        <v>189.53269675856086</v>
      </c>
      <c r="V1156" s="6">
        <f t="shared" si="93"/>
        <v>2021</v>
      </c>
      <c r="W1156" s="10" t="str">
        <f>IFERROR(VLOOKUP(VALUE(D1156),'HSN Lookup'!$A:$B,2,0),"Unknown")</f>
        <v>Household Steel Items</v>
      </c>
      <c r="X1156" s="6" t="str">
        <f t="shared" si="94"/>
        <v>Other</v>
      </c>
    </row>
    <row r="1157" spans="1:24">
      <c r="A1157" s="25" t="s">
        <v>24</v>
      </c>
      <c r="B1157" s="6" t="s">
        <v>1558</v>
      </c>
      <c r="C1157" s="6" t="s">
        <v>26</v>
      </c>
      <c r="D1157" s="26" t="s">
        <v>29</v>
      </c>
      <c r="E1157" s="6" t="s">
        <v>1559</v>
      </c>
      <c r="F1157" s="6" t="str">
        <f>LEFT(E1157, FIND(" ", E1157)-1)</f>
        <v>SS</v>
      </c>
      <c r="G1157" s="6" t="str" cm="1">
        <f t="array" ref="G1157">_xlfn.LET(
 _xlpm.txt, TRIM(E1157),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 PCS SET - SS410</v>
      </c>
      <c r="H1157" s="6" t="str">
        <f t="shared" si="90"/>
        <v>SS</v>
      </c>
      <c r="I1157" s="6" t="str" cm="1">
        <f t="array" ref="I1157">_xlfn.LET(
 _xlpm.txt, E1157,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57" s="6" t="e" cm="1">
        <f t="array" ref="J1157">_xlfn.LET(
 _xlpm.txt, E1157,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57" s="6" t="str" cm="1">
        <f t="array" ref="K1157">_xlfn.LET(
 _xlpm.txt, E1157,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57" s="6" t="str">
        <f>IFERROR(_xlfn.TEXTAFTER(_xlfn.TEXTBEFORE(E1157," PER"),"USD ")," ")</f>
        <v>0.193</v>
      </c>
      <c r="M1157" s="6" t="str">
        <f t="shared" si="91"/>
        <v>SET</v>
      </c>
      <c r="N1157" s="6">
        <v>7717.5</v>
      </c>
      <c r="O1157" s="6" t="s">
        <v>28</v>
      </c>
      <c r="P1157" s="6">
        <v>262.48131130547449</v>
      </c>
      <c r="Q1157" s="6">
        <v>2025699.52</v>
      </c>
      <c r="R1157" s="6">
        <v>3.5422579123545832</v>
      </c>
      <c r="S1157" s="6">
        <v>27337.375438596489</v>
      </c>
      <c r="T1157" s="27">
        <v>890497.5</v>
      </c>
      <c r="U1157" s="6">
        <f t="shared" si="92"/>
        <v>266.02356921782905</v>
      </c>
      <c r="V1157" s="6">
        <f t="shared" si="93"/>
        <v>2021</v>
      </c>
      <c r="W1157" s="10" t="str">
        <f>IFERROR(VLOOKUP(VALUE(D1157),'HSN Lookup'!$A:$B,2,0),"Unknown")</f>
        <v>Steel Scrubbers</v>
      </c>
      <c r="X1157" s="6" t="str">
        <f t="shared" si="94"/>
        <v>Scrubber</v>
      </c>
    </row>
    <row r="1158" spans="1:24">
      <c r="A1158" s="25" t="s">
        <v>24</v>
      </c>
      <c r="B1158" s="6" t="s">
        <v>1560</v>
      </c>
      <c r="C1158" s="6" t="s">
        <v>26</v>
      </c>
      <c r="D1158" s="26" t="s">
        <v>32</v>
      </c>
      <c r="E1158" s="6" t="s">
        <v>1561</v>
      </c>
      <c r="F1158" s="6" t="str">
        <f>LEFT(E1158, FIND(" ", E1158)-1)</f>
        <v>SS</v>
      </c>
      <c r="G1158" s="6" t="str" cm="1">
        <f t="array" ref="G1158">_xlfn.LET(
 _xlpm.txt, TRIM(E1158),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600ML - KWP-600B</v>
      </c>
      <c r="H1158" s="6" t="str">
        <f t="shared" si="90"/>
        <v>SS</v>
      </c>
      <c r="I1158" s="6" t="str" cm="1">
        <f t="array" ref="I1158">_xlfn.LET(
 _xlpm.txt, E1158,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58" s="6" cm="1">
        <f t="array" ref="J1158">_xlfn.LET(
 _xlpm.txt, E1158,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16200</v>
      </c>
      <c r="K1158" s="6" t="str" cm="1">
        <f t="array" ref="K1158">_xlfn.LET(
 _xlpm.txt, E1158,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58" s="6" t="str">
        <f>IFERROR(_xlfn.TEXTAFTER(_xlfn.TEXTBEFORE(E1158," PER"),"USD ")," ")</f>
        <v>1.20</v>
      </c>
      <c r="M1158" s="6" t="str">
        <f t="shared" si="91"/>
        <v>PCS</v>
      </c>
      <c r="N1158" s="6">
        <v>2835</v>
      </c>
      <c r="O1158" s="6" t="s">
        <v>1562</v>
      </c>
      <c r="P1158" s="6">
        <v>557.89807054673724</v>
      </c>
      <c r="Q1158" s="6">
        <v>1581641.03</v>
      </c>
      <c r="R1158" s="6">
        <v>7.5289888062987487</v>
      </c>
      <c r="S1158" s="6">
        <v>21344.683265856951</v>
      </c>
      <c r="T1158" s="27">
        <v>579513.30000000005</v>
      </c>
      <c r="U1158" s="6">
        <f t="shared" si="92"/>
        <v>565.42705935303604</v>
      </c>
      <c r="V1158" s="6">
        <f t="shared" si="93"/>
        <v>2021</v>
      </c>
      <c r="W1158" s="10" t="str">
        <f>IFERROR(VLOOKUP(VALUE(D1158),'HSN Lookup'!$A:$B,2,0),"Unknown")</f>
        <v>Household Steel Items</v>
      </c>
      <c r="X1158" s="6" t="str">
        <f t="shared" si="94"/>
        <v>Other</v>
      </c>
    </row>
    <row r="1159" spans="1:24">
      <c r="A1159" s="25" t="s">
        <v>24</v>
      </c>
      <c r="B1159" s="6" t="s">
        <v>1563</v>
      </c>
      <c r="C1159" s="6" t="s">
        <v>26</v>
      </c>
      <c r="D1159" s="26" t="s">
        <v>32</v>
      </c>
      <c r="E1159" s="6" t="s">
        <v>1564</v>
      </c>
      <c r="F1159" s="6" t="str">
        <f>LEFT(E1159, FIND(" ", E1159)-1)</f>
        <v>NP-003</v>
      </c>
      <c r="G1159" s="6" t="str" cm="1">
        <f t="array" ref="G1159">_xlfn.LET(
 _xlpm.txt, TRIM(E1159),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STEEL ZHARA</v>
      </c>
      <c r="H1159" s="6" t="str">
        <f t="shared" si="90"/>
        <v>NP-003</v>
      </c>
      <c r="I1159" s="6" cm="1">
        <f t="array" ref="I1159">_xlfn.LET(
 _xlpm.txt, E1159,
 _xlpm.afterQty, IFERROR(_xlfn.TEXTAFTER(_xlpm.txt, "QTY:"), ""),
 _xlpm.numberText, TRIM(_xlfn.TEXTBEFORE(_xlpm.afterQty, " ")),
 _xlpm.cleanNum, SUBSTITUTE(_xlpm.numberText, ",", ""),
 IF(ISNUMBER(--_xlpm.cleanNum), --_xlpm.cleanNum, "")
)</f>
        <v>60000</v>
      </c>
      <c r="J1159" s="6" cm="1">
        <f t="array" ref="J1159">_xlfn.LET(
 _xlpm.txt, E1159,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60000</v>
      </c>
      <c r="K1159" s="6" t="str" cm="1">
        <f t="array" ref="K1159">_xlfn.LET(
 _xlpm.txt, E1159,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59" s="6" t="str">
        <f>IFERROR(_xlfn.TEXTAFTER(_xlfn.TEXTBEFORE(E1159," PER"),"USD ")," ")</f>
        <v>0.4585</v>
      </c>
      <c r="M1159" s="6" t="str">
        <f t="shared" si="91"/>
        <v>PCS</v>
      </c>
      <c r="N1159" s="6">
        <v>5600</v>
      </c>
      <c r="O1159" s="6" t="s">
        <v>1562</v>
      </c>
      <c r="P1159" s="6">
        <v>389.76584821428571</v>
      </c>
      <c r="Q1159" s="6">
        <v>2182688.75</v>
      </c>
      <c r="R1159" s="6">
        <v>5.2599979516097939</v>
      </c>
      <c r="S1159" s="6">
        <v>29455.988529014849</v>
      </c>
      <c r="T1159" s="27">
        <v>799737.1</v>
      </c>
      <c r="U1159" s="6">
        <f t="shared" si="92"/>
        <v>395.02584616589553</v>
      </c>
      <c r="V1159" s="6">
        <f t="shared" si="93"/>
        <v>2021</v>
      </c>
      <c r="W1159" s="10" t="str">
        <f>IFERROR(VLOOKUP(VALUE(D1159),'HSN Lookup'!$A:$B,2,0),"Unknown")</f>
        <v>Household Steel Items</v>
      </c>
      <c r="X1159" s="6" t="str">
        <f t="shared" si="94"/>
        <v>Other</v>
      </c>
    </row>
    <row r="1160" spans="1:24">
      <c r="A1160" s="25" t="s">
        <v>24</v>
      </c>
      <c r="B1160" s="6" t="s">
        <v>1563</v>
      </c>
      <c r="C1160" s="6" t="s">
        <v>26</v>
      </c>
      <c r="D1160" s="26" t="s">
        <v>32</v>
      </c>
      <c r="E1160" s="6" t="s">
        <v>1565</v>
      </c>
      <c r="F1160" s="6" t="str">
        <f>LEFT(E1160, FIND(" ", E1160)-1)</f>
        <v>DS-25</v>
      </c>
      <c r="G1160" s="6" t="str" cm="1">
        <f t="array" ref="G1160">_xlfn.LET(
 _xlpm.txt, TRIM(E1160),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GRATER WITH HANDLE</v>
      </c>
      <c r="H1160" s="6" t="str">
        <f t="shared" si="90"/>
        <v>DS-25</v>
      </c>
      <c r="I1160" s="6" cm="1">
        <f t="array" ref="I1160">_xlfn.LET(
 _xlpm.txt, E1160,
 _xlpm.afterQty, IFERROR(_xlfn.TEXTAFTER(_xlpm.txt, "QTY:"), ""),
 _xlpm.numberText, TRIM(_xlfn.TEXTBEFORE(_xlpm.afterQty, " ")),
 _xlpm.cleanNum, SUBSTITUTE(_xlpm.numberText, ",", ""),
 IF(ISNUMBER(--_xlpm.cleanNum), --_xlpm.cleanNum, "")
)</f>
        <v>80760</v>
      </c>
      <c r="J1160" s="6" t="e" cm="1">
        <f t="array" ref="J1160">_xlfn.LET(
 _xlpm.txt, E1160,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60" s="6" t="e" cm="1">
        <f t="array" ref="K1160">_xlfn.LET(
 _xlpm.txt, E1160,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60" s="6" t="str">
        <f>IFERROR(_xlfn.TEXTAFTER(_xlfn.TEXTBEFORE(E1160," PER"),"USD ")," ")</f>
        <v>0.2362</v>
      </c>
      <c r="M1160" s="6" t="e">
        <f t="shared" si="91"/>
        <v>#N/A</v>
      </c>
      <c r="N1160" s="6">
        <v>2692</v>
      </c>
      <c r="O1160" s="6" t="s">
        <v>1562</v>
      </c>
      <c r="P1160" s="6">
        <v>562.21484026745918</v>
      </c>
      <c r="Q1160" s="6">
        <v>1513482.35</v>
      </c>
      <c r="R1160" s="6">
        <v>7.5872448079279247</v>
      </c>
      <c r="S1160" s="6">
        <v>20424.863022941969</v>
      </c>
      <c r="T1160" s="27">
        <v>554539.9</v>
      </c>
      <c r="U1160" s="6">
        <f t="shared" si="92"/>
        <v>569.80208507538714</v>
      </c>
      <c r="V1160" s="6">
        <f t="shared" si="93"/>
        <v>2021</v>
      </c>
      <c r="W1160" s="10" t="str">
        <f>IFERROR(VLOOKUP(VALUE(D1160),'HSN Lookup'!$A:$B,2,0),"Unknown")</f>
        <v>Household Steel Items</v>
      </c>
      <c r="X1160" s="6" t="str">
        <f t="shared" si="94"/>
        <v>Other</v>
      </c>
    </row>
    <row r="1161" spans="1:24">
      <c r="A1161" s="25" t="s">
        <v>24</v>
      </c>
      <c r="B1161" s="6" t="s">
        <v>1563</v>
      </c>
      <c r="C1161" s="6" t="s">
        <v>26</v>
      </c>
      <c r="D1161" s="26" t="s">
        <v>32</v>
      </c>
      <c r="E1161" s="6" t="s">
        <v>1566</v>
      </c>
      <c r="F1161" s="6" t="str">
        <f>LEFT(E1161, FIND(" ", E1161)-1)</f>
        <v>RS-02</v>
      </c>
      <c r="G1161" s="6" t="str" cm="1">
        <f t="array" ref="G1161">_xlfn.LET(
 _xlpm.txt, TRIM(E1161),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STEEL HAND BLENDER</v>
      </c>
      <c r="H1161" s="6" t="str">
        <f t="shared" si="90"/>
        <v>RS-02</v>
      </c>
      <c r="I1161" s="6" cm="1">
        <f t="array" ref="I1161">_xlfn.LET(
 _xlpm.txt, E1161,
 _xlpm.afterQty, IFERROR(_xlfn.TEXTAFTER(_xlpm.txt, "QTY:"), ""),
 _xlpm.numberText, TRIM(_xlfn.TEXTBEFORE(_xlpm.afterQty, " ")),
 _xlpm.cleanNum, SUBSTITUTE(_xlpm.numberText, ",", ""),
 IF(ISNUMBER(--_xlpm.cleanNum), --_xlpm.cleanNum, "")
)</f>
        <v>50000</v>
      </c>
      <c r="J1161" s="6" cm="1">
        <f t="array" ref="J1161">_xlfn.LET(
 _xlpm.txt, E1161,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50000</v>
      </c>
      <c r="K1161" s="6" t="str" cm="1">
        <f t="array" ref="K1161">_xlfn.LET(
 _xlpm.txt, E1161,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61" s="6" t="str">
        <f>IFERROR(_xlfn.TEXTAFTER(_xlfn.TEXTBEFORE(E1161," PER"),"USD ")," ")</f>
        <v>0.4569</v>
      </c>
      <c r="M1161" s="6" t="str">
        <f t="shared" si="91"/>
        <v>PCS</v>
      </c>
      <c r="N1161" s="6">
        <v>3000</v>
      </c>
      <c r="O1161" s="6" t="s">
        <v>1562</v>
      </c>
      <c r="P1161" s="6">
        <v>604.18665333333331</v>
      </c>
      <c r="Q1161" s="6">
        <v>1812559.96</v>
      </c>
      <c r="R1161" s="6">
        <v>8.1536660368870901</v>
      </c>
      <c r="S1161" s="6">
        <v>24460.998110661269</v>
      </c>
      <c r="T1161" s="27">
        <v>664122</v>
      </c>
      <c r="U1161" s="6">
        <f t="shared" si="92"/>
        <v>612.34031937022041</v>
      </c>
      <c r="V1161" s="6">
        <f t="shared" si="93"/>
        <v>2021</v>
      </c>
      <c r="W1161" s="10" t="str">
        <f>IFERROR(VLOOKUP(VALUE(D1161),'HSN Lookup'!$A:$B,2,0),"Unknown")</f>
        <v>Household Steel Items</v>
      </c>
      <c r="X1161" s="6" t="str">
        <f t="shared" si="94"/>
        <v>Other</v>
      </c>
    </row>
    <row r="1162" spans="1:24">
      <c r="A1162" s="25" t="s">
        <v>24</v>
      </c>
      <c r="B1162" s="6" t="s">
        <v>1567</v>
      </c>
      <c r="C1162" s="6" t="s">
        <v>26</v>
      </c>
      <c r="D1162" s="26" t="s">
        <v>32</v>
      </c>
      <c r="E1162" s="6" t="s">
        <v>1568</v>
      </c>
      <c r="F1162" s="6" t="str">
        <f>LEFT(E1162, FIND(" ", E1162)-1)</f>
        <v>NP-20</v>
      </c>
      <c r="G1162" s="6" t="str" cm="1">
        <f t="array" ref="G1162">_xlfn.LET(
 _xlpm.txt, TRIM(E1162),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S-308-C6</v>
      </c>
      <c r="H1162" s="6" t="str">
        <f t="shared" si="90"/>
        <v>NP-20</v>
      </c>
      <c r="I1162" s="6" cm="1">
        <f t="array" ref="I1162">_xlfn.LET(
 _xlpm.txt, E1162,
 _xlpm.afterQty, IFERROR(_xlfn.TEXTAFTER(_xlpm.txt, "QTY:"), ""),
 _xlpm.numberText, TRIM(_xlfn.TEXTBEFORE(_xlpm.afterQty, " ")),
 _xlpm.cleanNum, SUBSTITUTE(_xlpm.numberText, ",", ""),
 IF(ISNUMBER(--_xlpm.cleanNum), --_xlpm.cleanNum, "")
)</f>
        <v>4860</v>
      </c>
      <c r="J1162" s="6" cm="1">
        <f t="array" ref="J1162">_xlfn.LET(
 _xlpm.txt, E1162,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4860</v>
      </c>
      <c r="K1162" s="6" t="str" cm="1">
        <f t="array" ref="K1162">_xlfn.LET(
 _xlpm.txt, E1162,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62" s="6" t="str">
        <f>IFERROR(_xlfn.TEXTAFTER(_xlfn.TEXTBEFORE(E1162," PER"),"USD ")," ")</f>
        <v>1.060</v>
      </c>
      <c r="M1162" s="6" t="str">
        <f t="shared" si="91"/>
        <v>PCS</v>
      </c>
      <c r="N1162" s="6">
        <v>864</v>
      </c>
      <c r="O1162" s="6" t="s">
        <v>1562</v>
      </c>
      <c r="P1162" s="6">
        <v>477.59061342592588</v>
      </c>
      <c r="Q1162" s="6">
        <v>412638.29</v>
      </c>
      <c r="R1162" s="6">
        <v>6.4452174551407007</v>
      </c>
      <c r="S1162" s="6">
        <v>5568.6678812415657</v>
      </c>
      <c r="T1162" s="27">
        <v>151190.79999999999</v>
      </c>
      <c r="U1162" s="6">
        <f t="shared" si="92"/>
        <v>484.0358308810666</v>
      </c>
      <c r="V1162" s="6">
        <f t="shared" si="93"/>
        <v>2021</v>
      </c>
      <c r="W1162" s="10" t="str">
        <f>IFERROR(VLOOKUP(VALUE(D1162),'HSN Lookup'!$A:$B,2,0),"Unknown")</f>
        <v>Household Steel Items</v>
      </c>
      <c r="X1162" s="6" t="str">
        <f t="shared" si="94"/>
        <v>Other</v>
      </c>
    </row>
    <row r="1163" spans="1:24">
      <c r="A1163" s="25" t="s">
        <v>24</v>
      </c>
      <c r="B1163" s="6" t="s">
        <v>1567</v>
      </c>
      <c r="C1163" s="6" t="s">
        <v>26</v>
      </c>
      <c r="D1163" s="26" t="s">
        <v>32</v>
      </c>
      <c r="E1163" s="6" t="s">
        <v>1569</v>
      </c>
      <c r="F1163" s="6" t="str">
        <f>LEFT(E1163, FIND(" ", E1163)-1)</f>
        <v>SB-01</v>
      </c>
      <c r="G1163" s="6" t="str" cm="1">
        <f t="array" ref="G1163">_xlfn.LET(
 _xlpm.txt, TRIM(E1163),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SG-702</v>
      </c>
      <c r="H1163" s="6" t="str">
        <f t="shared" si="90"/>
        <v>SB-01</v>
      </c>
      <c r="I1163" s="6" cm="1">
        <f t="array" ref="I1163">_xlfn.LET(
 _xlpm.txt, E1163,
 _xlpm.afterQty, IFERROR(_xlfn.TEXTAFTER(_xlpm.txt, "QTY:"), ""),
 _xlpm.numberText, TRIM(_xlfn.TEXTBEFORE(_xlpm.afterQty, " ")),
 _xlpm.cleanNum, SUBSTITUTE(_xlpm.numberText, ",", ""),
 IF(ISNUMBER(--_xlpm.cleanNum), --_xlpm.cleanNum, "")
)</f>
        <v>17964</v>
      </c>
      <c r="J1163" s="6" cm="1">
        <f t="array" ref="J1163">_xlfn.LET(
 _xlpm.txt, E1163,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17964</v>
      </c>
      <c r="K1163" s="6" t="str" cm="1">
        <f t="array" ref="K1163">_xlfn.LET(
 _xlpm.txt, E1163,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63" s="6" t="str">
        <f>IFERROR(_xlfn.TEXTAFTER(_xlfn.TEXTBEFORE(E1163," PER"),"USD ")," ")</f>
        <v>1.130</v>
      </c>
      <c r="M1163" s="6" t="str">
        <f t="shared" si="91"/>
        <v>PCS</v>
      </c>
      <c r="N1163" s="6">
        <v>2844.3</v>
      </c>
      <c r="O1163" s="6" t="s">
        <v>1562</v>
      </c>
      <c r="P1163" s="6">
        <v>571.65429455402034</v>
      </c>
      <c r="Q1163" s="6">
        <v>1625956.31</v>
      </c>
      <c r="R1163" s="6">
        <v>7.7146328549800316</v>
      </c>
      <c r="S1163" s="6">
        <v>21942.730229419711</v>
      </c>
      <c r="T1163" s="27">
        <v>595750.40000000002</v>
      </c>
      <c r="U1163" s="6">
        <f t="shared" si="92"/>
        <v>579.36892740900032</v>
      </c>
      <c r="V1163" s="6">
        <f t="shared" si="93"/>
        <v>2021</v>
      </c>
      <c r="W1163" s="10" t="str">
        <f>IFERROR(VLOOKUP(VALUE(D1163),'HSN Lookup'!$A:$B,2,0),"Unknown")</f>
        <v>Household Steel Items</v>
      </c>
      <c r="X1163" s="6" t="str">
        <f t="shared" si="94"/>
        <v>Other</v>
      </c>
    </row>
    <row r="1164" spans="1:24">
      <c r="A1164" s="25" t="s">
        <v>24</v>
      </c>
      <c r="B1164" s="6" t="s">
        <v>1567</v>
      </c>
      <c r="C1164" s="6" t="s">
        <v>26</v>
      </c>
      <c r="D1164" s="26" t="s">
        <v>32</v>
      </c>
      <c r="E1164" s="6" t="s">
        <v>1570</v>
      </c>
      <c r="F1164" s="6" t="str">
        <f>LEFT(E1164, FIND(" ", E1164)-1)</f>
        <v>MP-202</v>
      </c>
      <c r="G1164" s="6" t="str" cm="1">
        <f t="array" ref="G1164">_xlfn.LET(
 _xlpm.txt, TRIM(E1164),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KOOU 750ML</v>
      </c>
      <c r="H1164" s="6" t="str">
        <f t="shared" si="90"/>
        <v>MP-202</v>
      </c>
      <c r="I1164" s="6" cm="1">
        <f t="array" ref="I1164">_xlfn.LET(
 _xlpm.txt, E1164,
 _xlpm.afterQty, IFERROR(_xlfn.TEXTAFTER(_xlpm.txt, "QTY:"), ""),
 _xlpm.numberText, TRIM(_xlfn.TEXTBEFORE(_xlpm.afterQty, " ")),
 _xlpm.cleanNum, SUBSTITUTE(_xlpm.numberText, ",", ""),
 IF(ISNUMBER(--_xlpm.cleanNum), --_xlpm.cleanNum, "")
)</f>
        <v>21096</v>
      </c>
      <c r="J1164" s="6" cm="1">
        <f t="array" ref="J1164">_xlfn.LET(
 _xlpm.txt, E1164,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21096</v>
      </c>
      <c r="K1164" s="6" t="str" cm="1">
        <f t="array" ref="K1164">_xlfn.LET(
 _xlpm.txt, E1164,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64" s="6" t="str">
        <f>IFERROR(_xlfn.TEXTAFTER(_xlfn.TEXTBEFORE(E1164," PER"),"USD ")," ")</f>
        <v>1.142</v>
      </c>
      <c r="M1164" s="6" t="str">
        <f t="shared" si="91"/>
        <v>PCS</v>
      </c>
      <c r="N1164" s="6">
        <v>3809</v>
      </c>
      <c r="O1164" s="6" t="s">
        <v>1562</v>
      </c>
      <c r="P1164" s="6">
        <v>506.62034917301128</v>
      </c>
      <c r="Q1164" s="6">
        <v>1929716.91</v>
      </c>
      <c r="R1164" s="6">
        <v>6.8369817702160773</v>
      </c>
      <c r="S1164" s="6">
        <v>26042.063562753039</v>
      </c>
      <c r="T1164" s="27">
        <v>707048.3</v>
      </c>
      <c r="U1164" s="6">
        <f t="shared" si="92"/>
        <v>513.45733094322736</v>
      </c>
      <c r="V1164" s="6">
        <f t="shared" si="93"/>
        <v>2021</v>
      </c>
      <c r="W1164" s="10" t="str">
        <f>IFERROR(VLOOKUP(VALUE(D1164),'HSN Lookup'!$A:$B,2,0),"Unknown")</f>
        <v>Household Steel Items</v>
      </c>
      <c r="X1164" s="6" t="str">
        <f t="shared" si="94"/>
        <v>Other</v>
      </c>
    </row>
    <row r="1165" spans="1:24">
      <c r="A1165" s="25" t="s">
        <v>24</v>
      </c>
      <c r="B1165" s="6" t="s">
        <v>1567</v>
      </c>
      <c r="C1165" s="6" t="s">
        <v>26</v>
      </c>
      <c r="D1165" s="26" t="s">
        <v>32</v>
      </c>
      <c r="E1165" s="6" t="s">
        <v>1571</v>
      </c>
      <c r="F1165" s="6" t="str">
        <f>LEFT(E1165, FIND(" ", E1165)-1)</f>
        <v>NP-21</v>
      </c>
      <c r="G1165" s="6" t="str" cm="1">
        <f t="array" ref="G1165">_xlfn.LET(
 _xlpm.txt, TRIM(E1165),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650ML S115</v>
      </c>
      <c r="H1165" s="6" t="str">
        <f t="shared" si="90"/>
        <v>NP-21</v>
      </c>
      <c r="I1165" s="6" cm="1">
        <f t="array" ref="I1165">_xlfn.LET(
 _xlpm.txt, E1165,
 _xlpm.afterQty, IFERROR(_xlfn.TEXTAFTER(_xlpm.txt, "QTY:"), ""),
 _xlpm.numberText, TRIM(_xlfn.TEXTBEFORE(_xlpm.afterQty, " ")),
 _xlpm.cleanNum, SUBSTITUTE(_xlpm.numberText, ",", ""),
 IF(ISNUMBER(--_xlpm.cleanNum), --_xlpm.cleanNum, "")
)</f>
        <v>43164</v>
      </c>
      <c r="J1165" s="6" cm="1">
        <f t="array" ref="J1165">_xlfn.LET(
 _xlpm.txt, E1165,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43164</v>
      </c>
      <c r="K1165" s="6" t="str" cm="1">
        <f t="array" ref="K1165">_xlfn.LET(
 _xlpm.txt, E1165,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65" s="6" t="str">
        <f>IFERROR(_xlfn.TEXTAFTER(_xlfn.TEXTBEFORE(E1165," PER"),"USD ")," ")</f>
        <v>1.110</v>
      </c>
      <c r="M1165" s="6" t="str">
        <f t="shared" si="91"/>
        <v>PCS</v>
      </c>
      <c r="N1165" s="6">
        <v>7673.6</v>
      </c>
      <c r="O1165" s="6" t="s">
        <v>1562</v>
      </c>
      <c r="P1165" s="6">
        <v>500.11846981859878</v>
      </c>
      <c r="Q1165" s="6">
        <v>3837709.09</v>
      </c>
      <c r="R1165" s="6">
        <v>6.7492371095627366</v>
      </c>
      <c r="S1165" s="6">
        <v>51790.945883940622</v>
      </c>
      <c r="T1165" s="27">
        <v>1406136.6</v>
      </c>
      <c r="U1165" s="6">
        <f t="shared" si="92"/>
        <v>506.86770692816151</v>
      </c>
      <c r="V1165" s="6">
        <f t="shared" si="93"/>
        <v>2021</v>
      </c>
      <c r="W1165" s="10" t="str">
        <f>IFERROR(VLOOKUP(VALUE(D1165),'HSN Lookup'!$A:$B,2,0),"Unknown")</f>
        <v>Household Steel Items</v>
      </c>
      <c r="X1165" s="6" t="str">
        <f t="shared" si="94"/>
        <v>Other</v>
      </c>
    </row>
    <row r="1166" spans="1:24">
      <c r="A1166" s="25" t="s">
        <v>24</v>
      </c>
      <c r="B1166" s="6" t="s">
        <v>1572</v>
      </c>
      <c r="C1166" s="6" t="s">
        <v>26</v>
      </c>
      <c r="D1166" s="26" t="s">
        <v>32</v>
      </c>
      <c r="E1166" s="6" t="s">
        <v>1573</v>
      </c>
      <c r="F1166" s="6" t="str">
        <f>LEFT(E1166, FIND(" ", E1166)-1)</f>
        <v>MILD</v>
      </c>
      <c r="G1166" s="6" t="str" cm="1">
        <f t="array" ref="G1166">_xlfn.LET(
 _xlpm.txt, TRIM(E1166),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RYX-02-021A</v>
      </c>
      <c r="H1166" s="6" t="str">
        <f t="shared" si="90"/>
        <v>MILD</v>
      </c>
      <c r="I1166" s="6" t="str" cm="1">
        <f t="array" ref="I1166">_xlfn.LET(
 _xlpm.txt, E1166,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66" s="6" t="e" cm="1">
        <f t="array" ref="J1166">_xlfn.LET(
 _xlpm.txt, E1166,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66" s="6" t="e" cm="1">
        <f t="array" ref="K1166">_xlfn.LET(
 _xlpm.txt, E1166,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66" s="6" t="str">
        <f>IFERROR(_xlfn.TEXTAFTER(_xlfn.TEXTBEFORE(E1166," PER"),"USD ")," ")</f>
        <v>8.85</v>
      </c>
      <c r="M1166" s="6" t="e">
        <f t="shared" si="91"/>
        <v>#N/A</v>
      </c>
      <c r="N1166" s="6">
        <v>38016</v>
      </c>
      <c r="O1166" s="6" t="s">
        <v>1562</v>
      </c>
      <c r="P1166" s="6">
        <v>226.63152146464651</v>
      </c>
      <c r="Q1166" s="6">
        <v>8615623.9199999999</v>
      </c>
      <c r="R1166" s="6">
        <v>3.0584550804945541</v>
      </c>
      <c r="S1166" s="6">
        <v>116270.228340081</v>
      </c>
      <c r="T1166" s="27">
        <v>3156764.6</v>
      </c>
      <c r="U1166" s="6">
        <f t="shared" si="92"/>
        <v>229.68997654514106</v>
      </c>
      <c r="V1166" s="6">
        <f t="shared" si="93"/>
        <v>2021</v>
      </c>
      <c r="W1166" s="10" t="str">
        <f>IFERROR(VLOOKUP(VALUE(D1166),'HSN Lookup'!$A:$B,2,0),"Unknown")</f>
        <v>Household Steel Items</v>
      </c>
      <c r="X1166" s="6" t="str">
        <f t="shared" si="94"/>
        <v>Cloth Stand</v>
      </c>
    </row>
    <row r="1167" spans="1:24">
      <c r="A1167" s="25" t="s">
        <v>24</v>
      </c>
      <c r="B1167" s="6" t="s">
        <v>1572</v>
      </c>
      <c r="C1167" s="6" t="s">
        <v>26</v>
      </c>
      <c r="D1167" s="26" t="s">
        <v>32</v>
      </c>
      <c r="E1167" s="6" t="s">
        <v>1574</v>
      </c>
      <c r="F1167" s="6" t="str">
        <f>LEFT(E1167, FIND(" ", E1167)-1)</f>
        <v>MILD</v>
      </c>
      <c r="G1167" s="6" t="str" cm="1">
        <f t="array" ref="G1167">_xlfn.LET(
 _xlpm.txt, TRIM(E1167),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RYX-02-020</v>
      </c>
      <c r="H1167" s="6" t="str">
        <f t="shared" si="90"/>
        <v>MILD</v>
      </c>
      <c r="I1167" s="6" t="str" cm="1">
        <f t="array" ref="I1167">_xlfn.LET(
 _xlpm.txt, E1167,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67" s="6" t="e" cm="1">
        <f t="array" ref="J1167">_xlfn.LET(
 _xlpm.txt, E1167,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67" s="6" t="str" cm="1">
        <f t="array" ref="K1167">_xlfn.LET(
 _xlpm.txt, E1167,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167" s="6" t="str">
        <f>IFERROR(_xlfn.TEXTAFTER(_xlfn.TEXTBEFORE(E1167," PER"),"USD ")," ")</f>
        <v>14.20</v>
      </c>
      <c r="M1167" s="6" t="str">
        <f t="shared" si="91"/>
        <v>OTHER</v>
      </c>
      <c r="N1167" s="6">
        <v>12012</v>
      </c>
      <c r="O1167" s="6" t="s">
        <v>1562</v>
      </c>
      <c r="P1167" s="6">
        <v>410.25468198468201</v>
      </c>
      <c r="Q1167" s="6">
        <v>4927979.24</v>
      </c>
      <c r="R1167" s="6">
        <v>5.5365004316421329</v>
      </c>
      <c r="S1167" s="6">
        <v>66504.443184885298</v>
      </c>
      <c r="T1167" s="27">
        <v>1805611.6</v>
      </c>
      <c r="U1167" s="6">
        <f t="shared" si="92"/>
        <v>415.79118241632415</v>
      </c>
      <c r="V1167" s="6">
        <f t="shared" si="93"/>
        <v>2021</v>
      </c>
      <c r="W1167" s="10" t="str">
        <f>IFERROR(VLOOKUP(VALUE(D1167),'HSN Lookup'!$A:$B,2,0),"Unknown")</f>
        <v>Household Steel Items</v>
      </c>
      <c r="X1167" s="6" t="str">
        <f t="shared" si="94"/>
        <v>Cloth Stand</v>
      </c>
    </row>
    <row r="1168" spans="1:24">
      <c r="A1168" s="25" t="s">
        <v>24</v>
      </c>
      <c r="B1168" s="6" t="s">
        <v>1575</v>
      </c>
      <c r="C1168" s="6" t="s">
        <v>26</v>
      </c>
      <c r="D1168" s="26" t="s">
        <v>32</v>
      </c>
      <c r="E1168" s="6" t="s">
        <v>1576</v>
      </c>
      <c r="F1168" s="6"/>
      <c r="G1168" s="6" t="str" cm="1">
        <f t="array" ref="G1168">_xlfn.LET(
 _xlpm.txt, TRIM(E1168),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SMALL - 6587</v>
      </c>
      <c r="H1168" s="6" t="str">
        <f t="shared" si="90"/>
        <v>STEEL</v>
      </c>
      <c r="I1168" s="6" cm="1">
        <f t="array" ref="I1168">_xlfn.LET(
 _xlpm.txt, E1168,
 _xlpm.afterQty, IFERROR(_xlfn.TEXTAFTER(_xlpm.txt, "QTY:"), ""),
 _xlpm.numberText, TRIM(_xlfn.TEXTBEFORE(_xlpm.afterQty, " ")),
 _xlpm.cleanNum, SUBSTITUTE(_xlpm.numberText, ",", ""),
 IF(ISNUMBER(--_xlpm.cleanNum), --_xlpm.cleanNum, "")
)</f>
        <v>5040</v>
      </c>
      <c r="J1168" s="6" cm="1">
        <f t="array" ref="J1168">_xlfn.LET(
 _xlpm.txt, E1168,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</v>
      </c>
      <c r="K1168" s="6" t="str" cm="1">
        <f t="array" ref="K1168">_xlfn.LET(
 _xlpm.txt, E1168,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68" s="6" t="str">
        <f>IFERROR(_xlfn.TEXTAFTER(_xlfn.TEXTBEFORE(E1168," PER"),"USD ")," ")</f>
        <v xml:space="preserve"> </v>
      </c>
      <c r="M1168" s="6" t="str">
        <f t="shared" si="91"/>
        <v>PCS</v>
      </c>
      <c r="N1168" s="6">
        <v>1022.7</v>
      </c>
      <c r="O1168" s="6" t="s">
        <v>1562</v>
      </c>
      <c r="P1168" s="6">
        <v>559.14055930380368</v>
      </c>
      <c r="Q1168" s="6">
        <v>571833.05000000005</v>
      </c>
      <c r="R1168" s="6">
        <v>7.5457565358138146</v>
      </c>
      <c r="S1168" s="6">
        <v>7717.0452091767893</v>
      </c>
      <c r="T1168" s="27">
        <v>209519.7</v>
      </c>
      <c r="U1168" s="6">
        <f t="shared" si="92"/>
        <v>566.68631583961746</v>
      </c>
      <c r="V1168" s="6">
        <f t="shared" si="93"/>
        <v>2021</v>
      </c>
      <c r="W1168" s="10" t="str">
        <f>IFERROR(VLOOKUP(VALUE(D1168),'HSN Lookup'!$A:$B,2,0),"Unknown")</f>
        <v>Household Steel Items</v>
      </c>
      <c r="X1168" s="6" t="str">
        <f t="shared" si="94"/>
        <v>Lunch Box</v>
      </c>
    </row>
    <row r="1169" spans="1:24">
      <c r="A1169" s="25" t="s">
        <v>24</v>
      </c>
      <c r="B1169" s="6" t="s">
        <v>1575</v>
      </c>
      <c r="C1169" s="6" t="s">
        <v>26</v>
      </c>
      <c r="D1169" s="26" t="s">
        <v>32</v>
      </c>
      <c r="E1169" s="6" t="s">
        <v>1577</v>
      </c>
      <c r="F1169" s="6"/>
      <c r="G1169" s="6" t="str" cm="1">
        <f t="array" ref="G1169">_xlfn.LET(
 _xlpm.txt, TRIM(E1169),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 - 8505</v>
      </c>
      <c r="H1169" s="6" t="str">
        <f t="shared" si="90"/>
        <v>STEEL</v>
      </c>
      <c r="I1169" s="6" cm="1">
        <f t="array" ref="I1169">_xlfn.LET(
 _xlpm.txt, E1169,
 _xlpm.afterQty, IFERROR(_xlfn.TEXTAFTER(_xlpm.txt, "QTY:"), ""),
 _xlpm.numberText, TRIM(_xlfn.TEXTBEFORE(_xlpm.afterQty, " ")),
 _xlpm.cleanNum, SUBSTITUTE(_xlpm.numberText, ",", ""),
 IF(ISNUMBER(--_xlpm.cleanNum), --_xlpm.cleanNum, "")
)</f>
        <v>16800</v>
      </c>
      <c r="J1169" s="6" cm="1">
        <f t="array" ref="J1169">_xlfn.LET(
 _xlpm.txt, E1169,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16800</v>
      </c>
      <c r="K1169" s="6" t="str" cm="1">
        <f t="array" ref="K1169">_xlfn.LET(
 _xlpm.txt, E1169,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69" s="6" t="str">
        <f>IFERROR(_xlfn.TEXTAFTER(_xlfn.TEXTBEFORE(E1169," PER"),"USD ")," ")</f>
        <v xml:space="preserve"> </v>
      </c>
      <c r="M1169" s="6" t="str">
        <f t="shared" si="91"/>
        <v>PCS</v>
      </c>
      <c r="N1169" s="6">
        <v>10892</v>
      </c>
      <c r="O1169" s="6" t="s">
        <v>1562</v>
      </c>
      <c r="P1169" s="6">
        <v>416.38152772677188</v>
      </c>
      <c r="Q1169" s="6">
        <v>4535227.5999999996</v>
      </c>
      <c r="R1169" s="6">
        <v>5.6191839099429419</v>
      </c>
      <c r="S1169" s="6">
        <v>61204.151147098513</v>
      </c>
      <c r="T1169" s="27">
        <v>1661707.4</v>
      </c>
      <c r="U1169" s="6">
        <f t="shared" si="92"/>
        <v>422.00071163671481</v>
      </c>
      <c r="V1169" s="6">
        <f t="shared" si="93"/>
        <v>2021</v>
      </c>
      <c r="W1169" s="10" t="str">
        <f>IFERROR(VLOOKUP(VALUE(D1169),'HSN Lookup'!$A:$B,2,0),"Unknown")</f>
        <v>Household Steel Items</v>
      </c>
      <c r="X1169" s="6" t="str">
        <f t="shared" si="94"/>
        <v>Lunch Box</v>
      </c>
    </row>
    <row r="1170" spans="1:24">
      <c r="A1170" s="25" t="s">
        <v>24</v>
      </c>
      <c r="B1170" s="6" t="s">
        <v>1575</v>
      </c>
      <c r="C1170" s="6" t="s">
        <v>26</v>
      </c>
      <c r="D1170" s="26" t="s">
        <v>32</v>
      </c>
      <c r="E1170" s="6" t="s">
        <v>1578</v>
      </c>
      <c r="F1170" s="6"/>
      <c r="G1170" s="6" t="str" cm="1">
        <f t="array" ref="G1170">_xlfn.LET(
 _xlpm.txt, TRIM(E1170),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- 8504</v>
      </c>
      <c r="H1170" s="6" t="str">
        <f t="shared" si="90"/>
        <v>STEEL</v>
      </c>
      <c r="I1170" s="6" cm="1">
        <f t="array" ref="I1170">_xlfn.LET(
 _xlpm.txt, E1170,
 _xlpm.afterQty, IFERROR(_xlfn.TEXTAFTER(_xlpm.txt, "QTY:"), ""),
 _xlpm.numberText, TRIM(_xlfn.TEXTBEFORE(_xlpm.afterQty, " ")),
 _xlpm.cleanNum, SUBSTITUTE(_xlpm.numberText, ",", ""),
 IF(ISNUMBER(--_xlpm.cleanNum), --_xlpm.cleanNum, "")
)</f>
        <v>21264</v>
      </c>
      <c r="J1170" s="6" cm="1">
        <f t="array" ref="J1170">_xlfn.LET(
 _xlpm.txt, E1170,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21264</v>
      </c>
      <c r="K1170" s="6" t="str" cm="1">
        <f t="array" ref="K1170">_xlfn.LET(
 _xlpm.txt, E1170,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70" s="6" t="str">
        <f>IFERROR(_xlfn.TEXTAFTER(_xlfn.TEXTBEFORE(E1170," PER"),"USD ")," ")</f>
        <v xml:space="preserve"> </v>
      </c>
      <c r="M1170" s="6" t="str">
        <f t="shared" si="91"/>
        <v>PCS</v>
      </c>
      <c r="N1170" s="6">
        <v>10171.280000000001</v>
      </c>
      <c r="O1170" s="6" t="s">
        <v>1562</v>
      </c>
      <c r="P1170" s="6">
        <v>407.3234361850229</v>
      </c>
      <c r="Q1170" s="6">
        <v>4143000.72</v>
      </c>
      <c r="R1170" s="6">
        <v>5.4969424586372861</v>
      </c>
      <c r="S1170" s="6">
        <v>55910.940890688267</v>
      </c>
      <c r="T1170" s="27">
        <v>1517995.4</v>
      </c>
      <c r="U1170" s="6">
        <f t="shared" si="92"/>
        <v>412.82037864366021</v>
      </c>
      <c r="V1170" s="6">
        <f t="shared" si="93"/>
        <v>2021</v>
      </c>
      <c r="W1170" s="10" t="str">
        <f>IFERROR(VLOOKUP(VALUE(D1170),'HSN Lookup'!$A:$B,2,0),"Unknown")</f>
        <v>Household Steel Items</v>
      </c>
      <c r="X1170" s="6" t="str">
        <f t="shared" si="94"/>
        <v>Lunch Box</v>
      </c>
    </row>
    <row r="1171" spans="1:24">
      <c r="A1171" s="25" t="s">
        <v>24</v>
      </c>
      <c r="B1171" s="6" t="s">
        <v>1575</v>
      </c>
      <c r="C1171" s="6" t="s">
        <v>26</v>
      </c>
      <c r="D1171" s="26" t="s">
        <v>32</v>
      </c>
      <c r="E1171" s="6" t="s">
        <v>1579</v>
      </c>
      <c r="F1171" s="6"/>
      <c r="G1171" s="6" t="str" cm="1">
        <f t="array" ref="G1171">_xlfn.LET(
 _xlpm.txt, TRIM(E1171),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 - 6578</v>
      </c>
      <c r="H1171" s="6" t="str">
        <f t="shared" si="90"/>
        <v>STEEL</v>
      </c>
      <c r="I1171" s="6" cm="1">
        <f t="array" ref="I1171">_xlfn.LET(
 _xlpm.txt, E1171,
 _xlpm.afterQty, IFERROR(_xlfn.TEXTAFTER(_xlpm.txt, "QTY:"), ""),
 _xlpm.numberText, TRIM(_xlfn.TEXTBEFORE(_xlpm.afterQty, " ")),
 _xlpm.cleanNum, SUBSTITUTE(_xlpm.numberText, ",", ""),
 IF(ISNUMBER(--_xlpm.cleanNum), --_xlpm.cleanNum, "")
)</f>
        <v>37920</v>
      </c>
      <c r="J1171" s="6" cm="1">
        <f t="array" ref="J1171">_xlfn.LET(
 _xlpm.txt, E1171,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37920</v>
      </c>
      <c r="K1171" s="6" t="str" cm="1">
        <f t="array" ref="K1171">_xlfn.LET(
 _xlpm.txt, E1171,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71" s="6" t="str">
        <f>IFERROR(_xlfn.TEXTAFTER(_xlfn.TEXTBEFORE(E1171," PER"),"USD ")," ")</f>
        <v xml:space="preserve"> </v>
      </c>
      <c r="M1171" s="6" t="str">
        <f t="shared" si="91"/>
        <v>PCS</v>
      </c>
      <c r="N1171" s="6">
        <v>11202.2</v>
      </c>
      <c r="O1171" s="6" t="s">
        <v>1562</v>
      </c>
      <c r="P1171" s="6">
        <v>439.68716591383833</v>
      </c>
      <c r="Q1171" s="6">
        <v>4925463.57</v>
      </c>
      <c r="R1171" s="6">
        <v>5.9336999448561194</v>
      </c>
      <c r="S1171" s="6">
        <v>66470.493522267221</v>
      </c>
      <c r="T1171" s="27">
        <v>1804689.9</v>
      </c>
      <c r="U1171" s="6">
        <f t="shared" si="92"/>
        <v>445.62086585869446</v>
      </c>
      <c r="V1171" s="6">
        <f t="shared" si="93"/>
        <v>2021</v>
      </c>
      <c r="W1171" s="10" t="str">
        <f>IFERROR(VLOOKUP(VALUE(D1171),'HSN Lookup'!$A:$B,2,0),"Unknown")</f>
        <v>Household Steel Items</v>
      </c>
      <c r="X1171" s="6" t="str">
        <f t="shared" si="94"/>
        <v>Other</v>
      </c>
    </row>
    <row r="1172" spans="1:24">
      <c r="A1172" s="25" t="s">
        <v>24</v>
      </c>
      <c r="B1172" s="6" t="s">
        <v>1575</v>
      </c>
      <c r="C1172" s="6" t="s">
        <v>26</v>
      </c>
      <c r="D1172" s="26" t="s">
        <v>32</v>
      </c>
      <c r="E1172" s="6" t="s">
        <v>1580</v>
      </c>
      <c r="F1172" s="6"/>
      <c r="G1172" s="6" t="str" cm="1">
        <f t="array" ref="G1172">_xlfn.LET(
 _xlpm.txt, TRIM(E1172),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- 6862</v>
      </c>
      <c r="H1172" s="6" t="str">
        <f t="shared" si="90"/>
        <v>STEEL</v>
      </c>
      <c r="I1172" s="6" cm="1">
        <f t="array" ref="I1172">_xlfn.LET(
 _xlpm.txt, E1172,
 _xlpm.afterQty, IFERROR(_xlfn.TEXTAFTER(_xlpm.txt, "QTY:"), ""),
 _xlpm.numberText, TRIM(_xlfn.TEXTBEFORE(_xlpm.afterQty, " ")),
 _xlpm.cleanNum, SUBSTITUTE(_xlpm.numberText, ",", ""),
 IF(ISNUMBER(--_xlpm.cleanNum), --_xlpm.cleanNum, "")
)</f>
        <v>20400</v>
      </c>
      <c r="J1172" s="6" cm="1">
        <f t="array" ref="J1172">_xlfn.LET(
 _xlpm.txt, E1172,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20400</v>
      </c>
      <c r="K1172" s="6" t="str" cm="1">
        <f t="array" ref="K1172">_xlfn.LET(
 _xlpm.txt, E1172,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72" s="6" t="str">
        <f>IFERROR(_xlfn.TEXTAFTER(_xlfn.TEXTBEFORE(E1172," PER"),"USD ")," ")</f>
        <v xml:space="preserve"> </v>
      </c>
      <c r="M1172" s="6" t="str">
        <f t="shared" si="91"/>
        <v>PCS</v>
      </c>
      <c r="N1172" s="6">
        <v>5100</v>
      </c>
      <c r="O1172" s="6" t="s">
        <v>1562</v>
      </c>
      <c r="P1172" s="6">
        <v>463.22543529411769</v>
      </c>
      <c r="Q1172" s="6">
        <v>2362449.7200000002</v>
      </c>
      <c r="R1172" s="6">
        <v>6.2513554020798612</v>
      </c>
      <c r="S1172" s="6">
        <v>31881.912550607289</v>
      </c>
      <c r="T1172" s="27">
        <v>865601.5</v>
      </c>
      <c r="U1172" s="6">
        <f t="shared" si="92"/>
        <v>469.47679069619755</v>
      </c>
      <c r="V1172" s="6">
        <f t="shared" si="93"/>
        <v>2021</v>
      </c>
      <c r="W1172" s="10" t="str">
        <f>IFERROR(VLOOKUP(VALUE(D1172),'HSN Lookup'!$A:$B,2,0),"Unknown")</f>
        <v>Household Steel Items</v>
      </c>
      <c r="X1172" s="6" t="str">
        <f t="shared" si="94"/>
        <v>Other</v>
      </c>
    </row>
    <row r="1173" spans="1:24">
      <c r="A1173" s="25" t="s">
        <v>24</v>
      </c>
      <c r="B1173" s="6" t="s">
        <v>1581</v>
      </c>
      <c r="C1173" s="6" t="s">
        <v>26</v>
      </c>
      <c r="D1173" s="26" t="s">
        <v>32</v>
      </c>
      <c r="E1173" s="6" t="s">
        <v>1582</v>
      </c>
      <c r="F1173" s="6" t="str">
        <f>LEFT(E1173, FIND(" ", E1173)-1)</f>
        <v>NP-21</v>
      </c>
      <c r="G1173" s="6" t="str" cm="1">
        <f t="array" ref="G1173">_xlfn.LET(
 _xlpm.txt, TRIM(E1173),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S115</v>
      </c>
      <c r="H1173" s="6" t="str">
        <f t="shared" si="90"/>
        <v>NP-21</v>
      </c>
      <c r="I1173" s="6" cm="1">
        <f t="array" ref="I1173">_xlfn.LET(
 _xlpm.txt, E1173,
 _xlpm.afterQty, IFERROR(_xlfn.TEXTAFTER(_xlpm.txt, "QTY:"), ""),
 _xlpm.numberText, TRIM(_xlfn.TEXTBEFORE(_xlpm.afterQty, " ")),
 _xlpm.cleanNum, SUBSTITUTE(_xlpm.numberText, ",", ""),
 IF(ISNUMBER(--_xlpm.cleanNum), --_xlpm.cleanNum, "")
)</f>
        <v>7524</v>
      </c>
      <c r="J1173" s="6" t="e" cm="1">
        <f t="array" ref="J1173">_xlfn.LET(
 _xlpm.txt, E1173,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73" s="6" t="e" cm="1">
        <f t="array" ref="K1173">_xlfn.LET(
 _xlpm.txt, E1173,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73" s="6" t="str">
        <f>IFERROR(_xlfn.TEXTAFTER(_xlfn.TEXTBEFORE(E1173," PER"),"USD ")," ")</f>
        <v>1.11</v>
      </c>
      <c r="M1173" s="6" t="e">
        <f t="shared" si="91"/>
        <v>#N/A</v>
      </c>
      <c r="N1173" s="6">
        <v>1337.6</v>
      </c>
      <c r="O1173" s="6" t="s">
        <v>1562</v>
      </c>
      <c r="P1173" s="6">
        <v>509.04464712918661</v>
      </c>
      <c r="Q1173" s="6">
        <v>680898.12</v>
      </c>
      <c r="R1173" s="6">
        <v>6.8099618345041684</v>
      </c>
      <c r="S1173" s="6">
        <v>9109.0049498327753</v>
      </c>
      <c r="T1173" s="27">
        <v>249481.1</v>
      </c>
      <c r="U1173" s="6">
        <f t="shared" si="92"/>
        <v>515.85460896369079</v>
      </c>
      <c r="V1173" s="6">
        <f t="shared" si="93"/>
        <v>2021</v>
      </c>
      <c r="W1173" s="10" t="str">
        <f>IFERROR(VLOOKUP(VALUE(D1173),'HSN Lookup'!$A:$B,2,0),"Unknown")</f>
        <v>Household Steel Items</v>
      </c>
      <c r="X1173" s="6" t="str">
        <f t="shared" si="94"/>
        <v>Other</v>
      </c>
    </row>
    <row r="1174" spans="1:24">
      <c r="A1174" s="25" t="s">
        <v>24</v>
      </c>
      <c r="B1174" s="6" t="s">
        <v>1581</v>
      </c>
      <c r="C1174" s="6" t="s">
        <v>26</v>
      </c>
      <c r="D1174" s="26" t="s">
        <v>32</v>
      </c>
      <c r="E1174" s="6" t="s">
        <v>1583</v>
      </c>
      <c r="F1174" s="6" t="str">
        <f>LEFT(E1174, FIND(" ", E1174)-1)</f>
        <v>SB-01</v>
      </c>
      <c r="G1174" s="6" t="str" cm="1">
        <f t="array" ref="G1174">_xlfn.LET(
 _xlpm.txt, TRIM(E1174),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SG-702</v>
      </c>
      <c r="H1174" s="6" t="str">
        <f t="shared" si="90"/>
        <v>SB-01</v>
      </c>
      <c r="I1174" s="6" cm="1">
        <f t="array" ref="I1174">_xlfn.LET(
 _xlpm.txt, E1174,
 _xlpm.afterQty, IFERROR(_xlfn.TEXTAFTER(_xlpm.txt, "QTY:"), ""),
 _xlpm.numberText, TRIM(_xlfn.TEXTBEFORE(_xlpm.afterQty, " ")),
 _xlpm.cleanNum, SUBSTITUTE(_xlpm.numberText, ",", ""),
 IF(ISNUMBER(--_xlpm.cleanNum), --_xlpm.cleanNum, "")
)</f>
        <v>11340</v>
      </c>
      <c r="J1174" s="6" t="e" cm="1">
        <f t="array" ref="J1174">_xlfn.LET(
 _xlpm.txt, E1174,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74" s="6" t="e" cm="1">
        <f t="array" ref="K1174">_xlfn.LET(
 _xlpm.txt, E1174,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74" s="6" t="str">
        <f>IFERROR(_xlfn.TEXTAFTER(_xlfn.TEXTBEFORE(E1174," PER"),"USD ")," ")</f>
        <v>1.13</v>
      </c>
      <c r="M1174" s="6" t="e">
        <f t="shared" si="91"/>
        <v>#N/A</v>
      </c>
      <c r="N1174" s="6">
        <v>1795.5</v>
      </c>
      <c r="O1174" s="6" t="s">
        <v>1562</v>
      </c>
      <c r="P1174" s="6">
        <v>581.85725424672796</v>
      </c>
      <c r="Q1174" s="6">
        <v>1044724.7</v>
      </c>
      <c r="R1174" s="6">
        <v>7.7840435350732839</v>
      </c>
      <c r="S1174" s="6">
        <v>13976.25016722408</v>
      </c>
      <c r="T1174" s="27">
        <v>382787.1</v>
      </c>
      <c r="U1174" s="6">
        <f t="shared" si="92"/>
        <v>589.6412977818012</v>
      </c>
      <c r="V1174" s="6">
        <f t="shared" si="93"/>
        <v>2021</v>
      </c>
      <c r="W1174" s="10" t="str">
        <f>IFERROR(VLOOKUP(VALUE(D1174),'HSN Lookup'!$A:$B,2,0),"Unknown")</f>
        <v>Household Steel Items</v>
      </c>
      <c r="X1174" s="6" t="str">
        <f t="shared" si="94"/>
        <v>Other</v>
      </c>
    </row>
    <row r="1175" spans="1:24">
      <c r="A1175" s="25" t="s">
        <v>24</v>
      </c>
      <c r="B1175" s="6" t="s">
        <v>1581</v>
      </c>
      <c r="C1175" s="6" t="s">
        <v>26</v>
      </c>
      <c r="D1175" s="26" t="s">
        <v>32</v>
      </c>
      <c r="E1175" s="6" t="s">
        <v>1584</v>
      </c>
      <c r="F1175" s="6" t="str">
        <f>LEFT(E1175, FIND(" ", E1175)-1)</f>
        <v>NP-20</v>
      </c>
      <c r="G1175" s="6" t="str" cm="1">
        <f t="array" ref="G1175">_xlfn.LET(
 _xlpm.txt, TRIM(E1175),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 ML S-308-C6</v>
      </c>
      <c r="H1175" s="6" t="str">
        <f t="shared" si="90"/>
        <v>NP-20</v>
      </c>
      <c r="I1175" s="6" cm="1">
        <f t="array" ref="I1175">_xlfn.LET(
 _xlpm.txt, E1175,
 _xlpm.afterQty, IFERROR(_xlfn.TEXTAFTER(_xlpm.txt, "QTY:"), ""),
 _xlpm.numberText, TRIM(_xlfn.TEXTBEFORE(_xlpm.afterQty, " ")),
 _xlpm.cleanNum, SUBSTITUTE(_xlpm.numberText, ",", ""),
 IF(ISNUMBER(--_xlpm.cleanNum), --_xlpm.cleanNum, "")
)</f>
        <v>24228</v>
      </c>
      <c r="J1175" s="6" t="e" cm="1">
        <f t="array" ref="J1175">_xlfn.LET(
 _xlpm.txt, E1175,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75" s="6" t="e" cm="1">
        <f t="array" ref="K1175">_xlfn.LET(
 _xlpm.txt, E1175,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75" s="6" t="str">
        <f>IFERROR(_xlfn.TEXTAFTER(_xlfn.TEXTBEFORE(E1175," PER"),"USD ")," ")</f>
        <v>1.06</v>
      </c>
      <c r="M1175" s="6" t="e">
        <f t="shared" si="91"/>
        <v>#N/A</v>
      </c>
      <c r="N1175" s="6">
        <v>4307.2</v>
      </c>
      <c r="O1175" s="6" t="s">
        <v>1562</v>
      </c>
      <c r="P1175" s="6">
        <v>486.11471257429417</v>
      </c>
      <c r="Q1175" s="6">
        <v>2093793.29</v>
      </c>
      <c r="R1175" s="6">
        <v>6.5032068571811941</v>
      </c>
      <c r="S1175" s="6">
        <v>28010.612575250841</v>
      </c>
      <c r="T1175" s="27">
        <v>767165.9</v>
      </c>
      <c r="U1175" s="6">
        <f t="shared" si="92"/>
        <v>492.61791943147534</v>
      </c>
      <c r="V1175" s="6">
        <f t="shared" si="93"/>
        <v>2021</v>
      </c>
      <c r="W1175" s="10" t="str">
        <f>IFERROR(VLOOKUP(VALUE(D1175),'HSN Lookup'!$A:$B,2,0),"Unknown")</f>
        <v>Household Steel Items</v>
      </c>
      <c r="X1175" s="6" t="str">
        <f t="shared" si="94"/>
        <v>Other</v>
      </c>
    </row>
    <row r="1176" spans="1:24">
      <c r="A1176" s="25" t="s">
        <v>24</v>
      </c>
      <c r="B1176" s="6" t="s">
        <v>1585</v>
      </c>
      <c r="C1176" s="6" t="s">
        <v>26</v>
      </c>
      <c r="D1176" s="26" t="s">
        <v>32</v>
      </c>
      <c r="E1176" s="6" t="s">
        <v>1586</v>
      </c>
      <c r="F1176" s="6" t="str">
        <f>LEFT(E1176, FIND(" ", E1176)-1)</f>
        <v>NP-55</v>
      </c>
      <c r="G1176" s="6" t="str" cm="1">
        <f t="array" ref="G1176">_xlfn.LET(
 _xlpm.txt, TRIM(E1176),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TEA STRAINER</v>
      </c>
      <c r="H1176" s="6" t="str">
        <f t="shared" si="90"/>
        <v>NP-55</v>
      </c>
      <c r="I1176" s="6" cm="1">
        <f t="array" ref="I1176">_xlfn.LET(
 _xlpm.txt, E1176,
 _xlpm.afterQty, IFERROR(_xlfn.TEXTAFTER(_xlpm.txt, "QTY:"), ""),
 _xlpm.numberText, TRIM(_xlfn.TEXTBEFORE(_xlpm.afterQty, " ")),
 _xlpm.cleanNum, SUBSTITUTE(_xlpm.numberText, ",", ""),
 IF(ISNUMBER(--_xlpm.cleanNum), --_xlpm.cleanNum, "")
)</f>
        <v>20160</v>
      </c>
      <c r="J1176" s="6" t="e" cm="1">
        <f t="array" ref="J1176">_xlfn.LET(
 _xlpm.txt, E1176,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76" s="6" t="e" cm="1">
        <f t="array" ref="K1176">_xlfn.LET(
 _xlpm.txt, E1176,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76" s="6" t="str">
        <f>IFERROR(_xlfn.TEXTAFTER(_xlfn.TEXTBEFORE(E1176," PER"),"USD ")," ")</f>
        <v>0.3224</v>
      </c>
      <c r="M1176" s="6" t="e">
        <f t="shared" si="91"/>
        <v>#N/A</v>
      </c>
      <c r="N1176" s="6">
        <v>924</v>
      </c>
      <c r="O1176" s="6" t="s">
        <v>1562</v>
      </c>
      <c r="P1176" s="6">
        <v>578.12591991341992</v>
      </c>
      <c r="Q1176" s="6">
        <v>534188.35</v>
      </c>
      <c r="R1176" s="6">
        <v>7.7341260189086274</v>
      </c>
      <c r="S1176" s="6">
        <v>7146.3324414715717</v>
      </c>
      <c r="T1176" s="27">
        <v>195726.7</v>
      </c>
      <c r="U1176" s="6">
        <f t="shared" si="92"/>
        <v>585.8600459323286</v>
      </c>
      <c r="V1176" s="6">
        <f t="shared" si="93"/>
        <v>2021</v>
      </c>
      <c r="W1176" s="10" t="str">
        <f>IFERROR(VLOOKUP(VALUE(D1176),'HSN Lookup'!$A:$B,2,0),"Unknown")</f>
        <v>Household Steel Items</v>
      </c>
      <c r="X1176" s="6" t="str">
        <f t="shared" si="94"/>
        <v>Tea Strainer</v>
      </c>
    </row>
    <row r="1177" spans="1:24">
      <c r="A1177" s="25" t="s">
        <v>24</v>
      </c>
      <c r="B1177" s="6" t="s">
        <v>1585</v>
      </c>
      <c r="C1177" s="6" t="s">
        <v>26</v>
      </c>
      <c r="D1177" s="26" t="s">
        <v>32</v>
      </c>
      <c r="E1177" s="6" t="s">
        <v>1587</v>
      </c>
      <c r="F1177" s="6" t="str">
        <f>LEFT(E1177, FIND(" ", E1177)-1)</f>
        <v>RS-02</v>
      </c>
      <c r="G1177" s="6" t="str" cm="1">
        <f t="array" ref="G1177">_xlfn.LET(
 _xlpm.txt, TRIM(E1177),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HAND BLENDER</v>
      </c>
      <c r="H1177" s="6" t="str">
        <f t="shared" si="90"/>
        <v>RS-02</v>
      </c>
      <c r="I1177" s="6" cm="1">
        <f t="array" ref="I1177">_xlfn.LET(
 _xlpm.txt, E1177,
 _xlpm.afterQty, IFERROR(_xlfn.TEXTAFTER(_xlpm.txt, "QTY:"), ""),
 _xlpm.numberText, TRIM(_xlfn.TEXTBEFORE(_xlpm.afterQty, " ")),
 _xlpm.cleanNum, SUBSTITUTE(_xlpm.numberText, ",", ""),
 IF(ISNUMBER(--_xlpm.cleanNum), --_xlpm.cleanNum, "")
)</f>
        <v>9360</v>
      </c>
      <c r="J1177" s="6" t="e" cm="1">
        <f t="array" ref="J1177">_xlfn.LET(
 _xlpm.txt, E1177,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77" s="6" t="e" cm="1">
        <f t="array" ref="K1177">_xlfn.LET(
 _xlpm.txt, E1177,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77" s="6" t="str">
        <f>IFERROR(_xlfn.TEXTAFTER(_xlfn.TEXTBEFORE(E1177," PER"),"USD ")," ")</f>
        <v>0.4527</v>
      </c>
      <c r="M1177" s="6" t="e">
        <f t="shared" si="91"/>
        <v>#N/A</v>
      </c>
      <c r="N1177" s="6">
        <v>561.6</v>
      </c>
      <c r="O1177" s="6" t="s">
        <v>1562</v>
      </c>
      <c r="P1177" s="6">
        <v>620.10918803418804</v>
      </c>
      <c r="Q1177" s="6">
        <v>348253.32</v>
      </c>
      <c r="R1177" s="6">
        <v>8.2957750907583687</v>
      </c>
      <c r="S1177" s="6">
        <v>4658.9072909698998</v>
      </c>
      <c r="T1177" s="27">
        <v>127600.1</v>
      </c>
      <c r="U1177" s="6">
        <f t="shared" si="92"/>
        <v>628.40496312494645</v>
      </c>
      <c r="V1177" s="6">
        <f t="shared" si="93"/>
        <v>2021</v>
      </c>
      <c r="W1177" s="10" t="str">
        <f>IFERROR(VLOOKUP(VALUE(D1177),'HSN Lookup'!$A:$B,2,0),"Unknown")</f>
        <v>Household Steel Items</v>
      </c>
      <c r="X1177" s="6" t="str">
        <f t="shared" si="94"/>
        <v>Other</v>
      </c>
    </row>
    <row r="1178" spans="1:24">
      <c r="A1178" s="25" t="s">
        <v>24</v>
      </c>
      <c r="B1178" s="6" t="s">
        <v>1588</v>
      </c>
      <c r="C1178" s="6" t="s">
        <v>26</v>
      </c>
      <c r="D1178" s="26" t="s">
        <v>32</v>
      </c>
      <c r="E1178" s="6" t="s">
        <v>1557</v>
      </c>
      <c r="F1178" s="6"/>
      <c r="G1178" s="6" t="str" cm="1">
        <f t="array" ref="G1178">_xlfn.LET(
 _xlpm.txt, TRIM(E1178),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CLOTH RACK 3 LAYERS 03-027I (MADE UP OF MILD STEEL)</v>
      </c>
      <c r="H1178" s="6" t="str">
        <f t="shared" si="90"/>
        <v>MADE UP OF MILD STEEL</v>
      </c>
      <c r="I1178" s="6" cm="1">
        <f t="array" ref="I1178">_xlfn.LET(
 _xlpm.txt, E1178,
 _xlpm.afterQty, IFERROR(_xlfn.TEXTAFTER(_xlpm.txt, "QTY:"), ""),
 _xlpm.numberText, TRIM(_xlfn.TEXTBEFORE(_xlpm.afterQty, " ")),
 _xlpm.cleanNum, SUBSTITUTE(_xlpm.numberText, ",", ""),
 IF(ISNUMBER(--_xlpm.cleanNum), --_xlpm.cleanNum, "")
)</f>
        <v>1824</v>
      </c>
      <c r="J1178" s="6" cm="1">
        <f t="array" ref="J1178">_xlfn.LET(
 _xlpm.txt, E1178,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1824</v>
      </c>
      <c r="K1178" s="6" t="str" cm="1">
        <f t="array" ref="K1178">_xlfn.LET(
 _xlpm.txt, E1178,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78" s="6" t="str">
        <f>IFERROR(_xlfn.TEXTAFTER(_xlfn.TEXTBEFORE(E1178," PER"),"USD ")," ")</f>
        <v xml:space="preserve"> </v>
      </c>
      <c r="M1178" s="6" t="str">
        <f t="shared" si="91"/>
        <v>PCS</v>
      </c>
      <c r="N1178" s="6">
        <v>10488</v>
      </c>
      <c r="O1178" s="6" t="s">
        <v>1562</v>
      </c>
      <c r="P1178" s="6">
        <v>184.2580205949657</v>
      </c>
      <c r="Q1178" s="6">
        <v>1932498.12</v>
      </c>
      <c r="R1178" s="6">
        <v>2.46499024207312</v>
      </c>
      <c r="S1178" s="6">
        <v>25852.817658862881</v>
      </c>
      <c r="T1178" s="27">
        <v>708067.3</v>
      </c>
      <c r="U1178" s="6">
        <f t="shared" si="92"/>
        <v>186.72301083703883</v>
      </c>
      <c r="V1178" s="6">
        <f t="shared" si="93"/>
        <v>2021</v>
      </c>
      <c r="W1178" s="10" t="str">
        <f>IFERROR(VLOOKUP(VALUE(D1178),'HSN Lookup'!$A:$B,2,0),"Unknown")</f>
        <v>Household Steel Items</v>
      </c>
      <c r="X1178" s="6" t="str">
        <f t="shared" si="94"/>
        <v>Other</v>
      </c>
    </row>
    <row r="1179" spans="1:24">
      <c r="A1179" s="25" t="s">
        <v>24</v>
      </c>
      <c r="B1179" s="6" t="s">
        <v>1589</v>
      </c>
      <c r="C1179" s="6" t="s">
        <v>26</v>
      </c>
      <c r="D1179" s="26" t="s">
        <v>32</v>
      </c>
      <c r="E1179" s="6" t="s">
        <v>1590</v>
      </c>
      <c r="F1179" s="6"/>
      <c r="G1179" s="6" t="str" cm="1">
        <f t="array" ref="G1179">_xlfn.LET(
 _xlpm.txt, TRIM(E1179),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AM-06</v>
      </c>
      <c r="H1179" s="6" t="str">
        <f t="shared" si="90"/>
        <v>STAINLESS</v>
      </c>
      <c r="I1179" s="6" t="str" cm="1">
        <f t="array" ref="I1179">_xlfn.LET(
 _xlpm.txt, E1179,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79" s="6" t="e" cm="1">
        <f t="array" ref="J1179">_xlfn.LET(
 _xlpm.txt, E1179,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79" s="6" t="e" cm="1">
        <f t="array" ref="K1179">_xlfn.LET(
 _xlpm.txt, E1179,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79" s="6" t="str">
        <f>IFERROR(_xlfn.TEXTAFTER(_xlfn.TEXTBEFORE(E1179," PER"),"USD ")," ")</f>
        <v>1.110</v>
      </c>
      <c r="M1179" s="6" t="e">
        <f t="shared" si="91"/>
        <v>#N/A</v>
      </c>
      <c r="N1179" s="6">
        <v>907.2</v>
      </c>
      <c r="O1179" s="6" t="s">
        <v>1562</v>
      </c>
      <c r="P1179" s="6">
        <v>596.85391313932973</v>
      </c>
      <c r="Q1179" s="6">
        <v>541465.87</v>
      </c>
      <c r="R1179" s="6">
        <v>7.9846677343054147</v>
      </c>
      <c r="S1179" s="6">
        <v>7243.6905685618731</v>
      </c>
      <c r="T1179" s="27">
        <v>198393.1</v>
      </c>
      <c r="U1179" s="6">
        <f t="shared" si="92"/>
        <v>604.83858087363512</v>
      </c>
      <c r="V1179" s="6">
        <f t="shared" si="93"/>
        <v>2021</v>
      </c>
      <c r="W1179" s="10" t="str">
        <f>IFERROR(VLOOKUP(VALUE(D1179),'HSN Lookup'!$A:$B,2,0),"Unknown")</f>
        <v>Household Steel Items</v>
      </c>
      <c r="X1179" s="6" t="str">
        <f t="shared" si="94"/>
        <v>Other</v>
      </c>
    </row>
    <row r="1180" spans="1:24">
      <c r="A1180" s="25" t="s">
        <v>24</v>
      </c>
      <c r="B1180" s="6" t="s">
        <v>1589</v>
      </c>
      <c r="C1180" s="6" t="s">
        <v>26</v>
      </c>
      <c r="D1180" s="26" t="s">
        <v>32</v>
      </c>
      <c r="E1180" s="6" t="s">
        <v>1591</v>
      </c>
      <c r="F1180" s="6"/>
      <c r="G1180" s="6" t="str" cm="1">
        <f t="array" ref="G1180">_xlfn.LET(
 _xlpm.txt, TRIM(E1180),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SL-01</v>
      </c>
      <c r="H1180" s="6" t="str">
        <f t="shared" si="90"/>
        <v>STAINLESS</v>
      </c>
      <c r="I1180" s="6" t="str" cm="1">
        <f t="array" ref="I1180">_xlfn.LET(
 _xlpm.txt, E1180,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80" s="6" t="e" cm="1">
        <f t="array" ref="J1180">_xlfn.LET(
 _xlpm.txt, E1180,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80" s="6" t="e" cm="1">
        <f t="array" ref="K1180">_xlfn.LET(
 _xlpm.txt, E1180,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80" s="6" t="str">
        <f>IFERROR(_xlfn.TEXTAFTER(_xlfn.TEXTBEFORE(E1180," PER"),"USD ")," ")</f>
        <v>1.245</v>
      </c>
      <c r="M1180" s="6" t="e">
        <f t="shared" si="91"/>
        <v>#N/A</v>
      </c>
      <c r="N1180" s="6">
        <v>3600</v>
      </c>
      <c r="O1180" s="6" t="s">
        <v>1562</v>
      </c>
      <c r="P1180" s="6">
        <v>502.08318888888891</v>
      </c>
      <c r="Q1180" s="6">
        <v>1807499.48</v>
      </c>
      <c r="R1180" s="6">
        <v>6.7168319583797844</v>
      </c>
      <c r="S1180" s="6">
        <v>24180.59505016722</v>
      </c>
      <c r="T1180" s="27">
        <v>662267.80000000005</v>
      </c>
      <c r="U1180" s="6">
        <f t="shared" si="92"/>
        <v>508.80002084726868</v>
      </c>
      <c r="V1180" s="6">
        <f t="shared" si="93"/>
        <v>2021</v>
      </c>
      <c r="W1180" s="10" t="str">
        <f>IFERROR(VLOOKUP(VALUE(D1180),'HSN Lookup'!$A:$B,2,0),"Unknown")</f>
        <v>Household Steel Items</v>
      </c>
      <c r="X1180" s="6" t="str">
        <f t="shared" si="94"/>
        <v>Other</v>
      </c>
    </row>
    <row r="1181" spans="1:24">
      <c r="A1181" s="25" t="s">
        <v>24</v>
      </c>
      <c r="B1181" s="6" t="s">
        <v>1589</v>
      </c>
      <c r="C1181" s="6" t="s">
        <v>26</v>
      </c>
      <c r="D1181" s="26" t="s">
        <v>32</v>
      </c>
      <c r="E1181" s="6" t="s">
        <v>1592</v>
      </c>
      <c r="F1181" s="6"/>
      <c r="G1181" s="6" t="str" cm="1">
        <f t="array" ref="G1181">_xlfn.LET(
 _xlpm.txt, TRIM(E1181),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 KL324H-9S (MILD STEEL)</v>
      </c>
      <c r="H1181" s="6" t="str">
        <f t="shared" si="90"/>
        <v>MILD STEEL</v>
      </c>
      <c r="I1181" s="6" t="str" cm="1">
        <f t="array" ref="I1181">_xlfn.LET(
 _xlpm.txt, E1181,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81" s="6" t="e" cm="1">
        <f t="array" ref="J1181">_xlfn.LET(
 _xlpm.txt, E1181,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81" s="6" t="str" cm="1">
        <f t="array" ref="K1181">_xlfn.LET(
 _xlpm.txt, E1181,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81" s="6" t="str">
        <f>IFERROR(_xlfn.TEXTAFTER(_xlfn.TEXTBEFORE(E1181," PER"),"USD ")," ")</f>
        <v>0.67</v>
      </c>
      <c r="M1181" s="6" t="str">
        <f t="shared" si="91"/>
        <v>PCS</v>
      </c>
      <c r="N1181" s="6">
        <v>9744</v>
      </c>
      <c r="O1181" s="6" t="s">
        <v>1562</v>
      </c>
      <c r="P1181" s="6">
        <v>322.04662151067322</v>
      </c>
      <c r="Q1181" s="6">
        <v>3138022.28</v>
      </c>
      <c r="R1181" s="6">
        <v>4.308316006831749</v>
      </c>
      <c r="S1181" s="6">
        <v>41980.231170568557</v>
      </c>
      <c r="T1181" s="27">
        <v>1149771.3999999999</v>
      </c>
      <c r="U1181" s="6">
        <f t="shared" si="92"/>
        <v>326.35493751750499</v>
      </c>
      <c r="V1181" s="6">
        <f t="shared" si="93"/>
        <v>2021</v>
      </c>
      <c r="W1181" s="10" t="str">
        <f>IFERROR(VLOOKUP(VALUE(D1181),'HSN Lookup'!$A:$B,2,0),"Unknown")</f>
        <v>Household Steel Items</v>
      </c>
      <c r="X1181" s="6" t="str">
        <f t="shared" si="94"/>
        <v>Other</v>
      </c>
    </row>
    <row r="1182" spans="1:24">
      <c r="A1182" s="25" t="s">
        <v>24</v>
      </c>
      <c r="B1182" s="6" t="s">
        <v>1589</v>
      </c>
      <c r="C1182" s="6" t="s">
        <v>26</v>
      </c>
      <c r="D1182" s="26" t="s">
        <v>32</v>
      </c>
      <c r="E1182" s="6" t="s">
        <v>1593</v>
      </c>
      <c r="F1182" s="6"/>
      <c r="G1182" s="6" t="str" cm="1">
        <f t="array" ref="G1182">_xlfn.LET(
 _xlpm.txt, TRIM(E1182),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SB-01</v>
      </c>
      <c r="H1182" s="6" t="str">
        <f t="shared" si="90"/>
        <v>STAINLESS</v>
      </c>
      <c r="I1182" s="6" t="str" cm="1">
        <f t="array" ref="I1182">_xlfn.LET(
 _xlpm.txt, E1182,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82" s="6" t="e" cm="1">
        <f t="array" ref="J1182">_xlfn.LET(
 _xlpm.txt, E1182,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82" s="6" t="e" cm="1">
        <f t="array" ref="K1182">_xlfn.LET(
 _xlpm.txt, E1182,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82" s="6" t="str">
        <f>IFERROR(_xlfn.TEXTAFTER(_xlfn.TEXTBEFORE(E1182," PER"),"USD ")," ")</f>
        <v>1.130</v>
      </c>
      <c r="M1182" s="6" t="e">
        <f t="shared" si="91"/>
        <v>#N/A</v>
      </c>
      <c r="N1182" s="6">
        <v>3072.3</v>
      </c>
      <c r="O1182" s="6" t="s">
        <v>1562</v>
      </c>
      <c r="P1182" s="6">
        <v>575.6286560557237</v>
      </c>
      <c r="Q1182" s="6">
        <v>1768503.92</v>
      </c>
      <c r="R1182" s="6">
        <v>7.7007178067655344</v>
      </c>
      <c r="S1182" s="6">
        <v>23658.91531772575</v>
      </c>
      <c r="T1182" s="27">
        <v>647979.9</v>
      </c>
      <c r="U1182" s="6">
        <f t="shared" si="92"/>
        <v>583.32937386248921</v>
      </c>
      <c r="V1182" s="6">
        <f t="shared" si="93"/>
        <v>2021</v>
      </c>
      <c r="W1182" s="10" t="str">
        <f>IFERROR(VLOOKUP(VALUE(D1182),'HSN Lookup'!$A:$B,2,0),"Unknown")</f>
        <v>Household Steel Items</v>
      </c>
      <c r="X1182" s="6" t="str">
        <f t="shared" si="94"/>
        <v>Other</v>
      </c>
    </row>
    <row r="1183" spans="1:24">
      <c r="A1183" s="25" t="s">
        <v>24</v>
      </c>
      <c r="B1183" s="6" t="s">
        <v>1594</v>
      </c>
      <c r="C1183" s="6" t="s">
        <v>26</v>
      </c>
      <c r="D1183" s="26" t="s">
        <v>32</v>
      </c>
      <c r="E1183" s="6" t="s">
        <v>1595</v>
      </c>
      <c r="F1183" s="6"/>
      <c r="G1183" s="6" t="str" cm="1">
        <f t="array" ref="G1183">_xlfn.LET(
 _xlpm.txt, TRIM(E1183),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NP-21</v>
      </c>
      <c r="H1183" s="6" t="str">
        <f t="shared" si="90"/>
        <v>STAINLESS</v>
      </c>
      <c r="I1183" s="6" t="str" cm="1">
        <f t="array" ref="I1183">_xlfn.LET(
 _xlpm.txt, E1183,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83" s="6" t="e" cm="1">
        <f t="array" ref="J1183">_xlfn.LET(
 _xlpm.txt, E1183,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83" s="6" t="e" cm="1">
        <f t="array" ref="K1183">_xlfn.LET(
 _xlpm.txt, E1183,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83" s="6" t="str">
        <f>IFERROR(_xlfn.TEXTAFTER(_xlfn.TEXTBEFORE(E1183," PER"),"USD ")," ")</f>
        <v>1.110</v>
      </c>
      <c r="M1183" s="6" t="e">
        <f t="shared" si="91"/>
        <v>#N/A</v>
      </c>
      <c r="N1183" s="6">
        <v>1324.8</v>
      </c>
      <c r="O1183" s="6" t="s">
        <v>1562</v>
      </c>
      <c r="P1183" s="6">
        <v>516.25327596618354</v>
      </c>
      <c r="Q1183" s="6">
        <v>683932.34</v>
      </c>
      <c r="R1183" s="6">
        <v>6.7794258170214512</v>
      </c>
      <c r="S1183" s="6">
        <v>8981.3833223900183</v>
      </c>
      <c r="T1183" s="27">
        <v>250592.8</v>
      </c>
      <c r="U1183" s="6">
        <f t="shared" si="92"/>
        <v>523.03270178320497</v>
      </c>
      <c r="V1183" s="6">
        <f t="shared" si="93"/>
        <v>2021</v>
      </c>
      <c r="W1183" s="10" t="str">
        <f>IFERROR(VLOOKUP(VALUE(D1183),'HSN Lookup'!$A:$B,2,0),"Unknown")</f>
        <v>Household Steel Items</v>
      </c>
      <c r="X1183" s="6" t="str">
        <f t="shared" si="94"/>
        <v>Other</v>
      </c>
    </row>
    <row r="1184" spans="1:24">
      <c r="A1184" s="25" t="s">
        <v>24</v>
      </c>
      <c r="B1184" s="6" t="s">
        <v>1594</v>
      </c>
      <c r="C1184" s="6" t="s">
        <v>26</v>
      </c>
      <c r="D1184" s="26" t="s">
        <v>32</v>
      </c>
      <c r="E1184" s="6" t="s">
        <v>1596</v>
      </c>
      <c r="F1184" s="6"/>
      <c r="G1184" s="6" t="str" cm="1">
        <f t="array" ref="G1184">_xlfn.LET(
 _xlpm.txt, TRIM(E1184),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</v>
      </c>
      <c r="H1184" s="6" t="str">
        <f t="shared" si="90"/>
        <v>STAINLESS</v>
      </c>
      <c r="I1184" s="6" t="str" cm="1">
        <f t="array" ref="I1184">_xlfn.LET(
 _xlpm.txt, E1184,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84" s="6" t="e" cm="1">
        <f t="array" ref="J1184">_xlfn.LET(
 _xlpm.txt, E1184,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84" s="6" t="e" cm="1">
        <f t="array" ref="K1184">_xlfn.LET(
 _xlpm.txt, E1184,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84" s="6" t="str">
        <f>IFERROR(_xlfn.TEXTAFTER(_xlfn.TEXTBEFORE(E1184," PER"),"USD ")," ")</f>
        <v>1.060</v>
      </c>
      <c r="M1184" s="6" t="e">
        <f t="shared" si="91"/>
        <v>#N/A</v>
      </c>
      <c r="N1184" s="6">
        <v>2092.8000000000002</v>
      </c>
      <c r="O1184" s="6" t="s">
        <v>1562</v>
      </c>
      <c r="P1184" s="6">
        <v>492.99861907492351</v>
      </c>
      <c r="Q1184" s="6">
        <v>1031747.51</v>
      </c>
      <c r="R1184" s="6">
        <v>6.4740462124087124</v>
      </c>
      <c r="S1184" s="6">
        <v>13548.883913328949</v>
      </c>
      <c r="T1184" s="27">
        <v>378032.3</v>
      </c>
      <c r="U1184" s="6">
        <f t="shared" si="92"/>
        <v>499.47266528733223</v>
      </c>
      <c r="V1184" s="6">
        <f t="shared" si="93"/>
        <v>2021</v>
      </c>
      <c r="W1184" s="10" t="str">
        <f>IFERROR(VLOOKUP(VALUE(D1184),'HSN Lookup'!$A:$B,2,0),"Unknown")</f>
        <v>Household Steel Items</v>
      </c>
      <c r="X1184" s="6" t="str">
        <f t="shared" si="94"/>
        <v>Other</v>
      </c>
    </row>
    <row r="1185" spans="1:24">
      <c r="A1185" s="25" t="s">
        <v>24</v>
      </c>
      <c r="B1185" s="6" t="s">
        <v>1594</v>
      </c>
      <c r="C1185" s="6" t="s">
        <v>26</v>
      </c>
      <c r="D1185" s="26" t="s">
        <v>32</v>
      </c>
      <c r="E1185" s="6" t="s">
        <v>1597</v>
      </c>
      <c r="F1185" s="6"/>
      <c r="G1185" s="6" t="str" cm="1">
        <f t="array" ref="G1185">_xlfn.LET(
 _xlpm.txt, TRIM(E1185),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KOOU 750ML MP-202</v>
      </c>
      <c r="H1185" s="6" t="str">
        <f t="shared" si="90"/>
        <v>STAINLESS</v>
      </c>
      <c r="I1185" s="6" t="str" cm="1">
        <f t="array" ref="I1185">_xlfn.LET(
 _xlpm.txt, E1185,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85" s="6" t="e" cm="1">
        <f t="array" ref="J1185">_xlfn.LET(
 _xlpm.txt, E1185,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85" s="6" t="e" cm="1">
        <f t="array" ref="K1185">_xlfn.LET(
 _xlpm.txt, E1185,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85" s="6" t="str">
        <f>IFERROR(_xlfn.TEXTAFTER(_xlfn.TEXTBEFORE(E1185," PER"),"USD ")," ")</f>
        <v>1.142</v>
      </c>
      <c r="M1185" s="6" t="e">
        <f t="shared" si="91"/>
        <v>#N/A</v>
      </c>
      <c r="N1185" s="6">
        <v>3861</v>
      </c>
      <c r="O1185" s="6" t="s">
        <v>1562</v>
      </c>
      <c r="P1185" s="6">
        <v>522.96499870499872</v>
      </c>
      <c r="Q1185" s="6">
        <v>2019167.86</v>
      </c>
      <c r="R1185" s="6">
        <v>6.8675640013788399</v>
      </c>
      <c r="S1185" s="6">
        <v>26515.6646093237</v>
      </c>
      <c r="T1185" s="27">
        <v>739823.2</v>
      </c>
      <c r="U1185" s="6">
        <f t="shared" si="92"/>
        <v>529.83256270637753</v>
      </c>
      <c r="V1185" s="6">
        <f t="shared" si="93"/>
        <v>2021</v>
      </c>
      <c r="W1185" s="10" t="str">
        <f>IFERROR(VLOOKUP(VALUE(D1185),'HSN Lookup'!$A:$B,2,0),"Unknown")</f>
        <v>Household Steel Items</v>
      </c>
      <c r="X1185" s="6" t="str">
        <f t="shared" si="94"/>
        <v>Other</v>
      </c>
    </row>
    <row r="1186" spans="1:24">
      <c r="A1186" s="25" t="s">
        <v>24</v>
      </c>
      <c r="B1186" s="6" t="s">
        <v>1594</v>
      </c>
      <c r="C1186" s="6" t="s">
        <v>26</v>
      </c>
      <c r="D1186" s="26" t="s">
        <v>32</v>
      </c>
      <c r="E1186" s="6" t="s">
        <v>1598</v>
      </c>
      <c r="F1186" s="6"/>
      <c r="G1186" s="6" t="str" cm="1">
        <f t="array" ref="G1186">_xlfn.LET(
 _xlpm.txt, TRIM(E1186),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SB-01</v>
      </c>
      <c r="H1186" s="6" t="str">
        <f t="shared" si="90"/>
        <v>STAINLESS</v>
      </c>
      <c r="I1186" s="6" t="str" cm="1">
        <f t="array" ref="I1186">_xlfn.LET(
 _xlpm.txt, E1186,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86" s="6" t="e" cm="1">
        <f t="array" ref="J1186">_xlfn.LET(
 _xlpm.txt, E1186,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86" s="6" t="e" cm="1">
        <f t="array" ref="K1186">_xlfn.LET(
 _xlpm.txt, E1186,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86" s="6" t="str">
        <f>IFERROR(_xlfn.TEXTAFTER(_xlfn.TEXTBEFORE(E1186," PER"),"USD ")," ")</f>
        <v>1.130</v>
      </c>
      <c r="M1186" s="6" t="e">
        <f t="shared" si="91"/>
        <v>#N/A</v>
      </c>
      <c r="N1186" s="6">
        <v>2850</v>
      </c>
      <c r="O1186" s="6" t="s">
        <v>1562</v>
      </c>
      <c r="P1186" s="6">
        <v>590.09698245614027</v>
      </c>
      <c r="Q1186" s="6">
        <v>1681776.4</v>
      </c>
      <c r="R1186" s="6">
        <v>7.7491396251627078</v>
      </c>
      <c r="S1186" s="6">
        <v>22085.047931713721</v>
      </c>
      <c r="T1186" s="27">
        <v>616202.9</v>
      </c>
      <c r="U1186" s="6">
        <f t="shared" si="92"/>
        <v>597.84612208130295</v>
      </c>
      <c r="V1186" s="6">
        <f t="shared" si="93"/>
        <v>2021</v>
      </c>
      <c r="W1186" s="10" t="str">
        <f>IFERROR(VLOOKUP(VALUE(D1186),'HSN Lookup'!$A:$B,2,0),"Unknown")</f>
        <v>Household Steel Items</v>
      </c>
      <c r="X1186" s="6" t="str">
        <f t="shared" si="94"/>
        <v>Other</v>
      </c>
    </row>
    <row r="1187" spans="1:24">
      <c r="A1187" s="25" t="s">
        <v>24</v>
      </c>
      <c r="B1187" s="6" t="s">
        <v>1594</v>
      </c>
      <c r="C1187" s="6" t="s">
        <v>26</v>
      </c>
      <c r="D1187" s="26" t="s">
        <v>32</v>
      </c>
      <c r="E1187" s="6" t="s">
        <v>1599</v>
      </c>
      <c r="F1187" s="6"/>
      <c r="G1187" s="6" t="str" cm="1">
        <f t="array" ref="G1187">_xlfn.LET(
 _xlpm.txt, TRIM(E1187),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 AM-06</v>
      </c>
      <c r="H1187" s="6" t="str">
        <f t="shared" si="90"/>
        <v>STAINLESS</v>
      </c>
      <c r="I1187" s="6" t="str" cm="1">
        <f t="array" ref="I1187">_xlfn.LET(
 _xlpm.txt, E1187,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87" s="6" t="e" cm="1">
        <f t="array" ref="J1187">_xlfn.LET(
 _xlpm.txt, E1187,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87" s="6" t="e" cm="1">
        <f t="array" ref="K1187">_xlfn.LET(
 _xlpm.txt, E1187,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87" s="6" t="str">
        <f>IFERROR(_xlfn.TEXTAFTER(_xlfn.TEXTBEFORE(E1187," PER"),"USD ")," ")</f>
        <v>1.110</v>
      </c>
      <c r="M1187" s="6" t="e">
        <f t="shared" si="91"/>
        <v>#N/A</v>
      </c>
      <c r="N1187" s="6">
        <v>1377</v>
      </c>
      <c r="O1187" s="6" t="s">
        <v>1562</v>
      </c>
      <c r="P1187" s="6">
        <v>611.85572984749456</v>
      </c>
      <c r="Q1187" s="6">
        <v>842525.34</v>
      </c>
      <c r="R1187" s="6">
        <v>8.0348749815823304</v>
      </c>
      <c r="S1187" s="6">
        <v>11064.02284963887</v>
      </c>
      <c r="T1187" s="27">
        <v>308701.3</v>
      </c>
      <c r="U1187" s="6">
        <f t="shared" si="92"/>
        <v>619.89060482907689</v>
      </c>
      <c r="V1187" s="6">
        <f t="shared" si="93"/>
        <v>2021</v>
      </c>
      <c r="W1187" s="10" t="str">
        <f>IFERROR(VLOOKUP(VALUE(D1187),'HSN Lookup'!$A:$B,2,0),"Unknown")</f>
        <v>Household Steel Items</v>
      </c>
      <c r="X1187" s="6" t="str">
        <f t="shared" si="94"/>
        <v>Other</v>
      </c>
    </row>
    <row r="1188" spans="1:24">
      <c r="A1188" s="25" t="s">
        <v>24</v>
      </c>
      <c r="B1188" s="6" t="s">
        <v>1600</v>
      </c>
      <c r="C1188" s="6" t="s">
        <v>26</v>
      </c>
      <c r="D1188" s="26" t="s">
        <v>32</v>
      </c>
      <c r="E1188" s="6" t="s">
        <v>1601</v>
      </c>
      <c r="F1188" s="6"/>
      <c r="G1188" s="6" t="str" cm="1">
        <f t="array" ref="G1188">_xlfn.LET(
 _xlpm.txt, TRIM(E1188),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RS-02</v>
      </c>
      <c r="H1188" s="6" t="str">
        <f t="shared" si="90"/>
        <v>STEEL</v>
      </c>
      <c r="I1188" s="6" cm="1">
        <f t="array" ref="I1188">_xlfn.LET(
 _xlpm.txt, E1188,
 _xlpm.afterQty, IFERROR(_xlfn.TEXTAFTER(_xlpm.txt, "QTY:"), ""),
 _xlpm.numberText, TRIM(_xlfn.TEXTBEFORE(_xlpm.afterQty, " ")),
 _xlpm.cleanNum, SUBSTITUTE(_xlpm.numberText, ",", ""),
 IF(ISNUMBER(--_xlpm.cleanNum), --_xlpm.cleanNum, "")
)</f>
        <v>40640</v>
      </c>
      <c r="J1188" s="6" t="e" cm="1">
        <f t="array" ref="J1188">_xlfn.LET(
 _xlpm.txt, E1188,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88" s="6" t="e" cm="1">
        <f t="array" ref="K1188">_xlfn.LET(
 _xlpm.txt, E1188,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88" s="6" t="str">
        <f>IFERROR(_xlfn.TEXTAFTER(_xlfn.TEXTBEFORE(E1188," PER"),"USD ")," ")</f>
        <v>0.4499</v>
      </c>
      <c r="M1188" s="6" t="e">
        <f t="shared" si="91"/>
        <v>#N/A</v>
      </c>
      <c r="N1188" s="6">
        <v>2438.4</v>
      </c>
      <c r="O1188" s="6" t="s">
        <v>1562</v>
      </c>
      <c r="P1188" s="6">
        <v>614.29622293307079</v>
      </c>
      <c r="Q1188" s="6">
        <v>1497899.91</v>
      </c>
      <c r="R1188" s="6">
        <v>8.0669234790948234</v>
      </c>
      <c r="S1188" s="6">
        <v>19670.386211424819</v>
      </c>
      <c r="T1188" s="27">
        <v>548830.6</v>
      </c>
      <c r="U1188" s="6">
        <f t="shared" si="92"/>
        <v>622.36314641216563</v>
      </c>
      <c r="V1188" s="6">
        <f t="shared" si="93"/>
        <v>2021</v>
      </c>
      <c r="W1188" s="10" t="str">
        <f>IFERROR(VLOOKUP(VALUE(D1188),'HSN Lookup'!$A:$B,2,0),"Unknown")</f>
        <v>Household Steel Items</v>
      </c>
      <c r="X1188" s="6" t="str">
        <f t="shared" si="94"/>
        <v>Other</v>
      </c>
    </row>
    <row r="1189" spans="1:24">
      <c r="A1189" s="25" t="s">
        <v>24</v>
      </c>
      <c r="B1189" s="6" t="s">
        <v>1600</v>
      </c>
      <c r="C1189" s="6" t="s">
        <v>26</v>
      </c>
      <c r="D1189" s="26" t="s">
        <v>32</v>
      </c>
      <c r="E1189" s="6" t="s">
        <v>1602</v>
      </c>
      <c r="F1189" s="6"/>
      <c r="G1189" s="6" t="str" cm="1">
        <f t="array" ref="G1189">_xlfn.LET(
 _xlpm.txt, TRIM(E1189),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NP-003</v>
      </c>
      <c r="H1189" s="6" t="str">
        <f t="shared" si="90"/>
        <v>STEEL</v>
      </c>
      <c r="I1189" s="6" cm="1">
        <f t="array" ref="I1189">_xlfn.LET(
 _xlpm.txt, E1189,
 _xlpm.afterQty, IFERROR(_xlfn.TEXTAFTER(_xlpm.txt, "QTY:"), ""),
 _xlpm.numberText, TRIM(_xlfn.TEXTBEFORE(_xlpm.afterQty, " ")),
 _xlpm.cleanNum, SUBSTITUTE(_xlpm.numberText, ",", ""),
 IF(ISNUMBER(--_xlpm.cleanNum), --_xlpm.cleanNum, "")
)</f>
        <v>60000</v>
      </c>
      <c r="J1189" s="6" t="e" cm="1">
        <f t="array" ref="J1189">_xlfn.LET(
 _xlpm.txt, E1189,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89" s="6" t="e" cm="1">
        <f t="array" ref="K1189">_xlfn.LET(
 _xlpm.txt, E1189,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89" s="6" t="str">
        <f>IFERROR(_xlfn.TEXTAFTER(_xlfn.TEXTBEFORE(E1189," PER"),"USD ")," ")</f>
        <v>0.4514</v>
      </c>
      <c r="M1189" s="6" t="e">
        <f t="shared" si="91"/>
        <v>#N/A</v>
      </c>
      <c r="N1189" s="6">
        <v>5600</v>
      </c>
      <c r="O1189" s="6" t="s">
        <v>1562</v>
      </c>
      <c r="P1189" s="6">
        <v>396.22130357142862</v>
      </c>
      <c r="Q1189" s="6">
        <v>2218839.2999999998</v>
      </c>
      <c r="R1189" s="6">
        <v>5.2031687927961734</v>
      </c>
      <c r="S1189" s="6">
        <v>29137.745239658561</v>
      </c>
      <c r="T1189" s="27">
        <v>812982.8</v>
      </c>
      <c r="U1189" s="6">
        <f t="shared" si="92"/>
        <v>401.42447236422481</v>
      </c>
      <c r="V1189" s="6">
        <f t="shared" si="93"/>
        <v>2021</v>
      </c>
      <c r="W1189" s="10" t="str">
        <f>IFERROR(VLOOKUP(VALUE(D1189),'HSN Lookup'!$A:$B,2,0),"Unknown")</f>
        <v>Household Steel Items</v>
      </c>
      <c r="X1189" s="6" t="str">
        <f t="shared" si="94"/>
        <v>Other</v>
      </c>
    </row>
    <row r="1190" spans="1:24">
      <c r="A1190" s="25" t="s">
        <v>24</v>
      </c>
      <c r="B1190" s="6" t="s">
        <v>1600</v>
      </c>
      <c r="C1190" s="6" t="s">
        <v>26</v>
      </c>
      <c r="D1190" s="26" t="s">
        <v>32</v>
      </c>
      <c r="E1190" s="6" t="s">
        <v>1603</v>
      </c>
      <c r="F1190" s="6"/>
      <c r="G1190" s="6" t="str" cm="1">
        <f t="array" ref="G1190">_xlfn.LET(
 _xlpm.txt, TRIM(E1190),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NP-19</v>
      </c>
      <c r="H1190" s="6" t="str">
        <f t="shared" si="90"/>
        <v>STEEL</v>
      </c>
      <c r="I1190" s="6" cm="1">
        <f t="array" ref="I1190">_xlfn.LET(
 _xlpm.txt, E1190,
 _xlpm.afterQty, IFERROR(_xlfn.TEXTAFTER(_xlpm.txt, "QTY:"), ""),
 _xlpm.numberText, TRIM(_xlfn.TEXTBEFORE(_xlpm.afterQty, " ")),
 _xlpm.cleanNum, SUBSTITUTE(_xlpm.numberText, ",", ""),
 IF(ISNUMBER(--_xlpm.cleanNum), --_xlpm.cleanNum, "")
)</f>
        <v>23088</v>
      </c>
      <c r="J1190" s="6" t="e" cm="1">
        <f t="array" ref="J1190">_xlfn.LET(
 _xlpm.txt, E1190,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90" s="6" t="e" cm="1">
        <f t="array" ref="K1190">_xlfn.LET(
 _xlpm.txt, E1190,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90" s="6" t="str">
        <f>IFERROR(_xlfn.TEXTAFTER(_xlfn.TEXTBEFORE(E1190," PER"),"USD ")," ")</f>
        <v>0.4930</v>
      </c>
      <c r="M1190" s="6" t="e">
        <f t="shared" si="91"/>
        <v>#N/A</v>
      </c>
      <c r="N1190" s="6">
        <v>3607.5</v>
      </c>
      <c r="O1190" s="6" t="s">
        <v>1562</v>
      </c>
      <c r="P1190" s="6">
        <v>258.48762855162857</v>
      </c>
      <c r="Q1190" s="6">
        <v>932494.12</v>
      </c>
      <c r="R1190" s="6">
        <v>3.394453428123815</v>
      </c>
      <c r="S1190" s="6">
        <v>12245.490741956661</v>
      </c>
      <c r="T1190" s="27">
        <v>341665.8</v>
      </c>
      <c r="U1190" s="6">
        <f t="shared" si="92"/>
        <v>261.8820819797524</v>
      </c>
      <c r="V1190" s="6">
        <f t="shared" si="93"/>
        <v>2021</v>
      </c>
      <c r="W1190" s="10" t="str">
        <f>IFERROR(VLOOKUP(VALUE(D1190),'HSN Lookup'!$A:$B,2,0),"Unknown")</f>
        <v>Household Steel Items</v>
      </c>
      <c r="X1190" s="6" t="str">
        <f t="shared" si="94"/>
        <v>Other</v>
      </c>
    </row>
    <row r="1191" spans="1:24">
      <c r="A1191" s="25" t="s">
        <v>24</v>
      </c>
      <c r="B1191" s="6" t="s">
        <v>1600</v>
      </c>
      <c r="C1191" s="6" t="s">
        <v>26</v>
      </c>
      <c r="D1191" s="26" t="s">
        <v>32</v>
      </c>
      <c r="E1191" s="6" t="s">
        <v>1604</v>
      </c>
      <c r="F1191" s="6"/>
      <c r="G1191" s="6" t="str" cm="1">
        <f t="array" ref="G1191">_xlfn.LET(
 _xlpm.txt, TRIM(E1191),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NP-55</v>
      </c>
      <c r="H1191" s="6" t="str">
        <f t="shared" si="90"/>
        <v>STEEL</v>
      </c>
      <c r="I1191" s="6" cm="1">
        <f t="array" ref="I1191">_xlfn.LET(
 _xlpm.txt, E1191,
 _xlpm.afterQty, IFERROR(_xlfn.TEXTAFTER(_xlpm.txt, "QTY:"), ""),
 _xlpm.numberText, TRIM(_xlfn.TEXTBEFORE(_xlpm.afterQty, " ")),
 _xlpm.cleanNum, SUBSTITUTE(_xlpm.numberText, ",", ""),
 IF(ISNUMBER(--_xlpm.cleanNum), --_xlpm.cleanNum, "")
)</f>
        <v>30240</v>
      </c>
      <c r="J1191" s="6" t="e" cm="1">
        <f t="array" ref="J1191">_xlfn.LET(
 _xlpm.txt, E1191,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91" s="6" t="e" cm="1">
        <f t="array" ref="K1191">_xlfn.LET(
 _xlpm.txt, E1191,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91" s="6" t="str">
        <f>IFERROR(_xlfn.TEXTAFTER(_xlfn.TEXTBEFORE(E1191," PER"),"USD ")," ")</f>
        <v>0.3204</v>
      </c>
      <c r="M1191" s="6" t="e">
        <f t="shared" si="91"/>
        <v>#N/A</v>
      </c>
      <c r="N1191" s="6">
        <v>1386</v>
      </c>
      <c r="O1191" s="6" t="s">
        <v>1562</v>
      </c>
      <c r="P1191" s="6">
        <v>572.69610389610398</v>
      </c>
      <c r="Q1191" s="6">
        <v>793756.8</v>
      </c>
      <c r="R1191" s="6">
        <v>7.5206316992265787</v>
      </c>
      <c r="S1191" s="6">
        <v>10423.595535128041</v>
      </c>
      <c r="T1191" s="27">
        <v>290832.5</v>
      </c>
      <c r="U1191" s="6">
        <f t="shared" si="92"/>
        <v>580.21673559533053</v>
      </c>
      <c r="V1191" s="6">
        <f t="shared" si="93"/>
        <v>2021</v>
      </c>
      <c r="W1191" s="10" t="str">
        <f>IFERROR(VLOOKUP(VALUE(D1191),'HSN Lookup'!$A:$B,2,0),"Unknown")</f>
        <v>Household Steel Items</v>
      </c>
      <c r="X1191" s="6" t="str">
        <f t="shared" si="94"/>
        <v>Tea Strainer</v>
      </c>
    </row>
    <row r="1192" spans="1:24">
      <c r="A1192" s="25" t="s">
        <v>24</v>
      </c>
      <c r="B1192" s="6" t="s">
        <v>1605</v>
      </c>
      <c r="C1192" s="6" t="s">
        <v>26</v>
      </c>
      <c r="D1192" s="26" t="s">
        <v>29</v>
      </c>
      <c r="E1192" s="6" t="s">
        <v>1606</v>
      </c>
      <c r="F1192" s="6"/>
      <c r="G1192" s="6" t="str" cm="1">
        <f t="array" ref="G1192">_xlfn.LET(
 _xlpm.txt, TRIM(E1192),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 PCS SET - OKS-4156</v>
      </c>
      <c r="H1192" s="6" t="str">
        <f t="shared" si="90"/>
        <v>STEEL</v>
      </c>
      <c r="I1192" s="6" t="str" cm="1">
        <f t="array" ref="I1192">_xlfn.LET(
 _xlpm.txt, E1192,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92" s="6" t="e" cm="1">
        <f t="array" ref="J1192">_xlfn.LET(
 _xlpm.txt, E1192,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92" s="6" t="str" cm="1">
        <f t="array" ref="K1192">_xlfn.LET(
 _xlpm.txt, E1192,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92" s="6" t="str">
        <f>IFERROR(_xlfn.TEXTAFTER(_xlfn.TEXTBEFORE(E1192," PER"),"USD ")," ")</f>
        <v>0.275</v>
      </c>
      <c r="M1192" s="6" t="str">
        <f t="shared" si="91"/>
        <v>PCS</v>
      </c>
      <c r="N1192" s="6">
        <v>8537.7999999999993</v>
      </c>
      <c r="O1192" s="6" t="s">
        <v>1562</v>
      </c>
      <c r="P1192" s="6">
        <v>261.45895781114581</v>
      </c>
      <c r="Q1192" s="6">
        <v>2232284.29</v>
      </c>
      <c r="R1192" s="6">
        <v>3.4334728537248291</v>
      </c>
      <c r="S1192" s="6">
        <v>29314.304530531841</v>
      </c>
      <c r="T1192" s="27">
        <v>981312.2</v>
      </c>
      <c r="U1192" s="6">
        <f t="shared" si="92"/>
        <v>264.89243066487063</v>
      </c>
      <c r="V1192" s="6">
        <f t="shared" si="93"/>
        <v>2021</v>
      </c>
      <c r="W1192" s="10" t="str">
        <f>IFERROR(VLOOKUP(VALUE(D1192),'HSN Lookup'!$A:$B,2,0),"Unknown")</f>
        <v>Steel Scrubbers</v>
      </c>
      <c r="X1192" s="6" t="str">
        <f t="shared" si="94"/>
        <v>Scrubber</v>
      </c>
    </row>
    <row r="1193" spans="1:24">
      <c r="A1193" s="25" t="s">
        <v>24</v>
      </c>
      <c r="B1193" s="6" t="s">
        <v>1607</v>
      </c>
      <c r="C1193" s="6" t="s">
        <v>26</v>
      </c>
      <c r="D1193" s="26" t="s">
        <v>32</v>
      </c>
      <c r="E1193" s="6" t="s">
        <v>1608</v>
      </c>
      <c r="F1193" s="6"/>
      <c r="G1193" s="6" t="str" cm="1">
        <f t="array" ref="G1193">_xlfn.LET(
 _xlpm.txt, TRIM(E1193),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CLOTH RACK 3 LAYERS 03-027I (MADE UP OF MILD STEEL)</v>
      </c>
      <c r="H1193" s="6" t="str">
        <f t="shared" si="90"/>
        <v>MADE UP OF MILD STEEL</v>
      </c>
      <c r="I1193" s="6" cm="1">
        <f t="array" ref="I1193">_xlfn.LET(
 _xlpm.txt, E1193,
 _xlpm.afterQty, IFERROR(_xlfn.TEXTAFTER(_xlpm.txt, "QTY:"), ""),
 _xlpm.numberText, TRIM(_xlfn.TEXTBEFORE(_xlpm.afterQty, " ")),
 _xlpm.cleanNum, SUBSTITUTE(_xlpm.numberText, ",", ""),
 IF(ISNUMBER(--_xlpm.cleanNum), --_xlpm.cleanNum, "")
)</f>
        <v>1824</v>
      </c>
      <c r="J1193" s="6" t="e" cm="1">
        <f t="array" ref="J1193">_xlfn.LET(
 _xlpm.txt, E1193,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93" s="6" t="e" cm="1">
        <f t="array" ref="K1193">_xlfn.LET(
 _xlpm.txt, E1193,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93" s="6" t="str">
        <f>IFERROR(_xlfn.TEXTAFTER(_xlfn.TEXTBEFORE(E1193," PER"),"USD ")," ")</f>
        <v xml:space="preserve"> </v>
      </c>
      <c r="M1193" s="6" t="e">
        <f t="shared" si="91"/>
        <v>#N/A</v>
      </c>
      <c r="N1193" s="6">
        <v>10488</v>
      </c>
      <c r="O1193" s="6" t="s">
        <v>1562</v>
      </c>
      <c r="P1193" s="6">
        <v>183.836135583524</v>
      </c>
      <c r="Q1193" s="6">
        <v>1928073.39</v>
      </c>
      <c r="R1193" s="6">
        <v>2.41413178704562</v>
      </c>
      <c r="S1193" s="6">
        <v>25319.41418253447</v>
      </c>
      <c r="T1193" s="27">
        <v>706446.1</v>
      </c>
      <c r="U1193" s="6">
        <f t="shared" si="92"/>
        <v>186.25026737056962</v>
      </c>
      <c r="V1193" s="6">
        <f t="shared" si="93"/>
        <v>2021</v>
      </c>
      <c r="W1193" s="10" t="str">
        <f>IFERROR(VLOOKUP(VALUE(D1193),'HSN Lookup'!$A:$B,2,0),"Unknown")</f>
        <v>Household Steel Items</v>
      </c>
      <c r="X1193" s="6" t="str">
        <f t="shared" si="94"/>
        <v>Other</v>
      </c>
    </row>
    <row r="1194" spans="1:24">
      <c r="A1194" s="25" t="s">
        <v>24</v>
      </c>
      <c r="B1194" s="6" t="s">
        <v>1609</v>
      </c>
      <c r="C1194" s="6" t="s">
        <v>26</v>
      </c>
      <c r="D1194" s="26" t="s">
        <v>32</v>
      </c>
      <c r="E1194" s="6" t="s">
        <v>1610</v>
      </c>
      <c r="F1194" s="6" t="str">
        <f>LEFT(E1194, FIND(" ", E1194)-1)</f>
        <v>MILD</v>
      </c>
      <c r="G1194" s="6" t="str" cm="1">
        <f t="array" ref="G1194">_xlfn.LET(
 _xlpm.txt, TRIM(E1194),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RYX-02-020</v>
      </c>
      <c r="H1194" s="6" t="str">
        <f t="shared" si="90"/>
        <v>MILD</v>
      </c>
      <c r="I1194" s="6" t="str" cm="1">
        <f t="array" ref="I1194">_xlfn.LET(
 _xlpm.txt, E1194,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94" s="6" t="e" cm="1">
        <f t="array" ref="J1194">_xlfn.LET(
 _xlpm.txt, E1194,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94" s="6" t="e" cm="1">
        <f t="array" ref="K1194">_xlfn.LET(
 _xlpm.txt, E1194,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94" s="6" t="str">
        <f>IFERROR(_xlfn.TEXTAFTER(_xlfn.TEXTBEFORE(E1194," PER"),"USD ")," ")</f>
        <v>14.20</v>
      </c>
      <c r="M1194" s="6" t="e">
        <f t="shared" si="91"/>
        <v>#N/A</v>
      </c>
      <c r="N1194" s="6">
        <v>4004</v>
      </c>
      <c r="O1194" s="6" t="s">
        <v>1562</v>
      </c>
      <c r="P1194" s="6">
        <v>417.21414835164842</v>
      </c>
      <c r="Q1194" s="6">
        <v>1670525.45</v>
      </c>
      <c r="R1194" s="6">
        <v>5.4788463342304441</v>
      </c>
      <c r="S1194" s="6">
        <v>21937.3007222587</v>
      </c>
      <c r="T1194" s="27">
        <v>612080.5</v>
      </c>
      <c r="U1194" s="6">
        <f t="shared" si="92"/>
        <v>422.69299468587889</v>
      </c>
      <c r="V1194" s="6">
        <f t="shared" si="93"/>
        <v>2021</v>
      </c>
      <c r="W1194" s="10" t="str">
        <f>IFERROR(VLOOKUP(VALUE(D1194),'HSN Lookup'!$A:$B,2,0),"Unknown")</f>
        <v>Household Steel Items</v>
      </c>
      <c r="X1194" s="6" t="str">
        <f t="shared" si="94"/>
        <v>Cloth Stand</v>
      </c>
    </row>
    <row r="1195" spans="1:24">
      <c r="A1195" s="25" t="s">
        <v>24</v>
      </c>
      <c r="B1195" s="6" t="s">
        <v>1609</v>
      </c>
      <c r="C1195" s="6" t="s">
        <v>26</v>
      </c>
      <c r="D1195" s="26" t="s">
        <v>32</v>
      </c>
      <c r="E1195" s="6" t="s">
        <v>1573</v>
      </c>
      <c r="F1195" s="6" t="str">
        <f>LEFT(E1195, FIND(" ", E1195)-1)</f>
        <v>MILD</v>
      </c>
      <c r="G1195" s="6" t="str" cm="1">
        <f t="array" ref="G1195">_xlfn.LET(
 _xlpm.txt, TRIM(E1195),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RYX-02-021A</v>
      </c>
      <c r="H1195" s="6" t="str">
        <f t="shared" si="90"/>
        <v>MILD</v>
      </c>
      <c r="I1195" s="6" t="str" cm="1">
        <f t="array" ref="I1195">_xlfn.LET(
 _xlpm.txt, E1195,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95" s="6" t="e" cm="1">
        <f t="array" ref="J1195">_xlfn.LET(
 _xlpm.txt, E1195,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95" s="6" t="e" cm="1">
        <f t="array" ref="K1195">_xlfn.LET(
 _xlpm.txt, E1195,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95" s="6" t="str">
        <f>IFERROR(_xlfn.TEXTAFTER(_xlfn.TEXTBEFORE(E1195," PER"),"USD ")," ")</f>
        <v>8.85</v>
      </c>
      <c r="M1195" s="6" t="e">
        <f t="shared" si="91"/>
        <v>#N/A</v>
      </c>
      <c r="N1195" s="6">
        <v>38016</v>
      </c>
      <c r="O1195" s="6" t="s">
        <v>1562</v>
      </c>
      <c r="P1195" s="6">
        <v>230.47604666456229</v>
      </c>
      <c r="Q1195" s="6">
        <v>8761777.3900000006</v>
      </c>
      <c r="R1195" s="6">
        <v>3.0266059969082382</v>
      </c>
      <c r="S1195" s="6">
        <v>115059.4535784636</v>
      </c>
      <c r="T1195" s="27">
        <v>3210315.2</v>
      </c>
      <c r="U1195" s="6">
        <f t="shared" si="92"/>
        <v>233.50265266147053</v>
      </c>
      <c r="V1195" s="6">
        <f t="shared" si="93"/>
        <v>2021</v>
      </c>
      <c r="W1195" s="10" t="str">
        <f>IFERROR(VLOOKUP(VALUE(D1195),'HSN Lookup'!$A:$B,2,0),"Unknown")</f>
        <v>Household Steel Items</v>
      </c>
      <c r="X1195" s="6" t="str">
        <f t="shared" si="94"/>
        <v>Cloth Stand</v>
      </c>
    </row>
    <row r="1196" spans="1:24">
      <c r="A1196" s="25" t="s">
        <v>24</v>
      </c>
      <c r="B1196" s="6" t="s">
        <v>1611</v>
      </c>
      <c r="C1196" s="6" t="s">
        <v>26</v>
      </c>
      <c r="D1196" s="26" t="s">
        <v>32</v>
      </c>
      <c r="E1196" s="6" t="s">
        <v>1612</v>
      </c>
      <c r="F1196" s="6"/>
      <c r="G1196" s="6" t="str" cm="1">
        <f t="array" ref="G1196">_xlfn.LET(
 _xlpm.txt, TRIM(E1196),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NP-55</v>
      </c>
      <c r="H1196" s="6" t="str">
        <f t="shared" si="90"/>
        <v>STEEL</v>
      </c>
      <c r="I1196" s="6" cm="1">
        <f t="array" ref="I1196">_xlfn.LET(
 _xlpm.txt, E1196,
 _xlpm.afterQty, IFERROR(_xlfn.TEXTAFTER(_xlpm.txt, "QTY:"), ""),
 _xlpm.numberText, TRIM(_xlfn.TEXTBEFORE(_xlpm.afterQty, " ")),
 _xlpm.cleanNum, SUBSTITUTE(_xlpm.numberText, ",", ""),
 IF(ISNUMBER(--_xlpm.cleanNum), --_xlpm.cleanNum, "")
)</f>
        <v>50400</v>
      </c>
      <c r="J1196" s="6" t="e" cm="1">
        <f t="array" ref="J1196">_xlfn.LET(
 _xlpm.txt, E1196,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196" s="6" t="e" cm="1">
        <f t="array" ref="K1196">_xlfn.LET(
 _xlpm.txt, E1196,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196" s="6" t="str">
        <f>IFERROR(_xlfn.TEXTAFTER(_xlfn.TEXTBEFORE(E1196," PER"),"USD ")," ")</f>
        <v>0.3195</v>
      </c>
      <c r="M1196" s="6" t="e">
        <f t="shared" si="91"/>
        <v>#N/A</v>
      </c>
      <c r="N1196" s="6">
        <v>2310</v>
      </c>
      <c r="O1196" s="6" t="s">
        <v>1562</v>
      </c>
      <c r="P1196" s="6">
        <v>576.31947186147181</v>
      </c>
      <c r="Q1196" s="6">
        <v>1331297.98</v>
      </c>
      <c r="R1196" s="6">
        <v>7.5682136817002199</v>
      </c>
      <c r="S1196" s="6">
        <v>17482.57360472751</v>
      </c>
      <c r="T1196" s="27">
        <v>487787.6</v>
      </c>
      <c r="U1196" s="6">
        <f t="shared" si="92"/>
        <v>583.88768554317198</v>
      </c>
      <c r="V1196" s="6">
        <f t="shared" si="93"/>
        <v>2021</v>
      </c>
      <c r="W1196" s="10" t="str">
        <f>IFERROR(VLOOKUP(VALUE(D1196),'HSN Lookup'!$A:$B,2,0),"Unknown")</f>
        <v>Household Steel Items</v>
      </c>
      <c r="X1196" s="6" t="str">
        <f t="shared" si="94"/>
        <v>Tea Strainer</v>
      </c>
    </row>
    <row r="1197" spans="1:24">
      <c r="A1197" s="25" t="s">
        <v>24</v>
      </c>
      <c r="B1197" s="6" t="s">
        <v>1613</v>
      </c>
      <c r="C1197" s="6" t="s">
        <v>26</v>
      </c>
      <c r="D1197" s="26" t="s">
        <v>29</v>
      </c>
      <c r="E1197" s="6" t="s">
        <v>1614</v>
      </c>
      <c r="F1197" s="6" t="str">
        <f>LEFT(E1197, FIND(" ", E1197)-1)</f>
        <v>SS</v>
      </c>
      <c r="G1197" s="6" t="str" cm="1">
        <f t="array" ref="G1197">_xlfn.LET(
 _xlpm.txt, TRIM(E1197),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 PCS SET - SS410</v>
      </c>
      <c r="H1197" s="6" t="str">
        <f t="shared" si="90"/>
        <v>SS</v>
      </c>
      <c r="I1197" s="6" t="str" cm="1">
        <f t="array" ref="I1197">_xlfn.LET(
 _xlpm.txt, E1197,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97" s="6" t="e" cm="1">
        <f t="array" ref="J1197">_xlfn.LET(
 _xlpm.txt, E1197,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97" s="6" t="str" cm="1">
        <f t="array" ref="K1197">_xlfn.LET(
 _xlpm.txt, E1197,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197" s="6" t="str">
        <f>IFERROR(_xlfn.TEXTAFTER(_xlfn.TEXTBEFORE(E1197," PER"),"USD ")," ")</f>
        <v>0.182</v>
      </c>
      <c r="M1197" s="6" t="str">
        <f t="shared" si="91"/>
        <v>SET</v>
      </c>
      <c r="N1197" s="6">
        <v>7785</v>
      </c>
      <c r="O1197" s="6" t="s">
        <v>1562</v>
      </c>
      <c r="P1197" s="6">
        <v>253.10191522157999</v>
      </c>
      <c r="Q1197" s="6">
        <v>1970398.41</v>
      </c>
      <c r="R1197" s="6">
        <v>3.3237283679787248</v>
      </c>
      <c r="S1197" s="6">
        <v>25875.225344714381</v>
      </c>
      <c r="T1197" s="27">
        <v>866187.2</v>
      </c>
      <c r="U1197" s="6">
        <f t="shared" si="92"/>
        <v>256.42564358955872</v>
      </c>
      <c r="V1197" s="6">
        <f t="shared" si="93"/>
        <v>2021</v>
      </c>
      <c r="W1197" s="10" t="str">
        <f>IFERROR(VLOOKUP(VALUE(D1197),'HSN Lookup'!$A:$B,2,0),"Unknown")</f>
        <v>Steel Scrubbers</v>
      </c>
      <c r="X1197" s="6" t="str">
        <f t="shared" si="94"/>
        <v>Scrubber</v>
      </c>
    </row>
    <row r="1198" spans="1:24">
      <c r="A1198" s="25" t="s">
        <v>24</v>
      </c>
      <c r="B1198" s="6" t="s">
        <v>1615</v>
      </c>
      <c r="C1198" s="6" t="s">
        <v>26</v>
      </c>
      <c r="D1198" s="26" t="s">
        <v>32</v>
      </c>
      <c r="E1198" s="6" t="s">
        <v>1616</v>
      </c>
      <c r="F1198" s="6"/>
      <c r="G1198" s="6" t="str" cm="1">
        <f t="array" ref="G1198">_xlfn.LET(
 _xlpm.txt, TRIM(E1198),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CLOTH RACK 3 LAYERS 03-027I (MADE UP OF MILD STEEL)</v>
      </c>
      <c r="H1198" s="6" t="str">
        <f t="shared" si="90"/>
        <v>MADE UP OF MILD STEEL</v>
      </c>
      <c r="I1198" s="6" cm="1">
        <f t="array" ref="I1198">_xlfn.LET(
 _xlpm.txt, E1198,
 _xlpm.afterQty, IFERROR(_xlfn.TEXTAFTER(_xlpm.txt, "QTY:"), ""),
 _xlpm.numberText, TRIM(_xlfn.TEXTBEFORE(_xlpm.afterQty, " ")),
 _xlpm.cleanNum, SUBSTITUTE(_xlpm.numberText, ",", ""),
 IF(ISNUMBER(--_xlpm.cleanNum), --_xlpm.cleanNum, "")
)</f>
        <v>1824</v>
      </c>
      <c r="J1198" s="6" cm="1">
        <f t="array" ref="J1198">_xlfn.LET(
 _xlpm.txt, E1198,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1824</v>
      </c>
      <c r="K1198" s="6" t="str" cm="1">
        <f t="array" ref="K1198">_xlfn.LET(
 _xlpm.txt, E1198,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98" s="6" t="str">
        <f>IFERROR(_xlfn.TEXTAFTER(_xlfn.TEXTBEFORE(E1198," PER"),"USD ")," ")</f>
        <v xml:space="preserve"> </v>
      </c>
      <c r="M1198" s="6" t="str">
        <f t="shared" si="91"/>
        <v>PCS</v>
      </c>
      <c r="N1198" s="6">
        <v>10488</v>
      </c>
      <c r="O1198" s="6" t="s">
        <v>1562</v>
      </c>
      <c r="P1198" s="6">
        <v>184.01803394355451</v>
      </c>
      <c r="Q1198" s="6">
        <v>1929981.14</v>
      </c>
      <c r="R1198" s="6">
        <v>2.4165204720099078</v>
      </c>
      <c r="S1198" s="6">
        <v>25344.46671043992</v>
      </c>
      <c r="T1198" s="27">
        <v>707145</v>
      </c>
      <c r="U1198" s="6">
        <f t="shared" si="92"/>
        <v>186.43455441556443</v>
      </c>
      <c r="V1198" s="6">
        <f t="shared" si="93"/>
        <v>2021</v>
      </c>
      <c r="W1198" s="10" t="str">
        <f>IFERROR(VLOOKUP(VALUE(D1198),'HSN Lookup'!$A:$B,2,0),"Unknown")</f>
        <v>Household Steel Items</v>
      </c>
      <c r="X1198" s="6" t="str">
        <f t="shared" si="94"/>
        <v>Other</v>
      </c>
    </row>
    <row r="1199" spans="1:24">
      <c r="A1199" s="25" t="s">
        <v>24</v>
      </c>
      <c r="B1199" s="6" t="s">
        <v>1617</v>
      </c>
      <c r="C1199" s="6" t="s">
        <v>26</v>
      </c>
      <c r="D1199" s="26" t="s">
        <v>32</v>
      </c>
      <c r="E1199" s="6" t="s">
        <v>1618</v>
      </c>
      <c r="F1199" s="6"/>
      <c r="G1199" s="6" t="str" cm="1">
        <f t="array" ref="G1199">_xlfn.LET(
 _xlpm.txt, TRIM(E1199),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 NP-19</v>
      </c>
      <c r="H1199" s="6" t="str">
        <f t="shared" si="90"/>
        <v>STEEL</v>
      </c>
      <c r="I1199" s="6" t="str" cm="1">
        <f t="array" ref="I1199">_xlfn.LET(
 _xlpm.txt, E1199,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199" s="6" t="e" cm="1">
        <f t="array" ref="J1199">_xlfn.LET(
 _xlpm.txt, E1199,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199" s="6" t="str" cm="1">
        <f t="array" ref="K1199">_xlfn.LET(
 _xlpm.txt, E1199,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199" s="6" t="str">
        <f>IFERROR(_xlfn.TEXTAFTER(_xlfn.TEXTBEFORE(E1199," PER"),"USD ")," ")</f>
        <v>0.4938</v>
      </c>
      <c r="M1199" s="6" t="str">
        <f t="shared" si="91"/>
        <v>PCS</v>
      </c>
      <c r="N1199" s="6">
        <v>3772.5</v>
      </c>
      <c r="O1199" s="6" t="s">
        <v>1562</v>
      </c>
      <c r="P1199" s="6">
        <v>254.5175374420146</v>
      </c>
      <c r="Q1199" s="6">
        <v>960167.41</v>
      </c>
      <c r="R1199" s="6">
        <v>3.432468475280035</v>
      </c>
      <c r="S1199" s="6">
        <v>12948.987322993929</v>
      </c>
      <c r="T1199" s="27">
        <v>351805.3</v>
      </c>
      <c r="U1199" s="6">
        <f t="shared" si="92"/>
        <v>257.95000591729462</v>
      </c>
      <c r="V1199" s="6">
        <f t="shared" si="93"/>
        <v>2021</v>
      </c>
      <c r="W1199" s="10" t="str">
        <f>IFERROR(VLOOKUP(VALUE(D1199),'HSN Lookup'!$A:$B,2,0),"Unknown")</f>
        <v>Household Steel Items</v>
      </c>
      <c r="X1199" s="6" t="str">
        <f t="shared" si="94"/>
        <v>Other</v>
      </c>
    </row>
    <row r="1200" spans="1:24">
      <c r="A1200" s="25" t="s">
        <v>24</v>
      </c>
      <c r="B1200" s="6" t="s">
        <v>1617</v>
      </c>
      <c r="C1200" s="6" t="s">
        <v>26</v>
      </c>
      <c r="D1200" s="26" t="s">
        <v>32</v>
      </c>
      <c r="E1200" s="6" t="s">
        <v>1619</v>
      </c>
      <c r="F1200" s="6"/>
      <c r="G1200" s="6" t="str" cm="1">
        <f t="array" ref="G1200">_xlfn.LET(
 _xlpm.txt, TRIM(E1200),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200" s="6" t="str">
        <f t="shared" si="90"/>
        <v>STEEL</v>
      </c>
      <c r="I1200" s="6" t="str" cm="1">
        <f t="array" ref="I1200">_xlfn.LET(
 _xlpm.txt, E1200,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00" s="6" cm="1">
        <f t="array" ref="J1200">_xlfn.LET(
 _xlpm.txt, E1200,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36000</v>
      </c>
      <c r="K1200" s="6" t="str" cm="1">
        <f t="array" ref="K1200">_xlfn.LET(
 _xlpm.txt, E1200,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00" s="6" t="str">
        <f>IFERROR(_xlfn.TEXTAFTER(_xlfn.TEXTBEFORE(E1200," PER"),"USD ")," ")</f>
        <v>0.4520</v>
      </c>
      <c r="M1200" s="6" t="str">
        <f t="shared" si="91"/>
        <v>PCS</v>
      </c>
      <c r="N1200" s="6">
        <v>3360</v>
      </c>
      <c r="O1200" s="6" t="s">
        <v>1562</v>
      </c>
      <c r="P1200" s="6">
        <v>390.02115178571432</v>
      </c>
      <c r="Q1200" s="6">
        <v>1310471.07</v>
      </c>
      <c r="R1200" s="6">
        <v>5.2598941575956077</v>
      </c>
      <c r="S1200" s="6">
        <v>17673.244369521239</v>
      </c>
      <c r="T1200" s="27">
        <v>480156.6</v>
      </c>
      <c r="U1200" s="6">
        <f t="shared" si="92"/>
        <v>395.28104594330995</v>
      </c>
      <c r="V1200" s="6">
        <f t="shared" si="93"/>
        <v>2021</v>
      </c>
      <c r="W1200" s="10" t="str">
        <f>IFERROR(VLOOKUP(VALUE(D1200),'HSN Lookup'!$A:$B,2,0),"Unknown")</f>
        <v>Household Steel Items</v>
      </c>
      <c r="X1200" s="6" t="str">
        <f t="shared" si="94"/>
        <v>Other</v>
      </c>
    </row>
    <row r="1201" spans="1:24">
      <c r="A1201" s="25" t="s">
        <v>24</v>
      </c>
      <c r="B1201" s="6" t="s">
        <v>1620</v>
      </c>
      <c r="C1201" s="6" t="s">
        <v>26</v>
      </c>
      <c r="D1201" s="26" t="s">
        <v>32</v>
      </c>
      <c r="E1201" s="6" t="s">
        <v>1621</v>
      </c>
      <c r="F1201" s="6" t="str">
        <f>LEFT(E1201, FIND(" ", E1201)-1)</f>
        <v>MILD</v>
      </c>
      <c r="G1201" s="6" t="str" cm="1">
        <f t="array" ref="G1201">_xlfn.LET(
 _xlpm.txt, TRIM(E1201),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RYX-02-021A</v>
      </c>
      <c r="H1201" s="6" t="str">
        <f t="shared" si="90"/>
        <v>MILD</v>
      </c>
      <c r="I1201" s="6" t="str" cm="1">
        <f t="array" ref="I1201">_xlfn.LET(
 _xlpm.txt, E1201,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01" s="6" t="e" cm="1">
        <f t="array" ref="J1201">_xlfn.LET(
 _xlpm.txt, E1201,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201" s="6" t="e" cm="1">
        <f t="array" ref="K1201">_xlfn.LET(
 _xlpm.txt, E1201,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201" s="6" t="str">
        <f>IFERROR(_xlfn.TEXTAFTER(_xlfn.TEXTBEFORE(E1201," PER"),"USD ")," ")</f>
        <v>8.85</v>
      </c>
      <c r="M1201" s="6" t="e">
        <f t="shared" si="91"/>
        <v>#N/A</v>
      </c>
      <c r="N1201" s="6">
        <v>33264</v>
      </c>
      <c r="O1201" s="6" t="s">
        <v>1562</v>
      </c>
      <c r="P1201" s="6">
        <v>226.60232323232319</v>
      </c>
      <c r="Q1201" s="6">
        <v>7537699.6799999997</v>
      </c>
      <c r="R1201" s="6">
        <v>3.0559989646975478</v>
      </c>
      <c r="S1201" s="6">
        <v>101654.7495616993</v>
      </c>
      <c r="T1201" s="27">
        <v>2761813.1</v>
      </c>
      <c r="U1201" s="6">
        <f t="shared" si="92"/>
        <v>229.65832219702074</v>
      </c>
      <c r="V1201" s="6">
        <f t="shared" si="93"/>
        <v>2021</v>
      </c>
      <c r="W1201" s="10" t="str">
        <f>IFERROR(VLOOKUP(VALUE(D1201),'HSN Lookup'!$A:$B,2,0),"Unknown")</f>
        <v>Household Steel Items</v>
      </c>
      <c r="X1201" s="6" t="str">
        <f t="shared" si="94"/>
        <v>Cloth Stand</v>
      </c>
    </row>
    <row r="1202" spans="1:24">
      <c r="A1202" s="25" t="s">
        <v>24</v>
      </c>
      <c r="B1202" s="6" t="s">
        <v>1620</v>
      </c>
      <c r="C1202" s="6" t="s">
        <v>26</v>
      </c>
      <c r="D1202" s="26" t="s">
        <v>32</v>
      </c>
      <c r="E1202" s="6" t="s">
        <v>1610</v>
      </c>
      <c r="F1202" s="6" t="str">
        <f>LEFT(E1202, FIND(" ", E1202)-1)</f>
        <v>MILD</v>
      </c>
      <c r="G1202" s="6" t="str" cm="1">
        <f t="array" ref="G1202">_xlfn.LET(
 _xlpm.txt, TRIM(E1202),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RYX-02-020</v>
      </c>
      <c r="H1202" s="6" t="str">
        <f t="shared" si="90"/>
        <v>MILD</v>
      </c>
      <c r="I1202" s="6" t="str" cm="1">
        <f t="array" ref="I1202">_xlfn.LET(
 _xlpm.txt, E1202,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02" s="6" t="e" cm="1">
        <f t="array" ref="J1202">_xlfn.LET(
 _xlpm.txt, E1202,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202" s="6" t="e" cm="1">
        <f t="array" ref="K1202">_xlfn.LET(
 _xlpm.txt, E1202,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202" s="6" t="str">
        <f>IFERROR(_xlfn.TEXTAFTER(_xlfn.TEXTBEFORE(E1202," PER"),"USD ")," ")</f>
        <v>14.20</v>
      </c>
      <c r="M1202" s="6" t="e">
        <f t="shared" si="91"/>
        <v>#N/A</v>
      </c>
      <c r="N1202" s="6">
        <v>4004</v>
      </c>
      <c r="O1202" s="6" t="s">
        <v>1562</v>
      </c>
      <c r="P1202" s="6">
        <v>410.20182567432568</v>
      </c>
      <c r="Q1202" s="6">
        <v>1642448.11</v>
      </c>
      <c r="R1202" s="6">
        <v>5.5320542909551671</v>
      </c>
      <c r="S1202" s="6">
        <v>22150.34538098449</v>
      </c>
      <c r="T1202" s="27">
        <v>601793</v>
      </c>
      <c r="U1202" s="6">
        <f t="shared" si="92"/>
        <v>415.73387996528083</v>
      </c>
      <c r="V1202" s="6">
        <f t="shared" si="93"/>
        <v>2021</v>
      </c>
      <c r="W1202" s="10" t="str">
        <f>IFERROR(VLOOKUP(VALUE(D1202),'HSN Lookup'!$A:$B,2,0),"Unknown")</f>
        <v>Household Steel Items</v>
      </c>
      <c r="X1202" s="6" t="str">
        <f t="shared" si="94"/>
        <v>Cloth Stand</v>
      </c>
    </row>
    <row r="1203" spans="1:24">
      <c r="A1203" s="25" t="s">
        <v>24</v>
      </c>
      <c r="B1203" s="6" t="s">
        <v>1620</v>
      </c>
      <c r="C1203" s="6" t="s">
        <v>26</v>
      </c>
      <c r="D1203" s="26" t="s">
        <v>32</v>
      </c>
      <c r="E1203" s="6" t="s">
        <v>1622</v>
      </c>
      <c r="F1203" s="6"/>
      <c r="G1203" s="6" t="str" cm="1">
        <f t="array" ref="G1203">_xlfn.LET(
 _xlpm.txt, TRIM(E1203),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SB-12</v>
      </c>
      <c r="H1203" s="6" t="str">
        <f t="shared" si="90"/>
        <v>STEEL</v>
      </c>
      <c r="I1203" s="6" cm="1">
        <f t="array" ref="I1203">_xlfn.LET(
 _xlpm.txt, E1203,
 _xlpm.afterQty, IFERROR(_xlfn.TEXTAFTER(_xlpm.txt, "QTY:"), ""),
 _xlpm.numberText, TRIM(_xlfn.TEXTBEFORE(_xlpm.afterQty, " ")),
 _xlpm.cleanNum, SUBSTITUTE(_xlpm.numberText, ",", ""),
 IF(ISNUMBER(--_xlpm.cleanNum), --_xlpm.cleanNum, "")
)</f>
        <v>20040</v>
      </c>
      <c r="J1203" s="6" t="e" cm="1">
        <f t="array" ref="J1203">_xlfn.LET(
 _xlpm.txt, E1203,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203" s="6" t="e" cm="1">
        <f t="array" ref="K1203">_xlfn.LET(
 _xlpm.txt, E1203,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203" s="6" t="str">
        <f>IFERROR(_xlfn.TEXTAFTER(_xlfn.TEXTBEFORE(E1203," PER"),"USD ")," ")</f>
        <v>1.20160</v>
      </c>
      <c r="M1203" s="6" t="e">
        <f t="shared" si="91"/>
        <v>#N/A</v>
      </c>
      <c r="N1203" s="6">
        <v>4759.5</v>
      </c>
      <c r="O1203" s="6" t="s">
        <v>1562</v>
      </c>
      <c r="P1203" s="6">
        <v>420.39731694505718</v>
      </c>
      <c r="Q1203" s="6">
        <v>2000881.03</v>
      </c>
      <c r="R1203" s="6">
        <v>5.6695524874586276</v>
      </c>
      <c r="S1203" s="6">
        <v>26984.235064059339</v>
      </c>
      <c r="T1203" s="27">
        <v>733122.8</v>
      </c>
      <c r="U1203" s="6">
        <f t="shared" si="92"/>
        <v>426.06686943251583</v>
      </c>
      <c r="V1203" s="6">
        <f t="shared" si="93"/>
        <v>2021</v>
      </c>
      <c r="W1203" s="10" t="str">
        <f>IFERROR(VLOOKUP(VALUE(D1203),'HSN Lookup'!$A:$B,2,0),"Unknown")</f>
        <v>Household Steel Items</v>
      </c>
      <c r="X1203" s="6" t="str">
        <f t="shared" si="94"/>
        <v>Tea Strainer</v>
      </c>
    </row>
    <row r="1204" spans="1:24">
      <c r="A1204" s="25" t="s">
        <v>24</v>
      </c>
      <c r="B1204" s="6" t="s">
        <v>1620</v>
      </c>
      <c r="C1204" s="6" t="s">
        <v>26</v>
      </c>
      <c r="D1204" s="26" t="s">
        <v>32</v>
      </c>
      <c r="E1204" s="6" t="s">
        <v>1623</v>
      </c>
      <c r="F1204" s="6"/>
      <c r="G1204" s="6" t="str" cm="1">
        <f t="array" ref="G1204">_xlfn.LET(
 _xlpm.txt, TRIM(E1204),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RS-02</v>
      </c>
      <c r="H1204" s="6" t="str">
        <f t="shared" si="90"/>
        <v>24820 PCS USD 0.45410 PER PCS</v>
      </c>
      <c r="I1204" s="6" t="str" cm="1">
        <f t="array" ref="I1204">_xlfn.LET(
 _xlpm.txt, E1204,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04" s="6" t="str" cm="1">
        <f t="array" ref="J1204">_xlfn.LET(
 _xlpm.txt, E1204,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04" s="6" t="e" cm="1">
        <f t="array" ref="K1204">_xlfn.LET(
 _xlpm.txt, E1204,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04" s="6" t="str">
        <f>IFERROR(_xlfn.TEXTAFTER(_xlfn.TEXTBEFORE(E1204," PER"),"USD ")," ")</f>
        <v>0.45410</v>
      </c>
      <c r="M1204" s="6" t="e">
        <f t="shared" si="91"/>
        <v>#VALUE!</v>
      </c>
      <c r="N1204" s="6">
        <v>1489.2</v>
      </c>
      <c r="O1204" s="6" t="s">
        <v>1562</v>
      </c>
      <c r="P1204" s="6">
        <v>628.874288208434</v>
      </c>
      <c r="Q1204" s="6">
        <v>936519.59</v>
      </c>
      <c r="R1204" s="6">
        <v>8.4811097533167086</v>
      </c>
      <c r="S1204" s="6">
        <v>12630.068644639239</v>
      </c>
      <c r="T1204" s="27">
        <v>343140.8</v>
      </c>
      <c r="U1204" s="6">
        <f t="shared" si="92"/>
        <v>637.35539796175067</v>
      </c>
      <c r="V1204" s="6">
        <f t="shared" si="93"/>
        <v>2021</v>
      </c>
      <c r="W1204" s="10" t="str">
        <f>IFERROR(VLOOKUP(VALUE(D1204),'HSN Lookup'!$A:$B,2,0),"Unknown")</f>
        <v>Household Steel Items</v>
      </c>
      <c r="X1204" s="6" t="str">
        <f t="shared" si="94"/>
        <v>Other</v>
      </c>
    </row>
    <row r="1205" spans="1:24">
      <c r="A1205" s="25" t="s">
        <v>24</v>
      </c>
      <c r="B1205" s="6" t="s">
        <v>1620</v>
      </c>
      <c r="C1205" s="6" t="s">
        <v>26</v>
      </c>
      <c r="D1205" s="26" t="s">
        <v>32</v>
      </c>
      <c r="E1205" s="6" t="s">
        <v>1624</v>
      </c>
      <c r="F1205" s="6"/>
      <c r="G1205" s="6" t="str" cm="1">
        <f t="array" ref="G1205">_xlfn.LET(
 _xlpm.txt, TRIM(E1205),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NP-19</v>
      </c>
      <c r="H1205" s="6" t="str">
        <f t="shared" si="90"/>
        <v>STEEL</v>
      </c>
      <c r="I1205" s="6" cm="1">
        <f t="array" ref="I1205">_xlfn.LET(
 _xlpm.txt, E1205,
 _xlpm.afterQty, IFERROR(_xlfn.TEXTAFTER(_xlpm.txt, "QTY:"), ""),
 _xlpm.numberText, TRIM(_xlfn.TEXTBEFORE(_xlpm.afterQty, " ")),
 _xlpm.cleanNum, SUBSTITUTE(_xlpm.numberText, ",", ""),
 IF(ISNUMBER(--_xlpm.cleanNum), --_xlpm.cleanNum, "")
)</f>
        <v>16944</v>
      </c>
      <c r="J1205" s="6" t="e" cm="1">
        <f t="array" ref="J1205">_xlfn.LET(
 _xlpm.txt, E1205,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205" s="6" t="e" cm="1">
        <f t="array" ref="K1205">_xlfn.LET(
 _xlpm.txt, E1205,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205" s="6" t="str">
        <f>IFERROR(_xlfn.TEXTAFTER(_xlfn.TEXTBEFORE(E1205," PER"),"USD ")," ")</f>
        <v>0.49600</v>
      </c>
      <c r="M1205" s="6" t="e">
        <f t="shared" si="91"/>
        <v>#N/A</v>
      </c>
      <c r="N1205" s="6">
        <v>2647.5</v>
      </c>
      <c r="O1205" s="6" t="s">
        <v>1562</v>
      </c>
      <c r="P1205" s="6">
        <v>263.76978281397538</v>
      </c>
      <c r="Q1205" s="6">
        <v>698330.5</v>
      </c>
      <c r="R1205" s="6">
        <v>3.5572458909504441</v>
      </c>
      <c r="S1205" s="6">
        <v>9417.8084962912999</v>
      </c>
      <c r="T1205" s="27">
        <v>255868.3</v>
      </c>
      <c r="U1205" s="6">
        <f t="shared" si="92"/>
        <v>267.32702870492585</v>
      </c>
      <c r="V1205" s="6">
        <f t="shared" si="93"/>
        <v>2021</v>
      </c>
      <c r="W1205" s="10" t="str">
        <f>IFERROR(VLOOKUP(VALUE(D1205),'HSN Lookup'!$A:$B,2,0),"Unknown")</f>
        <v>Household Steel Items</v>
      </c>
      <c r="X1205" s="6" t="str">
        <f t="shared" si="94"/>
        <v>Other</v>
      </c>
    </row>
    <row r="1206" spans="1:24">
      <c r="A1206" s="25" t="s">
        <v>24</v>
      </c>
      <c r="B1206" s="6" t="s">
        <v>1625</v>
      </c>
      <c r="C1206" s="6" t="s">
        <v>26</v>
      </c>
      <c r="D1206" s="26" t="s">
        <v>32</v>
      </c>
      <c r="E1206" s="6" t="s">
        <v>1626</v>
      </c>
      <c r="F1206" s="6"/>
      <c r="G1206" s="6" t="str" cm="1">
        <f t="array" ref="G1206">_xlfn.LET(
 _xlpm.txt, TRIM(E1206),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HEXA - KL326D-9S (MILD STEEL)</v>
      </c>
      <c r="H1206" s="6" t="str">
        <f t="shared" si="90"/>
        <v>MILD STEEL</v>
      </c>
      <c r="I1206" s="6" t="str" cm="1">
        <f t="array" ref="I1206">_xlfn.LET(
 _xlpm.txt, E1206,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06" s="6" t="e" cm="1">
        <f t="array" ref="J1206">_xlfn.LET(
 _xlpm.txt, E1206,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06" s="6" t="str" cm="1">
        <f t="array" ref="K1206">_xlfn.LET(
 _xlpm.txt, E1206,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06" s="6" t="str">
        <f>IFERROR(_xlfn.TEXTAFTER(_xlfn.TEXTBEFORE(E1206," PER"),"USD ")," ")</f>
        <v>0.96</v>
      </c>
      <c r="M1206" s="6" t="str">
        <f t="shared" si="91"/>
        <v>PCS</v>
      </c>
      <c r="N1206" s="6">
        <v>8635</v>
      </c>
      <c r="O1206" s="6" t="s">
        <v>1562</v>
      </c>
      <c r="P1206" s="6">
        <v>331.97845280833809</v>
      </c>
      <c r="Q1206" s="6">
        <v>2866633.94</v>
      </c>
      <c r="R1206" s="6">
        <v>4.5259502768689597</v>
      </c>
      <c r="S1206" s="6">
        <v>39081.580640763466</v>
      </c>
      <c r="T1206" s="27">
        <v>1050334.7</v>
      </c>
      <c r="U1206" s="6">
        <f t="shared" si="92"/>
        <v>336.50440308520706</v>
      </c>
      <c r="V1206" s="6">
        <f t="shared" si="93"/>
        <v>2021</v>
      </c>
      <c r="W1206" s="10" t="str">
        <f>IFERROR(VLOOKUP(VALUE(D1206),'HSN Lookup'!$A:$B,2,0),"Unknown")</f>
        <v>Household Steel Items</v>
      </c>
      <c r="X1206" s="6" t="str">
        <f t="shared" si="94"/>
        <v>Other</v>
      </c>
    </row>
    <row r="1207" spans="1:24">
      <c r="A1207" s="25" t="s">
        <v>24</v>
      </c>
      <c r="B1207" s="6" t="s">
        <v>1627</v>
      </c>
      <c r="C1207" s="6" t="s">
        <v>26</v>
      </c>
      <c r="D1207" s="26" t="s">
        <v>32</v>
      </c>
      <c r="E1207" s="6" t="s">
        <v>1628</v>
      </c>
      <c r="F1207" s="6" t="str">
        <f>LEFT(E1207, FIND(" ", E1207)-1)</f>
        <v>8505</v>
      </c>
      <c r="G1207" s="6" t="str" cm="1">
        <f t="array" ref="G1207">_xlfn.LET(
 _xlpm.txt, TRIM(E1207),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LUNCH BOX 3LAYER</v>
      </c>
      <c r="H1207" s="6" t="str">
        <f t="shared" si="90"/>
        <v xml:space="preserve"> 16800 NOS</v>
      </c>
      <c r="I1207" s="6" t="str" cm="1">
        <f t="array" ref="I1207">_xlfn.LET(
 _xlpm.txt, E1207,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07" s="6" t="str" cm="1">
        <f t="array" ref="J1207">_xlfn.LET(
 _xlpm.txt, E1207,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07" s="6" t="e" cm="1">
        <f t="array" ref="K1207">_xlfn.LET(
 _xlpm.txt, E1207,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07" s="6" t="str">
        <f>IFERROR(_xlfn.TEXTAFTER(_xlfn.TEXTBEFORE(E1207," PER"),"USD ")," ")</f>
        <v xml:space="preserve"> </v>
      </c>
      <c r="M1207" s="6" t="e">
        <f t="shared" si="91"/>
        <v>#VALUE!</v>
      </c>
      <c r="N1207" s="6">
        <v>10892</v>
      </c>
      <c r="O1207" s="6" t="s">
        <v>28</v>
      </c>
      <c r="P1207" s="6">
        <v>412.30138633859713</v>
      </c>
      <c r="Q1207" s="6">
        <v>4490786.7</v>
      </c>
      <c r="R1207" s="6">
        <v>5.6210141286788966</v>
      </c>
      <c r="S1207" s="6">
        <v>61224.085889570561</v>
      </c>
      <c r="T1207" s="27">
        <v>1645424.2</v>
      </c>
      <c r="U1207" s="6">
        <f t="shared" si="92"/>
        <v>417.92240046727602</v>
      </c>
      <c r="V1207" s="6">
        <f t="shared" si="93"/>
        <v>2021</v>
      </c>
      <c r="W1207" s="10" t="str">
        <f>IFERROR(VLOOKUP(VALUE(D1207),'HSN Lookup'!$A:$B,2,0),"Unknown")</f>
        <v>Household Steel Items</v>
      </c>
      <c r="X1207" s="6" t="str">
        <f t="shared" si="94"/>
        <v>Lunch Box</v>
      </c>
    </row>
    <row r="1208" spans="1:24">
      <c r="A1208" s="25" t="s">
        <v>24</v>
      </c>
      <c r="B1208" s="6" t="s">
        <v>1629</v>
      </c>
      <c r="C1208" s="6" t="s">
        <v>26</v>
      </c>
      <c r="D1208" s="26" t="s">
        <v>32</v>
      </c>
      <c r="E1208" s="6" t="s">
        <v>1630</v>
      </c>
      <c r="F1208" s="6"/>
      <c r="G1208" s="6" t="str" cm="1">
        <f t="array" ref="G1208">_xlfn.LET(
 _xlpm.txt, TRIM(E1208),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CLOTH RACK 3LAYERS [MADE UP OF MILD STEEL] - 03-027I</v>
      </c>
      <c r="H1208" s="6" t="str">
        <f t="shared" si="90"/>
        <v>FAMILY</v>
      </c>
      <c r="I1208" s="6" t="str" cm="1">
        <f t="array" ref="I1208">_xlfn.LET(
 _xlpm.txt, E1208,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08" s="6" t="e" cm="1">
        <f t="array" ref="J1208">_xlfn.LET(
 _xlpm.txt, E1208,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08" s="6" t="str" cm="1">
        <f t="array" ref="K1208">_xlfn.LET(
 _xlpm.txt, E1208,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08" s="6" t="str">
        <f>IFERROR(_xlfn.TEXTAFTER(_xlfn.TEXTBEFORE(E1208," PER"),"USD ")," ")</f>
        <v xml:space="preserve"> </v>
      </c>
      <c r="M1208" s="6" t="str">
        <f t="shared" si="91"/>
        <v>PCS</v>
      </c>
      <c r="N1208" s="6">
        <v>10488</v>
      </c>
      <c r="O1208" s="6" t="s">
        <v>28</v>
      </c>
      <c r="P1208" s="6">
        <v>178.91352402746</v>
      </c>
      <c r="Q1208" s="6">
        <v>1876445.04</v>
      </c>
      <c r="R1208" s="6">
        <v>2.4391755150301289</v>
      </c>
      <c r="S1208" s="6">
        <v>25582.072801636001</v>
      </c>
      <c r="T1208" s="27">
        <v>687529.5</v>
      </c>
      <c r="U1208" s="6">
        <f t="shared" si="92"/>
        <v>181.35269954249011</v>
      </c>
      <c r="V1208" s="6">
        <f t="shared" si="93"/>
        <v>2021</v>
      </c>
      <c r="W1208" s="10" t="str">
        <f>IFERROR(VLOOKUP(VALUE(D1208),'HSN Lookup'!$A:$B,2,0),"Unknown")</f>
        <v>Household Steel Items</v>
      </c>
      <c r="X1208" s="6" t="str">
        <f t="shared" si="94"/>
        <v>Other</v>
      </c>
    </row>
    <row r="1209" spans="1:24">
      <c r="A1209" s="25" t="s">
        <v>24</v>
      </c>
      <c r="B1209" s="6" t="s">
        <v>1631</v>
      </c>
      <c r="C1209" s="6" t="s">
        <v>26</v>
      </c>
      <c r="D1209" s="26" t="s">
        <v>32</v>
      </c>
      <c r="E1209" s="6" t="s">
        <v>1632</v>
      </c>
      <c r="F1209" s="6" t="str">
        <f>LEFT(E1209, FIND(" ", E1209)-1)</f>
        <v>MILD</v>
      </c>
      <c r="G1209" s="6" t="str" cm="1">
        <f t="array" ref="G1209">_xlfn.LET(
 _xlpm.txt, TRIM(E1209),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RYX-02-020</v>
      </c>
      <c r="H1209" s="6" t="str">
        <f t="shared" si="90"/>
        <v>MILD</v>
      </c>
      <c r="I1209" s="6" t="str" cm="1">
        <f t="array" ref="I1209">_xlfn.LET(
 _xlpm.txt, E1209,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09" s="6" t="e" cm="1">
        <f t="array" ref="J1209">_xlfn.LET(
 _xlpm.txt, E1209,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09" s="6" t="str" cm="1">
        <f t="array" ref="K1209">_xlfn.LET(
 _xlpm.txt, E1209,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209" s="6" t="str">
        <f>IFERROR(_xlfn.TEXTAFTER(_xlfn.TEXTBEFORE(E1209," PER"),"USD ")," ")</f>
        <v>14.20</v>
      </c>
      <c r="M1209" s="6" t="str">
        <f t="shared" si="91"/>
        <v>OTHER</v>
      </c>
      <c r="N1209" s="6">
        <v>12012</v>
      </c>
      <c r="O1209" s="6" t="s">
        <v>28</v>
      </c>
      <c r="P1209" s="6">
        <v>380.09835664335662</v>
      </c>
      <c r="Q1209" s="6">
        <v>4565741.46</v>
      </c>
      <c r="R1209" s="6">
        <v>5.1819816856626684</v>
      </c>
      <c r="S1209" s="6">
        <v>62245.964008179973</v>
      </c>
      <c r="T1209" s="27">
        <v>1672887.7</v>
      </c>
      <c r="U1209" s="6">
        <f t="shared" si="92"/>
        <v>385.28033832901929</v>
      </c>
      <c r="V1209" s="6">
        <f t="shared" si="93"/>
        <v>2021</v>
      </c>
      <c r="W1209" s="10" t="str">
        <f>IFERROR(VLOOKUP(VALUE(D1209),'HSN Lookup'!$A:$B,2,0),"Unknown")</f>
        <v>Household Steel Items</v>
      </c>
      <c r="X1209" s="6" t="str">
        <f t="shared" si="94"/>
        <v>Cloth Stand</v>
      </c>
    </row>
    <row r="1210" spans="1:24">
      <c r="A1210" s="25" t="s">
        <v>24</v>
      </c>
      <c r="B1210" s="6" t="s">
        <v>1633</v>
      </c>
      <c r="C1210" s="6" t="s">
        <v>26</v>
      </c>
      <c r="D1210" s="26" t="s">
        <v>32</v>
      </c>
      <c r="E1210" s="6" t="s">
        <v>1634</v>
      </c>
      <c r="F1210" s="6"/>
      <c r="G1210" s="6" t="str" cm="1">
        <f t="array" ref="G1210">_xlfn.LET(
 _xlpm.txt, TRIM(E1210),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NP-19</v>
      </c>
      <c r="H1210" s="6" t="str">
        <f t="shared" si="90"/>
        <v>STEEL</v>
      </c>
      <c r="I1210" s="6" cm="1">
        <f t="array" ref="I1210">_xlfn.LET(
 _xlpm.txt, E1210,
 _xlpm.afterQty, IFERROR(_xlfn.TEXTAFTER(_xlpm.txt, "QTY:"), ""),
 _xlpm.numberText, TRIM(_xlfn.TEXTBEFORE(_xlpm.afterQty, " ")),
 _xlpm.cleanNum, SUBSTITUTE(_xlpm.numberText, ",", ""),
 IF(ISNUMBER(--_xlpm.cleanNum), --_xlpm.cleanNum, "")
)</f>
        <v>10080</v>
      </c>
      <c r="J1210" s="6" t="e" cm="1">
        <f t="array" ref="J1210">_xlfn.LET(
 _xlpm.txt, E1210,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210" s="6" t="e" cm="1">
        <f t="array" ref="K1210">_xlfn.LET(
 _xlpm.txt, E1210,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210" s="6" t="str">
        <f>IFERROR(_xlfn.TEXTAFTER(_xlfn.TEXTBEFORE(E1210," PER"),"USD ")," ")</f>
        <v>0.4976</v>
      </c>
      <c r="M1210" s="6" t="e">
        <f t="shared" si="91"/>
        <v>#N/A</v>
      </c>
      <c r="N1210" s="6">
        <v>1575</v>
      </c>
      <c r="O1210" s="6" t="s">
        <v>28</v>
      </c>
      <c r="P1210" s="6">
        <v>251.76855873015879</v>
      </c>
      <c r="Q1210" s="6">
        <v>396535.48</v>
      </c>
      <c r="R1210" s="6">
        <v>3.4324275218835552</v>
      </c>
      <c r="S1210" s="6">
        <v>5406.0733469665984</v>
      </c>
      <c r="T1210" s="27">
        <v>145290.6</v>
      </c>
      <c r="U1210" s="6">
        <f t="shared" si="92"/>
        <v>255.20098625204236</v>
      </c>
      <c r="V1210" s="6">
        <f t="shared" si="93"/>
        <v>2021</v>
      </c>
      <c r="W1210" s="10" t="str">
        <f>IFERROR(VLOOKUP(VALUE(D1210),'HSN Lookup'!$A:$B,2,0),"Unknown")</f>
        <v>Household Steel Items</v>
      </c>
      <c r="X1210" s="6" t="str">
        <f t="shared" si="94"/>
        <v>Other</v>
      </c>
    </row>
    <row r="1211" spans="1:24">
      <c r="A1211" s="25" t="s">
        <v>24</v>
      </c>
      <c r="B1211" s="6" t="s">
        <v>1633</v>
      </c>
      <c r="C1211" s="6" t="s">
        <v>26</v>
      </c>
      <c r="D1211" s="26" t="s">
        <v>32</v>
      </c>
      <c r="E1211" s="6" t="s">
        <v>1635</v>
      </c>
      <c r="F1211" s="6"/>
      <c r="G1211" s="6" t="str" cm="1">
        <f t="array" ref="G1211">_xlfn.LET(
 _xlpm.txt, TRIM(E1211),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SB-12</v>
      </c>
      <c r="H1211" s="6" t="str">
        <f t="shared" si="90"/>
        <v>STEEL</v>
      </c>
      <c r="I1211" s="6" cm="1">
        <f t="array" ref="I1211">_xlfn.LET(
 _xlpm.txt, E1211,
 _xlpm.afterQty, IFERROR(_xlfn.TEXTAFTER(_xlpm.txt, "QTY:"), ""),
 _xlpm.numberText, TRIM(_xlfn.TEXTBEFORE(_xlpm.afterQty, " ")),
 _xlpm.cleanNum, SUBSTITUTE(_xlpm.numberText, ",", ""),
 IF(ISNUMBER(--_xlpm.cleanNum), --_xlpm.cleanNum, "")
)</f>
        <v>20376</v>
      </c>
      <c r="J1211" s="6" t="e" cm="1">
        <f t="array" ref="J1211">_xlfn.LET(
 _xlpm.txt, E1211,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211" s="6" t="e" cm="1">
        <f t="array" ref="K1211">_xlfn.LET(
 _xlpm.txt, E1211,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211" s="6" t="str">
        <f>IFERROR(_xlfn.TEXTAFTER(_xlfn.TEXTBEFORE(E1211," PER"),"USD ")," ")</f>
        <v>1.2052</v>
      </c>
      <c r="M1211" s="6" t="e">
        <f t="shared" si="91"/>
        <v>#N/A</v>
      </c>
      <c r="N1211" s="6">
        <v>4839.3</v>
      </c>
      <c r="O1211" s="6" t="s">
        <v>28</v>
      </c>
      <c r="P1211" s="6">
        <v>401.17751121029897</v>
      </c>
      <c r="Q1211" s="6">
        <v>1941418.33</v>
      </c>
      <c r="R1211" s="6">
        <v>5.4693593893701307</v>
      </c>
      <c r="S1211" s="6">
        <v>26467.87089297887</v>
      </c>
      <c r="T1211" s="27">
        <v>711335.7</v>
      </c>
      <c r="U1211" s="6">
        <f t="shared" si="92"/>
        <v>406.64687059966911</v>
      </c>
      <c r="V1211" s="6">
        <f t="shared" si="93"/>
        <v>2021</v>
      </c>
      <c r="W1211" s="10" t="str">
        <f>IFERROR(VLOOKUP(VALUE(D1211),'HSN Lookup'!$A:$B,2,0),"Unknown")</f>
        <v>Household Steel Items</v>
      </c>
      <c r="X1211" s="6" t="str">
        <f t="shared" si="94"/>
        <v>Tea Strainer</v>
      </c>
    </row>
    <row r="1212" spans="1:24">
      <c r="A1212" s="25" t="s">
        <v>24</v>
      </c>
      <c r="B1212" s="6" t="s">
        <v>1636</v>
      </c>
      <c r="C1212" s="6" t="s">
        <v>26</v>
      </c>
      <c r="D1212" s="26" t="s">
        <v>32</v>
      </c>
      <c r="E1212" s="6" t="s">
        <v>1637</v>
      </c>
      <c r="F1212" s="6" t="str">
        <f>LEFT(E1212, FIND(" ", E1212)-1)</f>
        <v>MILD</v>
      </c>
      <c r="G1212" s="6" t="str" cm="1">
        <f t="array" ref="G1212">_xlfn.LET(
 _xlpm.txt, TRIM(E1212),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RYX-02-021A</v>
      </c>
      <c r="H1212" s="6" t="str">
        <f t="shared" si="90"/>
        <v>MILD</v>
      </c>
      <c r="I1212" s="6" t="str" cm="1">
        <f t="array" ref="I1212">_xlfn.LET(
 _xlpm.txt, E1212,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12" s="6" t="e" cm="1">
        <f t="array" ref="J1212">_xlfn.LET(
 _xlpm.txt, E1212,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12" s="6" t="str" cm="1">
        <f t="array" ref="K1212">_xlfn.LET(
 _xlpm.txt, E1212,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212" s="6" t="str">
        <f>IFERROR(_xlfn.TEXTAFTER(_xlfn.TEXTBEFORE(E1212," PER"),"USD ")," ")</f>
        <v>8.85</v>
      </c>
      <c r="M1212" s="6" t="str">
        <f t="shared" si="91"/>
        <v>OTHER</v>
      </c>
      <c r="N1212" s="6">
        <v>14256</v>
      </c>
      <c r="O1212" s="6" t="s">
        <v>28</v>
      </c>
      <c r="P1212" s="6">
        <v>228.95265432098759</v>
      </c>
      <c r="Q1212" s="6">
        <v>3263949.04</v>
      </c>
      <c r="R1212" s="6">
        <v>3.0981414657779109</v>
      </c>
      <c r="S1212" s="6">
        <v>44167.104736129899</v>
      </c>
      <c r="T1212" s="27">
        <v>1195910.8999999999</v>
      </c>
      <c r="U1212" s="6">
        <f t="shared" si="92"/>
        <v>232.05079578676549</v>
      </c>
      <c r="V1212" s="6">
        <f t="shared" si="93"/>
        <v>2021</v>
      </c>
      <c r="W1212" s="10" t="str">
        <f>IFERROR(VLOOKUP(VALUE(D1212),'HSN Lookup'!$A:$B,2,0),"Unknown")</f>
        <v>Household Steel Items</v>
      </c>
      <c r="X1212" s="6" t="str">
        <f t="shared" si="94"/>
        <v>Cloth Stand</v>
      </c>
    </row>
    <row r="1213" spans="1:24">
      <c r="A1213" s="25" t="s">
        <v>24</v>
      </c>
      <c r="B1213" s="6" t="s">
        <v>1636</v>
      </c>
      <c r="C1213" s="6" t="s">
        <v>26</v>
      </c>
      <c r="D1213" s="26" t="s">
        <v>32</v>
      </c>
      <c r="E1213" s="6" t="s">
        <v>1638</v>
      </c>
      <c r="F1213" s="6" t="str">
        <f>LEFT(E1213, FIND(" ", E1213)-1)</f>
        <v>KW-830</v>
      </c>
      <c r="G1213" s="6" t="str" cm="1">
        <f t="array" ref="G1213">_xlfn.LET(
 _xlpm.txt, TRIM(E1213),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 BOTTLE 1000ML</v>
      </c>
      <c r="H1213" s="6" t="str">
        <f t="shared" si="90"/>
        <v>KW-830</v>
      </c>
      <c r="I1213" s="6" t="str" cm="1">
        <f t="array" ref="I1213">_xlfn.LET(
 _xlpm.txt, E1213,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13" s="6" cm="1">
        <f t="array" ref="J1213">_xlfn.LET(
 _xlpm.txt, E1213,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34164</v>
      </c>
      <c r="K1213" s="6" t="str" cm="1">
        <f t="array" ref="K1213">_xlfn.LET(
 _xlpm.txt, E1213,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13" s="6" t="str">
        <f>IFERROR(_xlfn.TEXTAFTER(_xlfn.TEXTBEFORE(E1213," PER"),"USD ")," ")</f>
        <v>0.90</v>
      </c>
      <c r="M1213" s="6" t="str">
        <f t="shared" si="91"/>
        <v>PCS</v>
      </c>
      <c r="N1213" s="6">
        <v>6950</v>
      </c>
      <c r="O1213" s="6" t="s">
        <v>28</v>
      </c>
      <c r="P1213" s="6">
        <v>359.45202589928061</v>
      </c>
      <c r="Q1213" s="6">
        <v>2498191.58</v>
      </c>
      <c r="R1213" s="6">
        <v>4.8640328267832276</v>
      </c>
      <c r="S1213" s="6">
        <v>33805.028146143442</v>
      </c>
      <c r="T1213" s="27">
        <v>915337.4</v>
      </c>
      <c r="U1213" s="6">
        <f t="shared" si="92"/>
        <v>364.31605872606383</v>
      </c>
      <c r="V1213" s="6">
        <f t="shared" si="93"/>
        <v>2021</v>
      </c>
      <c r="W1213" s="10" t="str">
        <f>IFERROR(VLOOKUP(VALUE(D1213),'HSN Lookup'!$A:$B,2,0),"Unknown")</f>
        <v>Household Steel Items</v>
      </c>
      <c r="X1213" s="6" t="str">
        <f t="shared" si="94"/>
        <v>Other</v>
      </c>
    </row>
    <row r="1214" spans="1:24">
      <c r="A1214" s="25" t="s">
        <v>24</v>
      </c>
      <c r="B1214" s="6" t="s">
        <v>1639</v>
      </c>
      <c r="C1214" s="6" t="s">
        <v>26</v>
      </c>
      <c r="D1214" s="26" t="s">
        <v>32</v>
      </c>
      <c r="E1214" s="6" t="s">
        <v>1640</v>
      </c>
      <c r="F1214" s="6"/>
      <c r="G1214" s="6" t="str" cm="1">
        <f t="array" ref="G1214">_xlfn.LET(
 _xlpm.txt, TRIM(E1214),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 NP-19</v>
      </c>
      <c r="H1214" s="6" t="str">
        <f t="shared" si="90"/>
        <v>STEEL</v>
      </c>
      <c r="I1214" s="6" t="str" cm="1">
        <f t="array" ref="I1214">_xlfn.LET(
 _xlpm.txt, E1214,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14" s="6" t="e" cm="1">
        <f t="array" ref="J1214">_xlfn.LET(
 _xlpm.txt, E1214,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14" s="6" t="str" cm="1">
        <f t="array" ref="K1214">_xlfn.LET(
 _xlpm.txt, E1214,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14" s="6" t="str">
        <f>IFERROR(_xlfn.TEXTAFTER(_xlfn.TEXTBEFORE(E1214," PER"),"USD ")," ")</f>
        <v>0.4984</v>
      </c>
      <c r="M1214" s="6" t="str">
        <f t="shared" si="91"/>
        <v>PCS</v>
      </c>
      <c r="N1214" s="6">
        <v>2782.5</v>
      </c>
      <c r="O1214" s="6" t="s">
        <v>28</v>
      </c>
      <c r="P1214" s="6">
        <v>253.98707996406111</v>
      </c>
      <c r="Q1214" s="6">
        <v>706719.05</v>
      </c>
      <c r="R1214" s="6">
        <v>3.4462290361473689</v>
      </c>
      <c r="S1214" s="6">
        <v>9589.1322930800543</v>
      </c>
      <c r="T1214" s="27">
        <v>258941.9</v>
      </c>
      <c r="U1214" s="6">
        <f t="shared" si="92"/>
        <v>257.43330900020845</v>
      </c>
      <c r="V1214" s="6">
        <f t="shared" si="93"/>
        <v>2021</v>
      </c>
      <c r="W1214" s="10" t="str">
        <f>IFERROR(VLOOKUP(VALUE(D1214),'HSN Lookup'!$A:$B,2,0),"Unknown")</f>
        <v>Household Steel Items</v>
      </c>
      <c r="X1214" s="6" t="str">
        <f t="shared" si="94"/>
        <v>Other</v>
      </c>
    </row>
    <row r="1215" spans="1:24">
      <c r="A1215" s="25" t="s">
        <v>24</v>
      </c>
      <c r="B1215" s="6" t="s">
        <v>1639</v>
      </c>
      <c r="C1215" s="6" t="s">
        <v>26</v>
      </c>
      <c r="D1215" s="26" t="s">
        <v>32</v>
      </c>
      <c r="E1215" s="6" t="s">
        <v>1641</v>
      </c>
      <c r="F1215" s="6"/>
      <c r="G1215" s="6" t="str" cm="1">
        <f t="array" ref="G1215">_xlfn.LET(
 _xlpm.txt, TRIM(E1215),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- SB-12</v>
      </c>
      <c r="H1215" s="6" t="str">
        <f t="shared" si="90"/>
        <v>STEEL</v>
      </c>
      <c r="I1215" s="6" t="str" cm="1">
        <f t="array" ref="I1215">_xlfn.LET(
 _xlpm.txt, E1215,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15" s="6" cm="1">
        <f t="array" ref="J1215">_xlfn.LET(
 _xlpm.txt, E1215,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4104</v>
      </c>
      <c r="K1215" s="6" t="str" cm="1">
        <f t="array" ref="K1215">_xlfn.LET(
 _xlpm.txt, E1215,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15" s="6" t="str">
        <f>IFERROR(_xlfn.TEXTAFTER(_xlfn.TEXTBEFORE(E1215," PER"),"USD ")," ")</f>
        <v>1.2071</v>
      </c>
      <c r="M1215" s="6" t="str">
        <f t="shared" si="91"/>
        <v>PCS</v>
      </c>
      <c r="N1215" s="6">
        <v>974.7</v>
      </c>
      <c r="O1215" s="6" t="s">
        <v>28</v>
      </c>
      <c r="P1215" s="6">
        <v>404.70005129783522</v>
      </c>
      <c r="Q1215" s="6">
        <v>394461.14</v>
      </c>
      <c r="R1215" s="6">
        <v>5.491181157365471</v>
      </c>
      <c r="S1215" s="6">
        <v>5352.2542740841254</v>
      </c>
      <c r="T1215" s="27">
        <v>144530.5</v>
      </c>
      <c r="U1215" s="6">
        <f t="shared" si="92"/>
        <v>410.19123245520069</v>
      </c>
      <c r="V1215" s="6">
        <f t="shared" si="93"/>
        <v>2021</v>
      </c>
      <c r="W1215" s="10" t="str">
        <f>IFERROR(VLOOKUP(VALUE(D1215),'HSN Lookup'!$A:$B,2,0),"Unknown")</f>
        <v>Household Steel Items</v>
      </c>
      <c r="X1215" s="6" t="str">
        <f t="shared" si="94"/>
        <v>Tea Strainer</v>
      </c>
    </row>
    <row r="1216" spans="1:24">
      <c r="A1216" s="25" t="s">
        <v>24</v>
      </c>
      <c r="B1216" s="6" t="s">
        <v>1639</v>
      </c>
      <c r="C1216" s="6" t="s">
        <v>26</v>
      </c>
      <c r="D1216" s="26" t="s">
        <v>32</v>
      </c>
      <c r="E1216" s="6" t="s">
        <v>1642</v>
      </c>
      <c r="F1216" s="6"/>
      <c r="G1216" s="6" t="str" cm="1">
        <f t="array" ref="G1216">_xlfn.LET(
 _xlpm.txt, TRIM(E1216),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- RS-02</v>
      </c>
      <c r="H1216" s="6" t="str">
        <f t="shared" si="90"/>
        <v>STEEL</v>
      </c>
      <c r="I1216" s="6" t="str" cm="1">
        <f t="array" ref="I1216">_xlfn.LET(
 _xlpm.txt, E1216,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16" s="6" cm="1">
        <f t="array" ref="J1216">_xlfn.LET(
 _xlpm.txt, E1216,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25180</v>
      </c>
      <c r="K1216" s="6" t="str" cm="1">
        <f t="array" ref="K1216">_xlfn.LET(
 _xlpm.txt, E1216,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16" s="6" t="str">
        <f>IFERROR(_xlfn.TEXTAFTER(_xlfn.TEXTBEFORE(E1216," PER"),"USD ")," ")</f>
        <v>0.4548</v>
      </c>
      <c r="M1216" s="6" t="str">
        <f t="shared" si="91"/>
        <v>PCS</v>
      </c>
      <c r="N1216" s="6">
        <v>1510.8</v>
      </c>
      <c r="O1216" s="6" t="s">
        <v>28</v>
      </c>
      <c r="P1216" s="6">
        <v>603.56286735504375</v>
      </c>
      <c r="Q1216" s="6">
        <v>911862.78</v>
      </c>
      <c r="R1216" s="6">
        <v>8.1894554593628737</v>
      </c>
      <c r="S1216" s="6">
        <v>12372.629308005429</v>
      </c>
      <c r="T1216" s="27">
        <v>334106.59999999998</v>
      </c>
      <c r="U1216" s="6">
        <f t="shared" si="92"/>
        <v>611.75232281440663</v>
      </c>
      <c r="V1216" s="6">
        <f t="shared" si="93"/>
        <v>2021</v>
      </c>
      <c r="W1216" s="10" t="str">
        <f>IFERROR(VLOOKUP(VALUE(D1216),'HSN Lookup'!$A:$B,2,0),"Unknown")</f>
        <v>Household Steel Items</v>
      </c>
      <c r="X1216" s="6" t="str">
        <f t="shared" si="94"/>
        <v>Other</v>
      </c>
    </row>
    <row r="1217" spans="1:24">
      <c r="A1217" s="25" t="s">
        <v>24</v>
      </c>
      <c r="B1217" s="6" t="s">
        <v>1639</v>
      </c>
      <c r="C1217" s="6" t="s">
        <v>26</v>
      </c>
      <c r="D1217" s="26" t="s">
        <v>32</v>
      </c>
      <c r="E1217" s="6" t="s">
        <v>1643</v>
      </c>
      <c r="F1217" s="6"/>
      <c r="G1217" s="6" t="str" cm="1">
        <f t="array" ref="G1217">_xlfn.LET(
 _xlpm.txt, TRIM(E1217),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217" s="6" t="str">
        <f t="shared" si="90"/>
        <v>STEEL</v>
      </c>
      <c r="I1217" s="6" t="str" cm="1">
        <f t="array" ref="I1217">_xlfn.LET(
 _xlpm.txt, E1217,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17" s="6" cm="1">
        <f t="array" ref="J1217">_xlfn.LET(
 _xlpm.txt, E1217,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5640</v>
      </c>
      <c r="K1217" s="6" t="str" cm="1">
        <f t="array" ref="K1217">_xlfn.LET(
 _xlpm.txt, E1217,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17" s="6" t="str">
        <f>IFERROR(_xlfn.TEXTAFTER(_xlfn.TEXTBEFORE(E1217," PER"),"USD ")," ")</f>
        <v>0.4563</v>
      </c>
      <c r="M1217" s="6" t="str">
        <f t="shared" si="91"/>
        <v>PCS</v>
      </c>
      <c r="N1217" s="6">
        <v>526.4</v>
      </c>
      <c r="O1217" s="6" t="s">
        <v>28</v>
      </c>
      <c r="P1217" s="6">
        <v>389.28459346504559</v>
      </c>
      <c r="Q1217" s="6">
        <v>204919.41</v>
      </c>
      <c r="R1217" s="6">
        <v>5.2820161935555712</v>
      </c>
      <c r="S1217" s="6">
        <v>2780.4533242876528</v>
      </c>
      <c r="T1217" s="27">
        <v>75082.5</v>
      </c>
      <c r="U1217" s="6">
        <f t="shared" si="92"/>
        <v>394.56660965860118</v>
      </c>
      <c r="V1217" s="6">
        <f t="shared" si="93"/>
        <v>2021</v>
      </c>
      <c r="W1217" s="10" t="str">
        <f>IFERROR(VLOOKUP(VALUE(D1217),'HSN Lookup'!$A:$B,2,0),"Unknown")</f>
        <v>Household Steel Items</v>
      </c>
      <c r="X1217" s="6" t="str">
        <f t="shared" si="94"/>
        <v>Other</v>
      </c>
    </row>
    <row r="1218" spans="1:24">
      <c r="A1218" s="25" t="s">
        <v>24</v>
      </c>
      <c r="B1218" s="6" t="s">
        <v>1644</v>
      </c>
      <c r="C1218" s="6" t="s">
        <v>26</v>
      </c>
      <c r="D1218" s="26" t="s">
        <v>32</v>
      </c>
      <c r="E1218" s="6" t="s">
        <v>1645</v>
      </c>
      <c r="F1218" s="6"/>
      <c r="G1218" s="6" t="str" cm="1">
        <f t="array" ref="G1218">_xlfn.LET(
 _xlpm.txt, TRIM(E1218),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 NP-19</v>
      </c>
      <c r="H1218" s="6" t="str">
        <f t="shared" ref="H1218:H1281" si="95">IFERROR(
    IF(
       AND(ISNUMBER(FIND("(",E1218)),
           NOT(ISNUMBER(SEARCH("QTY", _xlfn.TEXTBEFORE(_xlfn.TEXTAFTER(E1218,"("), ")"))))
       ),
       _xlfn.TEXTBEFORE(_xlfn.TEXTAFTER(E1218,"("), ")"),
       LEFT(E1218, FIND(" ", E1218 &amp; " ") - 1)
    ),
"")</f>
        <v>STEEL</v>
      </c>
      <c r="I1218" s="6" t="str" cm="1">
        <f t="array" ref="I1218">_xlfn.LET(
 _xlpm.txt, E1218,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18" s="6" t="e" cm="1">
        <f t="array" ref="J1218">_xlfn.LET(
 _xlpm.txt, E1218,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18" s="6" t="str" cm="1">
        <f t="array" ref="K1218">_xlfn.LET(
 _xlpm.txt, E1218,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18" s="6" t="str">
        <f>IFERROR(_xlfn.TEXTAFTER(_xlfn.TEXTBEFORE(E1218," PER"),"USD ")," ")</f>
        <v>0.4980</v>
      </c>
      <c r="M1218" s="6" t="str">
        <f t="shared" ref="M1218:M1281" si="96">IF(OR(K1218="PCS",K1218="PC",K1218="NOS"),"PCS",
IF(OR(K1218="SET",K1218="SETS"),"SET",
IF(K1218="PKT","PACK","OTHER")))</f>
        <v>PCS</v>
      </c>
      <c r="N1218" s="6">
        <v>1875</v>
      </c>
      <c r="O1218" s="6" t="s">
        <v>1562</v>
      </c>
      <c r="P1218" s="6">
        <v>257.52486399999998</v>
      </c>
      <c r="Q1218" s="6">
        <v>482859.12</v>
      </c>
      <c r="R1218" s="6">
        <v>3.4942315332428762</v>
      </c>
      <c r="S1218" s="6">
        <v>6551.6841248303936</v>
      </c>
      <c r="T1218" s="27">
        <v>176919.6</v>
      </c>
      <c r="U1218" s="6">
        <f t="shared" ref="U1218:U1281" si="97">P1218+R1218</f>
        <v>261.01909553324288</v>
      </c>
      <c r="V1218" s="6">
        <f t="shared" ref="V1218:V1281" si="98">YEAR(B1218)</f>
        <v>2021</v>
      </c>
      <c r="W1218" s="10" t="str">
        <f>IFERROR(VLOOKUP(VALUE(D1218),'HSN Lookup'!$A:$B,2,0),"Unknown")</f>
        <v>Household Steel Items</v>
      </c>
      <c r="X1218" s="6" t="str">
        <f t="shared" ref="X1218:X1281" si="99">IF(ISNUMBER(SEARCH("SCRUBBER",G1218)),"Scrubber",
 IF(ISNUMBER(SEARCH("STRAINER",G1218)),"Tea Strainer",
 IF(ISNUMBER(SEARCH("BASKET",G1218)),"Basket",
 IF(ISNUMBER(SEARCH("HANGER",G1218)),"Hanger",
 IF(ISNUMBER(SEARCH("STAND",G1218)),"Cloth Stand",
 IF(ISNUMBER(SEARCH("SPRINKLER",G1218)),"Sprinkler",
 IF(ISNUMBER(SEARCH("HOLDER",G1218)),"Holder",
 IF(ISNUMBER(SEARCH("LUNCH BOX",G1218)),"Lunch Box",
 "Other"))))))))</f>
        <v>Other</v>
      </c>
    </row>
    <row r="1219" spans="1:24">
      <c r="A1219" s="25" t="s">
        <v>24</v>
      </c>
      <c r="B1219" s="6" t="s">
        <v>1644</v>
      </c>
      <c r="C1219" s="6" t="s">
        <v>26</v>
      </c>
      <c r="D1219" s="26" t="s">
        <v>32</v>
      </c>
      <c r="E1219" s="6" t="s">
        <v>1646</v>
      </c>
      <c r="F1219" s="6"/>
      <c r="G1219" s="6" t="str" cm="1">
        <f t="array" ref="G1219">_xlfn.LET(
 _xlpm.txt, TRIM(E1219),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219" s="6" t="str">
        <f t="shared" si="95"/>
        <v>TOTAL:86760 PCS/USD 0.4563 PER PCS</v>
      </c>
      <c r="I1219" s="6" t="str" cm="1">
        <f t="array" ref="I1219">_xlfn.LET(
 _xlpm.txt, E1219,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19" s="6" t="str" cm="1">
        <f t="array" ref="J1219">_xlfn.LET(
 _xlpm.txt, E1219,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19" s="6" t="e" cm="1">
        <f t="array" ref="K1219">_xlfn.LET(
 _xlpm.txt, E1219,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19" s="6" t="str">
        <f>IFERROR(_xlfn.TEXTAFTER(_xlfn.TEXTBEFORE(E1219," PER"),"USD ")," ")</f>
        <v>0.4563</v>
      </c>
      <c r="M1219" s="6" t="e">
        <f t="shared" si="96"/>
        <v>#VALUE!</v>
      </c>
      <c r="N1219" s="6">
        <v>8097.6</v>
      </c>
      <c r="O1219" s="6" t="s">
        <v>1562</v>
      </c>
      <c r="P1219" s="6">
        <v>395.02408985378378</v>
      </c>
      <c r="Q1219" s="6">
        <v>3198747.07</v>
      </c>
      <c r="R1219" s="6">
        <v>5.3598926710147046</v>
      </c>
      <c r="S1219" s="6">
        <v>43402.266892808679</v>
      </c>
      <c r="T1219" s="27">
        <v>1172020.8999999999</v>
      </c>
      <c r="U1219" s="6">
        <f t="shared" si="97"/>
        <v>400.38398252479845</v>
      </c>
      <c r="V1219" s="6">
        <f t="shared" si="98"/>
        <v>2021</v>
      </c>
      <c r="W1219" s="10" t="str">
        <f>IFERROR(VLOOKUP(VALUE(D1219),'HSN Lookup'!$A:$B,2,0),"Unknown")</f>
        <v>Household Steel Items</v>
      </c>
      <c r="X1219" s="6" t="str">
        <f t="shared" si="99"/>
        <v>Other</v>
      </c>
    </row>
    <row r="1220" spans="1:24">
      <c r="A1220" s="25" t="s">
        <v>24</v>
      </c>
      <c r="B1220" s="6" t="s">
        <v>1644</v>
      </c>
      <c r="C1220" s="6" t="s">
        <v>26</v>
      </c>
      <c r="D1220" s="26" t="s">
        <v>32</v>
      </c>
      <c r="E1220" s="6" t="s">
        <v>1647</v>
      </c>
      <c r="F1220" s="6"/>
      <c r="G1220" s="6" t="str" cm="1">
        <f t="array" ref="G1220">_xlfn.LET(
 _xlpm.txt, TRIM(E1220),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- SB-12</v>
      </c>
      <c r="H1220" s="6" t="str">
        <f t="shared" si="95"/>
        <v>TOTAL:15600 PCS/USD 1.2070 PER PCS</v>
      </c>
      <c r="I1220" s="6" t="str" cm="1">
        <f t="array" ref="I1220">_xlfn.LET(
 _xlpm.txt, E1220,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20" s="6" t="str" cm="1">
        <f t="array" ref="J1220">_xlfn.LET(
 _xlpm.txt, E1220,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20" s="6" t="e" cm="1">
        <f t="array" ref="K1220">_xlfn.LET(
 _xlpm.txt, E1220,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20" s="6" t="str">
        <f>IFERROR(_xlfn.TEXTAFTER(_xlfn.TEXTBEFORE(E1220," PER"),"USD ")," ")</f>
        <v>1.2070</v>
      </c>
      <c r="M1220" s="6" t="e">
        <f t="shared" si="96"/>
        <v>#VALUE!</v>
      </c>
      <c r="N1220" s="6">
        <v>3705</v>
      </c>
      <c r="O1220" s="6" t="s">
        <v>1562</v>
      </c>
      <c r="P1220" s="6">
        <v>410.63265587044532</v>
      </c>
      <c r="Q1220" s="6">
        <v>1521393.99</v>
      </c>
      <c r="R1220" s="6">
        <v>5.5716778272787693</v>
      </c>
      <c r="S1220" s="6">
        <v>20643.066350067838</v>
      </c>
      <c r="T1220" s="27">
        <v>557438.80000000005</v>
      </c>
      <c r="U1220" s="6">
        <f t="shared" si="97"/>
        <v>416.20433369772411</v>
      </c>
      <c r="V1220" s="6">
        <f t="shared" si="98"/>
        <v>2021</v>
      </c>
      <c r="W1220" s="10" t="str">
        <f>IFERROR(VLOOKUP(VALUE(D1220),'HSN Lookup'!$A:$B,2,0),"Unknown")</f>
        <v>Household Steel Items</v>
      </c>
      <c r="X1220" s="6" t="str">
        <f t="shared" si="99"/>
        <v>Tea Strainer</v>
      </c>
    </row>
    <row r="1221" spans="1:24">
      <c r="A1221" s="25" t="s">
        <v>24</v>
      </c>
      <c r="B1221" s="6" t="s">
        <v>1648</v>
      </c>
      <c r="C1221" s="6" t="s">
        <v>26</v>
      </c>
      <c r="D1221" s="26" t="s">
        <v>32</v>
      </c>
      <c r="E1221" s="6" t="s">
        <v>1649</v>
      </c>
      <c r="F1221" s="6"/>
      <c r="G1221" s="6" t="str" cm="1">
        <f t="array" ref="G1221">_xlfn.LET(
 _xlpm.txt, TRIM(E1221),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NP-55</v>
      </c>
      <c r="H1221" s="6" t="str">
        <f t="shared" si="95"/>
        <v>STEEL</v>
      </c>
      <c r="I1221" s="6" cm="1">
        <f t="array" ref="I1221">_xlfn.LET(
 _xlpm.txt, E1221,
 _xlpm.afterQty, IFERROR(_xlfn.TEXTAFTER(_xlpm.txt, "QTY:"), ""),
 _xlpm.numberText, TRIM(_xlfn.TEXTBEFORE(_xlpm.afterQty, " ")),
 _xlpm.cleanNum, SUBSTITUTE(_xlpm.numberText, ",", ""),
 IF(ISNUMBER(--_xlpm.cleanNum), --_xlpm.cleanNum, "")
)</f>
        <v>60120</v>
      </c>
      <c r="J1221" s="6" t="e" cm="1">
        <f t="array" ref="J1221">_xlfn.LET(
 _xlpm.txt, E1221,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221" s="6" t="e" cm="1">
        <f t="array" ref="K1221">_xlfn.LET(
 _xlpm.txt, E1221,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221" s="6" t="str">
        <f>IFERROR(_xlfn.TEXTAFTER(_xlfn.TEXTBEFORE(E1221," PER"),"USD ")," ")</f>
        <v>.3239</v>
      </c>
      <c r="M1221" s="6" t="e">
        <f t="shared" si="96"/>
        <v>#N/A</v>
      </c>
      <c r="N1221" s="6">
        <v>2755.5</v>
      </c>
      <c r="O1221" s="6" t="s">
        <v>1562</v>
      </c>
      <c r="P1221" s="6">
        <v>585.76362547632004</v>
      </c>
      <c r="Q1221" s="6">
        <v>1614071.67</v>
      </c>
      <c r="R1221" s="6">
        <v>7.9371764969691068</v>
      </c>
      <c r="S1221" s="6">
        <v>21870.889837398368</v>
      </c>
      <c r="T1221" s="27">
        <v>591395.80000000005</v>
      </c>
      <c r="U1221" s="6">
        <f t="shared" si="97"/>
        <v>593.70080197328912</v>
      </c>
      <c r="V1221" s="6">
        <f t="shared" si="98"/>
        <v>2021</v>
      </c>
      <c r="W1221" s="10" t="str">
        <f>IFERROR(VLOOKUP(VALUE(D1221),'HSN Lookup'!$A:$B,2,0),"Unknown")</f>
        <v>Household Steel Items</v>
      </c>
      <c r="X1221" s="6" t="str">
        <f t="shared" si="99"/>
        <v>Tea Strainer</v>
      </c>
    </row>
    <row r="1222" spans="1:24">
      <c r="A1222" s="25" t="s">
        <v>24</v>
      </c>
      <c r="B1222" s="6" t="s">
        <v>1648</v>
      </c>
      <c r="C1222" s="6" t="s">
        <v>26</v>
      </c>
      <c r="D1222" s="26" t="s">
        <v>32</v>
      </c>
      <c r="E1222" s="6" t="s">
        <v>1650</v>
      </c>
      <c r="F1222" s="6"/>
      <c r="G1222" s="6" t="str" cm="1">
        <f t="array" ref="G1222">_xlfn.LET(
 _xlpm.txt, TRIM(E1222),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NP-003</v>
      </c>
      <c r="H1222" s="6" t="str">
        <f t="shared" si="95"/>
        <v>STEEL</v>
      </c>
      <c r="I1222" s="6" cm="1">
        <f t="array" ref="I1222">_xlfn.LET(
 _xlpm.txt, E1222,
 _xlpm.afterQty, IFERROR(_xlfn.TEXTAFTER(_xlpm.txt, "QTY:"), ""),
 _xlpm.numberText, TRIM(_xlfn.TEXTBEFORE(_xlpm.afterQty, " ")),
 _xlpm.cleanNum, SUBSTITUTE(_xlpm.numberText, ",", ""),
 IF(ISNUMBER(--_xlpm.cleanNum), --_xlpm.cleanNum, "")
)</f>
        <v>18000</v>
      </c>
      <c r="J1222" s="6" t="e" cm="1">
        <f t="array" ref="J1222">_xlfn.LET(
 _xlpm.txt, E1222,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222" s="6" t="e" cm="1">
        <f t="array" ref="K1222">_xlfn.LET(
 _xlpm.txt, E1222,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222" s="6" t="str">
        <f>IFERROR(_xlfn.TEXTAFTER(_xlfn.TEXTBEFORE(E1222," PER"),"USD ")," ")</f>
        <v>0.4563</v>
      </c>
      <c r="M1222" s="6" t="e">
        <f t="shared" si="96"/>
        <v>#N/A</v>
      </c>
      <c r="N1222" s="6">
        <v>1680</v>
      </c>
      <c r="O1222" s="6" t="s">
        <v>1562</v>
      </c>
      <c r="P1222" s="6">
        <v>405.23464880952378</v>
      </c>
      <c r="Q1222" s="6">
        <v>680794.21</v>
      </c>
      <c r="R1222" s="6">
        <v>5.4909844012130593</v>
      </c>
      <c r="S1222" s="6">
        <v>9224.853794037941</v>
      </c>
      <c r="T1222" s="27">
        <v>249443</v>
      </c>
      <c r="U1222" s="6">
        <f t="shared" si="97"/>
        <v>410.72563321073682</v>
      </c>
      <c r="V1222" s="6">
        <f t="shared" si="98"/>
        <v>2021</v>
      </c>
      <c r="W1222" s="10" t="str">
        <f>IFERROR(VLOOKUP(VALUE(D1222),'HSN Lookup'!$A:$B,2,0),"Unknown")</f>
        <v>Household Steel Items</v>
      </c>
      <c r="X1222" s="6" t="str">
        <f t="shared" si="99"/>
        <v>Other</v>
      </c>
    </row>
    <row r="1223" spans="1:24">
      <c r="A1223" s="25" t="s">
        <v>24</v>
      </c>
      <c r="B1223" s="6" t="s">
        <v>1648</v>
      </c>
      <c r="C1223" s="6" t="s">
        <v>26</v>
      </c>
      <c r="D1223" s="26" t="s">
        <v>32</v>
      </c>
      <c r="E1223" s="6" t="s">
        <v>1651</v>
      </c>
      <c r="F1223" s="6"/>
      <c r="G1223" s="6" t="str" cm="1">
        <f t="array" ref="G1223">_xlfn.LET(
 _xlpm.txt, TRIM(E1223),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 NP-19</v>
      </c>
      <c r="H1223" s="6" t="str">
        <f t="shared" si="95"/>
        <v>STEEL</v>
      </c>
      <c r="I1223" s="6" t="str" cm="1">
        <f t="array" ref="I1223">_xlfn.LET(
 _xlpm.txt, E1223,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23" s="6" t="e" cm="1">
        <f t="array" ref="J1223">_xlfn.LET(
 _xlpm.txt, E1223,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23" s="6" t="str" cm="1">
        <f t="array" ref="K1223">_xlfn.LET(
 _xlpm.txt, E1223,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23" s="6" t="str">
        <f>IFERROR(_xlfn.TEXTAFTER(_xlfn.TEXTBEFORE(E1223," PER"),"USD ")," ")</f>
        <v>0.4984</v>
      </c>
      <c r="M1223" s="6" t="str">
        <f t="shared" si="96"/>
        <v>PCS</v>
      </c>
      <c r="N1223" s="6">
        <v>3765</v>
      </c>
      <c r="O1223" s="6" t="s">
        <v>1562</v>
      </c>
      <c r="P1223" s="6">
        <v>264.39362815405048</v>
      </c>
      <c r="Q1223" s="6">
        <v>995442.01</v>
      </c>
      <c r="R1223" s="6">
        <v>3.5825694871822562</v>
      </c>
      <c r="S1223" s="6">
        <v>13488.374119241191</v>
      </c>
      <c r="T1223" s="27">
        <v>364729.9</v>
      </c>
      <c r="U1223" s="6">
        <f t="shared" si="97"/>
        <v>267.97619764123272</v>
      </c>
      <c r="V1223" s="6">
        <f t="shared" si="98"/>
        <v>2021</v>
      </c>
      <c r="W1223" s="10" t="str">
        <f>IFERROR(VLOOKUP(VALUE(D1223),'HSN Lookup'!$A:$B,2,0),"Unknown")</f>
        <v>Household Steel Items</v>
      </c>
      <c r="X1223" s="6" t="str">
        <f t="shared" si="99"/>
        <v>Other</v>
      </c>
    </row>
    <row r="1224" spans="1:24">
      <c r="A1224" s="25" t="s">
        <v>24</v>
      </c>
      <c r="B1224" s="6" t="s">
        <v>1648</v>
      </c>
      <c r="C1224" s="6" t="s">
        <v>26</v>
      </c>
      <c r="D1224" s="26" t="s">
        <v>32</v>
      </c>
      <c r="E1224" s="6" t="s">
        <v>1652</v>
      </c>
      <c r="F1224" s="6"/>
      <c r="G1224" s="6" t="str" cm="1">
        <f t="array" ref="G1224">_xlfn.LET(
 _xlpm.txt, TRIM(E1224),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RS-02</v>
      </c>
      <c r="H1224" s="6" t="str">
        <f t="shared" si="95"/>
        <v>STEEL</v>
      </c>
      <c r="I1224" s="6" cm="1">
        <f t="array" ref="I1224">_xlfn.LET(
 _xlpm.txt, E1224,
 _xlpm.afterQty, IFERROR(_xlfn.TEXTAFTER(_xlpm.txt, "QTY:"), ""),
 _xlpm.numberText, TRIM(_xlfn.TEXTBEFORE(_xlpm.afterQty, " ")),
 _xlpm.cleanNum, SUBSTITUTE(_xlpm.numberText, ",", ""),
 IF(ISNUMBER(--_xlpm.cleanNum), --_xlpm.cleanNum, "")
)</f>
        <v>50000</v>
      </c>
      <c r="J1224" s="6" t="e" cm="1">
        <f t="array" ref="J1224">_xlfn.LET(
 _xlpm.txt, E1224,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224" s="6" t="e" cm="1">
        <f t="array" ref="K1224">_xlfn.LET(
 _xlpm.txt, E1224,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224" s="6" t="str">
        <f>IFERROR(_xlfn.TEXTAFTER(_xlfn.TEXTBEFORE(E1224," PER"),"USD ")," ")</f>
        <v>0.4548</v>
      </c>
      <c r="M1224" s="6" t="e">
        <f t="shared" si="96"/>
        <v>#N/A</v>
      </c>
      <c r="N1224" s="6">
        <v>3000</v>
      </c>
      <c r="O1224" s="6" t="s">
        <v>1562</v>
      </c>
      <c r="P1224" s="6">
        <v>628.29274333333331</v>
      </c>
      <c r="Q1224" s="6">
        <v>1884878.23</v>
      </c>
      <c r="R1224" s="6">
        <v>8.5134518066847331</v>
      </c>
      <c r="S1224" s="6">
        <v>25540.355420054198</v>
      </c>
      <c r="T1224" s="27">
        <v>690619.4</v>
      </c>
      <c r="U1224" s="6">
        <f t="shared" si="97"/>
        <v>636.80619514001808</v>
      </c>
      <c r="V1224" s="6">
        <f t="shared" si="98"/>
        <v>2021</v>
      </c>
      <c r="W1224" s="10" t="str">
        <f>IFERROR(VLOOKUP(VALUE(D1224),'HSN Lookup'!$A:$B,2,0),"Unknown")</f>
        <v>Household Steel Items</v>
      </c>
      <c r="X1224" s="6" t="str">
        <f t="shared" si="99"/>
        <v>Other</v>
      </c>
    </row>
    <row r="1225" spans="1:24">
      <c r="A1225" s="25" t="s">
        <v>24</v>
      </c>
      <c r="B1225" s="6" t="s">
        <v>1653</v>
      </c>
      <c r="C1225" s="6" t="s">
        <v>26</v>
      </c>
      <c r="D1225" s="26" t="s">
        <v>32</v>
      </c>
      <c r="E1225" s="6" t="s">
        <v>1654</v>
      </c>
      <c r="F1225" s="6"/>
      <c r="G1225" s="6" t="str" cm="1">
        <f t="array" ref="G1225">_xlfn.LET(
 _xlpm.txt, TRIM(E1225),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S115 - NP-21</v>
      </c>
      <c r="H1225" s="6" t="str">
        <f t="shared" si="95"/>
        <v>STAINLESS</v>
      </c>
      <c r="I1225" s="6" t="str" cm="1">
        <f t="array" ref="I1225">_xlfn.LET(
 _xlpm.txt, E1225,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25" s="6" cm="1">
        <f t="array" ref="J1225">_xlfn.LET(
 _xlpm.txt, E1225,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-54612</v>
      </c>
      <c r="K1225" s="6" t="str" cm="1">
        <f t="array" ref="K1225">_xlfn.LET(
 _xlpm.txt, E1225,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25" s="6" t="str">
        <f>IFERROR(_xlfn.TEXTAFTER(_xlfn.TEXTBEFORE(E1225," PER"),"USD ")," ")</f>
        <v>1.070</v>
      </c>
      <c r="M1225" s="6" t="str">
        <f t="shared" si="96"/>
        <v>PCS</v>
      </c>
      <c r="N1225" s="6">
        <v>9708.7999999999993</v>
      </c>
      <c r="O1225" s="6" t="s">
        <v>1562</v>
      </c>
      <c r="P1225" s="6">
        <v>477.89682556031647</v>
      </c>
      <c r="Q1225" s="6">
        <v>4639804.7</v>
      </c>
      <c r="R1225" s="6">
        <v>6.4755667420097076</v>
      </c>
      <c r="S1225" s="6">
        <v>62869.982384823852</v>
      </c>
      <c r="T1225" s="27">
        <v>1700024.4</v>
      </c>
      <c r="U1225" s="6">
        <f t="shared" si="97"/>
        <v>484.3723923023262</v>
      </c>
      <c r="V1225" s="6">
        <f t="shared" si="98"/>
        <v>2021</v>
      </c>
      <c r="W1225" s="10" t="str">
        <f>IFERROR(VLOOKUP(VALUE(D1225),'HSN Lookup'!$A:$B,2,0),"Unknown")</f>
        <v>Household Steel Items</v>
      </c>
      <c r="X1225" s="6" t="str">
        <f t="shared" si="99"/>
        <v>Other</v>
      </c>
    </row>
    <row r="1226" spans="1:24">
      <c r="A1226" s="25" t="s">
        <v>24</v>
      </c>
      <c r="B1226" s="6" t="s">
        <v>1653</v>
      </c>
      <c r="C1226" s="6" t="s">
        <v>26</v>
      </c>
      <c r="D1226" s="26" t="s">
        <v>29</v>
      </c>
      <c r="E1226" s="6" t="s">
        <v>1655</v>
      </c>
      <c r="F1226" s="6"/>
      <c r="G1226" s="6" t="str" cm="1">
        <f t="array" ref="G1226">_xlfn.LET(
 _xlpm.txt, TRIM(E1226),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 PCS SET - OKS-4156</v>
      </c>
      <c r="H1226" s="6" t="str">
        <f t="shared" si="95"/>
        <v>STEEL</v>
      </c>
      <c r="I1226" s="6" t="str" cm="1">
        <f t="array" ref="I1226">_xlfn.LET(
 _xlpm.txt, E1226,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26" s="6" t="e" cm="1">
        <f t="array" ref="J1226">_xlfn.LET(
 _xlpm.txt, E1226,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26" s="6" t="str" cm="1">
        <f t="array" ref="K1226">_xlfn.LET(
 _xlpm.txt, E1226,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26" s="6" t="str">
        <f>IFERROR(_xlfn.TEXTAFTER(_xlfn.TEXTBEFORE(E1226," PER"),"USD ")," ")</f>
        <v>0.256</v>
      </c>
      <c r="M1226" s="6" t="str">
        <f t="shared" si="96"/>
        <v>PCS</v>
      </c>
      <c r="N1226" s="6">
        <v>8537.7999999999993</v>
      </c>
      <c r="O1226" s="6" t="s">
        <v>1562</v>
      </c>
      <c r="P1226" s="6">
        <v>237.2931984820446</v>
      </c>
      <c r="Q1226" s="6">
        <v>2025961.87</v>
      </c>
      <c r="R1226" s="6">
        <v>3.2153549929816339</v>
      </c>
      <c r="S1226" s="6">
        <v>27452.057859078592</v>
      </c>
      <c r="T1226" s="27">
        <v>890612.8</v>
      </c>
      <c r="U1226" s="6">
        <f t="shared" si="97"/>
        <v>240.50855347502625</v>
      </c>
      <c r="V1226" s="6">
        <f t="shared" si="98"/>
        <v>2021</v>
      </c>
      <c r="W1226" s="10" t="str">
        <f>IFERROR(VLOOKUP(VALUE(D1226),'HSN Lookup'!$A:$B,2,0),"Unknown")</f>
        <v>Steel Scrubbers</v>
      </c>
      <c r="X1226" s="6" t="str">
        <f t="shared" si="99"/>
        <v>Scrubber</v>
      </c>
    </row>
    <row r="1227" spans="1:24">
      <c r="A1227" s="25" t="s">
        <v>24</v>
      </c>
      <c r="B1227" s="6" t="s">
        <v>1653</v>
      </c>
      <c r="C1227" s="6" t="s">
        <v>26</v>
      </c>
      <c r="D1227" s="26" t="s">
        <v>32</v>
      </c>
      <c r="E1227" s="6" t="s">
        <v>1656</v>
      </c>
      <c r="F1227" s="6"/>
      <c r="G1227" s="6" t="str" cm="1">
        <f t="array" ref="G1227">_xlfn.LET(
 _xlpm.txt, TRIM(E1227),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 NP-20</v>
      </c>
      <c r="H1227" s="6" t="str">
        <f t="shared" si="95"/>
        <v>STAINLESS</v>
      </c>
      <c r="I1227" s="6" t="str" cm="1">
        <f t="array" ref="I1227">_xlfn.LET(
 _xlpm.txt, E1227,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27" s="6" cm="1">
        <f t="array" ref="J1227">_xlfn.LET(
 _xlpm.txt, E1227,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-19296</v>
      </c>
      <c r="K1227" s="6" t="str" cm="1">
        <f t="array" ref="K1227">_xlfn.LET(
 _xlpm.txt, E1227,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27" s="6" t="str">
        <f>IFERROR(_xlfn.TEXTAFTER(_xlfn.TEXTBEFORE(E1227," PER"),"USD ")," ")</f>
        <v>1.022</v>
      </c>
      <c r="M1227" s="6" t="str">
        <f t="shared" si="96"/>
        <v>PCS</v>
      </c>
      <c r="N1227" s="6">
        <v>3430.4</v>
      </c>
      <c r="O1227" s="6" t="s">
        <v>1562</v>
      </c>
      <c r="P1227" s="6">
        <v>456.45846256996271</v>
      </c>
      <c r="Q1227" s="6">
        <v>1565835.11</v>
      </c>
      <c r="R1227" s="6">
        <v>6.1850740185631814</v>
      </c>
      <c r="S1227" s="6">
        <v>21217.27791327914</v>
      </c>
      <c r="T1227" s="27">
        <v>573722</v>
      </c>
      <c r="U1227" s="6">
        <f t="shared" si="97"/>
        <v>462.64353658852588</v>
      </c>
      <c r="V1227" s="6">
        <f t="shared" si="98"/>
        <v>2021</v>
      </c>
      <c r="W1227" s="10" t="str">
        <f>IFERROR(VLOOKUP(VALUE(D1227),'HSN Lookup'!$A:$B,2,0),"Unknown")</f>
        <v>Household Steel Items</v>
      </c>
      <c r="X1227" s="6" t="str">
        <f t="shared" si="99"/>
        <v>Other</v>
      </c>
    </row>
    <row r="1228" spans="1:24">
      <c r="A1228" s="25" t="s">
        <v>24</v>
      </c>
      <c r="B1228" s="6" t="s">
        <v>1657</v>
      </c>
      <c r="C1228" s="6" t="s">
        <v>26</v>
      </c>
      <c r="D1228" s="26" t="s">
        <v>29</v>
      </c>
      <c r="E1228" s="6" t="s">
        <v>1658</v>
      </c>
      <c r="F1228" s="6"/>
      <c r="G1228" s="6" t="str" cm="1">
        <f t="array" ref="G1228">_xlfn.LET(
 _xlpm.txt, TRIM(E1228),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 -8001-2</v>
      </c>
      <c r="H1228" s="6" t="str">
        <f t="shared" si="95"/>
        <v>STEEL</v>
      </c>
      <c r="I1228" s="6" t="str" cm="1">
        <f t="array" ref="I1228">_xlfn.LET(
 _xlpm.txt, E1228,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28" s="6" t="e" cm="1">
        <f t="array" ref="J1228">_xlfn.LET(
 _xlpm.txt, E1228,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28" s="6" t="str" cm="1">
        <f t="array" ref="K1228">_xlfn.LET(
 _xlpm.txt, E1228,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228" s="6" t="str">
        <f>IFERROR(_xlfn.TEXTAFTER(_xlfn.TEXTBEFORE(E1228," PER"),"USD ")," ")</f>
        <v>0.151</v>
      </c>
      <c r="M1228" s="6" t="str">
        <f t="shared" si="96"/>
        <v>SET</v>
      </c>
      <c r="N1228" s="6">
        <v>4813</v>
      </c>
      <c r="O1228" s="6" t="s">
        <v>1562</v>
      </c>
      <c r="P1228" s="6">
        <v>418.28202576355699</v>
      </c>
      <c r="Q1228" s="6">
        <v>2013191.39</v>
      </c>
      <c r="R1228" s="6">
        <v>5.6677781268774661</v>
      </c>
      <c r="S1228" s="6">
        <v>27279.016124661252</v>
      </c>
      <c r="T1228" s="27">
        <v>884998.9</v>
      </c>
      <c r="U1228" s="6">
        <f t="shared" si="97"/>
        <v>423.94980389043445</v>
      </c>
      <c r="V1228" s="6">
        <f t="shared" si="98"/>
        <v>2021</v>
      </c>
      <c r="W1228" s="10" t="str">
        <f>IFERROR(VLOOKUP(VALUE(D1228),'HSN Lookup'!$A:$B,2,0),"Unknown")</f>
        <v>Steel Scrubbers</v>
      </c>
      <c r="X1228" s="6" t="str">
        <f t="shared" si="99"/>
        <v>Scrubber</v>
      </c>
    </row>
    <row r="1229" spans="1:24">
      <c r="A1229" s="25" t="s">
        <v>24</v>
      </c>
      <c r="B1229" s="6" t="s">
        <v>1659</v>
      </c>
      <c r="C1229" s="6" t="s">
        <v>26</v>
      </c>
      <c r="D1229" s="26" t="s">
        <v>32</v>
      </c>
      <c r="E1229" s="6" t="s">
        <v>1660</v>
      </c>
      <c r="F1229" s="6" t="str">
        <f>LEFT(E1229, FIND(" ", E1229)-1)</f>
        <v>KWP-1000B</v>
      </c>
      <c r="G1229" s="6" t="str" cm="1">
        <f t="array" ref="G1229">_xlfn.LET(
 _xlpm.txt, TRIM(E1229),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900ML</v>
      </c>
      <c r="H1229" s="6" t="str">
        <f t="shared" si="95"/>
        <v>KWP-1000B</v>
      </c>
      <c r="I1229" s="6" t="str" cm="1">
        <f t="array" ref="I1229">_xlfn.LET(
 _xlpm.txt, E1229,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29" s="6" t="e" cm="1">
        <f t="array" ref="J1229">_xlfn.LET(
 _xlpm.txt, E1229,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29" s="6" t="str" cm="1">
        <f t="array" ref="K1229">_xlfn.LET(
 _xlpm.txt, E1229,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29" s="6" t="str">
        <f>IFERROR(_xlfn.TEXTAFTER(_xlfn.TEXTBEFORE(E1229," PER"),"USD ")," ")</f>
        <v>1.42</v>
      </c>
      <c r="M1229" s="6" t="str">
        <f t="shared" si="96"/>
        <v>PCS</v>
      </c>
      <c r="N1229" s="6">
        <v>6750</v>
      </c>
      <c r="O1229" s="6" t="s">
        <v>1562</v>
      </c>
      <c r="P1229" s="6">
        <v>454.81851851851849</v>
      </c>
      <c r="Q1229" s="6">
        <v>3070025</v>
      </c>
      <c r="R1229" s="6">
        <v>6.1628525544514714</v>
      </c>
      <c r="S1229" s="6">
        <v>41599.254742547433</v>
      </c>
      <c r="T1229" s="27">
        <v>1124857.2</v>
      </c>
      <c r="U1229" s="6">
        <f t="shared" si="97"/>
        <v>460.98137107296998</v>
      </c>
      <c r="V1229" s="6">
        <f t="shared" si="98"/>
        <v>2021</v>
      </c>
      <c r="W1229" s="10" t="str">
        <f>IFERROR(VLOOKUP(VALUE(D1229),'HSN Lookup'!$A:$B,2,0),"Unknown")</f>
        <v>Household Steel Items</v>
      </c>
      <c r="X1229" s="6" t="str">
        <f t="shared" si="99"/>
        <v>Other</v>
      </c>
    </row>
    <row r="1230" spans="1:24">
      <c r="A1230" s="25" t="s">
        <v>24</v>
      </c>
      <c r="B1230" s="6" t="s">
        <v>1661</v>
      </c>
      <c r="C1230" s="6" t="s">
        <v>26</v>
      </c>
      <c r="D1230" s="26" t="s">
        <v>32</v>
      </c>
      <c r="E1230" s="6" t="s">
        <v>1662</v>
      </c>
      <c r="F1230" s="6"/>
      <c r="G1230" s="6" t="str" cm="1">
        <f t="array" ref="G1230">_xlfn.LET(
 _xlpm.txt, TRIM(E1230),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 - 2628</v>
      </c>
      <c r="H1230" s="6" t="str">
        <f t="shared" si="95"/>
        <v>HOUSEHOLD</v>
      </c>
      <c r="I1230" s="6" t="str" cm="1">
        <f t="array" ref="I1230">_xlfn.LET(
 _xlpm.txt, E1230,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30" s="6" t="e" cm="1">
        <f t="array" ref="J1230">_xlfn.LET(
 _xlpm.txt, E1230,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30" s="6" t="str" cm="1">
        <f t="array" ref="K1230">_xlfn.LET(
 _xlpm.txt, E1230,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230" s="6" t="str">
        <f>IFERROR(_xlfn.TEXTAFTER(_xlfn.TEXTBEFORE(E1230," PER"),"USD ")," ")</f>
        <v>0.445</v>
      </c>
      <c r="M1230" s="6" t="str">
        <f t="shared" si="96"/>
        <v>SET</v>
      </c>
      <c r="N1230" s="6">
        <v>5665.68</v>
      </c>
      <c r="O1230" s="6" t="s">
        <v>1562</v>
      </c>
      <c r="P1230" s="6">
        <v>1012.297895398258</v>
      </c>
      <c r="Q1230" s="6">
        <v>5735355.9400000004</v>
      </c>
      <c r="R1230" s="6">
        <v>13.716773650382899</v>
      </c>
      <c r="S1230" s="6">
        <v>77714.850135501358</v>
      </c>
      <c r="T1230" s="27">
        <v>2101434.4</v>
      </c>
      <c r="U1230" s="6">
        <f t="shared" si="97"/>
        <v>1026.0146690486408</v>
      </c>
      <c r="V1230" s="6">
        <f t="shared" si="98"/>
        <v>2021</v>
      </c>
      <c r="W1230" s="10" t="str">
        <f>IFERROR(VLOOKUP(VALUE(D1230),'HSN Lookup'!$A:$B,2,0),"Unknown")</f>
        <v>Household Steel Items</v>
      </c>
      <c r="X1230" s="6" t="str">
        <f t="shared" si="99"/>
        <v>Other</v>
      </c>
    </row>
    <row r="1231" spans="1:24">
      <c r="A1231" s="25" t="s">
        <v>24</v>
      </c>
      <c r="B1231" s="6" t="s">
        <v>1663</v>
      </c>
      <c r="C1231" s="6" t="s">
        <v>26</v>
      </c>
      <c r="D1231" s="26" t="s">
        <v>32</v>
      </c>
      <c r="E1231" s="6" t="s">
        <v>1664</v>
      </c>
      <c r="F1231" s="6" t="str">
        <f>LEFT(E1231, FIND(" ", E1231)-1)</f>
        <v>MILD</v>
      </c>
      <c r="G1231" s="6" t="str" cm="1">
        <f t="array" ref="G1231">_xlfn.LET(
 _xlpm.txt, TRIM(E1231),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RYX-02-020</v>
      </c>
      <c r="H1231" s="6" t="str">
        <f t="shared" si="95"/>
        <v>MILD</v>
      </c>
      <c r="I1231" s="6" t="str" cm="1">
        <f t="array" ref="I1231">_xlfn.LET(
 _xlpm.txt, E1231,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31" s="6" t="e" cm="1">
        <f t="array" ref="J1231">_xlfn.LET(
 _xlpm.txt, E1231,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31" s="6" t="str" cm="1">
        <f t="array" ref="K1231">_xlfn.LET(
 _xlpm.txt, E1231,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231" s="6" t="str">
        <f>IFERROR(_xlfn.TEXTAFTER(_xlfn.TEXTBEFORE(E1231," PER"),"USD ")," ")</f>
        <v>13.80</v>
      </c>
      <c r="M1231" s="6" t="str">
        <f t="shared" si="96"/>
        <v>OTHER</v>
      </c>
      <c r="N1231" s="6">
        <v>8008</v>
      </c>
      <c r="O1231" s="6" t="s">
        <v>1562</v>
      </c>
      <c r="P1231" s="6">
        <v>373.59745629370627</v>
      </c>
      <c r="Q1231" s="6">
        <v>2991768.43</v>
      </c>
      <c r="R1231" s="6">
        <v>5.0588687378971748</v>
      </c>
      <c r="S1231" s="6">
        <v>40511.420853080577</v>
      </c>
      <c r="T1231" s="27">
        <v>1096184</v>
      </c>
      <c r="U1231" s="6">
        <f t="shared" si="97"/>
        <v>378.65632503160344</v>
      </c>
      <c r="V1231" s="6">
        <f t="shared" si="98"/>
        <v>2021</v>
      </c>
      <c r="W1231" s="10" t="str">
        <f>IFERROR(VLOOKUP(VALUE(D1231),'HSN Lookup'!$A:$B,2,0),"Unknown")</f>
        <v>Household Steel Items</v>
      </c>
      <c r="X1231" s="6" t="str">
        <f t="shared" si="99"/>
        <v>Cloth Stand</v>
      </c>
    </row>
    <row r="1232" spans="1:24">
      <c r="A1232" s="25" t="s">
        <v>24</v>
      </c>
      <c r="B1232" s="6" t="s">
        <v>1663</v>
      </c>
      <c r="C1232" s="6" t="s">
        <v>26</v>
      </c>
      <c r="D1232" s="26" t="s">
        <v>32</v>
      </c>
      <c r="E1232" s="6" t="s">
        <v>1665</v>
      </c>
      <c r="F1232" s="6" t="str">
        <f>LEFT(E1232, FIND(" ", E1232)-1)</f>
        <v>MILD</v>
      </c>
      <c r="G1232" s="6" t="str" cm="1">
        <f t="array" ref="G1232">_xlfn.LET(
 _xlpm.txt, TRIM(E1232),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RYX-02-021A</v>
      </c>
      <c r="H1232" s="6" t="str">
        <f t="shared" si="95"/>
        <v>MILD</v>
      </c>
      <c r="I1232" s="6" t="str" cm="1">
        <f t="array" ref="I1232">_xlfn.LET(
 _xlpm.txt, E1232,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32" s="6" t="e" cm="1">
        <f t="array" ref="J1232">_xlfn.LET(
 _xlpm.txt, E1232,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32" s="6" t="str" cm="1">
        <f t="array" ref="K1232">_xlfn.LET(
 _xlpm.txt, E1232,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232" s="6" t="str">
        <f>IFERROR(_xlfn.TEXTAFTER(_xlfn.TEXTBEFORE(E1232," PER"),"USD ")," ")</f>
        <v>8.85</v>
      </c>
      <c r="M1232" s="6" t="str">
        <f t="shared" si="96"/>
        <v>OTHER</v>
      </c>
      <c r="N1232" s="6">
        <v>9504</v>
      </c>
      <c r="O1232" s="6" t="s">
        <v>1562</v>
      </c>
      <c r="P1232" s="6">
        <v>228.7976210016835</v>
      </c>
      <c r="Q1232" s="6">
        <v>2174492.59</v>
      </c>
      <c r="R1232" s="6">
        <v>3.0981397562854909</v>
      </c>
      <c r="S1232" s="6">
        <v>29444.720243737309</v>
      </c>
      <c r="T1232" s="27">
        <v>796734.1</v>
      </c>
      <c r="U1232" s="6">
        <f t="shared" si="97"/>
        <v>231.89576075796899</v>
      </c>
      <c r="V1232" s="6">
        <f t="shared" si="98"/>
        <v>2021</v>
      </c>
      <c r="W1232" s="10" t="str">
        <f>IFERROR(VLOOKUP(VALUE(D1232),'HSN Lookup'!$A:$B,2,0),"Unknown")</f>
        <v>Household Steel Items</v>
      </c>
      <c r="X1232" s="6" t="str">
        <f t="shared" si="99"/>
        <v>Cloth Stand</v>
      </c>
    </row>
    <row r="1233" spans="1:24">
      <c r="A1233" s="25" t="s">
        <v>24</v>
      </c>
      <c r="B1233" s="6" t="s">
        <v>1666</v>
      </c>
      <c r="C1233" s="6" t="s">
        <v>26</v>
      </c>
      <c r="D1233" s="26" t="s">
        <v>32</v>
      </c>
      <c r="E1233" s="6" t="s">
        <v>1667</v>
      </c>
      <c r="F1233" s="6"/>
      <c r="G1233" s="6" t="str" cm="1">
        <f t="array" ref="G1233">_xlfn.LET(
 _xlpm.txt, TRIM(E1233),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 NP-20</v>
      </c>
      <c r="H1233" s="6" t="str">
        <f t="shared" si="95"/>
        <v>STAINLESS</v>
      </c>
      <c r="I1233" s="6" t="str" cm="1">
        <f t="array" ref="I1233">_xlfn.LET(
 _xlpm.txt, E1233,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33" s="6" cm="1">
        <f t="array" ref="J1233">_xlfn.LET(
 _xlpm.txt, E1233,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-10800</v>
      </c>
      <c r="K1233" s="6" t="str" cm="1">
        <f t="array" ref="K1233">_xlfn.LET(
 _xlpm.txt, E1233,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33" s="6" t="str">
        <f>IFERROR(_xlfn.TEXTAFTER(_xlfn.TEXTBEFORE(E1233," PER"),"USD ")," ")</f>
        <v>1.022</v>
      </c>
      <c r="M1233" s="6" t="str">
        <f t="shared" si="96"/>
        <v>PCS</v>
      </c>
      <c r="N1233" s="6">
        <v>1920</v>
      </c>
      <c r="O1233" s="6" t="s">
        <v>1562</v>
      </c>
      <c r="P1233" s="6">
        <v>456.57528124999999</v>
      </c>
      <c r="Q1233" s="6">
        <v>876624.54</v>
      </c>
      <c r="R1233" s="6">
        <v>6.1824682633717014</v>
      </c>
      <c r="S1233" s="6">
        <v>11870.339065673659</v>
      </c>
      <c r="T1233" s="27">
        <v>321195.2</v>
      </c>
      <c r="U1233" s="6">
        <f t="shared" si="97"/>
        <v>462.75774951337166</v>
      </c>
      <c r="V1233" s="6">
        <f t="shared" si="98"/>
        <v>2021</v>
      </c>
      <c r="W1233" s="10" t="str">
        <f>IFERROR(VLOOKUP(VALUE(D1233),'HSN Lookup'!$A:$B,2,0),"Unknown")</f>
        <v>Household Steel Items</v>
      </c>
      <c r="X1233" s="6" t="str">
        <f t="shared" si="99"/>
        <v>Other</v>
      </c>
    </row>
    <row r="1234" spans="1:24">
      <c r="A1234" s="25" t="s">
        <v>24</v>
      </c>
      <c r="B1234" s="6" t="s">
        <v>1666</v>
      </c>
      <c r="C1234" s="6" t="s">
        <v>26</v>
      </c>
      <c r="D1234" s="26" t="s">
        <v>32</v>
      </c>
      <c r="E1234" s="6" t="s">
        <v>1668</v>
      </c>
      <c r="F1234" s="6"/>
      <c r="G1234" s="6" t="str" cm="1">
        <f t="array" ref="G1234">_xlfn.LET(
 _xlpm.txt, TRIM(E1234),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S115 - NP-21</v>
      </c>
      <c r="H1234" s="6" t="str">
        <f t="shared" si="95"/>
        <v>STAINLESS</v>
      </c>
      <c r="I1234" s="6" t="str" cm="1">
        <f t="array" ref="I1234">_xlfn.LET(
 _xlpm.txt, E1234,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34" s="6" cm="1">
        <f t="array" ref="J1234">_xlfn.LET(
 _xlpm.txt, E1234,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-27000</v>
      </c>
      <c r="K1234" s="6" t="str" cm="1">
        <f t="array" ref="K1234">_xlfn.LET(
 _xlpm.txt, E1234,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34" s="6" t="str">
        <f>IFERROR(_xlfn.TEXTAFTER(_xlfn.TEXTBEFORE(E1234," PER"),"USD ")," ")</f>
        <v>1.070</v>
      </c>
      <c r="M1234" s="6" t="str">
        <f t="shared" si="96"/>
        <v>PCS</v>
      </c>
      <c r="N1234" s="6">
        <v>4800</v>
      </c>
      <c r="O1234" s="6" t="s">
        <v>1562</v>
      </c>
      <c r="P1234" s="6">
        <v>478.01913124999999</v>
      </c>
      <c r="Q1234" s="6">
        <v>2294491.83</v>
      </c>
      <c r="R1234" s="6">
        <v>6.4728386086662164</v>
      </c>
      <c r="S1234" s="6">
        <v>31069.62532159784</v>
      </c>
      <c r="T1234" s="27">
        <v>840701.8</v>
      </c>
      <c r="U1234" s="6">
        <f t="shared" si="97"/>
        <v>484.49196985866621</v>
      </c>
      <c r="V1234" s="6">
        <f t="shared" si="98"/>
        <v>2021</v>
      </c>
      <c r="W1234" s="10" t="str">
        <f>IFERROR(VLOOKUP(VALUE(D1234),'HSN Lookup'!$A:$B,2,0),"Unknown")</f>
        <v>Household Steel Items</v>
      </c>
      <c r="X1234" s="6" t="str">
        <f t="shared" si="99"/>
        <v>Other</v>
      </c>
    </row>
    <row r="1235" spans="1:24">
      <c r="A1235" s="25" t="s">
        <v>24</v>
      </c>
      <c r="B1235" s="6" t="s">
        <v>1666</v>
      </c>
      <c r="C1235" s="6" t="s">
        <v>26</v>
      </c>
      <c r="D1235" s="26" t="s">
        <v>32</v>
      </c>
      <c r="E1235" s="6" t="s">
        <v>1669</v>
      </c>
      <c r="F1235" s="6" t="str">
        <f>LEFT(E1235, FIND(" ", E1235)-1)</f>
        <v>SS</v>
      </c>
      <c r="G1235" s="6" t="str" cm="1">
        <f t="array" ref="G1235">_xlfn.LET(
 _xlpm.txt, TRIM(E1235),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900ML - KWP-1000B</v>
      </c>
      <c r="H1235" s="6" t="str">
        <f t="shared" si="95"/>
        <v>SS</v>
      </c>
      <c r="I1235" s="6" t="str" cm="1">
        <f t="array" ref="I1235">_xlfn.LET(
 _xlpm.txt, E1235,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35" s="6" cm="1">
        <f t="array" ref="J1235">_xlfn.LET(
 _xlpm.txt, E1235,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1235" s="6" t="str" cm="1">
        <f t="array" ref="K1235">_xlfn.LET(
 _xlpm.txt, E1235,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35" s="6" t="str">
        <f>IFERROR(_xlfn.TEXTAFTER(_xlfn.TEXTBEFORE(E1235," PER"),"USD ")," ")</f>
        <v>1.42</v>
      </c>
      <c r="M1235" s="6" t="str">
        <f t="shared" si="96"/>
        <v>PCS</v>
      </c>
      <c r="N1235" s="6">
        <v>6750</v>
      </c>
      <c r="O1235" s="6" t="s">
        <v>1562</v>
      </c>
      <c r="P1235" s="6">
        <v>454.57955555555549</v>
      </c>
      <c r="Q1235" s="6">
        <v>3068412</v>
      </c>
      <c r="R1235" s="6">
        <v>6.1554442187617546</v>
      </c>
      <c r="S1235" s="6">
        <v>41549.248476641842</v>
      </c>
      <c r="T1235" s="27">
        <v>1124266.1000000001</v>
      </c>
      <c r="U1235" s="6">
        <f t="shared" si="97"/>
        <v>460.73499977431726</v>
      </c>
      <c r="V1235" s="6">
        <f t="shared" si="98"/>
        <v>2021</v>
      </c>
      <c r="W1235" s="10" t="str">
        <f>IFERROR(VLOOKUP(VALUE(D1235),'HSN Lookup'!$A:$B,2,0),"Unknown")</f>
        <v>Household Steel Items</v>
      </c>
      <c r="X1235" s="6" t="str">
        <f t="shared" si="99"/>
        <v>Other</v>
      </c>
    </row>
    <row r="1236" spans="1:24">
      <c r="A1236" s="25" t="s">
        <v>24</v>
      </c>
      <c r="B1236" s="6" t="s">
        <v>1666</v>
      </c>
      <c r="C1236" s="6" t="s">
        <v>26</v>
      </c>
      <c r="D1236" s="26" t="s">
        <v>32</v>
      </c>
      <c r="E1236" s="6" t="s">
        <v>1670</v>
      </c>
      <c r="F1236" s="6"/>
      <c r="G1236" s="6" t="str" cm="1">
        <f t="array" ref="G1236">_xlfn.LET(
 _xlpm.txt, TRIM(E1236),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NP-19</v>
      </c>
      <c r="H1236" s="6" t="str">
        <f t="shared" si="95"/>
        <v>STEEL</v>
      </c>
      <c r="I1236" s="6" t="str" cm="1">
        <f t="array" ref="I1236">_xlfn.LET(
 _xlpm.txt, E1236,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36" s="6" cm="1">
        <f t="array" ref="J1236">_xlfn.LET(
 _xlpm.txt, E1236,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33024</v>
      </c>
      <c r="K1236" s="6" t="str" cm="1">
        <f t="array" ref="K1236">_xlfn.LET(
 _xlpm.txt, E1236,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36" s="6" t="str">
        <f>IFERROR(_xlfn.TEXTAFTER(_xlfn.TEXTBEFORE(E1236," PER"),"USD ")," ")</f>
        <v>0.4976</v>
      </c>
      <c r="M1236" s="6" t="str">
        <f t="shared" si="96"/>
        <v>PCS</v>
      </c>
      <c r="N1236" s="6">
        <v>5160</v>
      </c>
      <c r="O1236" s="6" t="s">
        <v>1562</v>
      </c>
      <c r="P1236" s="6">
        <v>259.29615891472872</v>
      </c>
      <c r="Q1236" s="6">
        <v>1337968.18</v>
      </c>
      <c r="R1236" s="6">
        <v>3.5111192811743899</v>
      </c>
      <c r="S1236" s="6">
        <v>18117.375490859849</v>
      </c>
      <c r="T1236" s="27">
        <v>490231.5</v>
      </c>
      <c r="U1236" s="6">
        <f t="shared" si="97"/>
        <v>262.80727819590311</v>
      </c>
      <c r="V1236" s="6">
        <f t="shared" si="98"/>
        <v>2021</v>
      </c>
      <c r="W1236" s="10" t="str">
        <f>IFERROR(VLOOKUP(VALUE(D1236),'HSN Lookup'!$A:$B,2,0),"Unknown")</f>
        <v>Household Steel Items</v>
      </c>
      <c r="X1236" s="6" t="str">
        <f t="shared" si="99"/>
        <v>Other</v>
      </c>
    </row>
    <row r="1237" spans="1:24">
      <c r="A1237" s="25" t="s">
        <v>24</v>
      </c>
      <c r="B1237" s="6" t="s">
        <v>1666</v>
      </c>
      <c r="C1237" s="6" t="s">
        <v>26</v>
      </c>
      <c r="D1237" s="26" t="s">
        <v>32</v>
      </c>
      <c r="E1237" s="6" t="s">
        <v>1671</v>
      </c>
      <c r="F1237" s="6" t="str">
        <f>LEFT(E1237, FIND(" ", E1237)-1)</f>
        <v>SS</v>
      </c>
      <c r="G1237" s="6" t="str" cm="1">
        <f t="array" ref="G1237">_xlfn.LET(
 _xlpm.txt, TRIM(E1237),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600ML - KWP-600B</v>
      </c>
      <c r="H1237" s="6" t="str">
        <f t="shared" si="95"/>
        <v>SS</v>
      </c>
      <c r="I1237" s="6" t="str" cm="1">
        <f t="array" ref="I1237">_xlfn.LET(
 _xlpm.txt, E1237,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37" s="6" cm="1">
        <f t="array" ref="J1237">_xlfn.LET(
 _xlpm.txt, E1237,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16680</v>
      </c>
      <c r="K1237" s="6" t="str" cm="1">
        <f t="array" ref="K1237">_xlfn.LET(
 _xlpm.txt, E1237,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37" s="6" t="str">
        <f>IFERROR(_xlfn.TEXTAFTER(_xlfn.TEXTBEFORE(E1237," PER"),"USD ")," ")</f>
        <v>1.20</v>
      </c>
      <c r="M1237" s="6" t="str">
        <f t="shared" si="96"/>
        <v>PCS</v>
      </c>
      <c r="N1237" s="6">
        <v>3006</v>
      </c>
      <c r="O1237" s="6" t="s">
        <v>1562</v>
      </c>
      <c r="P1237" s="6">
        <v>543.45398868928805</v>
      </c>
      <c r="Q1237" s="6">
        <v>1633622.69</v>
      </c>
      <c r="R1237" s="6">
        <v>7.3588894880066089</v>
      </c>
      <c r="S1237" s="6">
        <v>22120.82180094787</v>
      </c>
      <c r="T1237" s="27">
        <v>598559.4</v>
      </c>
      <c r="U1237" s="6">
        <f t="shared" si="97"/>
        <v>550.81287817729469</v>
      </c>
      <c r="V1237" s="6">
        <f t="shared" si="98"/>
        <v>2021</v>
      </c>
      <c r="W1237" s="10" t="str">
        <f>IFERROR(VLOOKUP(VALUE(D1237),'HSN Lookup'!$A:$B,2,0),"Unknown")</f>
        <v>Household Steel Items</v>
      </c>
      <c r="X1237" s="6" t="str">
        <f t="shared" si="99"/>
        <v>Other</v>
      </c>
    </row>
    <row r="1238" spans="1:24">
      <c r="A1238" s="25" t="s">
        <v>24</v>
      </c>
      <c r="B1238" s="6" t="s">
        <v>1672</v>
      </c>
      <c r="C1238" s="6" t="s">
        <v>26</v>
      </c>
      <c r="D1238" s="26" t="s">
        <v>32</v>
      </c>
      <c r="E1238" s="6" t="s">
        <v>1673</v>
      </c>
      <c r="F1238" s="6"/>
      <c r="G1238" s="6" t="str" cm="1">
        <f t="array" ref="G1238">_xlfn.LET(
 _xlpm.txt, TRIM(E1238),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CADDLE - AM-254</v>
      </c>
      <c r="H1238" s="6" t="str">
        <f t="shared" si="95"/>
        <v>STEEL</v>
      </c>
      <c r="I1238" s="6" t="str" cm="1">
        <f t="array" ref="I1238">_xlfn.LET(
 _xlpm.txt, E1238,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38" s="6" cm="1">
        <f t="array" ref="J1238">_xlfn.LET(
 _xlpm.txt, E1238,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-10080</v>
      </c>
      <c r="K1238" s="6" t="str" cm="1">
        <f t="array" ref="K1238">_xlfn.LET(
 _xlpm.txt, E1238,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38" s="6" t="str">
        <f>IFERROR(_xlfn.TEXTAFTER(_xlfn.TEXTBEFORE(E1238," PER"),"USD ")," ")</f>
        <v>0.5524</v>
      </c>
      <c r="M1238" s="6" t="str">
        <f t="shared" si="96"/>
        <v>PCS</v>
      </c>
      <c r="N1238" s="6">
        <v>924</v>
      </c>
      <c r="O1238" s="6" t="s">
        <v>1562</v>
      </c>
      <c r="P1238" s="6">
        <v>480.46571428571428</v>
      </c>
      <c r="Q1238" s="6">
        <v>443950.32</v>
      </c>
      <c r="R1238" s="6">
        <v>6.4927799227799223</v>
      </c>
      <c r="S1238" s="6">
        <v>5999.3286486486486</v>
      </c>
      <c r="T1238" s="27">
        <v>162663.4</v>
      </c>
      <c r="U1238" s="6">
        <f t="shared" si="97"/>
        <v>486.95849420849419</v>
      </c>
      <c r="V1238" s="6">
        <f t="shared" si="98"/>
        <v>2021</v>
      </c>
      <c r="W1238" s="10" t="str">
        <f>IFERROR(VLOOKUP(VALUE(D1238),'HSN Lookup'!$A:$B,2,0),"Unknown")</f>
        <v>Household Steel Items</v>
      </c>
      <c r="X1238" s="6" t="str">
        <f t="shared" si="99"/>
        <v>Other</v>
      </c>
    </row>
    <row r="1239" spans="1:24">
      <c r="A1239" s="25" t="s">
        <v>24</v>
      </c>
      <c r="B1239" s="6" t="s">
        <v>1672</v>
      </c>
      <c r="C1239" s="6" t="s">
        <v>26</v>
      </c>
      <c r="D1239" s="26" t="s">
        <v>32</v>
      </c>
      <c r="E1239" s="6" t="s">
        <v>1674</v>
      </c>
      <c r="F1239" s="6"/>
      <c r="G1239" s="6" t="str" cm="1">
        <f t="array" ref="G1239">_xlfn.LET(
 _xlpm.txt, TRIM(E1239),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 NP-55</v>
      </c>
      <c r="H1239" s="6" t="str">
        <f t="shared" si="95"/>
        <v>STEEL</v>
      </c>
      <c r="I1239" s="6" t="str" cm="1">
        <f t="array" ref="I1239">_xlfn.LET(
 _xlpm.txt, E1239,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39" s="6" cm="1">
        <f t="array" ref="J1239">_xlfn.LET(
 _xlpm.txt, E1239,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-60120</v>
      </c>
      <c r="K1239" s="6" t="str" cm="1">
        <f t="array" ref="K1239">_xlfn.LET(
 _xlpm.txt, E1239,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39" s="6" t="str">
        <f>IFERROR(_xlfn.TEXTAFTER(_xlfn.TEXTBEFORE(E1239," PER"),"USD ")," ")</f>
        <v>0.3204</v>
      </c>
      <c r="M1239" s="6" t="str">
        <f t="shared" si="96"/>
        <v>PCS</v>
      </c>
      <c r="N1239" s="6">
        <v>2755.5</v>
      </c>
      <c r="O1239" s="6" t="s">
        <v>1562</v>
      </c>
      <c r="P1239" s="6">
        <v>567.62763563781527</v>
      </c>
      <c r="Q1239" s="6">
        <v>1564097.95</v>
      </c>
      <c r="R1239" s="6">
        <v>7.6706437248353412</v>
      </c>
      <c r="S1239" s="6">
        <v>21136.458783783779</v>
      </c>
      <c r="T1239" s="27">
        <v>573085.5</v>
      </c>
      <c r="U1239" s="6">
        <f t="shared" si="97"/>
        <v>575.29827936265065</v>
      </c>
      <c r="V1239" s="6">
        <f t="shared" si="98"/>
        <v>2021</v>
      </c>
      <c r="W1239" s="10" t="str">
        <f>IFERROR(VLOOKUP(VALUE(D1239),'HSN Lookup'!$A:$B,2,0),"Unknown")</f>
        <v>Household Steel Items</v>
      </c>
      <c r="X1239" s="6" t="str">
        <f t="shared" si="99"/>
        <v>Tea Strainer</v>
      </c>
    </row>
    <row r="1240" spans="1:24">
      <c r="A1240" s="25" t="s">
        <v>24</v>
      </c>
      <c r="B1240" s="6" t="s">
        <v>1672</v>
      </c>
      <c r="C1240" s="6" t="s">
        <v>26</v>
      </c>
      <c r="D1240" s="26" t="s">
        <v>32</v>
      </c>
      <c r="E1240" s="6" t="s">
        <v>1675</v>
      </c>
      <c r="F1240" s="6"/>
      <c r="G1240" s="6" t="str" cm="1">
        <f t="array" ref="G1240">_xlfn.LET(
 _xlpm.txt, TRIM(E1240),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240" s="6" t="str">
        <f t="shared" si="95"/>
        <v>STEEL</v>
      </c>
      <c r="I1240" s="6" t="str" cm="1">
        <f t="array" ref="I1240">_xlfn.LET(
 _xlpm.txt, E1240,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40" s="6" cm="1">
        <f t="array" ref="J1240">_xlfn.LET(
 _xlpm.txt, E1240,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-84000</v>
      </c>
      <c r="K1240" s="6" t="str" cm="1">
        <f t="array" ref="K1240">_xlfn.LET(
 _xlpm.txt, E1240,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40" s="6" t="str">
        <f>IFERROR(_xlfn.TEXTAFTER(_xlfn.TEXTBEFORE(E1240," PER"),"USD ")," ")</f>
        <v>0.4514</v>
      </c>
      <c r="M1240" s="6" t="str">
        <f t="shared" si="96"/>
        <v>PCS</v>
      </c>
      <c r="N1240" s="6">
        <v>7840</v>
      </c>
      <c r="O1240" s="6" t="s">
        <v>1562</v>
      </c>
      <c r="P1240" s="6">
        <v>392.71478316326528</v>
      </c>
      <c r="Q1240" s="6">
        <v>3078883.9</v>
      </c>
      <c r="R1240" s="6">
        <v>5.3069565292333154</v>
      </c>
      <c r="S1240" s="6">
        <v>41606.539189189178</v>
      </c>
      <c r="T1240" s="27">
        <v>1128103.1000000001</v>
      </c>
      <c r="U1240" s="6">
        <f t="shared" si="97"/>
        <v>398.02173969249861</v>
      </c>
      <c r="V1240" s="6">
        <f t="shared" si="98"/>
        <v>2021</v>
      </c>
      <c r="W1240" s="10" t="str">
        <f>IFERROR(VLOOKUP(VALUE(D1240),'HSN Lookup'!$A:$B,2,0),"Unknown")</f>
        <v>Household Steel Items</v>
      </c>
      <c r="X1240" s="6" t="str">
        <f t="shared" si="99"/>
        <v>Other</v>
      </c>
    </row>
    <row r="1241" spans="1:24">
      <c r="A1241" s="25" t="s">
        <v>24</v>
      </c>
      <c r="B1241" s="6" t="s">
        <v>1672</v>
      </c>
      <c r="C1241" s="6" t="s">
        <v>26</v>
      </c>
      <c r="D1241" s="26" t="s">
        <v>32</v>
      </c>
      <c r="E1241" s="6" t="s">
        <v>1676</v>
      </c>
      <c r="F1241" s="6"/>
      <c r="G1241" s="6" t="str" cm="1">
        <f t="array" ref="G1241">_xlfn.LET(
 _xlpm.txt, TRIM(E1241),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-SM1168</v>
      </c>
      <c r="H1241" s="6" t="str">
        <f t="shared" si="95"/>
        <v>STEEL</v>
      </c>
      <c r="I1241" s="6" cm="1">
        <f t="array" ref="I1241">_xlfn.LET(
 _xlpm.txt, E1241,
 _xlpm.afterQty, IFERROR(_xlfn.TEXTAFTER(_xlpm.txt, "QTY:"), ""),
 _xlpm.numberText, TRIM(_xlfn.TEXTBEFORE(_xlpm.afterQty, " ")),
 _xlpm.cleanNum, SUBSTITUTE(_xlpm.numberText, ",", ""),
 IF(ISNUMBER(--_xlpm.cleanNum), --_xlpm.cleanNum, "")
)</f>
        <v>25440</v>
      </c>
      <c r="J1241" s="6" t="e" cm="1">
        <f t="array" ref="J1241">_xlfn.LET(
 _xlpm.txt, E1241,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241" s="6" t="e" cm="1">
        <f t="array" ref="K1241">_xlfn.LET(
 _xlpm.txt, E1241,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241" s="6" t="str">
        <f>IFERROR(_xlfn.TEXTAFTER(_xlfn.TEXTBEFORE(E1241," PER"),"USD ")," ")</f>
        <v>1.16</v>
      </c>
      <c r="M1241" s="6" t="e">
        <f t="shared" si="96"/>
        <v>#N/A</v>
      </c>
      <c r="N1241" s="6">
        <v>4770</v>
      </c>
      <c r="O1241" s="6" t="s">
        <v>1562</v>
      </c>
      <c r="P1241" s="6">
        <v>490.50224947589101</v>
      </c>
      <c r="Q1241" s="6">
        <v>2339695.73</v>
      </c>
      <c r="R1241" s="6">
        <v>6.6284087767012299</v>
      </c>
      <c r="S1241" s="6">
        <v>31617.50986486486</v>
      </c>
      <c r="T1241" s="27">
        <v>857264.5</v>
      </c>
      <c r="U1241" s="6">
        <f t="shared" si="97"/>
        <v>497.13065825259224</v>
      </c>
      <c r="V1241" s="6">
        <f t="shared" si="98"/>
        <v>2021</v>
      </c>
      <c r="W1241" s="10" t="str">
        <f>IFERROR(VLOOKUP(VALUE(D1241),'HSN Lookup'!$A:$B,2,0),"Unknown")</f>
        <v>Household Steel Items</v>
      </c>
      <c r="X1241" s="6" t="str">
        <f t="shared" si="99"/>
        <v>Hanger</v>
      </c>
    </row>
    <row r="1242" spans="1:24">
      <c r="A1242" s="25" t="s">
        <v>24</v>
      </c>
      <c r="B1242" s="6" t="s">
        <v>1672</v>
      </c>
      <c r="C1242" s="6" t="s">
        <v>26</v>
      </c>
      <c r="D1242" s="26" t="s">
        <v>32</v>
      </c>
      <c r="E1242" s="6" t="s">
        <v>1677</v>
      </c>
      <c r="F1242" s="6"/>
      <c r="G1242" s="6" t="str" cm="1">
        <f t="array" ref="G1242">_xlfn.LET(
 _xlpm.txt, TRIM(E1242),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- RS-02</v>
      </c>
      <c r="H1242" s="6" t="str">
        <f t="shared" si="95"/>
        <v>STEEL</v>
      </c>
      <c r="I1242" s="6" t="str" cm="1">
        <f t="array" ref="I1242">_xlfn.LET(
 _xlpm.txt, E1242,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42" s="6" cm="1">
        <f t="array" ref="J1242">_xlfn.LET(
 _xlpm.txt, E1242,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-50000</v>
      </c>
      <c r="K1242" s="6" t="str" cm="1">
        <f t="array" ref="K1242">_xlfn.LET(
 _xlpm.txt, E1242,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42" s="6" t="str">
        <f>IFERROR(_xlfn.TEXTAFTER(_xlfn.TEXTBEFORE(E1242," PER"),"USD ")," ")</f>
        <v>0.4499</v>
      </c>
      <c r="M1242" s="6" t="str">
        <f t="shared" si="96"/>
        <v>PCS</v>
      </c>
      <c r="N1242" s="6">
        <v>3000</v>
      </c>
      <c r="O1242" s="6" t="s">
        <v>1562</v>
      </c>
      <c r="P1242" s="6">
        <v>608.85959666666668</v>
      </c>
      <c r="Q1242" s="6">
        <v>1826578.79</v>
      </c>
      <c r="R1242" s="6">
        <v>8.2278323873873873</v>
      </c>
      <c r="S1242" s="6">
        <v>24683.497162162159</v>
      </c>
      <c r="T1242" s="27">
        <v>669258.5</v>
      </c>
      <c r="U1242" s="6">
        <f t="shared" si="97"/>
        <v>617.08742905405404</v>
      </c>
      <c r="V1242" s="6">
        <f t="shared" si="98"/>
        <v>2021</v>
      </c>
      <c r="W1242" s="10" t="str">
        <f>IFERROR(VLOOKUP(VALUE(D1242),'HSN Lookup'!$A:$B,2,0),"Unknown")</f>
        <v>Household Steel Items</v>
      </c>
      <c r="X1242" s="6" t="str">
        <f t="shared" si="99"/>
        <v>Other</v>
      </c>
    </row>
    <row r="1243" spans="1:24">
      <c r="A1243" s="25" t="s">
        <v>24</v>
      </c>
      <c r="B1243" s="6" t="s">
        <v>1672</v>
      </c>
      <c r="C1243" s="6" t="s">
        <v>26</v>
      </c>
      <c r="D1243" s="26" t="s">
        <v>32</v>
      </c>
      <c r="E1243" s="6" t="s">
        <v>1678</v>
      </c>
      <c r="F1243" s="6"/>
      <c r="G1243" s="6" t="str" cm="1">
        <f t="array" ref="G1243">_xlfn.LET(
 _xlpm.txt, TRIM(E1243),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TURNER - AM-253</v>
      </c>
      <c r="H1243" s="6" t="str">
        <f t="shared" si="95"/>
        <v>STEEL</v>
      </c>
      <c r="I1243" s="6" t="str" cm="1">
        <f t="array" ref="I1243">_xlfn.LET(
 _xlpm.txt, E1243,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43" s="6" cm="1">
        <f t="array" ref="J1243">_xlfn.LET(
 _xlpm.txt, E1243,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-20016</v>
      </c>
      <c r="K1243" s="6" t="str" cm="1">
        <f t="array" ref="K1243">_xlfn.LET(
 _xlpm.txt, E1243,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43" s="6" t="str">
        <f>IFERROR(_xlfn.TEXTAFTER(_xlfn.TEXTBEFORE(E1243," PER"),"USD ")," ")</f>
        <v>0.5524</v>
      </c>
      <c r="M1243" s="6" t="str">
        <f t="shared" si="96"/>
        <v>PCS</v>
      </c>
      <c r="N1243" s="6">
        <v>1890.4</v>
      </c>
      <c r="O1243" s="6" t="s">
        <v>1562</v>
      </c>
      <c r="P1243" s="6">
        <v>466.3345746931866</v>
      </c>
      <c r="Q1243" s="6">
        <v>881558.88</v>
      </c>
      <c r="R1243" s="6">
        <v>6.301818576934954</v>
      </c>
      <c r="S1243" s="6">
        <v>11912.957837837839</v>
      </c>
      <c r="T1243" s="27">
        <v>323003.2</v>
      </c>
      <c r="U1243" s="6">
        <f t="shared" si="97"/>
        <v>472.63639327012157</v>
      </c>
      <c r="V1243" s="6">
        <f t="shared" si="98"/>
        <v>2021</v>
      </c>
      <c r="W1243" s="10" t="str">
        <f>IFERROR(VLOOKUP(VALUE(D1243),'HSN Lookup'!$A:$B,2,0),"Unknown")</f>
        <v>Household Steel Items</v>
      </c>
      <c r="X1243" s="6" t="str">
        <f t="shared" si="99"/>
        <v>Other</v>
      </c>
    </row>
    <row r="1244" spans="1:24">
      <c r="A1244" s="25" t="s">
        <v>24</v>
      </c>
      <c r="B1244" s="6" t="s">
        <v>1679</v>
      </c>
      <c r="C1244" s="6" t="s">
        <v>26</v>
      </c>
      <c r="D1244" s="26" t="s">
        <v>32</v>
      </c>
      <c r="E1244" s="6" t="s">
        <v>1680</v>
      </c>
      <c r="F1244" s="6"/>
      <c r="G1244" s="6" t="str" cm="1">
        <f t="array" ref="G1244">_xlfn.LET(
 _xlpm.txt, TRIM(E1244),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S115 - NP-21</v>
      </c>
      <c r="H1244" s="6" t="str">
        <f t="shared" si="95"/>
        <v>STAINLESS</v>
      </c>
      <c r="I1244" s="6" t="str" cm="1">
        <f t="array" ref="I1244">_xlfn.LET(
 _xlpm.txt, E1244,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44" s="6" cm="1">
        <f t="array" ref="J1244">_xlfn.LET(
 _xlpm.txt, E1244,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-19800</v>
      </c>
      <c r="K1244" s="6" t="str" cm="1">
        <f t="array" ref="K1244">_xlfn.LET(
 _xlpm.txt, E1244,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44" s="6" t="str">
        <f>IFERROR(_xlfn.TEXTAFTER(_xlfn.TEXTBEFORE(E1244," PER"),"USD ")," ")</f>
        <v>1.070</v>
      </c>
      <c r="M1244" s="6" t="str">
        <f t="shared" si="96"/>
        <v>PCS</v>
      </c>
      <c r="N1244" s="6">
        <v>3520</v>
      </c>
      <c r="O1244" s="6" t="s">
        <v>1562</v>
      </c>
      <c r="P1244" s="6">
        <v>466.44168181818179</v>
      </c>
      <c r="Q1244" s="6">
        <v>1641874.72</v>
      </c>
      <c r="R1244" s="6">
        <v>6.3032659705159704</v>
      </c>
      <c r="S1244" s="6">
        <v>22187.496216216219</v>
      </c>
      <c r="T1244" s="27">
        <v>601582.9</v>
      </c>
      <c r="U1244" s="6">
        <f t="shared" si="97"/>
        <v>472.74494778869774</v>
      </c>
      <c r="V1244" s="6">
        <f t="shared" si="98"/>
        <v>2021</v>
      </c>
      <c r="W1244" s="10" t="str">
        <f>IFERROR(VLOOKUP(VALUE(D1244),'HSN Lookup'!$A:$B,2,0),"Unknown")</f>
        <v>Household Steel Items</v>
      </c>
      <c r="X1244" s="6" t="str">
        <f t="shared" si="99"/>
        <v>Other</v>
      </c>
    </row>
    <row r="1245" spans="1:24">
      <c r="A1245" s="25" t="s">
        <v>24</v>
      </c>
      <c r="B1245" s="6" t="s">
        <v>1679</v>
      </c>
      <c r="C1245" s="6" t="s">
        <v>26</v>
      </c>
      <c r="D1245" s="26" t="s">
        <v>32</v>
      </c>
      <c r="E1245" s="6" t="s">
        <v>1681</v>
      </c>
      <c r="F1245" s="6"/>
      <c r="G1245" s="6" t="str" cm="1">
        <f t="array" ref="G1245">_xlfn.LET(
 _xlpm.txt, TRIM(E1245),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 NP-20</v>
      </c>
      <c r="H1245" s="6" t="str">
        <f t="shared" si="95"/>
        <v>STAINLESS</v>
      </c>
      <c r="I1245" s="6" t="str" cm="1">
        <f t="array" ref="I1245">_xlfn.LET(
 _xlpm.txt, E1245,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45" s="6" cm="1">
        <f t="array" ref="J1245">_xlfn.LET(
 _xlpm.txt, E1245,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-14400</v>
      </c>
      <c r="K1245" s="6" t="str" cm="1">
        <f t="array" ref="K1245">_xlfn.LET(
 _xlpm.txt, E1245,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45" s="6" t="str">
        <f>IFERROR(_xlfn.TEXTAFTER(_xlfn.TEXTBEFORE(E1245," PER"),"USD ")," ")</f>
        <v>1.022</v>
      </c>
      <c r="M1245" s="6" t="str">
        <f t="shared" si="96"/>
        <v>PCS</v>
      </c>
      <c r="N1245" s="6">
        <v>2560</v>
      </c>
      <c r="O1245" s="6" t="s">
        <v>1562</v>
      </c>
      <c r="P1245" s="6">
        <v>445.51719531250001</v>
      </c>
      <c r="Q1245" s="6">
        <v>1140524.02</v>
      </c>
      <c r="R1245" s="6">
        <v>6.0205026393581083</v>
      </c>
      <c r="S1245" s="6">
        <v>15412.48675675676</v>
      </c>
      <c r="T1245" s="27">
        <v>417888</v>
      </c>
      <c r="U1245" s="6">
        <f t="shared" si="97"/>
        <v>451.53769795185809</v>
      </c>
      <c r="V1245" s="6">
        <f t="shared" si="98"/>
        <v>2021</v>
      </c>
      <c r="W1245" s="10" t="str">
        <f>IFERROR(VLOOKUP(VALUE(D1245),'HSN Lookup'!$A:$B,2,0),"Unknown")</f>
        <v>Household Steel Items</v>
      </c>
      <c r="X1245" s="6" t="str">
        <f t="shared" si="99"/>
        <v>Other</v>
      </c>
    </row>
    <row r="1246" spans="1:24">
      <c r="A1246" s="25" t="s">
        <v>24</v>
      </c>
      <c r="B1246" s="6" t="s">
        <v>1682</v>
      </c>
      <c r="C1246" s="6" t="s">
        <v>26</v>
      </c>
      <c r="D1246" s="26" t="s">
        <v>32</v>
      </c>
      <c r="E1246" s="6" t="s">
        <v>1683</v>
      </c>
      <c r="F1246" s="6"/>
      <c r="G1246" s="6" t="str" cm="1">
        <f t="array" ref="G1246">_xlfn.LET(
 _xlpm.txt, TRIM(E1246),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DS-25</v>
      </c>
      <c r="H1246" s="6" t="str">
        <f t="shared" si="95"/>
        <v>STAINLESS</v>
      </c>
      <c r="I1246" s="6" t="str" cm="1">
        <f t="array" ref="I1246">_xlfn.LET(
 _xlpm.txt, E1246,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46" s="6" t="e" cm="1">
        <f t="array" ref="J1246">_xlfn.LET(
 _xlpm.txt, E1246,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46" s="6" t="str" cm="1">
        <f t="array" ref="K1246">_xlfn.LET(
 _xlpm.txt, E1246,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46" s="6" t="str">
        <f>IFERROR(_xlfn.TEXTAFTER(_xlfn.TEXTBEFORE(E1246," PER"),"USD ")," ")</f>
        <v>0.2200</v>
      </c>
      <c r="M1246" s="6" t="str">
        <f t="shared" si="96"/>
        <v>PCS</v>
      </c>
      <c r="N1246" s="6">
        <v>5340</v>
      </c>
      <c r="O1246" s="6" t="s">
        <v>1562</v>
      </c>
      <c r="P1246" s="6">
        <v>530.653904494382</v>
      </c>
      <c r="Q1246" s="6">
        <v>2833691.85</v>
      </c>
      <c r="R1246" s="6">
        <v>7.1709987093835403</v>
      </c>
      <c r="S1246" s="6">
        <v>38293.133108108108</v>
      </c>
      <c r="T1246" s="27">
        <v>1038264.7</v>
      </c>
      <c r="U1246" s="6">
        <f t="shared" si="97"/>
        <v>537.82490320376553</v>
      </c>
      <c r="V1246" s="6">
        <f t="shared" si="98"/>
        <v>2021</v>
      </c>
      <c r="W1246" s="10" t="str">
        <f>IFERROR(VLOOKUP(VALUE(D1246),'HSN Lookup'!$A:$B,2,0),"Unknown")</f>
        <v>Household Steel Items</v>
      </c>
      <c r="X1246" s="6" t="str">
        <f t="shared" si="99"/>
        <v>Other</v>
      </c>
    </row>
    <row r="1247" spans="1:24">
      <c r="A1247" s="25" t="s">
        <v>24</v>
      </c>
      <c r="B1247" s="6" t="s">
        <v>1682</v>
      </c>
      <c r="C1247" s="6" t="s">
        <v>26</v>
      </c>
      <c r="D1247" s="26" t="s">
        <v>32</v>
      </c>
      <c r="E1247" s="6" t="s">
        <v>1684</v>
      </c>
      <c r="F1247" s="6"/>
      <c r="G1247" s="6" t="str" cm="1">
        <f t="array" ref="G1247">_xlfn.LET(
 _xlpm.txt, TRIM(E1247),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 NP-19</v>
      </c>
      <c r="H1247" s="6" t="str">
        <f t="shared" si="95"/>
        <v>STEEL</v>
      </c>
      <c r="I1247" s="6" t="str" cm="1">
        <f t="array" ref="I1247">_xlfn.LET(
 _xlpm.txt, E1247,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47" s="6" t="e" cm="1">
        <f t="array" ref="J1247">_xlfn.LET(
 _xlpm.txt, E1247,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47" s="6" t="str" cm="1">
        <f t="array" ref="K1247">_xlfn.LET(
 _xlpm.txt, E1247,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47" s="6" t="str">
        <f>IFERROR(_xlfn.TEXTAFTER(_xlfn.TEXTBEFORE(E1247," PER"),"USD ")," ")</f>
        <v>0.4923</v>
      </c>
      <c r="M1247" s="6" t="str">
        <f t="shared" si="96"/>
        <v>PCS</v>
      </c>
      <c r="N1247" s="6">
        <v>5130</v>
      </c>
      <c r="O1247" s="6" t="s">
        <v>1562</v>
      </c>
      <c r="P1247" s="6">
        <v>253.3244444444444</v>
      </c>
      <c r="Q1247" s="6">
        <v>1299554.3999999999</v>
      </c>
      <c r="R1247" s="6">
        <v>3.4233033033033031</v>
      </c>
      <c r="S1247" s="6">
        <v>17561.545945945949</v>
      </c>
      <c r="T1247" s="27">
        <v>476156.8</v>
      </c>
      <c r="U1247" s="6">
        <f t="shared" si="97"/>
        <v>256.74774774774772</v>
      </c>
      <c r="V1247" s="6">
        <f t="shared" si="98"/>
        <v>2021</v>
      </c>
      <c r="W1247" s="10" t="str">
        <f>IFERROR(VLOOKUP(VALUE(D1247),'HSN Lookup'!$A:$B,2,0),"Unknown")</f>
        <v>Household Steel Items</v>
      </c>
      <c r="X1247" s="6" t="str">
        <f t="shared" si="99"/>
        <v>Other</v>
      </c>
    </row>
    <row r="1248" spans="1:24">
      <c r="A1248" s="25" t="s">
        <v>24</v>
      </c>
      <c r="B1248" s="6" t="s">
        <v>1682</v>
      </c>
      <c r="C1248" s="6" t="s">
        <v>26</v>
      </c>
      <c r="D1248" s="26" t="s">
        <v>32</v>
      </c>
      <c r="E1248" s="6" t="s">
        <v>1685</v>
      </c>
      <c r="F1248" s="6"/>
      <c r="G1248" s="6" t="str" cm="1">
        <f t="array" ref="G1248">_xlfn.LET(
 _xlpm.txt, TRIM(E1248),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SL-89</v>
      </c>
      <c r="H1248" s="6" t="str">
        <f t="shared" si="95"/>
        <v>STEEL</v>
      </c>
      <c r="I1248" s="6" t="str" cm="1">
        <f t="array" ref="I1248">_xlfn.LET(
 _xlpm.txt, E1248,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48" s="6" cm="1">
        <f t="array" ref="J1248">_xlfn.LET(
 _xlpm.txt, E1248,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70056</v>
      </c>
      <c r="K1248" s="6" t="str" cm="1">
        <f t="array" ref="K1248">_xlfn.LET(
 _xlpm.txt, E1248,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48" s="6" t="str">
        <f>IFERROR(_xlfn.TEXTAFTER(_xlfn.TEXTBEFORE(E1248," PER"),"USD ")," ")</f>
        <v>1.05</v>
      </c>
      <c r="M1248" s="6" t="str">
        <f t="shared" si="96"/>
        <v>PCS</v>
      </c>
      <c r="N1248" s="6">
        <v>15568</v>
      </c>
      <c r="O1248" s="6" t="s">
        <v>1562</v>
      </c>
      <c r="P1248" s="6">
        <v>365.42023381294968</v>
      </c>
      <c r="Q1248" s="6">
        <v>5688862.2000000002</v>
      </c>
      <c r="R1248" s="6">
        <v>4.9381112677425634</v>
      </c>
      <c r="S1248" s="6">
        <v>76876.516216216216</v>
      </c>
      <c r="T1248" s="27">
        <v>2084399</v>
      </c>
      <c r="U1248" s="6">
        <f t="shared" si="97"/>
        <v>370.35834508069223</v>
      </c>
      <c r="V1248" s="6">
        <f t="shared" si="98"/>
        <v>2021</v>
      </c>
      <c r="W1248" s="10" t="str">
        <f>IFERROR(VLOOKUP(VALUE(D1248),'HSN Lookup'!$A:$B,2,0),"Unknown")</f>
        <v>Household Steel Items</v>
      </c>
      <c r="X1248" s="6" t="str">
        <f t="shared" si="99"/>
        <v>Hanger</v>
      </c>
    </row>
    <row r="1249" spans="1:24">
      <c r="A1249" s="25" t="s">
        <v>24</v>
      </c>
      <c r="B1249" s="6" t="s">
        <v>1682</v>
      </c>
      <c r="C1249" s="6" t="s">
        <v>26</v>
      </c>
      <c r="D1249" s="26" t="s">
        <v>32</v>
      </c>
      <c r="E1249" s="6" t="s">
        <v>1686</v>
      </c>
      <c r="F1249" s="6"/>
      <c r="G1249" s="6" t="str" cm="1">
        <f t="array" ref="G1249">_xlfn.LET(
 _xlpm.txt, TRIM(E1249),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249" s="6" t="str">
        <f t="shared" si="95"/>
        <v>STEEL</v>
      </c>
      <c r="I1249" s="6" t="str" cm="1">
        <f t="array" ref="I1249">_xlfn.LET(
 _xlpm.txt, E1249,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49" s="6" t="e" cm="1">
        <f t="array" ref="J1249">_xlfn.LET(
 _xlpm.txt, E1249,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49" s="6" t="str" cm="1">
        <f t="array" ref="K1249">_xlfn.LET(
 _xlpm.txt, E1249,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49" s="6" t="str">
        <f>IFERROR(_xlfn.TEXTAFTER(_xlfn.TEXTBEFORE(E1249," PER"),"USD ")," ")</f>
        <v>0.4507</v>
      </c>
      <c r="M1249" s="6" t="str">
        <f t="shared" si="96"/>
        <v>PCS</v>
      </c>
      <c r="N1249" s="6">
        <v>2822.4</v>
      </c>
      <c r="O1249" s="6" t="s">
        <v>1562</v>
      </c>
      <c r="P1249" s="6">
        <v>388.25606575963712</v>
      </c>
      <c r="Q1249" s="6">
        <v>1095813.92</v>
      </c>
      <c r="R1249" s="6">
        <v>5.2467035913464466</v>
      </c>
      <c r="S1249" s="6">
        <v>14808.296216216209</v>
      </c>
      <c r="T1249" s="27">
        <v>401506.3</v>
      </c>
      <c r="U1249" s="6">
        <f t="shared" si="97"/>
        <v>393.50276935098356</v>
      </c>
      <c r="V1249" s="6">
        <f t="shared" si="98"/>
        <v>2021</v>
      </c>
      <c r="W1249" s="10" t="str">
        <f>IFERROR(VLOOKUP(VALUE(D1249),'HSN Lookup'!$A:$B,2,0),"Unknown")</f>
        <v>Household Steel Items</v>
      </c>
      <c r="X1249" s="6" t="str">
        <f t="shared" si="99"/>
        <v>Other</v>
      </c>
    </row>
    <row r="1250" spans="1:24">
      <c r="A1250" s="25" t="s">
        <v>24</v>
      </c>
      <c r="B1250" s="6" t="s">
        <v>1687</v>
      </c>
      <c r="C1250" s="6" t="s">
        <v>26</v>
      </c>
      <c r="D1250" s="26" t="s">
        <v>29</v>
      </c>
      <c r="E1250" s="6" t="s">
        <v>1688</v>
      </c>
      <c r="F1250" s="6" t="str">
        <f>LEFT(E1250, FIND(" ", E1250)-1)</f>
        <v>SS</v>
      </c>
      <c r="G1250" s="6" t="str" cm="1">
        <f t="array" ref="G1250">_xlfn.LET(
 _xlpm.txt, TRIM(E1250),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 PCS SET - (ITEM NO-SS410)</v>
      </c>
      <c r="H1250" s="6" t="str">
        <f t="shared" si="95"/>
        <v>ITEM NO-SS410</v>
      </c>
      <c r="I1250" s="6" t="str" cm="1">
        <f t="array" ref="I1250">_xlfn.LET(
 _xlpm.txt, E1250,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50" s="6" t="e" cm="1">
        <f t="array" ref="J1250">_xlfn.LET(
 _xlpm.txt, E1250,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50" s="6" t="str" cm="1">
        <f t="array" ref="K1250">_xlfn.LET(
 _xlpm.txt, E1250,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250" s="6" t="str">
        <f>IFERROR(_xlfn.TEXTAFTER(_xlfn.TEXTBEFORE(E1250," PER"),"USD ")," ")</f>
        <v>0.162</v>
      </c>
      <c r="M1250" s="6" t="str">
        <f t="shared" si="96"/>
        <v>SET</v>
      </c>
      <c r="N1250" s="6">
        <v>7500</v>
      </c>
      <c r="O1250" s="6" t="s">
        <v>1562</v>
      </c>
      <c r="P1250" s="6">
        <v>220.3412266666667</v>
      </c>
      <c r="Q1250" s="6">
        <v>1652559.2</v>
      </c>
      <c r="R1250" s="6">
        <v>2.977584144144144</v>
      </c>
      <c r="S1250" s="6">
        <v>22331.881081081079</v>
      </c>
      <c r="T1250" s="27">
        <v>726465</v>
      </c>
      <c r="U1250" s="6">
        <f t="shared" si="97"/>
        <v>223.31881081081085</v>
      </c>
      <c r="V1250" s="6">
        <f t="shared" si="98"/>
        <v>2021</v>
      </c>
      <c r="W1250" s="10" t="str">
        <f>IFERROR(VLOOKUP(VALUE(D1250),'HSN Lookup'!$A:$B,2,0),"Unknown")</f>
        <v>Steel Scrubbers</v>
      </c>
      <c r="X1250" s="6" t="str">
        <f t="shared" si="99"/>
        <v>Scrubber</v>
      </c>
    </row>
    <row r="1251" spans="1:24">
      <c r="A1251" s="25" t="s">
        <v>24</v>
      </c>
      <c r="B1251" s="6" t="s">
        <v>1689</v>
      </c>
      <c r="C1251" s="6" t="s">
        <v>26</v>
      </c>
      <c r="D1251" s="26" t="s">
        <v>32</v>
      </c>
      <c r="E1251" s="6" t="s">
        <v>1690</v>
      </c>
      <c r="F1251" s="6"/>
      <c r="G1251" s="6" t="str" cm="1">
        <f t="array" ref="G1251">_xlfn.LET(
 _xlpm.txt, TRIM(E1251),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HEXA - KL326D-9S (MILD STEEL)</v>
      </c>
      <c r="H1251" s="6" t="str">
        <f t="shared" si="95"/>
        <v>MILD STEEL</v>
      </c>
      <c r="I1251" s="6" t="str" cm="1">
        <f t="array" ref="I1251">_xlfn.LET(
 _xlpm.txt, E1251,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51" s="6" t="e" cm="1">
        <f t="array" ref="J1251">_xlfn.LET(
 _xlpm.txt, E1251,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51" s="6" t="str" cm="1">
        <f t="array" ref="K1251">_xlfn.LET(
 _xlpm.txt, E1251,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51" s="6" t="str">
        <f>IFERROR(_xlfn.TEXTAFTER(_xlfn.TEXTBEFORE(E1251," PER"),"USD ")," ")</f>
        <v>0.96</v>
      </c>
      <c r="M1251" s="6" t="str">
        <f t="shared" si="96"/>
        <v>PCS</v>
      </c>
      <c r="N1251" s="6">
        <v>8024.5</v>
      </c>
      <c r="O1251" s="6" t="s">
        <v>28</v>
      </c>
      <c r="P1251" s="6">
        <v>338.42545454545461</v>
      </c>
      <c r="Q1251" s="6">
        <v>2715695.06</v>
      </c>
      <c r="R1251" s="6">
        <v>4.5456743390927414</v>
      </c>
      <c r="S1251" s="6">
        <v>36476.763734049688</v>
      </c>
      <c r="T1251" s="27">
        <v>995030.7</v>
      </c>
      <c r="U1251" s="6">
        <f t="shared" si="97"/>
        <v>342.97112888454734</v>
      </c>
      <c r="V1251" s="6">
        <f t="shared" si="98"/>
        <v>2020</v>
      </c>
      <c r="W1251" s="10" t="str">
        <f>IFERROR(VLOOKUP(VALUE(D1251),'HSN Lookup'!$A:$B,2,0),"Unknown")</f>
        <v>Household Steel Items</v>
      </c>
      <c r="X1251" s="6" t="str">
        <f t="shared" si="99"/>
        <v>Other</v>
      </c>
    </row>
    <row r="1252" spans="1:24">
      <c r="A1252" s="25" t="s">
        <v>24</v>
      </c>
      <c r="B1252" s="6" t="s">
        <v>1689</v>
      </c>
      <c r="C1252" s="6" t="s">
        <v>26</v>
      </c>
      <c r="D1252" s="26" t="s">
        <v>32</v>
      </c>
      <c r="E1252" s="6" t="s">
        <v>1691</v>
      </c>
      <c r="F1252" s="6"/>
      <c r="G1252" s="6" t="str" cm="1">
        <f t="array" ref="G1252">_xlfn.LET(
 _xlpm.txt, TRIM(E1252),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 KL3241-8S (MILD STEEL)</v>
      </c>
      <c r="H1252" s="6" t="str">
        <f t="shared" si="95"/>
        <v>MILD STEEL</v>
      </c>
      <c r="I1252" s="6" t="str" cm="1">
        <f t="array" ref="I1252">_xlfn.LET(
 _xlpm.txt, E1252,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52" s="6" t="e" cm="1">
        <f t="array" ref="J1252">_xlfn.LET(
 _xlpm.txt, E1252,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52" s="6" t="str" cm="1">
        <f t="array" ref="K1252">_xlfn.LET(
 _xlpm.txt, E1252,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52" s="6" t="str">
        <f>IFERROR(_xlfn.TEXTAFTER(_xlfn.TEXTBEFORE(E1252," PER"),"USD ")," ")</f>
        <v>0.59</v>
      </c>
      <c r="M1252" s="6" t="str">
        <f t="shared" si="96"/>
        <v>PCS</v>
      </c>
      <c r="N1252" s="6">
        <v>1012</v>
      </c>
      <c r="O1252" s="6" t="s">
        <v>28</v>
      </c>
      <c r="P1252" s="6">
        <v>373.02666996047429</v>
      </c>
      <c r="Q1252" s="6">
        <v>377502.99</v>
      </c>
      <c r="R1252" s="6">
        <v>5.0104321015510314</v>
      </c>
      <c r="S1252" s="6">
        <v>5070.5572867696437</v>
      </c>
      <c r="T1252" s="27">
        <v>138317.1</v>
      </c>
      <c r="U1252" s="6">
        <f t="shared" si="97"/>
        <v>378.03710206202533</v>
      </c>
      <c r="V1252" s="6">
        <f t="shared" si="98"/>
        <v>2020</v>
      </c>
      <c r="W1252" s="10" t="str">
        <f>IFERROR(VLOOKUP(VALUE(D1252),'HSN Lookup'!$A:$B,2,0),"Unknown")</f>
        <v>Household Steel Items</v>
      </c>
      <c r="X1252" s="6" t="str">
        <f t="shared" si="99"/>
        <v>Other</v>
      </c>
    </row>
    <row r="1253" spans="1:24">
      <c r="A1253" s="25" t="s">
        <v>24</v>
      </c>
      <c r="B1253" s="6" t="s">
        <v>1692</v>
      </c>
      <c r="C1253" s="6" t="s">
        <v>26</v>
      </c>
      <c r="D1253" s="26" t="s">
        <v>32</v>
      </c>
      <c r="E1253" s="6" t="s">
        <v>1693</v>
      </c>
      <c r="F1253" s="6"/>
      <c r="G1253" s="6" t="str" cm="1">
        <f t="array" ref="G1253">_xlfn.LET(
 _xlpm.txt, TRIM(E1253),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 -2628</v>
      </c>
      <c r="H1253" s="6" t="str">
        <f t="shared" si="95"/>
        <v>HOUSEHOLD</v>
      </c>
      <c r="I1253" s="6" t="str" cm="1">
        <f t="array" ref="I1253">_xlfn.LET(
 _xlpm.txt, E1253,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53" s="6" t="e" cm="1">
        <f t="array" ref="J1253">_xlfn.LET(
 _xlpm.txt, E1253,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53" s="6" t="str" cm="1">
        <f t="array" ref="K1253">_xlfn.LET(
 _xlpm.txt, E1253,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253" s="6" t="str">
        <f>IFERROR(_xlfn.TEXTAFTER(_xlfn.TEXTBEFORE(E1253," PER"),"USD ")," ")</f>
        <v>0.445</v>
      </c>
      <c r="M1253" s="6" t="str">
        <f t="shared" si="96"/>
        <v>SET</v>
      </c>
      <c r="N1253" s="6">
        <v>1227.32</v>
      </c>
      <c r="O1253" s="6" t="s">
        <v>28</v>
      </c>
      <c r="P1253" s="6">
        <v>1006.84921617834</v>
      </c>
      <c r="Q1253" s="6">
        <v>1235726.18</v>
      </c>
      <c r="R1253" s="6">
        <v>13.52383097620335</v>
      </c>
      <c r="S1253" s="6">
        <v>16598.068233713901</v>
      </c>
      <c r="T1253" s="27">
        <v>452770</v>
      </c>
      <c r="U1253" s="6">
        <f t="shared" si="97"/>
        <v>1020.3730471545434</v>
      </c>
      <c r="V1253" s="6">
        <f t="shared" si="98"/>
        <v>2020</v>
      </c>
      <c r="W1253" s="10" t="str">
        <f>IFERROR(VLOOKUP(VALUE(D1253),'HSN Lookup'!$A:$B,2,0),"Unknown")</f>
        <v>Household Steel Items</v>
      </c>
      <c r="X1253" s="6" t="str">
        <f t="shared" si="99"/>
        <v>Other</v>
      </c>
    </row>
    <row r="1254" spans="1:24">
      <c r="A1254" s="25" t="s">
        <v>24</v>
      </c>
      <c r="B1254" s="6" t="s">
        <v>1692</v>
      </c>
      <c r="C1254" s="6" t="s">
        <v>26</v>
      </c>
      <c r="D1254" s="26" t="s">
        <v>29</v>
      </c>
      <c r="E1254" s="6" t="s">
        <v>1655</v>
      </c>
      <c r="F1254" s="6"/>
      <c r="G1254" s="6" t="str" cm="1">
        <f t="array" ref="G1254">_xlfn.LET(
 _xlpm.txt, TRIM(E1254),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 PCS SET - OKS-4156</v>
      </c>
      <c r="H1254" s="6" t="str">
        <f t="shared" si="95"/>
        <v>STEEL</v>
      </c>
      <c r="I1254" s="6" t="str" cm="1">
        <f t="array" ref="I1254">_xlfn.LET(
 _xlpm.txt, E1254,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54" s="6" t="e" cm="1">
        <f t="array" ref="J1254">_xlfn.LET(
 _xlpm.txt, E1254,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54" s="6" t="str" cm="1">
        <f t="array" ref="K1254">_xlfn.LET(
 _xlpm.txt, E1254,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54" s="6" t="str">
        <f>IFERROR(_xlfn.TEXTAFTER(_xlfn.TEXTBEFORE(E1254," PER"),"USD ")," ")</f>
        <v>0.256</v>
      </c>
      <c r="M1254" s="6" t="str">
        <f t="shared" si="96"/>
        <v>PCS</v>
      </c>
      <c r="N1254" s="6">
        <v>8621.6</v>
      </c>
      <c r="O1254" s="6" t="s">
        <v>28</v>
      </c>
      <c r="P1254" s="6">
        <v>226.19279368098731</v>
      </c>
      <c r="Q1254" s="6">
        <v>1950143.79</v>
      </c>
      <c r="R1254" s="6">
        <v>3.038183931242274</v>
      </c>
      <c r="S1254" s="6">
        <v>26194.006581598391</v>
      </c>
      <c r="T1254" s="27">
        <v>857283.3</v>
      </c>
      <c r="U1254" s="6">
        <f t="shared" si="97"/>
        <v>229.23097761222959</v>
      </c>
      <c r="V1254" s="6">
        <f t="shared" si="98"/>
        <v>2020</v>
      </c>
      <c r="W1254" s="10" t="str">
        <f>IFERROR(VLOOKUP(VALUE(D1254),'HSN Lookup'!$A:$B,2,0),"Unknown")</f>
        <v>Steel Scrubbers</v>
      </c>
      <c r="X1254" s="6" t="str">
        <f t="shared" si="99"/>
        <v>Scrubber</v>
      </c>
    </row>
    <row r="1255" spans="1:24">
      <c r="A1255" s="25" t="s">
        <v>24</v>
      </c>
      <c r="B1255" s="6" t="s">
        <v>1694</v>
      </c>
      <c r="C1255" s="6" t="s">
        <v>26</v>
      </c>
      <c r="D1255" s="26" t="s">
        <v>32</v>
      </c>
      <c r="E1255" s="6" t="s">
        <v>1695</v>
      </c>
      <c r="F1255" s="6"/>
      <c r="G1255" s="6" t="str" cm="1">
        <f t="array" ref="G1255">_xlfn.LET(
 _xlpm.txt, TRIM(E1255),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</v>
      </c>
      <c r="H1255" s="6" t="str">
        <f t="shared" si="95"/>
        <v>ITEM NO-RS-02</v>
      </c>
      <c r="I1255" s="6" t="str" cm="1">
        <f t="array" ref="I1255">_xlfn.LET(
 _xlpm.txt, E1255,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55" s="6" t="str" cm="1">
        <f t="array" ref="J1255">_xlfn.LET(
 _xlpm.txt, E1255,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55" s="6" t="e" cm="1">
        <f t="array" ref="K1255">_xlfn.LET(
 _xlpm.txt, E1255,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55" s="6" t="str">
        <f>IFERROR(_xlfn.TEXTAFTER(_xlfn.TEXTBEFORE(E1255," PER"),"USD ")," ")</f>
        <v xml:space="preserve"> </v>
      </c>
      <c r="M1255" s="6" t="e">
        <f t="shared" si="96"/>
        <v>#VALUE!</v>
      </c>
      <c r="N1255" s="6">
        <v>3000</v>
      </c>
      <c r="O1255" s="6" t="s">
        <v>28</v>
      </c>
      <c r="P1255" s="6">
        <v>586.35154333333332</v>
      </c>
      <c r="Q1255" s="6">
        <v>1759054.63</v>
      </c>
      <c r="R1255" s="6">
        <v>7.8494182507809009</v>
      </c>
      <c r="S1255" s="6">
        <v>23548.254752342698</v>
      </c>
      <c r="T1255" s="27">
        <v>644517.6</v>
      </c>
      <c r="U1255" s="6">
        <f t="shared" si="97"/>
        <v>594.20096158411422</v>
      </c>
      <c r="V1255" s="6">
        <f t="shared" si="98"/>
        <v>2020</v>
      </c>
      <c r="W1255" s="10" t="str">
        <f>IFERROR(VLOOKUP(VALUE(D1255),'HSN Lookup'!$A:$B,2,0),"Unknown")</f>
        <v>Household Steel Items</v>
      </c>
      <c r="X1255" s="6" t="str">
        <f t="shared" si="99"/>
        <v>Other</v>
      </c>
    </row>
    <row r="1256" spans="1:24">
      <c r="A1256" s="25" t="s">
        <v>24</v>
      </c>
      <c r="B1256" s="6" t="s">
        <v>1694</v>
      </c>
      <c r="C1256" s="6" t="s">
        <v>26</v>
      </c>
      <c r="D1256" s="26" t="s">
        <v>32</v>
      </c>
      <c r="E1256" s="6" t="s">
        <v>1696</v>
      </c>
      <c r="F1256" s="6"/>
      <c r="G1256" s="6" t="str" cm="1">
        <f t="array" ref="G1256">_xlfn.LET(
 _xlpm.txt, TRIM(E1256),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</v>
      </c>
      <c r="H1256" s="6" t="str">
        <f t="shared" si="95"/>
        <v>ITEM NO-SB-12</v>
      </c>
      <c r="I1256" s="6" t="str" cm="1">
        <f t="array" ref="I1256">_xlfn.LET(
 _xlpm.txt, E1256,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56" s="6" t="str" cm="1">
        <f t="array" ref="J1256">_xlfn.LET(
 _xlpm.txt, E1256,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56" s="6" t="e" cm="1">
        <f t="array" ref="K1256">_xlfn.LET(
 _xlpm.txt, E1256,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56" s="6" t="str">
        <f>IFERROR(_xlfn.TEXTAFTER(_xlfn.TEXTBEFORE(E1256," PER"),"USD ")," ")</f>
        <v xml:space="preserve"> </v>
      </c>
      <c r="M1256" s="6" t="e">
        <f t="shared" si="96"/>
        <v>#VALUE!</v>
      </c>
      <c r="N1256" s="6">
        <v>2394</v>
      </c>
      <c r="O1256" s="6" t="s">
        <v>28</v>
      </c>
      <c r="P1256" s="6">
        <v>393.20444026733497</v>
      </c>
      <c r="Q1256" s="6">
        <v>941331.43</v>
      </c>
      <c r="R1256" s="6">
        <v>5.2637809942079654</v>
      </c>
      <c r="S1256" s="6">
        <v>12601.491700133871</v>
      </c>
      <c r="T1256" s="27">
        <v>344903.8</v>
      </c>
      <c r="U1256" s="6">
        <f t="shared" si="97"/>
        <v>398.46822126154296</v>
      </c>
      <c r="V1256" s="6">
        <f t="shared" si="98"/>
        <v>2020</v>
      </c>
      <c r="W1256" s="10" t="str">
        <f>IFERROR(VLOOKUP(VALUE(D1256),'HSN Lookup'!$A:$B,2,0),"Unknown")</f>
        <v>Household Steel Items</v>
      </c>
      <c r="X1256" s="6" t="str">
        <f t="shared" si="99"/>
        <v>Tea Strainer</v>
      </c>
    </row>
    <row r="1257" spans="1:24">
      <c r="A1257" s="25" t="s">
        <v>24</v>
      </c>
      <c r="B1257" s="6" t="s">
        <v>1694</v>
      </c>
      <c r="C1257" s="6" t="s">
        <v>26</v>
      </c>
      <c r="D1257" s="26" t="s">
        <v>32</v>
      </c>
      <c r="E1257" s="6" t="s">
        <v>1697</v>
      </c>
      <c r="F1257" s="6"/>
      <c r="G1257" s="6" t="str" cm="1">
        <f t="array" ref="G1257">_xlfn.LET(
 _xlpm.txt, TRIM(E1257),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SG-702 - SB-01</v>
      </c>
      <c r="H1257" s="6" t="str">
        <f t="shared" si="95"/>
        <v>STAINLESS</v>
      </c>
      <c r="I1257" s="6" t="str" cm="1">
        <f t="array" ref="I1257">_xlfn.LET(
 _xlpm.txt, E1257,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57" s="6" cm="1">
        <f t="array" ref="J1257">_xlfn.LET(
 _xlpm.txt, E1257,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-23364</v>
      </c>
      <c r="K1257" s="6" t="str" cm="1">
        <f t="array" ref="K1257">_xlfn.LET(
 _xlpm.txt, E1257,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57" s="6" t="str">
        <f>IFERROR(_xlfn.TEXTAFTER(_xlfn.TEXTBEFORE(E1257," PER"),"USD ")," ")</f>
        <v>1.11</v>
      </c>
      <c r="M1257" s="6" t="str">
        <f t="shared" si="96"/>
        <v>PCS</v>
      </c>
      <c r="N1257" s="6">
        <v>3829.1</v>
      </c>
      <c r="O1257" s="6" t="s">
        <v>28</v>
      </c>
      <c r="P1257" s="6">
        <v>527.52605050795228</v>
      </c>
      <c r="Q1257" s="6">
        <v>2019950</v>
      </c>
      <c r="R1257" s="6">
        <v>7.0619283869873124</v>
      </c>
      <c r="S1257" s="6">
        <v>27040.82998661312</v>
      </c>
      <c r="T1257" s="27">
        <v>740109.7</v>
      </c>
      <c r="U1257" s="6">
        <f t="shared" si="97"/>
        <v>534.58797889493962</v>
      </c>
      <c r="V1257" s="6">
        <f t="shared" si="98"/>
        <v>2020</v>
      </c>
      <c r="W1257" s="10" t="str">
        <f>IFERROR(VLOOKUP(VALUE(D1257),'HSN Lookup'!$A:$B,2,0),"Unknown")</f>
        <v>Household Steel Items</v>
      </c>
      <c r="X1257" s="6" t="str">
        <f t="shared" si="99"/>
        <v>Other</v>
      </c>
    </row>
    <row r="1258" spans="1:24">
      <c r="A1258" s="25" t="s">
        <v>24</v>
      </c>
      <c r="B1258" s="6" t="s">
        <v>1694</v>
      </c>
      <c r="C1258" s="6" t="s">
        <v>26</v>
      </c>
      <c r="D1258" s="26" t="s">
        <v>32</v>
      </c>
      <c r="E1258" s="6" t="s">
        <v>1698</v>
      </c>
      <c r="F1258" s="6"/>
      <c r="G1258" s="6" t="str" cm="1">
        <f t="array" ref="G1258">_xlfn.LET(
 _xlpm.txt, TRIM(E1258),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</v>
      </c>
      <c r="H1258" s="6" t="str">
        <f t="shared" si="95"/>
        <v>ITEM NO-NP-003</v>
      </c>
      <c r="I1258" s="6" t="str" cm="1">
        <f t="array" ref="I1258">_xlfn.LET(
 _xlpm.txt, E1258,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58" s="6" t="str" cm="1">
        <f t="array" ref="J1258">_xlfn.LET(
 _xlpm.txt, E1258,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58" s="6" t="e" cm="1">
        <f t="array" ref="K1258">_xlfn.LET(
 _xlpm.txt, E1258,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58" s="6" t="str">
        <f>IFERROR(_xlfn.TEXTAFTER(_xlfn.TEXTBEFORE(E1258," PER"),"USD ")," ")</f>
        <v xml:space="preserve"> </v>
      </c>
      <c r="M1258" s="6" t="e">
        <f t="shared" si="96"/>
        <v>#VALUE!</v>
      </c>
      <c r="N1258" s="6">
        <v>5577.6</v>
      </c>
      <c r="O1258" s="6" t="s">
        <v>28</v>
      </c>
      <c r="P1258" s="6">
        <v>378.20491250717163</v>
      </c>
      <c r="Q1258" s="6">
        <v>2109475.7200000002</v>
      </c>
      <c r="R1258" s="6">
        <v>5.0629841031749869</v>
      </c>
      <c r="S1258" s="6">
        <v>28239.300133868808</v>
      </c>
      <c r="T1258" s="27">
        <v>772911.9</v>
      </c>
      <c r="U1258" s="6">
        <f t="shared" si="97"/>
        <v>383.26789661034661</v>
      </c>
      <c r="V1258" s="6">
        <f t="shared" si="98"/>
        <v>2020</v>
      </c>
      <c r="W1258" s="10" t="str">
        <f>IFERROR(VLOOKUP(VALUE(D1258),'HSN Lookup'!$A:$B,2,0),"Unknown")</f>
        <v>Household Steel Items</v>
      </c>
      <c r="X1258" s="6" t="str">
        <f t="shared" si="99"/>
        <v>Other</v>
      </c>
    </row>
    <row r="1259" spans="1:24">
      <c r="A1259" s="25" t="s">
        <v>24</v>
      </c>
      <c r="B1259" s="6" t="s">
        <v>1694</v>
      </c>
      <c r="C1259" s="6" t="s">
        <v>26</v>
      </c>
      <c r="D1259" s="26" t="s">
        <v>32</v>
      </c>
      <c r="E1259" s="6" t="s">
        <v>1699</v>
      </c>
      <c r="F1259" s="6"/>
      <c r="G1259" s="6" t="str" cm="1">
        <f t="array" ref="G1259">_xlfn.LET(
 _xlpm.txt, TRIM(E1259),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S115 - NP-21</v>
      </c>
      <c r="H1259" s="6" t="str">
        <f t="shared" si="95"/>
        <v>STAINLESS</v>
      </c>
      <c r="I1259" s="6" t="str" cm="1">
        <f t="array" ref="I1259">_xlfn.LET(
 _xlpm.txt, E1259,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59" s="6" cm="1">
        <f t="array" ref="J1259">_xlfn.LET(
 _xlpm.txt, E1259,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-17640</v>
      </c>
      <c r="K1259" s="6" t="str" cm="1">
        <f t="array" ref="K1259">_xlfn.LET(
 _xlpm.txt, E1259,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59" s="6" t="str">
        <f>IFERROR(_xlfn.TEXTAFTER(_xlfn.TEXTBEFORE(E1259," PER"),"USD ")," ")</f>
        <v>1.07</v>
      </c>
      <c r="M1259" s="6" t="str">
        <f t="shared" si="96"/>
        <v>PCS</v>
      </c>
      <c r="N1259" s="6">
        <v>3136</v>
      </c>
      <c r="O1259" s="6" t="s">
        <v>28</v>
      </c>
      <c r="P1259" s="6">
        <v>468.78830676020402</v>
      </c>
      <c r="Q1259" s="6">
        <v>1470120.13</v>
      </c>
      <c r="R1259" s="6">
        <v>6.2756132096412864</v>
      </c>
      <c r="S1259" s="6">
        <v>19680.323025435071</v>
      </c>
      <c r="T1259" s="27">
        <v>538652</v>
      </c>
      <c r="U1259" s="6">
        <f t="shared" si="97"/>
        <v>475.0639199698453</v>
      </c>
      <c r="V1259" s="6">
        <f t="shared" si="98"/>
        <v>2020</v>
      </c>
      <c r="W1259" s="10" t="str">
        <f>IFERROR(VLOOKUP(VALUE(D1259),'HSN Lookup'!$A:$B,2,0),"Unknown")</f>
        <v>Household Steel Items</v>
      </c>
      <c r="X1259" s="6" t="str">
        <f t="shared" si="99"/>
        <v>Other</v>
      </c>
    </row>
    <row r="1260" spans="1:24">
      <c r="A1260" s="25" t="s">
        <v>24</v>
      </c>
      <c r="B1260" s="6" t="s">
        <v>1700</v>
      </c>
      <c r="C1260" s="6" t="s">
        <v>26</v>
      </c>
      <c r="D1260" s="26" t="s">
        <v>32</v>
      </c>
      <c r="E1260" s="6" t="s">
        <v>1701</v>
      </c>
      <c r="F1260" s="6" t="str">
        <f>LEFT(E1260, FIND(" ", E1260)-1)</f>
        <v>KWP-1000B</v>
      </c>
      <c r="G1260" s="6" t="str" cm="1">
        <f t="array" ref="G1260">_xlfn.LET(
 _xlpm.txt, TRIM(E1260),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900ML</v>
      </c>
      <c r="H1260" s="6" t="str">
        <f t="shared" si="95"/>
        <v>KWP-1000B</v>
      </c>
      <c r="I1260" s="6" t="str" cm="1">
        <f t="array" ref="I1260">_xlfn.LET(
 _xlpm.txt, E1260,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60" s="6" cm="1">
        <f t="array" ref="J1260">_xlfn.LET(
 _xlpm.txt, E1260,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12732</v>
      </c>
      <c r="K1260" s="6" t="str" cm="1">
        <f t="array" ref="K1260">_xlfn.LET(
 _xlpm.txt, E1260,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60" s="6" t="str">
        <f>IFERROR(_xlfn.TEXTAFTER(_xlfn.TEXTBEFORE(E1260," PER"),"USD ")," ")</f>
        <v>1.42</v>
      </c>
      <c r="M1260" s="6" t="str">
        <f t="shared" si="96"/>
        <v>PCS</v>
      </c>
      <c r="N1260" s="6">
        <v>3183</v>
      </c>
      <c r="O1260" s="6" t="s">
        <v>28</v>
      </c>
      <c r="P1260" s="6">
        <v>435.22041470311029</v>
      </c>
      <c r="Q1260" s="6">
        <v>1385306.58</v>
      </c>
      <c r="R1260" s="6">
        <v>5.8262438380603783</v>
      </c>
      <c r="S1260" s="6">
        <v>18544.934136546181</v>
      </c>
      <c r="T1260" s="27">
        <v>507576.3</v>
      </c>
      <c r="U1260" s="6">
        <f t="shared" si="97"/>
        <v>441.0466585411707</v>
      </c>
      <c r="V1260" s="6">
        <f t="shared" si="98"/>
        <v>2020</v>
      </c>
      <c r="W1260" s="10" t="str">
        <f>IFERROR(VLOOKUP(VALUE(D1260),'HSN Lookup'!$A:$B,2,0),"Unknown")</f>
        <v>Household Steel Items</v>
      </c>
      <c r="X1260" s="6" t="str">
        <f t="shared" si="99"/>
        <v>Other</v>
      </c>
    </row>
    <row r="1261" spans="1:24">
      <c r="A1261" s="25" t="s">
        <v>24</v>
      </c>
      <c r="B1261" s="6" t="s">
        <v>1700</v>
      </c>
      <c r="C1261" s="6" t="s">
        <v>26</v>
      </c>
      <c r="D1261" s="26" t="s">
        <v>32</v>
      </c>
      <c r="E1261" s="6" t="s">
        <v>1702</v>
      </c>
      <c r="F1261" s="6" t="str">
        <f>LEFT(E1261, FIND(" ", E1261)-1)</f>
        <v>KWB-600F</v>
      </c>
      <c r="G1261" s="6" t="str" cm="1">
        <f t="array" ref="G1261">_xlfn.LET(
 _xlpm.txt, TRIM(E1261),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1261" s="6" t="str">
        <f t="shared" si="95"/>
        <v>KWB-600F</v>
      </c>
      <c r="I1261" s="6" t="str" cm="1">
        <f t="array" ref="I1261">_xlfn.LET(
 _xlpm.txt, E1261,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61" s="6" cm="1">
        <f t="array" ref="J1261">_xlfn.LET(
 _xlpm.txt, E1261,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25296</v>
      </c>
      <c r="K1261" s="6" t="str" cm="1">
        <f t="array" ref="K1261">_xlfn.LET(
 _xlpm.txt, E1261,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61" s="6" t="str">
        <f>IFERROR(_xlfn.TEXTAFTER(_xlfn.TEXTBEFORE(E1261," PER"),"USD ")," ")</f>
        <v>0.99</v>
      </c>
      <c r="M1261" s="6" t="str">
        <f t="shared" si="96"/>
        <v>PCS</v>
      </c>
      <c r="N1261" s="6">
        <v>4110</v>
      </c>
      <c r="O1261" s="6" t="s">
        <v>28</v>
      </c>
      <c r="P1261" s="6">
        <v>466.88093673965932</v>
      </c>
      <c r="Q1261" s="6">
        <v>1918880.65</v>
      </c>
      <c r="R1261" s="6">
        <v>6.2500794744264967</v>
      </c>
      <c r="S1261" s="6">
        <v>25687.826639892901</v>
      </c>
      <c r="T1261" s="27">
        <v>703077.8</v>
      </c>
      <c r="U1261" s="6">
        <f t="shared" si="97"/>
        <v>473.13101621408583</v>
      </c>
      <c r="V1261" s="6">
        <f t="shared" si="98"/>
        <v>2020</v>
      </c>
      <c r="W1261" s="10" t="str">
        <f>IFERROR(VLOOKUP(VALUE(D1261),'HSN Lookup'!$A:$B,2,0),"Unknown")</f>
        <v>Household Steel Items</v>
      </c>
      <c r="X1261" s="6" t="str">
        <f t="shared" si="99"/>
        <v>Other</v>
      </c>
    </row>
    <row r="1262" spans="1:24">
      <c r="A1262" s="25" t="s">
        <v>24</v>
      </c>
      <c r="B1262" s="6" t="s">
        <v>1703</v>
      </c>
      <c r="C1262" s="6" t="s">
        <v>26</v>
      </c>
      <c r="D1262" s="26" t="s">
        <v>32</v>
      </c>
      <c r="E1262" s="6" t="s">
        <v>1704</v>
      </c>
      <c r="F1262" s="6" t="str">
        <f>LEFT(E1262, FIND(" ", E1262)-1)</f>
        <v>MILD</v>
      </c>
      <c r="G1262" s="6" t="str" cm="1">
        <f t="array" ref="G1262">_xlfn.LET(
 _xlpm.txt, TRIM(E1262),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 - RYX-02-021A</v>
      </c>
      <c r="H1262" s="6" t="str">
        <f t="shared" si="95"/>
        <v>MILD</v>
      </c>
      <c r="I1262" s="6" t="str" cm="1">
        <f t="array" ref="I1262">_xlfn.LET(
 _xlpm.txt, E1262,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62" s="6" t="e" cm="1">
        <f t="array" ref="J1262">_xlfn.LET(
 _xlpm.txt, E1262,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62" s="6" t="str" cm="1">
        <f t="array" ref="K1262">_xlfn.LET(
 _xlpm.txt, E1262,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262" s="6" t="str">
        <f>IFERROR(_xlfn.TEXTAFTER(_xlfn.TEXTBEFORE(E1262," PER"),"USD ")," ")</f>
        <v>8.60</v>
      </c>
      <c r="M1262" s="6" t="str">
        <f t="shared" si="96"/>
        <v>OTHER</v>
      </c>
      <c r="N1262" s="6">
        <v>14256</v>
      </c>
      <c r="O1262" s="6" t="s">
        <v>28</v>
      </c>
      <c r="P1262" s="6">
        <v>226.33630541526381</v>
      </c>
      <c r="Q1262" s="6">
        <v>3226650.37</v>
      </c>
      <c r="R1262" s="6">
        <v>3.0299371541534641</v>
      </c>
      <c r="S1262" s="6">
        <v>43194.784069611778</v>
      </c>
      <c r="T1262" s="27">
        <v>1182244.7</v>
      </c>
      <c r="U1262" s="6">
        <f t="shared" si="97"/>
        <v>229.36624256941727</v>
      </c>
      <c r="V1262" s="6">
        <f t="shared" si="98"/>
        <v>2020</v>
      </c>
      <c r="W1262" s="10" t="str">
        <f>IFERROR(VLOOKUP(VALUE(D1262),'HSN Lookup'!$A:$B,2,0),"Unknown")</f>
        <v>Household Steel Items</v>
      </c>
      <c r="X1262" s="6" t="str">
        <f t="shared" si="99"/>
        <v>Cloth Stand</v>
      </c>
    </row>
    <row r="1263" spans="1:24">
      <c r="A1263" s="25" t="s">
        <v>24</v>
      </c>
      <c r="B1263" s="6" t="s">
        <v>1705</v>
      </c>
      <c r="C1263" s="6" t="s">
        <v>26</v>
      </c>
      <c r="D1263" s="26" t="s">
        <v>32</v>
      </c>
      <c r="E1263" s="6" t="s">
        <v>1592</v>
      </c>
      <c r="F1263" s="6"/>
      <c r="G1263" s="6" t="str" cm="1">
        <f t="array" ref="G1263">_xlfn.LET(
 _xlpm.txt, TRIM(E1263),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 KL324H-9S (MILD STEEL)</v>
      </c>
      <c r="H1263" s="6" t="str">
        <f t="shared" si="95"/>
        <v>MILD STEEL</v>
      </c>
      <c r="I1263" s="6" t="str" cm="1">
        <f t="array" ref="I1263">_xlfn.LET(
 _xlpm.txt, E1263,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63" s="6" t="e" cm="1">
        <f t="array" ref="J1263">_xlfn.LET(
 _xlpm.txt, E1263,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63" s="6" t="str" cm="1">
        <f t="array" ref="K1263">_xlfn.LET(
 _xlpm.txt, E1263,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63" s="6" t="str">
        <f>IFERROR(_xlfn.TEXTAFTER(_xlfn.TEXTBEFORE(E1263," PER"),"USD ")," ")</f>
        <v>0.67</v>
      </c>
      <c r="M1263" s="6" t="str">
        <f t="shared" si="96"/>
        <v>PCS</v>
      </c>
      <c r="N1263" s="6">
        <v>9744</v>
      </c>
      <c r="O1263" s="6" t="s">
        <v>28</v>
      </c>
      <c r="P1263" s="6">
        <v>324.56375000000003</v>
      </c>
      <c r="Q1263" s="6">
        <v>3162549.18</v>
      </c>
      <c r="R1263" s="6">
        <v>4.3160073138297879</v>
      </c>
      <c r="S1263" s="6">
        <v>42055.175265957449</v>
      </c>
      <c r="T1263" s="27">
        <v>1158758</v>
      </c>
      <c r="U1263" s="6">
        <f t="shared" si="97"/>
        <v>328.87975731382983</v>
      </c>
      <c r="V1263" s="6">
        <f t="shared" si="98"/>
        <v>2020</v>
      </c>
      <c r="W1263" s="10" t="str">
        <f>IFERROR(VLOOKUP(VALUE(D1263),'HSN Lookup'!$A:$B,2,0),"Unknown")</f>
        <v>Household Steel Items</v>
      </c>
      <c r="X1263" s="6" t="str">
        <f t="shared" si="99"/>
        <v>Other</v>
      </c>
    </row>
    <row r="1264" spans="1:24">
      <c r="A1264" s="25" t="s">
        <v>24</v>
      </c>
      <c r="B1264" s="6" t="s">
        <v>1705</v>
      </c>
      <c r="C1264" s="6" t="s">
        <v>26</v>
      </c>
      <c r="D1264" s="26" t="s">
        <v>32</v>
      </c>
      <c r="E1264" s="6" t="s">
        <v>1706</v>
      </c>
      <c r="F1264" s="6"/>
      <c r="G1264" s="6" t="str" cm="1">
        <f t="array" ref="G1264">_xlfn.LET(
 _xlpm.txt, TRIM(E1264),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264" s="6" t="str">
        <f t="shared" si="95"/>
        <v>STEEL</v>
      </c>
      <c r="I1264" s="6" t="str" cm="1">
        <f t="array" ref="I1264">_xlfn.LET(
 _xlpm.txt, E1264,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64" s="6" t="e" cm="1">
        <f t="array" ref="J1264">_xlfn.LET(
 _xlpm.txt, E1264,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64" s="6" t="str" cm="1">
        <f t="array" ref="K1264">_xlfn.LET(
 _xlpm.txt, E1264,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64" s="6" t="str">
        <f>IFERROR(_xlfn.TEXTAFTER(_xlfn.TEXTBEFORE(E1264," PER"),"USD ")," ")</f>
        <v>0.446</v>
      </c>
      <c r="M1264" s="6" t="str">
        <f t="shared" si="96"/>
        <v>PCS</v>
      </c>
      <c r="N1264" s="6">
        <v>4704</v>
      </c>
      <c r="O1264" s="6" t="s">
        <v>28</v>
      </c>
      <c r="P1264" s="6">
        <v>381.59719600340128</v>
      </c>
      <c r="Q1264" s="6">
        <v>1795033.21</v>
      </c>
      <c r="R1264" s="6">
        <v>5.0744307979175707</v>
      </c>
      <c r="S1264" s="6">
        <v>23870.122473404259</v>
      </c>
      <c r="T1264" s="27">
        <v>657700.19999999995</v>
      </c>
      <c r="U1264" s="6">
        <f t="shared" si="97"/>
        <v>386.67162680131884</v>
      </c>
      <c r="V1264" s="6">
        <f t="shared" si="98"/>
        <v>2020</v>
      </c>
      <c r="W1264" s="10" t="str">
        <f>IFERROR(VLOOKUP(VALUE(D1264),'HSN Lookup'!$A:$B,2,0),"Unknown")</f>
        <v>Household Steel Items</v>
      </c>
      <c r="X1264" s="6" t="str">
        <f t="shared" si="99"/>
        <v>Other</v>
      </c>
    </row>
    <row r="1265" spans="1:24">
      <c r="A1265" s="25" t="s">
        <v>24</v>
      </c>
      <c r="B1265" s="6" t="s">
        <v>1705</v>
      </c>
      <c r="C1265" s="6" t="s">
        <v>26</v>
      </c>
      <c r="D1265" s="26" t="s">
        <v>32</v>
      </c>
      <c r="E1265" s="6" t="s">
        <v>1707</v>
      </c>
      <c r="F1265" s="6"/>
      <c r="G1265" s="6" t="str" cm="1">
        <f t="array" ref="G1265">_xlfn.LET(
 _xlpm.txt, TRIM(E1265),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 NP-19</v>
      </c>
      <c r="H1265" s="6" t="str">
        <f t="shared" si="95"/>
        <v>STEEL</v>
      </c>
      <c r="I1265" s="6" t="str" cm="1">
        <f t="array" ref="I1265">_xlfn.LET(
 _xlpm.txt, E1265,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65" s="6" t="e" cm="1">
        <f t="array" ref="J1265">_xlfn.LET(
 _xlpm.txt, E1265,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65" s="6" t="str" cm="1">
        <f t="array" ref="K1265">_xlfn.LET(
 _xlpm.txt, E1265,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65" s="6" t="str">
        <f>IFERROR(_xlfn.TEXTAFTER(_xlfn.TEXTBEFORE(E1265," PER"),"USD ")," ")</f>
        <v>0.487</v>
      </c>
      <c r="M1265" s="6" t="str">
        <f t="shared" si="96"/>
        <v>PCS</v>
      </c>
      <c r="N1265" s="6">
        <v>4687.5</v>
      </c>
      <c r="O1265" s="6" t="s">
        <v>28</v>
      </c>
      <c r="P1265" s="6">
        <v>248.8949397333333</v>
      </c>
      <c r="Q1265" s="6">
        <v>1166695.03</v>
      </c>
      <c r="R1265" s="6">
        <v>3.3097731347517731</v>
      </c>
      <c r="S1265" s="6">
        <v>15514.56156914894</v>
      </c>
      <c r="T1265" s="27">
        <v>427477.1</v>
      </c>
      <c r="U1265" s="6">
        <f t="shared" si="97"/>
        <v>252.20471286808507</v>
      </c>
      <c r="V1265" s="6">
        <f t="shared" si="98"/>
        <v>2020</v>
      </c>
      <c r="W1265" s="10" t="str">
        <f>IFERROR(VLOOKUP(VALUE(D1265),'HSN Lookup'!$A:$B,2,0),"Unknown")</f>
        <v>Household Steel Items</v>
      </c>
      <c r="X1265" s="6" t="str">
        <f t="shared" si="99"/>
        <v>Other</v>
      </c>
    </row>
    <row r="1266" spans="1:24">
      <c r="A1266" s="25" t="s">
        <v>24</v>
      </c>
      <c r="B1266" s="6" t="s">
        <v>1708</v>
      </c>
      <c r="C1266" s="6" t="s">
        <v>26</v>
      </c>
      <c r="D1266" s="26" t="s">
        <v>32</v>
      </c>
      <c r="E1266" s="6" t="s">
        <v>1709</v>
      </c>
      <c r="F1266" s="6"/>
      <c r="G1266" s="6" t="str" cm="1">
        <f t="array" ref="G1266">_xlfn.LET(
 _xlpm.txt, TRIM(E1266),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</v>
      </c>
      <c r="H1266" s="6" t="str">
        <f t="shared" si="95"/>
        <v xml:space="preserve">ITEM NO-2628 </v>
      </c>
      <c r="I1266" s="6" t="str" cm="1">
        <f t="array" ref="I1266">_xlfn.LET(
 _xlpm.txt, E1266,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66" s="6" t="str" cm="1">
        <f t="array" ref="J1266">_xlfn.LET(
 _xlpm.txt, E1266,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66" s="6" t="e" cm="1">
        <f t="array" ref="K1266">_xlfn.LET(
 _xlpm.txt, E1266,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66" s="6" t="str">
        <f>IFERROR(_xlfn.TEXTAFTER(_xlfn.TEXTBEFORE(E1266," PER"),"USD ")," ")</f>
        <v xml:space="preserve"> </v>
      </c>
      <c r="M1266" s="6" t="e">
        <f t="shared" si="96"/>
        <v>#VALUE!</v>
      </c>
      <c r="N1266" s="6">
        <v>817.4</v>
      </c>
      <c r="O1266" s="6" t="s">
        <v>28</v>
      </c>
      <c r="P1266" s="6">
        <v>1015.606581844874</v>
      </c>
      <c r="Q1266" s="6">
        <v>830156.82</v>
      </c>
      <c r="R1266" s="6">
        <v>13.50540667346907</v>
      </c>
      <c r="S1266" s="6">
        <v>11039.31941489362</v>
      </c>
      <c r="T1266" s="27">
        <v>304169.5</v>
      </c>
      <c r="U1266" s="6">
        <f t="shared" si="97"/>
        <v>1029.111988518343</v>
      </c>
      <c r="V1266" s="6">
        <f t="shared" si="98"/>
        <v>2020</v>
      </c>
      <c r="W1266" s="10" t="str">
        <f>IFERROR(VLOOKUP(VALUE(D1266),'HSN Lookup'!$A:$B,2,0),"Unknown")</f>
        <v>Household Steel Items</v>
      </c>
      <c r="X1266" s="6" t="str">
        <f t="shared" si="99"/>
        <v>Other</v>
      </c>
    </row>
    <row r="1267" spans="1:24">
      <c r="A1267" s="25" t="s">
        <v>24</v>
      </c>
      <c r="B1267" s="6" t="s">
        <v>1708</v>
      </c>
      <c r="C1267" s="6" t="s">
        <v>26</v>
      </c>
      <c r="D1267" s="26" t="s">
        <v>29</v>
      </c>
      <c r="E1267" s="6" t="s">
        <v>1710</v>
      </c>
      <c r="F1267" s="6" t="str">
        <f>LEFT(E1267, FIND(" ", E1267)-1)</f>
        <v>SS</v>
      </c>
      <c r="G1267" s="6" t="str" cm="1">
        <f t="array" ref="G1267">_xlfn.LET(
 _xlpm.txt, TRIM(E1267),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 PCS SET - (ITEM NO-SS410)</v>
      </c>
      <c r="H1267" s="6" t="str">
        <f t="shared" si="95"/>
        <v>ITEM NO-SS410</v>
      </c>
      <c r="I1267" s="6" t="str" cm="1">
        <f t="array" ref="I1267">_xlfn.LET(
 _xlpm.txt, E1267,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67" s="6" t="e" cm="1">
        <f t="array" ref="J1267">_xlfn.LET(
 _xlpm.txt, E1267,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67" s="6" t="str" cm="1">
        <f t="array" ref="K1267">_xlfn.LET(
 _xlpm.txt, E1267,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267" s="6" t="str">
        <f>IFERROR(_xlfn.TEXTAFTER(_xlfn.TEXTBEFORE(E1267," PER"),"USD ")," ")</f>
        <v>0.169</v>
      </c>
      <c r="M1267" s="6" t="str">
        <f t="shared" si="96"/>
        <v>SET</v>
      </c>
      <c r="N1267" s="6">
        <v>7575</v>
      </c>
      <c r="O1267" s="6" t="s">
        <v>28</v>
      </c>
      <c r="P1267" s="6">
        <v>228.7038363036304</v>
      </c>
      <c r="Q1267" s="6">
        <v>1732431.56</v>
      </c>
      <c r="R1267" s="6">
        <v>3.0412744189312551</v>
      </c>
      <c r="S1267" s="6">
        <v>23037.653723404259</v>
      </c>
      <c r="T1267" s="27">
        <v>761576.9</v>
      </c>
      <c r="U1267" s="6">
        <f t="shared" si="97"/>
        <v>231.74511072256166</v>
      </c>
      <c r="V1267" s="6">
        <f t="shared" si="98"/>
        <v>2020</v>
      </c>
      <c r="W1267" s="10" t="str">
        <f>IFERROR(VLOOKUP(VALUE(D1267),'HSN Lookup'!$A:$B,2,0),"Unknown")</f>
        <v>Steel Scrubbers</v>
      </c>
      <c r="X1267" s="6" t="str">
        <f t="shared" si="99"/>
        <v>Scrubber</v>
      </c>
    </row>
    <row r="1268" spans="1:24">
      <c r="A1268" s="25" t="s">
        <v>24</v>
      </c>
      <c r="B1268" s="6" t="s">
        <v>1711</v>
      </c>
      <c r="C1268" s="6" t="s">
        <v>26</v>
      </c>
      <c r="D1268" s="26" t="s">
        <v>32</v>
      </c>
      <c r="E1268" s="6" t="s">
        <v>1712</v>
      </c>
      <c r="F1268" s="6"/>
      <c r="G1268" s="6" t="str" cm="1">
        <f t="array" ref="G1268">_xlfn.LET(
 _xlpm.txt, TRIM(E1268),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RS-02</v>
      </c>
      <c r="H1268" s="6" t="str">
        <f t="shared" si="95"/>
        <v>STEEL</v>
      </c>
      <c r="I1268" s="6" t="str" cm="1">
        <f t="array" ref="I1268">_xlfn.LET(
 _xlpm.txt, E1268,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68" s="6" t="e" cm="1">
        <f t="array" ref="J1268">_xlfn.LET(
 _xlpm.txt, E1268,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68" s="6" t="str" cm="1">
        <f t="array" ref="K1268">_xlfn.LET(
 _xlpm.txt, E1268,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68" s="6" t="str">
        <f>IFERROR(_xlfn.TEXTAFTER(_xlfn.TEXTBEFORE(E1268," PER"),"USD ")," ")</f>
        <v>0.4397</v>
      </c>
      <c r="M1268" s="6" t="str">
        <f t="shared" si="96"/>
        <v>PCS</v>
      </c>
      <c r="N1268" s="6">
        <v>3000</v>
      </c>
      <c r="O1268" s="6" t="s">
        <v>28</v>
      </c>
      <c r="P1268" s="6">
        <v>587.57682666666665</v>
      </c>
      <c r="Q1268" s="6">
        <v>1762730.48</v>
      </c>
      <c r="R1268" s="6">
        <v>7.8135216312056732</v>
      </c>
      <c r="S1268" s="6">
        <v>23440.564893617018</v>
      </c>
      <c r="T1268" s="27">
        <v>645864.4</v>
      </c>
      <c r="U1268" s="6">
        <f t="shared" si="97"/>
        <v>595.39034829787226</v>
      </c>
      <c r="V1268" s="6">
        <f t="shared" si="98"/>
        <v>2020</v>
      </c>
      <c r="W1268" s="10" t="str">
        <f>IFERROR(VLOOKUP(VALUE(D1268),'HSN Lookup'!$A:$B,2,0),"Unknown")</f>
        <v>Household Steel Items</v>
      </c>
      <c r="X1268" s="6" t="str">
        <f t="shared" si="99"/>
        <v>Other</v>
      </c>
    </row>
    <row r="1269" spans="1:24">
      <c r="A1269" s="25" t="s">
        <v>24</v>
      </c>
      <c r="B1269" s="6" t="s">
        <v>1711</v>
      </c>
      <c r="C1269" s="6" t="s">
        <v>26</v>
      </c>
      <c r="D1269" s="26" t="s">
        <v>32</v>
      </c>
      <c r="E1269" s="6" t="s">
        <v>1713</v>
      </c>
      <c r="F1269" s="6"/>
      <c r="G1269" s="6" t="str" cm="1">
        <f t="array" ref="G1269">_xlfn.LET(
 _xlpm.txt, TRIM(E1269),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269" s="6" t="str">
        <f t="shared" si="95"/>
        <v>STEEL</v>
      </c>
      <c r="I1269" s="6" t="str" cm="1">
        <f t="array" ref="I1269">_xlfn.LET(
 _xlpm.txt, E1269,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69" s="6" t="e" cm="1">
        <f t="array" ref="J1269">_xlfn.LET(
 _xlpm.txt, E1269,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69" s="6" t="str" cm="1">
        <f t="array" ref="K1269">_xlfn.LET(
 _xlpm.txt, E1269,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69" s="6" t="str">
        <f>IFERROR(_xlfn.TEXTAFTER(_xlfn.TEXTBEFORE(E1269," PER"),"USD ")," ")</f>
        <v>0.4412</v>
      </c>
      <c r="M1269" s="6" t="str">
        <f t="shared" si="96"/>
        <v>PCS</v>
      </c>
      <c r="N1269" s="6">
        <v>5600</v>
      </c>
      <c r="O1269" s="6" t="s">
        <v>28</v>
      </c>
      <c r="P1269" s="6">
        <v>379.01657678571428</v>
      </c>
      <c r="Q1269" s="6">
        <v>2122492.83</v>
      </c>
      <c r="R1269" s="6">
        <v>5.0401140530015196</v>
      </c>
      <c r="S1269" s="6">
        <v>28224.63869680851</v>
      </c>
      <c r="T1269" s="27">
        <v>777681.5</v>
      </c>
      <c r="U1269" s="6">
        <f t="shared" si="97"/>
        <v>384.05669083871578</v>
      </c>
      <c r="V1269" s="6">
        <f t="shared" si="98"/>
        <v>2020</v>
      </c>
      <c r="W1269" s="10" t="str">
        <f>IFERROR(VLOOKUP(VALUE(D1269),'HSN Lookup'!$A:$B,2,0),"Unknown")</f>
        <v>Household Steel Items</v>
      </c>
      <c r="X1269" s="6" t="str">
        <f t="shared" si="99"/>
        <v>Other</v>
      </c>
    </row>
    <row r="1270" spans="1:24">
      <c r="A1270" s="25" t="s">
        <v>24</v>
      </c>
      <c r="B1270" s="6" t="s">
        <v>1711</v>
      </c>
      <c r="C1270" s="6" t="s">
        <v>26</v>
      </c>
      <c r="D1270" s="26" t="s">
        <v>32</v>
      </c>
      <c r="E1270" s="6" t="s">
        <v>1714</v>
      </c>
      <c r="F1270" s="6"/>
      <c r="G1270" s="6" t="str" cm="1">
        <f t="array" ref="G1270">_xlfn.LET(
 _xlpm.txt, TRIM(E1270),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DS-25</v>
      </c>
      <c r="H1270" s="6" t="str">
        <f t="shared" si="95"/>
        <v>STAINLESS</v>
      </c>
      <c r="I1270" s="6" t="str" cm="1">
        <f t="array" ref="I1270">_xlfn.LET(
 _xlpm.txt, E1270,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70" s="6" t="e" cm="1">
        <f t="array" ref="J1270">_xlfn.LET(
 _xlpm.txt, E1270,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70" s="6" t="str" cm="1">
        <f t="array" ref="K1270">_xlfn.LET(
 _xlpm.txt, E1270,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70" s="6" t="str">
        <f>IFERROR(_xlfn.TEXTAFTER(_xlfn.TEXTBEFORE(E1270," PER"),"USD ")," ")</f>
        <v>0.2153</v>
      </c>
      <c r="M1270" s="6" t="str">
        <f t="shared" si="96"/>
        <v>PCS</v>
      </c>
      <c r="N1270" s="6">
        <v>1680</v>
      </c>
      <c r="O1270" s="6" t="s">
        <v>28</v>
      </c>
      <c r="P1270" s="6">
        <v>517.87476190476184</v>
      </c>
      <c r="Q1270" s="6">
        <v>870029.6</v>
      </c>
      <c r="R1270" s="6">
        <v>6.8866324721377898</v>
      </c>
      <c r="S1270" s="6">
        <v>11569.54255319149</v>
      </c>
      <c r="T1270" s="27">
        <v>318778.8</v>
      </c>
      <c r="U1270" s="6">
        <f t="shared" si="97"/>
        <v>524.7613943768996</v>
      </c>
      <c r="V1270" s="6">
        <f t="shared" si="98"/>
        <v>2020</v>
      </c>
      <c r="W1270" s="10" t="str">
        <f>IFERROR(VLOOKUP(VALUE(D1270),'HSN Lookup'!$A:$B,2,0),"Unknown")</f>
        <v>Household Steel Items</v>
      </c>
      <c r="X1270" s="6" t="str">
        <f t="shared" si="99"/>
        <v>Other</v>
      </c>
    </row>
    <row r="1271" spans="1:24">
      <c r="A1271" s="25" t="s">
        <v>24</v>
      </c>
      <c r="B1271" s="6" t="s">
        <v>1715</v>
      </c>
      <c r="C1271" s="6" t="s">
        <v>26</v>
      </c>
      <c r="D1271" s="26" t="s">
        <v>29</v>
      </c>
      <c r="E1271" s="6" t="s">
        <v>1716</v>
      </c>
      <c r="F1271" s="6"/>
      <c r="G1271" s="6" t="str" cm="1">
        <f t="array" ref="G1271">_xlfn.LET(
 _xlpm.txt, TRIM(E1271),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- 8001-2</v>
      </c>
      <c r="H1271" s="6" t="str">
        <f t="shared" si="95"/>
        <v>STEEL</v>
      </c>
      <c r="I1271" s="6" t="str" cm="1">
        <f t="array" ref="I1271">_xlfn.LET(
 _xlpm.txt, E1271,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71" s="6" cm="1">
        <f t="array" ref="J1271">_xlfn.LET(
 _xlpm.txt, E1271,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-166800</v>
      </c>
      <c r="K1271" s="6" t="str" cm="1">
        <f t="array" ref="K1271">_xlfn.LET(
 _xlpm.txt, E1271,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1271" s="6" t="str">
        <f>IFERROR(_xlfn.TEXTAFTER(_xlfn.TEXTBEFORE(E1271," PER"),"USD ")," ")</f>
        <v>0.151</v>
      </c>
      <c r="M1271" s="6" t="str">
        <f t="shared" si="96"/>
        <v>SET</v>
      </c>
      <c r="N1271" s="6">
        <v>4865</v>
      </c>
      <c r="O1271" s="6" t="s">
        <v>28</v>
      </c>
      <c r="P1271" s="6">
        <v>412.03519835560121</v>
      </c>
      <c r="Q1271" s="6">
        <v>2004551.24</v>
      </c>
      <c r="R1271" s="6">
        <v>5.4828369707997497</v>
      </c>
      <c r="S1271" s="6">
        <v>26674.001862940779</v>
      </c>
      <c r="T1271" s="27">
        <v>881200.7</v>
      </c>
      <c r="U1271" s="6">
        <f t="shared" si="97"/>
        <v>417.51803532640093</v>
      </c>
      <c r="V1271" s="6">
        <f t="shared" si="98"/>
        <v>2020</v>
      </c>
      <c r="W1271" s="10" t="str">
        <f>IFERROR(VLOOKUP(VALUE(D1271),'HSN Lookup'!$A:$B,2,0),"Unknown")</f>
        <v>Steel Scrubbers</v>
      </c>
      <c r="X1271" s="6" t="str">
        <f t="shared" si="99"/>
        <v>Scrubber</v>
      </c>
    </row>
    <row r="1272" spans="1:24">
      <c r="A1272" s="25" t="s">
        <v>24</v>
      </c>
      <c r="B1272" s="6" t="s">
        <v>1717</v>
      </c>
      <c r="C1272" s="6" t="s">
        <v>26</v>
      </c>
      <c r="D1272" s="26" t="s">
        <v>32</v>
      </c>
      <c r="E1272" s="6" t="s">
        <v>1718</v>
      </c>
      <c r="F1272" s="6" t="str">
        <f>LEFT(E1272, FIND(" ", E1272)-1)</f>
        <v>KWB-600F</v>
      </c>
      <c r="G1272" s="6" t="str" cm="1">
        <f t="array" ref="G1272">_xlfn.LET(
 _xlpm.txt, TRIM(E1272),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1272" s="6" t="str">
        <f t="shared" si="95"/>
        <v>KWB-600F</v>
      </c>
      <c r="I1272" s="6" t="str" cm="1">
        <f t="array" ref="I1272">_xlfn.LET(
 _xlpm.txt, E1272,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72" s="6" cm="1">
        <f t="array" ref="J1272">_xlfn.LET(
 _xlpm.txt, E1272,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24240</v>
      </c>
      <c r="K1272" s="6" t="str" cm="1">
        <f t="array" ref="K1272">_xlfn.LET(
 _xlpm.txt, E1272,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72" s="6" t="str">
        <f>IFERROR(_xlfn.TEXTAFTER(_xlfn.TEXTBEFORE(E1272," PER"),"USD ")," ")</f>
        <v>0.99</v>
      </c>
      <c r="M1272" s="6" t="str">
        <f t="shared" si="96"/>
        <v>PCS</v>
      </c>
      <c r="N1272" s="6">
        <v>3787.5</v>
      </c>
      <c r="O1272" s="6" t="s">
        <v>28</v>
      </c>
      <c r="P1272" s="6">
        <v>488.08389438943902</v>
      </c>
      <c r="Q1272" s="6">
        <v>1848617.75</v>
      </c>
      <c r="R1272" s="6">
        <v>6.4947956671914691</v>
      </c>
      <c r="S1272" s="6">
        <v>24599.038589487689</v>
      </c>
      <c r="T1272" s="27">
        <v>677333.5</v>
      </c>
      <c r="U1272" s="6">
        <f t="shared" si="97"/>
        <v>494.57869005663048</v>
      </c>
      <c r="V1272" s="6">
        <f t="shared" si="98"/>
        <v>2020</v>
      </c>
      <c r="W1272" s="10" t="str">
        <f>IFERROR(VLOOKUP(VALUE(D1272),'HSN Lookup'!$A:$B,2,0),"Unknown")</f>
        <v>Household Steel Items</v>
      </c>
      <c r="X1272" s="6" t="str">
        <f t="shared" si="99"/>
        <v>Other</v>
      </c>
    </row>
    <row r="1273" spans="1:24">
      <c r="A1273" s="25" t="s">
        <v>24</v>
      </c>
      <c r="B1273" s="6" t="s">
        <v>1717</v>
      </c>
      <c r="C1273" s="6" t="s">
        <v>26</v>
      </c>
      <c r="D1273" s="26" t="s">
        <v>29</v>
      </c>
      <c r="E1273" s="6" t="s">
        <v>1655</v>
      </c>
      <c r="F1273" s="6"/>
      <c r="G1273" s="6" t="str" cm="1">
        <f t="array" ref="G1273">_xlfn.LET(
 _xlpm.txt, TRIM(E1273),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 PCS SET - OKS-4156</v>
      </c>
      <c r="H1273" s="6" t="str">
        <f t="shared" si="95"/>
        <v>STEEL</v>
      </c>
      <c r="I1273" s="6" t="str" cm="1">
        <f t="array" ref="I1273">_xlfn.LET(
 _xlpm.txt, E1273,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73" s="6" t="e" cm="1">
        <f t="array" ref="J1273">_xlfn.LET(
 _xlpm.txt, E1273,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73" s="6" t="str" cm="1">
        <f t="array" ref="K1273">_xlfn.LET(
 _xlpm.txt, E1273,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73" s="6" t="str">
        <f>IFERROR(_xlfn.TEXTAFTER(_xlfn.TEXTBEFORE(E1273," PER"),"USD ")," ")</f>
        <v>0.256</v>
      </c>
      <c r="M1273" s="6" t="str">
        <f t="shared" si="96"/>
        <v>PCS</v>
      </c>
      <c r="N1273" s="6">
        <v>8511</v>
      </c>
      <c r="O1273" s="6" t="s">
        <v>28</v>
      </c>
      <c r="P1273" s="6">
        <v>231.2860286687816</v>
      </c>
      <c r="Q1273" s="6">
        <v>1968475.39</v>
      </c>
      <c r="R1273" s="6">
        <v>3.0776583987861819</v>
      </c>
      <c r="S1273" s="6">
        <v>26193.950632069191</v>
      </c>
      <c r="T1273" s="27">
        <v>865341.8</v>
      </c>
      <c r="U1273" s="6">
        <f t="shared" si="97"/>
        <v>234.36368706756778</v>
      </c>
      <c r="V1273" s="6">
        <f t="shared" si="98"/>
        <v>2020</v>
      </c>
      <c r="W1273" s="10" t="str">
        <f>IFERROR(VLOOKUP(VALUE(D1273),'HSN Lookup'!$A:$B,2,0),"Unknown")</f>
        <v>Steel Scrubbers</v>
      </c>
      <c r="X1273" s="6" t="str">
        <f t="shared" si="99"/>
        <v>Scrubber</v>
      </c>
    </row>
    <row r="1274" spans="1:24">
      <c r="A1274" s="25" t="s">
        <v>24</v>
      </c>
      <c r="B1274" s="6" t="s">
        <v>1717</v>
      </c>
      <c r="C1274" s="6" t="s">
        <v>26</v>
      </c>
      <c r="D1274" s="26" t="s">
        <v>32</v>
      </c>
      <c r="E1274" s="6" t="s">
        <v>1719</v>
      </c>
      <c r="F1274" s="6" t="str">
        <f>LEFT(E1274, FIND(" ", E1274)-1)</f>
        <v>KWP-1000B</v>
      </c>
      <c r="G1274" s="6" t="str" cm="1">
        <f t="array" ref="G1274">_xlfn.LET(
 _xlpm.txt, TRIM(E1274),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900ML</v>
      </c>
      <c r="H1274" s="6" t="str">
        <f t="shared" si="95"/>
        <v>KWP-1000B</v>
      </c>
      <c r="I1274" s="6" t="str" cm="1">
        <f t="array" ref="I1274">_xlfn.LET(
 _xlpm.txt, E1274,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74" s="6" cm="1">
        <f t="array" ref="J1274">_xlfn.LET(
 _xlpm.txt, E1274,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14304</v>
      </c>
      <c r="K1274" s="6" t="str" cm="1">
        <f t="array" ref="K1274">_xlfn.LET(
 _xlpm.txt, E1274,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74" s="6" t="str">
        <f>IFERROR(_xlfn.TEXTAFTER(_xlfn.TEXTBEFORE(E1274," PER"),"USD ")," ")</f>
        <v>1.42</v>
      </c>
      <c r="M1274" s="6" t="str">
        <f t="shared" si="96"/>
        <v>PCS</v>
      </c>
      <c r="N1274" s="6">
        <v>3576</v>
      </c>
      <c r="O1274" s="6" t="s">
        <v>28</v>
      </c>
      <c r="P1274" s="6">
        <v>437.54995525727071</v>
      </c>
      <c r="Q1274" s="6">
        <v>1564678.64</v>
      </c>
      <c r="R1274" s="6">
        <v>5.8223546940421906</v>
      </c>
      <c r="S1274" s="6">
        <v>20820.740385894871</v>
      </c>
      <c r="T1274" s="27">
        <v>573298.30000000005</v>
      </c>
      <c r="U1274" s="6">
        <f t="shared" si="97"/>
        <v>443.3723099513129</v>
      </c>
      <c r="V1274" s="6">
        <f t="shared" si="98"/>
        <v>2020</v>
      </c>
      <c r="W1274" s="10" t="str">
        <f>IFERROR(VLOOKUP(VALUE(D1274),'HSN Lookup'!$A:$B,2,0),"Unknown")</f>
        <v>Household Steel Items</v>
      </c>
      <c r="X1274" s="6" t="str">
        <f t="shared" si="99"/>
        <v>Other</v>
      </c>
    </row>
    <row r="1275" spans="1:24">
      <c r="A1275" s="25" t="s">
        <v>24</v>
      </c>
      <c r="B1275" s="6" t="s">
        <v>1720</v>
      </c>
      <c r="C1275" s="6" t="s">
        <v>26</v>
      </c>
      <c r="D1275" s="26" t="s">
        <v>32</v>
      </c>
      <c r="E1275" s="6" t="s">
        <v>1721</v>
      </c>
      <c r="F1275" s="6"/>
      <c r="G1275" s="6" t="str" cm="1">
        <f t="array" ref="G1275">_xlfn.LET(
 _xlpm.txt, TRIM(E1275),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ITEM NO. SM1168</v>
      </c>
      <c r="H1275" s="6" t="str">
        <f t="shared" si="95"/>
        <v/>
      </c>
      <c r="I1275" s="6" t="str" cm="1">
        <f t="array" ref="I1275">_xlfn.LET(
 _xlpm.txt, E1275,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75" s="6" cm="1">
        <f t="array" ref="J1275">_xlfn.LET(
 _xlpm.txt, E1275,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25440</v>
      </c>
      <c r="K1275" s="6" t="str" cm="1">
        <f t="array" ref="K1275">_xlfn.LET(
 _xlpm.txt, E1275,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NUM</v>
      </c>
      <c r="L1275" s="6" t="str">
        <f>IFERROR(_xlfn.TEXTAFTER(_xlfn.TEXTBEFORE(E1275," PER"),"USD ")," ")</f>
        <v xml:space="preserve"> </v>
      </c>
      <c r="M1275" s="6" t="str">
        <f t="shared" si="96"/>
        <v>OTHER</v>
      </c>
      <c r="N1275" s="6">
        <v>4770</v>
      </c>
      <c r="O1275" s="6" t="s">
        <v>28</v>
      </c>
      <c r="P1275" s="6">
        <v>490.84180922431869</v>
      </c>
      <c r="Q1275" s="6">
        <v>2341315.4300000002</v>
      </c>
      <c r="R1275" s="6">
        <v>6.6106640972972217</v>
      </c>
      <c r="S1275" s="6">
        <v>31532.867744107749</v>
      </c>
      <c r="T1275" s="27">
        <v>0</v>
      </c>
      <c r="U1275" s="6">
        <f t="shared" si="97"/>
        <v>497.45247332161591</v>
      </c>
      <c r="V1275" s="6">
        <f t="shared" si="98"/>
        <v>2020</v>
      </c>
      <c r="W1275" s="10" t="str">
        <f>IFERROR(VLOOKUP(VALUE(D1275),'HSN Lookup'!$A:$B,2,0),"Unknown")</f>
        <v>Household Steel Items</v>
      </c>
      <c r="X1275" s="6" t="str">
        <f t="shared" si="99"/>
        <v>Hanger</v>
      </c>
    </row>
    <row r="1276" spans="1:24">
      <c r="A1276" s="25" t="s">
        <v>24</v>
      </c>
      <c r="B1276" s="6" t="s">
        <v>1722</v>
      </c>
      <c r="C1276" s="6" t="s">
        <v>26</v>
      </c>
      <c r="D1276" s="26" t="s">
        <v>32</v>
      </c>
      <c r="E1276" s="6" t="s">
        <v>1723</v>
      </c>
      <c r="F1276" s="6"/>
      <c r="G1276" s="6" t="str" cm="1">
        <f t="array" ref="G1276">_xlfn.LET(
 _xlpm.txt, TRIM(E1276),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- SB-12</v>
      </c>
      <c r="H1276" s="6" t="str">
        <f t="shared" si="95"/>
        <v>STEEL</v>
      </c>
      <c r="I1276" s="6" t="str" cm="1">
        <f t="array" ref="I1276">_xlfn.LET(
 _xlpm.txt, E1276,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76" s="6" t="e" cm="1">
        <f t="array" ref="J1276">_xlfn.LET(
 _xlpm.txt, E1276,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76" s="6" t="str" cm="1">
        <f t="array" ref="K1276">_xlfn.LET(
 _xlpm.txt, E1276,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76" s="6" t="str">
        <f>IFERROR(_xlfn.TEXTAFTER(_xlfn.TEXTBEFORE(E1276," PER"),"USD ")," ")</f>
        <v>1.1619</v>
      </c>
      <c r="M1276" s="6" t="str">
        <f t="shared" si="96"/>
        <v>PCS</v>
      </c>
      <c r="N1276" s="6">
        <v>2394</v>
      </c>
      <c r="O1276" s="6" t="s">
        <v>28</v>
      </c>
      <c r="P1276" s="6">
        <v>384.90846282372598</v>
      </c>
      <c r="Q1276" s="6">
        <v>921470.86</v>
      </c>
      <c r="R1276" s="6">
        <v>5.1839523612623024</v>
      </c>
      <c r="S1276" s="6">
        <v>12410.38195286195</v>
      </c>
      <c r="T1276" s="27">
        <v>0</v>
      </c>
      <c r="U1276" s="6">
        <f t="shared" si="97"/>
        <v>390.09241518498828</v>
      </c>
      <c r="V1276" s="6">
        <f t="shared" si="98"/>
        <v>2020</v>
      </c>
      <c r="W1276" s="10" t="str">
        <f>IFERROR(VLOOKUP(VALUE(D1276),'HSN Lookup'!$A:$B,2,0),"Unknown")</f>
        <v>Household Steel Items</v>
      </c>
      <c r="X1276" s="6" t="str">
        <f t="shared" si="99"/>
        <v>Tea Strainer</v>
      </c>
    </row>
    <row r="1277" spans="1:24">
      <c r="A1277" s="25" t="s">
        <v>24</v>
      </c>
      <c r="B1277" s="6" t="s">
        <v>1722</v>
      </c>
      <c r="C1277" s="6" t="s">
        <v>26</v>
      </c>
      <c r="D1277" s="26" t="s">
        <v>32</v>
      </c>
      <c r="E1277" s="6" t="s">
        <v>1724</v>
      </c>
      <c r="F1277" s="6"/>
      <c r="G1277" s="6" t="str" cm="1">
        <f t="array" ref="G1277">_xlfn.LET(
 _xlpm.txt, TRIM(E1277),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277" s="6" t="str">
        <f t="shared" si="95"/>
        <v>STEEL</v>
      </c>
      <c r="I1277" s="6" t="str" cm="1">
        <f t="array" ref="I1277">_xlfn.LET(
 _xlpm.txt, E1277,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77" s="6" t="e" cm="1">
        <f t="array" ref="J1277">_xlfn.LET(
 _xlpm.txt, E1277,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77" s="6" t="str" cm="1">
        <f t="array" ref="K1277">_xlfn.LET(
 _xlpm.txt, E1277,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77" s="6" t="str">
        <f>IFERROR(_xlfn.TEXTAFTER(_xlfn.TEXTBEFORE(E1277," PER"),"USD ")," ")</f>
        <v>0.4392</v>
      </c>
      <c r="M1277" s="6" t="str">
        <f t="shared" si="96"/>
        <v>PCS</v>
      </c>
      <c r="N1277" s="6">
        <v>5611.2</v>
      </c>
      <c r="O1277" s="6" t="s">
        <v>28</v>
      </c>
      <c r="P1277" s="6">
        <v>370.23536498431707</v>
      </c>
      <c r="Q1277" s="6">
        <v>2077464.68</v>
      </c>
      <c r="R1277" s="6">
        <v>4.9863348819436641</v>
      </c>
      <c r="S1277" s="6">
        <v>27979.322289562289</v>
      </c>
      <c r="T1277" s="27">
        <v>0</v>
      </c>
      <c r="U1277" s="6">
        <f t="shared" si="97"/>
        <v>375.22169986626074</v>
      </c>
      <c r="V1277" s="6">
        <f t="shared" si="98"/>
        <v>2020</v>
      </c>
      <c r="W1277" s="10" t="str">
        <f>IFERROR(VLOOKUP(VALUE(D1277),'HSN Lookup'!$A:$B,2,0),"Unknown")</f>
        <v>Household Steel Items</v>
      </c>
      <c r="X1277" s="6" t="str">
        <f t="shared" si="99"/>
        <v>Other</v>
      </c>
    </row>
    <row r="1278" spans="1:24">
      <c r="A1278" s="25" t="s">
        <v>24</v>
      </c>
      <c r="B1278" s="6" t="s">
        <v>1725</v>
      </c>
      <c r="C1278" s="6" t="s">
        <v>26</v>
      </c>
      <c r="D1278" s="26" t="s">
        <v>32</v>
      </c>
      <c r="E1278" s="6" t="s">
        <v>1726</v>
      </c>
      <c r="F1278" s="6"/>
      <c r="G1278" s="6" t="str" cm="1">
        <f t="array" ref="G1278">_xlfn.LET(
 _xlpm.txt, TRIM(E1278),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 NP-55</v>
      </c>
      <c r="H1278" s="6" t="str">
        <f t="shared" si="95"/>
        <v>STEEL</v>
      </c>
      <c r="I1278" s="6" t="str" cm="1">
        <f t="array" ref="I1278">_xlfn.LET(
 _xlpm.txt, E1278,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78" s="6" t="e" cm="1">
        <f t="array" ref="J1278">_xlfn.LET(
 _xlpm.txt, E1278,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78" s="6" t="str" cm="1">
        <f t="array" ref="K1278">_xlfn.LET(
 _xlpm.txt, E1278,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78" s="6" t="str">
        <f>IFERROR(_xlfn.TEXTAFTER(_xlfn.TEXTBEFORE(E1278," PER"),"USD ")," ")</f>
        <v>0.3118</v>
      </c>
      <c r="M1278" s="6" t="str">
        <f t="shared" si="96"/>
        <v>PCS</v>
      </c>
      <c r="N1278" s="6">
        <v>2805</v>
      </c>
      <c r="O1278" s="6" t="s">
        <v>28</v>
      </c>
      <c r="P1278" s="6">
        <v>539.4758752228164</v>
      </c>
      <c r="Q1278" s="6">
        <v>1513229.83</v>
      </c>
      <c r="R1278" s="6">
        <v>7.2656683531692448</v>
      </c>
      <c r="S1278" s="6">
        <v>20380.199730639732</v>
      </c>
      <c r="T1278" s="27">
        <v>554447.5</v>
      </c>
      <c r="U1278" s="6">
        <f t="shared" si="97"/>
        <v>546.74154357598559</v>
      </c>
      <c r="V1278" s="6">
        <f t="shared" si="98"/>
        <v>2020</v>
      </c>
      <c r="W1278" s="10" t="str">
        <f>IFERROR(VLOOKUP(VALUE(D1278),'HSN Lookup'!$A:$B,2,0),"Unknown")</f>
        <v>Household Steel Items</v>
      </c>
      <c r="X1278" s="6" t="str">
        <f t="shared" si="99"/>
        <v>Tea Strainer</v>
      </c>
    </row>
    <row r="1279" spans="1:24">
      <c r="A1279" s="25" t="s">
        <v>24</v>
      </c>
      <c r="B1279" s="6" t="s">
        <v>1727</v>
      </c>
      <c r="C1279" s="6" t="s">
        <v>26</v>
      </c>
      <c r="D1279" s="26" t="s">
        <v>32</v>
      </c>
      <c r="E1279" s="6" t="s">
        <v>1728</v>
      </c>
      <c r="F1279" s="6"/>
      <c r="G1279" s="6" t="str" cm="1">
        <f t="array" ref="G1279">_xlfn.LET(
 _xlpm.txt, TRIM(E1279),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</v>
      </c>
      <c r="H1279" s="6" t="str">
        <f t="shared" si="95"/>
        <v>ITEM NO-NP-003</v>
      </c>
      <c r="I1279" s="6" t="str" cm="1">
        <f t="array" ref="I1279">_xlfn.LET(
 _xlpm.txt, E1279,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79" s="6" t="str" cm="1">
        <f t="array" ref="J1279">_xlfn.LET(
 _xlpm.txt, E1279,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79" s="6" t="e" cm="1">
        <f t="array" ref="K1279">_xlfn.LET(
 _xlpm.txt, E1279,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79" s="6" t="str">
        <f>IFERROR(_xlfn.TEXTAFTER(_xlfn.TEXTBEFORE(E1279," PER"),"USD ")," ")</f>
        <v xml:space="preserve"> </v>
      </c>
      <c r="M1279" s="6" t="e">
        <f t="shared" si="96"/>
        <v>#VALUE!</v>
      </c>
      <c r="N1279" s="6">
        <v>4468.8</v>
      </c>
      <c r="O1279" s="6" t="s">
        <v>28</v>
      </c>
      <c r="P1279" s="6">
        <v>369.37964106695313</v>
      </c>
      <c r="Q1279" s="6">
        <v>1650683.74</v>
      </c>
      <c r="R1279" s="6">
        <v>4.974809980699705</v>
      </c>
      <c r="S1279" s="6">
        <v>22231.43084175084</v>
      </c>
      <c r="T1279" s="27">
        <v>604810.5</v>
      </c>
      <c r="U1279" s="6">
        <f t="shared" si="97"/>
        <v>374.35445104765284</v>
      </c>
      <c r="V1279" s="6">
        <f t="shared" si="98"/>
        <v>2020</v>
      </c>
      <c r="W1279" s="10" t="str">
        <f>IFERROR(VLOOKUP(VALUE(D1279),'HSN Lookup'!$A:$B,2,0),"Unknown")</f>
        <v>Household Steel Items</v>
      </c>
      <c r="X1279" s="6" t="str">
        <f t="shared" si="99"/>
        <v>Other</v>
      </c>
    </row>
    <row r="1280" spans="1:24">
      <c r="A1280" s="25" t="s">
        <v>24</v>
      </c>
      <c r="B1280" s="6" t="s">
        <v>1727</v>
      </c>
      <c r="C1280" s="6" t="s">
        <v>26</v>
      </c>
      <c r="D1280" s="26" t="s">
        <v>32</v>
      </c>
      <c r="E1280" s="6" t="s">
        <v>1729</v>
      </c>
      <c r="F1280" s="6"/>
      <c r="G1280" s="6" t="str" cm="1">
        <f t="array" ref="G1280">_xlfn.LET(
 _xlpm.txt, TRIM(E1280),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LEMON SQUEEZER</v>
      </c>
      <c r="H1280" s="6" t="str">
        <f t="shared" si="95"/>
        <v>ITEM NO-AM-217</v>
      </c>
      <c r="I1280" s="6" t="str" cm="1">
        <f t="array" ref="I1280">_xlfn.LET(
 _xlpm.txt, E1280,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80" s="6" t="str" cm="1">
        <f t="array" ref="J1280">_xlfn.LET(
 _xlpm.txt, E1280,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80" s="6" t="e" cm="1">
        <f t="array" ref="K1280">_xlfn.LET(
 _xlpm.txt, E1280,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80" s="6" t="str">
        <f>IFERROR(_xlfn.TEXTAFTER(_xlfn.TEXTBEFORE(E1280," PER"),"USD ")," ")</f>
        <v xml:space="preserve"> </v>
      </c>
      <c r="M1280" s="6" t="e">
        <f t="shared" si="96"/>
        <v>#VALUE!</v>
      </c>
      <c r="N1280" s="6">
        <v>92</v>
      </c>
      <c r="O1280" s="6" t="s">
        <v>28</v>
      </c>
      <c r="P1280" s="6">
        <v>828.86326086956524</v>
      </c>
      <c r="Q1280" s="6">
        <v>76255.42</v>
      </c>
      <c r="R1280" s="6">
        <v>11.163141560532869</v>
      </c>
      <c r="S1280" s="6">
        <v>1027.0090235690241</v>
      </c>
      <c r="T1280" s="27">
        <v>27940</v>
      </c>
      <c r="U1280" s="6">
        <f t="shared" si="97"/>
        <v>840.02640243009807</v>
      </c>
      <c r="V1280" s="6">
        <f t="shared" si="98"/>
        <v>2020</v>
      </c>
      <c r="W1280" s="10" t="str">
        <f>IFERROR(VLOOKUP(VALUE(D1280),'HSN Lookup'!$A:$B,2,0),"Unknown")</f>
        <v>Household Steel Items</v>
      </c>
      <c r="X1280" s="6" t="str">
        <f t="shared" si="99"/>
        <v>Other</v>
      </c>
    </row>
    <row r="1281" spans="1:24">
      <c r="A1281" s="25" t="s">
        <v>24</v>
      </c>
      <c r="B1281" s="6" t="s">
        <v>1727</v>
      </c>
      <c r="C1281" s="6" t="s">
        <v>26</v>
      </c>
      <c r="D1281" s="26" t="s">
        <v>32</v>
      </c>
      <c r="E1281" s="6" t="s">
        <v>1730</v>
      </c>
      <c r="F1281" s="6"/>
      <c r="G1281" s="6" t="str" cm="1">
        <f t="array" ref="G1281">_xlfn.LET(
 _xlpm.txt, TRIM(E1281),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BLENDER-</v>
      </c>
      <c r="H1281" s="6" t="str">
        <f t="shared" si="95"/>
        <v>ITEM NO-RS-02</v>
      </c>
      <c r="I1281" s="6" t="str" cm="1">
        <f t="array" ref="I1281">_xlfn.LET(
 _xlpm.txt, E1281,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81" s="6" t="str" cm="1">
        <f t="array" ref="J1281">_xlfn.LET(
 _xlpm.txt, E1281,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81" s="6" t="e" cm="1">
        <f t="array" ref="K1281">_xlfn.LET(
 _xlpm.txt, E1281,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81" s="6" t="str">
        <f>IFERROR(_xlfn.TEXTAFTER(_xlfn.TEXTBEFORE(E1281," PER"),"USD ")," ")</f>
        <v xml:space="preserve"> </v>
      </c>
      <c r="M1281" s="6" t="e">
        <f t="shared" si="96"/>
        <v>#VALUE!</v>
      </c>
      <c r="N1281" s="6">
        <v>3000</v>
      </c>
      <c r="O1281" s="6" t="s">
        <v>28</v>
      </c>
      <c r="P1281" s="6">
        <v>588.31846999999993</v>
      </c>
      <c r="Q1281" s="6">
        <v>1764955.41</v>
      </c>
      <c r="R1281" s="6">
        <v>7.9234810774410764</v>
      </c>
      <c r="S1281" s="6">
        <v>23770.443232323229</v>
      </c>
      <c r="T1281" s="27">
        <v>646679.69999999995</v>
      </c>
      <c r="U1281" s="6">
        <f t="shared" si="97"/>
        <v>596.24195107744106</v>
      </c>
      <c r="V1281" s="6">
        <f t="shared" si="98"/>
        <v>2020</v>
      </c>
      <c r="W1281" s="10" t="str">
        <f>IFERROR(VLOOKUP(VALUE(D1281),'HSN Lookup'!$A:$B,2,0),"Unknown")</f>
        <v>Household Steel Items</v>
      </c>
      <c r="X1281" s="6" t="str">
        <f t="shared" si="99"/>
        <v>Other</v>
      </c>
    </row>
    <row r="1282" spans="1:24">
      <c r="A1282" s="25" t="s">
        <v>24</v>
      </c>
      <c r="B1282" s="6" t="s">
        <v>1731</v>
      </c>
      <c r="C1282" s="6" t="s">
        <v>26</v>
      </c>
      <c r="D1282" s="26" t="s">
        <v>29</v>
      </c>
      <c r="E1282" s="6" t="s">
        <v>1732</v>
      </c>
      <c r="F1282" s="6"/>
      <c r="G1282" s="6" t="str" cm="1">
        <f t="array" ref="G1282">_xlfn.LET(
 _xlpm.txt, TRIM(E1282),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 PCS SET - OKS-4156</v>
      </c>
      <c r="H1282" s="6" t="str">
        <f t="shared" ref="H1282:H1345" si="100">IFERROR(
    IF(
       AND(ISNUMBER(FIND("(",E1282)),
           NOT(ISNUMBER(SEARCH("QTY", _xlfn.TEXTBEFORE(_xlfn.TEXTAFTER(E1282,"("), ")"))))
       ),
       _xlfn.TEXTBEFORE(_xlfn.TEXTAFTER(E1282,"("), ")"),
       LEFT(E1282, FIND(" ", E1282 &amp; " ") - 1)
    ),
"")</f>
        <v>STEEL</v>
      </c>
      <c r="I1282" s="6" t="str" cm="1">
        <f t="array" ref="I1282">_xlfn.LET(
 _xlpm.txt, E1282,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82" s="6" t="e" cm="1">
        <f t="array" ref="J1282">_xlfn.LET(
 _xlpm.txt, E1282,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82" s="6" t="str" cm="1">
        <f t="array" ref="K1282">_xlfn.LET(
 _xlpm.txt, E1282,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1282" s="6" t="str">
        <f>IFERROR(_xlfn.TEXTAFTER(_xlfn.TEXTBEFORE(E1282," PER"),"USD ")," ")</f>
        <v>0.256</v>
      </c>
      <c r="M1282" s="6" t="str">
        <f t="shared" ref="M1282:M1345" si="101">IF(OR(K1282="PCS",K1282="PC",K1282="NOS"),"PCS",
IF(OR(K1282="SET",K1282="SETS"),"SET",
IF(K1282="PKT","PACK","OTHER")))</f>
        <v>SET</v>
      </c>
      <c r="N1282" s="6">
        <v>8908</v>
      </c>
      <c r="O1282" s="6" t="s">
        <v>28</v>
      </c>
      <c r="P1282" s="6">
        <v>222.412786259542</v>
      </c>
      <c r="Q1282" s="6">
        <v>1981253.1</v>
      </c>
      <c r="R1282" s="6">
        <v>2.9854065269737182</v>
      </c>
      <c r="S1282" s="6">
        <v>26594.001342281881</v>
      </c>
      <c r="T1282" s="27">
        <v>870958.9</v>
      </c>
      <c r="U1282" s="6">
        <f t="shared" ref="U1282:U1345" si="102">P1282+R1282</f>
        <v>225.39819278651572</v>
      </c>
      <c r="V1282" s="6">
        <f t="shared" ref="V1282:V1345" si="103">YEAR(B1282)</f>
        <v>2020</v>
      </c>
      <c r="W1282" s="10" t="str">
        <f>IFERROR(VLOOKUP(VALUE(D1282),'HSN Lookup'!$A:$B,2,0),"Unknown")</f>
        <v>Steel Scrubbers</v>
      </c>
      <c r="X1282" s="6" t="str">
        <f t="shared" ref="X1282:X1345" si="104">IF(ISNUMBER(SEARCH("SCRUBBER",G1282)),"Scrubber",
 IF(ISNUMBER(SEARCH("STRAINER",G1282)),"Tea Strainer",
 IF(ISNUMBER(SEARCH("BASKET",G1282)),"Basket",
 IF(ISNUMBER(SEARCH("HANGER",G1282)),"Hanger",
 IF(ISNUMBER(SEARCH("STAND",G1282)),"Cloth Stand",
 IF(ISNUMBER(SEARCH("SPRINKLER",G1282)),"Sprinkler",
 IF(ISNUMBER(SEARCH("HOLDER",G1282)),"Holder",
 IF(ISNUMBER(SEARCH("LUNCH BOX",G1282)),"Lunch Box",
 "Other"))))))))</f>
        <v>Scrubber</v>
      </c>
    </row>
    <row r="1283" spans="1:24">
      <c r="A1283" s="25" t="s">
        <v>24</v>
      </c>
      <c r="B1283" s="6" t="s">
        <v>1733</v>
      </c>
      <c r="C1283" s="6" t="s">
        <v>26</v>
      </c>
      <c r="D1283" s="26" t="s">
        <v>32</v>
      </c>
      <c r="E1283" s="6" t="s">
        <v>1734</v>
      </c>
      <c r="F1283" s="6" t="str">
        <f>LEFT(E1283, FIND(" ", E1283)-1)</f>
        <v>RYX-02-021A</v>
      </c>
      <c r="G1283" s="6" t="str" cm="1">
        <f t="array" ref="G1283">_xlfn.LET(
 _xlpm.txt, TRIM(E1283),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283" s="6" t="str">
        <f t="shared" si="100"/>
        <v>2592 NOS</v>
      </c>
      <c r="I1283" s="6" t="str" cm="1">
        <f t="array" ref="I1283">_xlfn.LET(
 _xlpm.txt, E1283,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83" s="6" t="str" cm="1">
        <f t="array" ref="J1283">_xlfn.LET(
 _xlpm.txt, E1283,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83" s="6" t="e" cm="1">
        <f t="array" ref="K1283">_xlfn.LET(
 _xlpm.txt, E1283,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83" s="6" t="str">
        <f>IFERROR(_xlfn.TEXTAFTER(_xlfn.TEXTBEFORE(E1283," PER"),"USD ")," ")</f>
        <v xml:space="preserve"> </v>
      </c>
      <c r="M1283" s="6" t="e">
        <f t="shared" si="101"/>
        <v>#VALUE!</v>
      </c>
      <c r="N1283" s="6">
        <v>9504</v>
      </c>
      <c r="O1283" s="6" t="s">
        <v>28</v>
      </c>
      <c r="P1283" s="6">
        <v>192.78123737373741</v>
      </c>
      <c r="Q1283" s="6">
        <v>1832192.88</v>
      </c>
      <c r="R1283" s="6">
        <v>2.5876676157548641</v>
      </c>
      <c r="S1283" s="6">
        <v>24593.193020134229</v>
      </c>
      <c r="T1283" s="27">
        <v>671315.5</v>
      </c>
      <c r="U1283" s="6">
        <f t="shared" si="102"/>
        <v>195.36890498949228</v>
      </c>
      <c r="V1283" s="6">
        <f t="shared" si="103"/>
        <v>2020</v>
      </c>
      <c r="W1283" s="10" t="str">
        <f>IFERROR(VLOOKUP(VALUE(D1283),'HSN Lookup'!$A:$B,2,0),"Unknown")</f>
        <v>Household Steel Items</v>
      </c>
      <c r="X1283" s="6" t="str">
        <f t="shared" si="104"/>
        <v>Cloth Stand</v>
      </c>
    </row>
    <row r="1284" spans="1:24">
      <c r="A1284" s="25" t="s">
        <v>24</v>
      </c>
      <c r="B1284" s="6" t="s">
        <v>1733</v>
      </c>
      <c r="C1284" s="6" t="s">
        <v>26</v>
      </c>
      <c r="D1284" s="26" t="s">
        <v>32</v>
      </c>
      <c r="E1284" s="6" t="s">
        <v>1735</v>
      </c>
      <c r="F1284" s="6"/>
      <c r="G1284" s="6" t="str" cm="1">
        <f t="array" ref="G1284">_xlfn.LET(
 _xlpm.txt, TRIM(E1284),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 NP-19</v>
      </c>
      <c r="H1284" s="6" t="str">
        <f t="shared" si="100"/>
        <v>STEEL</v>
      </c>
      <c r="I1284" s="6" t="str" cm="1">
        <f t="array" ref="I1284">_xlfn.LET(
 _xlpm.txt, E1284,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84" s="6" cm="1">
        <f t="array" ref="J1284">_xlfn.LET(
 _xlpm.txt, E1284,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30000</v>
      </c>
      <c r="K1284" s="6" t="str" cm="1">
        <f t="array" ref="K1284">_xlfn.LET(
 _xlpm.txt, E1284,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84" s="6" t="str">
        <f>IFERROR(_xlfn.TEXTAFTER(_xlfn.TEXTBEFORE(E1284," PER"),"USD ")," ")</f>
        <v>0.4821</v>
      </c>
      <c r="M1284" s="6" t="str">
        <f t="shared" si="101"/>
        <v>PCS</v>
      </c>
      <c r="N1284" s="6">
        <v>4687.5</v>
      </c>
      <c r="O1284" s="6" t="s">
        <v>28</v>
      </c>
      <c r="P1284" s="6">
        <v>242.98251306666671</v>
      </c>
      <c r="Q1284" s="6">
        <v>1138980.53</v>
      </c>
      <c r="R1284" s="6">
        <v>3.2615102425055928</v>
      </c>
      <c r="S1284" s="6">
        <v>15288.32926174497</v>
      </c>
      <c r="T1284" s="27">
        <v>417322.5</v>
      </c>
      <c r="U1284" s="6">
        <f t="shared" si="102"/>
        <v>246.24402330917229</v>
      </c>
      <c r="V1284" s="6">
        <f t="shared" si="103"/>
        <v>2020</v>
      </c>
      <c r="W1284" s="10" t="str">
        <f>IFERROR(VLOOKUP(VALUE(D1284),'HSN Lookup'!$A:$B,2,0),"Unknown")</f>
        <v>Household Steel Items</v>
      </c>
      <c r="X1284" s="6" t="str">
        <f t="shared" si="104"/>
        <v>Other</v>
      </c>
    </row>
    <row r="1285" spans="1:24">
      <c r="A1285" s="25" t="s">
        <v>24</v>
      </c>
      <c r="B1285" s="6" t="s">
        <v>1733</v>
      </c>
      <c r="C1285" s="6" t="s">
        <v>26</v>
      </c>
      <c r="D1285" s="26" t="s">
        <v>32</v>
      </c>
      <c r="E1285" s="6" t="s">
        <v>1736</v>
      </c>
      <c r="F1285" s="6"/>
      <c r="G1285" s="6" t="str" cm="1">
        <f t="array" ref="G1285">_xlfn.LET(
 _xlpm.txt, TRIM(E1285),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285" s="6" t="str">
        <f t="shared" si="100"/>
        <v>STEEL</v>
      </c>
      <c r="I1285" s="6" t="str" cm="1">
        <f t="array" ref="I1285">_xlfn.LET(
 _xlpm.txt, E1285,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85" s="6" cm="1">
        <f t="array" ref="J1285">_xlfn.LET(
 _xlpm.txt, E1285,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36000</v>
      </c>
      <c r="K1285" s="6" t="str" cm="1">
        <f t="array" ref="K1285">_xlfn.LET(
 _xlpm.txt, E1285,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85" s="6" t="str">
        <f>IFERROR(_xlfn.TEXTAFTER(_xlfn.TEXTBEFORE(E1285," PER"),"USD ")," ")</f>
        <v>0.4347</v>
      </c>
      <c r="M1285" s="6" t="str">
        <f t="shared" si="101"/>
        <v>PCS</v>
      </c>
      <c r="N1285" s="6">
        <v>3360</v>
      </c>
      <c r="O1285" s="6" t="s">
        <v>28</v>
      </c>
      <c r="P1285" s="6">
        <v>366.78433333333328</v>
      </c>
      <c r="Q1285" s="6">
        <v>1232395.3600000001</v>
      </c>
      <c r="R1285" s="6">
        <v>4.9232796420581657</v>
      </c>
      <c r="S1285" s="6">
        <v>16542.219597315441</v>
      </c>
      <c r="T1285" s="27">
        <v>451549.7</v>
      </c>
      <c r="U1285" s="6">
        <f t="shared" si="102"/>
        <v>371.70761297539144</v>
      </c>
      <c r="V1285" s="6">
        <f t="shared" si="103"/>
        <v>2020</v>
      </c>
      <c r="W1285" s="10" t="str">
        <f>IFERROR(VLOOKUP(VALUE(D1285),'HSN Lookup'!$A:$B,2,0),"Unknown")</f>
        <v>Household Steel Items</v>
      </c>
      <c r="X1285" s="6" t="str">
        <f t="shared" si="104"/>
        <v>Other</v>
      </c>
    </row>
    <row r="1286" spans="1:24">
      <c r="A1286" s="25" t="s">
        <v>24</v>
      </c>
      <c r="B1286" s="6" t="s">
        <v>1733</v>
      </c>
      <c r="C1286" s="6" t="s">
        <v>26</v>
      </c>
      <c r="D1286" s="26" t="s">
        <v>32</v>
      </c>
      <c r="E1286" s="6" t="s">
        <v>1737</v>
      </c>
      <c r="F1286" s="6" t="str">
        <f>LEFT(E1286, FIND(" ", E1286)-1)</f>
        <v>RYX-02-020</v>
      </c>
      <c r="G1286" s="6" t="str" cm="1">
        <f t="array" ref="G1286">_xlfn.LET(
 _xlpm.txt, TRIM(E1286),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286" s="6" t="str">
        <f t="shared" si="100"/>
        <v>2464 NOS</v>
      </c>
      <c r="I1286" s="6" t="str" cm="1">
        <f t="array" ref="I1286">_xlfn.LET(
 _xlpm.txt, E1286,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86" s="6" t="str" cm="1">
        <f t="array" ref="J1286">_xlfn.LET(
 _xlpm.txt, E1286,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86" s="6" t="e" cm="1">
        <f t="array" ref="K1286">_xlfn.LET(
 _xlpm.txt, E1286,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86" s="6" t="str">
        <f>IFERROR(_xlfn.TEXTAFTER(_xlfn.TEXTBEFORE(E1286," PER"),"USD ")," ")</f>
        <v xml:space="preserve"> </v>
      </c>
      <c r="M1286" s="6" t="e">
        <f t="shared" si="101"/>
        <v>#VALUE!</v>
      </c>
      <c r="N1286" s="6">
        <v>8008</v>
      </c>
      <c r="O1286" s="6" t="s">
        <v>28</v>
      </c>
      <c r="P1286" s="6">
        <v>349.00640734265733</v>
      </c>
      <c r="Q1286" s="6">
        <v>2794843.31</v>
      </c>
      <c r="R1286" s="6">
        <v>4.6846497629886894</v>
      </c>
      <c r="S1286" s="6">
        <v>37514.67530201342</v>
      </c>
      <c r="T1286" s="27">
        <v>1024030.7</v>
      </c>
      <c r="U1286" s="6">
        <f t="shared" si="102"/>
        <v>353.691057105646</v>
      </c>
      <c r="V1286" s="6">
        <f t="shared" si="103"/>
        <v>2020</v>
      </c>
      <c r="W1286" s="10" t="str">
        <f>IFERROR(VLOOKUP(VALUE(D1286),'HSN Lookup'!$A:$B,2,0),"Unknown")</f>
        <v>Household Steel Items</v>
      </c>
      <c r="X1286" s="6" t="str">
        <f t="shared" si="104"/>
        <v>Cloth Stand</v>
      </c>
    </row>
    <row r="1287" spans="1:24">
      <c r="A1287" s="25" t="s">
        <v>24</v>
      </c>
      <c r="B1287" s="6" t="s">
        <v>1738</v>
      </c>
      <c r="C1287" s="6" t="s">
        <v>26</v>
      </c>
      <c r="D1287" s="26" t="s">
        <v>32</v>
      </c>
      <c r="E1287" s="6" t="s">
        <v>1739</v>
      </c>
      <c r="F1287" s="6"/>
      <c r="G1287" s="6" t="str" cm="1">
        <f t="array" ref="G1287">_xlfn.LET(
 _xlpm.txt, TRIM(E1287),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HEXA - KL326D-9S</v>
      </c>
      <c r="H1287" s="6" t="str">
        <f t="shared" si="100"/>
        <v>MILD STEEL</v>
      </c>
      <c r="I1287" s="6" t="str" cm="1">
        <f t="array" ref="I1287">_xlfn.LET(
 _xlpm.txt, E1287,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87" s="6" t="str" cm="1">
        <f t="array" ref="J1287">_xlfn.LET(
 _xlpm.txt, E1287,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87" s="6" t="e" cm="1">
        <f t="array" ref="K1287">_xlfn.LET(
 _xlpm.txt, E1287,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87" s="6" t="str">
        <f>IFERROR(_xlfn.TEXTAFTER(_xlfn.TEXTBEFORE(E1287," PER"),"USD ")," ")</f>
        <v xml:space="preserve"> </v>
      </c>
      <c r="M1287" s="6" t="e">
        <f t="shared" si="101"/>
        <v>#VALUE!</v>
      </c>
      <c r="N1287" s="6">
        <v>5500</v>
      </c>
      <c r="O1287" s="6" t="s">
        <v>28</v>
      </c>
      <c r="P1287" s="6">
        <v>321.0617509090909</v>
      </c>
      <c r="Q1287" s="6">
        <v>1765839.63</v>
      </c>
      <c r="R1287" s="6">
        <v>4.3095537034777296</v>
      </c>
      <c r="S1287" s="6">
        <v>23702.545369127511</v>
      </c>
      <c r="T1287" s="27">
        <v>647003.6</v>
      </c>
      <c r="U1287" s="6">
        <f t="shared" si="102"/>
        <v>325.37130461256862</v>
      </c>
      <c r="V1287" s="6">
        <f t="shared" si="103"/>
        <v>2020</v>
      </c>
      <c r="W1287" s="10" t="str">
        <f>IFERROR(VLOOKUP(VALUE(D1287),'HSN Lookup'!$A:$B,2,0),"Unknown")</f>
        <v>Household Steel Items</v>
      </c>
      <c r="X1287" s="6" t="str">
        <f t="shared" si="104"/>
        <v>Other</v>
      </c>
    </row>
    <row r="1288" spans="1:24">
      <c r="A1288" s="25" t="s">
        <v>24</v>
      </c>
      <c r="B1288" s="6" t="s">
        <v>1738</v>
      </c>
      <c r="C1288" s="6" t="s">
        <v>26</v>
      </c>
      <c r="D1288" s="26" t="s">
        <v>32</v>
      </c>
      <c r="E1288" s="6" t="s">
        <v>1740</v>
      </c>
      <c r="F1288" s="6"/>
      <c r="G1288" s="6" t="str" cm="1">
        <f t="array" ref="G1288">_xlfn.LET(
 _xlpm.txt, TRIM(E1288),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 KL3241-8S</v>
      </c>
      <c r="H1288" s="6" t="str">
        <f t="shared" si="100"/>
        <v>MILD STEEL</v>
      </c>
      <c r="I1288" s="6" t="str" cm="1">
        <f t="array" ref="I1288">_xlfn.LET(
 _xlpm.txt, E1288,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88" s="6" t="str" cm="1">
        <f t="array" ref="J1288">_xlfn.LET(
 _xlpm.txt, E1288,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88" s="6" t="e" cm="1">
        <f t="array" ref="K1288">_xlfn.LET(
 _xlpm.txt, E1288,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88" s="6" t="str">
        <f>IFERROR(_xlfn.TEXTAFTER(_xlfn.TEXTBEFORE(E1288," PER"),"USD ")," ")</f>
        <v xml:space="preserve"> </v>
      </c>
      <c r="M1288" s="6" t="e">
        <f t="shared" si="101"/>
        <v>#VALUE!</v>
      </c>
      <c r="N1288" s="6">
        <v>5050.8</v>
      </c>
      <c r="O1288" s="6" t="s">
        <v>28</v>
      </c>
      <c r="P1288" s="6">
        <v>353.88766730022968</v>
      </c>
      <c r="Q1288" s="6">
        <v>1787415.83</v>
      </c>
      <c r="R1288" s="6">
        <v>4.7501700308755659</v>
      </c>
      <c r="S1288" s="6">
        <v>23992.158791946309</v>
      </c>
      <c r="T1288" s="27">
        <v>654909.19999999995</v>
      </c>
      <c r="U1288" s="6">
        <f t="shared" si="102"/>
        <v>358.63783733110523</v>
      </c>
      <c r="V1288" s="6">
        <f t="shared" si="103"/>
        <v>2020</v>
      </c>
      <c r="W1288" s="10" t="str">
        <f>IFERROR(VLOOKUP(VALUE(D1288),'HSN Lookup'!$A:$B,2,0),"Unknown")</f>
        <v>Household Steel Items</v>
      </c>
      <c r="X1288" s="6" t="str">
        <f t="shared" si="104"/>
        <v>Other</v>
      </c>
    </row>
    <row r="1289" spans="1:24">
      <c r="A1289" s="25" t="s">
        <v>24</v>
      </c>
      <c r="B1289" s="6" t="s">
        <v>1741</v>
      </c>
      <c r="C1289" s="6" t="s">
        <v>26</v>
      </c>
      <c r="D1289" s="26" t="s">
        <v>29</v>
      </c>
      <c r="E1289" s="6" t="s">
        <v>1742</v>
      </c>
      <c r="F1289" s="6"/>
      <c r="G1289" s="6" t="str" cm="1">
        <f t="array" ref="G1289">_xlfn.LET(
 _xlpm.txt, TRIM(E1289),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 - 8001-2</v>
      </c>
      <c r="H1289" s="6" t="str">
        <f t="shared" si="100"/>
        <v>STEEL</v>
      </c>
      <c r="I1289" s="6" t="str" cm="1">
        <f t="array" ref="I1289">_xlfn.LET(
 _xlpm.txt, E1289,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89" s="6" t="e" cm="1">
        <f t="array" ref="J1289">_xlfn.LET(
 _xlpm.txt, E1289,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89" s="6" t="str" cm="1">
        <f t="array" ref="K1289">_xlfn.LET(
 _xlpm.txt, E1289,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1289" s="6" t="str">
        <f>IFERROR(_xlfn.TEXTAFTER(_xlfn.TEXTBEFORE(E1289," PER"),"USD ")," ")</f>
        <v>0.151</v>
      </c>
      <c r="M1289" s="6" t="str">
        <f t="shared" si="101"/>
        <v>SET</v>
      </c>
      <c r="N1289" s="6">
        <v>4865</v>
      </c>
      <c r="O1289" s="6" t="s">
        <v>28</v>
      </c>
      <c r="P1289" s="6">
        <v>404.70777595066812</v>
      </c>
      <c r="Q1289" s="6">
        <v>1968903.33</v>
      </c>
      <c r="R1289" s="6">
        <v>5.4250372111349607</v>
      </c>
      <c r="S1289" s="6">
        <v>26392.806032171589</v>
      </c>
      <c r="T1289" s="27">
        <v>865530</v>
      </c>
      <c r="U1289" s="6">
        <f t="shared" si="102"/>
        <v>410.13281316180309</v>
      </c>
      <c r="V1289" s="6">
        <f t="shared" si="103"/>
        <v>2020</v>
      </c>
      <c r="W1289" s="10" t="str">
        <f>IFERROR(VLOOKUP(VALUE(D1289),'HSN Lookup'!$A:$B,2,0),"Unknown")</f>
        <v>Steel Scrubbers</v>
      </c>
      <c r="X1289" s="6" t="str">
        <f t="shared" si="104"/>
        <v>Scrubber</v>
      </c>
    </row>
    <row r="1290" spans="1:24">
      <c r="A1290" s="25" t="s">
        <v>24</v>
      </c>
      <c r="B1290" s="6" t="s">
        <v>1743</v>
      </c>
      <c r="C1290" s="6" t="s">
        <v>26</v>
      </c>
      <c r="D1290" s="26" t="s">
        <v>32</v>
      </c>
      <c r="E1290" s="6" t="s">
        <v>1744</v>
      </c>
      <c r="F1290" s="6"/>
      <c r="G1290" s="6" t="str" cm="1">
        <f t="array" ref="G1290">_xlfn.LET(
 _xlpm.txt, TRIM(E1290),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 DS-25</v>
      </c>
      <c r="H1290" s="6" t="str">
        <f t="shared" si="100"/>
        <v>STAINLESS</v>
      </c>
      <c r="I1290" s="6" t="str" cm="1">
        <f t="array" ref="I1290">_xlfn.LET(
 _xlpm.txt, E1290,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90" s="6" cm="1">
        <f t="array" ref="J1290">_xlfn.LET(
 _xlpm.txt, E1290,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-50400</v>
      </c>
      <c r="K1290" s="6" t="str" cm="1">
        <f t="array" ref="K1290">_xlfn.LET(
 _xlpm.txt, E1290,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90" s="6" t="str">
        <f>IFERROR(_xlfn.TEXTAFTER(_xlfn.TEXTBEFORE(E1290," PER"),"USD ")," ")</f>
        <v>0.2078</v>
      </c>
      <c r="M1290" s="6" t="str">
        <f t="shared" si="101"/>
        <v>PCS</v>
      </c>
      <c r="N1290" s="6">
        <v>1680</v>
      </c>
      <c r="O1290" s="6" t="s">
        <v>28</v>
      </c>
      <c r="P1290" s="6">
        <v>485.18457738095242</v>
      </c>
      <c r="Q1290" s="6">
        <v>815110.09</v>
      </c>
      <c r="R1290" s="6">
        <v>6.5477000996079946</v>
      </c>
      <c r="S1290" s="6">
        <v>11000.13616734143</v>
      </c>
      <c r="T1290" s="27">
        <v>298656.3</v>
      </c>
      <c r="U1290" s="6">
        <f t="shared" si="102"/>
        <v>491.73227748056041</v>
      </c>
      <c r="V1290" s="6">
        <f t="shared" si="103"/>
        <v>2020</v>
      </c>
      <c r="W1290" s="10" t="str">
        <f>IFERROR(VLOOKUP(VALUE(D1290),'HSN Lookup'!$A:$B,2,0),"Unknown")</f>
        <v>Household Steel Items</v>
      </c>
      <c r="X1290" s="6" t="str">
        <f t="shared" si="104"/>
        <v>Other</v>
      </c>
    </row>
    <row r="1291" spans="1:24">
      <c r="A1291" s="25" t="s">
        <v>24</v>
      </c>
      <c r="B1291" s="6" t="s">
        <v>1743</v>
      </c>
      <c r="C1291" s="6" t="s">
        <v>26</v>
      </c>
      <c r="D1291" s="26" t="s">
        <v>32</v>
      </c>
      <c r="E1291" s="6" t="s">
        <v>1745</v>
      </c>
      <c r="F1291" s="6"/>
      <c r="G1291" s="6" t="str" cm="1">
        <f t="array" ref="G1291">_xlfn.LET(
 _xlpm.txt, TRIM(E1291),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291" s="6" t="str">
        <f t="shared" si="100"/>
        <v>STEEL</v>
      </c>
      <c r="I1291" s="6" t="str" cm="1">
        <f t="array" ref="I1291">_xlfn.LET(
 _xlpm.txt, E1291,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91" s="6" cm="1">
        <f t="array" ref="J1291">_xlfn.LET(
 _xlpm.txt, E1291,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-30000</v>
      </c>
      <c r="K1291" s="6" t="str" cm="1">
        <f t="array" ref="K1291">_xlfn.LET(
 _xlpm.txt, E1291,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91" s="6" t="str">
        <f>IFERROR(_xlfn.TEXTAFTER(_xlfn.TEXTBEFORE(E1291," PER"),"USD ")," ")</f>
        <v>0.4258</v>
      </c>
      <c r="M1291" s="6" t="str">
        <f t="shared" si="101"/>
        <v>PCS</v>
      </c>
      <c r="N1291" s="6">
        <v>2800</v>
      </c>
      <c r="O1291" s="6" t="s">
        <v>28</v>
      </c>
      <c r="P1291" s="6">
        <v>355.06599642857151</v>
      </c>
      <c r="Q1291" s="6">
        <v>994184.79</v>
      </c>
      <c r="R1291" s="6">
        <v>4.7917138519375371</v>
      </c>
      <c r="S1291" s="6">
        <v>13416.798785425101</v>
      </c>
      <c r="T1291" s="27">
        <v>364269.4</v>
      </c>
      <c r="U1291" s="6">
        <f t="shared" si="102"/>
        <v>359.85771028050902</v>
      </c>
      <c r="V1291" s="6">
        <f t="shared" si="103"/>
        <v>2020</v>
      </c>
      <c r="W1291" s="10" t="str">
        <f>IFERROR(VLOOKUP(VALUE(D1291),'HSN Lookup'!$A:$B,2,0),"Unknown")</f>
        <v>Household Steel Items</v>
      </c>
      <c r="X1291" s="6" t="str">
        <f t="shared" si="104"/>
        <v>Other</v>
      </c>
    </row>
    <row r="1292" spans="1:24">
      <c r="A1292" s="25" t="s">
        <v>24</v>
      </c>
      <c r="B1292" s="6" t="s">
        <v>1743</v>
      </c>
      <c r="C1292" s="6" t="s">
        <v>26</v>
      </c>
      <c r="D1292" s="26" t="s">
        <v>32</v>
      </c>
      <c r="E1292" s="6" t="s">
        <v>1746</v>
      </c>
      <c r="F1292" s="6"/>
      <c r="G1292" s="6" t="str" cm="1">
        <f t="array" ref="G1292">_xlfn.LET(
 _xlpm.txt, TRIM(E1292),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 NP-55</v>
      </c>
      <c r="H1292" s="6" t="str">
        <f t="shared" si="100"/>
        <v>STEEL</v>
      </c>
      <c r="I1292" s="6" t="str" cm="1">
        <f t="array" ref="I1292">_xlfn.LET(
 _xlpm.txt, E1292,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92" s="6" cm="1">
        <f t="array" ref="J1292">_xlfn.LET(
 _xlpm.txt, E1292,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-61200</v>
      </c>
      <c r="K1292" s="6" t="str" cm="1">
        <f t="array" ref="K1292">_xlfn.LET(
 _xlpm.txt, E1292,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92" s="6" t="str">
        <f>IFERROR(_xlfn.TEXTAFTER(_xlfn.TEXTBEFORE(E1292," PER"),"USD ")," ")</f>
        <v>0.3023</v>
      </c>
      <c r="M1292" s="6" t="str">
        <f t="shared" si="101"/>
        <v>PCS</v>
      </c>
      <c r="N1292" s="6">
        <v>2805</v>
      </c>
      <c r="O1292" s="6" t="s">
        <v>28</v>
      </c>
      <c r="P1292" s="6">
        <v>513.33026381461673</v>
      </c>
      <c r="Q1292" s="6">
        <v>1439891.39</v>
      </c>
      <c r="R1292" s="6">
        <v>6.9275339246237078</v>
      </c>
      <c r="S1292" s="6">
        <v>19431.732658569501</v>
      </c>
      <c r="T1292" s="27">
        <v>527576.19999999995</v>
      </c>
      <c r="U1292" s="6">
        <f t="shared" si="102"/>
        <v>520.25779773924046</v>
      </c>
      <c r="V1292" s="6">
        <f t="shared" si="103"/>
        <v>2020</v>
      </c>
      <c r="W1292" s="10" t="str">
        <f>IFERROR(VLOOKUP(VALUE(D1292),'HSN Lookup'!$A:$B,2,0),"Unknown")</f>
        <v>Household Steel Items</v>
      </c>
      <c r="X1292" s="6" t="str">
        <f t="shared" si="104"/>
        <v>Tea Strainer</v>
      </c>
    </row>
    <row r="1293" spans="1:24">
      <c r="A1293" s="25" t="s">
        <v>24</v>
      </c>
      <c r="B1293" s="6" t="s">
        <v>1747</v>
      </c>
      <c r="C1293" s="6" t="s">
        <v>26</v>
      </c>
      <c r="D1293" s="26" t="s">
        <v>32</v>
      </c>
      <c r="E1293" s="6" t="s">
        <v>1748</v>
      </c>
      <c r="F1293" s="6"/>
      <c r="G1293" s="6" t="str" cm="1">
        <f t="array" ref="G1293">_xlfn.LET(
 _xlpm.txt, TRIM(E1293),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 NP-20</v>
      </c>
      <c r="H1293" s="6" t="str">
        <f t="shared" si="100"/>
        <v>STAINLESS</v>
      </c>
      <c r="I1293" s="6" t="str" cm="1">
        <f t="array" ref="I1293">_xlfn.LET(
 _xlpm.txt, E1293,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93" s="6" cm="1">
        <f t="array" ref="J1293">_xlfn.LET(
 _xlpm.txt, E1293,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-38160</v>
      </c>
      <c r="K1293" s="6" t="str" cm="1">
        <f t="array" ref="K1293">_xlfn.LET(
 _xlpm.txt, E1293,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93" s="6" t="str">
        <f>IFERROR(_xlfn.TEXTAFTER(_xlfn.TEXTBEFORE(E1293," PER"),"USD ")," ")</f>
        <v>1.022</v>
      </c>
      <c r="M1293" s="6" t="str">
        <f t="shared" si="101"/>
        <v>PCS</v>
      </c>
      <c r="N1293" s="6">
        <v>6784</v>
      </c>
      <c r="O1293" s="6" t="s">
        <v>28</v>
      </c>
      <c r="P1293" s="6">
        <v>447.11967275943402</v>
      </c>
      <c r="Q1293" s="6">
        <v>3033259.86</v>
      </c>
      <c r="R1293" s="6">
        <v>6.0340036809640214</v>
      </c>
      <c r="S1293" s="6">
        <v>40934.680971659916</v>
      </c>
      <c r="T1293" s="27">
        <v>1111386.3999999999</v>
      </c>
      <c r="U1293" s="6">
        <f t="shared" si="102"/>
        <v>453.15367644039804</v>
      </c>
      <c r="V1293" s="6">
        <f t="shared" si="103"/>
        <v>2020</v>
      </c>
      <c r="W1293" s="10" t="str">
        <f>IFERROR(VLOOKUP(VALUE(D1293),'HSN Lookup'!$A:$B,2,0),"Unknown")</f>
        <v>Household Steel Items</v>
      </c>
      <c r="X1293" s="6" t="str">
        <f t="shared" si="104"/>
        <v>Other</v>
      </c>
    </row>
    <row r="1294" spans="1:24">
      <c r="A1294" s="25" t="s">
        <v>24</v>
      </c>
      <c r="B1294" s="6" t="s">
        <v>1747</v>
      </c>
      <c r="C1294" s="6" t="s">
        <v>26</v>
      </c>
      <c r="D1294" s="26" t="s">
        <v>32</v>
      </c>
      <c r="E1294" s="6" t="s">
        <v>1749</v>
      </c>
      <c r="F1294" s="6"/>
      <c r="G1294" s="6" t="str" cm="1">
        <f t="array" ref="G1294">_xlfn.LET(
 _xlpm.txt, TRIM(E1294),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294" s="6" t="str">
        <f t="shared" si="100"/>
        <v>STEEL</v>
      </c>
      <c r="I1294" s="6" t="str" cm="1">
        <f t="array" ref="I1294">_xlfn.LET(
 _xlpm.txt, E1294,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94" s="6" cm="1">
        <f t="array" ref="J1294">_xlfn.LET(
 _xlpm.txt, E1294,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-72000</v>
      </c>
      <c r="K1294" s="6" t="str" cm="1">
        <f t="array" ref="K1294">_xlfn.LET(
 _xlpm.txt, E1294,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94" s="6" t="str">
        <f>IFERROR(_xlfn.TEXTAFTER(_xlfn.TEXTBEFORE(E1294," PER"),"USD ")," ")</f>
        <v>0.4263</v>
      </c>
      <c r="M1294" s="6" t="str">
        <f t="shared" si="101"/>
        <v>PCS</v>
      </c>
      <c r="N1294" s="6">
        <v>6720</v>
      </c>
      <c r="O1294" s="6" t="s">
        <v>28</v>
      </c>
      <c r="P1294" s="6">
        <v>353.51989285714291</v>
      </c>
      <c r="Q1294" s="6">
        <v>2375653.6800000002</v>
      </c>
      <c r="R1294" s="6">
        <v>4.770848756506652</v>
      </c>
      <c r="S1294" s="6">
        <v>32060.103643724698</v>
      </c>
      <c r="T1294" s="27">
        <v>870439.5</v>
      </c>
      <c r="U1294" s="6">
        <f t="shared" si="102"/>
        <v>358.29074161364957</v>
      </c>
      <c r="V1294" s="6">
        <f t="shared" si="103"/>
        <v>2020</v>
      </c>
      <c r="W1294" s="10" t="str">
        <f>IFERROR(VLOOKUP(VALUE(D1294),'HSN Lookup'!$A:$B,2,0),"Unknown")</f>
        <v>Household Steel Items</v>
      </c>
      <c r="X1294" s="6" t="str">
        <f t="shared" si="104"/>
        <v>Other</v>
      </c>
    </row>
    <row r="1295" spans="1:24">
      <c r="A1295" s="25" t="s">
        <v>24</v>
      </c>
      <c r="B1295" s="6" t="s">
        <v>1747</v>
      </c>
      <c r="C1295" s="6" t="s">
        <v>26</v>
      </c>
      <c r="D1295" s="26" t="s">
        <v>32</v>
      </c>
      <c r="E1295" s="6" t="s">
        <v>1750</v>
      </c>
      <c r="F1295" s="6"/>
      <c r="G1295" s="6" t="str" cm="1">
        <f t="array" ref="G1295">_xlfn.LET(
 _xlpm.txt, TRIM(E1295),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SK750 - SL-01</v>
      </c>
      <c r="H1295" s="6" t="str">
        <f t="shared" si="100"/>
        <v>STAINLESS</v>
      </c>
      <c r="I1295" s="6" t="str" cm="1">
        <f t="array" ref="I1295">_xlfn.LET(
 _xlpm.txt, E1295,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95" s="6" cm="1">
        <f t="array" ref="J1295">_xlfn.LET(
 _xlpm.txt, E1295,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-2232</v>
      </c>
      <c r="K1295" s="6" t="str" cm="1">
        <f t="array" ref="K1295">_xlfn.LET(
 _xlpm.txt, E1295,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95" s="6" t="str">
        <f>IFERROR(_xlfn.TEXTAFTER(_xlfn.TEXTBEFORE(E1295," PER"),"USD ")," ")</f>
        <v>1.20</v>
      </c>
      <c r="M1295" s="6" t="str">
        <f t="shared" si="101"/>
        <v>PCS</v>
      </c>
      <c r="N1295" s="6">
        <v>421.6</v>
      </c>
      <c r="O1295" s="6" t="s">
        <v>28</v>
      </c>
      <c r="P1295" s="6">
        <v>494.11174098671728</v>
      </c>
      <c r="Q1295" s="6">
        <v>208317.51</v>
      </c>
      <c r="R1295" s="6">
        <v>6.6681746421959156</v>
      </c>
      <c r="S1295" s="6">
        <v>2811.3024291497982</v>
      </c>
      <c r="T1295" s="27">
        <v>76327.600000000006</v>
      </c>
      <c r="U1295" s="6">
        <f t="shared" si="102"/>
        <v>500.77991562891322</v>
      </c>
      <c r="V1295" s="6">
        <f t="shared" si="103"/>
        <v>2020</v>
      </c>
      <c r="W1295" s="10" t="str">
        <f>IFERROR(VLOOKUP(VALUE(D1295),'HSN Lookup'!$A:$B,2,0),"Unknown")</f>
        <v>Household Steel Items</v>
      </c>
      <c r="X1295" s="6" t="str">
        <f t="shared" si="104"/>
        <v>Other</v>
      </c>
    </row>
    <row r="1296" spans="1:24">
      <c r="A1296" s="25" t="s">
        <v>24</v>
      </c>
      <c r="B1296" s="6" t="s">
        <v>1751</v>
      </c>
      <c r="C1296" s="6" t="s">
        <v>26</v>
      </c>
      <c r="D1296" s="26" t="s">
        <v>32</v>
      </c>
      <c r="E1296" s="6" t="s">
        <v>1752</v>
      </c>
      <c r="F1296" s="6" t="str">
        <f>LEFT(E1296, FIND(" ", E1296)-1)</f>
        <v>RYX-02-020</v>
      </c>
      <c r="G1296" s="6" t="str" cm="1">
        <f t="array" ref="G1296">_xlfn.LET(
 _xlpm.txt, TRIM(E1296),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296" s="6" t="str">
        <f t="shared" si="100"/>
        <v>1232 NOS</v>
      </c>
      <c r="I1296" s="6" t="str" cm="1">
        <f t="array" ref="I1296">_xlfn.LET(
 _xlpm.txt, E1296,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96" s="6" t="str" cm="1">
        <f t="array" ref="J1296">_xlfn.LET(
 _xlpm.txt, E1296,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296" s="6" t="e" cm="1">
        <f t="array" ref="K1296">_xlfn.LET(
 _xlpm.txt, E1296,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296" s="6" t="str">
        <f>IFERROR(_xlfn.TEXTAFTER(_xlfn.TEXTBEFORE(E1296," PER"),"USD ")," ")</f>
        <v xml:space="preserve"> </v>
      </c>
      <c r="M1296" s="6" t="e">
        <f t="shared" si="101"/>
        <v>#VALUE!</v>
      </c>
      <c r="N1296" s="6">
        <v>4004</v>
      </c>
      <c r="O1296" s="6" t="s">
        <v>28</v>
      </c>
      <c r="P1296" s="6">
        <v>337.04969780219778</v>
      </c>
      <c r="Q1296" s="6">
        <v>1349546.99</v>
      </c>
      <c r="R1296" s="6">
        <v>4.4407074809248712</v>
      </c>
      <c r="S1296" s="6">
        <v>17780.59275362319</v>
      </c>
      <c r="T1296" s="27">
        <v>494474</v>
      </c>
      <c r="U1296" s="6">
        <f t="shared" si="102"/>
        <v>341.49040528312264</v>
      </c>
      <c r="V1296" s="6">
        <f t="shared" si="103"/>
        <v>2020</v>
      </c>
      <c r="W1296" s="10" t="str">
        <f>IFERROR(VLOOKUP(VALUE(D1296),'HSN Lookup'!$A:$B,2,0),"Unknown")</f>
        <v>Household Steel Items</v>
      </c>
      <c r="X1296" s="6" t="str">
        <f t="shared" si="104"/>
        <v>Cloth Stand</v>
      </c>
    </row>
    <row r="1297" spans="1:24">
      <c r="A1297" s="25" t="s">
        <v>24</v>
      </c>
      <c r="B1297" s="6" t="s">
        <v>1753</v>
      </c>
      <c r="C1297" s="6" t="s">
        <v>26</v>
      </c>
      <c r="D1297" s="26" t="s">
        <v>32</v>
      </c>
      <c r="E1297" s="6" t="s">
        <v>1754</v>
      </c>
      <c r="F1297" s="6"/>
      <c r="G1297" s="6" t="str" cm="1">
        <f t="array" ref="G1297">_xlfn.LET(
 _xlpm.txt, TRIM(E1297),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CADDLE AM-254</v>
      </c>
      <c r="H1297" s="6" t="str">
        <f t="shared" si="100"/>
        <v>STEEL</v>
      </c>
      <c r="I1297" s="6" t="str" cm="1">
        <f t="array" ref="I1297">_xlfn.LET(
 _xlpm.txt, E1297,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97" s="6" t="e" cm="1">
        <f t="array" ref="J1297">_xlfn.LET(
 _xlpm.txt, E1297,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97" s="6" t="str" cm="1">
        <f t="array" ref="K1297">_xlfn.LET(
 _xlpm.txt, E1297,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97" s="6" t="str">
        <f>IFERROR(_xlfn.TEXTAFTER(_xlfn.TEXTBEFORE(E1297," PER"),"USD ")," ")</f>
        <v>0.516</v>
      </c>
      <c r="M1297" s="6" t="str">
        <f t="shared" si="101"/>
        <v>PCS</v>
      </c>
      <c r="N1297" s="6">
        <v>60</v>
      </c>
      <c r="O1297" s="6" t="s">
        <v>28</v>
      </c>
      <c r="P1297" s="6">
        <v>369.26583333333332</v>
      </c>
      <c r="Q1297" s="6">
        <v>22155.95</v>
      </c>
      <c r="R1297" s="6">
        <v>4.8651624945103196</v>
      </c>
      <c r="S1297" s="6">
        <v>291.90974967061919</v>
      </c>
      <c r="T1297" s="27">
        <v>8117.9</v>
      </c>
      <c r="U1297" s="6">
        <f t="shared" si="102"/>
        <v>374.13099582784366</v>
      </c>
      <c r="V1297" s="6">
        <f t="shared" si="103"/>
        <v>2020</v>
      </c>
      <c r="W1297" s="10" t="str">
        <f>IFERROR(VLOOKUP(VALUE(D1297),'HSN Lookup'!$A:$B,2,0),"Unknown")</f>
        <v>Household Steel Items</v>
      </c>
      <c r="X1297" s="6" t="str">
        <f t="shared" si="104"/>
        <v>Other</v>
      </c>
    </row>
    <row r="1298" spans="1:24">
      <c r="A1298" s="25" t="s">
        <v>24</v>
      </c>
      <c r="B1298" s="6" t="s">
        <v>1753</v>
      </c>
      <c r="C1298" s="6" t="s">
        <v>26</v>
      </c>
      <c r="D1298" s="26" t="s">
        <v>32</v>
      </c>
      <c r="E1298" s="6" t="s">
        <v>1755</v>
      </c>
      <c r="F1298" s="6"/>
      <c r="G1298" s="6" t="str" cm="1">
        <f t="array" ref="G1298">_xlfn.LET(
 _xlpm.txt, TRIM(E1298),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NP-003</v>
      </c>
      <c r="H1298" s="6" t="str">
        <f t="shared" si="100"/>
        <v>STEEL</v>
      </c>
      <c r="I1298" s="6" t="str" cm="1">
        <f t="array" ref="I1298">_xlfn.LET(
 _xlpm.txt, E1298,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98" s="6" t="e" cm="1">
        <f t="array" ref="J1298">_xlfn.LET(
 _xlpm.txt, E1298,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98" s="6" t="str" cm="1">
        <f t="array" ref="K1298">_xlfn.LET(
 _xlpm.txt, E1298,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98" s="6" t="str">
        <f>IFERROR(_xlfn.TEXTAFTER(_xlfn.TEXTBEFORE(E1298," PER"),"USD ")," ")</f>
        <v>0.425</v>
      </c>
      <c r="M1298" s="6" t="str">
        <f t="shared" si="101"/>
        <v>PCS</v>
      </c>
      <c r="N1298" s="6">
        <v>3920</v>
      </c>
      <c r="O1298" s="6" t="s">
        <v>28</v>
      </c>
      <c r="P1298" s="6">
        <v>362.07546173469387</v>
      </c>
      <c r="Q1298" s="6">
        <v>1419335.81</v>
      </c>
      <c r="R1298" s="6">
        <v>4.7704276908391812</v>
      </c>
      <c r="S1298" s="6">
        <v>18700.07654808959</v>
      </c>
      <c r="T1298" s="27">
        <v>520044.7</v>
      </c>
      <c r="U1298" s="6">
        <f t="shared" si="102"/>
        <v>366.84588942553307</v>
      </c>
      <c r="V1298" s="6">
        <f t="shared" si="103"/>
        <v>2020</v>
      </c>
      <c r="W1298" s="10" t="str">
        <f>IFERROR(VLOOKUP(VALUE(D1298),'HSN Lookup'!$A:$B,2,0),"Unknown")</f>
        <v>Household Steel Items</v>
      </c>
      <c r="X1298" s="6" t="str">
        <f t="shared" si="104"/>
        <v>Other</v>
      </c>
    </row>
    <row r="1299" spans="1:24">
      <c r="A1299" s="25" t="s">
        <v>24</v>
      </c>
      <c r="B1299" s="6" t="s">
        <v>1753</v>
      </c>
      <c r="C1299" s="6" t="s">
        <v>26</v>
      </c>
      <c r="D1299" s="26" t="s">
        <v>32</v>
      </c>
      <c r="E1299" s="6" t="s">
        <v>1756</v>
      </c>
      <c r="F1299" s="6"/>
      <c r="G1299" s="6" t="str" cm="1">
        <f t="array" ref="G1299">_xlfn.LET(
 _xlpm.txt, TRIM(E1299),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NP-55</v>
      </c>
      <c r="H1299" s="6" t="str">
        <f t="shared" si="100"/>
        <v>STEEL</v>
      </c>
      <c r="I1299" s="6" t="str" cm="1">
        <f t="array" ref="I1299">_xlfn.LET(
 _xlpm.txt, E1299,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299" s="6" t="e" cm="1">
        <f t="array" ref="J1299">_xlfn.LET(
 _xlpm.txt, E1299,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299" s="6" t="str" cm="1">
        <f t="array" ref="K1299">_xlfn.LET(
 _xlpm.txt, E1299,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299" s="6" t="str">
        <f>IFERROR(_xlfn.TEXTAFTER(_xlfn.TEXTBEFORE(E1299," PER"),"USD ")," ")</f>
        <v>0.3014</v>
      </c>
      <c r="M1299" s="6" t="str">
        <f t="shared" si="101"/>
        <v>PCS</v>
      </c>
      <c r="N1299" s="6">
        <v>2805</v>
      </c>
      <c r="O1299" s="6" t="s">
        <v>28</v>
      </c>
      <c r="P1299" s="6">
        <v>522.63474509803916</v>
      </c>
      <c r="Q1299" s="6">
        <v>1465990.46</v>
      </c>
      <c r="R1299" s="6">
        <v>6.8858332687488684</v>
      </c>
      <c r="S1299" s="6">
        <v>19314.762318840581</v>
      </c>
      <c r="T1299" s="27">
        <v>537138.9</v>
      </c>
      <c r="U1299" s="6">
        <f t="shared" si="102"/>
        <v>529.52057836678807</v>
      </c>
      <c r="V1299" s="6">
        <f t="shared" si="103"/>
        <v>2020</v>
      </c>
      <c r="W1299" s="10" t="str">
        <f>IFERROR(VLOOKUP(VALUE(D1299),'HSN Lookup'!$A:$B,2,0),"Unknown")</f>
        <v>Household Steel Items</v>
      </c>
      <c r="X1299" s="6" t="str">
        <f t="shared" si="104"/>
        <v>Tea Strainer</v>
      </c>
    </row>
    <row r="1300" spans="1:24">
      <c r="A1300" s="25" t="s">
        <v>24</v>
      </c>
      <c r="B1300" s="6" t="s">
        <v>1753</v>
      </c>
      <c r="C1300" s="6" t="s">
        <v>26</v>
      </c>
      <c r="D1300" s="26" t="s">
        <v>32</v>
      </c>
      <c r="E1300" s="6" t="s">
        <v>1757</v>
      </c>
      <c r="F1300" s="6"/>
      <c r="G1300" s="6" t="str" cm="1">
        <f t="array" ref="G1300">_xlfn.LET(
 _xlpm.txt, TRIM(E1300),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KITCHEN TURNER AM-253</v>
      </c>
      <c r="H1300" s="6" t="str">
        <f t="shared" si="100"/>
        <v>STEEL</v>
      </c>
      <c r="I1300" s="6" t="str" cm="1">
        <f t="array" ref="I1300">_xlfn.LET(
 _xlpm.txt, E1300,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00" s="6" t="e" cm="1">
        <f t="array" ref="J1300">_xlfn.LET(
 _xlpm.txt, E1300,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300" s="6" t="str" cm="1">
        <f t="array" ref="K1300">_xlfn.LET(
 _xlpm.txt, E1300,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00" s="6" t="str">
        <f>IFERROR(_xlfn.TEXTAFTER(_xlfn.TEXTBEFORE(E1300," PER"),"USD ")," ")</f>
        <v>0.516</v>
      </c>
      <c r="M1300" s="6" t="str">
        <f t="shared" si="101"/>
        <v>PCS</v>
      </c>
      <c r="N1300" s="6">
        <v>60</v>
      </c>
      <c r="O1300" s="6" t="s">
        <v>28</v>
      </c>
      <c r="P1300" s="6">
        <v>369.26583333333332</v>
      </c>
      <c r="Q1300" s="6">
        <v>22155.95</v>
      </c>
      <c r="R1300" s="6">
        <v>4.8651624945103196</v>
      </c>
      <c r="S1300" s="6">
        <v>291.90974967061919</v>
      </c>
      <c r="T1300" s="27">
        <v>8117.9</v>
      </c>
      <c r="U1300" s="6">
        <f t="shared" si="102"/>
        <v>374.13099582784366</v>
      </c>
      <c r="V1300" s="6">
        <f t="shared" si="103"/>
        <v>2020</v>
      </c>
      <c r="W1300" s="10" t="str">
        <f>IFERROR(VLOOKUP(VALUE(D1300),'HSN Lookup'!$A:$B,2,0),"Unknown")</f>
        <v>Household Steel Items</v>
      </c>
      <c r="X1300" s="6" t="str">
        <f t="shared" si="104"/>
        <v>Other</v>
      </c>
    </row>
    <row r="1301" spans="1:24">
      <c r="A1301" s="25" t="s">
        <v>24</v>
      </c>
      <c r="B1301" s="6" t="s">
        <v>1758</v>
      </c>
      <c r="C1301" s="6" t="s">
        <v>26</v>
      </c>
      <c r="D1301" s="26" t="s">
        <v>32</v>
      </c>
      <c r="E1301" s="6" t="s">
        <v>1759</v>
      </c>
      <c r="F1301" s="6"/>
      <c r="G1301" s="6" t="str" cm="1">
        <f t="array" ref="G1301">_xlfn.LET(
 _xlpm.txt, TRIM(E1301),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- KWB-600F</v>
      </c>
      <c r="H1301" s="6" t="str">
        <f t="shared" si="100"/>
        <v>STAINLESS</v>
      </c>
      <c r="I1301" s="6" t="str" cm="1">
        <f t="array" ref="I1301">_xlfn.LET(
 _xlpm.txt, E1301,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01" s="6" cm="1">
        <f t="array" ref="J1301">_xlfn.LET(
 _xlpm.txt, E1301,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-50400</v>
      </c>
      <c r="K1301" s="6" t="str" cm="1">
        <f t="array" ref="K1301">_xlfn.LET(
 _xlpm.txt, E1301,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01" s="6" t="str">
        <f>IFERROR(_xlfn.TEXTAFTER(_xlfn.TEXTBEFORE(E1301," PER"),"USD ")," ")</f>
        <v>1.00</v>
      </c>
      <c r="M1301" s="6" t="str">
        <f t="shared" si="101"/>
        <v>PCS</v>
      </c>
      <c r="N1301" s="6">
        <v>7897.5</v>
      </c>
      <c r="O1301" s="6" t="s">
        <v>28</v>
      </c>
      <c r="P1301" s="6">
        <v>491.21719151630259</v>
      </c>
      <c r="Q1301" s="6">
        <v>3879387.77</v>
      </c>
      <c r="R1301" s="6">
        <v>6.4718997564730252</v>
      </c>
      <c r="S1301" s="6">
        <v>51111.828326745723</v>
      </c>
      <c r="T1301" s="27">
        <v>1421407.8</v>
      </c>
      <c r="U1301" s="6">
        <f t="shared" si="102"/>
        <v>497.68909127277561</v>
      </c>
      <c r="V1301" s="6">
        <f t="shared" si="103"/>
        <v>2020</v>
      </c>
      <c r="W1301" s="10" t="str">
        <f>IFERROR(VLOOKUP(VALUE(D1301),'HSN Lookup'!$A:$B,2,0),"Unknown")</f>
        <v>Household Steel Items</v>
      </c>
      <c r="X1301" s="6" t="str">
        <f t="shared" si="104"/>
        <v>Other</v>
      </c>
    </row>
    <row r="1302" spans="1:24">
      <c r="A1302" s="25" t="s">
        <v>24</v>
      </c>
      <c r="B1302" s="6" t="s">
        <v>1760</v>
      </c>
      <c r="C1302" s="6" t="s">
        <v>26</v>
      </c>
      <c r="D1302" s="26" t="s">
        <v>32</v>
      </c>
      <c r="E1302" s="6" t="s">
        <v>1761</v>
      </c>
      <c r="F1302" s="6"/>
      <c r="G1302" s="6" t="str" cm="1">
        <f t="array" ref="G1302">_xlfn.LET(
 _xlpm.txt, TRIM(E1302),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 RS-02</v>
      </c>
      <c r="H1302" s="6" t="str">
        <f t="shared" si="100"/>
        <v>STEEL</v>
      </c>
      <c r="I1302" s="6" t="str" cm="1">
        <f t="array" ref="I1302">_xlfn.LET(
 _xlpm.txt, E1302,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02" s="6" cm="1">
        <f t="array" ref="J1302">_xlfn.LET(
 _xlpm.txt, E1302,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-30000</v>
      </c>
      <c r="K1302" s="6" t="str" cm="1">
        <f t="array" ref="K1302">_xlfn.LET(
 _xlpm.txt, E1302,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02" s="6" t="str">
        <f>IFERROR(_xlfn.TEXTAFTER(_xlfn.TEXTBEFORE(E1302," PER"),"USD ")," ")</f>
        <v>0.4304</v>
      </c>
      <c r="M1302" s="6" t="str">
        <f t="shared" si="101"/>
        <v>PCS</v>
      </c>
      <c r="N1302" s="6">
        <v>1950</v>
      </c>
      <c r="O1302" s="6" t="s">
        <v>28</v>
      </c>
      <c r="P1302" s="6">
        <v>525.26660512820513</v>
      </c>
      <c r="Q1302" s="6">
        <v>1024269.88</v>
      </c>
      <c r="R1302" s="6">
        <v>6.934212608953203</v>
      </c>
      <c r="S1302" s="6">
        <v>13521.71458745875</v>
      </c>
      <c r="T1302" s="27">
        <v>375292.5</v>
      </c>
      <c r="U1302" s="6">
        <f t="shared" si="102"/>
        <v>532.20081773715833</v>
      </c>
      <c r="V1302" s="6">
        <f t="shared" si="103"/>
        <v>2020</v>
      </c>
      <c r="W1302" s="10" t="str">
        <f>IFERROR(VLOOKUP(VALUE(D1302),'HSN Lookup'!$A:$B,2,0),"Unknown")</f>
        <v>Household Steel Items</v>
      </c>
      <c r="X1302" s="6" t="str">
        <f t="shared" si="104"/>
        <v>Other</v>
      </c>
    </row>
    <row r="1303" spans="1:24">
      <c r="A1303" s="25" t="s">
        <v>24</v>
      </c>
      <c r="B1303" s="6" t="s">
        <v>1760</v>
      </c>
      <c r="C1303" s="6" t="s">
        <v>26</v>
      </c>
      <c r="D1303" s="26" t="s">
        <v>32</v>
      </c>
      <c r="E1303" s="6" t="s">
        <v>1762</v>
      </c>
      <c r="F1303" s="6"/>
      <c r="G1303" s="6" t="str" cm="1">
        <f t="array" ref="G1303">_xlfn.LET(
 _xlpm.txt, TRIM(E1303),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NP-003</v>
      </c>
      <c r="H1303" s="6" t="str">
        <f t="shared" si="100"/>
        <v>STEEL</v>
      </c>
      <c r="I1303" s="6" t="str" cm="1">
        <f t="array" ref="I1303">_xlfn.LET(
 _xlpm.txt, E1303,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03" s="6" cm="1">
        <f t="array" ref="J1303">_xlfn.LET(
 _xlpm.txt, E1303,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-48000</v>
      </c>
      <c r="K1303" s="6" t="str" cm="1">
        <f t="array" ref="K1303">_xlfn.LET(
 _xlpm.txt, E1303,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03" s="6" t="str">
        <f>IFERROR(_xlfn.TEXTAFTER(_xlfn.TEXTBEFORE(E1303," PER"),"USD ")," ")</f>
        <v>0.4232</v>
      </c>
      <c r="M1303" s="6" t="str">
        <f t="shared" si="101"/>
        <v>PCS</v>
      </c>
      <c r="N1303" s="6">
        <v>4480</v>
      </c>
      <c r="O1303" s="6" t="s">
        <v>28</v>
      </c>
      <c r="P1303" s="6">
        <v>359.69120758928568</v>
      </c>
      <c r="Q1303" s="6">
        <v>1611416.61</v>
      </c>
      <c r="R1303" s="6">
        <v>4.7483987800565766</v>
      </c>
      <c r="S1303" s="6">
        <v>21272.826534653472</v>
      </c>
      <c r="T1303" s="27">
        <v>590423</v>
      </c>
      <c r="U1303" s="6">
        <f t="shared" si="102"/>
        <v>364.43960636934224</v>
      </c>
      <c r="V1303" s="6">
        <f t="shared" si="103"/>
        <v>2020</v>
      </c>
      <c r="W1303" s="10" t="str">
        <f>IFERROR(VLOOKUP(VALUE(D1303),'HSN Lookup'!$A:$B,2,0),"Unknown")</f>
        <v>Household Steel Items</v>
      </c>
      <c r="X1303" s="6" t="str">
        <f t="shared" si="104"/>
        <v>Other</v>
      </c>
    </row>
    <row r="1304" spans="1:24">
      <c r="A1304" s="25" t="s">
        <v>24</v>
      </c>
      <c r="B1304" s="6" t="s">
        <v>1763</v>
      </c>
      <c r="C1304" s="6" t="s">
        <v>26</v>
      </c>
      <c r="D1304" s="26" t="s">
        <v>32</v>
      </c>
      <c r="E1304" s="6" t="s">
        <v>1764</v>
      </c>
      <c r="F1304" s="6"/>
      <c r="G1304" s="6" t="str" cm="1">
        <f t="array" ref="G1304">_xlfn.LET(
 _xlpm.txt, TRIM(E1304),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 NP-003</v>
      </c>
      <c r="H1304" s="6" t="str">
        <f t="shared" si="100"/>
        <v>TOTAL 36000 PCS</v>
      </c>
      <c r="I1304" s="6" t="str" cm="1">
        <f t="array" ref="I1304">_xlfn.LET(
 _xlpm.txt, E1304,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04" s="6" t="str" cm="1">
        <f t="array" ref="J1304">_xlfn.LET(
 _xlpm.txt, E1304,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04" s="6" t="e" cm="1">
        <f t="array" ref="K1304">_xlfn.LET(
 _xlpm.txt, E1304,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04" s="6" t="str">
        <f>IFERROR(_xlfn.TEXTAFTER(_xlfn.TEXTBEFORE(E1304," PER"),"USD ")," ")</f>
        <v xml:space="preserve"> </v>
      </c>
      <c r="M1304" s="6" t="e">
        <f t="shared" si="101"/>
        <v>#VALUE!</v>
      </c>
      <c r="N1304" s="6">
        <v>3360</v>
      </c>
      <c r="O1304" s="6" t="s">
        <v>28</v>
      </c>
      <c r="P1304" s="6">
        <v>360.21914285714291</v>
      </c>
      <c r="Q1304" s="6">
        <v>1210336.32</v>
      </c>
      <c r="R1304" s="6">
        <v>4.7334972780176461</v>
      </c>
      <c r="S1304" s="6">
        <v>15904.55085413929</v>
      </c>
      <c r="T1304" s="27">
        <v>443467.2</v>
      </c>
      <c r="U1304" s="6">
        <f t="shared" si="102"/>
        <v>364.95264013516055</v>
      </c>
      <c r="V1304" s="6">
        <f t="shared" si="103"/>
        <v>2020</v>
      </c>
      <c r="W1304" s="10" t="str">
        <f>IFERROR(VLOOKUP(VALUE(D1304),'HSN Lookup'!$A:$B,2,0),"Unknown")</f>
        <v>Household Steel Items</v>
      </c>
      <c r="X1304" s="6" t="str">
        <f t="shared" si="104"/>
        <v>Other</v>
      </c>
    </row>
    <row r="1305" spans="1:24">
      <c r="A1305" s="25" t="s">
        <v>24</v>
      </c>
      <c r="B1305" s="6" t="s">
        <v>1763</v>
      </c>
      <c r="C1305" s="6" t="s">
        <v>26</v>
      </c>
      <c r="D1305" s="26" t="s">
        <v>32</v>
      </c>
      <c r="E1305" s="6" t="s">
        <v>1765</v>
      </c>
      <c r="F1305" s="6"/>
      <c r="G1305" s="6" t="str" cm="1">
        <f t="array" ref="G1305">_xlfn.LET(
 _xlpm.txt, TRIM(E1305),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 NP-55</v>
      </c>
      <c r="H1305" s="6" t="str">
        <f t="shared" si="100"/>
        <v>TOTAL 68328 PCS</v>
      </c>
      <c r="I1305" s="6" t="str" cm="1">
        <f t="array" ref="I1305">_xlfn.LET(
 _xlpm.txt, E1305,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05" s="6" t="str" cm="1">
        <f t="array" ref="J1305">_xlfn.LET(
 _xlpm.txt, E1305,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05" s="6" t="e" cm="1">
        <f t="array" ref="K1305">_xlfn.LET(
 _xlpm.txt, E1305,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05" s="6" t="str">
        <f>IFERROR(_xlfn.TEXTAFTER(_xlfn.TEXTBEFORE(E1305," PER"),"USD ")," ")</f>
        <v xml:space="preserve"> </v>
      </c>
      <c r="M1305" s="6" t="e">
        <f t="shared" si="101"/>
        <v>#VALUE!</v>
      </c>
      <c r="N1305" s="6">
        <v>3131.7</v>
      </c>
      <c r="O1305" s="6" t="s">
        <v>28</v>
      </c>
      <c r="P1305" s="6">
        <v>517.18018328703261</v>
      </c>
      <c r="Q1305" s="6">
        <v>1619653.18</v>
      </c>
      <c r="R1305" s="6">
        <v>6.7960602271620587</v>
      </c>
      <c r="S1305" s="6">
        <v>21283.221813403419</v>
      </c>
      <c r="T1305" s="27">
        <v>593440.9</v>
      </c>
      <c r="U1305" s="6">
        <f t="shared" si="102"/>
        <v>523.97624351419472</v>
      </c>
      <c r="V1305" s="6">
        <f t="shared" si="103"/>
        <v>2020</v>
      </c>
      <c r="W1305" s="10" t="str">
        <f>IFERROR(VLOOKUP(VALUE(D1305),'HSN Lookup'!$A:$B,2,0),"Unknown")</f>
        <v>Household Steel Items</v>
      </c>
      <c r="X1305" s="6" t="str">
        <f t="shared" si="104"/>
        <v>Tea Strainer</v>
      </c>
    </row>
    <row r="1306" spans="1:24">
      <c r="A1306" s="25" t="s">
        <v>24</v>
      </c>
      <c r="B1306" s="6" t="s">
        <v>1766</v>
      </c>
      <c r="C1306" s="6" t="s">
        <v>26</v>
      </c>
      <c r="D1306" s="26" t="s">
        <v>32</v>
      </c>
      <c r="E1306" s="6" t="s">
        <v>1767</v>
      </c>
      <c r="F1306" s="6"/>
      <c r="G1306" s="6" t="str" cm="1">
        <f t="array" ref="G1306">_xlfn.LET(
 _xlpm.txt, TRIM(E1306),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SG805-AM-06</v>
      </c>
      <c r="H1306" s="6" t="str">
        <f t="shared" si="100"/>
        <v>TOTAL 15480 PCS</v>
      </c>
      <c r="I1306" s="6" t="str" cm="1">
        <f t="array" ref="I1306">_xlfn.LET(
 _xlpm.txt, E1306,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06" s="6" t="str" cm="1">
        <f t="array" ref="J1306">_xlfn.LET(
 _xlpm.txt, E1306,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06" s="6" t="e" cm="1">
        <f t="array" ref="K1306">_xlfn.LET(
 _xlpm.txt, E1306,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06" s="6" t="str">
        <f>IFERROR(_xlfn.TEXTAFTER(_xlfn.TEXTBEFORE(E1306," PER"),"USD ")," ")</f>
        <v xml:space="preserve"> </v>
      </c>
      <c r="M1306" s="6" t="e">
        <f t="shared" si="101"/>
        <v>#VALUE!</v>
      </c>
      <c r="N1306" s="6">
        <v>2365</v>
      </c>
      <c r="O1306" s="6" t="s">
        <v>28</v>
      </c>
      <c r="P1306" s="6">
        <v>550.79768710359406</v>
      </c>
      <c r="Q1306" s="6">
        <v>1302636.53</v>
      </c>
      <c r="R1306" s="6">
        <v>7.2378145480104346</v>
      </c>
      <c r="S1306" s="6">
        <v>17117.431406044681</v>
      </c>
      <c r="T1306" s="27">
        <v>477286</v>
      </c>
      <c r="U1306" s="6">
        <f t="shared" si="102"/>
        <v>558.03550165160448</v>
      </c>
      <c r="V1306" s="6">
        <f t="shared" si="103"/>
        <v>2020</v>
      </c>
      <c r="W1306" s="10" t="str">
        <f>IFERROR(VLOOKUP(VALUE(D1306),'HSN Lookup'!$A:$B,2,0),"Unknown")</f>
        <v>Household Steel Items</v>
      </c>
      <c r="X1306" s="6" t="str">
        <f t="shared" si="104"/>
        <v>Other</v>
      </c>
    </row>
    <row r="1307" spans="1:24">
      <c r="A1307" s="25" t="s">
        <v>24</v>
      </c>
      <c r="B1307" s="6" t="s">
        <v>1766</v>
      </c>
      <c r="C1307" s="6" t="s">
        <v>26</v>
      </c>
      <c r="D1307" s="26" t="s">
        <v>32</v>
      </c>
      <c r="E1307" s="6" t="s">
        <v>1768</v>
      </c>
      <c r="F1307" s="6"/>
      <c r="G1307" s="6" t="str" cm="1">
        <f t="array" ref="G1307">_xlfn.LET(
 _xlpm.txt, TRIM(E1307),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NP-21</v>
      </c>
      <c r="H1307" s="6" t="str">
        <f t="shared" si="100"/>
        <v>TOTAL PCS 27720</v>
      </c>
      <c r="I1307" s="6" t="str" cm="1">
        <f t="array" ref="I1307">_xlfn.LET(
 _xlpm.txt, E1307,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07" s="6" t="str" cm="1">
        <f t="array" ref="J1307">_xlfn.LET(
 _xlpm.txt, E1307,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07" s="6" t="e" cm="1">
        <f t="array" ref="K1307">_xlfn.LET(
 _xlpm.txt, E1307,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07" s="6" t="str">
        <f>IFERROR(_xlfn.TEXTAFTER(_xlfn.TEXTBEFORE(E1307," PER"),"USD ")," ")</f>
        <v xml:space="preserve"> </v>
      </c>
      <c r="M1307" s="6" t="e">
        <f t="shared" si="101"/>
        <v>#VALUE!</v>
      </c>
      <c r="N1307" s="6">
        <v>4928</v>
      </c>
      <c r="O1307" s="6" t="s">
        <v>28</v>
      </c>
      <c r="P1307" s="6">
        <v>473.34178774350647</v>
      </c>
      <c r="Q1307" s="6">
        <v>2332628.33</v>
      </c>
      <c r="R1307" s="6">
        <v>6.2199972108213739</v>
      </c>
      <c r="S1307" s="6">
        <v>30652.146254927731</v>
      </c>
      <c r="T1307" s="27">
        <v>854675.1</v>
      </c>
      <c r="U1307" s="6">
        <f t="shared" si="102"/>
        <v>479.56178495432783</v>
      </c>
      <c r="V1307" s="6">
        <f t="shared" si="103"/>
        <v>2020</v>
      </c>
      <c r="W1307" s="10" t="str">
        <f>IFERROR(VLOOKUP(VALUE(D1307),'HSN Lookup'!$A:$B,2,0),"Unknown")</f>
        <v>Household Steel Items</v>
      </c>
      <c r="X1307" s="6" t="str">
        <f t="shared" si="104"/>
        <v>Other</v>
      </c>
    </row>
    <row r="1308" spans="1:24">
      <c r="A1308" s="25" t="s">
        <v>24</v>
      </c>
      <c r="B1308" s="6" t="s">
        <v>1769</v>
      </c>
      <c r="C1308" s="6" t="s">
        <v>26</v>
      </c>
      <c r="D1308" s="26" t="s">
        <v>32</v>
      </c>
      <c r="E1308" s="6" t="s">
        <v>1770</v>
      </c>
      <c r="F1308" s="6"/>
      <c r="G1308" s="6" t="str" cm="1">
        <f t="array" ref="G1308">_xlfn.LET(
 _xlpm.txt, TRIM(E1308),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MP-96</v>
      </c>
      <c r="H1308" s="6" t="str">
        <f t="shared" si="100"/>
        <v>TOTAL 216 PCS</v>
      </c>
      <c r="I1308" s="6" t="str" cm="1">
        <f t="array" ref="I1308">_xlfn.LET(
 _xlpm.txt, E1308,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08" s="6" t="str" cm="1">
        <f t="array" ref="J1308">_xlfn.LET(
 _xlpm.txt, E1308,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08" s="6" t="e" cm="1">
        <f t="array" ref="K1308">_xlfn.LET(
 _xlpm.txt, E1308,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08" s="6" t="str">
        <f>IFERROR(_xlfn.TEXTAFTER(_xlfn.TEXTBEFORE(E1308," PER"),"USD ")," ")</f>
        <v xml:space="preserve"> </v>
      </c>
      <c r="M1308" s="6" t="e">
        <f t="shared" si="101"/>
        <v>#VALUE!</v>
      </c>
      <c r="N1308" s="6">
        <v>46.2</v>
      </c>
      <c r="O1308" s="6" t="s">
        <v>28</v>
      </c>
      <c r="P1308" s="6">
        <v>261.20822510822512</v>
      </c>
      <c r="Q1308" s="6">
        <v>12067.82</v>
      </c>
      <c r="R1308" s="6">
        <v>3.4324339698846922</v>
      </c>
      <c r="S1308" s="6">
        <v>158.57844940867281</v>
      </c>
      <c r="T1308" s="27">
        <v>4421.7</v>
      </c>
      <c r="U1308" s="6">
        <f t="shared" si="102"/>
        <v>264.64065907810982</v>
      </c>
      <c r="V1308" s="6">
        <f t="shared" si="103"/>
        <v>2020</v>
      </c>
      <c r="W1308" s="10" t="str">
        <f>IFERROR(VLOOKUP(VALUE(D1308),'HSN Lookup'!$A:$B,2,0),"Unknown")</f>
        <v>Household Steel Items</v>
      </c>
      <c r="X1308" s="6" t="str">
        <f t="shared" si="104"/>
        <v>Holder</v>
      </c>
    </row>
    <row r="1309" spans="1:24">
      <c r="A1309" s="25" t="s">
        <v>24</v>
      </c>
      <c r="B1309" s="6" t="s">
        <v>1769</v>
      </c>
      <c r="C1309" s="6" t="s">
        <v>26</v>
      </c>
      <c r="D1309" s="26" t="s">
        <v>32</v>
      </c>
      <c r="E1309" s="6" t="s">
        <v>1771</v>
      </c>
      <c r="F1309" s="6"/>
      <c r="G1309" s="6" t="str" cm="1">
        <f t="array" ref="G1309">_xlfn.LET(
 _xlpm.txt, TRIM(E1309),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309" s="6" t="str">
        <f t="shared" si="100"/>
        <v>TOTAL 36000 PCS</v>
      </c>
      <c r="I1309" s="6" t="str" cm="1">
        <f t="array" ref="I1309">_xlfn.LET(
 _xlpm.txt, E1309,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09" s="6" t="str" cm="1">
        <f t="array" ref="J1309">_xlfn.LET(
 _xlpm.txt, E1309,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09" s="6" t="e" cm="1">
        <f t="array" ref="K1309">_xlfn.LET(
 _xlpm.txt, E1309,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09" s="6" t="str">
        <f>IFERROR(_xlfn.TEXTAFTER(_xlfn.TEXTBEFORE(E1309," PER"),"USD ")," ")</f>
        <v xml:space="preserve"> </v>
      </c>
      <c r="M1309" s="6" t="e">
        <f t="shared" si="101"/>
        <v>#VALUE!</v>
      </c>
      <c r="N1309" s="6">
        <v>3360</v>
      </c>
      <c r="O1309" s="6" t="s">
        <v>28</v>
      </c>
      <c r="P1309" s="6">
        <v>356.72552083333329</v>
      </c>
      <c r="Q1309" s="6">
        <v>1198597.75</v>
      </c>
      <c r="R1309" s="6">
        <v>4.6875889728427511</v>
      </c>
      <c r="S1309" s="6">
        <v>15750.298948751641</v>
      </c>
      <c r="T1309" s="27">
        <v>439166.3</v>
      </c>
      <c r="U1309" s="6">
        <f t="shared" si="102"/>
        <v>361.41310980617607</v>
      </c>
      <c r="V1309" s="6">
        <f t="shared" si="103"/>
        <v>2020</v>
      </c>
      <c r="W1309" s="10" t="str">
        <f>IFERROR(VLOOKUP(VALUE(D1309),'HSN Lookup'!$A:$B,2,0),"Unknown")</f>
        <v>Household Steel Items</v>
      </c>
      <c r="X1309" s="6" t="str">
        <f t="shared" si="104"/>
        <v>Other</v>
      </c>
    </row>
    <row r="1310" spans="1:24">
      <c r="A1310" s="25" t="s">
        <v>24</v>
      </c>
      <c r="B1310" s="6" t="s">
        <v>1772</v>
      </c>
      <c r="C1310" s="6" t="s">
        <v>26</v>
      </c>
      <c r="D1310" s="26" t="s">
        <v>32</v>
      </c>
      <c r="E1310" s="6" t="s">
        <v>1773</v>
      </c>
      <c r="F1310" s="6" t="str">
        <f>LEFT(E1310, FIND(" ", E1310)-1)</f>
        <v>KWP-1000B</v>
      </c>
      <c r="G1310" s="6" t="str" cm="1">
        <f t="array" ref="G1310">_xlfn.LET(
 _xlpm.txt, TRIM(E1310),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1000ML</v>
      </c>
      <c r="H1310" s="6" t="str">
        <f t="shared" si="100"/>
        <v>KWP-1000B</v>
      </c>
      <c r="I1310" s="6" t="str" cm="1">
        <f t="array" ref="I1310">_xlfn.LET(
 _xlpm.txt, E1310,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10" s="6" t="e" cm="1">
        <f t="array" ref="J1310">_xlfn.LET(
 _xlpm.txt, E1310,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310" s="6" t="str" cm="1">
        <f t="array" ref="K1310">_xlfn.LET(
 _xlpm.txt, E1310,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10" s="6" t="str">
        <f>IFERROR(_xlfn.TEXTAFTER(_xlfn.TEXTBEFORE(E1310," PER"),"USD ")," ")</f>
        <v>1.45</v>
      </c>
      <c r="M1310" s="6" t="str">
        <f t="shared" si="101"/>
        <v>PCS</v>
      </c>
      <c r="N1310" s="6">
        <v>6750</v>
      </c>
      <c r="O1310" s="6" t="s">
        <v>28</v>
      </c>
      <c r="P1310" s="6">
        <v>447.96585185185182</v>
      </c>
      <c r="Q1310" s="6">
        <v>3023769.5</v>
      </c>
      <c r="R1310" s="6">
        <v>5.8865420742687498</v>
      </c>
      <c r="S1310" s="6">
        <v>39734.159001314067</v>
      </c>
      <c r="T1310" s="27">
        <v>1107909.2</v>
      </c>
      <c r="U1310" s="6">
        <f t="shared" si="102"/>
        <v>453.85239392612056</v>
      </c>
      <c r="V1310" s="6">
        <f t="shared" si="103"/>
        <v>2020</v>
      </c>
      <c r="W1310" s="10" t="str">
        <f>IFERROR(VLOOKUP(VALUE(D1310),'HSN Lookup'!$A:$B,2,0),"Unknown")</f>
        <v>Household Steel Items</v>
      </c>
      <c r="X1310" s="6" t="str">
        <f t="shared" si="104"/>
        <v>Other</v>
      </c>
    </row>
    <row r="1311" spans="1:24">
      <c r="A1311" s="25" t="s">
        <v>24</v>
      </c>
      <c r="B1311" s="6" t="s">
        <v>1774</v>
      </c>
      <c r="C1311" s="6" t="s">
        <v>26</v>
      </c>
      <c r="D1311" s="26" t="s">
        <v>32</v>
      </c>
      <c r="E1311" s="6" t="s">
        <v>1775</v>
      </c>
      <c r="F1311" s="6"/>
      <c r="G1311" s="6" t="str" cm="1">
        <f t="array" ref="G1311">_xlfn.LET(
 _xlpm.txt, TRIM(E1311),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MP-96</v>
      </c>
      <c r="H1311" s="6" t="str">
        <f t="shared" si="100"/>
        <v>STEEL</v>
      </c>
      <c r="I1311" s="6" t="str" cm="1">
        <f t="array" ref="I1311">_xlfn.LET(
 _xlpm.txt, E1311,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11" s="6" t="str" cm="1">
        <f t="array" ref="J1311">_xlfn.LET(
 _xlpm.txt, E1311,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11" s="6" t="e" cm="1">
        <f t="array" ref="K1311">_xlfn.LET(
 _xlpm.txt, E1311,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11" s="6" t="str">
        <f>IFERROR(_xlfn.TEXTAFTER(_xlfn.TEXTBEFORE(E1311," PER"),"USD ")," ")</f>
        <v xml:space="preserve"> </v>
      </c>
      <c r="M1311" s="6" t="e">
        <f t="shared" si="101"/>
        <v>#VALUE!</v>
      </c>
      <c r="N1311" s="6">
        <v>216</v>
      </c>
      <c r="O1311" s="6" t="s">
        <v>1081</v>
      </c>
      <c r="P1311" s="6">
        <v>55.869537037037027</v>
      </c>
      <c r="Q1311" s="6">
        <v>12067.82</v>
      </c>
      <c r="R1311" s="6">
        <v>0.73415948800311481</v>
      </c>
      <c r="S1311" s="6">
        <v>158.57844940867281</v>
      </c>
      <c r="T1311" s="27">
        <v>5305.1</v>
      </c>
      <c r="U1311" s="6">
        <f t="shared" si="102"/>
        <v>56.603696525040142</v>
      </c>
      <c r="V1311" s="6">
        <f t="shared" si="103"/>
        <v>2020</v>
      </c>
      <c r="W1311" s="10" t="str">
        <f>IFERROR(VLOOKUP(VALUE(D1311),'HSN Lookup'!$A:$B,2,0),"Unknown")</f>
        <v>Household Steel Items</v>
      </c>
      <c r="X1311" s="6" t="str">
        <f t="shared" si="104"/>
        <v>Holder</v>
      </c>
    </row>
    <row r="1312" spans="1:24">
      <c r="A1312" s="25" t="s">
        <v>24</v>
      </c>
      <c r="B1312" s="6" t="s">
        <v>1774</v>
      </c>
      <c r="C1312" s="6" t="s">
        <v>26</v>
      </c>
      <c r="D1312" s="26" t="s">
        <v>32</v>
      </c>
      <c r="E1312" s="6" t="s">
        <v>1776</v>
      </c>
      <c r="F1312" s="6"/>
      <c r="G1312" s="6" t="str" cm="1">
        <f t="array" ref="G1312">_xlfn.LET(
 _xlpm.txt, TRIM(E1312),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312" s="6" t="str">
        <f t="shared" si="100"/>
        <v>STEEL</v>
      </c>
      <c r="I1312" s="6" t="str" cm="1">
        <f t="array" ref="I1312">_xlfn.LET(
 _xlpm.txt, E1312,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12" s="6" t="str" cm="1">
        <f t="array" ref="J1312">_xlfn.LET(
 _xlpm.txt, E1312,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12" s="6" t="e" cm="1">
        <f t="array" ref="K1312">_xlfn.LET(
 _xlpm.txt, E1312,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12" s="6" t="str">
        <f>IFERROR(_xlfn.TEXTAFTER(_xlfn.TEXTBEFORE(E1312," PER"),"USD ")," ")</f>
        <v xml:space="preserve"> </v>
      </c>
      <c r="M1312" s="6" t="e">
        <f t="shared" si="101"/>
        <v>#VALUE!</v>
      </c>
      <c r="N1312" s="6">
        <v>36000</v>
      </c>
      <c r="O1312" s="6" t="s">
        <v>1081</v>
      </c>
      <c r="P1312" s="6">
        <v>33.294379999999997</v>
      </c>
      <c r="Q1312" s="6">
        <v>1198597.68</v>
      </c>
      <c r="R1312" s="6">
        <v>0.4375082785808147</v>
      </c>
      <c r="S1312" s="6">
        <v>15750.29802890933</v>
      </c>
      <c r="T1312" s="27">
        <v>526903.6</v>
      </c>
      <c r="U1312" s="6">
        <f t="shared" si="102"/>
        <v>33.731888278580811</v>
      </c>
      <c r="V1312" s="6">
        <f t="shared" si="103"/>
        <v>2020</v>
      </c>
      <c r="W1312" s="10" t="str">
        <f>IFERROR(VLOOKUP(VALUE(D1312),'HSN Lookup'!$A:$B,2,0),"Unknown")</f>
        <v>Household Steel Items</v>
      </c>
      <c r="X1312" s="6" t="str">
        <f t="shared" si="104"/>
        <v>Other</v>
      </c>
    </row>
    <row r="1313" spans="1:24">
      <c r="A1313" s="25" t="s">
        <v>24</v>
      </c>
      <c r="B1313" s="6" t="s">
        <v>1777</v>
      </c>
      <c r="C1313" s="6" t="s">
        <v>26</v>
      </c>
      <c r="D1313" s="26" t="s">
        <v>32</v>
      </c>
      <c r="E1313" s="6" t="s">
        <v>1778</v>
      </c>
      <c r="F1313" s="6"/>
      <c r="G1313" s="6" t="str" cm="1">
        <f t="array" ref="G1313">_xlfn.LET(
 _xlpm.txt, TRIM(E1313),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KOOU 750ML-MP-202</v>
      </c>
      <c r="H1313" s="6" t="str">
        <f t="shared" si="100"/>
        <v>TOTAL 17640 PCS</v>
      </c>
      <c r="I1313" s="6" t="str" cm="1">
        <f t="array" ref="I1313">_xlfn.LET(
 _xlpm.txt, E1313,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13" s="6" t="str" cm="1">
        <f t="array" ref="J1313">_xlfn.LET(
 _xlpm.txt, E1313,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13" s="6" t="e" cm="1">
        <f t="array" ref="K1313">_xlfn.LET(
 _xlpm.txt, E1313,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13" s="6" t="str">
        <f>IFERROR(_xlfn.TEXTAFTER(_xlfn.TEXTBEFORE(E1313," PER"),"USD ")," ")</f>
        <v xml:space="preserve"> </v>
      </c>
      <c r="M1313" s="6" t="e">
        <f t="shared" si="101"/>
        <v>#VALUE!</v>
      </c>
      <c r="N1313" s="6">
        <v>3332</v>
      </c>
      <c r="O1313" s="6" t="s">
        <v>28</v>
      </c>
      <c r="P1313" s="6">
        <v>459.85059123649461</v>
      </c>
      <c r="Q1313" s="6">
        <v>1532222.17</v>
      </c>
      <c r="R1313" s="6">
        <v>6.0189867962891954</v>
      </c>
      <c r="S1313" s="6">
        <v>20055.2640052356</v>
      </c>
      <c r="T1313" s="27">
        <v>561406.1</v>
      </c>
      <c r="U1313" s="6">
        <f t="shared" si="102"/>
        <v>465.86957803278381</v>
      </c>
      <c r="V1313" s="6">
        <f t="shared" si="103"/>
        <v>2020</v>
      </c>
      <c r="W1313" s="10" t="str">
        <f>IFERROR(VLOOKUP(VALUE(D1313),'HSN Lookup'!$A:$B,2,0),"Unknown")</f>
        <v>Household Steel Items</v>
      </c>
      <c r="X1313" s="6" t="str">
        <f t="shared" si="104"/>
        <v>Other</v>
      </c>
    </row>
    <row r="1314" spans="1:24">
      <c r="A1314" s="25" t="s">
        <v>24</v>
      </c>
      <c r="B1314" s="6" t="s">
        <v>1777</v>
      </c>
      <c r="C1314" s="6" t="s">
        <v>26</v>
      </c>
      <c r="D1314" s="26" t="s">
        <v>32</v>
      </c>
      <c r="E1314" s="6" t="s">
        <v>1779</v>
      </c>
      <c r="F1314" s="6"/>
      <c r="G1314" s="6" t="str" cm="1">
        <f t="array" ref="G1314">_xlfn.LET(
 _xlpm.txt, TRIM(E1314),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PIZZA CUTTER (ITEM NO. RJ-388)</v>
      </c>
      <c r="H1314" s="6" t="str">
        <f t="shared" si="100"/>
        <v>ITEM NO. RJ-388</v>
      </c>
      <c r="I1314" s="6" t="str" cm="1">
        <f t="array" ref="I1314">_xlfn.LET(
 _xlpm.txt, E1314,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14" s="6" t="e" cm="1">
        <f t="array" ref="J1314">_xlfn.LET(
 _xlpm.txt, E1314,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14" s="6" t="e" cm="1">
        <f t="array" ref="K1314">_xlfn.LET(
 _xlpm.txt, E1314,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14" s="6" t="str">
        <f>IFERROR(_xlfn.TEXTAFTER(_xlfn.TEXTBEFORE(E1314," PER"),"USD ")," ")</f>
        <v xml:space="preserve"> </v>
      </c>
      <c r="M1314" s="6" t="e">
        <f t="shared" si="101"/>
        <v>#N/A</v>
      </c>
      <c r="N1314" s="6">
        <v>2240</v>
      </c>
      <c r="O1314" s="6" t="s">
        <v>28</v>
      </c>
      <c r="P1314" s="6">
        <v>415.13342410714279</v>
      </c>
      <c r="Q1314" s="6">
        <v>929898.87</v>
      </c>
      <c r="R1314" s="6">
        <v>5.4336835616118169</v>
      </c>
      <c r="S1314" s="6">
        <v>12171.451178010469</v>
      </c>
      <c r="T1314" s="27">
        <v>340715</v>
      </c>
      <c r="U1314" s="6">
        <f t="shared" si="102"/>
        <v>420.5671076687546</v>
      </c>
      <c r="V1314" s="6">
        <f t="shared" si="103"/>
        <v>2020</v>
      </c>
      <c r="W1314" s="10" t="str">
        <f>IFERROR(VLOOKUP(VALUE(D1314),'HSN Lookup'!$A:$B,2,0),"Unknown")</f>
        <v>Household Steel Items</v>
      </c>
      <c r="X1314" s="6" t="str">
        <f t="shared" si="104"/>
        <v>Other</v>
      </c>
    </row>
    <row r="1315" spans="1:24">
      <c r="A1315" s="25" t="s">
        <v>24</v>
      </c>
      <c r="B1315" s="6" t="s">
        <v>1777</v>
      </c>
      <c r="C1315" s="6" t="s">
        <v>26</v>
      </c>
      <c r="D1315" s="26" t="s">
        <v>32</v>
      </c>
      <c r="E1315" s="6" t="s">
        <v>1780</v>
      </c>
      <c r="F1315" s="6"/>
      <c r="G1315" s="6" t="str" cm="1">
        <f t="array" ref="G1315">_xlfn.LET(
 _xlpm.txt, TRIM(E1315),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SG-702 -SB-01</v>
      </c>
      <c r="H1315" s="6" t="str">
        <f t="shared" si="100"/>
        <v xml:space="preserve">TOTAL 18720 PCS </v>
      </c>
      <c r="I1315" s="6" t="str" cm="1">
        <f t="array" ref="I1315">_xlfn.LET(
 _xlpm.txt, E1315,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15" s="6" t="str" cm="1">
        <f t="array" ref="J1315">_xlfn.LET(
 _xlpm.txt, E1315,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15" s="6" t="e" cm="1">
        <f t="array" ref="K1315">_xlfn.LET(
 _xlpm.txt, E1315,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15" s="6" t="str">
        <f>IFERROR(_xlfn.TEXTAFTER(_xlfn.TEXTBEFORE(E1315," PER"),"USD ")," ")</f>
        <v xml:space="preserve"> </v>
      </c>
      <c r="M1315" s="6" t="e">
        <f t="shared" si="101"/>
        <v>#VALUE!</v>
      </c>
      <c r="N1315" s="6">
        <v>3068</v>
      </c>
      <c r="O1315" s="6" t="s">
        <v>28</v>
      </c>
      <c r="P1315" s="6">
        <v>534.81545958279014</v>
      </c>
      <c r="Q1315" s="6">
        <v>1640813.83</v>
      </c>
      <c r="R1315" s="6">
        <v>7.0002023505600786</v>
      </c>
      <c r="S1315" s="6">
        <v>21476.620811518329</v>
      </c>
      <c r="T1315" s="27">
        <v>601194.19999999995</v>
      </c>
      <c r="U1315" s="6">
        <f t="shared" si="102"/>
        <v>541.81566193335027</v>
      </c>
      <c r="V1315" s="6">
        <f t="shared" si="103"/>
        <v>2020</v>
      </c>
      <c r="W1315" s="10" t="str">
        <f>IFERROR(VLOOKUP(VALUE(D1315),'HSN Lookup'!$A:$B,2,0),"Unknown")</f>
        <v>Household Steel Items</v>
      </c>
      <c r="X1315" s="6" t="str">
        <f t="shared" si="104"/>
        <v>Other</v>
      </c>
    </row>
    <row r="1316" spans="1:24">
      <c r="A1316" s="25" t="s">
        <v>24</v>
      </c>
      <c r="B1316" s="6" t="s">
        <v>1777</v>
      </c>
      <c r="C1316" s="6" t="s">
        <v>26</v>
      </c>
      <c r="D1316" s="26" t="s">
        <v>32</v>
      </c>
      <c r="E1316" s="6" t="s">
        <v>1781</v>
      </c>
      <c r="F1316" s="6"/>
      <c r="G1316" s="6" t="str" cm="1">
        <f t="array" ref="G1316">_xlfn.LET(
 _xlpm.txt, TRIM(E1316),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(ITEM NO. NP-19)</v>
      </c>
      <c r="H1316" s="6" t="str">
        <f t="shared" si="100"/>
        <v>ITEM NO. NP-19</v>
      </c>
      <c r="I1316" s="6" t="str" cm="1">
        <f t="array" ref="I1316">_xlfn.LET(
 _xlpm.txt, E1316,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16" s="6" t="e" cm="1">
        <f t="array" ref="J1316">_xlfn.LET(
 _xlpm.txt, E1316,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16" s="6" t="e" cm="1">
        <f t="array" ref="K1316">_xlfn.LET(
 _xlpm.txt, E1316,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16" s="6" t="str">
        <f>IFERROR(_xlfn.TEXTAFTER(_xlfn.TEXTBEFORE(E1316," PER"),"USD ")," ")</f>
        <v xml:space="preserve"> </v>
      </c>
      <c r="M1316" s="6" t="e">
        <f t="shared" si="101"/>
        <v>#N/A</v>
      </c>
      <c r="N1316" s="6">
        <v>4515</v>
      </c>
      <c r="O1316" s="6" t="s">
        <v>28</v>
      </c>
      <c r="P1316" s="6">
        <v>236.16479069767439</v>
      </c>
      <c r="Q1316" s="6">
        <v>1066284.03</v>
      </c>
      <c r="R1316" s="6">
        <v>3.091162181906733</v>
      </c>
      <c r="S1316" s="6">
        <v>13956.5972513089</v>
      </c>
      <c r="T1316" s="27">
        <v>390686.5</v>
      </c>
      <c r="U1316" s="6">
        <f t="shared" si="102"/>
        <v>239.25595287958112</v>
      </c>
      <c r="V1316" s="6">
        <f t="shared" si="103"/>
        <v>2020</v>
      </c>
      <c r="W1316" s="10" t="str">
        <f>IFERROR(VLOOKUP(VALUE(D1316),'HSN Lookup'!$A:$B,2,0),"Unknown")</f>
        <v>Household Steel Items</v>
      </c>
      <c r="X1316" s="6" t="str">
        <f t="shared" si="104"/>
        <v>Other</v>
      </c>
    </row>
    <row r="1317" spans="1:24">
      <c r="A1317" s="25" t="s">
        <v>24</v>
      </c>
      <c r="B1317" s="6" t="s">
        <v>1777</v>
      </c>
      <c r="C1317" s="6" t="s">
        <v>26</v>
      </c>
      <c r="D1317" s="26" t="s">
        <v>32</v>
      </c>
      <c r="E1317" s="6" t="s">
        <v>1782</v>
      </c>
      <c r="F1317" s="6"/>
      <c r="G1317" s="6" t="str" cm="1">
        <f t="array" ref="G1317">_xlfn.LET(
 _xlpm.txt, TRIM(E1317),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SG805-AM-06</v>
      </c>
      <c r="H1317" s="6" t="str">
        <f t="shared" si="100"/>
        <v>TOTAL 8280 PCS</v>
      </c>
      <c r="I1317" s="6" t="str" cm="1">
        <f t="array" ref="I1317">_xlfn.LET(
 _xlpm.txt, E1317,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17" s="6" t="str" cm="1">
        <f t="array" ref="J1317">_xlfn.LET(
 _xlpm.txt, E1317,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17" s="6" t="e" cm="1">
        <f t="array" ref="K1317">_xlfn.LET(
 _xlpm.txt, E1317,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17" s="6" t="str">
        <f>IFERROR(_xlfn.TEXTAFTER(_xlfn.TEXTBEFORE(E1317," PER"),"USD ")," ")</f>
        <v xml:space="preserve"> </v>
      </c>
      <c r="M1317" s="6" t="e">
        <f t="shared" si="101"/>
        <v>#VALUE!</v>
      </c>
      <c r="N1317" s="6">
        <v>1311</v>
      </c>
      <c r="O1317" s="6" t="s">
        <v>28</v>
      </c>
      <c r="P1317" s="6">
        <v>533.63210526315788</v>
      </c>
      <c r="Q1317" s="6">
        <v>699591.69</v>
      </c>
      <c r="R1317" s="6">
        <v>6.9847134196748408</v>
      </c>
      <c r="S1317" s="6">
        <v>9156.959293193715</v>
      </c>
      <c r="T1317" s="27">
        <v>256330.3</v>
      </c>
      <c r="U1317" s="6">
        <f t="shared" si="102"/>
        <v>540.61681868283267</v>
      </c>
      <c r="V1317" s="6">
        <f t="shared" si="103"/>
        <v>2020</v>
      </c>
      <c r="W1317" s="10" t="str">
        <f>IFERROR(VLOOKUP(VALUE(D1317),'HSN Lookup'!$A:$B,2,0),"Unknown")</f>
        <v>Household Steel Items</v>
      </c>
      <c r="X1317" s="6" t="str">
        <f t="shared" si="104"/>
        <v>Other</v>
      </c>
    </row>
    <row r="1318" spans="1:24">
      <c r="A1318" s="25" t="s">
        <v>24</v>
      </c>
      <c r="B1318" s="6" t="s">
        <v>1777</v>
      </c>
      <c r="C1318" s="6" t="s">
        <v>26</v>
      </c>
      <c r="D1318" s="26" t="s">
        <v>32</v>
      </c>
      <c r="E1318" s="6" t="s">
        <v>1783</v>
      </c>
      <c r="F1318" s="6"/>
      <c r="G1318" s="6" t="str" cm="1">
        <f t="array" ref="G1318">_xlfn.LET(
 _xlpm.txt, TRIM(E1318),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ZARA (ITEM NO. NP-003)</v>
      </c>
      <c r="H1318" s="6" t="str">
        <f t="shared" si="100"/>
        <v>ITEM NO. NP-003</v>
      </c>
      <c r="I1318" s="6" t="str" cm="1">
        <f t="array" ref="I1318">_xlfn.LET(
 _xlpm.txt, E1318,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18" s="6" t="e" cm="1">
        <f t="array" ref="J1318">_xlfn.LET(
 _xlpm.txt, E1318,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18" s="6" t="e" cm="1">
        <f t="array" ref="K1318">_xlfn.LET(
 _xlpm.txt, E1318,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18" s="6" t="str">
        <f>IFERROR(_xlfn.TEXTAFTER(_xlfn.TEXTBEFORE(E1318," PER"),"USD ")," ")</f>
        <v xml:space="preserve"> </v>
      </c>
      <c r="M1318" s="6" t="e">
        <f t="shared" si="101"/>
        <v>#N/A</v>
      </c>
      <c r="N1318" s="6">
        <v>5600</v>
      </c>
      <c r="O1318" s="6" t="s">
        <v>28</v>
      </c>
      <c r="P1318" s="6">
        <v>359.42287678571432</v>
      </c>
      <c r="Q1318" s="6">
        <v>2012768.11</v>
      </c>
      <c r="R1318" s="6">
        <v>4.704487916043381</v>
      </c>
      <c r="S1318" s="6">
        <v>26345.132329842931</v>
      </c>
      <c r="T1318" s="27">
        <v>737478.3</v>
      </c>
      <c r="U1318" s="6">
        <f t="shared" si="102"/>
        <v>364.1273647017577</v>
      </c>
      <c r="V1318" s="6">
        <f t="shared" si="103"/>
        <v>2020</v>
      </c>
      <c r="W1318" s="10" t="str">
        <f>IFERROR(VLOOKUP(VALUE(D1318),'HSN Lookup'!$A:$B,2,0),"Unknown")</f>
        <v>Household Steel Items</v>
      </c>
      <c r="X1318" s="6" t="str">
        <f t="shared" si="104"/>
        <v>Other</v>
      </c>
    </row>
    <row r="1319" spans="1:24">
      <c r="A1319" s="25" t="s">
        <v>24</v>
      </c>
      <c r="B1319" s="6" t="s">
        <v>1777</v>
      </c>
      <c r="C1319" s="6" t="s">
        <v>26</v>
      </c>
      <c r="D1319" s="26" t="s">
        <v>32</v>
      </c>
      <c r="E1319" s="6" t="s">
        <v>1784</v>
      </c>
      <c r="F1319" s="6"/>
      <c r="G1319" s="6" t="str" cm="1">
        <f t="array" ref="G1319">_xlfn.LET(
 _xlpm.txt, TRIM(E1319),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(ITEM NO. MP-96)</v>
      </c>
      <c r="H1319" s="6" t="str">
        <f t="shared" si="100"/>
        <v>ITEM NO. MP-96</v>
      </c>
      <c r="I1319" s="6" t="str" cm="1">
        <f t="array" ref="I1319">_xlfn.LET(
 _xlpm.txt, E1319,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19" s="6" t="e" cm="1">
        <f t="array" ref="J1319">_xlfn.LET(
 _xlpm.txt, E1319,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19" s="6" t="e" cm="1">
        <f t="array" ref="K1319">_xlfn.LET(
 _xlpm.txt, E1319,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19" s="6" t="str">
        <f>IFERROR(_xlfn.TEXTAFTER(_xlfn.TEXTBEFORE(E1319," PER"),"USD ")," ")</f>
        <v xml:space="preserve"> </v>
      </c>
      <c r="M1319" s="6" t="e">
        <f t="shared" si="101"/>
        <v>#N/A</v>
      </c>
      <c r="N1319" s="6">
        <v>3465</v>
      </c>
      <c r="O1319" s="6" t="s">
        <v>28</v>
      </c>
      <c r="P1319" s="6">
        <v>262.89219624819623</v>
      </c>
      <c r="Q1319" s="6">
        <v>910921.46</v>
      </c>
      <c r="R1319" s="6">
        <v>3.4409973330915729</v>
      </c>
      <c r="S1319" s="6">
        <v>11923.0557591623</v>
      </c>
      <c r="T1319" s="27">
        <v>333761.59999999998</v>
      </c>
      <c r="U1319" s="6">
        <f t="shared" si="102"/>
        <v>266.33319358128779</v>
      </c>
      <c r="V1319" s="6">
        <f t="shared" si="103"/>
        <v>2020</v>
      </c>
      <c r="W1319" s="10" t="str">
        <f>IFERROR(VLOOKUP(VALUE(D1319),'HSN Lookup'!$A:$B,2,0),"Unknown")</f>
        <v>Household Steel Items</v>
      </c>
      <c r="X1319" s="6" t="str">
        <f t="shared" si="104"/>
        <v>Holder</v>
      </c>
    </row>
    <row r="1320" spans="1:24">
      <c r="A1320" s="25" t="s">
        <v>24</v>
      </c>
      <c r="B1320" s="6" t="s">
        <v>1785</v>
      </c>
      <c r="C1320" s="6" t="s">
        <v>26</v>
      </c>
      <c r="D1320" s="26" t="s">
        <v>32</v>
      </c>
      <c r="E1320" s="6" t="s">
        <v>1786</v>
      </c>
      <c r="F1320" s="6"/>
      <c r="G1320" s="6" t="str" cm="1">
        <f t="array" ref="G1320">_xlfn.LET(
 _xlpm.txt, TRIM(E1320),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(ITEM NO. 6527)</v>
      </c>
      <c r="H1320" s="6" t="str">
        <f t="shared" si="100"/>
        <v>ITEM NO. 6527</v>
      </c>
      <c r="I1320" s="6" t="str" cm="1">
        <f t="array" ref="I1320">_xlfn.LET(
 _xlpm.txt, E1320,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20" s="6" t="e" cm="1">
        <f t="array" ref="J1320">_xlfn.LET(
 _xlpm.txt, E1320,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20" s="6" t="e" cm="1">
        <f t="array" ref="K1320">_xlfn.LET(
 _xlpm.txt, E1320,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20" s="6" t="str">
        <f>IFERROR(_xlfn.TEXTAFTER(_xlfn.TEXTBEFORE(E1320," PER"),"USD ")," ")</f>
        <v xml:space="preserve"> </v>
      </c>
      <c r="M1320" s="6" t="e">
        <f t="shared" si="101"/>
        <v>#N/A</v>
      </c>
      <c r="N1320" s="6">
        <v>8987</v>
      </c>
      <c r="O1320" s="6" t="s">
        <v>28</v>
      </c>
      <c r="P1320" s="6">
        <v>419.25525425614779</v>
      </c>
      <c r="Q1320" s="6">
        <v>3767846.97</v>
      </c>
      <c r="R1320" s="6">
        <v>5.4876342180124054</v>
      </c>
      <c r="S1320" s="6">
        <v>49317.368717277488</v>
      </c>
      <c r="T1320" s="27">
        <v>1380539.1</v>
      </c>
      <c r="U1320" s="6">
        <f t="shared" si="102"/>
        <v>424.74288847416022</v>
      </c>
      <c r="V1320" s="6">
        <f t="shared" si="103"/>
        <v>2020</v>
      </c>
      <c r="W1320" s="10" t="str">
        <f>IFERROR(VLOOKUP(VALUE(D1320),'HSN Lookup'!$A:$B,2,0),"Unknown")</f>
        <v>Household Steel Items</v>
      </c>
      <c r="X1320" s="6" t="str">
        <f t="shared" si="104"/>
        <v>Lunch Box</v>
      </c>
    </row>
    <row r="1321" spans="1:24">
      <c r="A1321" s="25" t="s">
        <v>24</v>
      </c>
      <c r="B1321" s="6" t="s">
        <v>1787</v>
      </c>
      <c r="C1321" s="6" t="s">
        <v>26</v>
      </c>
      <c r="D1321" s="26" t="s">
        <v>32</v>
      </c>
      <c r="E1321" s="6" t="s">
        <v>1788</v>
      </c>
      <c r="F1321" s="6" t="str">
        <f>LEFT(E1321, FIND(" ", E1321)-1)</f>
        <v>MILD</v>
      </c>
      <c r="G1321" s="6" t="str" cm="1">
        <f t="array" ref="G1321">_xlfn.LET(
 _xlpm.txt, TRIM(E1321),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MUTLI FUNCTION CLOTH STAND</v>
      </c>
      <c r="H1321" s="6" t="str">
        <f t="shared" si="100"/>
        <v>RYX-02-020</v>
      </c>
      <c r="I1321" s="6" t="str" cm="1">
        <f t="array" ref="I1321">_xlfn.LET(
 _xlpm.txt, E1321,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21" s="6" t="str" cm="1">
        <f t="array" ref="J1321">_xlfn.LET(
 _xlpm.txt, E1321,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21" s="6" t="e" cm="1">
        <f t="array" ref="K1321">_xlfn.LET(
 _xlpm.txt, E1321,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21" s="6" t="str">
        <f>IFERROR(_xlfn.TEXTAFTER(_xlfn.TEXTBEFORE(E1321," PER"),"USD ")," ")</f>
        <v xml:space="preserve"> </v>
      </c>
      <c r="M1321" s="6" t="e">
        <f t="shared" si="101"/>
        <v>#VALUE!</v>
      </c>
      <c r="N1321" s="6">
        <v>4004</v>
      </c>
      <c r="O1321" s="6" t="s">
        <v>28</v>
      </c>
      <c r="P1321" s="6">
        <v>336.88443806193811</v>
      </c>
      <c r="Q1321" s="6">
        <v>1348885.29</v>
      </c>
      <c r="R1321" s="6">
        <v>4.4094821735855767</v>
      </c>
      <c r="S1321" s="6">
        <v>17655.566623036651</v>
      </c>
      <c r="T1321" s="27">
        <v>494231.6</v>
      </c>
      <c r="U1321" s="6">
        <f t="shared" si="102"/>
        <v>341.29392023552367</v>
      </c>
      <c r="V1321" s="6">
        <f t="shared" si="103"/>
        <v>2020</v>
      </c>
      <c r="W1321" s="10" t="str">
        <f>IFERROR(VLOOKUP(VALUE(D1321),'HSN Lookup'!$A:$B,2,0),"Unknown")</f>
        <v>Household Steel Items</v>
      </c>
      <c r="X1321" s="6" t="str">
        <f t="shared" si="104"/>
        <v>Cloth Stand</v>
      </c>
    </row>
    <row r="1322" spans="1:24">
      <c r="A1322" s="25" t="s">
        <v>24</v>
      </c>
      <c r="B1322" s="6" t="s">
        <v>1789</v>
      </c>
      <c r="C1322" s="6" t="s">
        <v>26</v>
      </c>
      <c r="D1322" s="26" t="s">
        <v>32</v>
      </c>
      <c r="E1322" s="6" t="s">
        <v>1790</v>
      </c>
      <c r="F1322" s="6"/>
      <c r="G1322" s="6" t="str" cm="1">
        <f t="array" ref="G1322">_xlfn.LET(
 _xlpm.txt, TRIM(E1322),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322" s="6" t="str">
        <f t="shared" si="100"/>
        <v>TOTAL 76800 PCS</v>
      </c>
      <c r="I1322" s="6" t="str" cm="1">
        <f t="array" ref="I1322">_xlfn.LET(
 _xlpm.txt, E1322,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22" s="6" t="str" cm="1">
        <f t="array" ref="J1322">_xlfn.LET(
 _xlpm.txt, E1322,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22" s="6" t="e" cm="1">
        <f t="array" ref="K1322">_xlfn.LET(
 _xlpm.txt, E1322,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22" s="6" t="str">
        <f>IFERROR(_xlfn.TEXTAFTER(_xlfn.TEXTBEFORE(E1322," PER"),"USD ")," ")</f>
        <v xml:space="preserve"> </v>
      </c>
      <c r="M1322" s="6" t="e">
        <f t="shared" si="101"/>
        <v>#VALUE!</v>
      </c>
      <c r="N1322" s="6">
        <v>7168</v>
      </c>
      <c r="O1322" s="6" t="s">
        <v>28</v>
      </c>
      <c r="P1322" s="6">
        <v>359.63156668526779</v>
      </c>
      <c r="Q1322" s="6">
        <v>2577839.0699999998</v>
      </c>
      <c r="R1322" s="6">
        <v>4.667508977096273</v>
      </c>
      <c r="S1322" s="6">
        <v>33456.704347826089</v>
      </c>
      <c r="T1322" s="27">
        <v>944520.2</v>
      </c>
      <c r="U1322" s="6">
        <f t="shared" si="102"/>
        <v>364.29907566236403</v>
      </c>
      <c r="V1322" s="6">
        <f t="shared" si="103"/>
        <v>2020</v>
      </c>
      <c r="W1322" s="10" t="str">
        <f>IFERROR(VLOOKUP(VALUE(D1322),'HSN Lookup'!$A:$B,2,0),"Unknown")</f>
        <v>Household Steel Items</v>
      </c>
      <c r="X1322" s="6" t="str">
        <f t="shared" si="104"/>
        <v>Other</v>
      </c>
    </row>
    <row r="1323" spans="1:24">
      <c r="A1323" s="25" t="s">
        <v>24</v>
      </c>
      <c r="B1323" s="6" t="s">
        <v>1789</v>
      </c>
      <c r="C1323" s="6" t="s">
        <v>26</v>
      </c>
      <c r="D1323" s="26" t="s">
        <v>32</v>
      </c>
      <c r="E1323" s="6" t="s">
        <v>1791</v>
      </c>
      <c r="F1323" s="6"/>
      <c r="G1323" s="6" t="str" cm="1">
        <f t="array" ref="G1323">_xlfn.LET(
 _xlpm.txt, TRIM(E1323),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-MP-96</v>
      </c>
      <c r="H1323" s="6" t="str">
        <f t="shared" si="100"/>
        <v xml:space="preserve"> TOTAL 25200 PCS</v>
      </c>
      <c r="I1323" s="6" t="str" cm="1">
        <f t="array" ref="I1323">_xlfn.LET(
 _xlpm.txt, E1323,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23" s="6" t="str" cm="1">
        <f t="array" ref="J1323">_xlfn.LET(
 _xlpm.txt, E1323,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23" s="6" t="e" cm="1">
        <f t="array" ref="K1323">_xlfn.LET(
 _xlpm.txt, E1323,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23" s="6" t="str">
        <f>IFERROR(_xlfn.TEXTAFTER(_xlfn.TEXTBEFORE(E1323," PER"),"USD ")," ")</f>
        <v xml:space="preserve"> </v>
      </c>
      <c r="M1323" s="6" t="e">
        <f t="shared" si="101"/>
        <v>#VALUE!</v>
      </c>
      <c r="N1323" s="6">
        <v>5390</v>
      </c>
      <c r="O1323" s="6" t="s">
        <v>28</v>
      </c>
      <c r="P1323" s="6">
        <v>263.34060667903532</v>
      </c>
      <c r="Q1323" s="6">
        <v>1419405.87</v>
      </c>
      <c r="R1323" s="6">
        <v>3.4177885357434818</v>
      </c>
      <c r="S1323" s="6">
        <v>18421.88020765737</v>
      </c>
      <c r="T1323" s="27">
        <v>520070.3</v>
      </c>
      <c r="U1323" s="6">
        <f t="shared" si="102"/>
        <v>266.75839521477877</v>
      </c>
      <c r="V1323" s="6">
        <f t="shared" si="103"/>
        <v>2020</v>
      </c>
      <c r="W1323" s="10" t="str">
        <f>IFERROR(VLOOKUP(VALUE(D1323),'HSN Lookup'!$A:$B,2,0),"Unknown")</f>
        <v>Household Steel Items</v>
      </c>
      <c r="X1323" s="6" t="str">
        <f t="shared" si="104"/>
        <v>Holder</v>
      </c>
    </row>
    <row r="1324" spans="1:24">
      <c r="A1324" s="25" t="s">
        <v>24</v>
      </c>
      <c r="B1324" s="6" t="s">
        <v>1789</v>
      </c>
      <c r="C1324" s="6" t="s">
        <v>26</v>
      </c>
      <c r="D1324" s="26" t="s">
        <v>32</v>
      </c>
      <c r="E1324" s="6" t="s">
        <v>1792</v>
      </c>
      <c r="F1324" s="6"/>
      <c r="G1324" s="6" t="str" cm="1">
        <f t="array" ref="G1324">_xlfn.LET(
 _xlpm.txt, TRIM(E1324),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324" s="6" t="str">
        <f t="shared" si="100"/>
        <v>TOTAL 54072 PCS</v>
      </c>
      <c r="I1324" s="6" t="str" cm="1">
        <f t="array" ref="I1324">_xlfn.LET(
 _xlpm.txt, E1324,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24" s="6" t="str" cm="1">
        <f t="array" ref="J1324">_xlfn.LET(
 _xlpm.txt, E1324,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24" s="6" t="e" cm="1">
        <f t="array" ref="K1324">_xlfn.LET(
 _xlpm.txt, E1324,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24" s="6" t="str">
        <f>IFERROR(_xlfn.TEXTAFTER(_xlfn.TEXTBEFORE(E1324," PER"),"USD ")," ")</f>
        <v xml:space="preserve"> </v>
      </c>
      <c r="M1324" s="6" t="e">
        <f t="shared" si="101"/>
        <v>#VALUE!</v>
      </c>
      <c r="N1324" s="6">
        <v>2478.3000000000002</v>
      </c>
      <c r="O1324" s="6" t="s">
        <v>28</v>
      </c>
      <c r="P1324" s="6">
        <v>516.38947262236206</v>
      </c>
      <c r="Q1324" s="6">
        <v>1279768.03</v>
      </c>
      <c r="R1324" s="6">
        <v>6.702004836111124</v>
      </c>
      <c r="S1324" s="6">
        <v>16609.578585334199</v>
      </c>
      <c r="T1324" s="27">
        <v>468907</v>
      </c>
      <c r="U1324" s="6">
        <f t="shared" si="102"/>
        <v>523.09147745847315</v>
      </c>
      <c r="V1324" s="6">
        <f t="shared" si="103"/>
        <v>2020</v>
      </c>
      <c r="W1324" s="10" t="str">
        <f>IFERROR(VLOOKUP(VALUE(D1324),'HSN Lookup'!$A:$B,2,0),"Unknown")</f>
        <v>Household Steel Items</v>
      </c>
      <c r="X1324" s="6" t="str">
        <f t="shared" si="104"/>
        <v>Tea Strainer</v>
      </c>
    </row>
    <row r="1325" spans="1:24">
      <c r="A1325" s="25" t="s">
        <v>24</v>
      </c>
      <c r="B1325" s="6" t="s">
        <v>1793</v>
      </c>
      <c r="C1325" s="6" t="s">
        <v>26</v>
      </c>
      <c r="D1325" s="26" t="s">
        <v>32</v>
      </c>
      <c r="E1325" s="6" t="s">
        <v>1752</v>
      </c>
      <c r="F1325" s="6" t="str">
        <f>LEFT(E1325, FIND(" ", E1325)-1)</f>
        <v>RYX-02-020</v>
      </c>
      <c r="G1325" s="6" t="str" cm="1">
        <f t="array" ref="G1325">_xlfn.LET(
 _xlpm.txt, TRIM(E1325),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25" s="6" t="str">
        <f t="shared" si="100"/>
        <v>1232 NOS</v>
      </c>
      <c r="I1325" s="6" t="str" cm="1">
        <f t="array" ref="I1325">_xlfn.LET(
 _xlpm.txt, E1325,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25" s="6" t="str" cm="1">
        <f t="array" ref="J1325">_xlfn.LET(
 _xlpm.txt, E1325,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25" s="6" t="e" cm="1">
        <f t="array" ref="K1325">_xlfn.LET(
 _xlpm.txt, E1325,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25" s="6" t="str">
        <f>IFERROR(_xlfn.TEXTAFTER(_xlfn.TEXTBEFORE(E1325," PER"),"USD ")," ")</f>
        <v xml:space="preserve"> </v>
      </c>
      <c r="M1325" s="6" t="e">
        <f t="shared" si="101"/>
        <v>#VALUE!</v>
      </c>
      <c r="N1325" s="6">
        <v>4004</v>
      </c>
      <c r="O1325" s="6" t="s">
        <v>28</v>
      </c>
      <c r="P1325" s="6">
        <v>339.73472277722283</v>
      </c>
      <c r="Q1325" s="6">
        <v>1360297.83</v>
      </c>
      <c r="R1325" s="6">
        <v>4.4092760905544814</v>
      </c>
      <c r="S1325" s="6">
        <v>17654.741466580141</v>
      </c>
      <c r="T1325" s="27">
        <v>498413.2</v>
      </c>
      <c r="U1325" s="6">
        <f t="shared" si="102"/>
        <v>344.14399886777733</v>
      </c>
      <c r="V1325" s="6">
        <f t="shared" si="103"/>
        <v>2020</v>
      </c>
      <c r="W1325" s="10" t="str">
        <f>IFERROR(VLOOKUP(VALUE(D1325),'HSN Lookup'!$A:$B,2,0),"Unknown")</f>
        <v>Household Steel Items</v>
      </c>
      <c r="X1325" s="6" t="str">
        <f t="shared" si="104"/>
        <v>Cloth Stand</v>
      </c>
    </row>
    <row r="1326" spans="1:24">
      <c r="A1326" s="25" t="s">
        <v>24</v>
      </c>
      <c r="B1326" s="6" t="s">
        <v>1793</v>
      </c>
      <c r="C1326" s="6" t="s">
        <v>26</v>
      </c>
      <c r="D1326" s="26" t="s">
        <v>32</v>
      </c>
      <c r="E1326" s="6" t="s">
        <v>1794</v>
      </c>
      <c r="F1326" s="6" t="str">
        <f>LEFT(E1326, FIND(" ", E1326)-1)</f>
        <v>RYX-02-021A</v>
      </c>
      <c r="G1326" s="6" t="str" cm="1">
        <f t="array" ref="G1326">_xlfn.LET(
 _xlpm.txt, TRIM(E1326),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26" s="6" t="str">
        <f t="shared" si="100"/>
        <v>6480 NOS</v>
      </c>
      <c r="I1326" s="6" t="str" cm="1">
        <f t="array" ref="I1326">_xlfn.LET(
 _xlpm.txt, E1326,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26" s="6" t="str" cm="1">
        <f t="array" ref="J1326">_xlfn.LET(
 _xlpm.txt, E1326,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26" s="6" t="e" cm="1">
        <f t="array" ref="K1326">_xlfn.LET(
 _xlpm.txt, E1326,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26" s="6" t="str">
        <f>IFERROR(_xlfn.TEXTAFTER(_xlfn.TEXTBEFORE(E1326," PER"),"USD ")," ")</f>
        <v xml:space="preserve"> </v>
      </c>
      <c r="M1326" s="6" t="e">
        <f t="shared" si="101"/>
        <v>#VALUE!</v>
      </c>
      <c r="N1326" s="6">
        <v>23760</v>
      </c>
      <c r="O1326" s="6" t="s">
        <v>28</v>
      </c>
      <c r="P1326" s="6">
        <v>191.29838973063971</v>
      </c>
      <c r="Q1326" s="6">
        <v>4545249.74</v>
      </c>
      <c r="R1326" s="6">
        <v>2.4827824754138841</v>
      </c>
      <c r="S1326" s="6">
        <v>58990.91161583388</v>
      </c>
      <c r="T1326" s="27">
        <v>1665379.5</v>
      </c>
      <c r="U1326" s="6">
        <f t="shared" si="102"/>
        <v>193.78117220605358</v>
      </c>
      <c r="V1326" s="6">
        <f t="shared" si="103"/>
        <v>2020</v>
      </c>
      <c r="W1326" s="10" t="str">
        <f>IFERROR(VLOOKUP(VALUE(D1326),'HSN Lookup'!$A:$B,2,0),"Unknown")</f>
        <v>Household Steel Items</v>
      </c>
      <c r="X1326" s="6" t="str">
        <f t="shared" si="104"/>
        <v>Cloth Stand</v>
      </c>
    </row>
    <row r="1327" spans="1:24">
      <c r="A1327" s="25" t="s">
        <v>24</v>
      </c>
      <c r="B1327" s="6" t="s">
        <v>1795</v>
      </c>
      <c r="C1327" s="6" t="s">
        <v>26</v>
      </c>
      <c r="D1327" s="26" t="s">
        <v>32</v>
      </c>
      <c r="E1327" s="6" t="s">
        <v>1752</v>
      </c>
      <c r="F1327" s="6" t="str">
        <f>LEFT(E1327, FIND(" ", E1327)-1)</f>
        <v>RYX-02-020</v>
      </c>
      <c r="G1327" s="6" t="str" cm="1">
        <f t="array" ref="G1327">_xlfn.LET(
 _xlpm.txt, TRIM(E1327),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27" s="6" t="str">
        <f t="shared" si="100"/>
        <v>1232 NOS</v>
      </c>
      <c r="I1327" s="6" t="str" cm="1">
        <f t="array" ref="I1327">_xlfn.LET(
 _xlpm.txt, E1327,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27" s="6" t="str" cm="1">
        <f t="array" ref="J1327">_xlfn.LET(
 _xlpm.txt, E1327,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27" s="6" t="e" cm="1">
        <f t="array" ref="K1327">_xlfn.LET(
 _xlpm.txt, E1327,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27" s="6" t="str">
        <f>IFERROR(_xlfn.TEXTAFTER(_xlfn.TEXTBEFORE(E1327," PER"),"USD ")," ")</f>
        <v xml:space="preserve"> </v>
      </c>
      <c r="M1327" s="6" t="e">
        <f t="shared" si="101"/>
        <v>#VALUE!</v>
      </c>
      <c r="N1327" s="6">
        <v>4004</v>
      </c>
      <c r="O1327" s="6" t="s">
        <v>28</v>
      </c>
      <c r="P1327" s="6">
        <v>338.05953296703302</v>
      </c>
      <c r="Q1327" s="6">
        <v>1353590.37</v>
      </c>
      <c r="R1327" s="6">
        <v>4.4219690381560888</v>
      </c>
      <c r="S1327" s="6">
        <v>17705.564028776978</v>
      </c>
      <c r="T1327" s="27">
        <v>495955.5</v>
      </c>
      <c r="U1327" s="6">
        <f t="shared" si="102"/>
        <v>342.4815020051891</v>
      </c>
      <c r="V1327" s="6">
        <f t="shared" si="103"/>
        <v>2020</v>
      </c>
      <c r="W1327" s="10" t="str">
        <f>IFERROR(VLOOKUP(VALUE(D1327),'HSN Lookup'!$A:$B,2,0),"Unknown")</f>
        <v>Household Steel Items</v>
      </c>
      <c r="X1327" s="6" t="str">
        <f t="shared" si="104"/>
        <v>Cloth Stand</v>
      </c>
    </row>
    <row r="1328" spans="1:24">
      <c r="A1328" s="25" t="s">
        <v>24</v>
      </c>
      <c r="B1328" s="6" t="s">
        <v>1796</v>
      </c>
      <c r="C1328" s="6" t="s">
        <v>26</v>
      </c>
      <c r="D1328" s="26" t="s">
        <v>32</v>
      </c>
      <c r="E1328" s="6" t="s">
        <v>1737</v>
      </c>
      <c r="F1328" s="6" t="str">
        <f>LEFT(E1328, FIND(" ", E1328)-1)</f>
        <v>RYX-02-020</v>
      </c>
      <c r="G1328" s="6" t="str" cm="1">
        <f t="array" ref="G1328">_xlfn.LET(
 _xlpm.txt, TRIM(E1328),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28" s="6" t="str">
        <f t="shared" si="100"/>
        <v>2464 NOS</v>
      </c>
      <c r="I1328" s="6" t="str" cm="1">
        <f t="array" ref="I1328">_xlfn.LET(
 _xlpm.txt, E1328,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28" s="6" t="str" cm="1">
        <f t="array" ref="J1328">_xlfn.LET(
 _xlpm.txt, E1328,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28" s="6" t="e" cm="1">
        <f t="array" ref="K1328">_xlfn.LET(
 _xlpm.txt, E1328,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28" s="6" t="str">
        <f>IFERROR(_xlfn.TEXTAFTER(_xlfn.TEXTBEFORE(E1328," PER"),"USD ")," ")</f>
        <v xml:space="preserve"> </v>
      </c>
      <c r="M1328" s="6" t="e">
        <f t="shared" si="101"/>
        <v>#VALUE!</v>
      </c>
      <c r="N1328" s="6">
        <v>8008</v>
      </c>
      <c r="O1328" s="6" t="s">
        <v>28</v>
      </c>
      <c r="P1328" s="6">
        <v>338.53699300699299</v>
      </c>
      <c r="Q1328" s="6">
        <v>2711004.24</v>
      </c>
      <c r="R1328" s="6">
        <v>4.4282144278220148</v>
      </c>
      <c r="S1328" s="6">
        <v>35461.141137998697</v>
      </c>
      <c r="T1328" s="27">
        <v>993311.9</v>
      </c>
      <c r="U1328" s="6">
        <f t="shared" si="102"/>
        <v>342.965207434815</v>
      </c>
      <c r="V1328" s="6">
        <f t="shared" si="103"/>
        <v>2020</v>
      </c>
      <c r="W1328" s="10" t="str">
        <f>IFERROR(VLOOKUP(VALUE(D1328),'HSN Lookup'!$A:$B,2,0),"Unknown")</f>
        <v>Household Steel Items</v>
      </c>
      <c r="X1328" s="6" t="str">
        <f t="shared" si="104"/>
        <v>Cloth Stand</v>
      </c>
    </row>
    <row r="1329" spans="1:24">
      <c r="A1329" s="25" t="s">
        <v>24</v>
      </c>
      <c r="B1329" s="6" t="s">
        <v>1797</v>
      </c>
      <c r="C1329" s="6" t="s">
        <v>26</v>
      </c>
      <c r="D1329" s="26" t="s">
        <v>32</v>
      </c>
      <c r="E1329" s="6" t="s">
        <v>1798</v>
      </c>
      <c r="F1329" s="6" t="str">
        <f>LEFT(E1329, FIND(" ", E1329)-1)</f>
        <v>KW-830</v>
      </c>
      <c r="G1329" s="6" t="str" cm="1">
        <f t="array" ref="G1329">_xlfn.LET(
 _xlpm.txt, TRIM(E1329),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 BOTTLE 1000ML</v>
      </c>
      <c r="H1329" s="6" t="str">
        <f t="shared" si="100"/>
        <v>KW-830</v>
      </c>
      <c r="I1329" s="6" t="str" cm="1">
        <f t="array" ref="I1329">_xlfn.LET(
 _xlpm.txt, E1329,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29" s="6" cm="1">
        <f t="array" ref="J1329">_xlfn.LET(
 _xlpm.txt, E1329,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35280</v>
      </c>
      <c r="K1329" s="6" t="str" cm="1">
        <f t="array" ref="K1329">_xlfn.LET(
 _xlpm.txt, E1329,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29" s="6" t="str">
        <f>IFERROR(_xlfn.TEXTAFTER(_xlfn.TEXTBEFORE(E1329," PER"),"USD ")," ")</f>
        <v>0.98</v>
      </c>
      <c r="M1329" s="6" t="str">
        <f t="shared" si="101"/>
        <v>PCS</v>
      </c>
      <c r="N1329" s="6">
        <v>6850</v>
      </c>
      <c r="O1329" s="6" t="s">
        <v>28</v>
      </c>
      <c r="P1329" s="6">
        <v>394.54528759124088</v>
      </c>
      <c r="Q1329" s="6">
        <v>2702635.22</v>
      </c>
      <c r="R1329" s="6">
        <v>5.1507217701206383</v>
      </c>
      <c r="S1329" s="6">
        <v>35282.444125326379</v>
      </c>
      <c r="T1329" s="27">
        <v>990245.5</v>
      </c>
      <c r="U1329" s="6">
        <f t="shared" si="102"/>
        <v>399.69600936136152</v>
      </c>
      <c r="V1329" s="6">
        <f t="shared" si="103"/>
        <v>2020</v>
      </c>
      <c r="W1329" s="10" t="str">
        <f>IFERROR(VLOOKUP(VALUE(D1329),'HSN Lookup'!$A:$B,2,0),"Unknown")</f>
        <v>Household Steel Items</v>
      </c>
      <c r="X1329" s="6" t="str">
        <f t="shared" si="104"/>
        <v>Other</v>
      </c>
    </row>
    <row r="1330" spans="1:24">
      <c r="A1330" s="25" t="s">
        <v>24</v>
      </c>
      <c r="B1330" s="6" t="s">
        <v>1799</v>
      </c>
      <c r="C1330" s="6" t="s">
        <v>26</v>
      </c>
      <c r="D1330" s="26" t="s">
        <v>32</v>
      </c>
      <c r="E1330" s="6" t="s">
        <v>1800</v>
      </c>
      <c r="F1330" s="6"/>
      <c r="G1330" s="6" t="str" cm="1">
        <f t="array" ref="G1330">_xlfn.LET(
 _xlpm.txt, TRIM(E1330),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SG805-AM-06</v>
      </c>
      <c r="H1330" s="6" t="str">
        <f t="shared" si="100"/>
        <v>TOTAL 22320 PCS</v>
      </c>
      <c r="I1330" s="6" t="str" cm="1">
        <f t="array" ref="I1330">_xlfn.LET(
 _xlpm.txt, E1330,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30" s="6" t="str" cm="1">
        <f t="array" ref="J1330">_xlfn.LET(
 _xlpm.txt, E1330,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30" s="6" t="e" cm="1">
        <f t="array" ref="K1330">_xlfn.LET(
 _xlpm.txt, E1330,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30" s="6" t="str">
        <f>IFERROR(_xlfn.TEXTAFTER(_xlfn.TEXTBEFORE(E1330," PER"),"USD ")," ")</f>
        <v xml:space="preserve"> </v>
      </c>
      <c r="M1330" s="6" t="e">
        <f t="shared" si="101"/>
        <v>#VALUE!</v>
      </c>
      <c r="N1330" s="6">
        <v>3534</v>
      </c>
      <c r="O1330" s="6" t="s">
        <v>28</v>
      </c>
      <c r="P1330" s="6">
        <v>536.39073288058864</v>
      </c>
      <c r="Q1330" s="6">
        <v>1895604.85</v>
      </c>
      <c r="R1330" s="6">
        <v>7.0024899853862754</v>
      </c>
      <c r="S1330" s="6">
        <v>24746.79960835509</v>
      </c>
      <c r="T1330" s="27">
        <v>694549.7</v>
      </c>
      <c r="U1330" s="6">
        <f t="shared" si="102"/>
        <v>543.39322286597496</v>
      </c>
      <c r="V1330" s="6">
        <f t="shared" si="103"/>
        <v>2020</v>
      </c>
      <c r="W1330" s="10" t="str">
        <f>IFERROR(VLOOKUP(VALUE(D1330),'HSN Lookup'!$A:$B,2,0),"Unknown")</f>
        <v>Household Steel Items</v>
      </c>
      <c r="X1330" s="6" t="str">
        <f t="shared" si="104"/>
        <v>Other</v>
      </c>
    </row>
    <row r="1331" spans="1:24">
      <c r="A1331" s="25" t="s">
        <v>24</v>
      </c>
      <c r="B1331" s="6" t="s">
        <v>1799</v>
      </c>
      <c r="C1331" s="6" t="s">
        <v>26</v>
      </c>
      <c r="D1331" s="26" t="s">
        <v>32</v>
      </c>
      <c r="E1331" s="6" t="s">
        <v>1801</v>
      </c>
      <c r="F1331" s="6"/>
      <c r="G1331" s="6" t="str" cm="1">
        <f t="array" ref="G1331">_xlfn.LET(
 _xlpm.txt, TRIM(E1331),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(ITEM NO. 6527)</v>
      </c>
      <c r="H1331" s="6" t="str">
        <f t="shared" si="100"/>
        <v>ITEM NO. 6527</v>
      </c>
      <c r="I1331" s="6" t="str" cm="1">
        <f t="array" ref="I1331">_xlfn.LET(
 _xlpm.txt, E1331,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31" s="6" t="e" cm="1">
        <f t="array" ref="J1331">_xlfn.LET(
 _xlpm.txt, E1331,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31" s="6" t="e" cm="1">
        <f t="array" ref="K1331">_xlfn.LET(
 _xlpm.txt, E1331,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31" s="6" t="str">
        <f>IFERROR(_xlfn.TEXTAFTER(_xlfn.TEXTBEFORE(E1331," PER"),"USD ")," ")</f>
        <v xml:space="preserve"> </v>
      </c>
      <c r="M1331" s="6" t="e">
        <f t="shared" si="101"/>
        <v>#N/A</v>
      </c>
      <c r="N1331" s="6">
        <v>17974</v>
      </c>
      <c r="O1331" s="6" t="s">
        <v>28</v>
      </c>
      <c r="P1331" s="6">
        <v>421.96315845109598</v>
      </c>
      <c r="Q1331" s="6">
        <v>7584365.8099999996</v>
      </c>
      <c r="R1331" s="6">
        <v>5.5086574210325852</v>
      </c>
      <c r="S1331" s="6">
        <v>99012.608485639692</v>
      </c>
      <c r="T1331" s="27">
        <v>2778911.7</v>
      </c>
      <c r="U1331" s="6">
        <f t="shared" si="102"/>
        <v>427.47181587212856</v>
      </c>
      <c r="V1331" s="6">
        <f t="shared" si="103"/>
        <v>2020</v>
      </c>
      <c r="W1331" s="10" t="str">
        <f>IFERROR(VLOOKUP(VALUE(D1331),'HSN Lookup'!$A:$B,2,0),"Unknown")</f>
        <v>Household Steel Items</v>
      </c>
      <c r="X1331" s="6" t="str">
        <f t="shared" si="104"/>
        <v>Lunch Box</v>
      </c>
    </row>
    <row r="1332" spans="1:24">
      <c r="A1332" s="25" t="s">
        <v>24</v>
      </c>
      <c r="B1332" s="6" t="s">
        <v>1799</v>
      </c>
      <c r="C1332" s="6" t="s">
        <v>26</v>
      </c>
      <c r="D1332" s="26" t="s">
        <v>32</v>
      </c>
      <c r="E1332" s="6" t="s">
        <v>1802</v>
      </c>
      <c r="F1332" s="6"/>
      <c r="G1332" s="6" t="str" cm="1">
        <f t="array" ref="G1332">_xlfn.LET(
 _xlpm.txt, TRIM(E1332),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 (ITEM NO. 8505)</v>
      </c>
      <c r="H1332" s="6" t="str">
        <f t="shared" si="100"/>
        <v>ITEM NO. 8505</v>
      </c>
      <c r="I1332" s="6" t="str" cm="1">
        <f t="array" ref="I1332">_xlfn.LET(
 _xlpm.txt, E1332,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32" s="6" t="e" cm="1">
        <f t="array" ref="J1332">_xlfn.LET(
 _xlpm.txt, E1332,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32" s="6" t="e" cm="1">
        <f t="array" ref="K1332">_xlfn.LET(
 _xlpm.txt, E1332,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32" s="6" t="str">
        <f>IFERROR(_xlfn.TEXTAFTER(_xlfn.TEXTBEFORE(E1332," PER"),"USD ")," ")</f>
        <v xml:space="preserve"> </v>
      </c>
      <c r="M1332" s="6" t="e">
        <f t="shared" si="101"/>
        <v>#N/A</v>
      </c>
      <c r="N1332" s="6">
        <v>4434.6000000000004</v>
      </c>
      <c r="O1332" s="6" t="s">
        <v>28</v>
      </c>
      <c r="P1332" s="6">
        <v>404.99175799395658</v>
      </c>
      <c r="Q1332" s="6">
        <v>1795976.45</v>
      </c>
      <c r="R1332" s="6">
        <v>5.2870986683284151</v>
      </c>
      <c r="S1332" s="6">
        <v>23446.167754569189</v>
      </c>
      <c r="T1332" s="27">
        <v>658045.80000000005</v>
      </c>
      <c r="U1332" s="6">
        <f t="shared" si="102"/>
        <v>410.27885666228502</v>
      </c>
      <c r="V1332" s="6">
        <f t="shared" si="103"/>
        <v>2020</v>
      </c>
      <c r="W1332" s="10" t="str">
        <f>IFERROR(VLOOKUP(VALUE(D1332),'HSN Lookup'!$A:$B,2,0),"Unknown")</f>
        <v>Household Steel Items</v>
      </c>
      <c r="X1332" s="6" t="str">
        <f t="shared" si="104"/>
        <v>Lunch Box</v>
      </c>
    </row>
    <row r="1333" spans="1:24">
      <c r="A1333" s="25" t="s">
        <v>24</v>
      </c>
      <c r="B1333" s="6" t="s">
        <v>1799</v>
      </c>
      <c r="C1333" s="6" t="s">
        <v>26</v>
      </c>
      <c r="D1333" s="26" t="s">
        <v>32</v>
      </c>
      <c r="E1333" s="6" t="s">
        <v>1803</v>
      </c>
      <c r="F1333" s="6"/>
      <c r="G1333" s="6" t="str" cm="1">
        <f t="array" ref="G1333">_xlfn.LET(
 _xlpm.txt, TRIM(E1333),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(ITEM NO. 8504)</v>
      </c>
      <c r="H1333" s="6" t="str">
        <f t="shared" si="100"/>
        <v>ITEM NO. 8504</v>
      </c>
      <c r="I1333" s="6" t="str" cm="1">
        <f t="array" ref="I1333">_xlfn.LET(
 _xlpm.txt, E1333,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33" s="6" t="e" cm="1">
        <f t="array" ref="J1333">_xlfn.LET(
 _xlpm.txt, E1333,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33" s="6" t="e" cm="1">
        <f t="array" ref="K1333">_xlfn.LET(
 _xlpm.txt, E1333,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33" s="6" t="str">
        <f>IFERROR(_xlfn.TEXTAFTER(_xlfn.TEXTBEFORE(E1333," PER"),"USD ")," ")</f>
        <v xml:space="preserve"> </v>
      </c>
      <c r="M1333" s="6" t="e">
        <f t="shared" si="101"/>
        <v>#N/A</v>
      </c>
      <c r="N1333" s="6">
        <v>10561.6</v>
      </c>
      <c r="O1333" s="6" t="s">
        <v>28</v>
      </c>
      <c r="P1333" s="6">
        <v>390.64207506438407</v>
      </c>
      <c r="Q1333" s="6">
        <v>4125805.34</v>
      </c>
      <c r="R1333" s="6">
        <v>5.099765993007626</v>
      </c>
      <c r="S1333" s="6">
        <v>53861.688511749351</v>
      </c>
      <c r="T1333" s="27">
        <v>1511695.1</v>
      </c>
      <c r="U1333" s="6">
        <f t="shared" si="102"/>
        <v>395.7418410573917</v>
      </c>
      <c r="V1333" s="6">
        <f t="shared" si="103"/>
        <v>2020</v>
      </c>
      <c r="W1333" s="10" t="str">
        <f>IFERROR(VLOOKUP(VALUE(D1333),'HSN Lookup'!$A:$B,2,0),"Unknown")</f>
        <v>Household Steel Items</v>
      </c>
      <c r="X1333" s="6" t="str">
        <f t="shared" si="104"/>
        <v>Lunch Box</v>
      </c>
    </row>
    <row r="1334" spans="1:24">
      <c r="A1334" s="25" t="s">
        <v>24</v>
      </c>
      <c r="B1334" s="6" t="s">
        <v>1799</v>
      </c>
      <c r="C1334" s="6" t="s">
        <v>26</v>
      </c>
      <c r="D1334" s="26" t="s">
        <v>32</v>
      </c>
      <c r="E1334" s="6" t="s">
        <v>1804</v>
      </c>
      <c r="F1334" s="6"/>
      <c r="G1334" s="6" t="str" cm="1">
        <f t="array" ref="G1334">_xlfn.LET(
 _xlpm.txt, TRIM(E1334),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BOX-6900</v>
      </c>
      <c r="H1334" s="6" t="str">
        <f t="shared" si="100"/>
        <v>MILD STEEL</v>
      </c>
      <c r="I1334" s="6" t="str" cm="1">
        <f t="array" ref="I1334">_xlfn.LET(
 _xlpm.txt, E1334,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34" s="6" t="str" cm="1">
        <f t="array" ref="J1334">_xlfn.LET(
 _xlpm.txt, E1334,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34" s="6" t="e" cm="1">
        <f t="array" ref="K1334">_xlfn.LET(
 _xlpm.txt, E1334,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34" s="6" t="str">
        <f>IFERROR(_xlfn.TEXTAFTER(_xlfn.TEXTBEFORE(E1334," PER"),"USD ")," ")</f>
        <v xml:space="preserve"> </v>
      </c>
      <c r="M1334" s="6" t="e">
        <f t="shared" si="101"/>
        <v>#VALUE!</v>
      </c>
      <c r="N1334" s="6">
        <v>4552.2</v>
      </c>
      <c r="O1334" s="6" t="s">
        <v>28</v>
      </c>
      <c r="P1334" s="6">
        <v>492.05102587759768</v>
      </c>
      <c r="Q1334" s="6">
        <v>2239914.6800000002</v>
      </c>
      <c r="R1334" s="6">
        <v>6.4236426354777771</v>
      </c>
      <c r="S1334" s="6">
        <v>29241.706005221931</v>
      </c>
      <c r="T1334" s="27">
        <v>820704.7</v>
      </c>
      <c r="U1334" s="6">
        <f t="shared" si="102"/>
        <v>498.47466851307547</v>
      </c>
      <c r="V1334" s="6">
        <f t="shared" si="103"/>
        <v>2020</v>
      </c>
      <c r="W1334" s="10" t="str">
        <f>IFERROR(VLOOKUP(VALUE(D1334),'HSN Lookup'!$A:$B,2,0),"Unknown")</f>
        <v>Household Steel Items</v>
      </c>
      <c r="X1334" s="6" t="str">
        <f t="shared" si="104"/>
        <v>Lunch Box</v>
      </c>
    </row>
    <row r="1335" spans="1:24">
      <c r="A1335" s="25" t="s">
        <v>24</v>
      </c>
      <c r="B1335" s="6" t="s">
        <v>1799</v>
      </c>
      <c r="C1335" s="6" t="s">
        <v>26</v>
      </c>
      <c r="D1335" s="26" t="s">
        <v>32</v>
      </c>
      <c r="E1335" s="6" t="s">
        <v>1805</v>
      </c>
      <c r="F1335" s="6"/>
      <c r="G1335" s="6" t="str" cm="1">
        <f t="array" ref="G1335">_xlfn.LET(
 _xlpm.txt, TRIM(E1335),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335" s="6" t="str">
        <f t="shared" si="100"/>
        <v>TOTAL 19800 PCS</v>
      </c>
      <c r="I1335" s="6" t="str" cm="1">
        <f t="array" ref="I1335">_xlfn.LET(
 _xlpm.txt, E1335,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35" s="6" t="str" cm="1">
        <f t="array" ref="J1335">_xlfn.LET(
 _xlpm.txt, E1335,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35" s="6" t="e" cm="1">
        <f t="array" ref="K1335">_xlfn.LET(
 _xlpm.txt, E1335,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35" s="6" t="str">
        <f>IFERROR(_xlfn.TEXTAFTER(_xlfn.TEXTBEFORE(E1335," PER"),"USD ")," ")</f>
        <v xml:space="preserve"> </v>
      </c>
      <c r="M1335" s="6" t="e">
        <f t="shared" si="101"/>
        <v>#VALUE!</v>
      </c>
      <c r="N1335" s="6">
        <v>3520</v>
      </c>
      <c r="O1335" s="6" t="s">
        <v>28</v>
      </c>
      <c r="P1335" s="6">
        <v>456.29241477272728</v>
      </c>
      <c r="Q1335" s="6">
        <v>1606149.3</v>
      </c>
      <c r="R1335" s="6">
        <v>5.9568200361974846</v>
      </c>
      <c r="S1335" s="6">
        <v>20968.006527415149</v>
      </c>
      <c r="T1335" s="27">
        <v>588493.19999999995</v>
      </c>
      <c r="U1335" s="6">
        <f t="shared" si="102"/>
        <v>462.24923480892477</v>
      </c>
      <c r="V1335" s="6">
        <f t="shared" si="103"/>
        <v>2020</v>
      </c>
      <c r="W1335" s="10" t="str">
        <f>IFERROR(VLOOKUP(VALUE(D1335),'HSN Lookup'!$A:$B,2,0),"Unknown")</f>
        <v>Household Steel Items</v>
      </c>
      <c r="X1335" s="6" t="str">
        <f t="shared" si="104"/>
        <v>Other</v>
      </c>
    </row>
    <row r="1336" spans="1:24">
      <c r="A1336" s="25" t="s">
        <v>24</v>
      </c>
      <c r="B1336" s="6" t="s">
        <v>1799</v>
      </c>
      <c r="C1336" s="6" t="s">
        <v>26</v>
      </c>
      <c r="D1336" s="26" t="s">
        <v>32</v>
      </c>
      <c r="E1336" s="6" t="s">
        <v>1806</v>
      </c>
      <c r="F1336" s="6"/>
      <c r="G1336" s="6" t="str" cm="1">
        <f t="array" ref="G1336">_xlfn.LET(
 _xlpm.txt, TRIM(E1336),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 (ITEM NO. 6862)</v>
      </c>
      <c r="H1336" s="6" t="str">
        <f t="shared" si="100"/>
        <v>ITEM NO. 6862</v>
      </c>
      <c r="I1336" s="6" t="str" cm="1">
        <f t="array" ref="I1336">_xlfn.LET(
 _xlpm.txt, E1336,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36" s="6" t="e" cm="1">
        <f t="array" ref="J1336">_xlfn.LET(
 _xlpm.txt, E1336,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36" s="6" t="e" cm="1">
        <f t="array" ref="K1336">_xlfn.LET(
 _xlpm.txt, E1336,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36" s="6" t="str">
        <f>IFERROR(_xlfn.TEXTAFTER(_xlfn.TEXTBEFORE(E1336," PER"),"USD ")," ")</f>
        <v xml:space="preserve"> </v>
      </c>
      <c r="M1336" s="6" t="e">
        <f t="shared" si="101"/>
        <v>#N/A</v>
      </c>
      <c r="N1336" s="6">
        <v>5100</v>
      </c>
      <c r="O1336" s="6" t="s">
        <v>28</v>
      </c>
      <c r="P1336" s="6">
        <v>468.19646274509802</v>
      </c>
      <c r="Q1336" s="6">
        <v>2387801.96</v>
      </c>
      <c r="R1336" s="6">
        <v>6.1122253622075462</v>
      </c>
      <c r="S1336" s="6">
        <v>31172.349347258489</v>
      </c>
      <c r="T1336" s="27">
        <v>874890.6</v>
      </c>
      <c r="U1336" s="6">
        <f t="shared" si="102"/>
        <v>474.30868810730556</v>
      </c>
      <c r="V1336" s="6">
        <f t="shared" si="103"/>
        <v>2020</v>
      </c>
      <c r="W1336" s="10" t="str">
        <f>IFERROR(VLOOKUP(VALUE(D1336),'HSN Lookup'!$A:$B,2,0),"Unknown")</f>
        <v>Household Steel Items</v>
      </c>
      <c r="X1336" s="6" t="str">
        <f t="shared" si="104"/>
        <v>Other</v>
      </c>
    </row>
    <row r="1337" spans="1:24">
      <c r="A1337" s="25" t="s">
        <v>24</v>
      </c>
      <c r="B1337" s="6" t="s">
        <v>1807</v>
      </c>
      <c r="C1337" s="6" t="s">
        <v>26</v>
      </c>
      <c r="D1337" s="26" t="s">
        <v>32</v>
      </c>
      <c r="E1337" s="6" t="s">
        <v>1808</v>
      </c>
      <c r="F1337" s="6"/>
      <c r="G1337" s="6" t="str" cm="1">
        <f t="array" ref="G1337">_xlfn.LET(
 _xlpm.txt, TRIM(E1337),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</v>
      </c>
      <c r="H1337" s="6" t="str">
        <f t="shared" si="100"/>
        <v>TOTAL 68760 SET</v>
      </c>
      <c r="I1337" s="6" t="str" cm="1">
        <f t="array" ref="I1337">_xlfn.LET(
 _xlpm.txt, E1337,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37" s="6" t="str" cm="1">
        <f t="array" ref="J1337">_xlfn.LET(
 _xlpm.txt, E1337,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37" s="6" t="e" cm="1">
        <f t="array" ref="K1337">_xlfn.LET(
 _xlpm.txt, E1337,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37" s="6" t="str">
        <f>IFERROR(_xlfn.TEXTAFTER(_xlfn.TEXTBEFORE(E1337," PER"),"USD ")," ")</f>
        <v xml:space="preserve"> </v>
      </c>
      <c r="M1337" s="6" t="e">
        <f t="shared" si="101"/>
        <v>#VALUE!</v>
      </c>
      <c r="N1337" s="6">
        <v>2330.1999999999998</v>
      </c>
      <c r="O1337" s="6" t="s">
        <v>28</v>
      </c>
      <c r="P1337" s="6">
        <v>1029.2092095099131</v>
      </c>
      <c r="Q1337" s="6">
        <v>2398263.2999999998</v>
      </c>
      <c r="R1337" s="6">
        <v>13.43615156018164</v>
      </c>
      <c r="S1337" s="6">
        <v>31308.92036553525</v>
      </c>
      <c r="T1337" s="27">
        <v>878723.8</v>
      </c>
      <c r="U1337" s="6">
        <f t="shared" si="102"/>
        <v>1042.6453610700946</v>
      </c>
      <c r="V1337" s="6">
        <f t="shared" si="103"/>
        <v>2020</v>
      </c>
      <c r="W1337" s="10" t="str">
        <f>IFERROR(VLOOKUP(VALUE(D1337),'HSN Lookup'!$A:$B,2,0),"Unknown")</f>
        <v>Household Steel Items</v>
      </c>
      <c r="X1337" s="6" t="str">
        <f t="shared" si="104"/>
        <v>Other</v>
      </c>
    </row>
    <row r="1338" spans="1:24">
      <c r="A1338" s="25" t="s">
        <v>24</v>
      </c>
      <c r="B1338" s="6" t="s">
        <v>1809</v>
      </c>
      <c r="C1338" s="6" t="s">
        <v>26</v>
      </c>
      <c r="D1338" s="26" t="s">
        <v>32</v>
      </c>
      <c r="E1338" s="6" t="s">
        <v>1810</v>
      </c>
      <c r="F1338" s="6"/>
      <c r="G1338" s="6" t="str" cm="1">
        <f t="array" ref="G1338">_xlfn.LET(
 _xlpm.txt, TRIM(E1338),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SG-702-SB-01</v>
      </c>
      <c r="H1338" s="6" t="str">
        <f t="shared" si="100"/>
        <v>TOTAL 23616 PCS</v>
      </c>
      <c r="I1338" s="6" t="str" cm="1">
        <f t="array" ref="I1338">_xlfn.LET(
 _xlpm.txt, E1338,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38" s="6" t="str" cm="1">
        <f t="array" ref="J1338">_xlfn.LET(
 _xlpm.txt, E1338,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38" s="6" t="e" cm="1">
        <f t="array" ref="K1338">_xlfn.LET(
 _xlpm.txt, E1338,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38" s="6" t="str">
        <f>IFERROR(_xlfn.TEXTAFTER(_xlfn.TEXTBEFORE(E1338," PER"),"USD ")," ")</f>
        <v xml:space="preserve"> </v>
      </c>
      <c r="M1338" s="6" t="e">
        <f t="shared" si="101"/>
        <v>#VALUE!</v>
      </c>
      <c r="N1338" s="6">
        <v>3870.4</v>
      </c>
      <c r="O1338" s="6" t="s">
        <v>28</v>
      </c>
      <c r="P1338" s="6">
        <v>547.83854381976016</v>
      </c>
      <c r="Q1338" s="6">
        <v>2120354.2999999998</v>
      </c>
      <c r="R1338" s="6">
        <v>7.1426146521481124</v>
      </c>
      <c r="S1338" s="6">
        <v>27644.775749674049</v>
      </c>
      <c r="T1338" s="27">
        <v>776897.9</v>
      </c>
      <c r="U1338" s="6">
        <f t="shared" si="102"/>
        <v>554.98115847190832</v>
      </c>
      <c r="V1338" s="6">
        <f t="shared" si="103"/>
        <v>2020</v>
      </c>
      <c r="W1338" s="10" t="str">
        <f>IFERROR(VLOOKUP(VALUE(D1338),'HSN Lookup'!$A:$B,2,0),"Unknown")</f>
        <v>Household Steel Items</v>
      </c>
      <c r="X1338" s="6" t="str">
        <f t="shared" si="104"/>
        <v>Other</v>
      </c>
    </row>
    <row r="1339" spans="1:24">
      <c r="A1339" s="25" t="s">
        <v>24</v>
      </c>
      <c r="B1339" s="6" t="s">
        <v>1809</v>
      </c>
      <c r="C1339" s="6" t="s">
        <v>26</v>
      </c>
      <c r="D1339" s="26" t="s">
        <v>32</v>
      </c>
      <c r="E1339" s="6" t="s">
        <v>1811</v>
      </c>
      <c r="F1339" s="6"/>
      <c r="G1339" s="6" t="str" cm="1">
        <f t="array" ref="G1339">_xlfn.LET(
 _xlpm.txt, TRIM(E1339),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KOOU 750ML-MP-202</v>
      </c>
      <c r="H1339" s="6" t="str">
        <f t="shared" si="100"/>
        <v>TOTAL 20880 PCS</v>
      </c>
      <c r="I1339" s="6" t="str" cm="1">
        <f t="array" ref="I1339">_xlfn.LET(
 _xlpm.txt, E1339,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39" s="6" t="str" cm="1">
        <f t="array" ref="J1339">_xlfn.LET(
 _xlpm.txt, E1339,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39" s="6" t="e" cm="1">
        <f t="array" ref="K1339">_xlfn.LET(
 _xlpm.txt, E1339,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39" s="6" t="str">
        <f>IFERROR(_xlfn.TEXTAFTER(_xlfn.TEXTBEFORE(E1339," PER"),"USD ")," ")</f>
        <v xml:space="preserve"> </v>
      </c>
      <c r="M1339" s="6" t="e">
        <f t="shared" si="101"/>
        <v>#VALUE!</v>
      </c>
      <c r="N1339" s="6">
        <v>3944</v>
      </c>
      <c r="O1339" s="6" t="s">
        <v>28</v>
      </c>
      <c r="P1339" s="6">
        <v>471.04823529411772</v>
      </c>
      <c r="Q1339" s="6">
        <v>1857814.24</v>
      </c>
      <c r="R1339" s="6">
        <v>6.1414372267811954</v>
      </c>
      <c r="S1339" s="6">
        <v>24221.828422425031</v>
      </c>
      <c r="T1339" s="27">
        <v>680703.1</v>
      </c>
      <c r="U1339" s="6">
        <f t="shared" si="102"/>
        <v>477.18967252089891</v>
      </c>
      <c r="V1339" s="6">
        <f t="shared" si="103"/>
        <v>2020</v>
      </c>
      <c r="W1339" s="10" t="str">
        <f>IFERROR(VLOOKUP(VALUE(D1339),'HSN Lookup'!$A:$B,2,0),"Unknown")</f>
        <v>Household Steel Items</v>
      </c>
      <c r="X1339" s="6" t="str">
        <f t="shared" si="104"/>
        <v>Other</v>
      </c>
    </row>
    <row r="1340" spans="1:24">
      <c r="A1340" s="25" t="s">
        <v>24</v>
      </c>
      <c r="B1340" s="6" t="s">
        <v>1809</v>
      </c>
      <c r="C1340" s="6" t="s">
        <v>26</v>
      </c>
      <c r="D1340" s="26" t="s">
        <v>32</v>
      </c>
      <c r="E1340" s="6" t="s">
        <v>1812</v>
      </c>
      <c r="F1340" s="6" t="str">
        <f>LEFT(E1340, FIND(" ", E1340)-1)</f>
        <v>03-027I</v>
      </c>
      <c r="G1340" s="6" t="str" cm="1">
        <f t="array" ref="G1340">_xlfn.LET(
 _xlpm.txt, TRIM(E1340),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340" s="6" t="str">
        <f t="shared" si="100"/>
        <v>3648 PCS</v>
      </c>
      <c r="I1340" s="6" t="str" cm="1">
        <f t="array" ref="I1340">_xlfn.LET(
 _xlpm.txt, E1340,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40" s="6" t="str" cm="1">
        <f t="array" ref="J1340">_xlfn.LET(
 _xlpm.txt, E1340,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40" s="6" t="e" cm="1">
        <f t="array" ref="K1340">_xlfn.LET(
 _xlpm.txt, E1340,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40" s="6" t="str">
        <f>IFERROR(_xlfn.TEXTAFTER(_xlfn.TEXTBEFORE(E1340," PER"),"USD ")," ")</f>
        <v xml:space="preserve"> </v>
      </c>
      <c r="M1340" s="6" t="e">
        <f t="shared" si="101"/>
        <v>#VALUE!</v>
      </c>
      <c r="N1340" s="6">
        <v>20976</v>
      </c>
      <c r="O1340" s="6" t="s">
        <v>28</v>
      </c>
      <c r="P1340" s="6">
        <v>154.9312094774981</v>
      </c>
      <c r="Q1340" s="6">
        <v>3249837.05</v>
      </c>
      <c r="R1340" s="6">
        <v>2.0199636176988012</v>
      </c>
      <c r="S1340" s="6">
        <v>42370.756844850061</v>
      </c>
      <c r="T1340" s="27">
        <v>1190740.2</v>
      </c>
      <c r="U1340" s="6">
        <f t="shared" si="102"/>
        <v>156.95117309519691</v>
      </c>
      <c r="V1340" s="6">
        <f t="shared" si="103"/>
        <v>2020</v>
      </c>
      <c r="W1340" s="10" t="str">
        <f>IFERROR(VLOOKUP(VALUE(D1340),'HSN Lookup'!$A:$B,2,0),"Unknown")</f>
        <v>Household Steel Items</v>
      </c>
      <c r="X1340" s="6" t="str">
        <f t="shared" si="104"/>
        <v>Other</v>
      </c>
    </row>
    <row r="1341" spans="1:24">
      <c r="A1341" s="25" t="s">
        <v>24</v>
      </c>
      <c r="B1341" s="6" t="s">
        <v>1809</v>
      </c>
      <c r="C1341" s="6" t="s">
        <v>26</v>
      </c>
      <c r="D1341" s="26" t="s">
        <v>32</v>
      </c>
      <c r="E1341" s="6" t="s">
        <v>1813</v>
      </c>
      <c r="F1341" s="6" t="str">
        <f>LEFT(E1341, FIND(" ", E1341)-1)</f>
        <v>RYX-02-021A</v>
      </c>
      <c r="G1341" s="6" t="str" cm="1">
        <f t="array" ref="G1341">_xlfn.LET(
 _xlpm.txt, TRIM(E1341),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41" s="6" t="str">
        <f t="shared" si="100"/>
        <v>10368 NOS</v>
      </c>
      <c r="I1341" s="6" t="str" cm="1">
        <f t="array" ref="I1341">_xlfn.LET(
 _xlpm.txt, E1341,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41" s="6" t="str" cm="1">
        <f t="array" ref="J1341">_xlfn.LET(
 _xlpm.txt, E1341,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41" s="6" t="e" cm="1">
        <f t="array" ref="K1341">_xlfn.LET(
 _xlpm.txt, E1341,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41" s="6" t="str">
        <f>IFERROR(_xlfn.TEXTAFTER(_xlfn.TEXTBEFORE(E1341," PER"),"USD ")," ")</f>
        <v xml:space="preserve"> </v>
      </c>
      <c r="M1341" s="6" t="e">
        <f t="shared" si="101"/>
        <v>#VALUE!</v>
      </c>
      <c r="N1341" s="6">
        <v>38016</v>
      </c>
      <c r="O1341" s="6" t="s">
        <v>28</v>
      </c>
      <c r="P1341" s="6">
        <v>198.17704282407411</v>
      </c>
      <c r="Q1341" s="6">
        <v>7533898.46</v>
      </c>
      <c r="R1341" s="6">
        <v>2.5837945609396882</v>
      </c>
      <c r="S1341" s="6">
        <v>98225.534028683178</v>
      </c>
      <c r="T1341" s="27">
        <v>2760420.4</v>
      </c>
      <c r="U1341" s="6">
        <f t="shared" si="102"/>
        <v>200.76083738501379</v>
      </c>
      <c r="V1341" s="6">
        <f t="shared" si="103"/>
        <v>2020</v>
      </c>
      <c r="W1341" s="10" t="str">
        <f>IFERROR(VLOOKUP(VALUE(D1341),'HSN Lookup'!$A:$B,2,0),"Unknown")</f>
        <v>Household Steel Items</v>
      </c>
      <c r="X1341" s="6" t="str">
        <f t="shared" si="104"/>
        <v>Cloth Stand</v>
      </c>
    </row>
    <row r="1342" spans="1:24">
      <c r="A1342" s="25" t="s">
        <v>24</v>
      </c>
      <c r="B1342" s="6" t="s">
        <v>1814</v>
      </c>
      <c r="C1342" s="6" t="s">
        <v>26</v>
      </c>
      <c r="D1342" s="26" t="s">
        <v>29</v>
      </c>
      <c r="E1342" s="6" t="s">
        <v>1815</v>
      </c>
      <c r="F1342" s="6"/>
      <c r="G1342" s="6" t="str" cm="1">
        <f t="array" ref="G1342">_xlfn.LET(
 _xlpm.txt, TRIM(E1342),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 - 8001-2</v>
      </c>
      <c r="H1342" s="6" t="str">
        <f t="shared" si="100"/>
        <v>STEEL</v>
      </c>
      <c r="I1342" s="6" t="str" cm="1">
        <f t="array" ref="I1342">_xlfn.LET(
 _xlpm.txt, E1342,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42" s="6" t="e" cm="1">
        <f t="array" ref="J1342">_xlfn.LET(
 _xlpm.txt, E1342,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342" s="6" t="str" cm="1">
        <f t="array" ref="K1342">_xlfn.LET(
 _xlpm.txt, E1342,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SETS</v>
      </c>
      <c r="L1342" s="6" t="str">
        <f>IFERROR(_xlfn.TEXTAFTER(_xlfn.TEXTBEFORE(E1342," PER"),"USD ")," ")</f>
        <v>0.156</v>
      </c>
      <c r="M1342" s="6" t="str">
        <f t="shared" si="101"/>
        <v>SET</v>
      </c>
      <c r="N1342" s="6">
        <v>5005</v>
      </c>
      <c r="O1342" s="6" t="s">
        <v>28</v>
      </c>
      <c r="P1342" s="6">
        <v>395.989996003996</v>
      </c>
      <c r="Q1342" s="6">
        <v>1981929.93</v>
      </c>
      <c r="R1342" s="6">
        <v>5.1628421904041204</v>
      </c>
      <c r="S1342" s="6">
        <v>25840.025162972619</v>
      </c>
      <c r="T1342" s="27">
        <v>871256.4</v>
      </c>
      <c r="U1342" s="6">
        <f t="shared" si="102"/>
        <v>401.15283819440015</v>
      </c>
      <c r="V1342" s="6">
        <f t="shared" si="103"/>
        <v>2020</v>
      </c>
      <c r="W1342" s="10" t="str">
        <f>IFERROR(VLOOKUP(VALUE(D1342),'HSN Lookup'!$A:$B,2,0),"Unknown")</f>
        <v>Steel Scrubbers</v>
      </c>
      <c r="X1342" s="6" t="str">
        <f t="shared" si="104"/>
        <v>Scrubber</v>
      </c>
    </row>
    <row r="1343" spans="1:24">
      <c r="A1343" s="25" t="s">
        <v>24</v>
      </c>
      <c r="B1343" s="6" t="s">
        <v>1816</v>
      </c>
      <c r="C1343" s="6" t="s">
        <v>26</v>
      </c>
      <c r="D1343" s="26" t="s">
        <v>32</v>
      </c>
      <c r="E1343" s="6" t="s">
        <v>1817</v>
      </c>
      <c r="F1343" s="6"/>
      <c r="G1343" s="6" t="str" cm="1">
        <f t="array" ref="G1343">_xlfn.LET(
 _xlpm.txt, TRIM(E1343),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343" s="6" t="str">
        <f t="shared" si="100"/>
        <v xml:space="preserve">TOTAL 7200 PCS </v>
      </c>
      <c r="I1343" s="6" t="str" cm="1">
        <f t="array" ref="I1343">_xlfn.LET(
 _xlpm.txt, E1343,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43" s="6" t="str" cm="1">
        <f t="array" ref="J1343">_xlfn.LET(
 _xlpm.txt, E1343,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43" s="6" t="e" cm="1">
        <f t="array" ref="K1343">_xlfn.LET(
 _xlpm.txt, E1343,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43" s="6" t="str">
        <f>IFERROR(_xlfn.TEXTAFTER(_xlfn.TEXTBEFORE(E1343," PER"),"USD ")," ")</f>
        <v xml:space="preserve"> </v>
      </c>
      <c r="M1343" s="6" t="e">
        <f t="shared" si="101"/>
        <v>#VALUE!</v>
      </c>
      <c r="N1343" s="6">
        <v>1280</v>
      </c>
      <c r="O1343" s="6" t="s">
        <v>28</v>
      </c>
      <c r="P1343" s="6">
        <v>462.13492187499997</v>
      </c>
      <c r="Q1343" s="6">
        <v>591532.69999999995</v>
      </c>
      <c r="R1343" s="6">
        <v>6.0252271430899604</v>
      </c>
      <c r="S1343" s="6">
        <v>7712.2907431551494</v>
      </c>
      <c r="T1343" s="27">
        <v>216737.6</v>
      </c>
      <c r="U1343" s="6">
        <f t="shared" si="102"/>
        <v>468.16014901808995</v>
      </c>
      <c r="V1343" s="6">
        <f t="shared" si="103"/>
        <v>2020</v>
      </c>
      <c r="W1343" s="10" t="str">
        <f>IFERROR(VLOOKUP(VALUE(D1343),'HSN Lookup'!$A:$B,2,0),"Unknown")</f>
        <v>Household Steel Items</v>
      </c>
      <c r="X1343" s="6" t="str">
        <f t="shared" si="104"/>
        <v>Other</v>
      </c>
    </row>
    <row r="1344" spans="1:24">
      <c r="A1344" s="25" t="s">
        <v>24</v>
      </c>
      <c r="B1344" s="6" t="s">
        <v>1816</v>
      </c>
      <c r="C1344" s="6" t="s">
        <v>26</v>
      </c>
      <c r="D1344" s="26" t="s">
        <v>32</v>
      </c>
      <c r="E1344" s="6" t="s">
        <v>1818</v>
      </c>
      <c r="F1344" s="6"/>
      <c r="G1344" s="6" t="str" cm="1">
        <f t="array" ref="G1344">_xlfn.LET(
 _xlpm.txt, TRIM(E1344),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344" s="6" t="str">
        <f t="shared" si="100"/>
        <v>TOTAL 61200 PCS</v>
      </c>
      <c r="I1344" s="6" t="str" cm="1">
        <f t="array" ref="I1344">_xlfn.LET(
 _xlpm.txt, E1344,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44" s="6" t="str" cm="1">
        <f t="array" ref="J1344">_xlfn.LET(
 _xlpm.txt, E1344,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44" s="6" t="e" cm="1">
        <f t="array" ref="K1344">_xlfn.LET(
 _xlpm.txt, E1344,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44" s="6" t="str">
        <f>IFERROR(_xlfn.TEXTAFTER(_xlfn.TEXTBEFORE(E1344," PER"),"USD ")," ")</f>
        <v xml:space="preserve"> </v>
      </c>
      <c r="M1344" s="6" t="e">
        <f t="shared" si="101"/>
        <v>#VALUE!</v>
      </c>
      <c r="N1344" s="6">
        <v>2805</v>
      </c>
      <c r="O1344" s="6" t="s">
        <v>28</v>
      </c>
      <c r="P1344" s="6">
        <v>524.38285561497321</v>
      </c>
      <c r="Q1344" s="6">
        <v>1470893.91</v>
      </c>
      <c r="R1344" s="6">
        <v>6.83680385417175</v>
      </c>
      <c r="S1344" s="6">
        <v>19177.234810951759</v>
      </c>
      <c r="T1344" s="27">
        <v>538935.6</v>
      </c>
      <c r="U1344" s="6">
        <f t="shared" si="102"/>
        <v>531.21965946914497</v>
      </c>
      <c r="V1344" s="6">
        <f t="shared" si="103"/>
        <v>2020</v>
      </c>
      <c r="W1344" s="10" t="str">
        <f>IFERROR(VLOOKUP(VALUE(D1344),'HSN Lookup'!$A:$B,2,0),"Unknown")</f>
        <v>Household Steel Items</v>
      </c>
      <c r="X1344" s="6" t="str">
        <f t="shared" si="104"/>
        <v>Tea Strainer</v>
      </c>
    </row>
    <row r="1345" spans="1:24">
      <c r="A1345" s="25" t="s">
        <v>24</v>
      </c>
      <c r="B1345" s="6" t="s">
        <v>1816</v>
      </c>
      <c r="C1345" s="6" t="s">
        <v>26</v>
      </c>
      <c r="D1345" s="26" t="s">
        <v>32</v>
      </c>
      <c r="E1345" s="6" t="s">
        <v>1819</v>
      </c>
      <c r="F1345" s="6"/>
      <c r="G1345" s="6" t="str" cm="1">
        <f t="array" ref="G1345">_xlfn.LET(
 _xlpm.txt, TRIM(E1345),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-NP-19</v>
      </c>
      <c r="H1345" s="6" t="str">
        <f t="shared" si="100"/>
        <v>TOTAL 21024 PCS</v>
      </c>
      <c r="I1345" s="6" t="str" cm="1">
        <f t="array" ref="I1345">_xlfn.LET(
 _xlpm.txt, E1345,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45" s="6" t="str" cm="1">
        <f t="array" ref="J1345">_xlfn.LET(
 _xlpm.txt, E1345,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45" s="6" t="e" cm="1">
        <f t="array" ref="K1345">_xlfn.LET(
 _xlpm.txt, E1345,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45" s="6" t="str">
        <f>IFERROR(_xlfn.TEXTAFTER(_xlfn.TEXTBEFORE(E1345," PER"),"USD ")," ")</f>
        <v xml:space="preserve"> </v>
      </c>
      <c r="M1345" s="6" t="e">
        <f t="shared" si="101"/>
        <v>#VALUE!</v>
      </c>
      <c r="N1345" s="6">
        <v>3285</v>
      </c>
      <c r="O1345" s="6" t="s">
        <v>28</v>
      </c>
      <c r="P1345" s="6">
        <v>240.37130898021309</v>
      </c>
      <c r="Q1345" s="6">
        <v>789619.75</v>
      </c>
      <c r="R1345" s="6">
        <v>3.1339153713195969</v>
      </c>
      <c r="S1345" s="6">
        <v>10294.911994784879</v>
      </c>
      <c r="T1345" s="27">
        <v>289316.7</v>
      </c>
      <c r="U1345" s="6">
        <f t="shared" si="102"/>
        <v>243.50522435153269</v>
      </c>
      <c r="V1345" s="6">
        <f t="shared" si="103"/>
        <v>2020</v>
      </c>
      <c r="W1345" s="10" t="str">
        <f>IFERROR(VLOOKUP(VALUE(D1345),'HSN Lookup'!$A:$B,2,0),"Unknown")</f>
        <v>Household Steel Items</v>
      </c>
      <c r="X1345" s="6" t="str">
        <f t="shared" si="104"/>
        <v>Other</v>
      </c>
    </row>
    <row r="1346" spans="1:24">
      <c r="A1346" s="25" t="s">
        <v>24</v>
      </c>
      <c r="B1346" s="6" t="s">
        <v>1816</v>
      </c>
      <c r="C1346" s="6" t="s">
        <v>26</v>
      </c>
      <c r="D1346" s="26" t="s">
        <v>32</v>
      </c>
      <c r="E1346" s="6" t="s">
        <v>1820</v>
      </c>
      <c r="F1346" s="6"/>
      <c r="G1346" s="6" t="str" cm="1">
        <f t="array" ref="G1346">_xlfn.LET(
 _xlpm.txt, TRIM(E1346),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346" s="6" t="str">
        <f t="shared" ref="H1346:H1409" si="105">IFERROR(
    IF(
       AND(ISNUMBER(FIND("(",E1346)),
           NOT(ISNUMBER(SEARCH("QTY", _xlfn.TEXTBEFORE(_xlfn.TEXTAFTER(E1346,"("), ")"))))
       ),
       _xlfn.TEXTBEFORE(_xlfn.TEXTAFTER(E1346,"("), ")"),
       LEFT(E1346, FIND(" ", E1346 &amp; " ") - 1)
    ),
"")</f>
        <v>TOTAL 41400 PCS</v>
      </c>
      <c r="I1346" s="6" t="str" cm="1">
        <f t="array" ref="I1346">_xlfn.LET(
 _xlpm.txt, E1346,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46" s="6" t="str" cm="1">
        <f t="array" ref="J1346">_xlfn.LET(
 _xlpm.txt, E1346,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46" s="6" t="e" cm="1">
        <f t="array" ref="K1346">_xlfn.LET(
 _xlpm.txt, E1346,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46" s="6" t="str">
        <f>IFERROR(_xlfn.TEXTAFTER(_xlfn.TEXTBEFORE(E1346," PER"),"USD ")," ")</f>
        <v xml:space="preserve"> </v>
      </c>
      <c r="M1346" s="6" t="e">
        <f t="shared" ref="M1346:M1409" si="106">IF(OR(K1346="PCS",K1346="PC",K1346="NOS"),"PCS",
IF(OR(K1346="SET",K1346="SETS"),"SET",
IF(K1346="PKT","PACK","OTHER")))</f>
        <v>#VALUE!</v>
      </c>
      <c r="N1346" s="6">
        <v>7820</v>
      </c>
      <c r="O1346" s="6" t="s">
        <v>28</v>
      </c>
      <c r="P1346" s="6">
        <v>510.70508695652171</v>
      </c>
      <c r="Q1346" s="6">
        <v>3993713.78</v>
      </c>
      <c r="R1346" s="6">
        <v>6.6584757099937626</v>
      </c>
      <c r="S1346" s="6">
        <v>52069.280052151233</v>
      </c>
      <c r="T1346" s="27">
        <v>1463296.8</v>
      </c>
      <c r="U1346" s="6">
        <f t="shared" ref="U1346:U1409" si="107">P1346+R1346</f>
        <v>517.36356266651546</v>
      </c>
      <c r="V1346" s="6">
        <f t="shared" ref="V1346:V1409" si="108">YEAR(B1346)</f>
        <v>2020</v>
      </c>
      <c r="W1346" s="10" t="str">
        <f>IFERROR(VLOOKUP(VALUE(D1346),'HSN Lookup'!$A:$B,2,0),"Unknown")</f>
        <v>Household Steel Items</v>
      </c>
      <c r="X1346" s="6" t="str">
        <f t="shared" ref="X1346:X1409" si="109">IF(ISNUMBER(SEARCH("SCRUBBER",G1346)),"Scrubber",
 IF(ISNUMBER(SEARCH("STRAINER",G1346)),"Tea Strainer",
 IF(ISNUMBER(SEARCH("BASKET",G1346)),"Basket",
 IF(ISNUMBER(SEARCH("HANGER",G1346)),"Hanger",
 IF(ISNUMBER(SEARCH("STAND",G1346)),"Cloth Stand",
 IF(ISNUMBER(SEARCH("SPRINKLER",G1346)),"Sprinkler",
 IF(ISNUMBER(SEARCH("HOLDER",G1346)),"Holder",
 IF(ISNUMBER(SEARCH("LUNCH BOX",G1346)),"Lunch Box",
 "Other"))))))))</f>
        <v>Other</v>
      </c>
    </row>
    <row r="1347" spans="1:24">
      <c r="A1347" s="25" t="s">
        <v>24</v>
      </c>
      <c r="B1347" s="6" t="s">
        <v>1816</v>
      </c>
      <c r="C1347" s="6" t="s">
        <v>26</v>
      </c>
      <c r="D1347" s="26" t="s">
        <v>32</v>
      </c>
      <c r="E1347" s="6" t="s">
        <v>1821</v>
      </c>
      <c r="F1347" s="6"/>
      <c r="G1347" s="6" t="str" cm="1">
        <f t="array" ref="G1347">_xlfn.LET(
 _xlpm.txt, TRIM(E1347),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347" s="6" t="str">
        <f t="shared" si="105"/>
        <v>TOTAL 36000 PCS</v>
      </c>
      <c r="I1347" s="6" t="str" cm="1">
        <f t="array" ref="I1347">_xlfn.LET(
 _xlpm.txt, E1347,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47" s="6" t="str" cm="1">
        <f t="array" ref="J1347">_xlfn.LET(
 _xlpm.txt, E1347,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47" s="6" t="e" cm="1">
        <f t="array" ref="K1347">_xlfn.LET(
 _xlpm.txt, E1347,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47" s="6" t="str">
        <f>IFERROR(_xlfn.TEXTAFTER(_xlfn.TEXTBEFORE(E1347," PER"),"USD ")," ")</f>
        <v xml:space="preserve"> </v>
      </c>
      <c r="M1347" s="6" t="e">
        <f t="shared" si="106"/>
        <v>#VALUE!</v>
      </c>
      <c r="N1347" s="6">
        <v>3360</v>
      </c>
      <c r="O1347" s="6" t="s">
        <v>28</v>
      </c>
      <c r="P1347" s="6">
        <v>365.27393154761899</v>
      </c>
      <c r="Q1347" s="6">
        <v>1227320.4099999999</v>
      </c>
      <c r="R1347" s="6">
        <v>4.7623719888868186</v>
      </c>
      <c r="S1347" s="6">
        <v>16001.569882659711</v>
      </c>
      <c r="T1347" s="27">
        <v>449690.2</v>
      </c>
      <c r="U1347" s="6">
        <f t="shared" si="107"/>
        <v>370.03630353650578</v>
      </c>
      <c r="V1347" s="6">
        <f t="shared" si="108"/>
        <v>2020</v>
      </c>
      <c r="W1347" s="10" t="str">
        <f>IFERROR(VLOOKUP(VALUE(D1347),'HSN Lookup'!$A:$B,2,0),"Unknown")</f>
        <v>Household Steel Items</v>
      </c>
      <c r="X1347" s="6" t="str">
        <f t="shared" si="109"/>
        <v>Other</v>
      </c>
    </row>
    <row r="1348" spans="1:24">
      <c r="A1348" s="25" t="s">
        <v>24</v>
      </c>
      <c r="B1348" s="6" t="s">
        <v>1816</v>
      </c>
      <c r="C1348" s="6" t="s">
        <v>26</v>
      </c>
      <c r="D1348" s="26" t="s">
        <v>29</v>
      </c>
      <c r="E1348" s="6" t="s">
        <v>1822</v>
      </c>
      <c r="F1348" s="6"/>
      <c r="G1348" s="6" t="str" cm="1">
        <f t="array" ref="G1348">_xlfn.LET(
 _xlpm.txt, TRIM(E1348),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- OKS-4156</v>
      </c>
      <c r="H1348" s="6" t="str">
        <f t="shared" si="105"/>
        <v>STEEL</v>
      </c>
      <c r="I1348" s="6" t="str" cm="1">
        <f t="array" ref="I1348">_xlfn.LET(
 _xlpm.txt, E1348,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48" s="6" t="e" cm="1">
        <f t="array" ref="J1348">_xlfn.LET(
 _xlpm.txt, E1348,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348" s="6" t="str" cm="1">
        <f t="array" ref="K1348">_xlfn.LET(
 _xlpm.txt, E1348,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48" s="6" t="str">
        <f>IFERROR(_xlfn.TEXTAFTER(_xlfn.TEXTBEFORE(E1348," PER"),"USD ")," ")</f>
        <v>0.265</v>
      </c>
      <c r="M1348" s="6" t="str">
        <f t="shared" si="106"/>
        <v>PCS</v>
      </c>
      <c r="N1348" s="6">
        <v>9112</v>
      </c>
      <c r="O1348" s="6" t="s">
        <v>28</v>
      </c>
      <c r="P1348" s="6">
        <v>228.972382572432</v>
      </c>
      <c r="Q1348" s="6">
        <v>2086396.35</v>
      </c>
      <c r="R1348" s="6">
        <v>2.985298338623624</v>
      </c>
      <c r="S1348" s="6">
        <v>27202.038461538461</v>
      </c>
      <c r="T1348" s="27">
        <v>917179.8</v>
      </c>
      <c r="U1348" s="6">
        <f t="shared" si="107"/>
        <v>231.95768091105563</v>
      </c>
      <c r="V1348" s="6">
        <f t="shared" si="108"/>
        <v>2020</v>
      </c>
      <c r="W1348" s="10" t="str">
        <f>IFERROR(VLOOKUP(VALUE(D1348),'HSN Lookup'!$A:$B,2,0),"Unknown")</f>
        <v>Steel Scrubbers</v>
      </c>
      <c r="X1348" s="6" t="str">
        <f t="shared" si="109"/>
        <v>Scrubber</v>
      </c>
    </row>
    <row r="1349" spans="1:24">
      <c r="A1349" s="25" t="s">
        <v>24</v>
      </c>
      <c r="B1349" s="6" t="s">
        <v>1816</v>
      </c>
      <c r="C1349" s="6" t="s">
        <v>26</v>
      </c>
      <c r="D1349" s="26" t="s">
        <v>32</v>
      </c>
      <c r="E1349" s="6" t="s">
        <v>1823</v>
      </c>
      <c r="F1349" s="6"/>
      <c r="G1349" s="6" t="str" cm="1">
        <f t="array" ref="G1349">_xlfn.LET(
 _xlpm.txt, TRIM(E1349),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BLENDER-RS-02</v>
      </c>
      <c r="H1349" s="6" t="str">
        <f t="shared" si="105"/>
        <v>TOTAL 20000 PCS</v>
      </c>
      <c r="I1349" s="6" t="str" cm="1">
        <f t="array" ref="I1349">_xlfn.LET(
 _xlpm.txt, E1349,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49" s="6" t="str" cm="1">
        <f t="array" ref="J1349">_xlfn.LET(
 _xlpm.txt, E1349,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49" s="6" t="e" cm="1">
        <f t="array" ref="K1349">_xlfn.LET(
 _xlpm.txt, E1349,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49" s="6" t="str">
        <f>IFERROR(_xlfn.TEXTAFTER(_xlfn.TEXTBEFORE(E1349," PER"),"USD ")," ")</f>
        <v xml:space="preserve"> </v>
      </c>
      <c r="M1349" s="6" t="e">
        <f t="shared" si="106"/>
        <v>#VALUE!</v>
      </c>
      <c r="N1349" s="6">
        <v>1300</v>
      </c>
      <c r="O1349" s="6" t="s">
        <v>28</v>
      </c>
      <c r="P1349" s="6">
        <v>560.04227692307688</v>
      </c>
      <c r="Q1349" s="6">
        <v>728054.96</v>
      </c>
      <c r="R1349" s="6">
        <v>7.3017246013438966</v>
      </c>
      <c r="S1349" s="6">
        <v>9492.2419817470654</v>
      </c>
      <c r="T1349" s="27">
        <v>266759.40000000002</v>
      </c>
      <c r="U1349" s="6">
        <f t="shared" si="107"/>
        <v>567.34400152442083</v>
      </c>
      <c r="V1349" s="6">
        <f t="shared" si="108"/>
        <v>2020</v>
      </c>
      <c r="W1349" s="10" t="str">
        <f>IFERROR(VLOOKUP(VALUE(D1349),'HSN Lookup'!$A:$B,2,0),"Unknown")</f>
        <v>Household Steel Items</v>
      </c>
      <c r="X1349" s="6" t="str">
        <f t="shared" si="109"/>
        <v>Other</v>
      </c>
    </row>
    <row r="1350" spans="1:24">
      <c r="A1350" s="25" t="s">
        <v>24</v>
      </c>
      <c r="B1350" s="6" t="s">
        <v>1816</v>
      </c>
      <c r="C1350" s="6" t="s">
        <v>26</v>
      </c>
      <c r="D1350" s="26" t="s">
        <v>32</v>
      </c>
      <c r="E1350" s="6" t="s">
        <v>1824</v>
      </c>
      <c r="F1350" s="6"/>
      <c r="G1350" s="6" t="str" cm="1">
        <f t="array" ref="G1350">_xlfn.LET(
 _xlpm.txt, TRIM(E1350),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350" s="6" t="str">
        <f t="shared" si="105"/>
        <v xml:space="preserve">TOTAL 7200 PCS </v>
      </c>
      <c r="I1350" s="6" t="str" cm="1">
        <f t="array" ref="I1350">_xlfn.LET(
 _xlpm.txt, E1350,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50" s="6" t="str" cm="1">
        <f t="array" ref="J1350">_xlfn.LET(
 _xlpm.txt, E1350,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50" s="6" t="e" cm="1">
        <f t="array" ref="K1350">_xlfn.LET(
 _xlpm.txt, E1350,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50" s="6" t="str">
        <f>IFERROR(_xlfn.TEXTAFTER(_xlfn.TEXTBEFORE(E1350," PER"),"USD ")," ")</f>
        <v xml:space="preserve"> </v>
      </c>
      <c r="M1350" s="6" t="e">
        <f t="shared" si="106"/>
        <v>#VALUE!</v>
      </c>
      <c r="N1350" s="6">
        <v>1280</v>
      </c>
      <c r="O1350" s="6" t="s">
        <v>28</v>
      </c>
      <c r="P1350" s="6">
        <v>483.83988281249998</v>
      </c>
      <c r="Q1350" s="6">
        <v>619315.05000000005</v>
      </c>
      <c r="R1350" s="6">
        <v>6.3082122922099089</v>
      </c>
      <c r="S1350" s="6">
        <v>8074.5117340286833</v>
      </c>
      <c r="T1350" s="27">
        <v>226917</v>
      </c>
      <c r="U1350" s="6">
        <f t="shared" si="107"/>
        <v>490.14809510470991</v>
      </c>
      <c r="V1350" s="6">
        <f t="shared" si="108"/>
        <v>2020</v>
      </c>
      <c r="W1350" s="10" t="str">
        <f>IFERROR(VLOOKUP(VALUE(D1350),'HSN Lookup'!$A:$B,2,0),"Unknown")</f>
        <v>Household Steel Items</v>
      </c>
      <c r="X1350" s="6" t="str">
        <f t="shared" si="109"/>
        <v>Other</v>
      </c>
    </row>
    <row r="1351" spans="1:24">
      <c r="A1351" s="25" t="s">
        <v>24</v>
      </c>
      <c r="B1351" s="6" t="s">
        <v>1816</v>
      </c>
      <c r="C1351" s="6" t="s">
        <v>26</v>
      </c>
      <c r="D1351" s="26" t="s">
        <v>32</v>
      </c>
      <c r="E1351" s="6" t="s">
        <v>1825</v>
      </c>
      <c r="F1351" s="6"/>
      <c r="G1351" s="6" t="str" cm="1">
        <f t="array" ref="G1351">_xlfn.LET(
 _xlpm.txt, TRIM(E1351),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SG805-AM-06</v>
      </c>
      <c r="H1351" s="6" t="str">
        <f t="shared" si="105"/>
        <v xml:space="preserve">TOTAL 25560 PCS </v>
      </c>
      <c r="I1351" s="6" t="str" cm="1">
        <f t="array" ref="I1351">_xlfn.LET(
 _xlpm.txt, E1351,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51" s="6" t="str" cm="1">
        <f t="array" ref="J1351">_xlfn.LET(
 _xlpm.txt, E1351,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51" s="6" t="e" cm="1">
        <f t="array" ref="K1351">_xlfn.LET(
 _xlpm.txt, E1351,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51" s="6" t="str">
        <f>IFERROR(_xlfn.TEXTAFTER(_xlfn.TEXTBEFORE(E1351," PER"),"USD ")," ")</f>
        <v xml:space="preserve"> </v>
      </c>
      <c r="M1351" s="6" t="e">
        <f t="shared" si="106"/>
        <v>#VALUE!</v>
      </c>
      <c r="N1351" s="6">
        <v>4047</v>
      </c>
      <c r="O1351" s="6" t="s">
        <v>28</v>
      </c>
      <c r="P1351" s="6">
        <v>543.2588386459106</v>
      </c>
      <c r="Q1351" s="6">
        <v>2198568.52</v>
      </c>
      <c r="R1351" s="6">
        <v>7.0829053278475964</v>
      </c>
      <c r="S1351" s="6">
        <v>28664.517861799221</v>
      </c>
      <c r="T1351" s="27">
        <v>805555.5</v>
      </c>
      <c r="U1351" s="6">
        <f t="shared" si="107"/>
        <v>550.34174397375818</v>
      </c>
      <c r="V1351" s="6">
        <f t="shared" si="108"/>
        <v>2020</v>
      </c>
      <c r="W1351" s="10" t="str">
        <f>IFERROR(VLOOKUP(VALUE(D1351),'HSN Lookup'!$A:$B,2,0),"Unknown")</f>
        <v>Household Steel Items</v>
      </c>
      <c r="X1351" s="6" t="str">
        <f t="shared" si="109"/>
        <v>Other</v>
      </c>
    </row>
    <row r="1352" spans="1:24">
      <c r="A1352" s="25" t="s">
        <v>24</v>
      </c>
      <c r="B1352" s="6" t="s">
        <v>1826</v>
      </c>
      <c r="C1352" s="6" t="s">
        <v>26</v>
      </c>
      <c r="D1352" s="26" t="s">
        <v>32</v>
      </c>
      <c r="E1352" s="6" t="s">
        <v>1827</v>
      </c>
      <c r="F1352" s="6" t="str">
        <f>LEFT(E1352, FIND(" ", E1352)-1)</f>
        <v>RYX-02-021A</v>
      </c>
      <c r="G1352" s="6" t="str" cm="1">
        <f t="array" ref="G1352">_xlfn.LET(
 _xlpm.txt, TRIM(E1352),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52" s="6" t="str">
        <f t="shared" si="105"/>
        <v>9072 NOS</v>
      </c>
      <c r="I1352" s="6" t="str" cm="1">
        <f t="array" ref="I1352">_xlfn.LET(
 _xlpm.txt, E1352,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52" s="6" t="str" cm="1">
        <f t="array" ref="J1352">_xlfn.LET(
 _xlpm.txt, E1352,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52" s="6" t="e" cm="1">
        <f t="array" ref="K1352">_xlfn.LET(
 _xlpm.txt, E1352,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52" s="6" t="str">
        <f>IFERROR(_xlfn.TEXTAFTER(_xlfn.TEXTBEFORE(E1352," PER"),"USD ")," ")</f>
        <v xml:space="preserve"> </v>
      </c>
      <c r="M1352" s="6" t="e">
        <f t="shared" si="106"/>
        <v>#VALUE!</v>
      </c>
      <c r="N1352" s="6">
        <v>33264</v>
      </c>
      <c r="O1352" s="6" t="s">
        <v>28</v>
      </c>
      <c r="P1352" s="6">
        <v>196.2701764670515</v>
      </c>
      <c r="Q1352" s="6">
        <v>6528731.1500000004</v>
      </c>
      <c r="R1352" s="6">
        <v>2.5589332003526919</v>
      </c>
      <c r="S1352" s="6">
        <v>85120.353976531944</v>
      </c>
      <c r="T1352" s="27">
        <v>2392127</v>
      </c>
      <c r="U1352" s="6">
        <f t="shared" si="107"/>
        <v>198.8291096674042</v>
      </c>
      <c r="V1352" s="6">
        <f t="shared" si="108"/>
        <v>2020</v>
      </c>
      <c r="W1352" s="10" t="str">
        <f>IFERROR(VLOOKUP(VALUE(D1352),'HSN Lookup'!$A:$B,2,0),"Unknown")</f>
        <v>Household Steel Items</v>
      </c>
      <c r="X1352" s="6" t="str">
        <f t="shared" si="109"/>
        <v>Cloth Stand</v>
      </c>
    </row>
    <row r="1353" spans="1:24">
      <c r="A1353" s="25" t="s">
        <v>24</v>
      </c>
      <c r="B1353" s="6" t="s">
        <v>1826</v>
      </c>
      <c r="C1353" s="6" t="s">
        <v>26</v>
      </c>
      <c r="D1353" s="26" t="s">
        <v>32</v>
      </c>
      <c r="E1353" s="6" t="s">
        <v>1737</v>
      </c>
      <c r="F1353" s="6" t="str">
        <f>LEFT(E1353, FIND(" ", E1353)-1)</f>
        <v>RYX-02-020</v>
      </c>
      <c r="G1353" s="6" t="str" cm="1">
        <f t="array" ref="G1353">_xlfn.LET(
 _xlpm.txt, TRIM(E1353),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53" s="6" t="str">
        <f t="shared" si="105"/>
        <v>2464 NOS</v>
      </c>
      <c r="I1353" s="6" t="str" cm="1">
        <f t="array" ref="I1353">_xlfn.LET(
 _xlpm.txt, E1353,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53" s="6" t="str" cm="1">
        <f t="array" ref="J1353">_xlfn.LET(
 _xlpm.txt, E1353,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53" s="6" t="e" cm="1">
        <f t="array" ref="K1353">_xlfn.LET(
 _xlpm.txt, E1353,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53" s="6" t="str">
        <f>IFERROR(_xlfn.TEXTAFTER(_xlfn.TEXTBEFORE(E1353," PER"),"USD ")," ")</f>
        <v xml:space="preserve"> </v>
      </c>
      <c r="M1353" s="6" t="e">
        <f t="shared" si="106"/>
        <v>#VALUE!</v>
      </c>
      <c r="N1353" s="6">
        <v>8008</v>
      </c>
      <c r="O1353" s="6" t="s">
        <v>28</v>
      </c>
      <c r="P1353" s="6">
        <v>355.32269605394612</v>
      </c>
      <c r="Q1353" s="6">
        <v>2845424.15</v>
      </c>
      <c r="R1353" s="6">
        <v>4.6326296747580971</v>
      </c>
      <c r="S1353" s="6">
        <v>37098.098435462838</v>
      </c>
      <c r="T1353" s="27">
        <v>1042563.4</v>
      </c>
      <c r="U1353" s="6">
        <f t="shared" si="107"/>
        <v>359.95532572870422</v>
      </c>
      <c r="V1353" s="6">
        <f t="shared" si="108"/>
        <v>2020</v>
      </c>
      <c r="W1353" s="10" t="str">
        <f>IFERROR(VLOOKUP(VALUE(D1353),'HSN Lookup'!$A:$B,2,0),"Unknown")</f>
        <v>Household Steel Items</v>
      </c>
      <c r="X1353" s="6" t="str">
        <f t="shared" si="109"/>
        <v>Cloth Stand</v>
      </c>
    </row>
    <row r="1354" spans="1:24">
      <c r="A1354" s="25" t="s">
        <v>24</v>
      </c>
      <c r="B1354" s="6" t="s">
        <v>1828</v>
      </c>
      <c r="C1354" s="6" t="s">
        <v>26</v>
      </c>
      <c r="D1354" s="26" t="s">
        <v>32</v>
      </c>
      <c r="E1354" s="6" t="s">
        <v>1829</v>
      </c>
      <c r="F1354" s="6" t="str">
        <f>LEFT(E1354, FIND(" ", E1354)-1)</f>
        <v>KWP-1000B</v>
      </c>
      <c r="G1354" s="6" t="str" cm="1">
        <f t="array" ref="G1354">_xlfn.LET(
 _xlpm.txt, TRIM(E1354),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1000ML</v>
      </c>
      <c r="H1354" s="6" t="str">
        <f t="shared" si="105"/>
        <v>KWP-1000B</v>
      </c>
      <c r="I1354" s="6" cm="1">
        <f t="array" ref="I1354">_xlfn.LET(
 _xlpm.txt, E1354,
 _xlpm.afterQty, IFERROR(_xlfn.TEXTAFTER(_xlpm.txt, "QTY:"), ""),
 _xlpm.numberText, TRIM(_xlfn.TEXTBEFORE(_xlpm.afterQty, " ")),
 _xlpm.cleanNum, SUBSTITUTE(_xlpm.numberText, ",", ""),
 IF(ISNUMBER(--_xlpm.cleanNum), --_xlpm.cleanNum, "")
)</f>
        <v>27000</v>
      </c>
      <c r="J1354" s="6" cm="1">
        <f t="array" ref="J1354">_xlfn.LET(
 _xlpm.txt, E1354,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1354" s="6" t="str" cm="1">
        <f t="array" ref="K1354">_xlfn.LET(
 _xlpm.txt, E1354,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54" s="6" t="str">
        <f>IFERROR(_xlfn.TEXTAFTER(_xlfn.TEXTBEFORE(E1354," PER"),"USD ")," ")</f>
        <v>1.45</v>
      </c>
      <c r="M1354" s="6" t="str">
        <f t="shared" si="106"/>
        <v>PCS</v>
      </c>
      <c r="N1354" s="6">
        <v>6097.5</v>
      </c>
      <c r="O1354" s="6" t="s">
        <v>28</v>
      </c>
      <c r="P1354" s="6">
        <v>514.59727757277574</v>
      </c>
      <c r="Q1354" s="6">
        <v>3137756.9</v>
      </c>
      <c r="R1354" s="6">
        <v>6.6271381529011677</v>
      </c>
      <c r="S1354" s="6">
        <v>40408.974887314871</v>
      </c>
      <c r="T1354" s="27">
        <v>1149674.1000000001</v>
      </c>
      <c r="U1354" s="6">
        <f t="shared" si="107"/>
        <v>521.22441572567686</v>
      </c>
      <c r="V1354" s="6">
        <f t="shared" si="108"/>
        <v>2020</v>
      </c>
      <c r="W1354" s="10" t="str">
        <f>IFERROR(VLOOKUP(VALUE(D1354),'HSN Lookup'!$A:$B,2,0),"Unknown")</f>
        <v>Household Steel Items</v>
      </c>
      <c r="X1354" s="6" t="str">
        <f t="shared" si="109"/>
        <v>Other</v>
      </c>
    </row>
    <row r="1355" spans="1:24">
      <c r="A1355" s="25" t="s">
        <v>24</v>
      </c>
      <c r="B1355" s="6" t="s">
        <v>1828</v>
      </c>
      <c r="C1355" s="6" t="s">
        <v>26</v>
      </c>
      <c r="D1355" s="26" t="s">
        <v>32</v>
      </c>
      <c r="E1355" s="6" t="s">
        <v>1830</v>
      </c>
      <c r="F1355" s="6" t="str">
        <f>LEFT(E1355, FIND(" ", E1355)-1)</f>
        <v>KWP-600P</v>
      </c>
      <c r="G1355" s="6" t="str" cm="1">
        <f t="array" ref="G1355">_xlfn.LET(
 _xlpm.txt, TRIM(E1355),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600ML</v>
      </c>
      <c r="H1355" s="6" t="str">
        <f t="shared" si="105"/>
        <v>KWP-600P</v>
      </c>
      <c r="I1355" s="6" cm="1">
        <f t="array" ref="I1355">_xlfn.LET(
 _xlpm.txt, E1355,
 _xlpm.afterQty, IFERROR(_xlfn.TEXTAFTER(_xlpm.txt, "QTY:"), ""),
 _xlpm.numberText, TRIM(_xlfn.TEXTBEFORE(_xlpm.afterQty, " ")),
 _xlpm.cleanNum, SUBSTITUTE(_xlpm.numberText, ",", ""),
 IF(ISNUMBER(--_xlpm.cleanNum), --_xlpm.cleanNum, "")
)</f>
        <v>38760</v>
      </c>
      <c r="J1355" s="6" cm="1">
        <f t="array" ref="J1355">_xlfn.LET(
 _xlpm.txt, E1355,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38760</v>
      </c>
      <c r="K1355" s="6" t="str" cm="1">
        <f t="array" ref="K1355">_xlfn.LET(
 _xlpm.txt, E1355,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355" s="6" t="str">
        <f>IFERROR(_xlfn.TEXTAFTER(_xlfn.TEXTBEFORE(E1355," PER"),"USD ")," ")</f>
        <v>1.20</v>
      </c>
      <c r="M1355" s="6" t="str">
        <f t="shared" si="106"/>
        <v>PCS</v>
      </c>
      <c r="N1355" s="6">
        <v>6783</v>
      </c>
      <c r="O1355" s="6" t="s">
        <v>28</v>
      </c>
      <c r="P1355" s="6">
        <v>546.88889576883378</v>
      </c>
      <c r="Q1355" s="6">
        <v>3709547.38</v>
      </c>
      <c r="R1355" s="6">
        <v>7.0429993015947678</v>
      </c>
      <c r="S1355" s="6">
        <v>47772.664262717313</v>
      </c>
      <c r="T1355" s="27">
        <v>1359178.1</v>
      </c>
      <c r="U1355" s="6">
        <f t="shared" si="107"/>
        <v>553.9318950704286</v>
      </c>
      <c r="V1355" s="6">
        <f t="shared" si="108"/>
        <v>2020</v>
      </c>
      <c r="W1355" s="10" t="str">
        <f>IFERROR(VLOOKUP(VALUE(D1355),'HSN Lookup'!$A:$B,2,0),"Unknown")</f>
        <v>Household Steel Items</v>
      </c>
      <c r="X1355" s="6" t="str">
        <f t="shared" si="109"/>
        <v>Other</v>
      </c>
    </row>
    <row r="1356" spans="1:24">
      <c r="A1356" s="25" t="s">
        <v>24</v>
      </c>
      <c r="B1356" s="6" t="s">
        <v>1831</v>
      </c>
      <c r="C1356" s="6" t="s">
        <v>26</v>
      </c>
      <c r="D1356" s="26" t="s">
        <v>32</v>
      </c>
      <c r="E1356" s="6" t="s">
        <v>1832</v>
      </c>
      <c r="F1356" s="6"/>
      <c r="G1356" s="6" t="str" cm="1">
        <f t="array" ref="G1356">_xlfn.LET(
 _xlpm.txt, TRIM(E1356),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NP-003</v>
      </c>
      <c r="H1356" s="6" t="str">
        <f t="shared" si="105"/>
        <v>STEEL</v>
      </c>
      <c r="I1356" s="6" t="str" cm="1">
        <f t="array" ref="I1356">_xlfn.LET(
 _xlpm.txt, E1356,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56" s="6" t="e" cm="1">
        <f t="array" ref="J1356">_xlfn.LET(
 _xlpm.txt, E1356,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56" s="6" t="e" cm="1">
        <f t="array" ref="K1356">_xlfn.LET(
 _xlpm.txt, E1356,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56" s="6" t="str">
        <f>IFERROR(_xlfn.TEXTAFTER(_xlfn.TEXTBEFORE(E1356," PER"),"USD ")," ")</f>
        <v xml:space="preserve"> </v>
      </c>
      <c r="M1356" s="6" t="e">
        <f t="shared" si="106"/>
        <v>#N/A</v>
      </c>
      <c r="N1356" s="6">
        <v>2800</v>
      </c>
      <c r="O1356" s="6" t="s">
        <v>28</v>
      </c>
      <c r="P1356" s="6">
        <v>367.51845357142861</v>
      </c>
      <c r="Q1356" s="6">
        <v>1029051.67</v>
      </c>
      <c r="R1356" s="6">
        <v>4.7330129242939929</v>
      </c>
      <c r="S1356" s="6">
        <v>13252.436188023181</v>
      </c>
      <c r="T1356" s="27">
        <v>377044.5</v>
      </c>
      <c r="U1356" s="6">
        <f t="shared" si="107"/>
        <v>372.25146649572258</v>
      </c>
      <c r="V1356" s="6">
        <f t="shared" si="108"/>
        <v>2020</v>
      </c>
      <c r="W1356" s="10" t="str">
        <f>IFERROR(VLOOKUP(VALUE(D1356),'HSN Lookup'!$A:$B,2,0),"Unknown")</f>
        <v>Household Steel Items</v>
      </c>
      <c r="X1356" s="6" t="str">
        <f t="shared" si="109"/>
        <v>Other</v>
      </c>
    </row>
    <row r="1357" spans="1:24">
      <c r="A1357" s="25" t="s">
        <v>24</v>
      </c>
      <c r="B1357" s="6" t="s">
        <v>1831</v>
      </c>
      <c r="C1357" s="6" t="s">
        <v>26</v>
      </c>
      <c r="D1357" s="26" t="s">
        <v>32</v>
      </c>
      <c r="E1357" s="6" t="s">
        <v>1833</v>
      </c>
      <c r="F1357" s="6"/>
      <c r="G1357" s="6" t="str" cm="1">
        <f t="array" ref="G1357">_xlfn.LET(
 _xlpm.txt, TRIM(E1357),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800ML SB-10</v>
      </c>
      <c r="H1357" s="6" t="str">
        <f t="shared" si="105"/>
        <v xml:space="preserve">TOTAL 2520 PCS </v>
      </c>
      <c r="I1357" s="6" t="str" cm="1">
        <f t="array" ref="I1357">_xlfn.LET(
 _xlpm.txt, E1357,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57" s="6" t="str" cm="1">
        <f t="array" ref="J1357">_xlfn.LET(
 _xlpm.txt, E1357,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57" s="6" t="e" cm="1">
        <f t="array" ref="K1357">_xlfn.LET(
 _xlpm.txt, E1357,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57" s="6" t="str">
        <f>IFERROR(_xlfn.TEXTAFTER(_xlfn.TEXTBEFORE(E1357," PER"),"USD ")," ")</f>
        <v xml:space="preserve"> </v>
      </c>
      <c r="M1357" s="6" t="e">
        <f t="shared" si="106"/>
        <v>#VALUE!</v>
      </c>
      <c r="N1357" s="6">
        <v>406</v>
      </c>
      <c r="O1357" s="6" t="s">
        <v>28</v>
      </c>
      <c r="P1357" s="6">
        <v>611.44891625615764</v>
      </c>
      <c r="Q1357" s="6">
        <v>248248.26</v>
      </c>
      <c r="R1357" s="6">
        <v>7.8744226175937877</v>
      </c>
      <c r="S1357" s="6">
        <v>3197.0155827430781</v>
      </c>
      <c r="T1357" s="27">
        <v>90958.3</v>
      </c>
      <c r="U1357" s="6">
        <f t="shared" si="107"/>
        <v>619.32333887375148</v>
      </c>
      <c r="V1357" s="6">
        <f t="shared" si="108"/>
        <v>2020</v>
      </c>
      <c r="W1357" s="10" t="str">
        <f>IFERROR(VLOOKUP(VALUE(D1357),'HSN Lookup'!$A:$B,2,0),"Unknown")</f>
        <v>Household Steel Items</v>
      </c>
      <c r="X1357" s="6" t="str">
        <f t="shared" si="109"/>
        <v>Other</v>
      </c>
    </row>
    <row r="1358" spans="1:24">
      <c r="A1358" s="25" t="s">
        <v>24</v>
      </c>
      <c r="B1358" s="6" t="s">
        <v>1831</v>
      </c>
      <c r="C1358" s="6" t="s">
        <v>26</v>
      </c>
      <c r="D1358" s="26" t="s">
        <v>32</v>
      </c>
      <c r="E1358" s="6" t="s">
        <v>1834</v>
      </c>
      <c r="F1358" s="6"/>
      <c r="G1358" s="6" t="str" cm="1">
        <f t="array" ref="G1358">_xlfn.LET(
 _xlpm.txt, TRIM(E1358),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SG-127 -SB-09</v>
      </c>
      <c r="H1358" s="6" t="str">
        <f t="shared" si="105"/>
        <v xml:space="preserve">TOTAL 2520 PCS </v>
      </c>
      <c r="I1358" s="6" t="str" cm="1">
        <f t="array" ref="I1358">_xlfn.LET(
 _xlpm.txt, E1358,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58" s="6" t="str" cm="1">
        <f t="array" ref="J1358">_xlfn.LET(
 _xlpm.txt, E1358,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58" s="6" t="e" cm="1">
        <f t="array" ref="K1358">_xlfn.LET(
 _xlpm.txt, E1358,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58" s="6" t="str">
        <f>IFERROR(_xlfn.TEXTAFTER(_xlfn.TEXTBEFORE(E1358," PER"),"USD ")," ")</f>
        <v xml:space="preserve"> </v>
      </c>
      <c r="M1358" s="6" t="e">
        <f t="shared" si="106"/>
        <v>#VALUE!</v>
      </c>
      <c r="N1358" s="6">
        <v>413</v>
      </c>
      <c r="O1358" s="6" t="s">
        <v>28</v>
      </c>
      <c r="P1358" s="6">
        <v>566.31181598062949</v>
      </c>
      <c r="Q1358" s="6">
        <v>233886.78</v>
      </c>
      <c r="R1358" s="6">
        <v>7.2931334962090073</v>
      </c>
      <c r="S1358" s="6">
        <v>3012.064133934321</v>
      </c>
      <c r="T1358" s="27">
        <v>85696.1</v>
      </c>
      <c r="U1358" s="6">
        <f t="shared" si="107"/>
        <v>573.60494947683844</v>
      </c>
      <c r="V1358" s="6">
        <f t="shared" si="108"/>
        <v>2020</v>
      </c>
      <c r="W1358" s="10" t="str">
        <f>IFERROR(VLOOKUP(VALUE(D1358),'HSN Lookup'!$A:$B,2,0),"Unknown")</f>
        <v>Household Steel Items</v>
      </c>
      <c r="X1358" s="6" t="str">
        <f t="shared" si="109"/>
        <v>Other</v>
      </c>
    </row>
    <row r="1359" spans="1:24">
      <c r="A1359" s="25" t="s">
        <v>24</v>
      </c>
      <c r="B1359" s="6" t="s">
        <v>1831</v>
      </c>
      <c r="C1359" s="6" t="s">
        <v>26</v>
      </c>
      <c r="D1359" s="26" t="s">
        <v>32</v>
      </c>
      <c r="E1359" s="6" t="s">
        <v>1835</v>
      </c>
      <c r="F1359" s="6"/>
      <c r="G1359" s="6" t="str" cm="1">
        <f t="array" ref="G1359">_xlfn.LET(
 _xlpm.txt, TRIM(E1359),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NP-55</v>
      </c>
      <c r="H1359" s="6" t="str">
        <f t="shared" si="105"/>
        <v>STEEL</v>
      </c>
      <c r="I1359" s="6" t="str" cm="1">
        <f t="array" ref="I1359">_xlfn.LET(
 _xlpm.txt, E1359,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59" s="6" t="e" cm="1">
        <f t="array" ref="J1359">_xlfn.LET(
 _xlpm.txt, E1359,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59" s="6" t="e" cm="1">
        <f t="array" ref="K1359">_xlfn.LET(
 _xlpm.txt, E1359,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59" s="6" t="str">
        <f>IFERROR(_xlfn.TEXTAFTER(_xlfn.TEXTBEFORE(E1359," PER"),"USD ")," ")</f>
        <v xml:space="preserve"> </v>
      </c>
      <c r="M1359" s="6" t="e">
        <f t="shared" si="106"/>
        <v>#N/A</v>
      </c>
      <c r="N1359" s="6">
        <v>2805</v>
      </c>
      <c r="O1359" s="6" t="s">
        <v>28</v>
      </c>
      <c r="P1359" s="6">
        <v>527.63176114082</v>
      </c>
      <c r="Q1359" s="6">
        <v>1480007.09</v>
      </c>
      <c r="R1359" s="6">
        <v>6.7950001434748222</v>
      </c>
      <c r="S1359" s="6">
        <v>19059.975402446878</v>
      </c>
      <c r="T1359" s="27">
        <v>542274.5</v>
      </c>
      <c r="U1359" s="6">
        <f t="shared" si="107"/>
        <v>534.4267612842948</v>
      </c>
      <c r="V1359" s="6">
        <f t="shared" si="108"/>
        <v>2020</v>
      </c>
      <c r="W1359" s="10" t="str">
        <f>IFERROR(VLOOKUP(VALUE(D1359),'HSN Lookup'!$A:$B,2,0),"Unknown")</f>
        <v>Household Steel Items</v>
      </c>
      <c r="X1359" s="6" t="str">
        <f t="shared" si="109"/>
        <v>Tea Strainer</v>
      </c>
    </row>
    <row r="1360" spans="1:24">
      <c r="A1360" s="25" t="s">
        <v>24</v>
      </c>
      <c r="B1360" s="6" t="s">
        <v>1831</v>
      </c>
      <c r="C1360" s="6" t="s">
        <v>26</v>
      </c>
      <c r="D1360" s="26" t="s">
        <v>32</v>
      </c>
      <c r="E1360" s="6" t="s">
        <v>1836</v>
      </c>
      <c r="F1360" s="6"/>
      <c r="G1360" s="6" t="str" cm="1">
        <f t="array" ref="G1360">_xlfn.LET(
 _xlpm.txt, TRIM(E1360),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S115 -NP-21</v>
      </c>
      <c r="H1360" s="6" t="str">
        <f t="shared" si="105"/>
        <v>TOTAL 36000 PCS</v>
      </c>
      <c r="I1360" s="6" t="str" cm="1">
        <f t="array" ref="I1360">_xlfn.LET(
 _xlpm.txt, E1360,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60" s="6" t="str" cm="1">
        <f t="array" ref="J1360">_xlfn.LET(
 _xlpm.txt, E1360,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60" s="6" t="e" cm="1">
        <f t="array" ref="K1360">_xlfn.LET(
 _xlpm.txt, E1360,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60" s="6" t="str">
        <f>IFERROR(_xlfn.TEXTAFTER(_xlfn.TEXTBEFORE(E1360," PER"),"USD ")," ")</f>
        <v xml:space="preserve"> </v>
      </c>
      <c r="M1360" s="6" t="e">
        <f t="shared" si="106"/>
        <v>#VALUE!</v>
      </c>
      <c r="N1360" s="6">
        <v>6400</v>
      </c>
      <c r="O1360" s="6" t="s">
        <v>28</v>
      </c>
      <c r="P1360" s="6">
        <v>490.01186093749999</v>
      </c>
      <c r="Q1360" s="6">
        <v>3136075.91</v>
      </c>
      <c r="R1360" s="6">
        <v>6.3105197802640056</v>
      </c>
      <c r="S1360" s="6">
        <v>40387.326593689642</v>
      </c>
      <c r="T1360" s="27">
        <v>1149058.2</v>
      </c>
      <c r="U1360" s="6">
        <f t="shared" si="107"/>
        <v>496.32238071776402</v>
      </c>
      <c r="V1360" s="6">
        <f t="shared" si="108"/>
        <v>2020</v>
      </c>
      <c r="W1360" s="10" t="str">
        <f>IFERROR(VLOOKUP(VALUE(D1360),'HSN Lookup'!$A:$B,2,0),"Unknown")</f>
        <v>Household Steel Items</v>
      </c>
      <c r="X1360" s="6" t="str">
        <f t="shared" si="109"/>
        <v>Other</v>
      </c>
    </row>
    <row r="1361" spans="1:24">
      <c r="A1361" s="25" t="s">
        <v>24</v>
      </c>
      <c r="B1361" s="6" t="s">
        <v>1831</v>
      </c>
      <c r="C1361" s="6" t="s">
        <v>26</v>
      </c>
      <c r="D1361" s="26" t="s">
        <v>32</v>
      </c>
      <c r="E1361" s="6" t="s">
        <v>1837</v>
      </c>
      <c r="F1361" s="6"/>
      <c r="G1361" s="6" t="str" cm="1">
        <f t="array" ref="G1361">_xlfn.LET(
 _xlpm.txt, TRIM(E1361),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 8504 (MILD STEEL)</v>
      </c>
      <c r="H1361" s="6" t="str">
        <f t="shared" si="105"/>
        <v>MILD STEEL</v>
      </c>
      <c r="I1361" s="6" t="str" cm="1">
        <f t="array" ref="I1361">_xlfn.LET(
 _xlpm.txt, E1361,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61" s="6" t="e" cm="1">
        <f t="array" ref="J1361">_xlfn.LET(
 _xlpm.txt, E1361,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61" s="6" t="e" cm="1">
        <f t="array" ref="K1361">_xlfn.LET(
 _xlpm.txt, E1361,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61" s="6" t="str">
        <f>IFERROR(_xlfn.TEXTAFTER(_xlfn.TEXTBEFORE(E1361," PER"),"USD ")," ")</f>
        <v xml:space="preserve"> </v>
      </c>
      <c r="M1361" s="6" t="e">
        <f t="shared" si="106"/>
        <v>#N/A</v>
      </c>
      <c r="N1361" s="6">
        <v>10532.9</v>
      </c>
      <c r="O1361" s="6" t="s">
        <v>28</v>
      </c>
      <c r="P1361" s="6">
        <v>399.5341833683031</v>
      </c>
      <c r="Q1361" s="6">
        <v>4208253.5999999996</v>
      </c>
      <c r="R1361" s="6">
        <v>5.1453210993986227</v>
      </c>
      <c r="S1361" s="6">
        <v>54195.152607855751</v>
      </c>
      <c r="T1361" s="27">
        <v>1541904.1</v>
      </c>
      <c r="U1361" s="6">
        <f t="shared" si="107"/>
        <v>404.67950446770175</v>
      </c>
      <c r="V1361" s="6">
        <f t="shared" si="108"/>
        <v>2020</v>
      </c>
      <c r="W1361" s="10" t="str">
        <f>IFERROR(VLOOKUP(VALUE(D1361),'HSN Lookup'!$A:$B,2,0),"Unknown")</f>
        <v>Household Steel Items</v>
      </c>
      <c r="X1361" s="6" t="str">
        <f t="shared" si="109"/>
        <v>Lunch Box</v>
      </c>
    </row>
    <row r="1362" spans="1:24">
      <c r="A1362" s="25" t="s">
        <v>24</v>
      </c>
      <c r="B1362" s="6" t="s">
        <v>1831</v>
      </c>
      <c r="C1362" s="6" t="s">
        <v>26</v>
      </c>
      <c r="D1362" s="26" t="s">
        <v>32</v>
      </c>
      <c r="E1362" s="6" t="s">
        <v>1838</v>
      </c>
      <c r="F1362" s="6"/>
      <c r="G1362" s="6" t="str" cm="1">
        <f t="array" ref="G1362">_xlfn.LET(
 _xlpm.txt, TRIM(E1362),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6900 (MILD STEEL)</v>
      </c>
      <c r="H1362" s="6" t="str">
        <f t="shared" si="105"/>
        <v>MILD STEEL</v>
      </c>
      <c r="I1362" s="6" t="str" cm="1">
        <f t="array" ref="I1362">_xlfn.LET(
 _xlpm.txt, E1362,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62" s="6" t="e" cm="1">
        <f t="array" ref="J1362">_xlfn.LET(
 _xlpm.txt, E1362,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62" s="6" t="e" cm="1">
        <f t="array" ref="K1362">_xlfn.LET(
 _xlpm.txt, E1362,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62" s="6" t="str">
        <f>IFERROR(_xlfn.TEXTAFTER(_xlfn.TEXTBEFORE(E1362," PER"),"USD ")," ")</f>
        <v xml:space="preserve"> </v>
      </c>
      <c r="M1362" s="6" t="e">
        <f t="shared" si="106"/>
        <v>#N/A</v>
      </c>
      <c r="N1362" s="6">
        <v>10116</v>
      </c>
      <c r="O1362" s="6" t="s">
        <v>28</v>
      </c>
      <c r="P1362" s="6">
        <v>498.55653321470942</v>
      </c>
      <c r="Q1362" s="6">
        <v>5043397.8899999997</v>
      </c>
      <c r="R1362" s="6">
        <v>6.4205606338017942</v>
      </c>
      <c r="S1362" s="6">
        <v>64950.39137153895</v>
      </c>
      <c r="T1362" s="27">
        <v>1847901.1</v>
      </c>
      <c r="U1362" s="6">
        <f t="shared" si="107"/>
        <v>504.97709384851123</v>
      </c>
      <c r="V1362" s="6">
        <f t="shared" si="108"/>
        <v>2020</v>
      </c>
      <c r="W1362" s="10" t="str">
        <f>IFERROR(VLOOKUP(VALUE(D1362),'HSN Lookup'!$A:$B,2,0),"Unknown")</f>
        <v>Household Steel Items</v>
      </c>
      <c r="X1362" s="6" t="str">
        <f t="shared" si="109"/>
        <v>Lunch Box</v>
      </c>
    </row>
    <row r="1363" spans="1:24">
      <c r="A1363" s="25" t="s">
        <v>24</v>
      </c>
      <c r="B1363" s="6" t="s">
        <v>1831</v>
      </c>
      <c r="C1363" s="6" t="s">
        <v>26</v>
      </c>
      <c r="D1363" s="26" t="s">
        <v>32</v>
      </c>
      <c r="E1363" s="6" t="s">
        <v>1839</v>
      </c>
      <c r="F1363" s="6"/>
      <c r="G1363" s="6" t="str" cm="1">
        <f t="array" ref="G1363">_xlfn.LET(
 _xlpm.txt, TRIM(E1363),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6527 (MILD STEEL)</v>
      </c>
      <c r="H1363" s="6" t="str">
        <f t="shared" si="105"/>
        <v>MILD STEEL</v>
      </c>
      <c r="I1363" s="6" t="str" cm="1">
        <f t="array" ref="I1363">_xlfn.LET(
 _xlpm.txt, E1363,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63" s="6" t="e" cm="1">
        <f t="array" ref="J1363">_xlfn.LET(
 _xlpm.txt, E1363,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63" s="6" t="e" cm="1">
        <f t="array" ref="K1363">_xlfn.LET(
 _xlpm.txt, E1363,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63" s="6" t="str">
        <f>IFERROR(_xlfn.TEXTAFTER(_xlfn.TEXTBEFORE(E1363," PER"),"USD ")," ")</f>
        <v xml:space="preserve"> </v>
      </c>
      <c r="M1363" s="6" t="e">
        <f t="shared" si="106"/>
        <v>#N/A</v>
      </c>
      <c r="N1363" s="6">
        <v>8967</v>
      </c>
      <c r="O1363" s="6" t="s">
        <v>28</v>
      </c>
      <c r="P1363" s="6">
        <v>432.5308118657299</v>
      </c>
      <c r="Q1363" s="6">
        <v>3878503.79</v>
      </c>
      <c r="R1363" s="6">
        <v>5.570261582301737</v>
      </c>
      <c r="S1363" s="6">
        <v>49948.535608499667</v>
      </c>
      <c r="T1363" s="27">
        <v>1421083.9</v>
      </c>
      <c r="U1363" s="6">
        <f t="shared" si="107"/>
        <v>438.10107344803163</v>
      </c>
      <c r="V1363" s="6">
        <f t="shared" si="108"/>
        <v>2020</v>
      </c>
      <c r="W1363" s="10" t="str">
        <f>IFERROR(VLOOKUP(VALUE(D1363),'HSN Lookup'!$A:$B,2,0),"Unknown")</f>
        <v>Household Steel Items</v>
      </c>
      <c r="X1363" s="6" t="str">
        <f t="shared" si="109"/>
        <v>Lunch Box</v>
      </c>
    </row>
    <row r="1364" spans="1:24">
      <c r="A1364" s="25" t="s">
        <v>24</v>
      </c>
      <c r="B1364" s="6" t="s">
        <v>1831</v>
      </c>
      <c r="C1364" s="6" t="s">
        <v>26</v>
      </c>
      <c r="D1364" s="26" t="s">
        <v>32</v>
      </c>
      <c r="E1364" s="6" t="s">
        <v>1840</v>
      </c>
      <c r="F1364" s="6"/>
      <c r="G1364" s="6" t="str" cm="1">
        <f t="array" ref="G1364">_xlfn.LET(
 _xlpm.txt, TRIM(E1364),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BIG SB-12</v>
      </c>
      <c r="H1364" s="6" t="str">
        <f t="shared" si="105"/>
        <v>STEEL</v>
      </c>
      <c r="I1364" s="6" t="str" cm="1">
        <f t="array" ref="I1364">_xlfn.LET(
 _xlpm.txt, E1364,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64" s="6" t="e" cm="1">
        <f t="array" ref="J1364">_xlfn.LET(
 _xlpm.txt, E1364,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64" s="6" t="e" cm="1">
        <f t="array" ref="K1364">_xlfn.LET(
 _xlpm.txt, E1364,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64" s="6" t="str">
        <f>IFERROR(_xlfn.TEXTAFTER(_xlfn.TEXTBEFORE(E1364," PER"),"USD ")," ")</f>
        <v xml:space="preserve"> </v>
      </c>
      <c r="M1364" s="6" t="e">
        <f t="shared" si="106"/>
        <v>#N/A</v>
      </c>
      <c r="N1364" s="6">
        <v>108.3</v>
      </c>
      <c r="O1364" s="6" t="s">
        <v>28</v>
      </c>
      <c r="P1364" s="6">
        <v>391.67774699907659</v>
      </c>
      <c r="Q1364" s="6">
        <v>42418.7</v>
      </c>
      <c r="R1364" s="6">
        <v>5.0441435543989259</v>
      </c>
      <c r="S1364" s="6">
        <v>546.28074694140366</v>
      </c>
      <c r="T1364" s="27">
        <v>15542.2</v>
      </c>
      <c r="U1364" s="6">
        <f t="shared" si="107"/>
        <v>396.72189055347553</v>
      </c>
      <c r="V1364" s="6">
        <f t="shared" si="108"/>
        <v>2020</v>
      </c>
      <c r="W1364" s="10" t="str">
        <f>IFERROR(VLOOKUP(VALUE(D1364),'HSN Lookup'!$A:$B,2,0),"Unknown")</f>
        <v>Household Steel Items</v>
      </c>
      <c r="X1364" s="6" t="str">
        <f t="shared" si="109"/>
        <v>Tea Strainer</v>
      </c>
    </row>
    <row r="1365" spans="1:24">
      <c r="A1365" s="25" t="s">
        <v>24</v>
      </c>
      <c r="B1365" s="6" t="s">
        <v>1841</v>
      </c>
      <c r="C1365" s="6" t="s">
        <v>26</v>
      </c>
      <c r="D1365" s="26" t="s">
        <v>32</v>
      </c>
      <c r="E1365" s="6" t="s">
        <v>1842</v>
      </c>
      <c r="F1365" s="6" t="str">
        <f>LEFT(E1365, FIND(" ", E1365)-1)</f>
        <v>03-027I</v>
      </c>
      <c r="G1365" s="6" t="str" cm="1">
        <f t="array" ref="G1365">_xlfn.LET(
 _xlpm.txt, TRIM(E1365),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365" s="6" t="str">
        <f t="shared" si="105"/>
        <v>1824 PCS</v>
      </c>
      <c r="I1365" s="6" t="str" cm="1">
        <f t="array" ref="I1365">_xlfn.LET(
 _xlpm.txt, E1365,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65" s="6" t="str" cm="1">
        <f t="array" ref="J1365">_xlfn.LET(
 _xlpm.txt, E1365,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65" s="6" t="e" cm="1">
        <f t="array" ref="K1365">_xlfn.LET(
 _xlpm.txt, E1365,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65" s="6" t="str">
        <f>IFERROR(_xlfn.TEXTAFTER(_xlfn.TEXTBEFORE(E1365," PER"),"USD ")," ")</f>
        <v xml:space="preserve"> </v>
      </c>
      <c r="M1365" s="6" t="e">
        <f t="shared" si="106"/>
        <v>#VALUE!</v>
      </c>
      <c r="N1365" s="6">
        <v>10488</v>
      </c>
      <c r="O1365" s="6" t="s">
        <v>28</v>
      </c>
      <c r="P1365" s="6">
        <v>157.1683114035088</v>
      </c>
      <c r="Q1365" s="6">
        <v>1648381.25</v>
      </c>
      <c r="R1365" s="6">
        <v>2.0240606748681098</v>
      </c>
      <c r="S1365" s="6">
        <v>21228.348358016741</v>
      </c>
      <c r="T1365" s="27">
        <v>603966.80000000005</v>
      </c>
      <c r="U1365" s="6">
        <f t="shared" si="107"/>
        <v>159.19237207837691</v>
      </c>
      <c r="V1365" s="6">
        <f t="shared" si="108"/>
        <v>2020</v>
      </c>
      <c r="W1365" s="10" t="str">
        <f>IFERROR(VLOOKUP(VALUE(D1365),'HSN Lookup'!$A:$B,2,0),"Unknown")</f>
        <v>Household Steel Items</v>
      </c>
      <c r="X1365" s="6" t="str">
        <f t="shared" si="109"/>
        <v>Other</v>
      </c>
    </row>
    <row r="1366" spans="1:24">
      <c r="A1366" s="25" t="s">
        <v>24</v>
      </c>
      <c r="B1366" s="6" t="s">
        <v>1843</v>
      </c>
      <c r="C1366" s="6" t="s">
        <v>26</v>
      </c>
      <c r="D1366" s="26" t="s">
        <v>32</v>
      </c>
      <c r="E1366" s="6" t="s">
        <v>1844</v>
      </c>
      <c r="F1366" s="6" t="str">
        <f>LEFT(E1366, FIND(" ", E1366)-1)</f>
        <v>2628</v>
      </c>
      <c r="G1366" s="6" t="str" cm="1">
        <f t="array" ref="G1366">_xlfn.LET(
 _xlpm.txt, TRIM(E1366),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HOUSEHOLD STEEL HOOK 3PCS SET</v>
      </c>
      <c r="H1366" s="6" t="str">
        <f t="shared" si="105"/>
        <v>2628</v>
      </c>
      <c r="I1366" s="6" t="str" cm="1">
        <f t="array" ref="I1366">_xlfn.LET(
 _xlpm.txt, E1366,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66" s="6" cm="1">
        <f t="array" ref="J1366">_xlfn.LET(
 _xlpm.txt, E1366,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96984</v>
      </c>
      <c r="K1366" s="6" t="str" cm="1">
        <f t="array" ref="K1366">_xlfn.LET(
 _xlpm.txt, E1366,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SET</v>
      </c>
      <c r="L1366" s="6" t="str">
        <f>IFERROR(_xlfn.TEXTAFTER(_xlfn.TEXTBEFORE(E1366," PER"),"USD ")," ")</f>
        <v>0.445</v>
      </c>
      <c r="M1366" s="6" t="str">
        <f t="shared" si="106"/>
        <v>SET</v>
      </c>
      <c r="N1366" s="6">
        <v>3286.68</v>
      </c>
      <c r="O1366" s="6" t="s">
        <v>28</v>
      </c>
      <c r="P1366" s="6">
        <v>1033.3314803996741</v>
      </c>
      <c r="Q1366" s="6">
        <v>3396229.91</v>
      </c>
      <c r="R1366" s="6">
        <v>13.30755287056888</v>
      </c>
      <c r="S1366" s="6">
        <v>43737.667868641343</v>
      </c>
      <c r="T1366" s="27">
        <v>1244378.7</v>
      </c>
      <c r="U1366" s="6">
        <f t="shared" si="107"/>
        <v>1046.6390332702429</v>
      </c>
      <c r="V1366" s="6">
        <f t="shared" si="108"/>
        <v>2020</v>
      </c>
      <c r="W1366" s="10" t="str">
        <f>IFERROR(VLOOKUP(VALUE(D1366),'HSN Lookup'!$A:$B,2,0),"Unknown")</f>
        <v>Household Steel Items</v>
      </c>
      <c r="X1366" s="6" t="str">
        <f t="shared" si="109"/>
        <v>Other</v>
      </c>
    </row>
    <row r="1367" spans="1:24">
      <c r="A1367" s="25" t="s">
        <v>24</v>
      </c>
      <c r="B1367" s="6" t="s">
        <v>1845</v>
      </c>
      <c r="C1367" s="6" t="s">
        <v>26</v>
      </c>
      <c r="D1367" s="26" t="s">
        <v>32</v>
      </c>
      <c r="E1367" s="6" t="s">
        <v>1846</v>
      </c>
      <c r="F1367" s="6"/>
      <c r="G1367" s="6" t="str" cm="1">
        <f t="array" ref="G1367">_xlfn.LET(
 _xlpm.txt, TRIM(E1367),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367" s="6" t="str">
        <f t="shared" si="105"/>
        <v>TOTAL 25200 (NOT VACUUM BOTTLE</v>
      </c>
      <c r="I1367" s="6" t="str" cm="1">
        <f t="array" ref="I1367">_xlfn.LET(
 _xlpm.txt, E1367,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67" s="6" t="str" cm="1">
        <f t="array" ref="J1367">_xlfn.LET(
 _xlpm.txt, E1367,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67" s="6" t="e" cm="1">
        <f t="array" ref="K1367">_xlfn.LET(
 _xlpm.txt, E1367,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67" s="6" t="str">
        <f>IFERROR(_xlfn.TEXTAFTER(_xlfn.TEXTBEFORE(E1367," PER"),"USD ")," ")</f>
        <v xml:space="preserve"> </v>
      </c>
      <c r="M1367" s="6" t="e">
        <f t="shared" si="106"/>
        <v>#VALUE!</v>
      </c>
      <c r="N1367" s="6">
        <v>4760</v>
      </c>
      <c r="O1367" s="6" t="s">
        <v>28</v>
      </c>
      <c r="P1367" s="6">
        <v>516.70881092436969</v>
      </c>
      <c r="Q1367" s="6">
        <v>2459533.94</v>
      </c>
      <c r="R1367" s="6">
        <v>6.6543311129989648</v>
      </c>
      <c r="S1367" s="6">
        <v>31674.616097875081</v>
      </c>
      <c r="T1367" s="27">
        <v>901173.3</v>
      </c>
      <c r="U1367" s="6">
        <f t="shared" si="107"/>
        <v>523.36314203736868</v>
      </c>
      <c r="V1367" s="6">
        <f t="shared" si="108"/>
        <v>2020</v>
      </c>
      <c r="W1367" s="10" t="str">
        <f>IFERROR(VLOOKUP(VALUE(D1367),'HSN Lookup'!$A:$B,2,0),"Unknown")</f>
        <v>Household Steel Items</v>
      </c>
      <c r="X1367" s="6" t="str">
        <f t="shared" si="109"/>
        <v>Other</v>
      </c>
    </row>
    <row r="1368" spans="1:24">
      <c r="A1368" s="25" t="s">
        <v>24</v>
      </c>
      <c r="B1368" s="6" t="s">
        <v>1845</v>
      </c>
      <c r="C1368" s="6" t="s">
        <v>26</v>
      </c>
      <c r="D1368" s="26" t="s">
        <v>32</v>
      </c>
      <c r="E1368" s="6" t="s">
        <v>1847</v>
      </c>
      <c r="F1368" s="6"/>
      <c r="G1368" s="6" t="str" cm="1">
        <f t="array" ref="G1368">_xlfn.LET(
 _xlpm.txt, TRIM(E1368),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SG805-AM-06</v>
      </c>
      <c r="H1368" s="6" t="str">
        <f t="shared" si="105"/>
        <v>TOTAL 3600 PCS</v>
      </c>
      <c r="I1368" s="6" t="str" cm="1">
        <f t="array" ref="I1368">_xlfn.LET(
 _xlpm.txt, E1368,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68" s="6" t="str" cm="1">
        <f t="array" ref="J1368">_xlfn.LET(
 _xlpm.txt, E1368,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68" s="6" t="e" cm="1">
        <f t="array" ref="K1368">_xlfn.LET(
 _xlpm.txt, E1368,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68" s="6" t="str">
        <f>IFERROR(_xlfn.TEXTAFTER(_xlfn.TEXTBEFORE(E1368," PER"),"USD ")," ")</f>
        <v xml:space="preserve"> </v>
      </c>
      <c r="M1368" s="6" t="e">
        <f t="shared" si="106"/>
        <v>#VALUE!</v>
      </c>
      <c r="N1368" s="6">
        <v>570</v>
      </c>
      <c r="O1368" s="6" t="s">
        <v>28</v>
      </c>
      <c r="P1368" s="6">
        <v>549.64526315789476</v>
      </c>
      <c r="Q1368" s="6">
        <v>313297.8</v>
      </c>
      <c r="R1368" s="6">
        <v>7.0784966279187991</v>
      </c>
      <c r="S1368" s="6">
        <v>4034.7430779137148</v>
      </c>
      <c r="T1368" s="27">
        <v>114792.4</v>
      </c>
      <c r="U1368" s="6">
        <f t="shared" si="107"/>
        <v>556.72375978581351</v>
      </c>
      <c r="V1368" s="6">
        <f t="shared" si="108"/>
        <v>2020</v>
      </c>
      <c r="W1368" s="10" t="str">
        <f>IFERROR(VLOOKUP(VALUE(D1368),'HSN Lookup'!$A:$B,2,0),"Unknown")</f>
        <v>Household Steel Items</v>
      </c>
      <c r="X1368" s="6" t="str">
        <f t="shared" si="109"/>
        <v>Other</v>
      </c>
    </row>
    <row r="1369" spans="1:24">
      <c r="A1369" s="25" t="s">
        <v>24</v>
      </c>
      <c r="B1369" s="6" t="s">
        <v>1845</v>
      </c>
      <c r="C1369" s="6" t="s">
        <v>26</v>
      </c>
      <c r="D1369" s="26" t="s">
        <v>32</v>
      </c>
      <c r="E1369" s="6" t="s">
        <v>1848</v>
      </c>
      <c r="F1369" s="6"/>
      <c r="G1369" s="6" t="str" cm="1">
        <f t="array" ref="G1369">_xlfn.LET(
 _xlpm.txt, TRIM(E1369),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SG-702 -SB-01</v>
      </c>
      <c r="H1369" s="6" t="str">
        <f t="shared" si="105"/>
        <v xml:space="preserve">TOTAL 21600 PCS </v>
      </c>
      <c r="I1369" s="6" t="str" cm="1">
        <f t="array" ref="I1369">_xlfn.LET(
 _xlpm.txt, E1369,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69" s="6" t="str" cm="1">
        <f t="array" ref="J1369">_xlfn.LET(
 _xlpm.txt, E1369,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69" s="6" t="e" cm="1">
        <f t="array" ref="K1369">_xlfn.LET(
 _xlpm.txt, E1369,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69" s="6" t="str">
        <f>IFERROR(_xlfn.TEXTAFTER(_xlfn.TEXTBEFORE(E1369," PER"),"USD ")," ")</f>
        <v xml:space="preserve"> </v>
      </c>
      <c r="M1369" s="6" t="e">
        <f t="shared" si="106"/>
        <v>#VALUE!</v>
      </c>
      <c r="N1369" s="6">
        <v>3540</v>
      </c>
      <c r="O1369" s="6" t="s">
        <v>28</v>
      </c>
      <c r="P1369" s="6">
        <v>550.86412429378527</v>
      </c>
      <c r="Q1369" s="6">
        <v>1950059</v>
      </c>
      <c r="R1369" s="6">
        <v>7.0941934873636221</v>
      </c>
      <c r="S1369" s="6">
        <v>25113.44494526722</v>
      </c>
      <c r="T1369" s="27">
        <v>714501.6</v>
      </c>
      <c r="U1369" s="6">
        <f t="shared" si="107"/>
        <v>557.95831778114893</v>
      </c>
      <c r="V1369" s="6">
        <f t="shared" si="108"/>
        <v>2020</v>
      </c>
      <c r="W1369" s="10" t="str">
        <f>IFERROR(VLOOKUP(VALUE(D1369),'HSN Lookup'!$A:$B,2,0),"Unknown")</f>
        <v>Household Steel Items</v>
      </c>
      <c r="X1369" s="6" t="str">
        <f t="shared" si="109"/>
        <v>Other</v>
      </c>
    </row>
    <row r="1370" spans="1:24">
      <c r="A1370" s="25" t="s">
        <v>24</v>
      </c>
      <c r="B1370" s="6" t="s">
        <v>1845</v>
      </c>
      <c r="C1370" s="6" t="s">
        <v>26</v>
      </c>
      <c r="D1370" s="26" t="s">
        <v>32</v>
      </c>
      <c r="E1370" s="6" t="s">
        <v>1849</v>
      </c>
      <c r="F1370" s="6"/>
      <c r="G1370" s="6" t="str" cm="1">
        <f t="array" ref="G1370">_xlfn.LET(
 _xlpm.txt, TRIM(E1370),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KOOU 750ML-MP-202</v>
      </c>
      <c r="H1370" s="6" t="str">
        <f t="shared" si="105"/>
        <v>TOTAL 16560PCS</v>
      </c>
      <c r="I1370" s="6" t="str" cm="1">
        <f t="array" ref="I1370">_xlfn.LET(
 _xlpm.txt, E1370,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70" s="6" t="str" cm="1">
        <f t="array" ref="J1370">_xlfn.LET(
 _xlpm.txt, E1370,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70" s="6" t="e" cm="1">
        <f t="array" ref="K1370">_xlfn.LET(
 _xlpm.txt, E1370,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70" s="6" t="str">
        <f>IFERROR(_xlfn.TEXTAFTER(_xlfn.TEXTBEFORE(E1370," PER"),"USD ")," ")</f>
        <v xml:space="preserve"> </v>
      </c>
      <c r="M1370" s="6" t="e">
        <f t="shared" si="106"/>
        <v>#VALUE!</v>
      </c>
      <c r="N1370" s="6">
        <v>3128</v>
      </c>
      <c r="O1370" s="6" t="s">
        <v>28</v>
      </c>
      <c r="P1370" s="6">
        <v>473.64972186700771</v>
      </c>
      <c r="Q1370" s="6">
        <v>1481576.33</v>
      </c>
      <c r="R1370" s="6">
        <v>6.0998032436189016</v>
      </c>
      <c r="S1370" s="6">
        <v>19080.18454603992</v>
      </c>
      <c r="T1370" s="27">
        <v>542849.6</v>
      </c>
      <c r="U1370" s="6">
        <f t="shared" si="107"/>
        <v>479.74952511062662</v>
      </c>
      <c r="V1370" s="6">
        <f t="shared" si="108"/>
        <v>2020</v>
      </c>
      <c r="W1370" s="10" t="str">
        <f>IFERROR(VLOOKUP(VALUE(D1370),'HSN Lookup'!$A:$B,2,0),"Unknown")</f>
        <v>Household Steel Items</v>
      </c>
      <c r="X1370" s="6" t="str">
        <f t="shared" si="109"/>
        <v>Other</v>
      </c>
    </row>
    <row r="1371" spans="1:24">
      <c r="A1371" s="25" t="s">
        <v>24</v>
      </c>
      <c r="B1371" s="6" t="s">
        <v>1845</v>
      </c>
      <c r="C1371" s="6" t="s">
        <v>26</v>
      </c>
      <c r="D1371" s="26" t="s">
        <v>32</v>
      </c>
      <c r="E1371" s="6" t="s">
        <v>1850</v>
      </c>
      <c r="F1371" s="6"/>
      <c r="G1371" s="6" t="str" cm="1">
        <f t="array" ref="G1371">_xlfn.LET(
 _xlpm.txt, TRIM(E1371),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S115 -NP-21</v>
      </c>
      <c r="H1371" s="6" t="str">
        <f t="shared" si="105"/>
        <v>TOTAL 17280(NOT VACUUM BOTTLE</v>
      </c>
      <c r="I1371" s="6" t="str" cm="1">
        <f t="array" ref="I1371">_xlfn.LET(
 _xlpm.txt, E1371,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71" s="6" t="str" cm="1">
        <f t="array" ref="J1371">_xlfn.LET(
 _xlpm.txt, E1371,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71" s="6" t="e" cm="1">
        <f t="array" ref="K1371">_xlfn.LET(
 _xlpm.txt, E1371,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71" s="6" t="str">
        <f>IFERROR(_xlfn.TEXTAFTER(_xlfn.TEXTBEFORE(E1371," PER"),"USD ")," ")</f>
        <v xml:space="preserve"> </v>
      </c>
      <c r="M1371" s="6" t="e">
        <f t="shared" si="106"/>
        <v>#VALUE!</v>
      </c>
      <c r="N1371" s="6">
        <v>3072</v>
      </c>
      <c r="O1371" s="6" t="s">
        <v>28</v>
      </c>
      <c r="P1371" s="6">
        <v>489.52778645833342</v>
      </c>
      <c r="Q1371" s="6">
        <v>1503829.36</v>
      </c>
      <c r="R1371" s="6">
        <v>6.3042857238677827</v>
      </c>
      <c r="S1371" s="6">
        <v>19366.765743721829</v>
      </c>
      <c r="T1371" s="27">
        <v>551003.1</v>
      </c>
      <c r="U1371" s="6">
        <f t="shared" si="107"/>
        <v>495.83207218220122</v>
      </c>
      <c r="V1371" s="6">
        <f t="shared" si="108"/>
        <v>2020</v>
      </c>
      <c r="W1371" s="10" t="str">
        <f>IFERROR(VLOOKUP(VALUE(D1371),'HSN Lookup'!$A:$B,2,0),"Unknown")</f>
        <v>Household Steel Items</v>
      </c>
      <c r="X1371" s="6" t="str">
        <f t="shared" si="109"/>
        <v>Other</v>
      </c>
    </row>
    <row r="1372" spans="1:24">
      <c r="A1372" s="25" t="s">
        <v>24</v>
      </c>
      <c r="B1372" s="6" t="s">
        <v>1845</v>
      </c>
      <c r="C1372" s="6" t="s">
        <v>26</v>
      </c>
      <c r="D1372" s="26" t="s">
        <v>32</v>
      </c>
      <c r="E1372" s="6" t="s">
        <v>1851</v>
      </c>
      <c r="F1372" s="6"/>
      <c r="G1372" s="6" t="str" cm="1">
        <f t="array" ref="G1372">_xlfn.LET(
 _xlpm.txt, TRIM(E1372),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KWB-600F</v>
      </c>
      <c r="H1372" s="6" t="str">
        <f t="shared" si="105"/>
        <v>50400 PCS</v>
      </c>
      <c r="I1372" s="6" t="str" cm="1">
        <f t="array" ref="I1372">_xlfn.LET(
 _xlpm.txt, E1372,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72" s="6" t="str" cm="1">
        <f t="array" ref="J1372">_xlfn.LET(
 _xlpm.txt, E1372,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72" s="6" t="e" cm="1">
        <f t="array" ref="K1372">_xlfn.LET(
 _xlpm.txt, E1372,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72" s="6" t="str">
        <f>IFERROR(_xlfn.TEXTAFTER(_xlfn.TEXTBEFORE(E1372," PER"),"USD ")," ")</f>
        <v xml:space="preserve"> </v>
      </c>
      <c r="M1372" s="6" t="e">
        <f t="shared" si="106"/>
        <v>#VALUE!</v>
      </c>
      <c r="N1372" s="6">
        <v>7897.5</v>
      </c>
      <c r="O1372" s="6" t="s">
        <v>28</v>
      </c>
      <c r="P1372" s="6">
        <v>507.94811775878441</v>
      </c>
      <c r="Q1372" s="6">
        <v>4011520.26</v>
      </c>
      <c r="R1372" s="6">
        <v>6.541508277640494</v>
      </c>
      <c r="S1372" s="6">
        <v>51661.561622665802</v>
      </c>
      <c r="T1372" s="27">
        <v>1469821.1</v>
      </c>
      <c r="U1372" s="6">
        <f t="shared" si="107"/>
        <v>514.48962603642485</v>
      </c>
      <c r="V1372" s="6">
        <f t="shared" si="108"/>
        <v>2020</v>
      </c>
      <c r="W1372" s="10" t="str">
        <f>IFERROR(VLOOKUP(VALUE(D1372),'HSN Lookup'!$A:$B,2,0),"Unknown")</f>
        <v>Household Steel Items</v>
      </c>
      <c r="X1372" s="6" t="str">
        <f t="shared" si="109"/>
        <v>Other</v>
      </c>
    </row>
    <row r="1373" spans="1:24">
      <c r="A1373" s="25" t="s">
        <v>24</v>
      </c>
      <c r="B1373" s="6" t="s">
        <v>1852</v>
      </c>
      <c r="C1373" s="6" t="s">
        <v>26</v>
      </c>
      <c r="D1373" s="26" t="s">
        <v>32</v>
      </c>
      <c r="E1373" s="6" t="s">
        <v>1812</v>
      </c>
      <c r="F1373" s="6" t="str">
        <f>LEFT(E1373, FIND(" ", E1373)-1)</f>
        <v>03-027I</v>
      </c>
      <c r="G1373" s="6" t="str" cm="1">
        <f t="array" ref="G1373">_xlfn.LET(
 _xlpm.txt, TRIM(E1373),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373" s="6" t="str">
        <f t="shared" si="105"/>
        <v>3648 PCS</v>
      </c>
      <c r="I1373" s="6" t="str" cm="1">
        <f t="array" ref="I1373">_xlfn.LET(
 _xlpm.txt, E1373,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73" s="6" t="str" cm="1">
        <f t="array" ref="J1373">_xlfn.LET(
 _xlpm.txt, E1373,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73" s="6" t="e" cm="1">
        <f t="array" ref="K1373">_xlfn.LET(
 _xlpm.txt, E1373,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73" s="6" t="str">
        <f>IFERROR(_xlfn.TEXTAFTER(_xlfn.TEXTBEFORE(E1373," PER"),"USD ")," ")</f>
        <v xml:space="preserve"> </v>
      </c>
      <c r="M1373" s="6" t="e">
        <f t="shared" si="106"/>
        <v>#VALUE!</v>
      </c>
      <c r="N1373" s="6">
        <v>20976</v>
      </c>
      <c r="O1373" s="6" t="s">
        <v>28</v>
      </c>
      <c r="P1373" s="6">
        <v>157.01942648741419</v>
      </c>
      <c r="Q1373" s="6">
        <v>3293639.49</v>
      </c>
      <c r="R1373" s="6">
        <v>2.0221432902435819</v>
      </c>
      <c r="S1373" s="6">
        <v>42416.477656149393</v>
      </c>
      <c r="T1373" s="27">
        <v>1206789.5</v>
      </c>
      <c r="U1373" s="6">
        <f t="shared" si="107"/>
        <v>159.04156977765777</v>
      </c>
      <c r="V1373" s="6">
        <f t="shared" si="108"/>
        <v>2020</v>
      </c>
      <c r="W1373" s="10" t="str">
        <f>IFERROR(VLOOKUP(VALUE(D1373),'HSN Lookup'!$A:$B,2,0),"Unknown")</f>
        <v>Household Steel Items</v>
      </c>
      <c r="X1373" s="6" t="str">
        <f t="shared" si="109"/>
        <v>Other</v>
      </c>
    </row>
    <row r="1374" spans="1:24">
      <c r="A1374" s="25" t="s">
        <v>24</v>
      </c>
      <c r="B1374" s="6" t="s">
        <v>1852</v>
      </c>
      <c r="C1374" s="6" t="s">
        <v>26</v>
      </c>
      <c r="D1374" s="26" t="s">
        <v>32</v>
      </c>
      <c r="E1374" s="6" t="s">
        <v>1853</v>
      </c>
      <c r="F1374" s="6" t="str">
        <f>LEFT(E1374, FIND(" ", E1374)-1)</f>
        <v>RYX-02-021A</v>
      </c>
      <c r="G1374" s="6" t="str" cm="1">
        <f t="array" ref="G1374">_xlfn.LET(
 _xlpm.txt, TRIM(E1374),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74" s="6" t="str">
        <f t="shared" si="105"/>
        <v>3888 NOS</v>
      </c>
      <c r="I1374" s="6" t="str" cm="1">
        <f t="array" ref="I1374">_xlfn.LET(
 _xlpm.txt, E1374,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74" s="6" t="str" cm="1">
        <f t="array" ref="J1374">_xlfn.LET(
 _xlpm.txt, E1374,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74" s="6" t="e" cm="1">
        <f t="array" ref="K1374">_xlfn.LET(
 _xlpm.txt, E1374,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74" s="6" t="str">
        <f>IFERROR(_xlfn.TEXTAFTER(_xlfn.TEXTBEFORE(E1374," PER"),"USD ")," ")</f>
        <v xml:space="preserve"> </v>
      </c>
      <c r="M1374" s="6" t="e">
        <f t="shared" si="106"/>
        <v>#VALUE!</v>
      </c>
      <c r="N1374" s="6">
        <v>14256</v>
      </c>
      <c r="O1374" s="6" t="s">
        <v>28</v>
      </c>
      <c r="P1374" s="6">
        <v>197.69450126262629</v>
      </c>
      <c r="Q1374" s="6">
        <v>2818332.81</v>
      </c>
      <c r="R1374" s="6">
        <v>2.5459691083403251</v>
      </c>
      <c r="S1374" s="6">
        <v>36295.335608499678</v>
      </c>
      <c r="T1374" s="27">
        <v>1032637.2</v>
      </c>
      <c r="U1374" s="6">
        <f t="shared" si="107"/>
        <v>200.24047037096662</v>
      </c>
      <c r="V1374" s="6">
        <f t="shared" si="108"/>
        <v>2020</v>
      </c>
      <c r="W1374" s="10" t="str">
        <f>IFERROR(VLOOKUP(VALUE(D1374),'HSN Lookup'!$A:$B,2,0),"Unknown")</f>
        <v>Household Steel Items</v>
      </c>
      <c r="X1374" s="6" t="str">
        <f t="shared" si="109"/>
        <v>Cloth Stand</v>
      </c>
    </row>
    <row r="1375" spans="1:24">
      <c r="A1375" s="25" t="s">
        <v>24</v>
      </c>
      <c r="B1375" s="6" t="s">
        <v>1852</v>
      </c>
      <c r="C1375" s="6" t="s">
        <v>26</v>
      </c>
      <c r="D1375" s="26" t="s">
        <v>32</v>
      </c>
      <c r="E1375" s="6" t="s">
        <v>1737</v>
      </c>
      <c r="F1375" s="6" t="str">
        <f>LEFT(E1375, FIND(" ", E1375)-1)</f>
        <v>RYX-02-020</v>
      </c>
      <c r="G1375" s="6" t="str" cm="1">
        <f t="array" ref="G1375">_xlfn.LET(
 _xlpm.txt, TRIM(E1375),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75" s="6" t="str">
        <f t="shared" si="105"/>
        <v>2464 NOS</v>
      </c>
      <c r="I1375" s="6" t="str" cm="1">
        <f t="array" ref="I1375">_xlfn.LET(
 _xlpm.txt, E1375,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75" s="6" t="str" cm="1">
        <f t="array" ref="J1375">_xlfn.LET(
 _xlpm.txt, E1375,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75" s="6" t="e" cm="1">
        <f t="array" ref="K1375">_xlfn.LET(
 _xlpm.txt, E1375,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75" s="6" t="str">
        <f>IFERROR(_xlfn.TEXTAFTER(_xlfn.TEXTBEFORE(E1375," PER"),"USD ")," ")</f>
        <v xml:space="preserve"> </v>
      </c>
      <c r="M1375" s="6" t="e">
        <f t="shared" si="106"/>
        <v>#VALUE!</v>
      </c>
      <c r="N1375" s="6">
        <v>8008</v>
      </c>
      <c r="O1375" s="6" t="s">
        <v>28</v>
      </c>
      <c r="P1375" s="6">
        <v>357.90125874125869</v>
      </c>
      <c r="Q1375" s="6">
        <v>2866073.28</v>
      </c>
      <c r="R1375" s="6">
        <v>4.609159803493351</v>
      </c>
      <c r="S1375" s="6">
        <v>36910.151706374752</v>
      </c>
      <c r="T1375" s="27">
        <v>1050129.3</v>
      </c>
      <c r="U1375" s="6">
        <f t="shared" si="107"/>
        <v>362.51041854475204</v>
      </c>
      <c r="V1375" s="6">
        <f t="shared" si="108"/>
        <v>2020</v>
      </c>
      <c r="W1375" s="10" t="str">
        <f>IFERROR(VLOOKUP(VALUE(D1375),'HSN Lookup'!$A:$B,2,0),"Unknown")</f>
        <v>Household Steel Items</v>
      </c>
      <c r="X1375" s="6" t="str">
        <f t="shared" si="109"/>
        <v>Cloth Stand</v>
      </c>
    </row>
    <row r="1376" spans="1:24">
      <c r="A1376" s="25" t="s">
        <v>24</v>
      </c>
      <c r="B1376" s="6" t="s">
        <v>1854</v>
      </c>
      <c r="C1376" s="6" t="s">
        <v>26</v>
      </c>
      <c r="D1376" s="26" t="s">
        <v>32</v>
      </c>
      <c r="E1376" s="6" t="s">
        <v>1855</v>
      </c>
      <c r="F1376" s="6" t="str">
        <f>LEFT(E1376, FIND(" ", E1376)-1)</f>
        <v>RYX-02-021A</v>
      </c>
      <c r="G1376" s="6" t="str" cm="1">
        <f t="array" ref="G1376">_xlfn.LET(
 _xlpm.txt, TRIM(E1376),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76" s="6" t="str">
        <f t="shared" si="105"/>
        <v>2592 NOS</v>
      </c>
      <c r="I1376" s="6" t="str" cm="1">
        <f t="array" ref="I1376">_xlfn.LET(
 _xlpm.txt, E1376,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76" s="6" t="str" cm="1">
        <f t="array" ref="J1376">_xlfn.LET(
 _xlpm.txt, E1376,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76" s="6" t="e" cm="1">
        <f t="array" ref="K1376">_xlfn.LET(
 _xlpm.txt, E1376,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76" s="6" t="str">
        <f>IFERROR(_xlfn.TEXTAFTER(_xlfn.TEXTBEFORE(E1376," PER"),"USD ")," ")</f>
        <v xml:space="preserve"> </v>
      </c>
      <c r="M1376" s="6" t="e">
        <f t="shared" si="106"/>
        <v>#VALUE!</v>
      </c>
      <c r="N1376" s="6">
        <v>9504</v>
      </c>
      <c r="O1376" s="6" t="s">
        <v>28</v>
      </c>
      <c r="P1376" s="6">
        <v>196.45386679292929</v>
      </c>
      <c r="Q1376" s="6">
        <v>1867097.55</v>
      </c>
      <c r="R1376" s="6">
        <v>2.5299918453693402</v>
      </c>
      <c r="S1376" s="6">
        <v>24045.042498390208</v>
      </c>
      <c r="T1376" s="27">
        <v>684104.6</v>
      </c>
      <c r="U1376" s="6">
        <f t="shared" si="107"/>
        <v>198.98385863829864</v>
      </c>
      <c r="V1376" s="6">
        <f t="shared" si="108"/>
        <v>2020</v>
      </c>
      <c r="W1376" s="10" t="str">
        <f>IFERROR(VLOOKUP(VALUE(D1376),'HSN Lookup'!$A:$B,2,0),"Unknown")</f>
        <v>Household Steel Items</v>
      </c>
      <c r="X1376" s="6" t="str">
        <f t="shared" si="109"/>
        <v>Cloth Stand</v>
      </c>
    </row>
    <row r="1377" spans="1:24">
      <c r="A1377" s="25" t="s">
        <v>24</v>
      </c>
      <c r="B1377" s="6" t="s">
        <v>1854</v>
      </c>
      <c r="C1377" s="6" t="s">
        <v>26</v>
      </c>
      <c r="D1377" s="26" t="s">
        <v>32</v>
      </c>
      <c r="E1377" s="6" t="s">
        <v>1812</v>
      </c>
      <c r="F1377" s="6" t="str">
        <f>LEFT(E1377, FIND(" ", E1377)-1)</f>
        <v>03-027I</v>
      </c>
      <c r="G1377" s="6" t="str" cm="1">
        <f t="array" ref="G1377">_xlfn.LET(
 _xlpm.txt, TRIM(E1377),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377" s="6" t="str">
        <f t="shared" si="105"/>
        <v>3648 PCS</v>
      </c>
      <c r="I1377" s="6" t="str" cm="1">
        <f t="array" ref="I1377">_xlfn.LET(
 _xlpm.txt, E1377,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77" s="6" t="str" cm="1">
        <f t="array" ref="J1377">_xlfn.LET(
 _xlpm.txt, E1377,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77" s="6" t="e" cm="1">
        <f t="array" ref="K1377">_xlfn.LET(
 _xlpm.txt, E1377,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77" s="6" t="str">
        <f>IFERROR(_xlfn.TEXTAFTER(_xlfn.TEXTBEFORE(E1377," PER"),"USD ")," ")</f>
        <v xml:space="preserve"> </v>
      </c>
      <c r="M1377" s="6" t="e">
        <f t="shared" si="106"/>
        <v>#VALUE!</v>
      </c>
      <c r="N1377" s="6">
        <v>20976</v>
      </c>
      <c r="O1377" s="6" t="s">
        <v>28</v>
      </c>
      <c r="P1377" s="6">
        <v>156.79731550343249</v>
      </c>
      <c r="Q1377" s="6">
        <v>3288980.49</v>
      </c>
      <c r="R1377" s="6">
        <v>2.0192828783442689</v>
      </c>
      <c r="S1377" s="6">
        <v>42356.477656149393</v>
      </c>
      <c r="T1377" s="27">
        <v>1205082.3999999999</v>
      </c>
      <c r="U1377" s="6">
        <f t="shared" si="107"/>
        <v>158.81659838177674</v>
      </c>
      <c r="V1377" s="6">
        <f t="shared" si="108"/>
        <v>2020</v>
      </c>
      <c r="W1377" s="10" t="str">
        <f>IFERROR(VLOOKUP(VALUE(D1377),'HSN Lookup'!$A:$B,2,0),"Unknown")</f>
        <v>Household Steel Items</v>
      </c>
      <c r="X1377" s="6" t="str">
        <f t="shared" si="109"/>
        <v>Other</v>
      </c>
    </row>
    <row r="1378" spans="1:24">
      <c r="A1378" s="25" t="s">
        <v>24</v>
      </c>
      <c r="B1378" s="6" t="s">
        <v>1854</v>
      </c>
      <c r="C1378" s="6" t="s">
        <v>26</v>
      </c>
      <c r="D1378" s="26" t="s">
        <v>32</v>
      </c>
      <c r="E1378" s="6" t="s">
        <v>1856</v>
      </c>
      <c r="F1378" s="6" t="str">
        <f>LEFT(E1378, FIND(" ", E1378)-1)</f>
        <v>RYX-02-020</v>
      </c>
      <c r="G1378" s="6" t="str" cm="1">
        <f t="array" ref="G1378">_xlfn.LET(
 _xlpm.txt, TRIM(E1378),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78" s="6" t="str">
        <f t="shared" si="105"/>
        <v>3696 NOS</v>
      </c>
      <c r="I1378" s="6" t="str" cm="1">
        <f t="array" ref="I1378">_xlfn.LET(
 _xlpm.txt, E1378,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78" s="6" t="str" cm="1">
        <f t="array" ref="J1378">_xlfn.LET(
 _xlpm.txt, E1378,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78" s="6" t="e" cm="1">
        <f t="array" ref="K1378">_xlfn.LET(
 _xlpm.txt, E1378,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78" s="6" t="str">
        <f>IFERROR(_xlfn.TEXTAFTER(_xlfn.TEXTBEFORE(E1378," PER"),"USD ")," ")</f>
        <v xml:space="preserve"> </v>
      </c>
      <c r="M1378" s="6" t="e">
        <f t="shared" si="106"/>
        <v>#VALUE!</v>
      </c>
      <c r="N1378" s="6">
        <v>12012</v>
      </c>
      <c r="O1378" s="6" t="s">
        <v>28</v>
      </c>
      <c r="P1378" s="6">
        <v>355.65524558774553</v>
      </c>
      <c r="Q1378" s="6">
        <v>4272130.8099999996</v>
      </c>
      <c r="R1378" s="6">
        <v>4.5802349721538373</v>
      </c>
      <c r="S1378" s="6">
        <v>55017.782485511903</v>
      </c>
      <c r="T1378" s="27">
        <v>1565308.8</v>
      </c>
      <c r="U1378" s="6">
        <f t="shared" si="107"/>
        <v>360.23548055989937</v>
      </c>
      <c r="V1378" s="6">
        <f t="shared" si="108"/>
        <v>2020</v>
      </c>
      <c r="W1378" s="10" t="str">
        <f>IFERROR(VLOOKUP(VALUE(D1378),'HSN Lookup'!$A:$B,2,0),"Unknown")</f>
        <v>Household Steel Items</v>
      </c>
      <c r="X1378" s="6" t="str">
        <f t="shared" si="109"/>
        <v>Cloth Stand</v>
      </c>
    </row>
    <row r="1379" spans="1:24">
      <c r="A1379" s="25" t="s">
        <v>24</v>
      </c>
      <c r="B1379" s="6" t="s">
        <v>1857</v>
      </c>
      <c r="C1379" s="6" t="s">
        <v>26</v>
      </c>
      <c r="D1379" s="26" t="s">
        <v>32</v>
      </c>
      <c r="E1379" s="6" t="s">
        <v>1858</v>
      </c>
      <c r="F1379" s="6"/>
      <c r="G1379" s="6" t="str" cm="1">
        <f t="array" ref="G1379">_xlfn.LET(
 _xlpm.txt, TRIM(E1379),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CONTAINER- 6901</v>
      </c>
      <c r="H1379" s="6" t="str">
        <f t="shared" si="105"/>
        <v>TOTAL 55200 PCS</v>
      </c>
      <c r="I1379" s="6" t="str" cm="1">
        <f t="array" ref="I1379">_xlfn.LET(
 _xlpm.txt, E1379,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79" s="6" t="str" cm="1">
        <f t="array" ref="J1379">_xlfn.LET(
 _xlpm.txt, E1379,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79" s="6" t="e" cm="1">
        <f t="array" ref="K1379">_xlfn.LET(
 _xlpm.txt, E1379,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79" s="6" t="str">
        <f>IFERROR(_xlfn.TEXTAFTER(_xlfn.TEXTBEFORE(E1379," PER"),"USD ")," ")</f>
        <v xml:space="preserve"> </v>
      </c>
      <c r="M1379" s="6" t="e">
        <f t="shared" si="106"/>
        <v>#VALUE!</v>
      </c>
      <c r="N1379" s="6">
        <v>8970</v>
      </c>
      <c r="O1379" s="6" t="s">
        <v>28</v>
      </c>
      <c r="P1379" s="6">
        <v>457.37414827201781</v>
      </c>
      <c r="Q1379" s="6">
        <v>4102646.11</v>
      </c>
      <c r="R1379" s="6">
        <v>5.9904931011397231</v>
      </c>
      <c r="S1379" s="6">
        <v>53734.723117223322</v>
      </c>
      <c r="T1379" s="27">
        <v>1503209.5</v>
      </c>
      <c r="U1379" s="6">
        <f t="shared" si="107"/>
        <v>463.36464137315755</v>
      </c>
      <c r="V1379" s="6">
        <f t="shared" si="108"/>
        <v>2020</v>
      </c>
      <c r="W1379" s="10" t="str">
        <f>IFERROR(VLOOKUP(VALUE(D1379),'HSN Lookup'!$A:$B,2,0),"Unknown")</f>
        <v>Household Steel Items</v>
      </c>
      <c r="X1379" s="6" t="str">
        <f t="shared" si="109"/>
        <v>Other</v>
      </c>
    </row>
    <row r="1380" spans="1:24">
      <c r="A1380" s="25" t="s">
        <v>24</v>
      </c>
      <c r="B1380" s="6" t="s">
        <v>1857</v>
      </c>
      <c r="C1380" s="6" t="s">
        <v>26</v>
      </c>
      <c r="D1380" s="26" t="s">
        <v>32</v>
      </c>
      <c r="E1380" s="6" t="s">
        <v>1859</v>
      </c>
      <c r="F1380" s="6"/>
      <c r="G1380" s="6" t="str" cm="1">
        <f t="array" ref="G1380">_xlfn.LET(
 _xlpm.txt, TRIM(E1380),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S115 -NP-21</v>
      </c>
      <c r="H1380" s="6" t="str">
        <f t="shared" si="105"/>
        <v>TOTAL 19728PCS</v>
      </c>
      <c r="I1380" s="6" t="str" cm="1">
        <f t="array" ref="I1380">_xlfn.LET(
 _xlpm.txt, E1380,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80" s="6" t="str" cm="1">
        <f t="array" ref="J1380">_xlfn.LET(
 _xlpm.txt, E1380,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80" s="6" t="e" cm="1">
        <f t="array" ref="K1380">_xlfn.LET(
 _xlpm.txt, E1380,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80" s="6" t="str">
        <f>IFERROR(_xlfn.TEXTAFTER(_xlfn.TEXTBEFORE(E1380," PER"),"USD ")," ")</f>
        <v xml:space="preserve"> </v>
      </c>
      <c r="M1380" s="6" t="e">
        <f t="shared" si="106"/>
        <v>#VALUE!</v>
      </c>
      <c r="N1380" s="6">
        <v>3507.2</v>
      </c>
      <c r="O1380" s="6" t="s">
        <v>28</v>
      </c>
      <c r="P1380" s="6">
        <v>482.27909443430661</v>
      </c>
      <c r="Q1380" s="6">
        <v>1691449.24</v>
      </c>
      <c r="R1380" s="6">
        <v>6.3166875498926869</v>
      </c>
      <c r="S1380" s="6">
        <v>22153.88657498363</v>
      </c>
      <c r="T1380" s="27">
        <v>619747</v>
      </c>
      <c r="U1380" s="6">
        <f t="shared" si="107"/>
        <v>488.59578198419928</v>
      </c>
      <c r="V1380" s="6">
        <f t="shared" si="108"/>
        <v>2020</v>
      </c>
      <c r="W1380" s="10" t="str">
        <f>IFERROR(VLOOKUP(VALUE(D1380),'HSN Lookup'!$A:$B,2,0),"Unknown")</f>
        <v>Household Steel Items</v>
      </c>
      <c r="X1380" s="6" t="str">
        <f t="shared" si="109"/>
        <v>Other</v>
      </c>
    </row>
    <row r="1381" spans="1:24">
      <c r="A1381" s="25" t="s">
        <v>24</v>
      </c>
      <c r="B1381" s="6" t="s">
        <v>1857</v>
      </c>
      <c r="C1381" s="6" t="s">
        <v>26</v>
      </c>
      <c r="D1381" s="26" t="s">
        <v>32</v>
      </c>
      <c r="E1381" s="6" t="s">
        <v>1860</v>
      </c>
      <c r="F1381" s="6"/>
      <c r="G1381" s="6" t="str" cm="1">
        <f t="array" ref="G1381">_xlfn.LET(
 _xlpm.txt, TRIM(E1381),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381" s="6" t="str">
        <f t="shared" si="105"/>
        <v>TOTAL 3600 PCS(NOT VACUUM BOTTLE</v>
      </c>
      <c r="I1381" s="6" t="str" cm="1">
        <f t="array" ref="I1381">_xlfn.LET(
 _xlpm.txt, E1381,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81" s="6" t="str" cm="1">
        <f t="array" ref="J1381">_xlfn.LET(
 _xlpm.txt, E1381,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81" s="6" t="e" cm="1">
        <f t="array" ref="K1381">_xlfn.LET(
 _xlpm.txt, E1381,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81" s="6" t="str">
        <f>IFERROR(_xlfn.TEXTAFTER(_xlfn.TEXTBEFORE(E1381," PER"),"USD ")," ")</f>
        <v xml:space="preserve"> </v>
      </c>
      <c r="M1381" s="6" t="e">
        <f t="shared" si="106"/>
        <v>#VALUE!</v>
      </c>
      <c r="N1381" s="6">
        <v>680</v>
      </c>
      <c r="O1381" s="6" t="s">
        <v>28</v>
      </c>
      <c r="P1381" s="6">
        <v>509.0576323529412</v>
      </c>
      <c r="Q1381" s="6">
        <v>346159.19</v>
      </c>
      <c r="R1381" s="6">
        <v>6.667421510844024</v>
      </c>
      <c r="S1381" s="6">
        <v>4533.8466273739359</v>
      </c>
      <c r="T1381" s="27">
        <v>126832.7</v>
      </c>
      <c r="U1381" s="6">
        <f t="shared" si="107"/>
        <v>515.72505386378521</v>
      </c>
      <c r="V1381" s="6">
        <f t="shared" si="108"/>
        <v>2020</v>
      </c>
      <c r="W1381" s="10" t="str">
        <f>IFERROR(VLOOKUP(VALUE(D1381),'HSN Lookup'!$A:$B,2,0),"Unknown")</f>
        <v>Household Steel Items</v>
      </c>
      <c r="X1381" s="6" t="str">
        <f t="shared" si="109"/>
        <v>Other</v>
      </c>
    </row>
    <row r="1382" spans="1:24">
      <c r="A1382" s="25" t="s">
        <v>24</v>
      </c>
      <c r="B1382" s="6" t="s">
        <v>1857</v>
      </c>
      <c r="C1382" s="6" t="s">
        <v>26</v>
      </c>
      <c r="D1382" s="26" t="s">
        <v>29</v>
      </c>
      <c r="E1382" s="6" t="s">
        <v>1861</v>
      </c>
      <c r="F1382" s="6" t="str">
        <f>LEFT(E1382, FIND(" ", E1382)-1)</f>
        <v>SS</v>
      </c>
      <c r="G1382" s="6" t="str" cm="1">
        <f t="array" ref="G1382">_xlfn.LET(
 _xlpm.txt, TRIM(E1382),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SET-SS410</v>
      </c>
      <c r="H1382" s="6" t="str">
        <f t="shared" si="105"/>
        <v>TOTAL 122640 SET</v>
      </c>
      <c r="I1382" s="6" t="str" cm="1">
        <f t="array" ref="I1382">_xlfn.LET(
 _xlpm.txt, E1382,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82" s="6" t="str" cm="1">
        <f t="array" ref="J1382">_xlfn.LET(
 _xlpm.txt, E1382,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82" s="6" t="e" cm="1">
        <f t="array" ref="K1382">_xlfn.LET(
 _xlpm.txt, E1382,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82" s="6" t="str">
        <f>IFERROR(_xlfn.TEXTAFTER(_xlfn.TEXTBEFORE(E1382," PER"),"USD ")," ")</f>
        <v xml:space="preserve"> </v>
      </c>
      <c r="M1382" s="6" t="e">
        <f t="shared" si="106"/>
        <v>#VALUE!</v>
      </c>
      <c r="N1382" s="6">
        <v>7665</v>
      </c>
      <c r="O1382" s="6" t="s">
        <v>28</v>
      </c>
      <c r="P1382" s="6">
        <v>210.43208480104369</v>
      </c>
      <c r="Q1382" s="6">
        <v>1612961.93</v>
      </c>
      <c r="R1382" s="6">
        <v>2.7561504230654048</v>
      </c>
      <c r="S1382" s="6">
        <v>21125.892992796329</v>
      </c>
      <c r="T1382" s="27">
        <v>709058</v>
      </c>
      <c r="U1382" s="6">
        <f t="shared" si="107"/>
        <v>213.18823522410909</v>
      </c>
      <c r="V1382" s="6">
        <f t="shared" si="108"/>
        <v>2020</v>
      </c>
      <c r="W1382" s="10" t="str">
        <f>IFERROR(VLOOKUP(VALUE(D1382),'HSN Lookup'!$A:$B,2,0),"Unknown")</f>
        <v>Steel Scrubbers</v>
      </c>
      <c r="X1382" s="6" t="str">
        <f t="shared" si="109"/>
        <v>Scrubber</v>
      </c>
    </row>
    <row r="1383" spans="1:24">
      <c r="A1383" s="25" t="s">
        <v>24</v>
      </c>
      <c r="B1383" s="6" t="s">
        <v>1857</v>
      </c>
      <c r="C1383" s="6" t="s">
        <v>26</v>
      </c>
      <c r="D1383" s="26" t="s">
        <v>32</v>
      </c>
      <c r="E1383" s="6" t="s">
        <v>1862</v>
      </c>
      <c r="F1383" s="6"/>
      <c r="G1383" s="6" t="str" cm="1">
        <f t="array" ref="G1383">_xlfn.LET(
 _xlpm.txt, TRIM(E1383),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383" s="6" t="str">
        <f t="shared" si="105"/>
        <v>TOTAL 18000 PCS</v>
      </c>
      <c r="I1383" s="6" t="str" cm="1">
        <f t="array" ref="I1383">_xlfn.LET(
 _xlpm.txt, E1383,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83" s="6" t="str" cm="1">
        <f t="array" ref="J1383">_xlfn.LET(
 _xlpm.txt, E1383,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83" s="6" t="e" cm="1">
        <f t="array" ref="K1383">_xlfn.LET(
 _xlpm.txt, E1383,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83" s="6" t="str">
        <f>IFERROR(_xlfn.TEXTAFTER(_xlfn.TEXTBEFORE(E1383," PER"),"USD ")," ")</f>
        <v xml:space="preserve"> </v>
      </c>
      <c r="M1383" s="6" t="e">
        <f t="shared" si="106"/>
        <v>#VALUE!</v>
      </c>
      <c r="N1383" s="6">
        <v>3200</v>
      </c>
      <c r="O1383" s="6" t="s">
        <v>28</v>
      </c>
      <c r="P1383" s="6">
        <v>460.64414687499999</v>
      </c>
      <c r="Q1383" s="6">
        <v>1474061.27</v>
      </c>
      <c r="R1383" s="6">
        <v>6.0333221594629993</v>
      </c>
      <c r="S1383" s="6">
        <v>19306.630910281601</v>
      </c>
      <c r="T1383" s="27">
        <v>540096.1</v>
      </c>
      <c r="U1383" s="6">
        <f t="shared" si="107"/>
        <v>466.677469034463</v>
      </c>
      <c r="V1383" s="6">
        <f t="shared" si="108"/>
        <v>2020</v>
      </c>
      <c r="W1383" s="10" t="str">
        <f>IFERROR(VLOOKUP(VALUE(D1383),'HSN Lookup'!$A:$B,2,0),"Unknown")</f>
        <v>Household Steel Items</v>
      </c>
      <c r="X1383" s="6" t="str">
        <f t="shared" si="109"/>
        <v>Other</v>
      </c>
    </row>
    <row r="1384" spans="1:24">
      <c r="A1384" s="25" t="s">
        <v>24</v>
      </c>
      <c r="B1384" s="6" t="s">
        <v>1863</v>
      </c>
      <c r="C1384" s="6" t="s">
        <v>26</v>
      </c>
      <c r="D1384" s="26" t="s">
        <v>32</v>
      </c>
      <c r="E1384" s="6" t="s">
        <v>1864</v>
      </c>
      <c r="F1384" s="6"/>
      <c r="G1384" s="6" t="str" cm="1">
        <f t="array" ref="G1384">_xlfn.LET(
 _xlpm.txt, TRIM(E1384),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BOX-6527</v>
      </c>
      <c r="H1384" s="6" t="str">
        <f t="shared" si="105"/>
        <v>MILD STEEL</v>
      </c>
      <c r="I1384" s="6" t="str" cm="1">
        <f t="array" ref="I1384">_xlfn.LET(
 _xlpm.txt, E1384,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84" s="6" t="str" cm="1">
        <f t="array" ref="J1384">_xlfn.LET(
 _xlpm.txt, E1384,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84" s="6" t="e" cm="1">
        <f t="array" ref="K1384">_xlfn.LET(
 _xlpm.txt, E1384,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84" s="6" t="str">
        <f>IFERROR(_xlfn.TEXTAFTER(_xlfn.TEXTBEFORE(E1384," PER"),"USD ")," ")</f>
        <v xml:space="preserve"> </v>
      </c>
      <c r="M1384" s="6" t="e">
        <f t="shared" si="106"/>
        <v>#VALUE!</v>
      </c>
      <c r="N1384" s="6">
        <v>8987</v>
      </c>
      <c r="O1384" s="6" t="s">
        <v>28</v>
      </c>
      <c r="P1384" s="6">
        <v>425.61472237676639</v>
      </c>
      <c r="Q1384" s="6">
        <v>3824999.51</v>
      </c>
      <c r="R1384" s="6">
        <v>5.5745215766439609</v>
      </c>
      <c r="S1384" s="6">
        <v>50098.225409299281</v>
      </c>
      <c r="T1384" s="27">
        <v>1401479.8</v>
      </c>
      <c r="U1384" s="6">
        <f t="shared" si="107"/>
        <v>431.18924395341037</v>
      </c>
      <c r="V1384" s="6">
        <f t="shared" si="108"/>
        <v>2020</v>
      </c>
      <c r="W1384" s="10" t="str">
        <f>IFERROR(VLOOKUP(VALUE(D1384),'HSN Lookup'!$A:$B,2,0),"Unknown")</f>
        <v>Household Steel Items</v>
      </c>
      <c r="X1384" s="6" t="str">
        <f t="shared" si="109"/>
        <v>Lunch Box</v>
      </c>
    </row>
    <row r="1385" spans="1:24">
      <c r="A1385" s="25" t="s">
        <v>24</v>
      </c>
      <c r="B1385" s="6" t="s">
        <v>1863</v>
      </c>
      <c r="C1385" s="6" t="s">
        <v>26</v>
      </c>
      <c r="D1385" s="26" t="s">
        <v>32</v>
      </c>
      <c r="E1385" s="6" t="s">
        <v>1865</v>
      </c>
      <c r="F1385" s="6"/>
      <c r="G1385" s="6" t="str" cm="1">
        <f t="array" ref="G1385">_xlfn.LET(
 _xlpm.txt, TRIM(E1385),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BOX-6561</v>
      </c>
      <c r="H1385" s="6" t="str">
        <f t="shared" si="105"/>
        <v>TOTAL 21240 PCS</v>
      </c>
      <c r="I1385" s="6" t="str" cm="1">
        <f t="array" ref="I1385">_xlfn.LET(
 _xlpm.txt, E1385,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85" s="6" t="str" cm="1">
        <f t="array" ref="J1385">_xlfn.LET(
 _xlpm.txt, E1385,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85" s="6" t="e" cm="1">
        <f t="array" ref="K1385">_xlfn.LET(
 _xlpm.txt, E1385,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85" s="6" t="str">
        <f>IFERROR(_xlfn.TEXTAFTER(_xlfn.TEXTBEFORE(E1385," PER"),"USD ")," ")</f>
        <v xml:space="preserve"> </v>
      </c>
      <c r="M1385" s="6" t="e">
        <f t="shared" si="106"/>
        <v>#VALUE!</v>
      </c>
      <c r="N1385" s="6">
        <v>8094.8</v>
      </c>
      <c r="O1385" s="6" t="s">
        <v>28</v>
      </c>
      <c r="P1385" s="6">
        <v>502.81530241636608</v>
      </c>
      <c r="Q1385" s="6">
        <v>4070189.31</v>
      </c>
      <c r="R1385" s="6">
        <v>6.5856621141632763</v>
      </c>
      <c r="S1385" s="6">
        <v>53309.617681728887</v>
      </c>
      <c r="T1385" s="27">
        <v>1491317.4</v>
      </c>
      <c r="U1385" s="6">
        <f t="shared" si="107"/>
        <v>509.40096453052934</v>
      </c>
      <c r="V1385" s="6">
        <f t="shared" si="108"/>
        <v>2020</v>
      </c>
      <c r="W1385" s="10" t="str">
        <f>IFERROR(VLOOKUP(VALUE(D1385),'HSN Lookup'!$A:$B,2,0),"Unknown")</f>
        <v>Household Steel Items</v>
      </c>
      <c r="X1385" s="6" t="str">
        <f t="shared" si="109"/>
        <v>Lunch Box</v>
      </c>
    </row>
    <row r="1386" spans="1:24">
      <c r="A1386" s="25" t="s">
        <v>24</v>
      </c>
      <c r="B1386" s="6" t="s">
        <v>1866</v>
      </c>
      <c r="C1386" s="6" t="s">
        <v>26</v>
      </c>
      <c r="D1386" s="26" t="s">
        <v>32</v>
      </c>
      <c r="E1386" s="6" t="s">
        <v>1867</v>
      </c>
      <c r="F1386" s="6" t="str">
        <f>LEFT(E1386, FIND(" ", E1386)-1)</f>
        <v>RYX-02-021A</v>
      </c>
      <c r="G1386" s="6" t="str" cm="1">
        <f t="array" ref="G1386">_xlfn.LET(
 _xlpm.txt, TRIM(E1386),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86" s="6" t="str">
        <f t="shared" si="105"/>
        <v>5184 NOS</v>
      </c>
      <c r="I1386" s="6" t="str" cm="1">
        <f t="array" ref="I1386">_xlfn.LET(
 _xlpm.txt, E1386,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86" s="6" t="str" cm="1">
        <f t="array" ref="J1386">_xlfn.LET(
 _xlpm.txt, E1386,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86" s="6" t="e" cm="1">
        <f t="array" ref="K1386">_xlfn.LET(
 _xlpm.txt, E1386,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86" s="6" t="str">
        <f>IFERROR(_xlfn.TEXTAFTER(_xlfn.TEXTBEFORE(E1386," PER"),"USD ")," ")</f>
        <v xml:space="preserve"> </v>
      </c>
      <c r="M1386" s="6" t="e">
        <f t="shared" si="106"/>
        <v>#VALUE!</v>
      </c>
      <c r="N1386" s="6">
        <v>19008</v>
      </c>
      <c r="O1386" s="6" t="s">
        <v>28</v>
      </c>
      <c r="P1386" s="6">
        <v>192.9811243</v>
      </c>
      <c r="Q1386" s="6">
        <v>3668185.21</v>
      </c>
      <c r="R1386" s="6">
        <v>2.5476056009999999</v>
      </c>
      <c r="S1386" s="6">
        <v>48424.887260000003</v>
      </c>
      <c r="T1386" s="27">
        <v>1344023</v>
      </c>
      <c r="U1386" s="6">
        <f t="shared" si="107"/>
        <v>195.52872990099999</v>
      </c>
      <c r="V1386" s="6">
        <f t="shared" si="108"/>
        <v>2020</v>
      </c>
      <c r="W1386" s="10" t="str">
        <f>IFERROR(VLOOKUP(VALUE(D1386),'HSN Lookup'!$A:$B,2,0),"Unknown")</f>
        <v>Household Steel Items</v>
      </c>
      <c r="X1386" s="6" t="str">
        <f t="shared" si="109"/>
        <v>Cloth Stand</v>
      </c>
    </row>
    <row r="1387" spans="1:24">
      <c r="A1387" s="25" t="s">
        <v>24</v>
      </c>
      <c r="B1387" s="6" t="s">
        <v>1866</v>
      </c>
      <c r="C1387" s="6" t="s">
        <v>26</v>
      </c>
      <c r="D1387" s="26" t="s">
        <v>32</v>
      </c>
      <c r="E1387" s="6" t="s">
        <v>1856</v>
      </c>
      <c r="F1387" s="6" t="str">
        <f>LEFT(E1387, FIND(" ", E1387)-1)</f>
        <v>RYX-02-020</v>
      </c>
      <c r="G1387" s="6" t="str" cm="1">
        <f t="array" ref="G1387">_xlfn.LET(
 _xlpm.txt, TRIM(E1387),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387" s="6" t="str">
        <f t="shared" si="105"/>
        <v>3696 NOS</v>
      </c>
      <c r="I1387" s="6" t="str" cm="1">
        <f t="array" ref="I1387">_xlfn.LET(
 _xlpm.txt, E1387,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87" s="6" t="str" cm="1">
        <f t="array" ref="J1387">_xlfn.LET(
 _xlpm.txt, E1387,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87" s="6" t="e" cm="1">
        <f t="array" ref="K1387">_xlfn.LET(
 _xlpm.txt, E1387,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87" s="6" t="str">
        <f>IFERROR(_xlfn.TEXTAFTER(_xlfn.TEXTBEFORE(E1387," PER"),"USD ")," ")</f>
        <v xml:space="preserve"> </v>
      </c>
      <c r="M1387" s="6" t="e">
        <f t="shared" si="106"/>
        <v>#VALUE!</v>
      </c>
      <c r="N1387" s="6">
        <v>12012</v>
      </c>
      <c r="O1387" s="6" t="s">
        <v>28</v>
      </c>
      <c r="P1387" s="6">
        <v>349.36827670000002</v>
      </c>
      <c r="Q1387" s="6">
        <v>4196611.74</v>
      </c>
      <c r="R1387" s="6">
        <v>4.6121224649999997</v>
      </c>
      <c r="S1387" s="6">
        <v>55400.815049999997</v>
      </c>
      <c r="T1387" s="27">
        <v>1537638.5</v>
      </c>
      <c r="U1387" s="6">
        <f t="shared" si="107"/>
        <v>353.98039916500005</v>
      </c>
      <c r="V1387" s="6">
        <f t="shared" si="108"/>
        <v>2020</v>
      </c>
      <c r="W1387" s="10" t="str">
        <f>IFERROR(VLOOKUP(VALUE(D1387),'HSN Lookup'!$A:$B,2,0),"Unknown")</f>
        <v>Household Steel Items</v>
      </c>
      <c r="X1387" s="6" t="str">
        <f t="shared" si="109"/>
        <v>Cloth Stand</v>
      </c>
    </row>
    <row r="1388" spans="1:24">
      <c r="A1388" s="25" t="s">
        <v>24</v>
      </c>
      <c r="B1388" s="6" t="s">
        <v>1868</v>
      </c>
      <c r="C1388" s="6" t="s">
        <v>26</v>
      </c>
      <c r="D1388" s="26" t="s">
        <v>32</v>
      </c>
      <c r="E1388" s="6" t="s">
        <v>1869</v>
      </c>
      <c r="F1388" s="6"/>
      <c r="G1388" s="6" t="str" cm="1">
        <f t="array" ref="G1388">_xlfn.LET(
 _xlpm.txt, TRIM(E1388),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 BOTTLE 1000ML (ITEM NO: KW-830)</v>
      </c>
      <c r="H1388" s="6" t="str">
        <f t="shared" si="105"/>
        <v>ITEM NO: KW-830</v>
      </c>
      <c r="I1388" s="6" t="str" cm="1">
        <f t="array" ref="I1388">_xlfn.LET(
 _xlpm.txt, E1388,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88" s="6" t="e" cm="1">
        <f t="array" ref="J1388">_xlfn.LET(
 _xlpm.txt, E1388,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388" s="6" t="e" cm="1">
        <f t="array" ref="K1388">_xlfn.LET(
 _xlpm.txt, E1388,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388" s="6" t="str">
        <f>IFERROR(_xlfn.TEXTAFTER(_xlfn.TEXTBEFORE(E1388," PER"),"USD ")," ")</f>
        <v xml:space="preserve"> </v>
      </c>
      <c r="M1388" s="6" t="e">
        <f t="shared" si="106"/>
        <v>#N/A</v>
      </c>
      <c r="N1388" s="6">
        <v>6450</v>
      </c>
      <c r="O1388" s="6" t="s">
        <v>28</v>
      </c>
      <c r="P1388" s="6">
        <v>384.97500309999998</v>
      </c>
      <c r="Q1388" s="6">
        <v>2483088.77</v>
      </c>
      <c r="R1388" s="6">
        <v>5.082178259</v>
      </c>
      <c r="S1388" s="6">
        <v>32780.049769999998</v>
      </c>
      <c r="T1388" s="27">
        <v>909803.8</v>
      </c>
      <c r="U1388" s="6">
        <f t="shared" si="107"/>
        <v>390.05718135899997</v>
      </c>
      <c r="V1388" s="6">
        <f t="shared" si="108"/>
        <v>2020</v>
      </c>
      <c r="W1388" s="10" t="str">
        <f>IFERROR(VLOOKUP(VALUE(D1388),'HSN Lookup'!$A:$B,2,0),"Unknown")</f>
        <v>Household Steel Items</v>
      </c>
      <c r="X1388" s="6" t="str">
        <f t="shared" si="109"/>
        <v>Other</v>
      </c>
    </row>
    <row r="1389" spans="1:24">
      <c r="A1389" s="25" t="s">
        <v>24</v>
      </c>
      <c r="B1389" s="6" t="s">
        <v>1870</v>
      </c>
      <c r="C1389" s="6" t="s">
        <v>26</v>
      </c>
      <c r="D1389" s="26" t="s">
        <v>32</v>
      </c>
      <c r="E1389" s="6" t="s">
        <v>1871</v>
      </c>
      <c r="F1389" s="6"/>
      <c r="G1389" s="6" t="str" cm="1">
        <f t="array" ref="G1389">_xlfn.LET(
 _xlpm.txt, TRIM(E1389),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389" s="6" t="str">
        <f t="shared" si="105"/>
        <v>TOTAL 7884 PCS</v>
      </c>
      <c r="I1389" s="6" t="str" cm="1">
        <f t="array" ref="I1389">_xlfn.LET(
 _xlpm.txt, E1389,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89" s="6" t="str" cm="1">
        <f t="array" ref="J1389">_xlfn.LET(
 _xlpm.txt, E1389,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89" s="6" t="e" cm="1">
        <f t="array" ref="K1389">_xlfn.LET(
 _xlpm.txt, E1389,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89" s="6" t="str">
        <f>IFERROR(_xlfn.TEXTAFTER(_xlfn.TEXTBEFORE(E1389," PER"),"USD ")," ")</f>
        <v xml:space="preserve"> </v>
      </c>
      <c r="M1389" s="6" t="e">
        <f t="shared" si="106"/>
        <v>#VALUE!</v>
      </c>
      <c r="N1389" s="6">
        <v>1401.6</v>
      </c>
      <c r="O1389" s="6" t="s">
        <v>28</v>
      </c>
      <c r="P1389" s="6">
        <v>431.49974315068499</v>
      </c>
      <c r="Q1389" s="6">
        <v>604790.04</v>
      </c>
      <c r="R1389" s="6">
        <v>6.0223271898211426</v>
      </c>
      <c r="S1389" s="6">
        <v>8440.893789253314</v>
      </c>
      <c r="T1389" s="27">
        <v>221595.1</v>
      </c>
      <c r="U1389" s="6">
        <f t="shared" si="107"/>
        <v>437.52207034050616</v>
      </c>
      <c r="V1389" s="6">
        <f t="shared" si="108"/>
        <v>2020</v>
      </c>
      <c r="W1389" s="10" t="str">
        <f>IFERROR(VLOOKUP(VALUE(D1389),'HSN Lookup'!$A:$B,2,0),"Unknown")</f>
        <v>Household Steel Items</v>
      </c>
      <c r="X1389" s="6" t="str">
        <f t="shared" si="109"/>
        <v>Other</v>
      </c>
    </row>
    <row r="1390" spans="1:24">
      <c r="A1390" s="25" t="s">
        <v>24</v>
      </c>
      <c r="B1390" s="6" t="s">
        <v>1870</v>
      </c>
      <c r="C1390" s="6" t="s">
        <v>26</v>
      </c>
      <c r="D1390" s="26" t="s">
        <v>32</v>
      </c>
      <c r="E1390" s="6" t="s">
        <v>1872</v>
      </c>
      <c r="F1390" s="6"/>
      <c r="G1390" s="6" t="str" cm="1">
        <f t="array" ref="G1390">_xlfn.LET(
 _xlpm.txt, TRIM(E1390),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SG805-AM-06</v>
      </c>
      <c r="H1390" s="6" t="str">
        <f t="shared" si="105"/>
        <v>TOTAL 21600 PCS</v>
      </c>
      <c r="I1390" s="6" t="str" cm="1">
        <f t="array" ref="I1390">_xlfn.LET(
 _xlpm.txt, E1390,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90" s="6" t="str" cm="1">
        <f t="array" ref="J1390">_xlfn.LET(
 _xlpm.txt, E1390,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90" s="6" t="e" cm="1">
        <f t="array" ref="K1390">_xlfn.LET(
 _xlpm.txt, E1390,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90" s="6" t="str">
        <f>IFERROR(_xlfn.TEXTAFTER(_xlfn.TEXTBEFORE(E1390," PER"),"USD ")," ")</f>
        <v xml:space="preserve"> </v>
      </c>
      <c r="M1390" s="6" t="e">
        <f t="shared" si="106"/>
        <v>#VALUE!</v>
      </c>
      <c r="N1390" s="6">
        <v>3420</v>
      </c>
      <c r="O1390" s="6" t="s">
        <v>28</v>
      </c>
      <c r="P1390" s="6">
        <v>507.2458304093567</v>
      </c>
      <c r="Q1390" s="6">
        <v>1734780.74</v>
      </c>
      <c r="R1390" s="6">
        <v>7.0794951906400092</v>
      </c>
      <c r="S1390" s="6">
        <v>24211.873551988829</v>
      </c>
      <c r="T1390" s="27">
        <v>635623.6</v>
      </c>
      <c r="U1390" s="6">
        <f t="shared" si="107"/>
        <v>514.32532559999675</v>
      </c>
      <c r="V1390" s="6">
        <f t="shared" si="108"/>
        <v>2020</v>
      </c>
      <c r="W1390" s="10" t="str">
        <f>IFERROR(VLOOKUP(VALUE(D1390),'HSN Lookup'!$A:$B,2,0),"Unknown")</f>
        <v>Household Steel Items</v>
      </c>
      <c r="X1390" s="6" t="str">
        <f t="shared" si="109"/>
        <v>Other</v>
      </c>
    </row>
    <row r="1391" spans="1:24">
      <c r="A1391" s="25" t="s">
        <v>24</v>
      </c>
      <c r="B1391" s="6" t="s">
        <v>1870</v>
      </c>
      <c r="C1391" s="6" t="s">
        <v>26</v>
      </c>
      <c r="D1391" s="26" t="s">
        <v>32</v>
      </c>
      <c r="E1391" s="6" t="s">
        <v>1873</v>
      </c>
      <c r="F1391" s="6"/>
      <c r="G1391" s="6" t="str" cm="1">
        <f t="array" ref="G1391">_xlfn.LET(
 _xlpm.txt, TRIM(E1391),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S115 -NP-21</v>
      </c>
      <c r="H1391" s="6" t="str">
        <f t="shared" si="105"/>
        <v>TOTAL 14400PCS</v>
      </c>
      <c r="I1391" s="6" t="str" cm="1">
        <f t="array" ref="I1391">_xlfn.LET(
 _xlpm.txt, E1391,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91" s="6" t="str" cm="1">
        <f t="array" ref="J1391">_xlfn.LET(
 _xlpm.txt, E1391,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91" s="6" t="e" cm="1">
        <f t="array" ref="K1391">_xlfn.LET(
 _xlpm.txt, E1391,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91" s="6" t="str">
        <f>IFERROR(_xlfn.TEXTAFTER(_xlfn.TEXTBEFORE(E1391," PER"),"USD ")," ")</f>
        <v xml:space="preserve"> </v>
      </c>
      <c r="M1391" s="6" t="e">
        <f t="shared" si="106"/>
        <v>#VALUE!</v>
      </c>
      <c r="N1391" s="6">
        <v>2560</v>
      </c>
      <c r="O1391" s="6" t="s">
        <v>28</v>
      </c>
      <c r="P1391" s="6">
        <v>451.76580078124999</v>
      </c>
      <c r="Q1391" s="6">
        <v>1156520.45</v>
      </c>
      <c r="R1391" s="6">
        <v>6.305175167916957</v>
      </c>
      <c r="S1391" s="6">
        <v>16141.24842986741</v>
      </c>
      <c r="T1391" s="27">
        <v>423749.1</v>
      </c>
      <c r="U1391" s="6">
        <f t="shared" si="107"/>
        <v>458.07097594916695</v>
      </c>
      <c r="V1391" s="6">
        <f t="shared" si="108"/>
        <v>2020</v>
      </c>
      <c r="W1391" s="10" t="str">
        <f>IFERROR(VLOOKUP(VALUE(D1391),'HSN Lookup'!$A:$B,2,0),"Unknown")</f>
        <v>Household Steel Items</v>
      </c>
      <c r="X1391" s="6" t="str">
        <f t="shared" si="109"/>
        <v>Other</v>
      </c>
    </row>
    <row r="1392" spans="1:24">
      <c r="A1392" s="25" t="s">
        <v>24</v>
      </c>
      <c r="B1392" s="6" t="s">
        <v>1870</v>
      </c>
      <c r="C1392" s="6" t="s">
        <v>26</v>
      </c>
      <c r="D1392" s="26" t="s">
        <v>32</v>
      </c>
      <c r="E1392" s="6" t="s">
        <v>1874</v>
      </c>
      <c r="F1392" s="6"/>
      <c r="G1392" s="6" t="str" cm="1">
        <f t="array" ref="G1392">_xlfn.LET(
 _xlpm.txt, TRIM(E1392),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SG-702 -SB-01</v>
      </c>
      <c r="H1392" s="6" t="str">
        <f t="shared" si="105"/>
        <v xml:space="preserve">TOTAL 18540 PCS </v>
      </c>
      <c r="I1392" s="6" t="str" cm="1">
        <f t="array" ref="I1392">_xlfn.LET(
 _xlpm.txt, E1392,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92" s="6" t="str" cm="1">
        <f t="array" ref="J1392">_xlfn.LET(
 _xlpm.txt, E1392,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92" s="6" t="e" cm="1">
        <f t="array" ref="K1392">_xlfn.LET(
 _xlpm.txt, E1392,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92" s="6" t="str">
        <f>IFERROR(_xlfn.TEXTAFTER(_xlfn.TEXTBEFORE(E1392," PER"),"USD ")," ")</f>
        <v xml:space="preserve"> </v>
      </c>
      <c r="M1392" s="6" t="e">
        <f t="shared" si="106"/>
        <v>#VALUE!</v>
      </c>
      <c r="N1392" s="6">
        <v>3038.5</v>
      </c>
      <c r="O1392" s="6" t="s">
        <v>28</v>
      </c>
      <c r="P1392" s="6">
        <v>508.37067632055289</v>
      </c>
      <c r="Q1392" s="6">
        <v>1544684.3</v>
      </c>
      <c r="R1392" s="6">
        <v>7.0951943659532857</v>
      </c>
      <c r="S1392" s="6">
        <v>21558.748080949059</v>
      </c>
      <c r="T1392" s="27">
        <v>565972.4</v>
      </c>
      <c r="U1392" s="6">
        <f t="shared" si="107"/>
        <v>515.46587068650615</v>
      </c>
      <c r="V1392" s="6">
        <f t="shared" si="108"/>
        <v>2020</v>
      </c>
      <c r="W1392" s="10" t="str">
        <f>IFERROR(VLOOKUP(VALUE(D1392),'HSN Lookup'!$A:$B,2,0),"Unknown")</f>
        <v>Household Steel Items</v>
      </c>
      <c r="X1392" s="6" t="str">
        <f t="shared" si="109"/>
        <v>Other</v>
      </c>
    </row>
    <row r="1393" spans="1:24">
      <c r="A1393" s="25" t="s">
        <v>24</v>
      </c>
      <c r="B1393" s="6" t="s">
        <v>1870</v>
      </c>
      <c r="C1393" s="6" t="s">
        <v>26</v>
      </c>
      <c r="D1393" s="26" t="s">
        <v>32</v>
      </c>
      <c r="E1393" s="6" t="s">
        <v>1875</v>
      </c>
      <c r="F1393" s="6"/>
      <c r="G1393" s="6" t="str" cm="1">
        <f t="array" ref="G1393">_xlfn.LET(
 _xlpm.txt, TRIM(E1393),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393" s="6" t="str">
        <f t="shared" si="105"/>
        <v>TOTAL 23436 PCS (NOT VACUUM BOTTLE</v>
      </c>
      <c r="I1393" s="6" t="str" cm="1">
        <f t="array" ref="I1393">_xlfn.LET(
 _xlpm.txt, E1393,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93" s="6" t="str" cm="1">
        <f t="array" ref="J1393">_xlfn.LET(
 _xlpm.txt, E1393,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93" s="6" t="e" cm="1">
        <f t="array" ref="K1393">_xlfn.LET(
 _xlpm.txt, E1393,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93" s="6" t="str">
        <f>IFERROR(_xlfn.TEXTAFTER(_xlfn.TEXTBEFORE(E1393," PER"),"USD ")," ")</f>
        <v xml:space="preserve"> </v>
      </c>
      <c r="M1393" s="6" t="e">
        <f t="shared" si="106"/>
        <v>#VALUE!</v>
      </c>
      <c r="N1393" s="6">
        <v>4426.8</v>
      </c>
      <c r="O1393" s="6" t="s">
        <v>28</v>
      </c>
      <c r="P1393" s="6">
        <v>476.85008809975608</v>
      </c>
      <c r="Q1393" s="6">
        <v>2110919.9700000002</v>
      </c>
      <c r="R1393" s="6">
        <v>6.6552698967167627</v>
      </c>
      <c r="S1393" s="6">
        <v>29461.54877878576</v>
      </c>
      <c r="T1393" s="27">
        <v>773441.1</v>
      </c>
      <c r="U1393" s="6">
        <f t="shared" si="107"/>
        <v>483.50535799647287</v>
      </c>
      <c r="V1393" s="6">
        <f t="shared" si="108"/>
        <v>2020</v>
      </c>
      <c r="W1393" s="10" t="str">
        <f>IFERROR(VLOOKUP(VALUE(D1393),'HSN Lookup'!$A:$B,2,0),"Unknown")</f>
        <v>Household Steel Items</v>
      </c>
      <c r="X1393" s="6" t="str">
        <f t="shared" si="109"/>
        <v>Other</v>
      </c>
    </row>
    <row r="1394" spans="1:24">
      <c r="A1394" s="25" t="s">
        <v>24</v>
      </c>
      <c r="B1394" s="6" t="s">
        <v>1876</v>
      </c>
      <c r="C1394" s="6" t="s">
        <v>26</v>
      </c>
      <c r="D1394" s="26" t="s">
        <v>32</v>
      </c>
      <c r="E1394" s="6" t="s">
        <v>1877</v>
      </c>
      <c r="F1394" s="6"/>
      <c r="G1394" s="6" t="str" cm="1">
        <f t="array" ref="G1394">_xlfn.LET(
 _xlpm.txt, TRIM(E1394),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HOOK-SL-89</v>
      </c>
      <c r="H1394" s="6" t="str">
        <f t="shared" si="105"/>
        <v>MILD STEEL</v>
      </c>
      <c r="I1394" s="6" t="str" cm="1">
        <f t="array" ref="I1394">_xlfn.LET(
 _xlpm.txt, E1394,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94" s="6" t="str" cm="1">
        <f t="array" ref="J1394">_xlfn.LET(
 _xlpm.txt, E1394,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94" s="6" t="e" cm="1">
        <f t="array" ref="K1394">_xlfn.LET(
 _xlpm.txt, E1394,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94" s="6" t="str">
        <f>IFERROR(_xlfn.TEXTAFTER(_xlfn.TEXTBEFORE(E1394," PER"),"USD ")," ")</f>
        <v xml:space="preserve"> </v>
      </c>
      <c r="M1394" s="6" t="e">
        <f t="shared" si="106"/>
        <v>#VALUE!</v>
      </c>
      <c r="N1394" s="6">
        <v>15568</v>
      </c>
      <c r="O1394" s="6" t="s">
        <v>28</v>
      </c>
      <c r="P1394" s="6">
        <v>328.46774152106877</v>
      </c>
      <c r="Q1394" s="6">
        <v>5113585.8</v>
      </c>
      <c r="R1394" s="6">
        <v>4.584336936790911</v>
      </c>
      <c r="S1394" s="6">
        <v>71368.957431960909</v>
      </c>
      <c r="T1394" s="27">
        <v>1243624.1000000001</v>
      </c>
      <c r="U1394" s="6">
        <f t="shared" si="107"/>
        <v>333.05207845785969</v>
      </c>
      <c r="V1394" s="6">
        <f t="shared" si="108"/>
        <v>2020</v>
      </c>
      <c r="W1394" s="10" t="str">
        <f>IFERROR(VLOOKUP(VALUE(D1394),'HSN Lookup'!$A:$B,2,0),"Unknown")</f>
        <v>Household Steel Items</v>
      </c>
      <c r="X1394" s="6" t="str">
        <f t="shared" si="109"/>
        <v>Hanger</v>
      </c>
    </row>
    <row r="1395" spans="1:24">
      <c r="A1395" s="25" t="s">
        <v>24</v>
      </c>
      <c r="B1395" s="6" t="s">
        <v>1878</v>
      </c>
      <c r="C1395" s="6" t="s">
        <v>26</v>
      </c>
      <c r="D1395" s="26" t="s">
        <v>32</v>
      </c>
      <c r="E1395" s="6" t="s">
        <v>1879</v>
      </c>
      <c r="F1395" s="6"/>
      <c r="G1395" s="6" t="str" cm="1">
        <f t="array" ref="G1395">_xlfn.LET(
 _xlpm.txt, TRIM(E1395),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-6856</v>
      </c>
      <c r="H1395" s="6" t="str">
        <f t="shared" si="105"/>
        <v>TOTAL 2208 PCS</v>
      </c>
      <c r="I1395" s="6" t="str" cm="1">
        <f t="array" ref="I1395">_xlfn.LET(
 _xlpm.txt, E1395,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95" s="6" t="str" cm="1">
        <f t="array" ref="J1395">_xlfn.LET(
 _xlpm.txt, E1395,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95" s="6" t="e" cm="1">
        <f t="array" ref="K1395">_xlfn.LET(
 _xlpm.txt, E1395,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95" s="6" t="str">
        <f>IFERROR(_xlfn.TEXTAFTER(_xlfn.TEXTBEFORE(E1395," PER"),"USD ")," ")</f>
        <v xml:space="preserve"> </v>
      </c>
      <c r="M1395" s="6" t="e">
        <f t="shared" si="106"/>
        <v>#VALUE!</v>
      </c>
      <c r="N1395" s="6">
        <v>184</v>
      </c>
      <c r="O1395" s="6" t="s">
        <v>28</v>
      </c>
      <c r="P1395" s="6">
        <v>514.7641304347826</v>
      </c>
      <c r="Q1395" s="6">
        <v>94716.6</v>
      </c>
      <c r="R1395" s="6">
        <v>7.1844261051609566</v>
      </c>
      <c r="S1395" s="6">
        <v>1321.9344033496161</v>
      </c>
      <c r="T1395" s="27">
        <v>23035.200000000001</v>
      </c>
      <c r="U1395" s="6">
        <f t="shared" si="107"/>
        <v>521.94855653994352</v>
      </c>
      <c r="V1395" s="6">
        <f t="shared" si="108"/>
        <v>2020</v>
      </c>
      <c r="W1395" s="10" t="str">
        <f>IFERROR(VLOOKUP(VALUE(D1395),'HSN Lookup'!$A:$B,2,0),"Unknown")</f>
        <v>Household Steel Items</v>
      </c>
      <c r="X1395" s="6" t="str">
        <f t="shared" si="109"/>
        <v>Other</v>
      </c>
    </row>
    <row r="1396" spans="1:24">
      <c r="A1396" s="25" t="s">
        <v>24</v>
      </c>
      <c r="B1396" s="6" t="s">
        <v>1878</v>
      </c>
      <c r="C1396" s="6" t="s">
        <v>26</v>
      </c>
      <c r="D1396" s="26" t="s">
        <v>32</v>
      </c>
      <c r="E1396" s="6" t="s">
        <v>1880</v>
      </c>
      <c r="F1396" s="6"/>
      <c r="G1396" s="6" t="str" cm="1">
        <f t="array" ref="G1396">_xlfn.LET(
 _xlpm.txt, TRIM(E1396),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-6857</v>
      </c>
      <c r="H1396" s="6" t="str">
        <f t="shared" si="105"/>
        <v>TOTAL 69696 PCS</v>
      </c>
      <c r="I1396" s="6" t="str" cm="1">
        <f t="array" ref="I1396">_xlfn.LET(
 _xlpm.txt, E1396,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96" s="6" t="str" cm="1">
        <f t="array" ref="J1396">_xlfn.LET(
 _xlpm.txt, E1396,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96" s="6" t="e" cm="1">
        <f t="array" ref="K1396">_xlfn.LET(
 _xlpm.txt, E1396,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96" s="6" t="str">
        <f>IFERROR(_xlfn.TEXTAFTER(_xlfn.TEXTBEFORE(E1396," PER"),"USD ")," ")</f>
        <v xml:space="preserve"> </v>
      </c>
      <c r="M1396" s="6" t="e">
        <f t="shared" si="106"/>
        <v>#VALUE!</v>
      </c>
      <c r="N1396" s="6">
        <v>8886.24</v>
      </c>
      <c r="O1396" s="6" t="s">
        <v>28</v>
      </c>
      <c r="P1396" s="6">
        <v>406.05688457660392</v>
      </c>
      <c r="Q1396" s="6">
        <v>3608318.93</v>
      </c>
      <c r="R1396" s="6">
        <v>5.6672279773426917</v>
      </c>
      <c r="S1396" s="6">
        <v>50360.347941381719</v>
      </c>
      <c r="T1396" s="27">
        <v>877543.2</v>
      </c>
      <c r="U1396" s="6">
        <f t="shared" si="107"/>
        <v>411.72411255394661</v>
      </c>
      <c r="V1396" s="6">
        <f t="shared" si="108"/>
        <v>2020</v>
      </c>
      <c r="W1396" s="10" t="str">
        <f>IFERROR(VLOOKUP(VALUE(D1396),'HSN Lookup'!$A:$B,2,0),"Unknown")</f>
        <v>Household Steel Items</v>
      </c>
      <c r="X1396" s="6" t="str">
        <f t="shared" si="109"/>
        <v>Other</v>
      </c>
    </row>
    <row r="1397" spans="1:24">
      <c r="A1397" s="25" t="s">
        <v>24</v>
      </c>
      <c r="B1397" s="6" t="s">
        <v>1878</v>
      </c>
      <c r="C1397" s="6" t="s">
        <v>26</v>
      </c>
      <c r="D1397" s="26" t="s">
        <v>32</v>
      </c>
      <c r="E1397" s="6" t="s">
        <v>1881</v>
      </c>
      <c r="F1397" s="6"/>
      <c r="G1397" s="6" t="str" cm="1">
        <f t="array" ref="G1397">_xlfn.LET(
 _xlpm.txt, TRIM(E1397),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-6857</v>
      </c>
      <c r="H1397" s="6" t="str">
        <f t="shared" si="105"/>
        <v>TOTAL 504 PCS</v>
      </c>
      <c r="I1397" s="6" t="str" cm="1">
        <f t="array" ref="I1397">_xlfn.LET(
 _xlpm.txt, E1397,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97" s="6" t="str" cm="1">
        <f t="array" ref="J1397">_xlfn.LET(
 _xlpm.txt, E1397,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97" s="6" t="e" cm="1">
        <f t="array" ref="K1397">_xlfn.LET(
 _xlpm.txt, E1397,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97" s="6" t="str">
        <f>IFERROR(_xlfn.TEXTAFTER(_xlfn.TEXTBEFORE(E1397," PER"),"USD ")," ")</f>
        <v xml:space="preserve"> </v>
      </c>
      <c r="M1397" s="6" t="e">
        <f t="shared" si="106"/>
        <v>#VALUE!</v>
      </c>
      <c r="N1397" s="6">
        <v>64.260000000000005</v>
      </c>
      <c r="O1397" s="6" t="s">
        <v>28</v>
      </c>
      <c r="P1397" s="6">
        <v>428.04964207905391</v>
      </c>
      <c r="Q1397" s="6">
        <v>27506.47</v>
      </c>
      <c r="R1397" s="6">
        <v>5.9741750464627188</v>
      </c>
      <c r="S1397" s="6">
        <v>383.90048848569432</v>
      </c>
      <c r="T1397" s="27">
        <v>6689.6</v>
      </c>
      <c r="U1397" s="6">
        <f t="shared" si="107"/>
        <v>434.02381712551664</v>
      </c>
      <c r="V1397" s="6">
        <f t="shared" si="108"/>
        <v>2020</v>
      </c>
      <c r="W1397" s="10" t="str">
        <f>IFERROR(VLOOKUP(VALUE(D1397),'HSN Lookup'!$A:$B,2,0),"Unknown")</f>
        <v>Household Steel Items</v>
      </c>
      <c r="X1397" s="6" t="str">
        <f t="shared" si="109"/>
        <v>Other</v>
      </c>
    </row>
    <row r="1398" spans="1:24">
      <c r="A1398" s="25" t="s">
        <v>24</v>
      </c>
      <c r="B1398" s="6" t="s">
        <v>1878</v>
      </c>
      <c r="C1398" s="6" t="s">
        <v>26</v>
      </c>
      <c r="D1398" s="26" t="s">
        <v>32</v>
      </c>
      <c r="E1398" s="6" t="s">
        <v>1882</v>
      </c>
      <c r="F1398" s="6"/>
      <c r="G1398" s="6" t="str" cm="1">
        <f t="array" ref="G1398">_xlfn.LET(
 _xlpm.txt, TRIM(E1398),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MEDIUM-6581</v>
      </c>
      <c r="H1398" s="6" t="str">
        <f t="shared" si="105"/>
        <v>MILD STEEL</v>
      </c>
      <c r="I1398" s="6" t="str" cm="1">
        <f t="array" ref="I1398">_xlfn.LET(
 _xlpm.txt, E1398,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98" s="6" t="str" cm="1">
        <f t="array" ref="J1398">_xlfn.LET(
 _xlpm.txt, E1398,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98" s="6" t="e" cm="1">
        <f t="array" ref="K1398">_xlfn.LET(
 _xlpm.txt, E1398,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98" s="6" t="str">
        <f>IFERROR(_xlfn.TEXTAFTER(_xlfn.TEXTBEFORE(E1398," PER"),"USD ")," ")</f>
        <v xml:space="preserve"> </v>
      </c>
      <c r="M1398" s="6" t="e">
        <f t="shared" si="106"/>
        <v>#VALUE!</v>
      </c>
      <c r="N1398" s="6">
        <v>6230.4</v>
      </c>
      <c r="O1398" s="6" t="s">
        <v>28</v>
      </c>
      <c r="P1398" s="6">
        <v>295.84144838212637</v>
      </c>
      <c r="Q1398" s="6">
        <v>1843210.56</v>
      </c>
      <c r="R1398" s="6">
        <v>4.1289804379919941</v>
      </c>
      <c r="S1398" s="6">
        <v>25725.199720865319</v>
      </c>
      <c r="T1398" s="27">
        <v>448268.9</v>
      </c>
      <c r="U1398" s="6">
        <f t="shared" si="107"/>
        <v>299.97042882011834</v>
      </c>
      <c r="V1398" s="6">
        <f t="shared" si="108"/>
        <v>2020</v>
      </c>
      <c r="W1398" s="10" t="str">
        <f>IFERROR(VLOOKUP(VALUE(D1398),'HSN Lookup'!$A:$B,2,0),"Unknown")</f>
        <v>Household Steel Items</v>
      </c>
      <c r="X1398" s="6" t="str">
        <f t="shared" si="109"/>
        <v>Other</v>
      </c>
    </row>
    <row r="1399" spans="1:24">
      <c r="A1399" s="25" t="s">
        <v>24</v>
      </c>
      <c r="B1399" s="6" t="s">
        <v>1878</v>
      </c>
      <c r="C1399" s="6" t="s">
        <v>26</v>
      </c>
      <c r="D1399" s="26" t="s">
        <v>32</v>
      </c>
      <c r="E1399" s="6" t="s">
        <v>1883</v>
      </c>
      <c r="F1399" s="6"/>
      <c r="G1399" s="6" t="str" cm="1">
        <f t="array" ref="G1399">_xlfn.LET(
 _xlpm.txt, TRIM(E1399),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BOX-6527</v>
      </c>
      <c r="H1399" s="6" t="str">
        <f t="shared" si="105"/>
        <v>MILD STEEL</v>
      </c>
      <c r="I1399" s="6" t="str" cm="1">
        <f t="array" ref="I1399">_xlfn.LET(
 _xlpm.txt, E1399,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399" s="6" t="str" cm="1">
        <f t="array" ref="J1399">_xlfn.LET(
 _xlpm.txt, E1399,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399" s="6" t="e" cm="1">
        <f t="array" ref="K1399">_xlfn.LET(
 _xlpm.txt, E1399,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399" s="6" t="str">
        <f>IFERROR(_xlfn.TEXTAFTER(_xlfn.TEXTBEFORE(E1399," PER"),"USD ")," ")</f>
        <v xml:space="preserve"> </v>
      </c>
      <c r="M1399" s="6" t="e">
        <f t="shared" si="106"/>
        <v>#VALUE!</v>
      </c>
      <c r="N1399" s="6">
        <v>96.14</v>
      </c>
      <c r="O1399" s="6" t="s">
        <v>28</v>
      </c>
      <c r="P1399" s="6">
        <v>399.1736009985438</v>
      </c>
      <c r="Q1399" s="6">
        <v>38376.550000000003</v>
      </c>
      <c r="R1399" s="6">
        <v>5.5711598185421316</v>
      </c>
      <c r="S1399" s="6">
        <v>535.61130495464056</v>
      </c>
      <c r="T1399" s="27">
        <v>9333.2999999999993</v>
      </c>
      <c r="U1399" s="6">
        <f t="shared" si="107"/>
        <v>404.74476081708593</v>
      </c>
      <c r="V1399" s="6">
        <f t="shared" si="108"/>
        <v>2020</v>
      </c>
      <c r="W1399" s="10" t="str">
        <f>IFERROR(VLOOKUP(VALUE(D1399),'HSN Lookup'!$A:$B,2,0),"Unknown")</f>
        <v>Household Steel Items</v>
      </c>
      <c r="X1399" s="6" t="str">
        <f t="shared" si="109"/>
        <v>Lunch Box</v>
      </c>
    </row>
    <row r="1400" spans="1:24">
      <c r="A1400" s="25" t="s">
        <v>24</v>
      </c>
      <c r="B1400" s="6" t="s">
        <v>1878</v>
      </c>
      <c r="C1400" s="6" t="s">
        <v>26</v>
      </c>
      <c r="D1400" s="26" t="s">
        <v>32</v>
      </c>
      <c r="E1400" s="6" t="s">
        <v>1884</v>
      </c>
      <c r="F1400" s="6"/>
      <c r="G1400" s="6" t="str" cm="1">
        <f t="array" ref="G1400">_xlfn.LET(
 _xlpm.txt, TRIM(E1400),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BIG-6588</v>
      </c>
      <c r="H1400" s="6" t="str">
        <f t="shared" si="105"/>
        <v>TOTAL 2400 PCS</v>
      </c>
      <c r="I1400" s="6" t="str" cm="1">
        <f t="array" ref="I1400">_xlfn.LET(
 _xlpm.txt, E1400,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00" s="6" t="str" cm="1">
        <f t="array" ref="J1400">_xlfn.LET(
 _xlpm.txt, E1400,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00" s="6" t="e" cm="1">
        <f t="array" ref="K1400">_xlfn.LET(
 _xlpm.txt, E1400,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00" s="6" t="str">
        <f>IFERROR(_xlfn.TEXTAFTER(_xlfn.TEXTBEFORE(E1400," PER"),"USD ")," ")</f>
        <v xml:space="preserve"> </v>
      </c>
      <c r="M1400" s="6" t="e">
        <f t="shared" si="106"/>
        <v>#VALUE!</v>
      </c>
      <c r="N1400" s="6">
        <v>715</v>
      </c>
      <c r="O1400" s="6" t="s">
        <v>28</v>
      </c>
      <c r="P1400" s="6">
        <v>510.32418181818178</v>
      </c>
      <c r="Q1400" s="6">
        <v>364881.79</v>
      </c>
      <c r="R1400" s="6">
        <v>7.122458922793883</v>
      </c>
      <c r="S1400" s="6">
        <v>5092.5581297976269</v>
      </c>
      <c r="T1400" s="27">
        <v>88739.3</v>
      </c>
      <c r="U1400" s="6">
        <f t="shared" si="107"/>
        <v>517.44664074097568</v>
      </c>
      <c r="V1400" s="6">
        <f t="shared" si="108"/>
        <v>2020</v>
      </c>
      <c r="W1400" s="10" t="str">
        <f>IFERROR(VLOOKUP(VALUE(D1400),'HSN Lookup'!$A:$B,2,0),"Unknown")</f>
        <v>Household Steel Items</v>
      </c>
      <c r="X1400" s="6" t="str">
        <f t="shared" si="109"/>
        <v>Lunch Box</v>
      </c>
    </row>
    <row r="1401" spans="1:24">
      <c r="A1401" s="25" t="s">
        <v>24</v>
      </c>
      <c r="B1401" s="6" t="s">
        <v>1878</v>
      </c>
      <c r="C1401" s="6" t="s">
        <v>26</v>
      </c>
      <c r="D1401" s="26" t="s">
        <v>32</v>
      </c>
      <c r="E1401" s="6" t="s">
        <v>1885</v>
      </c>
      <c r="F1401" s="6"/>
      <c r="G1401" s="6" t="str" cm="1">
        <f t="array" ref="G1401">_xlfn.LET(
 _xlpm.txt, TRIM(E1401),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SMALL-6587</v>
      </c>
      <c r="H1401" s="6" t="str">
        <f t="shared" si="105"/>
        <v>TOTAL 2400 PCS</v>
      </c>
      <c r="I1401" s="6" t="str" cm="1">
        <f t="array" ref="I1401">_xlfn.LET(
 _xlpm.txt, E1401,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01" s="6" t="str" cm="1">
        <f t="array" ref="J1401">_xlfn.LET(
 _xlpm.txt, E1401,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01" s="6" t="e" cm="1">
        <f t="array" ref="K1401">_xlfn.LET(
 _xlpm.txt, E1401,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01" s="6" t="str">
        <f>IFERROR(_xlfn.TEXTAFTER(_xlfn.TEXTBEFORE(E1401," PER"),"USD ")," ")</f>
        <v xml:space="preserve"> </v>
      </c>
      <c r="M1401" s="6" t="e">
        <f t="shared" si="106"/>
        <v>#VALUE!</v>
      </c>
      <c r="N1401" s="6">
        <v>487</v>
      </c>
      <c r="O1401" s="6" t="s">
        <v>28</v>
      </c>
      <c r="P1401" s="6">
        <v>557.13008213552359</v>
      </c>
      <c r="Q1401" s="6">
        <v>271322.34999999998</v>
      </c>
      <c r="R1401" s="6">
        <v>7.77571642896753</v>
      </c>
      <c r="S1401" s="6">
        <v>3786.773900907187</v>
      </c>
      <c r="T1401" s="27">
        <v>65985.5</v>
      </c>
      <c r="U1401" s="6">
        <f t="shared" si="107"/>
        <v>564.90579856449108</v>
      </c>
      <c r="V1401" s="6">
        <f t="shared" si="108"/>
        <v>2020</v>
      </c>
      <c r="W1401" s="10" t="str">
        <f>IFERROR(VLOOKUP(VALUE(D1401),'HSN Lookup'!$A:$B,2,0),"Unknown")</f>
        <v>Household Steel Items</v>
      </c>
      <c r="X1401" s="6" t="str">
        <f t="shared" si="109"/>
        <v>Lunch Box</v>
      </c>
    </row>
    <row r="1402" spans="1:24">
      <c r="A1402" s="25" t="s">
        <v>24</v>
      </c>
      <c r="B1402" s="6" t="s">
        <v>1878</v>
      </c>
      <c r="C1402" s="6" t="s">
        <v>26</v>
      </c>
      <c r="D1402" s="26" t="s">
        <v>32</v>
      </c>
      <c r="E1402" s="6" t="s">
        <v>1886</v>
      </c>
      <c r="F1402" s="6"/>
      <c r="G1402" s="6" t="str" cm="1">
        <f t="array" ref="G1402">_xlfn.LET(
 _xlpm.txt, TRIM(E1402),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MEDIUM-6577</v>
      </c>
      <c r="H1402" s="6" t="str">
        <f t="shared" si="105"/>
        <v>TOTAL 21000 PCS</v>
      </c>
      <c r="I1402" s="6" t="str" cm="1">
        <f t="array" ref="I1402">_xlfn.LET(
 _xlpm.txt, E1402,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02" s="6" t="str" cm="1">
        <f t="array" ref="J1402">_xlfn.LET(
 _xlpm.txt, E1402,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02" s="6" t="e" cm="1">
        <f t="array" ref="K1402">_xlfn.LET(
 _xlpm.txt, E1402,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02" s="6" t="str">
        <f>IFERROR(_xlfn.TEXTAFTER(_xlfn.TEXTBEFORE(E1402," PER"),"USD ")," ")</f>
        <v xml:space="preserve"> </v>
      </c>
      <c r="M1402" s="6" t="e">
        <f t="shared" si="106"/>
        <v>#VALUE!</v>
      </c>
      <c r="N1402" s="6">
        <v>4620</v>
      </c>
      <c r="O1402" s="6" t="s">
        <v>28</v>
      </c>
      <c r="P1402" s="6">
        <v>470.65682251082251</v>
      </c>
      <c r="Q1402" s="6">
        <v>2174434.52</v>
      </c>
      <c r="R1402" s="6">
        <v>6.568832135531367</v>
      </c>
      <c r="S1402" s="6">
        <v>30348.004466154918</v>
      </c>
      <c r="T1402" s="27">
        <v>528822.5</v>
      </c>
      <c r="U1402" s="6">
        <f t="shared" si="107"/>
        <v>477.22565464635386</v>
      </c>
      <c r="V1402" s="6">
        <f t="shared" si="108"/>
        <v>2020</v>
      </c>
      <c r="W1402" s="10" t="str">
        <f>IFERROR(VLOOKUP(VALUE(D1402),'HSN Lookup'!$A:$B,2,0),"Unknown")</f>
        <v>Household Steel Items</v>
      </c>
      <c r="X1402" s="6" t="str">
        <f t="shared" si="109"/>
        <v>Other</v>
      </c>
    </row>
    <row r="1403" spans="1:24">
      <c r="A1403" s="25" t="s">
        <v>24</v>
      </c>
      <c r="B1403" s="6" t="s">
        <v>1878</v>
      </c>
      <c r="C1403" s="6" t="s">
        <v>26</v>
      </c>
      <c r="D1403" s="26" t="s">
        <v>32</v>
      </c>
      <c r="E1403" s="6" t="s">
        <v>1887</v>
      </c>
      <c r="F1403" s="6"/>
      <c r="G1403" s="6" t="str" cm="1">
        <f t="array" ref="G1403">_xlfn.LET(
 _xlpm.txt, TRIM(E1403),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BIG-6578</v>
      </c>
      <c r="H1403" s="6" t="str">
        <f t="shared" si="105"/>
        <v>MILD STEEL</v>
      </c>
      <c r="I1403" s="6" t="str" cm="1">
        <f t="array" ref="I1403">_xlfn.LET(
 _xlpm.txt, E1403,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03" s="6" t="str" cm="1">
        <f t="array" ref="J1403">_xlfn.LET(
 _xlpm.txt, E1403,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03" s="6" t="e" cm="1">
        <f t="array" ref="K1403">_xlfn.LET(
 _xlpm.txt, E1403,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03" s="6" t="str">
        <f>IFERROR(_xlfn.TEXTAFTER(_xlfn.TEXTBEFORE(E1403," PER"),"USD ")," ")</f>
        <v xml:space="preserve"> </v>
      </c>
      <c r="M1403" s="6" t="e">
        <f t="shared" si="106"/>
        <v>#VALUE!</v>
      </c>
      <c r="N1403" s="6">
        <v>5033.8999999999996</v>
      </c>
      <c r="O1403" s="6" t="s">
        <v>28</v>
      </c>
      <c r="P1403" s="6">
        <v>415.5967361290451</v>
      </c>
      <c r="Q1403" s="6">
        <v>2092072.41</v>
      </c>
      <c r="R1403" s="6">
        <v>5.8003731490445931</v>
      </c>
      <c r="S1403" s="6">
        <v>29198.49839497557</v>
      </c>
      <c r="T1403" s="27">
        <v>508791.9</v>
      </c>
      <c r="U1403" s="6">
        <f t="shared" si="107"/>
        <v>421.39710927808972</v>
      </c>
      <c r="V1403" s="6">
        <f t="shared" si="108"/>
        <v>2020</v>
      </c>
      <c r="W1403" s="10" t="str">
        <f>IFERROR(VLOOKUP(VALUE(D1403),'HSN Lookup'!$A:$B,2,0),"Unknown")</f>
        <v>Household Steel Items</v>
      </c>
      <c r="X1403" s="6" t="str">
        <f t="shared" si="109"/>
        <v>Other</v>
      </c>
    </row>
    <row r="1404" spans="1:24">
      <c r="A1404" s="25" t="s">
        <v>24</v>
      </c>
      <c r="B1404" s="6" t="s">
        <v>1878</v>
      </c>
      <c r="C1404" s="6" t="s">
        <v>26</v>
      </c>
      <c r="D1404" s="26" t="s">
        <v>32</v>
      </c>
      <c r="E1404" s="6" t="s">
        <v>1888</v>
      </c>
      <c r="F1404" s="6"/>
      <c r="G1404" s="6" t="str" cm="1">
        <f t="array" ref="G1404">_xlfn.LET(
 _xlpm.txt, TRIM(E1404),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CONTAINER- 6901</v>
      </c>
      <c r="H1404" s="6" t="str">
        <f t="shared" si="105"/>
        <v>TOTAL 2400 PCS</v>
      </c>
      <c r="I1404" s="6" t="str" cm="1">
        <f t="array" ref="I1404">_xlfn.LET(
 _xlpm.txt, E1404,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04" s="6" t="str" cm="1">
        <f t="array" ref="J1404">_xlfn.LET(
 _xlpm.txt, E1404,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04" s="6" t="e" cm="1">
        <f t="array" ref="K1404">_xlfn.LET(
 _xlpm.txt, E1404,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04" s="6" t="str">
        <f>IFERROR(_xlfn.TEXTAFTER(_xlfn.TEXTBEFORE(E1404," PER"),"USD ")," ")</f>
        <v xml:space="preserve"> </v>
      </c>
      <c r="M1404" s="6" t="e">
        <f t="shared" si="106"/>
        <v>#VALUE!</v>
      </c>
      <c r="N1404" s="6">
        <v>390</v>
      </c>
      <c r="O1404" s="6" t="s">
        <v>28</v>
      </c>
      <c r="P1404" s="6">
        <v>432.38366666666673</v>
      </c>
      <c r="Q1404" s="6">
        <v>168629.63</v>
      </c>
      <c r="R1404" s="6">
        <v>6.0346638753198416</v>
      </c>
      <c r="S1404" s="6">
        <v>2353.5189113747379</v>
      </c>
      <c r="T1404" s="27">
        <v>41010.800000000003</v>
      </c>
      <c r="U1404" s="6">
        <f t="shared" si="107"/>
        <v>438.41833054198656</v>
      </c>
      <c r="V1404" s="6">
        <f t="shared" si="108"/>
        <v>2020</v>
      </c>
      <c r="W1404" s="10" t="str">
        <f>IFERROR(VLOOKUP(VALUE(D1404),'HSN Lookup'!$A:$B,2,0),"Unknown")</f>
        <v>Household Steel Items</v>
      </c>
      <c r="X1404" s="6" t="str">
        <f t="shared" si="109"/>
        <v>Other</v>
      </c>
    </row>
    <row r="1405" spans="1:24">
      <c r="A1405" s="25" t="s">
        <v>24</v>
      </c>
      <c r="B1405" s="6" t="s">
        <v>1878</v>
      </c>
      <c r="C1405" s="6" t="s">
        <v>26</v>
      </c>
      <c r="D1405" s="26" t="s">
        <v>32</v>
      </c>
      <c r="E1405" s="6" t="s">
        <v>1889</v>
      </c>
      <c r="F1405" s="6"/>
      <c r="G1405" s="6" t="str" cm="1">
        <f t="array" ref="G1405">_xlfn.LET(
 _xlpm.txt, TRIM(E1405),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SET-2628</v>
      </c>
      <c r="H1405" s="6" t="str">
        <f t="shared" si="105"/>
        <v>TOTAL 70200 SET</v>
      </c>
      <c r="I1405" s="6" t="str" cm="1">
        <f t="array" ref="I1405">_xlfn.LET(
 _xlpm.txt, E1405,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05" s="6" t="str" cm="1">
        <f t="array" ref="J1405">_xlfn.LET(
 _xlpm.txt, E1405,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05" s="6" t="e" cm="1">
        <f t="array" ref="K1405">_xlfn.LET(
 _xlpm.txt, E1405,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05" s="6" t="str">
        <f>IFERROR(_xlfn.TEXTAFTER(_xlfn.TEXTBEFORE(E1405," PER"),"USD ")," ")</f>
        <v xml:space="preserve"> </v>
      </c>
      <c r="M1405" s="6" t="e">
        <f t="shared" si="106"/>
        <v>#VALUE!</v>
      </c>
      <c r="N1405" s="6">
        <v>2379</v>
      </c>
      <c r="O1405" s="6" t="s">
        <v>28</v>
      </c>
      <c r="P1405" s="6">
        <v>970.79386717108025</v>
      </c>
      <c r="Q1405" s="6">
        <v>2309518.61</v>
      </c>
      <c r="R1405" s="6">
        <v>13.5491118935252</v>
      </c>
      <c r="S1405" s="6">
        <v>32233.33719469644</v>
      </c>
      <c r="T1405" s="27">
        <v>561675</v>
      </c>
      <c r="U1405" s="6">
        <f t="shared" si="107"/>
        <v>984.3429790646054</v>
      </c>
      <c r="V1405" s="6">
        <f t="shared" si="108"/>
        <v>2020</v>
      </c>
      <c r="W1405" s="10" t="str">
        <f>IFERROR(VLOOKUP(VALUE(D1405),'HSN Lookup'!$A:$B,2,0),"Unknown")</f>
        <v>Household Steel Items</v>
      </c>
      <c r="X1405" s="6" t="str">
        <f t="shared" si="109"/>
        <v>Other</v>
      </c>
    </row>
    <row r="1406" spans="1:24">
      <c r="A1406" s="25" t="s">
        <v>24</v>
      </c>
      <c r="B1406" s="6" t="s">
        <v>1878</v>
      </c>
      <c r="C1406" s="6" t="s">
        <v>26</v>
      </c>
      <c r="D1406" s="26" t="s">
        <v>32</v>
      </c>
      <c r="E1406" s="6" t="s">
        <v>1865</v>
      </c>
      <c r="F1406" s="6"/>
      <c r="G1406" s="6" t="str" cm="1">
        <f t="array" ref="G1406">_xlfn.LET(
 _xlpm.txt, TRIM(E1406),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BOX-6561</v>
      </c>
      <c r="H1406" s="6" t="str">
        <f t="shared" si="105"/>
        <v>TOTAL 21240 PCS</v>
      </c>
      <c r="I1406" s="6" t="str" cm="1">
        <f t="array" ref="I1406">_xlfn.LET(
 _xlpm.txt, E1406,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06" s="6" t="str" cm="1">
        <f t="array" ref="J1406">_xlfn.LET(
 _xlpm.txt, E1406,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06" s="6" t="e" cm="1">
        <f t="array" ref="K1406">_xlfn.LET(
 _xlpm.txt, E1406,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06" s="6" t="str">
        <f>IFERROR(_xlfn.TEXTAFTER(_xlfn.TEXTBEFORE(E1406," PER"),"USD ")," ")</f>
        <v xml:space="preserve"> </v>
      </c>
      <c r="M1406" s="6" t="e">
        <f t="shared" si="106"/>
        <v>#VALUE!</v>
      </c>
      <c r="N1406" s="6">
        <v>8094.8</v>
      </c>
      <c r="O1406" s="6" t="s">
        <v>28</v>
      </c>
      <c r="P1406" s="6">
        <v>471.57814769975778</v>
      </c>
      <c r="Q1406" s="6">
        <v>3817330.79</v>
      </c>
      <c r="R1406" s="6">
        <v>6.5816908262352802</v>
      </c>
      <c r="S1406" s="6">
        <v>53277.470900209337</v>
      </c>
      <c r="T1406" s="27">
        <v>928374.9</v>
      </c>
      <c r="U1406" s="6">
        <f t="shared" si="107"/>
        <v>478.15983852599305</v>
      </c>
      <c r="V1406" s="6">
        <f t="shared" si="108"/>
        <v>2020</v>
      </c>
      <c r="W1406" s="10" t="str">
        <f>IFERROR(VLOOKUP(VALUE(D1406),'HSN Lookup'!$A:$B,2,0),"Unknown")</f>
        <v>Household Steel Items</v>
      </c>
      <c r="X1406" s="6" t="str">
        <f t="shared" si="109"/>
        <v>Lunch Box</v>
      </c>
    </row>
    <row r="1407" spans="1:24">
      <c r="A1407" s="25" t="s">
        <v>24</v>
      </c>
      <c r="B1407" s="6" t="s">
        <v>1878</v>
      </c>
      <c r="C1407" s="6" t="s">
        <v>26</v>
      </c>
      <c r="D1407" s="26" t="s">
        <v>32</v>
      </c>
      <c r="E1407" s="6" t="s">
        <v>1890</v>
      </c>
      <c r="F1407" s="6"/>
      <c r="G1407" s="6" t="str" cm="1">
        <f t="array" ref="G1407">_xlfn.LET(
 _xlpm.txt, TRIM(E1407),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LAYER-8504</v>
      </c>
      <c r="H1407" s="6" t="str">
        <f t="shared" si="105"/>
        <v>MILD STEEL</v>
      </c>
      <c r="I1407" s="6" t="str" cm="1">
        <f t="array" ref="I1407">_xlfn.LET(
 _xlpm.txt, E1407,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07" s="6" t="str" cm="1">
        <f t="array" ref="J1407">_xlfn.LET(
 _xlpm.txt, E1407,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07" s="6" t="e" cm="1">
        <f t="array" ref="K1407">_xlfn.LET(
 _xlpm.txt, E1407,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07" s="6" t="str">
        <f>IFERROR(_xlfn.TEXTAFTER(_xlfn.TEXTBEFORE(E1407," PER"),"USD ")," ")</f>
        <v xml:space="preserve"> </v>
      </c>
      <c r="M1407" s="6" t="e">
        <f t="shared" si="106"/>
        <v>#VALUE!</v>
      </c>
      <c r="N1407" s="6">
        <v>321.44</v>
      </c>
      <c r="O1407" s="6" t="s">
        <v>28</v>
      </c>
      <c r="P1407" s="6">
        <v>369.54414509706322</v>
      </c>
      <c r="Q1407" s="6">
        <v>118786.27</v>
      </c>
      <c r="R1407" s="6">
        <v>5.1576293802800164</v>
      </c>
      <c r="S1407" s="6">
        <v>1657.8683879972091</v>
      </c>
      <c r="T1407" s="27">
        <v>28888.799999999999</v>
      </c>
      <c r="U1407" s="6">
        <f t="shared" si="107"/>
        <v>374.70177447734324</v>
      </c>
      <c r="V1407" s="6">
        <f t="shared" si="108"/>
        <v>2020</v>
      </c>
      <c r="W1407" s="10" t="str">
        <f>IFERROR(VLOOKUP(VALUE(D1407),'HSN Lookup'!$A:$B,2,0),"Unknown")</f>
        <v>Household Steel Items</v>
      </c>
      <c r="X1407" s="6" t="str">
        <f t="shared" si="109"/>
        <v>Lunch Box</v>
      </c>
    </row>
    <row r="1408" spans="1:24">
      <c r="A1408" s="25" t="s">
        <v>24</v>
      </c>
      <c r="B1408" s="6" t="s">
        <v>1891</v>
      </c>
      <c r="C1408" s="6" t="s">
        <v>26</v>
      </c>
      <c r="D1408" s="26" t="s">
        <v>32</v>
      </c>
      <c r="E1408" s="6" t="s">
        <v>1892</v>
      </c>
      <c r="F1408" s="6"/>
      <c r="G1408" s="6" t="str" cm="1">
        <f t="array" ref="G1408">_xlfn.LET(
 _xlpm.txt, TRIM(E1408),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408" s="6" t="str">
        <f t="shared" si="105"/>
        <v>TOTAL 61200 PCS</v>
      </c>
      <c r="I1408" s="6" t="str" cm="1">
        <f t="array" ref="I1408">_xlfn.LET(
 _xlpm.txt, E1408,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08" s="6" t="str" cm="1">
        <f t="array" ref="J1408">_xlfn.LET(
 _xlpm.txt, E1408,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08" s="6" t="e" cm="1">
        <f t="array" ref="K1408">_xlfn.LET(
 _xlpm.txt, E1408,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08" s="6" t="str">
        <f>IFERROR(_xlfn.TEXTAFTER(_xlfn.TEXTBEFORE(E1408," PER"),"USD ")," ")</f>
        <v xml:space="preserve"> </v>
      </c>
      <c r="M1408" s="6" t="e">
        <f t="shared" si="106"/>
        <v>#VALUE!</v>
      </c>
      <c r="N1408" s="6">
        <v>2805</v>
      </c>
      <c r="O1408" s="6" t="s">
        <v>28</v>
      </c>
      <c r="P1408" s="6">
        <v>496.74485918003569</v>
      </c>
      <c r="Q1408" s="6">
        <v>1393369.33</v>
      </c>
      <c r="R1408" s="6">
        <v>6.9329359271463451</v>
      </c>
      <c r="S1408" s="6">
        <v>19446.885275645502</v>
      </c>
      <c r="T1408" s="27">
        <v>338867.4</v>
      </c>
      <c r="U1408" s="6">
        <f t="shared" si="107"/>
        <v>503.67779510718202</v>
      </c>
      <c r="V1408" s="6">
        <f t="shared" si="108"/>
        <v>2020</v>
      </c>
      <c r="W1408" s="10" t="str">
        <f>IFERROR(VLOOKUP(VALUE(D1408),'HSN Lookup'!$A:$B,2,0),"Unknown")</f>
        <v>Household Steel Items</v>
      </c>
      <c r="X1408" s="6" t="str">
        <f t="shared" si="109"/>
        <v>Tea Strainer</v>
      </c>
    </row>
    <row r="1409" spans="1:24">
      <c r="A1409" s="25" t="s">
        <v>24</v>
      </c>
      <c r="B1409" s="6" t="s">
        <v>1891</v>
      </c>
      <c r="C1409" s="6" t="s">
        <v>26</v>
      </c>
      <c r="D1409" s="26" t="s">
        <v>32</v>
      </c>
      <c r="E1409" s="6" t="s">
        <v>1893</v>
      </c>
      <c r="F1409" s="6" t="str">
        <f>LEFT(E1409, FIND(" ", E1409)-1)</f>
        <v>RYX-02-021A-13</v>
      </c>
      <c r="G1409" s="6" t="str" cm="1">
        <f t="array" ref="G1409">_xlfn.LET(
 _xlpm.txt, TRIM(E1409),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409" s="6" t="str">
        <f t="shared" si="105"/>
        <v>1164 NOS</v>
      </c>
      <c r="I1409" s="6" t="str" cm="1">
        <f t="array" ref="I1409">_xlfn.LET(
 _xlpm.txt, E1409,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09" s="6" t="str" cm="1">
        <f t="array" ref="J1409">_xlfn.LET(
 _xlpm.txt, E1409,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09" s="6" t="e" cm="1">
        <f t="array" ref="K1409">_xlfn.LET(
 _xlpm.txt, E1409,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09" s="6" t="str">
        <f>IFERROR(_xlfn.TEXTAFTER(_xlfn.TEXTBEFORE(E1409," PER"),"USD ")," ")</f>
        <v xml:space="preserve"> </v>
      </c>
      <c r="M1409" s="6" t="e">
        <f t="shared" si="106"/>
        <v>#VALUE!</v>
      </c>
      <c r="N1409" s="6">
        <v>4268</v>
      </c>
      <c r="O1409" s="6" t="s">
        <v>28</v>
      </c>
      <c r="P1409" s="6">
        <v>198.6852272727273</v>
      </c>
      <c r="Q1409" s="6">
        <v>847988.55</v>
      </c>
      <c r="R1409" s="6">
        <v>2.7729968914546719</v>
      </c>
      <c r="S1409" s="6">
        <v>11835.15073272854</v>
      </c>
      <c r="T1409" s="27">
        <v>206230.9</v>
      </c>
      <c r="U1409" s="6">
        <f t="shared" si="107"/>
        <v>201.45822416418198</v>
      </c>
      <c r="V1409" s="6">
        <f t="shared" si="108"/>
        <v>2020</v>
      </c>
      <c r="W1409" s="10" t="str">
        <f>IFERROR(VLOOKUP(VALUE(D1409),'HSN Lookup'!$A:$B,2,0),"Unknown")</f>
        <v>Household Steel Items</v>
      </c>
      <c r="X1409" s="6" t="str">
        <f t="shared" si="109"/>
        <v>Cloth Stand</v>
      </c>
    </row>
    <row r="1410" spans="1:24">
      <c r="A1410" s="25" t="s">
        <v>24</v>
      </c>
      <c r="B1410" s="6" t="s">
        <v>1891</v>
      </c>
      <c r="C1410" s="6" t="s">
        <v>26</v>
      </c>
      <c r="D1410" s="26" t="s">
        <v>32</v>
      </c>
      <c r="E1410" s="6" t="s">
        <v>1894</v>
      </c>
      <c r="F1410" s="6" t="str">
        <f>LEFT(E1410, FIND(" ", E1410)-1)</f>
        <v>RYX-02-021A</v>
      </c>
      <c r="G1410" s="6" t="str" cm="1">
        <f t="array" ref="G1410">_xlfn.LET(
 _xlpm.txt, TRIM(E1410),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410" s="6" t="str">
        <f t="shared" ref="H1410:H1473" si="110">IFERROR(
    IF(
       AND(ISNUMBER(FIND("(",E1410)),
           NOT(ISNUMBER(SEARCH("QTY", _xlfn.TEXTBEFORE(_xlfn.TEXTAFTER(E1410,"("), ")"))))
       ),
       _xlfn.TEXTBEFORE(_xlfn.TEXTAFTER(E1410,"("), ")"),
       LEFT(E1410, FIND(" ", E1410 &amp; " ") - 1)
    ),
"")</f>
        <v>1296 NOS</v>
      </c>
      <c r="I1410" s="6" t="str" cm="1">
        <f t="array" ref="I1410">_xlfn.LET(
 _xlpm.txt, E1410,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10" s="6" t="str" cm="1">
        <f t="array" ref="J1410">_xlfn.LET(
 _xlpm.txt, E1410,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10" s="6" t="e" cm="1">
        <f t="array" ref="K1410">_xlfn.LET(
 _xlpm.txt, E1410,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10" s="6" t="str">
        <f>IFERROR(_xlfn.TEXTAFTER(_xlfn.TEXTBEFORE(E1410," PER"),"USD ")," ")</f>
        <v xml:space="preserve"> </v>
      </c>
      <c r="M1410" s="6" t="e">
        <f t="shared" ref="M1410:M1473" si="111">IF(OR(K1410="PCS",K1410="PC",K1410="NOS"),"PCS",
IF(OR(K1410="SET",K1410="SETS"),"SET",
IF(K1410="PKT","PACK","OTHER")))</f>
        <v>#VALUE!</v>
      </c>
      <c r="N1410" s="6">
        <v>4752</v>
      </c>
      <c r="O1410" s="6" t="s">
        <v>28</v>
      </c>
      <c r="P1410" s="6">
        <v>193.07271675084169</v>
      </c>
      <c r="Q1410" s="6">
        <v>917481.55</v>
      </c>
      <c r="R1410" s="6">
        <v>2.6946645743313571</v>
      </c>
      <c r="S1410" s="6">
        <v>12805.046057222609</v>
      </c>
      <c r="T1410" s="27">
        <v>223131.5</v>
      </c>
      <c r="U1410" s="6">
        <f t="shared" ref="U1410:U1473" si="112">P1410+R1410</f>
        <v>195.76738132517306</v>
      </c>
      <c r="V1410" s="6">
        <f t="shared" ref="V1410:V1473" si="113">YEAR(B1410)</f>
        <v>2020</v>
      </c>
      <c r="W1410" s="10" t="str">
        <f>IFERROR(VLOOKUP(VALUE(D1410),'HSN Lookup'!$A:$B,2,0),"Unknown")</f>
        <v>Household Steel Items</v>
      </c>
      <c r="X1410" s="6" t="str">
        <f t="shared" ref="X1410:X1473" si="114">IF(ISNUMBER(SEARCH("SCRUBBER",G1410)),"Scrubber",
 IF(ISNUMBER(SEARCH("STRAINER",G1410)),"Tea Strainer",
 IF(ISNUMBER(SEARCH("BASKET",G1410)),"Basket",
 IF(ISNUMBER(SEARCH("HANGER",G1410)),"Hanger",
 IF(ISNUMBER(SEARCH("STAND",G1410)),"Cloth Stand",
 IF(ISNUMBER(SEARCH("SPRINKLER",G1410)),"Sprinkler",
 IF(ISNUMBER(SEARCH("HOLDER",G1410)),"Holder",
 IF(ISNUMBER(SEARCH("LUNCH BOX",G1410)),"Lunch Box",
 "Other"))))))))</f>
        <v>Cloth Stand</v>
      </c>
    </row>
    <row r="1411" spans="1:24">
      <c r="A1411" s="25" t="s">
        <v>24</v>
      </c>
      <c r="B1411" s="6" t="s">
        <v>1891</v>
      </c>
      <c r="C1411" s="6" t="s">
        <v>26</v>
      </c>
      <c r="D1411" s="26" t="s">
        <v>32</v>
      </c>
      <c r="E1411" s="6" t="s">
        <v>1895</v>
      </c>
      <c r="F1411" s="6"/>
      <c r="G1411" s="6" t="str" cm="1">
        <f t="array" ref="G1411">_xlfn.LET(
 _xlpm.txt, TRIM(E1411),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BLENDER-RS-02</v>
      </c>
      <c r="H1411" s="6" t="str">
        <f t="shared" si="110"/>
        <v>TOTAL 10000 PCS</v>
      </c>
      <c r="I1411" s="6" t="str" cm="1">
        <f t="array" ref="I1411">_xlfn.LET(
 _xlpm.txt, E1411,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11" s="6" t="str" cm="1">
        <f t="array" ref="J1411">_xlfn.LET(
 _xlpm.txt, E1411,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11" s="6" t="e" cm="1">
        <f t="array" ref="K1411">_xlfn.LET(
 _xlpm.txt, E1411,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11" s="6" t="str">
        <f>IFERROR(_xlfn.TEXTAFTER(_xlfn.TEXTBEFORE(E1411," PER"),"USD ")," ")</f>
        <v xml:space="preserve"> </v>
      </c>
      <c r="M1411" s="6" t="e">
        <f t="shared" si="111"/>
        <v>#VALUE!</v>
      </c>
      <c r="N1411" s="6">
        <v>650</v>
      </c>
      <c r="O1411" s="6" t="s">
        <v>28</v>
      </c>
      <c r="P1411" s="6">
        <v>530.44350769230778</v>
      </c>
      <c r="Q1411" s="6">
        <v>344788.28</v>
      </c>
      <c r="R1411" s="6">
        <v>7.4032590047774978</v>
      </c>
      <c r="S1411" s="6">
        <v>4812.118353105373</v>
      </c>
      <c r="T1411" s="27">
        <v>83852.5</v>
      </c>
      <c r="U1411" s="6">
        <f t="shared" si="112"/>
        <v>537.84676669708529</v>
      </c>
      <c r="V1411" s="6">
        <f t="shared" si="113"/>
        <v>2020</v>
      </c>
      <c r="W1411" s="10" t="str">
        <f>IFERROR(VLOOKUP(VALUE(D1411),'HSN Lookup'!$A:$B,2,0),"Unknown")</f>
        <v>Household Steel Items</v>
      </c>
      <c r="X1411" s="6" t="str">
        <f t="shared" si="114"/>
        <v>Other</v>
      </c>
    </row>
    <row r="1412" spans="1:24">
      <c r="A1412" s="25" t="s">
        <v>24</v>
      </c>
      <c r="B1412" s="6" t="s">
        <v>1891</v>
      </c>
      <c r="C1412" s="6" t="s">
        <v>26</v>
      </c>
      <c r="D1412" s="26" t="s">
        <v>32</v>
      </c>
      <c r="E1412" s="6" t="s">
        <v>1896</v>
      </c>
      <c r="F1412" s="6"/>
      <c r="G1412" s="6" t="str" cm="1">
        <f t="array" ref="G1412">_xlfn.LET(
 _xlpm.txt, TRIM(E1412),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-MP-96</v>
      </c>
      <c r="H1412" s="6" t="str">
        <f t="shared" si="110"/>
        <v xml:space="preserve"> TOTAL 18936 PCS</v>
      </c>
      <c r="I1412" s="6" t="str" cm="1">
        <f t="array" ref="I1412">_xlfn.LET(
 _xlpm.txt, E1412,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12" s="6" t="str" cm="1">
        <f t="array" ref="J1412">_xlfn.LET(
 _xlpm.txt, E1412,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12" s="6" t="e" cm="1">
        <f t="array" ref="K1412">_xlfn.LET(
 _xlpm.txt, E1412,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12" s="6" t="str">
        <f>IFERROR(_xlfn.TEXTAFTER(_xlfn.TEXTBEFORE(E1412," PER"),"USD ")," ")</f>
        <v xml:space="preserve"> </v>
      </c>
      <c r="M1412" s="6" t="e">
        <f t="shared" si="111"/>
        <v>#VALUE!</v>
      </c>
      <c r="N1412" s="6">
        <v>4050.2</v>
      </c>
      <c r="O1412" s="6" t="s">
        <v>28</v>
      </c>
      <c r="P1412" s="6">
        <v>253.3138684509407</v>
      </c>
      <c r="Q1412" s="6">
        <v>1025971.83</v>
      </c>
      <c r="R1412" s="6">
        <v>3.535434311946136</v>
      </c>
      <c r="S1412" s="6">
        <v>14319.21605024424</v>
      </c>
      <c r="T1412" s="27">
        <v>249516.4</v>
      </c>
      <c r="U1412" s="6">
        <f t="shared" si="112"/>
        <v>256.84930276288685</v>
      </c>
      <c r="V1412" s="6">
        <f t="shared" si="113"/>
        <v>2020</v>
      </c>
      <c r="W1412" s="10" t="str">
        <f>IFERROR(VLOOKUP(VALUE(D1412),'HSN Lookup'!$A:$B,2,0),"Unknown")</f>
        <v>Household Steel Items</v>
      </c>
      <c r="X1412" s="6" t="str">
        <f t="shared" si="114"/>
        <v>Holder</v>
      </c>
    </row>
    <row r="1413" spans="1:24">
      <c r="A1413" s="25" t="s">
        <v>24</v>
      </c>
      <c r="B1413" s="6" t="s">
        <v>1891</v>
      </c>
      <c r="C1413" s="6" t="s">
        <v>26</v>
      </c>
      <c r="D1413" s="26" t="s">
        <v>32</v>
      </c>
      <c r="E1413" s="6" t="s">
        <v>1897</v>
      </c>
      <c r="F1413" s="6"/>
      <c r="G1413" s="6" t="str" cm="1">
        <f t="array" ref="G1413">_xlfn.LET(
 _xlpm.txt, TRIM(E1413),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413" s="6" t="str">
        <f t="shared" si="110"/>
        <v>TOTAL 12000 PCS</v>
      </c>
      <c r="I1413" s="6" t="str" cm="1">
        <f t="array" ref="I1413">_xlfn.LET(
 _xlpm.txt, E1413,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13" s="6" t="str" cm="1">
        <f t="array" ref="J1413">_xlfn.LET(
 _xlpm.txt, E1413,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13" s="6" t="e" cm="1">
        <f t="array" ref="K1413">_xlfn.LET(
 _xlpm.txt, E1413,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13" s="6" t="str">
        <f>IFERROR(_xlfn.TEXTAFTER(_xlfn.TEXTBEFORE(E1413," PER"),"USD ")," ")</f>
        <v xml:space="preserve"> </v>
      </c>
      <c r="M1413" s="6" t="e">
        <f t="shared" si="111"/>
        <v>#VALUE!</v>
      </c>
      <c r="N1413" s="6">
        <v>1120</v>
      </c>
      <c r="O1413" s="6" t="s">
        <v>28</v>
      </c>
      <c r="P1413" s="6">
        <v>345.93410714285721</v>
      </c>
      <c r="Q1413" s="6">
        <v>387446.2</v>
      </c>
      <c r="R1413" s="6">
        <v>4.8281103578905391</v>
      </c>
      <c r="S1413" s="6">
        <v>5407.4836008374041</v>
      </c>
      <c r="T1413" s="27">
        <v>94226.9</v>
      </c>
      <c r="U1413" s="6">
        <f t="shared" si="112"/>
        <v>350.76221750074774</v>
      </c>
      <c r="V1413" s="6">
        <f t="shared" si="113"/>
        <v>2020</v>
      </c>
      <c r="W1413" s="10" t="str">
        <f>IFERROR(VLOOKUP(VALUE(D1413),'HSN Lookup'!$A:$B,2,0),"Unknown")</f>
        <v>Household Steel Items</v>
      </c>
      <c r="X1413" s="6" t="str">
        <f t="shared" si="114"/>
        <v>Other</v>
      </c>
    </row>
    <row r="1414" spans="1:24">
      <c r="A1414" s="25" t="s">
        <v>24</v>
      </c>
      <c r="B1414" s="6" t="s">
        <v>1898</v>
      </c>
      <c r="C1414" s="6" t="s">
        <v>26</v>
      </c>
      <c r="D1414" s="26" t="s">
        <v>32</v>
      </c>
      <c r="E1414" s="6" t="s">
        <v>1899</v>
      </c>
      <c r="F1414" s="6"/>
      <c r="G1414" s="6" t="str" cm="1">
        <f t="array" ref="G1414">_xlfn.LET(
 _xlpm.txt, TRIM(E1414),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414" s="6" t="str">
        <f t="shared" si="110"/>
        <v>TOTAL 60000 PCS</v>
      </c>
      <c r="I1414" s="6" t="str" cm="1">
        <f t="array" ref="I1414">_xlfn.LET(
 _xlpm.txt, E1414,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14" s="6" t="str" cm="1">
        <f t="array" ref="J1414">_xlfn.LET(
 _xlpm.txt, E1414,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14" s="6" t="e" cm="1">
        <f t="array" ref="K1414">_xlfn.LET(
 _xlpm.txt, E1414,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14" s="6" t="str">
        <f>IFERROR(_xlfn.TEXTAFTER(_xlfn.TEXTBEFORE(E1414," PER"),"USD ")," ")</f>
        <v xml:space="preserve"> </v>
      </c>
      <c r="M1414" s="6" t="e">
        <f t="shared" si="111"/>
        <v>#VALUE!</v>
      </c>
      <c r="N1414" s="6">
        <v>5600</v>
      </c>
      <c r="O1414" s="6" t="s">
        <v>28</v>
      </c>
      <c r="P1414" s="6">
        <v>343.15831428571431</v>
      </c>
      <c r="Q1414" s="6">
        <v>1921686.56</v>
      </c>
      <c r="R1414" s="6">
        <v>4.7893693549995016</v>
      </c>
      <c r="S1414" s="6">
        <v>26820.468387997211</v>
      </c>
      <c r="T1414" s="27">
        <v>467354.3</v>
      </c>
      <c r="U1414" s="6">
        <f t="shared" si="112"/>
        <v>347.94768364071382</v>
      </c>
      <c r="V1414" s="6">
        <f t="shared" si="113"/>
        <v>2020</v>
      </c>
      <c r="W1414" s="10" t="str">
        <f>IFERROR(VLOOKUP(VALUE(D1414),'HSN Lookup'!$A:$B,2,0),"Unknown")</f>
        <v>Household Steel Items</v>
      </c>
      <c r="X1414" s="6" t="str">
        <f t="shared" si="114"/>
        <v>Other</v>
      </c>
    </row>
    <row r="1415" spans="1:24">
      <c r="A1415" s="25" t="s">
        <v>24</v>
      </c>
      <c r="B1415" s="6" t="s">
        <v>1898</v>
      </c>
      <c r="C1415" s="6" t="s">
        <v>26</v>
      </c>
      <c r="D1415" s="26" t="s">
        <v>32</v>
      </c>
      <c r="E1415" s="6" t="s">
        <v>1900</v>
      </c>
      <c r="F1415" s="6"/>
      <c r="G1415" s="6" t="str" cm="1">
        <f t="array" ref="G1415">_xlfn.LET(
 _xlpm.txt, TRIM(E1415),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SG805-AM-06</v>
      </c>
      <c r="H1415" s="6" t="str">
        <f t="shared" si="110"/>
        <v>TOTAL 14400 PCS</v>
      </c>
      <c r="I1415" s="6" t="str" cm="1">
        <f t="array" ref="I1415">_xlfn.LET(
 _xlpm.txt, E1415,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15" s="6" t="str" cm="1">
        <f t="array" ref="J1415">_xlfn.LET(
 _xlpm.txt, E1415,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15" s="6" t="e" cm="1">
        <f t="array" ref="K1415">_xlfn.LET(
 _xlpm.txt, E1415,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15" s="6" t="str">
        <f>IFERROR(_xlfn.TEXTAFTER(_xlfn.TEXTBEFORE(E1415," PER"),"USD ")," ")</f>
        <v xml:space="preserve"> </v>
      </c>
      <c r="M1415" s="6" t="e">
        <f t="shared" si="111"/>
        <v>#VALUE!</v>
      </c>
      <c r="N1415" s="6">
        <v>2280</v>
      </c>
      <c r="O1415" s="6" t="s">
        <v>28</v>
      </c>
      <c r="P1415" s="6">
        <v>508.59969736842112</v>
      </c>
      <c r="Q1415" s="6">
        <v>1159607.31</v>
      </c>
      <c r="R1415" s="6">
        <v>7.09839075182723</v>
      </c>
      <c r="S1415" s="6">
        <v>16184.330914166079</v>
      </c>
      <c r="T1415" s="27">
        <v>282016.5</v>
      </c>
      <c r="U1415" s="6">
        <f t="shared" si="112"/>
        <v>515.69808812024837</v>
      </c>
      <c r="V1415" s="6">
        <f t="shared" si="113"/>
        <v>2020</v>
      </c>
      <c r="W1415" s="10" t="str">
        <f>IFERROR(VLOOKUP(VALUE(D1415),'HSN Lookup'!$A:$B,2,0),"Unknown")</f>
        <v>Household Steel Items</v>
      </c>
      <c r="X1415" s="6" t="str">
        <f t="shared" si="114"/>
        <v>Other</v>
      </c>
    </row>
    <row r="1416" spans="1:24">
      <c r="A1416" s="25" t="s">
        <v>24</v>
      </c>
      <c r="B1416" s="6" t="s">
        <v>1898</v>
      </c>
      <c r="C1416" s="6" t="s">
        <v>26</v>
      </c>
      <c r="D1416" s="26" t="s">
        <v>32</v>
      </c>
      <c r="E1416" s="6" t="s">
        <v>1901</v>
      </c>
      <c r="F1416" s="6"/>
      <c r="G1416" s="6" t="str" cm="1">
        <f t="array" ref="G1416">_xlfn.LET(
 _xlpm.txt, TRIM(E1416),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KOOU 750ML-MP-202</v>
      </c>
      <c r="H1416" s="6" t="str">
        <f t="shared" si="110"/>
        <v>TOTAL 21348PCS</v>
      </c>
      <c r="I1416" s="6" t="str" cm="1">
        <f t="array" ref="I1416">_xlfn.LET(
 _xlpm.txt, E1416,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16" s="6" t="str" cm="1">
        <f t="array" ref="J1416">_xlfn.LET(
 _xlpm.txt, E1416,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16" s="6" t="e" cm="1">
        <f t="array" ref="K1416">_xlfn.LET(
 _xlpm.txt, E1416,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16" s="6" t="str">
        <f>IFERROR(_xlfn.TEXTAFTER(_xlfn.TEXTBEFORE(E1416," PER"),"USD ")," ")</f>
        <v xml:space="preserve"> </v>
      </c>
      <c r="M1416" s="6" t="e">
        <f t="shared" si="111"/>
        <v>#VALUE!</v>
      </c>
      <c r="N1416" s="6">
        <v>4032.4</v>
      </c>
      <c r="O1416" s="6" t="s">
        <v>28</v>
      </c>
      <c r="P1416" s="6">
        <v>438.27924065072909</v>
      </c>
      <c r="Q1416" s="6">
        <v>1767317.21</v>
      </c>
      <c r="R1416" s="6">
        <v>6.1169468339250388</v>
      </c>
      <c r="S1416" s="6">
        <v>24665.97641311933</v>
      </c>
      <c r="T1416" s="27">
        <v>429811.6</v>
      </c>
      <c r="U1416" s="6">
        <f t="shared" si="112"/>
        <v>444.39618748465415</v>
      </c>
      <c r="V1416" s="6">
        <f t="shared" si="113"/>
        <v>2020</v>
      </c>
      <c r="W1416" s="10" t="str">
        <f>IFERROR(VLOOKUP(VALUE(D1416),'HSN Lookup'!$A:$B,2,0),"Unknown")</f>
        <v>Household Steel Items</v>
      </c>
      <c r="X1416" s="6" t="str">
        <f t="shared" si="114"/>
        <v>Other</v>
      </c>
    </row>
    <row r="1417" spans="1:24">
      <c r="A1417" s="25" t="s">
        <v>24</v>
      </c>
      <c r="B1417" s="6" t="s">
        <v>1898</v>
      </c>
      <c r="C1417" s="6" t="s">
        <v>26</v>
      </c>
      <c r="D1417" s="26" t="s">
        <v>32</v>
      </c>
      <c r="E1417" s="6" t="s">
        <v>1902</v>
      </c>
      <c r="F1417" s="6"/>
      <c r="G1417" s="6" t="str" cm="1">
        <f t="array" ref="G1417">_xlfn.LET(
 _xlpm.txt, TRIM(E1417),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SG-702 -SB-01</v>
      </c>
      <c r="H1417" s="6" t="str">
        <f t="shared" si="110"/>
        <v xml:space="preserve">TOTAL 12528 PCS </v>
      </c>
      <c r="I1417" s="6" t="str" cm="1">
        <f t="array" ref="I1417">_xlfn.LET(
 _xlpm.txt, E1417,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17" s="6" t="str" cm="1">
        <f t="array" ref="J1417">_xlfn.LET(
 _xlpm.txt, E1417,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17" s="6" t="e" cm="1">
        <f t="array" ref="K1417">_xlfn.LET(
 _xlpm.txt, E1417,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17" s="6" t="str">
        <f>IFERROR(_xlfn.TEXTAFTER(_xlfn.TEXTBEFORE(E1417," PER"),"USD ")," ")</f>
        <v xml:space="preserve"> </v>
      </c>
      <c r="M1417" s="6" t="e">
        <f t="shared" si="111"/>
        <v>#VALUE!</v>
      </c>
      <c r="N1417" s="6">
        <v>2053.1999999999998</v>
      </c>
      <c r="O1417" s="6" t="s">
        <v>28</v>
      </c>
      <c r="P1417" s="6">
        <v>509.72754724332748</v>
      </c>
      <c r="Q1417" s="6">
        <v>1046572.6</v>
      </c>
      <c r="R1417" s="6">
        <v>7.1141318526633288</v>
      </c>
      <c r="S1417" s="6">
        <v>14606.735519888351</v>
      </c>
      <c r="T1417" s="27">
        <v>254526.5</v>
      </c>
      <c r="U1417" s="6">
        <f t="shared" si="112"/>
        <v>516.8416790959908</v>
      </c>
      <c r="V1417" s="6">
        <f t="shared" si="113"/>
        <v>2020</v>
      </c>
      <c r="W1417" s="10" t="str">
        <f>IFERROR(VLOOKUP(VALUE(D1417),'HSN Lookup'!$A:$B,2,0),"Unknown")</f>
        <v>Household Steel Items</v>
      </c>
      <c r="X1417" s="6" t="str">
        <f t="shared" si="114"/>
        <v>Other</v>
      </c>
    </row>
    <row r="1418" spans="1:24">
      <c r="A1418" s="25" t="s">
        <v>24</v>
      </c>
      <c r="B1418" s="6" t="s">
        <v>1898</v>
      </c>
      <c r="C1418" s="6" t="s">
        <v>26</v>
      </c>
      <c r="D1418" s="26" t="s">
        <v>32</v>
      </c>
      <c r="E1418" s="6" t="s">
        <v>1903</v>
      </c>
      <c r="F1418" s="6"/>
      <c r="G1418" s="6" t="str" cm="1">
        <f t="array" ref="G1418">_xlfn.LET(
 _xlpm.txt, TRIM(E1418),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S-308-C6 -NP-20</v>
      </c>
      <c r="H1418" s="6" t="str">
        <f t="shared" si="110"/>
        <v>TOTAL 22320 PCS (NOT VACUUM BOTTLE</v>
      </c>
      <c r="I1418" s="6" t="str" cm="1">
        <f t="array" ref="I1418">_xlfn.LET(
 _xlpm.txt, E1418,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18" s="6" t="str" cm="1">
        <f t="array" ref="J1418">_xlfn.LET(
 _xlpm.txt, E1418,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18" s="6" t="e" cm="1">
        <f t="array" ref="K1418">_xlfn.LET(
 _xlpm.txt, E1418,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18" s="6" t="str">
        <f>IFERROR(_xlfn.TEXTAFTER(_xlfn.TEXTBEFORE(E1418," PER"),"USD ")," ")</f>
        <v xml:space="preserve"> </v>
      </c>
      <c r="M1418" s="6" t="e">
        <f t="shared" si="111"/>
        <v>#VALUE!</v>
      </c>
      <c r="N1418" s="6">
        <v>3968</v>
      </c>
      <c r="O1418" s="6" t="s">
        <v>28</v>
      </c>
      <c r="P1418" s="6">
        <v>432.65136844758058</v>
      </c>
      <c r="Q1418" s="6">
        <v>1716760.63</v>
      </c>
      <c r="R1418" s="6">
        <v>6.0384001179006361</v>
      </c>
      <c r="S1418" s="6">
        <v>23960.371667829721</v>
      </c>
      <c r="T1418" s="27">
        <v>417516.2</v>
      </c>
      <c r="U1418" s="6">
        <f t="shared" si="112"/>
        <v>438.68976856548124</v>
      </c>
      <c r="V1418" s="6">
        <f t="shared" si="113"/>
        <v>2020</v>
      </c>
      <c r="W1418" s="10" t="str">
        <f>IFERROR(VLOOKUP(VALUE(D1418),'HSN Lookup'!$A:$B,2,0),"Unknown")</f>
        <v>Household Steel Items</v>
      </c>
      <c r="X1418" s="6" t="str">
        <f t="shared" si="114"/>
        <v>Other</v>
      </c>
    </row>
    <row r="1419" spans="1:24">
      <c r="A1419" s="25" t="s">
        <v>24</v>
      </c>
      <c r="B1419" s="6" t="s">
        <v>1898</v>
      </c>
      <c r="C1419" s="6" t="s">
        <v>26</v>
      </c>
      <c r="D1419" s="26" t="s">
        <v>32</v>
      </c>
      <c r="E1419" s="6" t="s">
        <v>1904</v>
      </c>
      <c r="F1419" s="6"/>
      <c r="G1419" s="6" t="str" cm="1">
        <f t="array" ref="G1419">_xlfn.LET(
 _xlpm.txt, TRIM(E1419),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S115 -NP-21</v>
      </c>
      <c r="H1419" s="6" t="str">
        <f t="shared" si="110"/>
        <v>TOTAL 3168 PCS</v>
      </c>
      <c r="I1419" s="6" t="str" cm="1">
        <f t="array" ref="I1419">_xlfn.LET(
 _xlpm.txt, E1419,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19" s="6" t="str" cm="1">
        <f t="array" ref="J1419">_xlfn.LET(
 _xlpm.txt, E1419,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19" s="6" t="e" cm="1">
        <f t="array" ref="K1419">_xlfn.LET(
 _xlpm.txt, E1419,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19" s="6" t="str">
        <f>IFERROR(_xlfn.TEXTAFTER(_xlfn.TEXTBEFORE(E1419," PER"),"USD ")," ")</f>
        <v xml:space="preserve"> </v>
      </c>
      <c r="M1419" s="6" t="e">
        <f t="shared" si="111"/>
        <v>#VALUE!</v>
      </c>
      <c r="N1419" s="6">
        <v>563.20000000000005</v>
      </c>
      <c r="O1419" s="6" t="s">
        <v>28</v>
      </c>
      <c r="P1419" s="6">
        <v>452.97159090909088</v>
      </c>
      <c r="Q1419" s="6">
        <v>255113.60000000001</v>
      </c>
      <c r="R1419" s="6">
        <v>6.3220040601408352</v>
      </c>
      <c r="S1419" s="6">
        <v>3560.552686671318</v>
      </c>
      <c r="T1419" s="27">
        <v>62043.6</v>
      </c>
      <c r="U1419" s="6">
        <f t="shared" si="112"/>
        <v>459.29359496923172</v>
      </c>
      <c r="V1419" s="6">
        <f t="shared" si="113"/>
        <v>2020</v>
      </c>
      <c r="W1419" s="10" t="str">
        <f>IFERROR(VLOOKUP(VALUE(D1419),'HSN Lookup'!$A:$B,2,0),"Unknown")</f>
        <v>Household Steel Items</v>
      </c>
      <c r="X1419" s="6" t="str">
        <f t="shared" si="114"/>
        <v>Other</v>
      </c>
    </row>
    <row r="1420" spans="1:24">
      <c r="A1420" s="25" t="s">
        <v>24</v>
      </c>
      <c r="B1420" s="6" t="s">
        <v>1905</v>
      </c>
      <c r="C1420" s="6" t="s">
        <v>26</v>
      </c>
      <c r="D1420" s="26" t="s">
        <v>32</v>
      </c>
      <c r="E1420" s="6" t="s">
        <v>1906</v>
      </c>
      <c r="F1420" s="6" t="str">
        <f>LEFT(E1420, FIND(" ", E1420)-1)</f>
        <v>KW-830</v>
      </c>
      <c r="G1420" s="6" t="str" cm="1">
        <f t="array" ref="G1420">_xlfn.LET(
 _xlpm.txt, TRIM(E1420),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 BOTTLE 1000ML</v>
      </c>
      <c r="H1420" s="6" t="str">
        <f t="shared" si="110"/>
        <v>KW-830</v>
      </c>
      <c r="I1420" s="6" t="str" cm="1">
        <f t="array" ref="I1420">_xlfn.LET(
 _xlpm.txt, E1420,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20" s="6" t="e" cm="1">
        <f t="array" ref="J1420">_xlfn.LET(
 _xlpm.txt, E1420,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420" s="6" t="str" cm="1">
        <f t="array" ref="K1420">_xlfn.LET(
 _xlpm.txt, E1420,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420" s="6" t="str">
        <f>IFERROR(_xlfn.TEXTAFTER(_xlfn.TEXTBEFORE(E1420," PER"),"USD ")," ")</f>
        <v>0.98</v>
      </c>
      <c r="M1420" s="6" t="str">
        <f t="shared" si="111"/>
        <v>PCS</v>
      </c>
      <c r="N1420" s="6">
        <v>6790</v>
      </c>
      <c r="O1420" s="6" t="s">
        <v>28</v>
      </c>
      <c r="P1420" s="6">
        <v>373.83264212076591</v>
      </c>
      <c r="Q1420" s="6">
        <v>2538323.64</v>
      </c>
      <c r="R1420" s="6">
        <v>5.2174827930323211</v>
      </c>
      <c r="S1420" s="6">
        <v>35426.708164689458</v>
      </c>
      <c r="T1420" s="27">
        <v>617320.30000000005</v>
      </c>
      <c r="U1420" s="6">
        <f t="shared" si="112"/>
        <v>379.05012491379824</v>
      </c>
      <c r="V1420" s="6">
        <f t="shared" si="113"/>
        <v>2020</v>
      </c>
      <c r="W1420" s="10" t="str">
        <f>IFERROR(VLOOKUP(VALUE(D1420),'HSN Lookup'!$A:$B,2,0),"Unknown")</f>
        <v>Household Steel Items</v>
      </c>
      <c r="X1420" s="6" t="str">
        <f t="shared" si="114"/>
        <v>Other</v>
      </c>
    </row>
    <row r="1421" spans="1:24">
      <c r="A1421" s="25" t="s">
        <v>24</v>
      </c>
      <c r="B1421" s="6" t="s">
        <v>1907</v>
      </c>
      <c r="C1421" s="6" t="s">
        <v>26</v>
      </c>
      <c r="D1421" s="26" t="s">
        <v>29</v>
      </c>
      <c r="E1421" s="6" t="s">
        <v>1908</v>
      </c>
      <c r="F1421" s="6"/>
      <c r="G1421" s="6" t="str" cm="1">
        <f t="array" ref="G1421">_xlfn.LET(
 _xlpm.txt, TRIM(E1421),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 - OKS-4156</v>
      </c>
      <c r="H1421" s="6" t="str">
        <f t="shared" si="110"/>
        <v>STEEL</v>
      </c>
      <c r="I1421" s="6" t="str" cm="1">
        <f t="array" ref="I1421">_xlfn.LET(
 _xlpm.txt, E1421,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21" s="6" t="e" cm="1">
        <f t="array" ref="J1421">_xlfn.LET(
 _xlpm.txt, E1421,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421" s="6" t="str" cm="1">
        <f t="array" ref="K1421">_xlfn.LET(
 _xlpm.txt, E1421,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421" s="6" t="str">
        <f>IFERROR(_xlfn.TEXTAFTER(_xlfn.TEXTBEFORE(E1421," PER"),"USD ")," ")</f>
        <v>0.268</v>
      </c>
      <c r="M1421" s="6" t="str">
        <f t="shared" si="111"/>
        <v>PCS</v>
      </c>
      <c r="N1421" s="6">
        <v>9212</v>
      </c>
      <c r="O1421" s="6" t="s">
        <v>28</v>
      </c>
      <c r="P1421" s="6">
        <v>213.64271819366039</v>
      </c>
      <c r="Q1421" s="6">
        <v>1968076.72</v>
      </c>
      <c r="R1421" s="6">
        <v>2.9817546154034948</v>
      </c>
      <c r="S1421" s="6">
        <v>27467.923517096999</v>
      </c>
      <c r="T1421" s="27">
        <v>609710.19999999995</v>
      </c>
      <c r="U1421" s="6">
        <f t="shared" si="112"/>
        <v>216.62447280906389</v>
      </c>
      <c r="V1421" s="6">
        <f t="shared" si="113"/>
        <v>2020</v>
      </c>
      <c r="W1421" s="10" t="str">
        <f>IFERROR(VLOOKUP(VALUE(D1421),'HSN Lookup'!$A:$B,2,0),"Unknown")</f>
        <v>Steel Scrubbers</v>
      </c>
      <c r="X1421" s="6" t="str">
        <f t="shared" si="114"/>
        <v>Scrubber</v>
      </c>
    </row>
    <row r="1422" spans="1:24">
      <c r="A1422" s="25" t="s">
        <v>24</v>
      </c>
      <c r="B1422" s="6" t="s">
        <v>1909</v>
      </c>
      <c r="C1422" s="6" t="s">
        <v>26</v>
      </c>
      <c r="D1422" s="26" t="s">
        <v>32</v>
      </c>
      <c r="E1422" s="6" t="s">
        <v>1910</v>
      </c>
      <c r="F1422" s="6"/>
      <c r="G1422" s="6" t="str" cm="1">
        <f t="array" ref="G1422">_xlfn.LET(
 _xlpm.txt, TRIM(E1422),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HANDLE-DS-25</v>
      </c>
      <c r="H1422" s="6" t="str">
        <f t="shared" si="110"/>
        <v>TOTAL 102000 PCS</v>
      </c>
      <c r="I1422" s="6" t="str" cm="1">
        <f t="array" ref="I1422">_xlfn.LET(
 _xlpm.txt, E1422,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22" s="6" t="str" cm="1">
        <f t="array" ref="J1422">_xlfn.LET(
 _xlpm.txt, E1422,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22" s="6" t="e" cm="1">
        <f t="array" ref="K1422">_xlfn.LET(
 _xlpm.txt, E1422,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22" s="6" t="str">
        <f>IFERROR(_xlfn.TEXTAFTER(_xlfn.TEXTBEFORE(E1422," PER"),"USD ")," ")</f>
        <v xml:space="preserve"> </v>
      </c>
      <c r="M1422" s="6" t="e">
        <f t="shared" si="111"/>
        <v>#VALUE!</v>
      </c>
      <c r="N1422" s="6">
        <v>3400</v>
      </c>
      <c r="O1422" s="6" t="s">
        <v>28</v>
      </c>
      <c r="P1422" s="6">
        <v>471.79493529411758</v>
      </c>
      <c r="Q1422" s="6">
        <v>1604102.78</v>
      </c>
      <c r="R1422" s="6">
        <v>6.5390843422608116</v>
      </c>
      <c r="S1422" s="6">
        <v>22232.886763686762</v>
      </c>
      <c r="T1422" s="27">
        <v>390117.8</v>
      </c>
      <c r="U1422" s="6">
        <f t="shared" si="112"/>
        <v>478.3340196363784</v>
      </c>
      <c r="V1422" s="6">
        <f t="shared" si="113"/>
        <v>2020</v>
      </c>
      <c r="W1422" s="10" t="str">
        <f>IFERROR(VLOOKUP(VALUE(D1422),'HSN Lookup'!$A:$B,2,0),"Unknown")</f>
        <v>Household Steel Items</v>
      </c>
      <c r="X1422" s="6" t="str">
        <f t="shared" si="114"/>
        <v>Other</v>
      </c>
    </row>
    <row r="1423" spans="1:24">
      <c r="A1423" s="25" t="s">
        <v>24</v>
      </c>
      <c r="B1423" s="6" t="s">
        <v>1909</v>
      </c>
      <c r="C1423" s="6" t="s">
        <v>26</v>
      </c>
      <c r="D1423" s="26" t="s">
        <v>32</v>
      </c>
      <c r="E1423" s="6" t="s">
        <v>1911</v>
      </c>
      <c r="F1423" s="6"/>
      <c r="G1423" s="6" t="str" cm="1">
        <f t="array" ref="G1423">_xlfn.LET(
 _xlpm.txt, TRIM(E1423),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BLENDER-RS-02</v>
      </c>
      <c r="H1423" s="6" t="str">
        <f t="shared" si="110"/>
        <v>TOTAL 20400 PCS</v>
      </c>
      <c r="I1423" s="6" t="str" cm="1">
        <f t="array" ref="I1423">_xlfn.LET(
 _xlpm.txt, E1423,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23" s="6" t="str" cm="1">
        <f t="array" ref="J1423">_xlfn.LET(
 _xlpm.txt, E1423,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23" s="6" t="e" cm="1">
        <f t="array" ref="K1423">_xlfn.LET(
 _xlpm.txt, E1423,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23" s="6" t="str">
        <f>IFERROR(_xlfn.TEXTAFTER(_xlfn.TEXTBEFORE(E1423," PER"),"USD ")," ")</f>
        <v xml:space="preserve"> </v>
      </c>
      <c r="M1423" s="6" t="e">
        <f t="shared" si="111"/>
        <v>#VALUE!</v>
      </c>
      <c r="N1423" s="6">
        <v>1326</v>
      </c>
      <c r="O1423" s="6" t="s">
        <v>28</v>
      </c>
      <c r="P1423" s="6">
        <v>533.05778280542984</v>
      </c>
      <c r="Q1423" s="6">
        <v>706834.62</v>
      </c>
      <c r="R1423" s="6">
        <v>7.3881882578715148</v>
      </c>
      <c r="S1423" s="6">
        <v>9796.7376299376283</v>
      </c>
      <c r="T1423" s="27">
        <v>171902.2</v>
      </c>
      <c r="U1423" s="6">
        <f t="shared" si="112"/>
        <v>540.44597106330139</v>
      </c>
      <c r="V1423" s="6">
        <f t="shared" si="113"/>
        <v>2020</v>
      </c>
      <c r="W1423" s="10" t="str">
        <f>IFERROR(VLOOKUP(VALUE(D1423),'HSN Lookup'!$A:$B,2,0),"Unknown")</f>
        <v>Household Steel Items</v>
      </c>
      <c r="X1423" s="6" t="str">
        <f t="shared" si="114"/>
        <v>Other</v>
      </c>
    </row>
    <row r="1424" spans="1:24">
      <c r="A1424" s="25" t="s">
        <v>24</v>
      </c>
      <c r="B1424" s="6" t="s">
        <v>1909</v>
      </c>
      <c r="C1424" s="6" t="s">
        <v>26</v>
      </c>
      <c r="D1424" s="26" t="s">
        <v>32</v>
      </c>
      <c r="E1424" s="6" t="s">
        <v>1892</v>
      </c>
      <c r="F1424" s="6"/>
      <c r="G1424" s="6" t="str" cm="1">
        <f t="array" ref="G1424">_xlfn.LET(
 _xlpm.txt, TRIM(E1424),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424" s="6" t="str">
        <f t="shared" si="110"/>
        <v>TOTAL 61200 PCS</v>
      </c>
      <c r="I1424" s="6" t="str" cm="1">
        <f t="array" ref="I1424">_xlfn.LET(
 _xlpm.txt, E1424,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24" s="6" t="str" cm="1">
        <f t="array" ref="J1424">_xlfn.LET(
 _xlpm.txt, E1424,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24" s="6" t="e" cm="1">
        <f t="array" ref="K1424">_xlfn.LET(
 _xlpm.txt, E1424,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24" s="6" t="str">
        <f>IFERROR(_xlfn.TEXTAFTER(_xlfn.TEXTBEFORE(E1424," PER"),"USD ")," ")</f>
        <v xml:space="preserve"> </v>
      </c>
      <c r="M1424" s="6" t="e">
        <f t="shared" si="111"/>
        <v>#VALUE!</v>
      </c>
      <c r="N1424" s="6">
        <v>2805</v>
      </c>
      <c r="O1424" s="6" t="s">
        <v>28</v>
      </c>
      <c r="P1424" s="6">
        <v>499.08885561497328</v>
      </c>
      <c r="Q1424" s="6">
        <v>1399944.24</v>
      </c>
      <c r="R1424" s="6">
        <v>6.9173784562019858</v>
      </c>
      <c r="S1424" s="6">
        <v>19403.24656964657</v>
      </c>
      <c r="T1424" s="27">
        <v>340466.4</v>
      </c>
      <c r="U1424" s="6">
        <f t="shared" si="112"/>
        <v>506.00623407117524</v>
      </c>
      <c r="V1424" s="6">
        <f t="shared" si="113"/>
        <v>2020</v>
      </c>
      <c r="W1424" s="10" t="str">
        <f>IFERROR(VLOOKUP(VALUE(D1424),'HSN Lookup'!$A:$B,2,0),"Unknown")</f>
        <v>Household Steel Items</v>
      </c>
      <c r="X1424" s="6" t="str">
        <f t="shared" si="114"/>
        <v>Tea Strainer</v>
      </c>
    </row>
    <row r="1425" spans="1:24">
      <c r="A1425" s="25" t="s">
        <v>24</v>
      </c>
      <c r="B1425" s="6" t="s">
        <v>1912</v>
      </c>
      <c r="C1425" s="6" t="s">
        <v>26</v>
      </c>
      <c r="D1425" s="26" t="s">
        <v>29</v>
      </c>
      <c r="E1425" s="6" t="s">
        <v>1913</v>
      </c>
      <c r="F1425" s="6" t="str">
        <f>LEFT(E1425, FIND(" ", E1425)-1)</f>
        <v>SS</v>
      </c>
      <c r="G1425" s="6" t="str" cm="1">
        <f t="array" ref="G1425">_xlfn.LET(
 _xlpm.txt, TRIM(E1425),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SET-SS410</v>
      </c>
      <c r="H1425" s="6" t="str">
        <f t="shared" si="110"/>
        <v>TOTAL 124200 SET</v>
      </c>
      <c r="I1425" s="6" t="str" cm="1">
        <f t="array" ref="I1425">_xlfn.LET(
 _xlpm.txt, E1425,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25" s="6" t="str" cm="1">
        <f t="array" ref="J1425">_xlfn.LET(
 _xlpm.txt, E1425,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25" s="6" t="e" cm="1">
        <f t="array" ref="K1425">_xlfn.LET(
 _xlpm.txt, E1425,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25" s="6" t="str">
        <f>IFERROR(_xlfn.TEXTAFTER(_xlfn.TEXTBEFORE(E1425," PER"),"USD ")," ")</f>
        <v xml:space="preserve"> </v>
      </c>
      <c r="M1425" s="6" t="e">
        <f t="shared" si="111"/>
        <v>#VALUE!</v>
      </c>
      <c r="N1425" s="6">
        <v>7659</v>
      </c>
      <c r="O1425" s="6" t="s">
        <v>28</v>
      </c>
      <c r="P1425" s="6">
        <v>198.82503590547071</v>
      </c>
      <c r="Q1425" s="6">
        <v>1522800.95</v>
      </c>
      <c r="R1425" s="6">
        <v>2.755717753367577</v>
      </c>
      <c r="S1425" s="6">
        <v>21106.042273042269</v>
      </c>
      <c r="T1425" s="27">
        <v>471763.7</v>
      </c>
      <c r="U1425" s="6">
        <f t="shared" si="112"/>
        <v>201.58075365883829</v>
      </c>
      <c r="V1425" s="6">
        <f t="shared" si="113"/>
        <v>2020</v>
      </c>
      <c r="W1425" s="10" t="str">
        <f>IFERROR(VLOOKUP(VALUE(D1425),'HSN Lookup'!$A:$B,2,0),"Unknown")</f>
        <v>Steel Scrubbers</v>
      </c>
      <c r="X1425" s="6" t="str">
        <f t="shared" si="114"/>
        <v>Scrubber</v>
      </c>
    </row>
    <row r="1426" spans="1:24">
      <c r="A1426" s="25" t="s">
        <v>24</v>
      </c>
      <c r="B1426" s="6" t="s">
        <v>1914</v>
      </c>
      <c r="C1426" s="6" t="s">
        <v>26</v>
      </c>
      <c r="D1426" s="26" t="s">
        <v>32</v>
      </c>
      <c r="E1426" s="6" t="s">
        <v>1829</v>
      </c>
      <c r="F1426" s="6" t="str">
        <f>LEFT(E1426, FIND(" ", E1426)-1)</f>
        <v>KWP-1000B</v>
      </c>
      <c r="G1426" s="6" t="str" cm="1">
        <f t="array" ref="G1426">_xlfn.LET(
 _xlpm.txt, TRIM(E1426),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1000ML</v>
      </c>
      <c r="H1426" s="6" t="str">
        <f t="shared" si="110"/>
        <v>KWP-1000B</v>
      </c>
      <c r="I1426" s="6" cm="1">
        <f t="array" ref="I1426">_xlfn.LET(
 _xlpm.txt, E1426,
 _xlpm.afterQty, IFERROR(_xlfn.TEXTAFTER(_xlpm.txt, "QTY:"), ""),
 _xlpm.numberText, TRIM(_xlfn.TEXTBEFORE(_xlpm.afterQty, " ")),
 _xlpm.cleanNum, SUBSTITUTE(_xlpm.numberText, ",", ""),
 IF(ISNUMBER(--_xlpm.cleanNum), --_xlpm.cleanNum, "")
)</f>
        <v>27000</v>
      </c>
      <c r="J1426" s="6" cm="1">
        <f t="array" ref="J1426">_xlfn.LET(
 _xlpm.txt, E1426,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1426" s="6" t="str" cm="1">
        <f t="array" ref="K1426">_xlfn.LET(
 _xlpm.txt, E1426,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426" s="6" t="str">
        <f>IFERROR(_xlfn.TEXTAFTER(_xlfn.TEXTBEFORE(E1426," PER"),"USD ")," ")</f>
        <v>1.45</v>
      </c>
      <c r="M1426" s="6" t="str">
        <f t="shared" si="111"/>
        <v>PCS</v>
      </c>
      <c r="N1426" s="6">
        <v>6097.5</v>
      </c>
      <c r="O1426" s="6" t="s">
        <v>28</v>
      </c>
      <c r="P1426" s="6">
        <v>470.88073144731442</v>
      </c>
      <c r="Q1426" s="6">
        <v>2871195.26</v>
      </c>
      <c r="R1426" s="6">
        <v>6.5264134642732419</v>
      </c>
      <c r="S1426" s="6">
        <v>39794.806098406087</v>
      </c>
      <c r="T1426" s="27">
        <v>698274.7</v>
      </c>
      <c r="U1426" s="6">
        <f t="shared" si="112"/>
        <v>477.40714491158764</v>
      </c>
      <c r="V1426" s="6">
        <f t="shared" si="113"/>
        <v>2020</v>
      </c>
      <c r="W1426" s="10" t="str">
        <f>IFERROR(VLOOKUP(VALUE(D1426),'HSN Lookup'!$A:$B,2,0),"Unknown")</f>
        <v>Household Steel Items</v>
      </c>
      <c r="X1426" s="6" t="str">
        <f t="shared" si="114"/>
        <v>Other</v>
      </c>
    </row>
    <row r="1427" spans="1:24">
      <c r="A1427" s="25" t="s">
        <v>24</v>
      </c>
      <c r="B1427" s="6" t="s">
        <v>1915</v>
      </c>
      <c r="C1427" s="6" t="s">
        <v>26</v>
      </c>
      <c r="D1427" s="26" t="s">
        <v>32</v>
      </c>
      <c r="E1427" s="6" t="s">
        <v>1916</v>
      </c>
      <c r="F1427" s="6"/>
      <c r="G1427" s="6" t="str" cm="1">
        <f t="array" ref="G1427">_xlfn.LET(
 _xlpm.txt, TRIM(E1427),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SG805-AM-06</v>
      </c>
      <c r="H1427" s="6" t="str">
        <f t="shared" si="110"/>
        <v>TOTAL 10800 PCS</v>
      </c>
      <c r="I1427" s="6" t="str" cm="1">
        <f t="array" ref="I1427">_xlfn.LET(
 _xlpm.txt, E1427,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27" s="6" t="str" cm="1">
        <f t="array" ref="J1427">_xlfn.LET(
 _xlpm.txt, E1427,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27" s="6" t="e" cm="1">
        <f t="array" ref="K1427">_xlfn.LET(
 _xlpm.txt, E1427,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27" s="6" t="str">
        <f>IFERROR(_xlfn.TEXTAFTER(_xlfn.TEXTBEFORE(E1427," PER"),"USD ")," ")</f>
        <v xml:space="preserve"> </v>
      </c>
      <c r="M1427" s="6" t="e">
        <f t="shared" si="111"/>
        <v>#VALUE!</v>
      </c>
      <c r="N1427" s="6">
        <v>1710</v>
      </c>
      <c r="O1427" s="6" t="s">
        <v>28</v>
      </c>
      <c r="P1427" s="6">
        <v>506.4737953216374</v>
      </c>
      <c r="Q1427" s="6">
        <v>866070.19</v>
      </c>
      <c r="R1427" s="6">
        <v>7.019733822891717</v>
      </c>
      <c r="S1427" s="6">
        <v>12003.744837144841</v>
      </c>
      <c r="T1427" s="27">
        <v>210628.3</v>
      </c>
      <c r="U1427" s="6">
        <f t="shared" si="112"/>
        <v>513.49352914452913</v>
      </c>
      <c r="V1427" s="6">
        <f t="shared" si="113"/>
        <v>2020</v>
      </c>
      <c r="W1427" s="10" t="str">
        <f>IFERROR(VLOOKUP(VALUE(D1427),'HSN Lookup'!$A:$B,2,0),"Unknown")</f>
        <v>Household Steel Items</v>
      </c>
      <c r="X1427" s="6" t="str">
        <f t="shared" si="114"/>
        <v>Other</v>
      </c>
    </row>
    <row r="1428" spans="1:24">
      <c r="A1428" s="25" t="s">
        <v>24</v>
      </c>
      <c r="B1428" s="6" t="s">
        <v>1915</v>
      </c>
      <c r="C1428" s="6" t="s">
        <v>26</v>
      </c>
      <c r="D1428" s="26" t="s">
        <v>32</v>
      </c>
      <c r="E1428" s="6" t="s">
        <v>1917</v>
      </c>
      <c r="F1428" s="6"/>
      <c r="G1428" s="6" t="str" cm="1">
        <f t="array" ref="G1428">_xlfn.LET(
 _xlpm.txt, TRIM(E1428),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S115 -NP-21</v>
      </c>
      <c r="H1428" s="6" t="str">
        <f t="shared" si="110"/>
        <v>TOTAL 10800PCS</v>
      </c>
      <c r="I1428" s="6" t="str" cm="1">
        <f t="array" ref="I1428">_xlfn.LET(
 _xlpm.txt, E1428,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28" s="6" t="str" cm="1">
        <f t="array" ref="J1428">_xlfn.LET(
 _xlpm.txt, E1428,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28" s="6" t="e" cm="1">
        <f t="array" ref="K1428">_xlfn.LET(
 _xlpm.txt, E1428,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28" s="6" t="str">
        <f>IFERROR(_xlfn.TEXTAFTER(_xlfn.TEXTBEFORE(E1428," PER"),"USD ")," ")</f>
        <v xml:space="preserve"> </v>
      </c>
      <c r="M1428" s="6" t="e">
        <f t="shared" si="111"/>
        <v>#VALUE!</v>
      </c>
      <c r="N1428" s="6">
        <v>1920</v>
      </c>
      <c r="O1428" s="6" t="s">
        <v>28</v>
      </c>
      <c r="P1428" s="6">
        <v>451.07820833333341</v>
      </c>
      <c r="Q1428" s="6">
        <v>866070.16</v>
      </c>
      <c r="R1428" s="6">
        <v>6.2519502194502188</v>
      </c>
      <c r="S1428" s="6">
        <v>12003.74442134442</v>
      </c>
      <c r="T1428" s="27">
        <v>210628.3</v>
      </c>
      <c r="U1428" s="6">
        <f t="shared" si="112"/>
        <v>457.33015855278364</v>
      </c>
      <c r="V1428" s="6">
        <f t="shared" si="113"/>
        <v>2020</v>
      </c>
      <c r="W1428" s="10" t="str">
        <f>IFERROR(VLOOKUP(VALUE(D1428),'HSN Lookup'!$A:$B,2,0),"Unknown")</f>
        <v>Household Steel Items</v>
      </c>
      <c r="X1428" s="6" t="str">
        <f t="shared" si="114"/>
        <v>Other</v>
      </c>
    </row>
    <row r="1429" spans="1:24">
      <c r="A1429" s="25" t="s">
        <v>24</v>
      </c>
      <c r="B1429" s="6" t="s">
        <v>1915</v>
      </c>
      <c r="C1429" s="6" t="s">
        <v>26</v>
      </c>
      <c r="D1429" s="26" t="s">
        <v>32</v>
      </c>
      <c r="E1429" s="6" t="s">
        <v>1918</v>
      </c>
      <c r="F1429" s="6"/>
      <c r="G1429" s="6" t="str" cm="1">
        <f t="array" ref="G1429">_xlfn.LET(
 _xlpm.txt, TRIM(E1429),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429" s="6" t="str">
        <f t="shared" si="110"/>
        <v>TOTAL 19692 PCS</v>
      </c>
      <c r="I1429" s="6" t="str" cm="1">
        <f t="array" ref="I1429">_xlfn.LET(
 _xlpm.txt, E1429,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29" s="6" t="str" cm="1">
        <f t="array" ref="J1429">_xlfn.LET(
 _xlpm.txt, E1429,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29" s="6" t="e" cm="1">
        <f t="array" ref="K1429">_xlfn.LET(
 _xlpm.txt, E1429,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29" s="6" t="str">
        <f>IFERROR(_xlfn.TEXTAFTER(_xlfn.TEXTBEFORE(E1429," PER"),"USD ")," ")</f>
        <v xml:space="preserve"> </v>
      </c>
      <c r="M1429" s="6" t="e">
        <f t="shared" si="111"/>
        <v>#VALUE!</v>
      </c>
      <c r="N1429" s="6">
        <v>3719.6</v>
      </c>
      <c r="O1429" s="6" t="s">
        <v>28</v>
      </c>
      <c r="P1429" s="6">
        <v>476.12431981933543</v>
      </c>
      <c r="Q1429" s="6">
        <v>1770992.02</v>
      </c>
      <c r="R1429" s="6">
        <v>6.5990896717856602</v>
      </c>
      <c r="S1429" s="6">
        <v>24545.97394317394</v>
      </c>
      <c r="T1429" s="27">
        <v>430705.2</v>
      </c>
      <c r="U1429" s="6">
        <f t="shared" si="112"/>
        <v>482.72340949112106</v>
      </c>
      <c r="V1429" s="6">
        <f t="shared" si="113"/>
        <v>2020</v>
      </c>
      <c r="W1429" s="10" t="str">
        <f>IFERROR(VLOOKUP(VALUE(D1429),'HSN Lookup'!$A:$B,2,0),"Unknown")</f>
        <v>Household Steel Items</v>
      </c>
      <c r="X1429" s="6" t="str">
        <f t="shared" si="114"/>
        <v>Other</v>
      </c>
    </row>
    <row r="1430" spans="1:24">
      <c r="A1430" s="25" t="s">
        <v>24</v>
      </c>
      <c r="B1430" s="6" t="s">
        <v>1919</v>
      </c>
      <c r="C1430" s="6" t="s">
        <v>26</v>
      </c>
      <c r="D1430" s="26" t="s">
        <v>32</v>
      </c>
      <c r="E1430" s="6" t="s">
        <v>1920</v>
      </c>
      <c r="F1430" s="6"/>
      <c r="G1430" s="6" t="str" cm="1">
        <f t="array" ref="G1430">_xlfn.LET(
 _xlpm.txt, TRIM(E1430),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HANDLE-KL324H-9S</v>
      </c>
      <c r="H1430" s="6" t="str">
        <f t="shared" si="110"/>
        <v>MILD STEEL</v>
      </c>
      <c r="I1430" s="6" t="str" cm="1">
        <f t="array" ref="I1430">_xlfn.LET(
 _xlpm.txt, E1430,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30" s="6" t="str" cm="1">
        <f t="array" ref="J1430">_xlfn.LET(
 _xlpm.txt, E1430,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30" s="6" t="e" cm="1">
        <f t="array" ref="K1430">_xlfn.LET(
 _xlpm.txt, E1430,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30" s="6" t="str">
        <f>IFERROR(_xlfn.TEXTAFTER(_xlfn.TEXTBEFORE(E1430," PER"),"USD ")," ")</f>
        <v xml:space="preserve"> </v>
      </c>
      <c r="M1430" s="6" t="e">
        <f t="shared" si="111"/>
        <v>#VALUE!</v>
      </c>
      <c r="N1430" s="6">
        <v>4200</v>
      </c>
      <c r="O1430" s="6" t="s">
        <v>28</v>
      </c>
      <c r="P1430" s="6">
        <v>305.56222380952391</v>
      </c>
      <c r="Q1430" s="6">
        <v>1283361.3400000001</v>
      </c>
      <c r="R1430" s="6">
        <v>4.2350966570966584</v>
      </c>
      <c r="S1430" s="6">
        <v>17787.405959805961</v>
      </c>
      <c r="T1430" s="27">
        <v>312113.40000000002</v>
      </c>
      <c r="U1430" s="6">
        <f t="shared" si="112"/>
        <v>309.79732046662059</v>
      </c>
      <c r="V1430" s="6">
        <f t="shared" si="113"/>
        <v>2020</v>
      </c>
      <c r="W1430" s="10" t="str">
        <f>IFERROR(VLOOKUP(VALUE(D1430),'HSN Lookup'!$A:$B,2,0),"Unknown")</f>
        <v>Household Steel Items</v>
      </c>
      <c r="X1430" s="6" t="str">
        <f t="shared" si="114"/>
        <v>Other</v>
      </c>
    </row>
    <row r="1431" spans="1:24">
      <c r="A1431" s="25" t="s">
        <v>24</v>
      </c>
      <c r="B1431" s="6" t="s">
        <v>1919</v>
      </c>
      <c r="C1431" s="6" t="s">
        <v>26</v>
      </c>
      <c r="D1431" s="26" t="s">
        <v>32</v>
      </c>
      <c r="E1431" s="6" t="s">
        <v>1921</v>
      </c>
      <c r="F1431" s="6"/>
      <c r="G1431" s="6" t="str" cm="1">
        <f t="array" ref="G1431">_xlfn.LET(
 _xlpm.txt, TRIM(E1431),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-NP-19</v>
      </c>
      <c r="H1431" s="6" t="str">
        <f t="shared" si="110"/>
        <v>MILD STEEL</v>
      </c>
      <c r="I1431" s="6" t="str" cm="1">
        <f t="array" ref="I1431">_xlfn.LET(
 _xlpm.txt, E1431,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31" s="6" t="str" cm="1">
        <f t="array" ref="J1431">_xlfn.LET(
 _xlpm.txt, E1431,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31" s="6" t="e" cm="1">
        <f t="array" ref="K1431">_xlfn.LET(
 _xlpm.txt, E1431,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31" s="6" t="str">
        <f>IFERROR(_xlfn.TEXTAFTER(_xlfn.TEXTBEFORE(E1431," PER"),"USD ")," ")</f>
        <v xml:space="preserve"> </v>
      </c>
      <c r="M1431" s="6" t="e">
        <f t="shared" si="111"/>
        <v>#VALUE!</v>
      </c>
      <c r="N1431" s="6">
        <v>4687.5</v>
      </c>
      <c r="O1431" s="6" t="s">
        <v>28</v>
      </c>
      <c r="P1431" s="6">
        <v>226.39008426666669</v>
      </c>
      <c r="Q1431" s="6">
        <v>1061203.52</v>
      </c>
      <c r="R1431" s="6">
        <v>3.137769705705705</v>
      </c>
      <c r="S1431" s="6">
        <v>14708.295495495489</v>
      </c>
      <c r="T1431" s="27">
        <v>258084.7</v>
      </c>
      <c r="U1431" s="6">
        <f t="shared" si="112"/>
        <v>229.52785397237238</v>
      </c>
      <c r="V1431" s="6">
        <f t="shared" si="113"/>
        <v>2020</v>
      </c>
      <c r="W1431" s="10" t="str">
        <f>IFERROR(VLOOKUP(VALUE(D1431),'HSN Lookup'!$A:$B,2,0),"Unknown")</f>
        <v>Household Steel Items</v>
      </c>
      <c r="X1431" s="6" t="str">
        <f t="shared" si="114"/>
        <v>Other</v>
      </c>
    </row>
    <row r="1432" spans="1:24">
      <c r="A1432" s="25" t="s">
        <v>24</v>
      </c>
      <c r="B1432" s="6" t="s">
        <v>1919</v>
      </c>
      <c r="C1432" s="6" t="s">
        <v>26</v>
      </c>
      <c r="D1432" s="26" t="s">
        <v>32</v>
      </c>
      <c r="E1432" s="6" t="s">
        <v>1922</v>
      </c>
      <c r="F1432" s="6"/>
      <c r="G1432" s="6" t="str" cm="1">
        <f t="array" ref="G1432">_xlfn.LET(
 _xlpm.txt, TRIM(E1432),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ROUND-MP-96</v>
      </c>
      <c r="H1432" s="6" t="str">
        <f t="shared" si="110"/>
        <v>MILD STEEL</v>
      </c>
      <c r="I1432" s="6" t="str" cm="1">
        <f t="array" ref="I1432">_xlfn.LET(
 _xlpm.txt, E1432,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32" s="6" t="str" cm="1">
        <f t="array" ref="J1432">_xlfn.LET(
 _xlpm.txt, E1432,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32" s="6" t="e" cm="1">
        <f t="array" ref="K1432">_xlfn.LET(
 _xlpm.txt, E1432,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32" s="6" t="str">
        <f>IFERROR(_xlfn.TEXTAFTER(_xlfn.TEXTBEFORE(E1432," PER"),"USD ")," ")</f>
        <v xml:space="preserve"> </v>
      </c>
      <c r="M1432" s="6" t="e">
        <f t="shared" si="111"/>
        <v>#VALUE!</v>
      </c>
      <c r="N1432" s="6">
        <v>860</v>
      </c>
      <c r="O1432" s="6" t="s">
        <v>28</v>
      </c>
      <c r="P1432" s="6">
        <v>387.29723255813951</v>
      </c>
      <c r="Q1432" s="6">
        <v>333075.62</v>
      </c>
      <c r="R1432" s="6">
        <v>5.367945011200824</v>
      </c>
      <c r="S1432" s="6">
        <v>4616.4327096327088</v>
      </c>
      <c r="T1432" s="27">
        <v>81004.100000000006</v>
      </c>
      <c r="U1432" s="6">
        <f t="shared" si="112"/>
        <v>392.66517756934036</v>
      </c>
      <c r="V1432" s="6">
        <f t="shared" si="113"/>
        <v>2020</v>
      </c>
      <c r="W1432" s="10" t="str">
        <f>IFERROR(VLOOKUP(VALUE(D1432),'HSN Lookup'!$A:$B,2,0),"Unknown")</f>
        <v>Household Steel Items</v>
      </c>
      <c r="X1432" s="6" t="str">
        <f t="shared" si="114"/>
        <v>Holder</v>
      </c>
    </row>
    <row r="1433" spans="1:24">
      <c r="A1433" s="25" t="s">
        <v>24</v>
      </c>
      <c r="B1433" s="6" t="s">
        <v>1919</v>
      </c>
      <c r="C1433" s="6" t="s">
        <v>26</v>
      </c>
      <c r="D1433" s="26" t="s">
        <v>32</v>
      </c>
      <c r="E1433" s="6" t="s">
        <v>1923</v>
      </c>
      <c r="F1433" s="6"/>
      <c r="G1433" s="6" t="str" cm="1">
        <f t="array" ref="G1433">_xlfn.LET(
 _xlpm.txt, TRIM(E1433),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SMALL -KL321RB-S</v>
      </c>
      <c r="H1433" s="6" t="str">
        <f t="shared" si="110"/>
        <v>MILD STEEL</v>
      </c>
      <c r="I1433" s="6" t="str" cm="1">
        <f t="array" ref="I1433">_xlfn.LET(
 _xlpm.txt, E1433,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33" s="6" t="str" cm="1">
        <f t="array" ref="J1433">_xlfn.LET(
 _xlpm.txt, E1433,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33" s="6" t="e" cm="1">
        <f t="array" ref="K1433">_xlfn.LET(
 _xlpm.txt, E1433,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33" s="6" t="str">
        <f>IFERROR(_xlfn.TEXTAFTER(_xlfn.TEXTBEFORE(E1433," PER"),"USD ")," ")</f>
        <v xml:space="preserve"> </v>
      </c>
      <c r="M1433" s="6" t="e">
        <f t="shared" si="111"/>
        <v>#VALUE!</v>
      </c>
      <c r="N1433" s="6">
        <v>2695</v>
      </c>
      <c r="O1433" s="6" t="s">
        <v>28</v>
      </c>
      <c r="P1433" s="6">
        <v>363.31267161410022</v>
      </c>
      <c r="Q1433" s="6">
        <v>979127.65</v>
      </c>
      <c r="R1433" s="6">
        <v>5.035518664090092</v>
      </c>
      <c r="S1433" s="6">
        <v>13570.7227997228</v>
      </c>
      <c r="T1433" s="27">
        <v>238123.9</v>
      </c>
      <c r="U1433" s="6">
        <f t="shared" si="112"/>
        <v>368.34819027819032</v>
      </c>
      <c r="V1433" s="6">
        <f t="shared" si="113"/>
        <v>2020</v>
      </c>
      <c r="W1433" s="10" t="str">
        <f>IFERROR(VLOOKUP(VALUE(D1433),'HSN Lookup'!$A:$B,2,0),"Unknown")</f>
        <v>Household Steel Items</v>
      </c>
      <c r="X1433" s="6" t="str">
        <f t="shared" si="114"/>
        <v>Other</v>
      </c>
    </row>
    <row r="1434" spans="1:24">
      <c r="A1434" s="25" t="s">
        <v>24</v>
      </c>
      <c r="B1434" s="6" t="s">
        <v>1919</v>
      </c>
      <c r="C1434" s="6" t="s">
        <v>26</v>
      </c>
      <c r="D1434" s="26" t="s">
        <v>32</v>
      </c>
      <c r="E1434" s="6" t="s">
        <v>1899</v>
      </c>
      <c r="F1434" s="6"/>
      <c r="G1434" s="6" t="str" cm="1">
        <f t="array" ref="G1434">_xlfn.LET(
 _xlpm.txt, TRIM(E1434),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434" s="6" t="str">
        <f t="shared" si="110"/>
        <v>TOTAL 60000 PCS</v>
      </c>
      <c r="I1434" s="6" t="str" cm="1">
        <f t="array" ref="I1434">_xlfn.LET(
 _xlpm.txt, E1434,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34" s="6" t="str" cm="1">
        <f t="array" ref="J1434">_xlfn.LET(
 _xlpm.txt, E1434,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34" s="6" t="e" cm="1">
        <f t="array" ref="K1434">_xlfn.LET(
 _xlpm.txt, E1434,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34" s="6" t="str">
        <f>IFERROR(_xlfn.TEXTAFTER(_xlfn.TEXTBEFORE(E1434," PER"),"USD ")," ")</f>
        <v xml:space="preserve"> </v>
      </c>
      <c r="M1434" s="6" t="e">
        <f t="shared" si="111"/>
        <v>#VALUE!</v>
      </c>
      <c r="N1434" s="6">
        <v>5600</v>
      </c>
      <c r="O1434" s="6" t="s">
        <v>28</v>
      </c>
      <c r="P1434" s="6">
        <v>344.01525535714279</v>
      </c>
      <c r="Q1434" s="6">
        <v>1926485.43</v>
      </c>
      <c r="R1434" s="6">
        <v>4.7680562073062056</v>
      </c>
      <c r="S1434" s="6">
        <v>26701.114760914759</v>
      </c>
      <c r="T1434" s="27">
        <v>468521.3</v>
      </c>
      <c r="U1434" s="6">
        <f t="shared" si="112"/>
        <v>348.78331156444898</v>
      </c>
      <c r="V1434" s="6">
        <f t="shared" si="113"/>
        <v>2020</v>
      </c>
      <c r="W1434" s="10" t="str">
        <f>IFERROR(VLOOKUP(VALUE(D1434),'HSN Lookup'!$A:$B,2,0),"Unknown")</f>
        <v>Household Steel Items</v>
      </c>
      <c r="X1434" s="6" t="str">
        <f t="shared" si="114"/>
        <v>Other</v>
      </c>
    </row>
    <row r="1435" spans="1:24">
      <c r="A1435" s="25" t="s">
        <v>24</v>
      </c>
      <c r="B1435" s="6" t="s">
        <v>1919</v>
      </c>
      <c r="C1435" s="6" t="s">
        <v>26</v>
      </c>
      <c r="D1435" s="26" t="s">
        <v>32</v>
      </c>
      <c r="E1435" s="6" t="s">
        <v>1924</v>
      </c>
      <c r="F1435" s="6"/>
      <c r="G1435" s="6" t="str" cm="1">
        <f t="array" ref="G1435">_xlfn.LET(
 _xlpm.txt, TRIM(E1435),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HEXA-KL326D-9S</v>
      </c>
      <c r="H1435" s="6" t="str">
        <f t="shared" si="110"/>
        <v>MILD STEEL</v>
      </c>
      <c r="I1435" s="6" t="str" cm="1">
        <f t="array" ref="I1435">_xlfn.LET(
 _xlpm.txt, E1435,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35" s="6" t="str" cm="1">
        <f t="array" ref="J1435">_xlfn.LET(
 _xlpm.txt, E1435,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35" s="6" t="e" cm="1">
        <f t="array" ref="K1435">_xlfn.LET(
 _xlpm.txt, E1435,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35" s="6" t="str">
        <f>IFERROR(_xlfn.TEXTAFTER(_xlfn.TEXTBEFORE(E1435," PER"),"USD ")," ")</f>
        <v xml:space="preserve"> </v>
      </c>
      <c r="M1435" s="6" t="e">
        <f t="shared" si="111"/>
        <v>#VALUE!</v>
      </c>
      <c r="N1435" s="6">
        <v>3575</v>
      </c>
      <c r="O1435" s="6" t="s">
        <v>28</v>
      </c>
      <c r="P1435" s="6">
        <v>309.18549650349649</v>
      </c>
      <c r="Q1435" s="6">
        <v>1105338.1499999999</v>
      </c>
      <c r="R1435" s="6">
        <v>4.2853152668537282</v>
      </c>
      <c r="S1435" s="6">
        <v>15320.002079002081</v>
      </c>
      <c r="T1435" s="27">
        <v>268818.2</v>
      </c>
      <c r="U1435" s="6">
        <f t="shared" si="112"/>
        <v>313.47081177035022</v>
      </c>
      <c r="V1435" s="6">
        <f t="shared" si="113"/>
        <v>2020</v>
      </c>
      <c r="W1435" s="10" t="str">
        <f>IFERROR(VLOOKUP(VALUE(D1435),'HSN Lookup'!$A:$B,2,0),"Unknown")</f>
        <v>Household Steel Items</v>
      </c>
      <c r="X1435" s="6" t="str">
        <f t="shared" si="114"/>
        <v>Other</v>
      </c>
    </row>
    <row r="1436" spans="1:24">
      <c r="A1436" s="25" t="s">
        <v>24</v>
      </c>
      <c r="B1436" s="6" t="s">
        <v>1919</v>
      </c>
      <c r="C1436" s="6" t="s">
        <v>26</v>
      </c>
      <c r="D1436" s="26" t="s">
        <v>32</v>
      </c>
      <c r="E1436" s="6" t="s">
        <v>1925</v>
      </c>
      <c r="F1436" s="6"/>
      <c r="G1436" s="6" t="str" cm="1">
        <f t="array" ref="G1436">_xlfn.LET(
 _xlpm.txt, TRIM(E1436),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HANDLE-KL3241-8S</v>
      </c>
      <c r="H1436" s="6" t="str">
        <f t="shared" si="110"/>
        <v>MILD STEEL</v>
      </c>
      <c r="I1436" s="6" t="str" cm="1">
        <f t="array" ref="I1436">_xlfn.LET(
 _xlpm.txt, E1436,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36" s="6" t="str" cm="1">
        <f t="array" ref="J1436">_xlfn.LET(
 _xlpm.txt, E1436,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36" s="6" t="e" cm="1">
        <f t="array" ref="K1436">_xlfn.LET(
 _xlpm.txt, E1436,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36" s="6" t="str">
        <f>IFERROR(_xlfn.TEXTAFTER(_xlfn.TEXTBEFORE(E1436," PER"),"USD ")," ")</f>
        <v xml:space="preserve"> </v>
      </c>
      <c r="M1436" s="6" t="e">
        <f t="shared" si="111"/>
        <v>#VALUE!</v>
      </c>
      <c r="N1436" s="6">
        <v>2530</v>
      </c>
      <c r="O1436" s="6" t="s">
        <v>28</v>
      </c>
      <c r="P1436" s="6">
        <v>340.79716205533589</v>
      </c>
      <c r="Q1436" s="6">
        <v>862216.82</v>
      </c>
      <c r="R1436" s="6">
        <v>4.723453389540345</v>
      </c>
      <c r="S1436" s="6">
        <v>11950.337075537071</v>
      </c>
      <c r="T1436" s="27">
        <v>209691.2</v>
      </c>
      <c r="U1436" s="6">
        <f t="shared" si="112"/>
        <v>345.52061544487623</v>
      </c>
      <c r="V1436" s="6">
        <f t="shared" si="113"/>
        <v>2020</v>
      </c>
      <c r="W1436" s="10" t="str">
        <f>IFERROR(VLOOKUP(VALUE(D1436),'HSN Lookup'!$A:$B,2,0),"Unknown")</f>
        <v>Household Steel Items</v>
      </c>
      <c r="X1436" s="6" t="str">
        <f t="shared" si="114"/>
        <v>Other</v>
      </c>
    </row>
    <row r="1437" spans="1:24">
      <c r="A1437" s="25" t="s">
        <v>24</v>
      </c>
      <c r="B1437" s="6" t="s">
        <v>1919</v>
      </c>
      <c r="C1437" s="6" t="s">
        <v>26</v>
      </c>
      <c r="D1437" s="26" t="s">
        <v>32</v>
      </c>
      <c r="E1437" s="6" t="s">
        <v>1926</v>
      </c>
      <c r="F1437" s="6"/>
      <c r="G1437" s="6" t="str" cm="1">
        <f t="array" ref="G1437">_xlfn.LET(
 _xlpm.txt, TRIM(E1437),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BIG -KL321R-S</v>
      </c>
      <c r="H1437" s="6" t="str">
        <f t="shared" si="110"/>
        <v>MILD STEEL</v>
      </c>
      <c r="I1437" s="6" t="str" cm="1">
        <f t="array" ref="I1437">_xlfn.LET(
 _xlpm.txt, E1437,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37" s="6" t="str" cm="1">
        <f t="array" ref="J1437">_xlfn.LET(
 _xlpm.txt, E1437,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37" s="6" t="e" cm="1">
        <f t="array" ref="K1437">_xlfn.LET(
 _xlpm.txt, E1437,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37" s="6" t="str">
        <f>IFERROR(_xlfn.TEXTAFTER(_xlfn.TEXTBEFORE(E1437," PER"),"USD ")," ")</f>
        <v xml:space="preserve"> </v>
      </c>
      <c r="M1437" s="6" t="e">
        <f t="shared" si="111"/>
        <v>#VALUE!</v>
      </c>
      <c r="N1437" s="6">
        <v>2215.1999999999998</v>
      </c>
      <c r="O1437" s="6" t="s">
        <v>28</v>
      </c>
      <c r="P1437" s="6">
        <v>354.27504062838568</v>
      </c>
      <c r="Q1437" s="6">
        <v>784790.07</v>
      </c>
      <c r="R1437" s="6">
        <v>4.9102569733663994</v>
      </c>
      <c r="S1437" s="6">
        <v>10877.20124740125</v>
      </c>
      <c r="T1437" s="27">
        <v>190860.9</v>
      </c>
      <c r="U1437" s="6">
        <f t="shared" si="112"/>
        <v>359.1852976017521</v>
      </c>
      <c r="V1437" s="6">
        <f t="shared" si="113"/>
        <v>2020</v>
      </c>
      <c r="W1437" s="10" t="str">
        <f>IFERROR(VLOOKUP(VALUE(D1437),'HSN Lookup'!$A:$B,2,0),"Unknown")</f>
        <v>Household Steel Items</v>
      </c>
      <c r="X1437" s="6" t="str">
        <f t="shared" si="114"/>
        <v>Other</v>
      </c>
    </row>
    <row r="1438" spans="1:24">
      <c r="A1438" s="25" t="s">
        <v>24</v>
      </c>
      <c r="B1438" s="6" t="s">
        <v>1927</v>
      </c>
      <c r="C1438" s="6" t="s">
        <v>26</v>
      </c>
      <c r="D1438" s="26" t="s">
        <v>32</v>
      </c>
      <c r="E1438" s="6" t="s">
        <v>1928</v>
      </c>
      <c r="F1438" s="6"/>
      <c r="G1438" s="6" t="str" cm="1">
        <f t="array" ref="G1438">_xlfn.LET(
 _xlpm.txt, TRIM(E1438),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KOOU 750ML-MP-202</v>
      </c>
      <c r="H1438" s="6" t="str">
        <f t="shared" si="110"/>
        <v>TOTAL 10800PCS</v>
      </c>
      <c r="I1438" s="6" t="str" cm="1">
        <f t="array" ref="I1438">_xlfn.LET(
 _xlpm.txt, E1438,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38" s="6" t="str" cm="1">
        <f t="array" ref="J1438">_xlfn.LET(
 _xlpm.txt, E1438,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38" s="6" t="e" cm="1">
        <f t="array" ref="K1438">_xlfn.LET(
 _xlpm.txt, E1438,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38" s="6" t="str">
        <f>IFERROR(_xlfn.TEXTAFTER(_xlfn.TEXTBEFORE(E1438," PER"),"USD ")," ")</f>
        <v xml:space="preserve"> </v>
      </c>
      <c r="M1438" s="6" t="e">
        <f t="shared" si="111"/>
        <v>#VALUE!</v>
      </c>
      <c r="N1438" s="6">
        <v>2040</v>
      </c>
      <c r="O1438" s="6" t="s">
        <v>1929</v>
      </c>
      <c r="P1438" s="6">
        <v>436.10316666666671</v>
      </c>
      <c r="Q1438" s="6">
        <v>889650.46</v>
      </c>
      <c r="R1438" s="6">
        <v>6.0654126101066286</v>
      </c>
      <c r="S1438" s="6">
        <v>12373.44172461752</v>
      </c>
      <c r="T1438" s="27">
        <v>216362.9</v>
      </c>
      <c r="U1438" s="6">
        <f t="shared" si="112"/>
        <v>442.16857927677336</v>
      </c>
      <c r="V1438" s="6">
        <f t="shared" si="113"/>
        <v>2019</v>
      </c>
      <c r="W1438" s="10" t="str">
        <f>IFERROR(VLOOKUP(VALUE(D1438),'HSN Lookup'!$A:$B,2,0),"Unknown")</f>
        <v>Household Steel Items</v>
      </c>
      <c r="X1438" s="6" t="str">
        <f t="shared" si="114"/>
        <v>Other</v>
      </c>
    </row>
    <row r="1439" spans="1:24">
      <c r="A1439" s="25" t="s">
        <v>24</v>
      </c>
      <c r="B1439" s="6" t="s">
        <v>1927</v>
      </c>
      <c r="C1439" s="6" t="s">
        <v>26</v>
      </c>
      <c r="D1439" s="26" t="s">
        <v>32</v>
      </c>
      <c r="E1439" s="6" t="s">
        <v>1930</v>
      </c>
      <c r="F1439" s="6"/>
      <c r="G1439" s="6" t="str" cm="1">
        <f t="array" ref="G1439">_xlfn.LET(
 _xlpm.txt, TRIM(E1439),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439" s="6" t="str">
        <f t="shared" si="110"/>
        <v>TOTAL 10800 PCS</v>
      </c>
      <c r="I1439" s="6" t="str" cm="1">
        <f t="array" ref="I1439">_xlfn.LET(
 _xlpm.txt, E1439,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39" s="6" t="str" cm="1">
        <f t="array" ref="J1439">_xlfn.LET(
 _xlpm.txt, E1439,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39" s="6" t="e" cm="1">
        <f t="array" ref="K1439">_xlfn.LET(
 _xlpm.txt, E1439,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39" s="6" t="str">
        <f>IFERROR(_xlfn.TEXTAFTER(_xlfn.TEXTBEFORE(E1439," PER"),"USD ")," ")</f>
        <v xml:space="preserve"> </v>
      </c>
      <c r="M1439" s="6" t="e">
        <f t="shared" si="111"/>
        <v>#VALUE!</v>
      </c>
      <c r="N1439" s="6">
        <v>2040</v>
      </c>
      <c r="O1439" s="6" t="s">
        <v>1929</v>
      </c>
      <c r="P1439" s="6">
        <v>475.74892647058829</v>
      </c>
      <c r="Q1439" s="6">
        <v>970527.81</v>
      </c>
      <c r="R1439" s="6">
        <v>6.6168139982001151</v>
      </c>
      <c r="S1439" s="6">
        <v>13498.30055632823</v>
      </c>
      <c r="T1439" s="27">
        <v>236032.4</v>
      </c>
      <c r="U1439" s="6">
        <f t="shared" si="112"/>
        <v>482.36574046878843</v>
      </c>
      <c r="V1439" s="6">
        <f t="shared" si="113"/>
        <v>2019</v>
      </c>
      <c r="W1439" s="10" t="str">
        <f>IFERROR(VLOOKUP(VALUE(D1439),'HSN Lookup'!$A:$B,2,0),"Unknown")</f>
        <v>Household Steel Items</v>
      </c>
      <c r="X1439" s="6" t="str">
        <f t="shared" si="114"/>
        <v>Other</v>
      </c>
    </row>
    <row r="1440" spans="1:24">
      <c r="A1440" s="25" t="s">
        <v>24</v>
      </c>
      <c r="B1440" s="6" t="s">
        <v>1927</v>
      </c>
      <c r="C1440" s="6" t="s">
        <v>26</v>
      </c>
      <c r="D1440" s="26" t="s">
        <v>32</v>
      </c>
      <c r="E1440" s="6" t="s">
        <v>1931</v>
      </c>
      <c r="F1440" s="6"/>
      <c r="G1440" s="6" t="str" cm="1">
        <f t="array" ref="G1440">_xlfn.LET(
 _xlpm.txt, TRIM(E1440),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S115 -NP-21</v>
      </c>
      <c r="H1440" s="6" t="str">
        <f t="shared" si="110"/>
        <v>TOTAL 8640 PCS</v>
      </c>
      <c r="I1440" s="6" t="str" cm="1">
        <f t="array" ref="I1440">_xlfn.LET(
 _xlpm.txt, E1440,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40" s="6" t="str" cm="1">
        <f t="array" ref="J1440">_xlfn.LET(
 _xlpm.txt, E1440,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40" s="6" t="e" cm="1">
        <f t="array" ref="K1440">_xlfn.LET(
 _xlpm.txt, E1440,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40" s="6" t="str">
        <f>IFERROR(_xlfn.TEXTAFTER(_xlfn.TEXTBEFORE(E1440," PER"),"USD ")," ")</f>
        <v xml:space="preserve"> </v>
      </c>
      <c r="M1440" s="6" t="e">
        <f t="shared" si="111"/>
        <v>#VALUE!</v>
      </c>
      <c r="N1440" s="6">
        <v>1536</v>
      </c>
      <c r="O1440" s="6" t="s">
        <v>1929</v>
      </c>
      <c r="P1440" s="6">
        <v>450.72256510416668</v>
      </c>
      <c r="Q1440" s="6">
        <v>692309.86</v>
      </c>
      <c r="R1440" s="6">
        <v>6.2687422128534998</v>
      </c>
      <c r="S1440" s="6">
        <v>9628.7880389429756</v>
      </c>
      <c r="T1440" s="27">
        <v>168369.8</v>
      </c>
      <c r="U1440" s="6">
        <f t="shared" si="112"/>
        <v>456.99130731702019</v>
      </c>
      <c r="V1440" s="6">
        <f t="shared" si="113"/>
        <v>2019</v>
      </c>
      <c r="W1440" s="10" t="str">
        <f>IFERROR(VLOOKUP(VALUE(D1440),'HSN Lookup'!$A:$B,2,0),"Unknown")</f>
        <v>Household Steel Items</v>
      </c>
      <c r="X1440" s="6" t="str">
        <f t="shared" si="114"/>
        <v>Other</v>
      </c>
    </row>
    <row r="1441" spans="1:24">
      <c r="A1441" s="25" t="s">
        <v>24</v>
      </c>
      <c r="B1441" s="6" t="s">
        <v>1932</v>
      </c>
      <c r="C1441" s="6" t="s">
        <v>26</v>
      </c>
      <c r="D1441" s="26" t="s">
        <v>32</v>
      </c>
      <c r="E1441" s="6" t="s">
        <v>1933</v>
      </c>
      <c r="F1441" s="6"/>
      <c r="G1441" s="6" t="str" cm="1">
        <f t="array" ref="G1441">_xlfn.LET(
 _xlpm.txt, TRIM(E1441),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 BOTTLE 750ML</v>
      </c>
      <c r="H1441" s="6" t="str">
        <f t="shared" si="110"/>
        <v xml:space="preserve"> ITEM NO. KW-820</v>
      </c>
      <c r="I1441" s="6" t="str" cm="1">
        <f t="array" ref="I1441">_xlfn.LET(
 _xlpm.txt, E1441,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41" s="6" t="str" cm="1">
        <f t="array" ref="J1441">_xlfn.LET(
 _xlpm.txt, E1441,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41" s="6" t="e" cm="1">
        <f t="array" ref="K1441">_xlfn.LET(
 _xlpm.txt, E1441,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41" s="6" t="str">
        <f>IFERROR(_xlfn.TEXTAFTER(_xlfn.TEXTBEFORE(E1441," PER"),"USD ")," ")</f>
        <v xml:space="preserve"> </v>
      </c>
      <c r="M1441" s="6" t="e">
        <f t="shared" si="111"/>
        <v>#VALUE!</v>
      </c>
      <c r="N1441" s="6">
        <v>7451.28</v>
      </c>
      <c r="O1441" s="6" t="s">
        <v>1929</v>
      </c>
      <c r="P1441" s="6">
        <v>415.78385861221159</v>
      </c>
      <c r="Q1441" s="6">
        <v>3098121.95</v>
      </c>
      <c r="R1441" s="6">
        <v>5.7828074911295078</v>
      </c>
      <c r="S1441" s="6">
        <v>43089.317802503479</v>
      </c>
      <c r="T1441" s="27">
        <v>753463.2</v>
      </c>
      <c r="U1441" s="6">
        <f t="shared" si="112"/>
        <v>421.56666610334111</v>
      </c>
      <c r="V1441" s="6">
        <f t="shared" si="113"/>
        <v>2019</v>
      </c>
      <c r="W1441" s="10" t="str">
        <f>IFERROR(VLOOKUP(VALUE(D1441),'HSN Lookup'!$A:$B,2,0),"Unknown")</f>
        <v>Household Steel Items</v>
      </c>
      <c r="X1441" s="6" t="str">
        <f t="shared" si="114"/>
        <v>Other</v>
      </c>
    </row>
    <row r="1442" spans="1:24">
      <c r="A1442" s="25" t="s">
        <v>24</v>
      </c>
      <c r="B1442" s="6" t="s">
        <v>1934</v>
      </c>
      <c r="C1442" s="6" t="s">
        <v>26</v>
      </c>
      <c r="D1442" s="26" t="s">
        <v>32</v>
      </c>
      <c r="E1442" s="6" t="s">
        <v>1935</v>
      </c>
      <c r="F1442" s="6"/>
      <c r="G1442" s="6" t="str" cm="1">
        <f t="array" ref="G1442">_xlfn.LET(
 _xlpm.txt, TRIM(E1442),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LEMON SQUEEZER-AM-217</v>
      </c>
      <c r="H1442" s="6" t="str">
        <f t="shared" si="110"/>
        <v>TOTAL 120 PCS</v>
      </c>
      <c r="I1442" s="6" t="str" cm="1">
        <f t="array" ref="I1442">_xlfn.LET(
 _xlpm.txt, E1442,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42" s="6" t="str" cm="1">
        <f t="array" ref="J1442">_xlfn.LET(
 _xlpm.txt, E1442,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42" s="6" t="e" cm="1">
        <f t="array" ref="K1442">_xlfn.LET(
 _xlpm.txt, E1442,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42" s="6" t="str">
        <f>IFERROR(_xlfn.TEXTAFTER(_xlfn.TEXTBEFORE(E1442," PER"),"USD ")," ")</f>
        <v xml:space="preserve"> </v>
      </c>
      <c r="M1442" s="6" t="e">
        <f t="shared" si="111"/>
        <v>#VALUE!</v>
      </c>
      <c r="N1442" s="6">
        <v>30</v>
      </c>
      <c r="O1442" s="6" t="s">
        <v>1929</v>
      </c>
      <c r="P1442" s="6">
        <v>612.97033333333331</v>
      </c>
      <c r="Q1442" s="6">
        <v>18389.11</v>
      </c>
      <c r="R1442" s="6">
        <v>8.5253175707000448</v>
      </c>
      <c r="S1442" s="6">
        <v>255.75952712100141</v>
      </c>
      <c r="T1442" s="27">
        <v>4472.2</v>
      </c>
      <c r="U1442" s="6">
        <f t="shared" si="112"/>
        <v>621.49565090403337</v>
      </c>
      <c r="V1442" s="6">
        <f t="shared" si="113"/>
        <v>2019</v>
      </c>
      <c r="W1442" s="10" t="str">
        <f>IFERROR(VLOOKUP(VALUE(D1442),'HSN Lookup'!$A:$B,2,0),"Unknown")</f>
        <v>Household Steel Items</v>
      </c>
      <c r="X1442" s="6" t="str">
        <f t="shared" si="114"/>
        <v>Other</v>
      </c>
    </row>
    <row r="1443" spans="1:24">
      <c r="A1443" s="25" t="s">
        <v>24</v>
      </c>
      <c r="B1443" s="6" t="s">
        <v>1934</v>
      </c>
      <c r="C1443" s="6" t="s">
        <v>26</v>
      </c>
      <c r="D1443" s="26" t="s">
        <v>32</v>
      </c>
      <c r="E1443" s="6" t="s">
        <v>1936</v>
      </c>
      <c r="F1443" s="6"/>
      <c r="G1443" s="6" t="str" cm="1">
        <f t="array" ref="G1443">_xlfn.LET(
 _xlpm.txt, TRIM(E1443),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STRAINER-NP-55</v>
      </c>
      <c r="H1443" s="6" t="str">
        <f t="shared" si="110"/>
        <v>TOTAL 61200 PCS</v>
      </c>
      <c r="I1443" s="6" t="str" cm="1">
        <f t="array" ref="I1443">_xlfn.LET(
 _xlpm.txt, E1443,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43" s="6" t="str" cm="1">
        <f t="array" ref="J1443">_xlfn.LET(
 _xlpm.txt, E1443,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43" s="6" t="e" cm="1">
        <f t="array" ref="K1443">_xlfn.LET(
 _xlpm.txt, E1443,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43" s="6" t="str">
        <f>IFERROR(_xlfn.TEXTAFTER(_xlfn.TEXTBEFORE(E1443," PER"),"USD ")," ")</f>
        <v xml:space="preserve"> </v>
      </c>
      <c r="M1443" s="6" t="e">
        <f t="shared" si="111"/>
        <v>#VALUE!</v>
      </c>
      <c r="N1443" s="6">
        <v>2805</v>
      </c>
      <c r="O1443" s="6" t="s">
        <v>1929</v>
      </c>
      <c r="P1443" s="6">
        <v>485.13172192513372</v>
      </c>
      <c r="Q1443" s="6">
        <v>1360794.48</v>
      </c>
      <c r="R1443" s="6">
        <v>6.7473118487501198</v>
      </c>
      <c r="S1443" s="6">
        <v>18926.209735744091</v>
      </c>
      <c r="T1443" s="27">
        <v>330945.09999999998</v>
      </c>
      <c r="U1443" s="6">
        <f t="shared" si="112"/>
        <v>491.87903377388386</v>
      </c>
      <c r="V1443" s="6">
        <f t="shared" si="113"/>
        <v>2019</v>
      </c>
      <c r="W1443" s="10" t="str">
        <f>IFERROR(VLOOKUP(VALUE(D1443),'HSN Lookup'!$A:$B,2,0),"Unknown")</f>
        <v>Household Steel Items</v>
      </c>
      <c r="X1443" s="6" t="str">
        <f t="shared" si="114"/>
        <v>Tea Strainer</v>
      </c>
    </row>
    <row r="1444" spans="1:24">
      <c r="A1444" s="25" t="s">
        <v>24</v>
      </c>
      <c r="B1444" s="6" t="s">
        <v>1937</v>
      </c>
      <c r="C1444" s="6" t="s">
        <v>26</v>
      </c>
      <c r="D1444" s="26" t="s">
        <v>32</v>
      </c>
      <c r="E1444" s="6" t="s">
        <v>1938</v>
      </c>
      <c r="F1444" s="6"/>
      <c r="G1444" s="6" t="str" cm="1">
        <f t="array" ref="G1444">_xlfn.LET(
 _xlpm.txt, TRIM(E1444),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SG805-AM-06</v>
      </c>
      <c r="H1444" s="6" t="str">
        <f t="shared" si="110"/>
        <v>TOTAL 7200 PCS</v>
      </c>
      <c r="I1444" s="6" t="str" cm="1">
        <f t="array" ref="I1444">_xlfn.LET(
 _xlpm.txt, E1444,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44" s="6" t="str" cm="1">
        <f t="array" ref="J1444">_xlfn.LET(
 _xlpm.txt, E1444,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44" s="6" t="e" cm="1">
        <f t="array" ref="K1444">_xlfn.LET(
 _xlpm.txt, E1444,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44" s="6" t="str">
        <f>IFERROR(_xlfn.TEXTAFTER(_xlfn.TEXTBEFORE(E1444," PER"),"USD ")," ")</f>
        <v xml:space="preserve"> </v>
      </c>
      <c r="M1444" s="6" t="e">
        <f t="shared" si="111"/>
        <v>#VALUE!</v>
      </c>
      <c r="N1444" s="6">
        <v>1080</v>
      </c>
      <c r="O1444" s="6" t="s">
        <v>1929</v>
      </c>
      <c r="P1444" s="6">
        <v>532.70432407407407</v>
      </c>
      <c r="Q1444" s="6">
        <v>575320.67000000004</v>
      </c>
      <c r="R1444" s="6">
        <v>7.4089613918508208</v>
      </c>
      <c r="S1444" s="6">
        <v>8001.6783031988871</v>
      </c>
      <c r="T1444" s="27">
        <v>139918</v>
      </c>
      <c r="U1444" s="6">
        <f t="shared" si="112"/>
        <v>540.11328546592483</v>
      </c>
      <c r="V1444" s="6">
        <f t="shared" si="113"/>
        <v>2019</v>
      </c>
      <c r="W1444" s="10" t="str">
        <f>IFERROR(VLOOKUP(VALUE(D1444),'HSN Lookup'!$A:$B,2,0),"Unknown")</f>
        <v>Household Steel Items</v>
      </c>
      <c r="X1444" s="6" t="str">
        <f t="shared" si="114"/>
        <v>Other</v>
      </c>
    </row>
    <row r="1445" spans="1:24">
      <c r="A1445" s="25" t="s">
        <v>24</v>
      </c>
      <c r="B1445" s="6" t="s">
        <v>1937</v>
      </c>
      <c r="C1445" s="6" t="s">
        <v>26</v>
      </c>
      <c r="D1445" s="26" t="s">
        <v>32</v>
      </c>
      <c r="E1445" s="6" t="s">
        <v>1939</v>
      </c>
      <c r="F1445" s="6"/>
      <c r="G1445" s="6" t="str" cm="1">
        <f t="array" ref="G1445">_xlfn.LET(
 _xlpm.txt, TRIM(E1445),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445" s="6" t="str">
        <f t="shared" si="110"/>
        <v>TOTAL 9792 PCS</v>
      </c>
      <c r="I1445" s="6" t="str" cm="1">
        <f t="array" ref="I1445">_xlfn.LET(
 _xlpm.txt, E1445,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45" s="6" t="str" cm="1">
        <f t="array" ref="J1445">_xlfn.LET(
 _xlpm.txt, E1445,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45" s="6" t="e" cm="1">
        <f t="array" ref="K1445">_xlfn.LET(
 _xlpm.txt, E1445,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45" s="6" t="str">
        <f>IFERROR(_xlfn.TEXTAFTER(_xlfn.TEXTBEFORE(E1445," PER"),"USD ")," ")</f>
        <v xml:space="preserve"> </v>
      </c>
      <c r="M1445" s="6" t="e">
        <f t="shared" si="111"/>
        <v>#VALUE!</v>
      </c>
      <c r="N1445" s="6">
        <v>1740.8</v>
      </c>
      <c r="O1445" s="6" t="s">
        <v>1929</v>
      </c>
      <c r="P1445" s="6">
        <v>449.46929572610298</v>
      </c>
      <c r="Q1445" s="6">
        <v>782436.15</v>
      </c>
      <c r="R1445" s="6">
        <v>6.2513114843686086</v>
      </c>
      <c r="S1445" s="6">
        <v>10882.283031988871</v>
      </c>
      <c r="T1445" s="27">
        <v>190288.5</v>
      </c>
      <c r="U1445" s="6">
        <f t="shared" si="112"/>
        <v>455.7206072104716</v>
      </c>
      <c r="V1445" s="6">
        <f t="shared" si="113"/>
        <v>2019</v>
      </c>
      <c r="W1445" s="10" t="str">
        <f>IFERROR(VLOOKUP(VALUE(D1445),'HSN Lookup'!$A:$B,2,0),"Unknown")</f>
        <v>Household Steel Items</v>
      </c>
      <c r="X1445" s="6" t="str">
        <f t="shared" si="114"/>
        <v>Other</v>
      </c>
    </row>
    <row r="1446" spans="1:24">
      <c r="A1446" s="25" t="s">
        <v>24</v>
      </c>
      <c r="B1446" s="6" t="s">
        <v>1937</v>
      </c>
      <c r="C1446" s="6" t="s">
        <v>26</v>
      </c>
      <c r="D1446" s="26" t="s">
        <v>32</v>
      </c>
      <c r="E1446" s="6" t="s">
        <v>1940</v>
      </c>
      <c r="F1446" s="6"/>
      <c r="G1446" s="6" t="str" cm="1">
        <f t="array" ref="G1446">_xlfn.LET(
 _xlpm.txt, TRIM(E1446),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SG-702 -SB-01</v>
      </c>
      <c r="H1446" s="6" t="str">
        <f t="shared" si="110"/>
        <v xml:space="preserve">TOTAL 14400 PCS </v>
      </c>
      <c r="I1446" s="6" t="str" cm="1">
        <f t="array" ref="I1446">_xlfn.LET(
 _xlpm.txt, E1446,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46" s="6" t="str" cm="1">
        <f t="array" ref="J1446">_xlfn.LET(
 _xlpm.txt, E1446,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46" s="6" t="e" cm="1">
        <f t="array" ref="K1446">_xlfn.LET(
 _xlpm.txt, E1446,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46" s="6" t="str">
        <f>IFERROR(_xlfn.TEXTAFTER(_xlfn.TEXTBEFORE(E1446," PER"),"USD ")," ")</f>
        <v xml:space="preserve"> </v>
      </c>
      <c r="M1446" s="6" t="e">
        <f t="shared" si="111"/>
        <v>#VALUE!</v>
      </c>
      <c r="N1446" s="6">
        <v>2360</v>
      </c>
      <c r="O1446" s="6" t="s">
        <v>1929</v>
      </c>
      <c r="P1446" s="6">
        <v>505.78642372881347</v>
      </c>
      <c r="Q1446" s="6">
        <v>1193655.96</v>
      </c>
      <c r="R1446" s="6">
        <v>7.034581693029395</v>
      </c>
      <c r="S1446" s="6">
        <v>16601.612795549368</v>
      </c>
      <c r="T1446" s="27">
        <v>290297.2</v>
      </c>
      <c r="U1446" s="6">
        <f t="shared" si="112"/>
        <v>512.82100542184287</v>
      </c>
      <c r="V1446" s="6">
        <f t="shared" si="113"/>
        <v>2019</v>
      </c>
      <c r="W1446" s="10" t="str">
        <f>IFERROR(VLOOKUP(VALUE(D1446),'HSN Lookup'!$A:$B,2,0),"Unknown")</f>
        <v>Household Steel Items</v>
      </c>
      <c r="X1446" s="6" t="str">
        <f t="shared" si="114"/>
        <v>Other</v>
      </c>
    </row>
    <row r="1447" spans="1:24">
      <c r="A1447" s="25" t="s">
        <v>24</v>
      </c>
      <c r="B1447" s="6" t="s">
        <v>1937</v>
      </c>
      <c r="C1447" s="6" t="s">
        <v>26</v>
      </c>
      <c r="D1447" s="26" t="s">
        <v>32</v>
      </c>
      <c r="E1447" s="6" t="s">
        <v>1941</v>
      </c>
      <c r="F1447" s="6"/>
      <c r="G1447" s="6" t="str" cm="1">
        <f t="array" ref="G1447">_xlfn.LET(
 _xlpm.txt, TRIM(E1447),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S-308-C6 -NP-20</v>
      </c>
      <c r="H1447" s="6" t="str">
        <f t="shared" si="110"/>
        <v>TOTAL 12600 PCS (NOT VACUUM BOTTLE</v>
      </c>
      <c r="I1447" s="6" t="str" cm="1">
        <f t="array" ref="I1447">_xlfn.LET(
 _xlpm.txt, E1447,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47" s="6" t="str" cm="1">
        <f t="array" ref="J1447">_xlfn.LET(
 _xlpm.txt, E1447,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47" s="6" t="e" cm="1">
        <f t="array" ref="K1447">_xlfn.LET(
 _xlpm.txt, E1447,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47" s="6" t="str">
        <f>IFERROR(_xlfn.TEXTAFTER(_xlfn.TEXTBEFORE(E1447," PER"),"USD ")," ")</f>
        <v xml:space="preserve"> </v>
      </c>
      <c r="M1447" s="6" t="e">
        <f t="shared" si="111"/>
        <v>#VALUE!</v>
      </c>
      <c r="N1447" s="6">
        <v>2240</v>
      </c>
      <c r="O1447" s="6" t="s">
        <v>1929</v>
      </c>
      <c r="P1447" s="6">
        <v>429.30618750000002</v>
      </c>
      <c r="Q1447" s="6">
        <v>961645.86</v>
      </c>
      <c r="R1447" s="6">
        <v>5.970878824756606</v>
      </c>
      <c r="S1447" s="6">
        <v>13374.768567454799</v>
      </c>
      <c r="T1447" s="27">
        <v>233872.3</v>
      </c>
      <c r="U1447" s="6">
        <f t="shared" si="112"/>
        <v>435.27706632475662</v>
      </c>
      <c r="V1447" s="6">
        <f t="shared" si="113"/>
        <v>2019</v>
      </c>
      <c r="W1447" s="10" t="str">
        <f>IFERROR(VLOOKUP(VALUE(D1447),'HSN Lookup'!$A:$B,2,0),"Unknown")</f>
        <v>Household Steel Items</v>
      </c>
      <c r="X1447" s="6" t="str">
        <f t="shared" si="114"/>
        <v>Other</v>
      </c>
    </row>
    <row r="1448" spans="1:24">
      <c r="A1448" s="25" t="s">
        <v>24</v>
      </c>
      <c r="B1448" s="6" t="s">
        <v>1942</v>
      </c>
      <c r="C1448" s="6" t="s">
        <v>26</v>
      </c>
      <c r="D1448" s="26" t="s">
        <v>32</v>
      </c>
      <c r="E1448" s="6" t="s">
        <v>1943</v>
      </c>
      <c r="F1448" s="6"/>
      <c r="G1448" s="6" t="str" cm="1">
        <f t="array" ref="G1448">_xlfn.LET(
 _xlpm.txt, TRIM(E1448),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 BOTTLE 1000 ML</v>
      </c>
      <c r="H1448" s="6" t="str">
        <f t="shared" si="110"/>
        <v xml:space="preserve"> ITEM NO. KW-830</v>
      </c>
      <c r="I1448" s="6" t="str" cm="1">
        <f t="array" ref="I1448">_xlfn.LET(
 _xlpm.txt, E1448,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48" s="6" t="e" cm="1">
        <f t="array" ref="J1448">_xlfn.LET(
 _xlpm.txt, E1448,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448" s="6" t="e" cm="1">
        <f t="array" ref="K1448">_xlfn.LET(
 _xlpm.txt, E1448,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448" s="6" t="str">
        <f>IFERROR(_xlfn.TEXTAFTER(_xlfn.TEXTBEFORE(E1448," PER"),"USD ")," ")</f>
        <v xml:space="preserve"> </v>
      </c>
      <c r="M1448" s="6" t="e">
        <f t="shared" si="111"/>
        <v>#N/A</v>
      </c>
      <c r="N1448" s="6">
        <v>6790</v>
      </c>
      <c r="O1448" s="6" t="s">
        <v>1929</v>
      </c>
      <c r="P1448" s="6">
        <v>369.19633873343162</v>
      </c>
      <c r="Q1448" s="6">
        <v>2506843.14</v>
      </c>
      <c r="R1448" s="6">
        <v>5.1348586750129561</v>
      </c>
      <c r="S1448" s="6">
        <v>34865.690403337969</v>
      </c>
      <c r="T1448" s="27">
        <v>609664.19999999995</v>
      </c>
      <c r="U1448" s="6">
        <f t="shared" si="112"/>
        <v>374.33119740844455</v>
      </c>
      <c r="V1448" s="6">
        <f t="shared" si="113"/>
        <v>2019</v>
      </c>
      <c r="W1448" s="10" t="str">
        <f>IFERROR(VLOOKUP(VALUE(D1448),'HSN Lookup'!$A:$B,2,0),"Unknown")</f>
        <v>Household Steel Items</v>
      </c>
      <c r="X1448" s="6" t="str">
        <f t="shared" si="114"/>
        <v>Other</v>
      </c>
    </row>
    <row r="1449" spans="1:24">
      <c r="A1449" s="25" t="s">
        <v>24</v>
      </c>
      <c r="B1449" s="6" t="s">
        <v>1944</v>
      </c>
      <c r="C1449" s="6" t="s">
        <v>26</v>
      </c>
      <c r="D1449" s="26" t="s">
        <v>32</v>
      </c>
      <c r="E1449" s="6" t="s">
        <v>1945</v>
      </c>
      <c r="F1449" s="6"/>
      <c r="G1449" s="6" t="str" cm="1">
        <f t="array" ref="G1449">_xlfn.LET(
 _xlpm.txt, TRIM(E1449),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GLASS CANISTER 3PCS SET -NP-20</v>
      </c>
      <c r="H1449" s="6" t="str">
        <f t="shared" si="110"/>
        <v>MILD STEEL</v>
      </c>
      <c r="I1449" s="6" t="str" cm="1">
        <f t="array" ref="I1449">_xlfn.LET(
 _xlpm.txt, E1449,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49" s="6" t="str" cm="1">
        <f t="array" ref="J1449">_xlfn.LET(
 _xlpm.txt, E1449,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49" s="6" t="e" cm="1">
        <f t="array" ref="K1449">_xlfn.LET(
 _xlpm.txt, E1449,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49" s="6" t="str">
        <f>IFERROR(_xlfn.TEXTAFTER(_xlfn.TEXTBEFORE(E1449," PER"),"USD ")," ")</f>
        <v xml:space="preserve"> </v>
      </c>
      <c r="M1449" s="6" t="e">
        <f t="shared" si="111"/>
        <v>#VALUE!</v>
      </c>
      <c r="N1449" s="6">
        <v>1400</v>
      </c>
      <c r="O1449" s="6" t="s">
        <v>1929</v>
      </c>
      <c r="P1449" s="6">
        <v>127.45742857142859</v>
      </c>
      <c r="Q1449" s="6">
        <v>178440.4</v>
      </c>
      <c r="R1449" s="6">
        <v>1.7604617205998421</v>
      </c>
      <c r="S1449" s="6">
        <v>2464.6464088397788</v>
      </c>
      <c r="T1449" s="27">
        <v>43396.7</v>
      </c>
      <c r="U1449" s="6">
        <f t="shared" si="112"/>
        <v>129.21789029202844</v>
      </c>
      <c r="V1449" s="6">
        <f t="shared" si="113"/>
        <v>2019</v>
      </c>
      <c r="W1449" s="10" t="str">
        <f>IFERROR(VLOOKUP(VALUE(D1449),'HSN Lookup'!$A:$B,2,0),"Unknown")</f>
        <v>Household Steel Items</v>
      </c>
      <c r="X1449" s="6" t="str">
        <f t="shared" si="114"/>
        <v>Other</v>
      </c>
    </row>
    <row r="1450" spans="1:24">
      <c r="A1450" s="25" t="s">
        <v>24</v>
      </c>
      <c r="B1450" s="6" t="s">
        <v>1944</v>
      </c>
      <c r="C1450" s="6" t="s">
        <v>26</v>
      </c>
      <c r="D1450" s="26" t="s">
        <v>32</v>
      </c>
      <c r="E1450" s="6" t="s">
        <v>1946</v>
      </c>
      <c r="F1450" s="6"/>
      <c r="G1450" s="6" t="str" cm="1">
        <f t="array" ref="G1450">_xlfn.LET(
 _xlpm.txt, TRIM(E1450),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MEDIUM 6577 -AM-179</v>
      </c>
      <c r="H1450" s="6" t="str">
        <f t="shared" si="110"/>
        <v>TOTAL 336 PCS</v>
      </c>
      <c r="I1450" s="6" t="str" cm="1">
        <f t="array" ref="I1450">_xlfn.LET(
 _xlpm.txt, E1450,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50" s="6" t="str" cm="1">
        <f t="array" ref="J1450">_xlfn.LET(
 _xlpm.txt, E1450,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50" s="6" t="e" cm="1">
        <f t="array" ref="K1450">_xlfn.LET(
 _xlpm.txt, E1450,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50" s="6" t="str">
        <f>IFERROR(_xlfn.TEXTAFTER(_xlfn.TEXTBEFORE(E1450," PER"),"USD ")," ")</f>
        <v xml:space="preserve"> </v>
      </c>
      <c r="M1450" s="6" t="e">
        <f t="shared" si="111"/>
        <v>#VALUE!</v>
      </c>
      <c r="N1450" s="6">
        <v>70</v>
      </c>
      <c r="O1450" s="6" t="s">
        <v>1929</v>
      </c>
      <c r="P1450" s="6">
        <v>603.53228571428576</v>
      </c>
      <c r="Q1450" s="6">
        <v>42247.26</v>
      </c>
      <c r="R1450" s="6">
        <v>8.3360812943962124</v>
      </c>
      <c r="S1450" s="6">
        <v>583.52569060773476</v>
      </c>
      <c r="T1450" s="27">
        <v>10274.5</v>
      </c>
      <c r="U1450" s="6">
        <f t="shared" si="112"/>
        <v>611.86836700868196</v>
      </c>
      <c r="V1450" s="6">
        <f t="shared" si="113"/>
        <v>2019</v>
      </c>
      <c r="W1450" s="10" t="str">
        <f>IFERROR(VLOOKUP(VALUE(D1450),'HSN Lookup'!$A:$B,2,0),"Unknown")</f>
        <v>Household Steel Items</v>
      </c>
      <c r="X1450" s="6" t="str">
        <f t="shared" si="114"/>
        <v>Lunch Box</v>
      </c>
    </row>
    <row r="1451" spans="1:24">
      <c r="A1451" s="25" t="s">
        <v>24</v>
      </c>
      <c r="B1451" s="6" t="s">
        <v>1944</v>
      </c>
      <c r="C1451" s="6" t="s">
        <v>26</v>
      </c>
      <c r="D1451" s="26" t="s">
        <v>32</v>
      </c>
      <c r="E1451" s="6" t="s">
        <v>1947</v>
      </c>
      <c r="F1451" s="6"/>
      <c r="G1451" s="6" t="str" cm="1">
        <f t="array" ref="G1451">_xlfn.LET(
 _xlpm.txt, TRIM(E1451),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RECTANGLE 6576 -AM-170</v>
      </c>
      <c r="H1451" s="6" t="str">
        <f t="shared" si="110"/>
        <v>MILD STEEL</v>
      </c>
      <c r="I1451" s="6" t="str" cm="1">
        <f t="array" ref="I1451">_xlfn.LET(
 _xlpm.txt, E1451,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51" s="6" t="str" cm="1">
        <f t="array" ref="J1451">_xlfn.LET(
 _xlpm.txt, E1451,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51" s="6" t="e" cm="1">
        <f t="array" ref="K1451">_xlfn.LET(
 _xlpm.txt, E1451,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51" s="6" t="str">
        <f>IFERROR(_xlfn.TEXTAFTER(_xlfn.TEXTBEFORE(E1451," PER"),"USD ")," ")</f>
        <v xml:space="preserve"> </v>
      </c>
      <c r="M1451" s="6" t="e">
        <f t="shared" si="111"/>
        <v>#VALUE!</v>
      </c>
      <c r="N1451" s="6">
        <v>65</v>
      </c>
      <c r="O1451" s="6" t="s">
        <v>1929</v>
      </c>
      <c r="P1451" s="6">
        <v>690.33661538461536</v>
      </c>
      <c r="Q1451" s="6">
        <v>44871.88</v>
      </c>
      <c r="R1451" s="6">
        <v>9.5350361240968962</v>
      </c>
      <c r="S1451" s="6">
        <v>619.77734806629826</v>
      </c>
      <c r="T1451" s="27">
        <v>10912.8</v>
      </c>
      <c r="U1451" s="6">
        <f t="shared" si="112"/>
        <v>699.87165150871226</v>
      </c>
      <c r="V1451" s="6">
        <f t="shared" si="113"/>
        <v>2019</v>
      </c>
      <c r="W1451" s="10" t="str">
        <f>IFERROR(VLOOKUP(VALUE(D1451),'HSN Lookup'!$A:$B,2,0),"Unknown")</f>
        <v>Household Steel Items</v>
      </c>
      <c r="X1451" s="6" t="str">
        <f t="shared" si="114"/>
        <v>Lunch Box</v>
      </c>
    </row>
    <row r="1452" spans="1:24">
      <c r="A1452" s="25" t="s">
        <v>24</v>
      </c>
      <c r="B1452" s="6" t="s">
        <v>1944</v>
      </c>
      <c r="C1452" s="6" t="s">
        <v>26</v>
      </c>
      <c r="D1452" s="26" t="s">
        <v>32</v>
      </c>
      <c r="E1452" s="6" t="s">
        <v>1948</v>
      </c>
      <c r="F1452" s="6"/>
      <c r="G1452" s="6" t="str" cm="1">
        <f t="array" ref="G1452">_xlfn.LET(
 _xlpm.txt, TRIM(E1452),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6016-3 -AM-192</v>
      </c>
      <c r="H1452" s="6" t="str">
        <f t="shared" si="110"/>
        <v>MILD STEEL</v>
      </c>
      <c r="I1452" s="6" t="str" cm="1">
        <f t="array" ref="I1452">_xlfn.LET(
 _xlpm.txt, E1452,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52" s="6" t="str" cm="1">
        <f t="array" ref="J1452">_xlfn.LET(
 _xlpm.txt, E1452,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52" s="6" t="e" cm="1">
        <f t="array" ref="K1452">_xlfn.LET(
 _xlpm.txt, E1452,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52" s="6" t="str">
        <f>IFERROR(_xlfn.TEXTAFTER(_xlfn.TEXTBEFORE(E1452," PER"),"USD ")," ")</f>
        <v xml:space="preserve"> </v>
      </c>
      <c r="M1452" s="6" t="e">
        <f t="shared" si="111"/>
        <v>#VALUE!</v>
      </c>
      <c r="N1452" s="6">
        <v>159</v>
      </c>
      <c r="O1452" s="6" t="s">
        <v>1929</v>
      </c>
      <c r="P1452" s="6">
        <v>420.85006289308183</v>
      </c>
      <c r="Q1452" s="6">
        <v>66915.16</v>
      </c>
      <c r="R1452" s="6">
        <v>5.8128461725563776</v>
      </c>
      <c r="S1452" s="6">
        <v>924.24254143646408</v>
      </c>
      <c r="T1452" s="27">
        <v>16273.8</v>
      </c>
      <c r="U1452" s="6">
        <f t="shared" si="112"/>
        <v>426.66290906563819</v>
      </c>
      <c r="V1452" s="6">
        <f t="shared" si="113"/>
        <v>2019</v>
      </c>
      <c r="W1452" s="10" t="str">
        <f>IFERROR(VLOOKUP(VALUE(D1452),'HSN Lookup'!$A:$B,2,0),"Unknown")</f>
        <v>Household Steel Items</v>
      </c>
      <c r="X1452" s="6" t="str">
        <f t="shared" si="114"/>
        <v>Lunch Box</v>
      </c>
    </row>
    <row r="1453" spans="1:24">
      <c r="A1453" s="25" t="s">
        <v>24</v>
      </c>
      <c r="B1453" s="6" t="s">
        <v>1944</v>
      </c>
      <c r="C1453" s="6" t="s">
        <v>26</v>
      </c>
      <c r="D1453" s="26" t="s">
        <v>32</v>
      </c>
      <c r="E1453" s="6" t="s">
        <v>1949</v>
      </c>
      <c r="F1453" s="6"/>
      <c r="G1453" s="6" t="str" cm="1">
        <f t="array" ref="G1453">_xlfn.LET(
 _xlpm.txt, TRIM(E1453),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MINI 001 -AM-169</v>
      </c>
      <c r="H1453" s="6" t="str">
        <f t="shared" si="110"/>
        <v>MILD STEEL</v>
      </c>
      <c r="I1453" s="6" t="str" cm="1">
        <f t="array" ref="I1453">_xlfn.LET(
 _xlpm.txt, E1453,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53" s="6" t="str" cm="1">
        <f t="array" ref="J1453">_xlfn.LET(
 _xlpm.txt, E1453,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53" s="6" t="e" cm="1">
        <f t="array" ref="K1453">_xlfn.LET(
 _xlpm.txt, E1453,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53" s="6" t="str">
        <f>IFERROR(_xlfn.TEXTAFTER(_xlfn.TEXTBEFORE(E1453," PER"),"USD ")," ")</f>
        <v xml:space="preserve"> </v>
      </c>
      <c r="M1453" s="6" t="e">
        <f t="shared" si="111"/>
        <v>#VALUE!</v>
      </c>
      <c r="N1453" s="6">
        <v>38</v>
      </c>
      <c r="O1453" s="6" t="s">
        <v>1929</v>
      </c>
      <c r="P1453" s="6">
        <v>807.89894736842109</v>
      </c>
      <c r="Q1453" s="6">
        <v>30700.16</v>
      </c>
      <c r="R1453" s="6">
        <v>11.15882523989532</v>
      </c>
      <c r="S1453" s="6">
        <v>424.03535911602211</v>
      </c>
      <c r="T1453" s="27">
        <v>7466.3</v>
      </c>
      <c r="U1453" s="6">
        <f t="shared" si="112"/>
        <v>819.05777260831644</v>
      </c>
      <c r="V1453" s="6">
        <f t="shared" si="113"/>
        <v>2019</v>
      </c>
      <c r="W1453" s="10" t="str">
        <f>IFERROR(VLOOKUP(VALUE(D1453),'HSN Lookup'!$A:$B,2,0),"Unknown")</f>
        <v>Household Steel Items</v>
      </c>
      <c r="X1453" s="6" t="str">
        <f t="shared" si="114"/>
        <v>Lunch Box</v>
      </c>
    </row>
    <row r="1454" spans="1:24">
      <c r="A1454" s="25" t="s">
        <v>24</v>
      </c>
      <c r="B1454" s="6" t="s">
        <v>1944</v>
      </c>
      <c r="C1454" s="6" t="s">
        <v>26</v>
      </c>
      <c r="D1454" s="26" t="s">
        <v>32</v>
      </c>
      <c r="E1454" s="6" t="s">
        <v>1950</v>
      </c>
      <c r="F1454" s="6"/>
      <c r="G1454" s="6" t="str" cm="1">
        <f t="array" ref="G1454">_xlfn.LET(
 _xlpm.txt, TRIM(E1454),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6576-AM-180</v>
      </c>
      <c r="H1454" s="6" t="str">
        <f t="shared" si="110"/>
        <v>MILD STEEL</v>
      </c>
      <c r="I1454" s="6" t="str" cm="1">
        <f t="array" ref="I1454">_xlfn.LET(
 _xlpm.txt, E1454,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54" s="6" t="str" cm="1">
        <f t="array" ref="J1454">_xlfn.LET(
 _xlpm.txt, E1454,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54" s="6" t="e" cm="1">
        <f t="array" ref="K1454">_xlfn.LET(
 _xlpm.txt, E1454,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54" s="6" t="str">
        <f>IFERROR(_xlfn.TEXTAFTER(_xlfn.TEXTBEFORE(E1454," PER"),"USD ")," ")</f>
        <v xml:space="preserve"> </v>
      </c>
      <c r="M1454" s="6" t="e">
        <f t="shared" si="111"/>
        <v>#VALUE!</v>
      </c>
      <c r="N1454" s="6">
        <v>35</v>
      </c>
      <c r="O1454" s="6" t="s">
        <v>1929</v>
      </c>
      <c r="P1454" s="6">
        <v>652.24571428571426</v>
      </c>
      <c r="Q1454" s="6">
        <v>22828.6</v>
      </c>
      <c r="R1454" s="6">
        <v>9.0089187056037865</v>
      </c>
      <c r="S1454" s="6">
        <v>315.31215469613261</v>
      </c>
      <c r="T1454" s="27">
        <v>5552</v>
      </c>
      <c r="U1454" s="6">
        <f t="shared" si="112"/>
        <v>661.25463299131809</v>
      </c>
      <c r="V1454" s="6">
        <f t="shared" si="113"/>
        <v>2019</v>
      </c>
      <c r="W1454" s="10" t="str">
        <f>IFERROR(VLOOKUP(VALUE(D1454),'HSN Lookup'!$A:$B,2,0),"Unknown")</f>
        <v>Household Steel Items</v>
      </c>
      <c r="X1454" s="6" t="str">
        <f t="shared" si="114"/>
        <v>Lunch Box</v>
      </c>
    </row>
    <row r="1455" spans="1:24">
      <c r="A1455" s="25" t="s">
        <v>24</v>
      </c>
      <c r="B1455" s="6" t="s">
        <v>1944</v>
      </c>
      <c r="C1455" s="6" t="s">
        <v>26</v>
      </c>
      <c r="D1455" s="26" t="s">
        <v>32</v>
      </c>
      <c r="E1455" s="6" t="s">
        <v>1951</v>
      </c>
      <c r="F1455" s="6"/>
      <c r="G1455" s="6" t="str" cm="1">
        <f t="array" ref="G1455">_xlfn.LET(
 _xlpm.txt, TRIM(E1455),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6581 -AM-181</v>
      </c>
      <c r="H1455" s="6" t="str">
        <f t="shared" si="110"/>
        <v>MILD STEEL</v>
      </c>
      <c r="I1455" s="6" t="str" cm="1">
        <f t="array" ref="I1455">_xlfn.LET(
 _xlpm.txt, E1455,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55" s="6" t="str" cm="1">
        <f t="array" ref="J1455">_xlfn.LET(
 _xlpm.txt, E1455,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55" s="6" t="e" cm="1">
        <f t="array" ref="K1455">_xlfn.LET(
 _xlpm.txt, E1455,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55" s="6" t="str">
        <f>IFERROR(_xlfn.TEXTAFTER(_xlfn.TEXTBEFORE(E1455," PER"),"USD ")," ")</f>
        <v xml:space="preserve"> </v>
      </c>
      <c r="M1455" s="6" t="e">
        <f t="shared" si="111"/>
        <v>#VALUE!</v>
      </c>
      <c r="N1455" s="6">
        <v>42</v>
      </c>
      <c r="O1455" s="6" t="s">
        <v>1929</v>
      </c>
      <c r="P1455" s="6">
        <v>647.24142857142851</v>
      </c>
      <c r="Q1455" s="6">
        <v>27184.14</v>
      </c>
      <c r="R1455" s="6">
        <v>8.9397987371744261</v>
      </c>
      <c r="S1455" s="6">
        <v>375.47154696132588</v>
      </c>
      <c r="T1455" s="27">
        <v>6611.1</v>
      </c>
      <c r="U1455" s="6">
        <f t="shared" si="112"/>
        <v>656.18122730860296</v>
      </c>
      <c r="V1455" s="6">
        <f t="shared" si="113"/>
        <v>2019</v>
      </c>
      <c r="W1455" s="10" t="str">
        <f>IFERROR(VLOOKUP(VALUE(D1455),'HSN Lookup'!$A:$B,2,0),"Unknown")</f>
        <v>Household Steel Items</v>
      </c>
      <c r="X1455" s="6" t="str">
        <f t="shared" si="114"/>
        <v>Lunch Box</v>
      </c>
    </row>
    <row r="1456" spans="1:24">
      <c r="A1456" s="25" t="s">
        <v>24</v>
      </c>
      <c r="B1456" s="6" t="s">
        <v>1952</v>
      </c>
      <c r="C1456" s="6" t="s">
        <v>26</v>
      </c>
      <c r="D1456" s="26" t="s">
        <v>32</v>
      </c>
      <c r="E1456" s="6" t="s">
        <v>1953</v>
      </c>
      <c r="F1456" s="6"/>
      <c r="G1456" s="6" t="str" cm="1">
        <f t="array" ref="G1456">_xlfn.LET(
 _xlpm.txt, TRIM(E1456),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BOX-6900</v>
      </c>
      <c r="H1456" s="6" t="str">
        <f t="shared" si="110"/>
        <v>MILD STEEL</v>
      </c>
      <c r="I1456" s="6" t="str" cm="1">
        <f t="array" ref="I1456">_xlfn.LET(
 _xlpm.txt, E1456,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56" s="6" t="str" cm="1">
        <f t="array" ref="J1456">_xlfn.LET(
 _xlpm.txt, E1456,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56" s="6" t="e" cm="1">
        <f t="array" ref="K1456">_xlfn.LET(
 _xlpm.txt, E1456,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56" s="6" t="str">
        <f>IFERROR(_xlfn.TEXTAFTER(_xlfn.TEXTBEFORE(E1456," PER"),"USD ")," ")</f>
        <v xml:space="preserve"> </v>
      </c>
      <c r="M1456" s="6" t="e">
        <f t="shared" si="111"/>
        <v>#VALUE!</v>
      </c>
      <c r="N1456" s="6">
        <v>10116</v>
      </c>
      <c r="O1456" s="6" t="s">
        <v>1929</v>
      </c>
      <c r="P1456" s="6">
        <v>474.29080862000802</v>
      </c>
      <c r="Q1456" s="6">
        <v>4797925.82</v>
      </c>
      <c r="R1456" s="6">
        <v>6.5509780196133693</v>
      </c>
      <c r="S1456" s="6">
        <v>66269.693646408836</v>
      </c>
      <c r="T1456" s="27">
        <v>1166855.6000000001</v>
      </c>
      <c r="U1456" s="6">
        <f t="shared" si="112"/>
        <v>480.84178663962138</v>
      </c>
      <c r="V1456" s="6">
        <f t="shared" si="113"/>
        <v>2019</v>
      </c>
      <c r="W1456" s="10" t="str">
        <f>IFERROR(VLOOKUP(VALUE(D1456),'HSN Lookup'!$A:$B,2,0),"Unknown")</f>
        <v>Household Steel Items</v>
      </c>
      <c r="X1456" s="6" t="str">
        <f t="shared" si="114"/>
        <v>Lunch Box</v>
      </c>
    </row>
    <row r="1457" spans="1:24">
      <c r="A1457" s="25" t="s">
        <v>24</v>
      </c>
      <c r="B1457" s="6" t="s">
        <v>1952</v>
      </c>
      <c r="C1457" s="6" t="s">
        <v>26</v>
      </c>
      <c r="D1457" s="26" t="s">
        <v>32</v>
      </c>
      <c r="E1457" s="6" t="s">
        <v>1954</v>
      </c>
      <c r="F1457" s="6"/>
      <c r="G1457" s="6" t="str" cm="1">
        <f t="array" ref="G1457">_xlfn.LET(
 _xlpm.txt, TRIM(E1457),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CONTAINER-6857</v>
      </c>
      <c r="H1457" s="6" t="str">
        <f t="shared" si="110"/>
        <v>TOTAL 72000 PCS</v>
      </c>
      <c r="I1457" s="6" t="str" cm="1">
        <f t="array" ref="I1457">_xlfn.LET(
 _xlpm.txt, E1457,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57" s="6" t="str" cm="1">
        <f t="array" ref="J1457">_xlfn.LET(
 _xlpm.txt, E1457,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57" s="6" t="e" cm="1">
        <f t="array" ref="K1457">_xlfn.LET(
 _xlpm.txt, E1457,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57" s="6" t="str">
        <f>IFERROR(_xlfn.TEXTAFTER(_xlfn.TEXTBEFORE(E1457," PER"),"USD ")," ")</f>
        <v xml:space="preserve"> </v>
      </c>
      <c r="M1457" s="6" t="e">
        <f t="shared" si="111"/>
        <v>#VALUE!</v>
      </c>
      <c r="N1457" s="6">
        <v>9180</v>
      </c>
      <c r="O1457" s="6" t="s">
        <v>1929</v>
      </c>
      <c r="P1457" s="6">
        <v>435.54155010893248</v>
      </c>
      <c r="Q1457" s="6">
        <v>3998271.43</v>
      </c>
      <c r="R1457" s="6">
        <v>6.0157672666979618</v>
      </c>
      <c r="S1457" s="6">
        <v>55224.743508287291</v>
      </c>
      <c r="T1457" s="27">
        <v>972379.6</v>
      </c>
      <c r="U1457" s="6">
        <f t="shared" si="112"/>
        <v>441.55731737563042</v>
      </c>
      <c r="V1457" s="6">
        <f t="shared" si="113"/>
        <v>2019</v>
      </c>
      <c r="W1457" s="10" t="str">
        <f>IFERROR(VLOOKUP(VALUE(D1457),'HSN Lookup'!$A:$B,2,0),"Unknown")</f>
        <v>Household Steel Items</v>
      </c>
      <c r="X1457" s="6" t="str">
        <f t="shared" si="114"/>
        <v>Other</v>
      </c>
    </row>
    <row r="1458" spans="1:24">
      <c r="A1458" s="25" t="s">
        <v>24</v>
      </c>
      <c r="B1458" s="6" t="s">
        <v>1952</v>
      </c>
      <c r="C1458" s="6" t="s">
        <v>26</v>
      </c>
      <c r="D1458" s="26" t="s">
        <v>32</v>
      </c>
      <c r="E1458" s="6" t="s">
        <v>1955</v>
      </c>
      <c r="F1458" s="6"/>
      <c r="G1458" s="6" t="str" cm="1">
        <f t="array" ref="G1458">_xlfn.LET(
 _xlpm.txt, TRIM(E1458),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CONTAINER-6856</v>
      </c>
      <c r="H1458" s="6" t="str">
        <f t="shared" si="110"/>
        <v>MILD STEEL</v>
      </c>
      <c r="I1458" s="6" t="str" cm="1">
        <f t="array" ref="I1458">_xlfn.LET(
 _xlpm.txt, E1458,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58" s="6" t="str" cm="1">
        <f t="array" ref="J1458">_xlfn.LET(
 _xlpm.txt, E1458,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58" s="6" t="e" cm="1">
        <f t="array" ref="K1458">_xlfn.LET(
 _xlpm.txt, E1458,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58" s="6" t="str">
        <f>IFERROR(_xlfn.TEXTAFTER(_xlfn.TEXTBEFORE(E1458," PER"),"USD ")," ")</f>
        <v xml:space="preserve"> </v>
      </c>
      <c r="M1458" s="6" t="e">
        <f t="shared" si="111"/>
        <v>#VALUE!</v>
      </c>
      <c r="N1458" s="6">
        <v>10616</v>
      </c>
      <c r="O1458" s="6" t="s">
        <v>1929</v>
      </c>
      <c r="P1458" s="6">
        <v>508.55209495101741</v>
      </c>
      <c r="Q1458" s="6">
        <v>5398789.04</v>
      </c>
      <c r="R1458" s="6">
        <v>7.024200206505764</v>
      </c>
      <c r="S1458" s="6">
        <v>74568.909392265181</v>
      </c>
      <c r="T1458" s="27">
        <v>1312985.5</v>
      </c>
      <c r="U1458" s="6">
        <f t="shared" si="112"/>
        <v>515.57629515752319</v>
      </c>
      <c r="V1458" s="6">
        <f t="shared" si="113"/>
        <v>2019</v>
      </c>
      <c r="W1458" s="10" t="str">
        <f>IFERROR(VLOOKUP(VALUE(D1458),'HSN Lookup'!$A:$B,2,0),"Unknown")</f>
        <v>Household Steel Items</v>
      </c>
      <c r="X1458" s="6" t="str">
        <f t="shared" si="114"/>
        <v>Other</v>
      </c>
    </row>
    <row r="1459" spans="1:24">
      <c r="A1459" s="25" t="s">
        <v>24</v>
      </c>
      <c r="B1459" s="6" t="s">
        <v>1956</v>
      </c>
      <c r="C1459" s="6" t="s">
        <v>26</v>
      </c>
      <c r="D1459" s="26" t="s">
        <v>32</v>
      </c>
      <c r="E1459" s="6" t="s">
        <v>1957</v>
      </c>
      <c r="F1459" s="6"/>
      <c r="G1459" s="6" t="str" cm="1">
        <f t="array" ref="G1459">_xlfn.LET(
 _xlpm.txt, TRIM(E1459),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WAN-MP-263</v>
      </c>
      <c r="H1459" s="6" t="str">
        <f t="shared" si="110"/>
        <v>TOTAL 102000 PCS</v>
      </c>
      <c r="I1459" s="6" t="str" cm="1">
        <f t="array" ref="I1459">_xlfn.LET(
 _xlpm.txt, E1459,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59" s="6" t="str" cm="1">
        <f t="array" ref="J1459">_xlfn.LET(
 _xlpm.txt, E1459,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59" s="6" t="e" cm="1">
        <f t="array" ref="K1459">_xlfn.LET(
 _xlpm.txt, E1459,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59" s="6" t="str">
        <f>IFERROR(_xlfn.TEXTAFTER(_xlfn.TEXTBEFORE(E1459," PER"),"USD ")," ")</f>
        <v xml:space="preserve"> </v>
      </c>
      <c r="M1459" s="6" t="e">
        <f t="shared" si="111"/>
        <v>#VALUE!</v>
      </c>
      <c r="N1459" s="6">
        <v>9605</v>
      </c>
      <c r="O1459" s="6" t="s">
        <v>1929</v>
      </c>
      <c r="P1459" s="6">
        <v>367.93365122332119</v>
      </c>
      <c r="Q1459" s="6">
        <v>3534002.72</v>
      </c>
      <c r="R1459" s="6">
        <v>5.0575072333102566</v>
      </c>
      <c r="S1459" s="6">
        <v>48577.356975945018</v>
      </c>
      <c r="T1459" s="27">
        <v>859469.5</v>
      </c>
      <c r="U1459" s="6">
        <f t="shared" si="112"/>
        <v>372.99115845663147</v>
      </c>
      <c r="V1459" s="6">
        <f t="shared" si="113"/>
        <v>2019</v>
      </c>
      <c r="W1459" s="10" t="str">
        <f>IFERROR(VLOOKUP(VALUE(D1459),'HSN Lookup'!$A:$B,2,0),"Unknown")</f>
        <v>Household Steel Items</v>
      </c>
      <c r="X1459" s="6" t="str">
        <f t="shared" si="114"/>
        <v>Other</v>
      </c>
    </row>
    <row r="1460" spans="1:24">
      <c r="A1460" s="25" t="s">
        <v>24</v>
      </c>
      <c r="B1460" s="6" t="s">
        <v>1956</v>
      </c>
      <c r="C1460" s="6" t="s">
        <v>26</v>
      </c>
      <c r="D1460" s="26" t="s">
        <v>32</v>
      </c>
      <c r="E1460" s="6" t="s">
        <v>1958</v>
      </c>
      <c r="F1460" s="6"/>
      <c r="G1460" s="6" t="str" cm="1">
        <f t="array" ref="G1460">_xlfn.LET(
 _xlpm.txt, TRIM(E1460),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 ( ITEM NO. SM1168)</v>
      </c>
      <c r="H1460" s="6" t="str">
        <f t="shared" si="110"/>
        <v xml:space="preserve"> ITEM NO. SM1168</v>
      </c>
      <c r="I1460" s="6" t="str" cm="1">
        <f t="array" ref="I1460">_xlfn.LET(
 _xlpm.txt, E1460,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60" s="6" t="e" cm="1">
        <f t="array" ref="J1460">_xlfn.LET(
 _xlpm.txt, E1460,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460" s="6" t="e" cm="1">
        <f t="array" ref="K1460">_xlfn.LET(
 _xlpm.txt, E1460,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460" s="6" t="str">
        <f>IFERROR(_xlfn.TEXTAFTER(_xlfn.TEXTBEFORE(E1460," PER"),"USD ")," ")</f>
        <v xml:space="preserve"> </v>
      </c>
      <c r="M1460" s="6" t="e">
        <f t="shared" si="111"/>
        <v>#N/A</v>
      </c>
      <c r="N1460" s="6">
        <v>4770</v>
      </c>
      <c r="O1460" s="6" t="s">
        <v>1929</v>
      </c>
      <c r="P1460" s="6">
        <v>458.15313836477992</v>
      </c>
      <c r="Q1460" s="6">
        <v>2185390.4700000002</v>
      </c>
      <c r="R1460" s="6">
        <v>6.2976376407529884</v>
      </c>
      <c r="S1460" s="6">
        <v>30039.731546391751</v>
      </c>
      <c r="T1460" s="27">
        <v>531486.9</v>
      </c>
      <c r="U1460" s="6">
        <f t="shared" si="112"/>
        <v>464.45077600553293</v>
      </c>
      <c r="V1460" s="6">
        <f t="shared" si="113"/>
        <v>2019</v>
      </c>
      <c r="W1460" s="10" t="str">
        <f>IFERROR(VLOOKUP(VALUE(D1460),'HSN Lookup'!$A:$B,2,0),"Unknown")</f>
        <v>Household Steel Items</v>
      </c>
      <c r="X1460" s="6" t="str">
        <f t="shared" si="114"/>
        <v>Hanger</v>
      </c>
    </row>
    <row r="1461" spans="1:24">
      <c r="A1461" s="25" t="s">
        <v>24</v>
      </c>
      <c r="B1461" s="6" t="s">
        <v>1956</v>
      </c>
      <c r="C1461" s="6" t="s">
        <v>26</v>
      </c>
      <c r="D1461" s="26" t="s">
        <v>32</v>
      </c>
      <c r="E1461" s="6" t="s">
        <v>1959</v>
      </c>
      <c r="F1461" s="6"/>
      <c r="G1461" s="6" t="str" cm="1">
        <f t="array" ref="G1461">_xlfn.LET(
 _xlpm.txt, TRIM(E1461),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461" s="6" t="str">
        <f t="shared" si="110"/>
        <v>TOTAL 24000 PCS</v>
      </c>
      <c r="I1461" s="6" t="str" cm="1">
        <f t="array" ref="I1461">_xlfn.LET(
 _xlpm.txt, E1461,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61" s="6" t="str" cm="1">
        <f t="array" ref="J1461">_xlfn.LET(
 _xlpm.txt, E1461,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61" s="6" t="e" cm="1">
        <f t="array" ref="K1461">_xlfn.LET(
 _xlpm.txt, E1461,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61" s="6" t="str">
        <f>IFERROR(_xlfn.TEXTAFTER(_xlfn.TEXTBEFORE(E1461," PER"),"USD ")," ")</f>
        <v xml:space="preserve"> </v>
      </c>
      <c r="M1461" s="6" t="e">
        <f t="shared" si="111"/>
        <v>#VALUE!</v>
      </c>
      <c r="N1461" s="6">
        <v>2240</v>
      </c>
      <c r="O1461" s="6" t="s">
        <v>1929</v>
      </c>
      <c r="P1461" s="6">
        <v>350.20335714285721</v>
      </c>
      <c r="Q1461" s="6">
        <v>784455.52</v>
      </c>
      <c r="R1461" s="6">
        <v>4.8137918507609232</v>
      </c>
      <c r="S1461" s="6">
        <v>10782.89374570447</v>
      </c>
      <c r="T1461" s="27">
        <v>190779.7</v>
      </c>
      <c r="U1461" s="6">
        <f t="shared" si="112"/>
        <v>355.01714899361815</v>
      </c>
      <c r="V1461" s="6">
        <f t="shared" si="113"/>
        <v>2019</v>
      </c>
      <c r="W1461" s="10" t="str">
        <f>IFERROR(VLOOKUP(VALUE(D1461),'HSN Lookup'!$A:$B,2,0),"Unknown")</f>
        <v>Household Steel Items</v>
      </c>
      <c r="X1461" s="6" t="str">
        <f t="shared" si="114"/>
        <v>Other</v>
      </c>
    </row>
    <row r="1462" spans="1:24">
      <c r="A1462" s="25" t="s">
        <v>24</v>
      </c>
      <c r="B1462" s="6" t="s">
        <v>1956</v>
      </c>
      <c r="C1462" s="6" t="s">
        <v>26</v>
      </c>
      <c r="D1462" s="26" t="s">
        <v>32</v>
      </c>
      <c r="E1462" s="6" t="s">
        <v>1960</v>
      </c>
      <c r="F1462" s="6"/>
      <c r="G1462" s="6" t="str" cm="1">
        <f t="array" ref="G1462">_xlfn.LET(
 _xlpm.txt, TRIM(E1462),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MULTI GRATER AND SLICER-RS-04</v>
      </c>
      <c r="H1462" s="6" t="str">
        <f t="shared" si="110"/>
        <v>TOTAL 144 PCS</v>
      </c>
      <c r="I1462" s="6" t="str" cm="1">
        <f t="array" ref="I1462">_xlfn.LET(
 _xlpm.txt, E1462,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62" s="6" t="str" cm="1">
        <f t="array" ref="J1462">_xlfn.LET(
 _xlpm.txt, E1462,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62" s="6" t="e" cm="1">
        <f t="array" ref="K1462">_xlfn.LET(
 _xlpm.txt, E1462,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62" s="6" t="str">
        <f>IFERROR(_xlfn.TEXTAFTER(_xlfn.TEXTBEFORE(E1462," PER"),"USD ")," ")</f>
        <v xml:space="preserve"> </v>
      </c>
      <c r="M1462" s="6" t="e">
        <f t="shared" si="111"/>
        <v>#VALUE!</v>
      </c>
      <c r="N1462" s="6">
        <v>31.8</v>
      </c>
      <c r="O1462" s="6" t="s">
        <v>1929</v>
      </c>
      <c r="P1462" s="6">
        <v>274.34748427672957</v>
      </c>
      <c r="Q1462" s="6">
        <v>8724.25</v>
      </c>
      <c r="R1462" s="6">
        <v>3.77109944022996</v>
      </c>
      <c r="S1462" s="6">
        <v>119.9209621993127</v>
      </c>
      <c r="T1462" s="27">
        <v>2121.6999999999998</v>
      </c>
      <c r="U1462" s="6">
        <f t="shared" si="112"/>
        <v>278.11858371695951</v>
      </c>
      <c r="V1462" s="6">
        <f t="shared" si="113"/>
        <v>2019</v>
      </c>
      <c r="W1462" s="10" t="str">
        <f>IFERROR(VLOOKUP(VALUE(D1462),'HSN Lookup'!$A:$B,2,0),"Unknown")</f>
        <v>Household Steel Items</v>
      </c>
      <c r="X1462" s="6" t="str">
        <f t="shared" si="114"/>
        <v>Other</v>
      </c>
    </row>
    <row r="1463" spans="1:24">
      <c r="A1463" s="25" t="s">
        <v>24</v>
      </c>
      <c r="B1463" s="6" t="s">
        <v>1961</v>
      </c>
      <c r="C1463" s="6" t="s">
        <v>26</v>
      </c>
      <c r="D1463" s="26" t="s">
        <v>32</v>
      </c>
      <c r="E1463" s="6" t="s">
        <v>1899</v>
      </c>
      <c r="F1463" s="6"/>
      <c r="G1463" s="6" t="str" cm="1">
        <f t="array" ref="G1463">_xlfn.LET(
 _xlpm.txt, TRIM(E1463),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463" s="6" t="str">
        <f t="shared" si="110"/>
        <v>TOTAL 60000 PCS</v>
      </c>
      <c r="I1463" s="6" t="str" cm="1">
        <f t="array" ref="I1463">_xlfn.LET(
 _xlpm.txt, E1463,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63" s="6" t="str" cm="1">
        <f t="array" ref="J1463">_xlfn.LET(
 _xlpm.txt, E1463,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63" s="6" t="e" cm="1">
        <f t="array" ref="K1463">_xlfn.LET(
 _xlpm.txt, E1463,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63" s="6" t="str">
        <f>IFERROR(_xlfn.TEXTAFTER(_xlfn.TEXTBEFORE(E1463," PER"),"USD ")," ")</f>
        <v xml:space="preserve"> </v>
      </c>
      <c r="M1463" s="6" t="e">
        <f t="shared" si="111"/>
        <v>#VALUE!</v>
      </c>
      <c r="N1463" s="6">
        <v>5600</v>
      </c>
      <c r="O1463" s="6" t="s">
        <v>1929</v>
      </c>
      <c r="P1463" s="6">
        <v>343.43464464285722</v>
      </c>
      <c r="Q1463" s="6">
        <v>1923234.01</v>
      </c>
      <c r="R1463" s="6">
        <v>4.7699256200396816</v>
      </c>
      <c r="S1463" s="6">
        <v>26711.583472222221</v>
      </c>
      <c r="T1463" s="27">
        <v>467730.5</v>
      </c>
      <c r="U1463" s="6">
        <f t="shared" si="112"/>
        <v>348.20457026289688</v>
      </c>
      <c r="V1463" s="6">
        <f t="shared" si="113"/>
        <v>2019</v>
      </c>
      <c r="W1463" s="10" t="str">
        <f>IFERROR(VLOOKUP(VALUE(D1463),'HSN Lookup'!$A:$B,2,0),"Unknown")</f>
        <v>Household Steel Items</v>
      </c>
      <c r="X1463" s="6" t="str">
        <f t="shared" si="114"/>
        <v>Other</v>
      </c>
    </row>
    <row r="1464" spans="1:24">
      <c r="A1464" s="25" t="s">
        <v>24</v>
      </c>
      <c r="B1464" s="6" t="s">
        <v>1961</v>
      </c>
      <c r="C1464" s="6" t="s">
        <v>26</v>
      </c>
      <c r="D1464" s="26" t="s">
        <v>32</v>
      </c>
      <c r="E1464" s="6" t="s">
        <v>1962</v>
      </c>
      <c r="F1464" s="6"/>
      <c r="G1464" s="6" t="str" cm="1">
        <f t="array" ref="G1464">_xlfn.LET(
 _xlpm.txt, TRIM(E1464),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MULTI GRATER AND SLICER -RS-04</v>
      </c>
      <c r="H1464" s="6" t="str">
        <f t="shared" si="110"/>
        <v>TOTAL 5856 PCS</v>
      </c>
      <c r="I1464" s="6" t="str" cm="1">
        <f t="array" ref="I1464">_xlfn.LET(
 _xlpm.txt, E1464,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64" s="6" t="str" cm="1">
        <f t="array" ref="J1464">_xlfn.LET(
 _xlpm.txt, E1464,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64" s="6" t="e" cm="1">
        <f t="array" ref="K1464">_xlfn.LET(
 _xlpm.txt, E1464,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64" s="6" t="str">
        <f>IFERROR(_xlfn.TEXTAFTER(_xlfn.TEXTBEFORE(E1464," PER"),"USD ")," ")</f>
        <v xml:space="preserve"> </v>
      </c>
      <c r="M1464" s="6" t="e">
        <f t="shared" si="111"/>
        <v>#VALUE!</v>
      </c>
      <c r="N1464" s="6">
        <v>1049.2</v>
      </c>
      <c r="O1464" s="6" t="s">
        <v>1929</v>
      </c>
      <c r="P1464" s="6">
        <v>333.98756195196341</v>
      </c>
      <c r="Q1464" s="6">
        <v>350419.75</v>
      </c>
      <c r="R1464" s="6">
        <v>4.6387161382217137</v>
      </c>
      <c r="S1464" s="6">
        <v>4866.9409722222226</v>
      </c>
      <c r="T1464" s="27">
        <v>85222.1</v>
      </c>
      <c r="U1464" s="6">
        <f t="shared" si="112"/>
        <v>338.62627809018511</v>
      </c>
      <c r="V1464" s="6">
        <f t="shared" si="113"/>
        <v>2019</v>
      </c>
      <c r="W1464" s="10" t="str">
        <f>IFERROR(VLOOKUP(VALUE(D1464),'HSN Lookup'!$A:$B,2,0),"Unknown")</f>
        <v>Household Steel Items</v>
      </c>
      <c r="X1464" s="6" t="str">
        <f t="shared" si="114"/>
        <v>Other</v>
      </c>
    </row>
    <row r="1465" spans="1:24">
      <c r="A1465" s="25" t="s">
        <v>24</v>
      </c>
      <c r="B1465" s="6" t="s">
        <v>1961</v>
      </c>
      <c r="C1465" s="6" t="s">
        <v>26</v>
      </c>
      <c r="D1465" s="26" t="s">
        <v>32</v>
      </c>
      <c r="E1465" s="6" t="s">
        <v>1963</v>
      </c>
      <c r="F1465" s="6"/>
      <c r="G1465" s="6" t="str" cm="1">
        <f t="array" ref="G1465">_xlfn.LET(
 _xlpm.txt, TRIM(E1465),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STRAINER-NP-55</v>
      </c>
      <c r="H1465" s="6" t="str">
        <f t="shared" si="110"/>
        <v>TOTAL 86040 PCS</v>
      </c>
      <c r="I1465" s="6" t="str" cm="1">
        <f t="array" ref="I1465">_xlfn.LET(
 _xlpm.txt, E1465,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65" s="6" t="str" cm="1">
        <f t="array" ref="J1465">_xlfn.LET(
 _xlpm.txt, E1465,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65" s="6" t="e" cm="1">
        <f t="array" ref="K1465">_xlfn.LET(
 _xlpm.txt, E1465,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65" s="6" t="str">
        <f>IFERROR(_xlfn.TEXTAFTER(_xlfn.TEXTBEFORE(E1465," PER"),"USD ")," ")</f>
        <v xml:space="preserve"> </v>
      </c>
      <c r="M1465" s="6" t="e">
        <f t="shared" si="111"/>
        <v>#VALUE!</v>
      </c>
      <c r="N1465" s="6">
        <v>3943.5</v>
      </c>
      <c r="O1465" s="6" t="s">
        <v>1929</v>
      </c>
      <c r="P1465" s="6">
        <v>487.24279193609738</v>
      </c>
      <c r="Q1465" s="6">
        <v>1921441.95</v>
      </c>
      <c r="R1465" s="6">
        <v>6.7672609991124633</v>
      </c>
      <c r="S1465" s="6">
        <v>26686.693749999999</v>
      </c>
      <c r="T1465" s="27">
        <v>467294.7</v>
      </c>
      <c r="U1465" s="6">
        <f t="shared" si="112"/>
        <v>494.01005293520984</v>
      </c>
      <c r="V1465" s="6">
        <f t="shared" si="113"/>
        <v>2019</v>
      </c>
      <c r="W1465" s="10" t="str">
        <f>IFERROR(VLOOKUP(VALUE(D1465),'HSN Lookup'!$A:$B,2,0),"Unknown")</f>
        <v>Household Steel Items</v>
      </c>
      <c r="X1465" s="6" t="str">
        <f t="shared" si="114"/>
        <v>Tea Strainer</v>
      </c>
    </row>
    <row r="1466" spans="1:24">
      <c r="A1466" s="25" t="s">
        <v>24</v>
      </c>
      <c r="B1466" s="6" t="s">
        <v>1964</v>
      </c>
      <c r="C1466" s="6" t="s">
        <v>26</v>
      </c>
      <c r="D1466" s="26" t="s">
        <v>32</v>
      </c>
      <c r="E1466" s="6" t="s">
        <v>1965</v>
      </c>
      <c r="F1466" s="6"/>
      <c r="G1466" s="6" t="str" cm="1">
        <f t="array" ref="G1466">_xlfn.LET(
 _xlpm.txt, TRIM(E1466),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LARGE-6862</v>
      </c>
      <c r="H1466" s="6" t="str">
        <f t="shared" si="110"/>
        <v>MILD STEEL</v>
      </c>
      <c r="I1466" s="6" t="str" cm="1">
        <f t="array" ref="I1466">_xlfn.LET(
 _xlpm.txt, E1466,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66" s="6" t="str" cm="1">
        <f t="array" ref="J1466">_xlfn.LET(
 _xlpm.txt, E1466,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66" s="6" t="e" cm="1">
        <f t="array" ref="K1466">_xlfn.LET(
 _xlpm.txt, E1466,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66" s="6" t="str">
        <f>IFERROR(_xlfn.TEXTAFTER(_xlfn.TEXTBEFORE(E1466," PER"),"USD ")," ")</f>
        <v xml:space="preserve"> </v>
      </c>
      <c r="M1466" s="6" t="e">
        <f t="shared" si="111"/>
        <v>#VALUE!</v>
      </c>
      <c r="N1466" s="6">
        <v>5100</v>
      </c>
      <c r="O1466" s="6" t="s">
        <v>1929</v>
      </c>
      <c r="P1466" s="6">
        <v>435.31854901960787</v>
      </c>
      <c r="Q1466" s="6">
        <v>2220124.6</v>
      </c>
      <c r="R1466" s="6">
        <v>6.0210034442546041</v>
      </c>
      <c r="S1466" s="6">
        <v>30707.117565698481</v>
      </c>
      <c r="T1466" s="27">
        <v>539934.30000000005</v>
      </c>
      <c r="U1466" s="6">
        <f t="shared" si="112"/>
        <v>441.3395524638625</v>
      </c>
      <c r="V1466" s="6">
        <f t="shared" si="113"/>
        <v>2019</v>
      </c>
      <c r="W1466" s="10" t="str">
        <f>IFERROR(VLOOKUP(VALUE(D1466),'HSN Lookup'!$A:$B,2,0),"Unknown")</f>
        <v>Household Steel Items</v>
      </c>
      <c r="X1466" s="6" t="str">
        <f t="shared" si="114"/>
        <v>Other</v>
      </c>
    </row>
    <row r="1467" spans="1:24">
      <c r="A1467" s="25" t="s">
        <v>24</v>
      </c>
      <c r="B1467" s="6" t="s">
        <v>1964</v>
      </c>
      <c r="C1467" s="6" t="s">
        <v>26</v>
      </c>
      <c r="D1467" s="26" t="s">
        <v>32</v>
      </c>
      <c r="E1467" s="6" t="s">
        <v>1966</v>
      </c>
      <c r="F1467" s="6"/>
      <c r="G1467" s="6" t="str" cm="1">
        <f t="array" ref="G1467">_xlfn.LET(
 _xlpm.txt, TRIM(E1467),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CONTAINER- 6901</v>
      </c>
      <c r="H1467" s="6" t="str">
        <f t="shared" si="110"/>
        <v>MILD STEEL</v>
      </c>
      <c r="I1467" s="6" t="str" cm="1">
        <f t="array" ref="I1467">_xlfn.LET(
 _xlpm.txt, E1467,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67" s="6" t="str" cm="1">
        <f t="array" ref="J1467">_xlfn.LET(
 _xlpm.txt, E1467,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67" s="6" t="e" cm="1">
        <f t="array" ref="K1467">_xlfn.LET(
 _xlpm.txt, E1467,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67" s="6" t="str">
        <f>IFERROR(_xlfn.TEXTAFTER(_xlfn.TEXTBEFORE(E1467," PER"),"USD ")," ")</f>
        <v xml:space="preserve"> </v>
      </c>
      <c r="M1467" s="6" t="e">
        <f t="shared" si="111"/>
        <v>#VALUE!</v>
      </c>
      <c r="N1467" s="6">
        <v>8775</v>
      </c>
      <c r="O1467" s="6" t="s">
        <v>1929</v>
      </c>
      <c r="P1467" s="6">
        <v>453.68663817663821</v>
      </c>
      <c r="Q1467" s="6">
        <v>3981100.25</v>
      </c>
      <c r="R1467" s="6">
        <v>6.2750572361913992</v>
      </c>
      <c r="S1467" s="6">
        <v>55063.627247579527</v>
      </c>
      <c r="T1467" s="27">
        <v>968203.6</v>
      </c>
      <c r="U1467" s="6">
        <f t="shared" si="112"/>
        <v>459.96169541282961</v>
      </c>
      <c r="V1467" s="6">
        <f t="shared" si="113"/>
        <v>2019</v>
      </c>
      <c r="W1467" s="10" t="str">
        <f>IFERROR(VLOOKUP(VALUE(D1467),'HSN Lookup'!$A:$B,2,0),"Unknown")</f>
        <v>Household Steel Items</v>
      </c>
      <c r="X1467" s="6" t="str">
        <f t="shared" si="114"/>
        <v>Other</v>
      </c>
    </row>
    <row r="1468" spans="1:24">
      <c r="A1468" s="25" t="s">
        <v>24</v>
      </c>
      <c r="B1468" s="6" t="s">
        <v>1967</v>
      </c>
      <c r="C1468" s="6" t="s">
        <v>26</v>
      </c>
      <c r="D1468" s="26" t="s">
        <v>29</v>
      </c>
      <c r="E1468" s="6" t="s">
        <v>1968</v>
      </c>
      <c r="F1468" s="6"/>
      <c r="G1468" s="6" t="str" cm="1">
        <f t="array" ref="G1468">_xlfn.LET(
 _xlpm.txt, TRIM(E1468),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PCS-SET-SS430</v>
      </c>
      <c r="H1468" s="6" t="str">
        <f t="shared" si="110"/>
        <v>TOTAL 226080 SET</v>
      </c>
      <c r="I1468" s="6" t="str" cm="1">
        <f t="array" ref="I1468">_xlfn.LET(
 _xlpm.txt, E1468,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68" s="6" t="str" cm="1">
        <f t="array" ref="J1468">_xlfn.LET(
 _xlpm.txt, E1468,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68" s="6" t="e" cm="1">
        <f t="array" ref="K1468">_xlfn.LET(
 _xlpm.txt, E1468,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68" s="6" t="str">
        <f>IFERROR(_xlfn.TEXTAFTER(_xlfn.TEXTBEFORE(E1468," PER"),"USD ")," ")</f>
        <v xml:space="preserve"> </v>
      </c>
      <c r="M1468" s="6" t="e">
        <f t="shared" si="111"/>
        <v>#VALUE!</v>
      </c>
      <c r="N1468" s="6">
        <v>7850</v>
      </c>
      <c r="O1468" s="6" t="s">
        <v>1929</v>
      </c>
      <c r="P1468" s="6">
        <v>255.72080382165609</v>
      </c>
      <c r="Q1468" s="6">
        <v>2007408.31</v>
      </c>
      <c r="R1468" s="6">
        <v>3.544293885262038</v>
      </c>
      <c r="S1468" s="6">
        <v>27822.706999307</v>
      </c>
      <c r="T1468" s="27">
        <v>621895.1</v>
      </c>
      <c r="U1468" s="6">
        <f t="shared" si="112"/>
        <v>259.26509770691814</v>
      </c>
      <c r="V1468" s="6">
        <f t="shared" si="113"/>
        <v>2019</v>
      </c>
      <c r="W1468" s="10" t="str">
        <f>IFERROR(VLOOKUP(VALUE(D1468),'HSN Lookup'!$A:$B,2,0),"Unknown")</f>
        <v>Steel Scrubbers</v>
      </c>
      <c r="X1468" s="6" t="str">
        <f t="shared" si="114"/>
        <v>Scrubber</v>
      </c>
    </row>
    <row r="1469" spans="1:24">
      <c r="A1469" s="25" t="s">
        <v>24</v>
      </c>
      <c r="B1469" s="6" t="s">
        <v>1967</v>
      </c>
      <c r="C1469" s="6" t="s">
        <v>26</v>
      </c>
      <c r="D1469" s="26" t="s">
        <v>32</v>
      </c>
      <c r="E1469" s="6" t="s">
        <v>1969</v>
      </c>
      <c r="F1469" s="6"/>
      <c r="G1469" s="6" t="str" cm="1">
        <f t="array" ref="G1469">_xlfn.LET(
 _xlpm.txt, TRIM(E1469),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</v>
      </c>
      <c r="H1469" s="6" t="str">
        <f t="shared" si="110"/>
        <v xml:space="preserve"> ITEM NO. SM1168</v>
      </c>
      <c r="I1469" s="6" t="str" cm="1">
        <f t="array" ref="I1469">_xlfn.LET(
 _xlpm.txt, E1469,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69" s="6" t="e" cm="1">
        <f t="array" ref="J1469">_xlfn.LET(
 _xlpm.txt, E1469,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469" s="6" t="e" cm="1">
        <f t="array" ref="K1469">_xlfn.LET(
 _xlpm.txt, E1469,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469" s="6" t="str">
        <f>IFERROR(_xlfn.TEXTAFTER(_xlfn.TEXTBEFORE(E1469," PER"),"USD ")," ")</f>
        <v xml:space="preserve"> </v>
      </c>
      <c r="M1469" s="6" t="e">
        <f t="shared" si="111"/>
        <v>#N/A</v>
      </c>
      <c r="N1469" s="6">
        <v>4770</v>
      </c>
      <c r="O1469" s="6" t="s">
        <v>1929</v>
      </c>
      <c r="P1469" s="6">
        <v>454.08771069182387</v>
      </c>
      <c r="Q1469" s="6">
        <v>2165998.38</v>
      </c>
      <c r="R1469" s="6">
        <v>6.2936619638506421</v>
      </c>
      <c r="S1469" s="6">
        <v>30020.76756756756</v>
      </c>
      <c r="T1469" s="27">
        <v>526770.80000000005</v>
      </c>
      <c r="U1469" s="6">
        <f t="shared" si="112"/>
        <v>460.38137265567451</v>
      </c>
      <c r="V1469" s="6">
        <f t="shared" si="113"/>
        <v>2019</v>
      </c>
      <c r="W1469" s="10" t="str">
        <f>IFERROR(VLOOKUP(VALUE(D1469),'HSN Lookup'!$A:$B,2,0),"Unknown")</f>
        <v>Household Steel Items</v>
      </c>
      <c r="X1469" s="6" t="str">
        <f t="shared" si="114"/>
        <v>Hanger</v>
      </c>
    </row>
    <row r="1470" spans="1:24">
      <c r="A1470" s="25" t="s">
        <v>24</v>
      </c>
      <c r="B1470" s="6" t="s">
        <v>1967</v>
      </c>
      <c r="C1470" s="6" t="s">
        <v>26</v>
      </c>
      <c r="D1470" s="26" t="s">
        <v>32</v>
      </c>
      <c r="E1470" s="6" t="s">
        <v>1970</v>
      </c>
      <c r="F1470" s="6"/>
      <c r="G1470" s="6" t="str" cm="1">
        <f t="array" ref="G1470">_xlfn.LET(
 _xlpm.txt, TRIM(E1470),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470" s="6" t="str">
        <f t="shared" si="110"/>
        <v>TOTAL 14760 PCS</v>
      </c>
      <c r="I1470" s="6" t="str" cm="1">
        <f t="array" ref="I1470">_xlfn.LET(
 _xlpm.txt, E1470,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70" s="6" t="str" cm="1">
        <f t="array" ref="J1470">_xlfn.LET(
 _xlpm.txt, E1470,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70" s="6" t="e" cm="1">
        <f t="array" ref="K1470">_xlfn.LET(
 _xlpm.txt, E1470,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70" s="6" t="str">
        <f>IFERROR(_xlfn.TEXTAFTER(_xlfn.TEXTBEFORE(E1470," PER"),"USD ")," ")</f>
        <v xml:space="preserve"> </v>
      </c>
      <c r="M1470" s="6" t="e">
        <f t="shared" si="111"/>
        <v>#VALUE!</v>
      </c>
      <c r="N1470" s="6">
        <v>676.5</v>
      </c>
      <c r="O1470" s="6" t="s">
        <v>1929</v>
      </c>
      <c r="P1470" s="6">
        <v>484.48597191426461</v>
      </c>
      <c r="Q1470" s="6">
        <v>327754.76</v>
      </c>
      <c r="R1470" s="6">
        <v>6.7149822857139929</v>
      </c>
      <c r="S1470" s="6">
        <v>4542.6855162855163</v>
      </c>
      <c r="T1470" s="27">
        <v>79709.899999999994</v>
      </c>
      <c r="U1470" s="6">
        <f t="shared" si="112"/>
        <v>491.20095419997858</v>
      </c>
      <c r="V1470" s="6">
        <f t="shared" si="113"/>
        <v>2019</v>
      </c>
      <c r="W1470" s="10" t="str">
        <f>IFERROR(VLOOKUP(VALUE(D1470),'HSN Lookup'!$A:$B,2,0),"Unknown")</f>
        <v>Household Steel Items</v>
      </c>
      <c r="X1470" s="6" t="str">
        <f t="shared" si="114"/>
        <v>Tea Strainer</v>
      </c>
    </row>
    <row r="1471" spans="1:24">
      <c r="A1471" s="25" t="s">
        <v>24</v>
      </c>
      <c r="B1471" s="6" t="s">
        <v>1967</v>
      </c>
      <c r="C1471" s="6" t="s">
        <v>26</v>
      </c>
      <c r="D1471" s="26" t="s">
        <v>32</v>
      </c>
      <c r="E1471" s="6" t="s">
        <v>1971</v>
      </c>
      <c r="F1471" s="6"/>
      <c r="G1471" s="6" t="str" cm="1">
        <f t="array" ref="G1471">_xlfn.LET(
 _xlpm.txt, TRIM(E1471),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BLENDER-RS-02</v>
      </c>
      <c r="H1471" s="6" t="str">
        <f t="shared" si="110"/>
        <v>TOTAL 10200 PCS</v>
      </c>
      <c r="I1471" s="6" t="str" cm="1">
        <f t="array" ref="I1471">_xlfn.LET(
 _xlpm.txt, E1471,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71" s="6" t="str" cm="1">
        <f t="array" ref="J1471">_xlfn.LET(
 _xlpm.txt, E1471,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71" s="6" t="e" cm="1">
        <f t="array" ref="K1471">_xlfn.LET(
 _xlpm.txt, E1471,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71" s="6" t="str">
        <f>IFERROR(_xlfn.TEXTAFTER(_xlfn.TEXTBEFORE(E1471," PER"),"USD ")," ")</f>
        <v xml:space="preserve"> </v>
      </c>
      <c r="M1471" s="6" t="e">
        <f t="shared" si="111"/>
        <v>#VALUE!</v>
      </c>
      <c r="N1471" s="6">
        <v>425</v>
      </c>
      <c r="O1471" s="6" t="s">
        <v>1929</v>
      </c>
      <c r="P1471" s="6">
        <v>831.01658823529408</v>
      </c>
      <c r="Q1471" s="6">
        <v>353182.05</v>
      </c>
      <c r="R1471" s="6">
        <v>11.51790143084261</v>
      </c>
      <c r="S1471" s="6">
        <v>4895.1081081081074</v>
      </c>
      <c r="T1471" s="27">
        <v>85893.9</v>
      </c>
      <c r="U1471" s="6">
        <f t="shared" si="112"/>
        <v>842.53448966613666</v>
      </c>
      <c r="V1471" s="6">
        <f t="shared" si="113"/>
        <v>2019</v>
      </c>
      <c r="W1471" s="10" t="str">
        <f>IFERROR(VLOOKUP(VALUE(D1471),'HSN Lookup'!$A:$B,2,0),"Unknown")</f>
        <v>Household Steel Items</v>
      </c>
      <c r="X1471" s="6" t="str">
        <f t="shared" si="114"/>
        <v>Other</v>
      </c>
    </row>
    <row r="1472" spans="1:24">
      <c r="A1472" s="25" t="s">
        <v>24</v>
      </c>
      <c r="B1472" s="6" t="s">
        <v>1967</v>
      </c>
      <c r="C1472" s="6" t="s">
        <v>26</v>
      </c>
      <c r="D1472" s="26" t="s">
        <v>32</v>
      </c>
      <c r="E1472" s="6" t="s">
        <v>1972</v>
      </c>
      <c r="F1472" s="6"/>
      <c r="G1472" s="6" t="str" cm="1">
        <f t="array" ref="G1472">_xlfn.LET(
 _xlpm.txt, TRIM(E1472),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472" s="6" t="str">
        <f t="shared" si="110"/>
        <v>TOTAL 36000 PCS</v>
      </c>
      <c r="I1472" s="6" t="str" cm="1">
        <f t="array" ref="I1472">_xlfn.LET(
 _xlpm.txt, E1472,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72" s="6" t="str" cm="1">
        <f t="array" ref="J1472">_xlfn.LET(
 _xlpm.txt, E1472,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72" s="6" t="e" cm="1">
        <f t="array" ref="K1472">_xlfn.LET(
 _xlpm.txt, E1472,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72" s="6" t="str">
        <f>IFERROR(_xlfn.TEXTAFTER(_xlfn.TEXTBEFORE(E1472," PER"),"USD ")," ")</f>
        <v xml:space="preserve"> </v>
      </c>
      <c r="M1472" s="6" t="e">
        <f t="shared" si="111"/>
        <v>#VALUE!</v>
      </c>
      <c r="N1472" s="6">
        <v>3360</v>
      </c>
      <c r="O1472" s="6" t="s">
        <v>1929</v>
      </c>
      <c r="P1472" s="6">
        <v>341.95556845238087</v>
      </c>
      <c r="Q1472" s="6">
        <v>1148970.71</v>
      </c>
      <c r="R1472" s="6">
        <v>4.7395089182589176</v>
      </c>
      <c r="S1472" s="6">
        <v>15924.74996534996</v>
      </c>
      <c r="T1472" s="27">
        <v>279429.7</v>
      </c>
      <c r="U1472" s="6">
        <f t="shared" si="112"/>
        <v>346.69507737063981</v>
      </c>
      <c r="V1472" s="6">
        <f t="shared" si="113"/>
        <v>2019</v>
      </c>
      <c r="W1472" s="10" t="str">
        <f>IFERROR(VLOOKUP(VALUE(D1472),'HSN Lookup'!$A:$B,2,0),"Unknown")</f>
        <v>Household Steel Items</v>
      </c>
      <c r="X1472" s="6" t="str">
        <f t="shared" si="114"/>
        <v>Other</v>
      </c>
    </row>
    <row r="1473" spans="1:24">
      <c r="A1473" s="25" t="s">
        <v>24</v>
      </c>
      <c r="B1473" s="6" t="s">
        <v>1973</v>
      </c>
      <c r="C1473" s="6" t="s">
        <v>26</v>
      </c>
      <c r="D1473" s="26" t="s">
        <v>32</v>
      </c>
      <c r="E1473" s="6" t="s">
        <v>1974</v>
      </c>
      <c r="F1473" s="6"/>
      <c r="G1473" s="6" t="str" cm="1">
        <f t="array" ref="G1473">_xlfn.LET(
 _xlpm.txt, TRIM(E1473),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473" s="6" t="str">
        <f t="shared" si="110"/>
        <v>MILD STEEL</v>
      </c>
      <c r="I1473" s="6" t="str" cm="1">
        <f t="array" ref="I1473">_xlfn.LET(
 _xlpm.txt, E1473,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73" s="6" t="str" cm="1">
        <f t="array" ref="J1473">_xlfn.LET(
 _xlpm.txt, E1473,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73" s="6" t="e" cm="1">
        <f t="array" ref="K1473">_xlfn.LET(
 _xlpm.txt, E1473,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73" s="6" t="str">
        <f>IFERROR(_xlfn.TEXTAFTER(_xlfn.TEXTBEFORE(E1473," PER"),"USD ")," ")</f>
        <v xml:space="preserve"> </v>
      </c>
      <c r="M1473" s="6" t="e">
        <f t="shared" si="111"/>
        <v>#VALUE!</v>
      </c>
      <c r="N1473" s="6">
        <v>2541</v>
      </c>
      <c r="O1473" s="6" t="s">
        <v>1929</v>
      </c>
      <c r="P1473" s="6">
        <v>486.52164895710348</v>
      </c>
      <c r="Q1473" s="6">
        <v>1236251.51</v>
      </c>
      <c r="R1473" s="6">
        <v>6.7431967977422511</v>
      </c>
      <c r="S1473" s="6">
        <v>17134.46306306306</v>
      </c>
      <c r="T1473" s="27">
        <v>300656.40000000002</v>
      </c>
      <c r="U1473" s="6">
        <f t="shared" si="112"/>
        <v>493.26484575484574</v>
      </c>
      <c r="V1473" s="6">
        <f t="shared" si="113"/>
        <v>2019</v>
      </c>
      <c r="W1473" s="10" t="str">
        <f>IFERROR(VLOOKUP(VALUE(D1473),'HSN Lookup'!$A:$B,2,0),"Unknown")</f>
        <v>Household Steel Items</v>
      </c>
      <c r="X1473" s="6" t="str">
        <f t="shared" si="114"/>
        <v>Tea Strainer</v>
      </c>
    </row>
    <row r="1474" spans="1:24">
      <c r="A1474" s="25" t="s">
        <v>24</v>
      </c>
      <c r="B1474" s="6" t="s">
        <v>1973</v>
      </c>
      <c r="C1474" s="6" t="s">
        <v>26</v>
      </c>
      <c r="D1474" s="26" t="s">
        <v>32</v>
      </c>
      <c r="E1474" s="6" t="s">
        <v>1975</v>
      </c>
      <c r="F1474" s="6"/>
      <c r="G1474" s="6" t="str" cm="1">
        <f t="array" ref="G1474">_xlfn.LET(
 _xlpm.txt, TRIM(E1474),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474" s="6" t="str">
        <f t="shared" ref="H1474:H1537" si="115">IFERROR(
    IF(
       AND(ISNUMBER(FIND("(",E1474)),
           NOT(ISNUMBER(SEARCH("QTY", _xlfn.TEXTBEFORE(_xlfn.TEXTAFTER(E1474,"("), ")"))))
       ),
       _xlfn.TEXTBEFORE(_xlfn.TEXTAFTER(E1474,"("), ")"),
       LEFT(E1474, FIND(" ", E1474 &amp; " ") - 1)
    ),
"")</f>
        <v>MILD STEEL</v>
      </c>
      <c r="I1474" s="6" t="str" cm="1">
        <f t="array" ref="I1474">_xlfn.LET(
 _xlpm.txt, E1474,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74" s="6" t="str" cm="1">
        <f t="array" ref="J1474">_xlfn.LET(
 _xlpm.txt, E1474,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74" s="6" t="e" cm="1">
        <f t="array" ref="K1474">_xlfn.LET(
 _xlpm.txt, E1474,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74" s="6" t="str">
        <f>IFERROR(_xlfn.TEXTAFTER(_xlfn.TEXTBEFORE(E1474," PER"),"USD ")," ")</f>
        <v xml:space="preserve"> </v>
      </c>
      <c r="M1474" s="6" t="e">
        <f t="shared" ref="M1474:M1537" si="116">IF(OR(K1474="PCS",K1474="PC",K1474="NOS"),"PCS",
IF(OR(K1474="SET",K1474="SETS"),"SET",
IF(K1474="PKT","PACK","OTHER")))</f>
        <v>#VALUE!</v>
      </c>
      <c r="N1474" s="6">
        <v>5497.4</v>
      </c>
      <c r="O1474" s="6" t="s">
        <v>1929</v>
      </c>
      <c r="P1474" s="6">
        <v>349.44167242696551</v>
      </c>
      <c r="Q1474" s="6">
        <v>1921020.65</v>
      </c>
      <c r="R1474" s="6">
        <v>4.843266423104164</v>
      </c>
      <c r="S1474" s="6">
        <v>26625.372834372829</v>
      </c>
      <c r="T1474" s="27">
        <v>467192.3</v>
      </c>
      <c r="U1474" s="6">
        <f t="shared" ref="U1474:U1537" si="117">P1474+R1474</f>
        <v>354.28493885006969</v>
      </c>
      <c r="V1474" s="6">
        <f t="shared" ref="V1474:V1537" si="118">YEAR(B1474)</f>
        <v>2019</v>
      </c>
      <c r="W1474" s="10" t="str">
        <f>IFERROR(VLOOKUP(VALUE(D1474),'HSN Lookup'!$A:$B,2,0),"Unknown")</f>
        <v>Household Steel Items</v>
      </c>
      <c r="X1474" s="6" t="str">
        <f t="shared" ref="X1474:X1537" si="119">IF(ISNUMBER(SEARCH("SCRUBBER",G1474)),"Scrubber",
 IF(ISNUMBER(SEARCH("STRAINER",G1474)),"Tea Strainer",
 IF(ISNUMBER(SEARCH("BASKET",G1474)),"Basket",
 IF(ISNUMBER(SEARCH("HANGER",G1474)),"Hanger",
 IF(ISNUMBER(SEARCH("STAND",G1474)),"Cloth Stand",
 IF(ISNUMBER(SEARCH("SPRINKLER",G1474)),"Sprinkler",
 IF(ISNUMBER(SEARCH("HOLDER",G1474)),"Holder",
 IF(ISNUMBER(SEARCH("LUNCH BOX",G1474)),"Lunch Box",
 "Other"))))))))</f>
        <v>Other</v>
      </c>
    </row>
    <row r="1475" spans="1:24">
      <c r="A1475" s="25" t="s">
        <v>24</v>
      </c>
      <c r="B1475" s="6" t="s">
        <v>1973</v>
      </c>
      <c r="C1475" s="6" t="s">
        <v>26</v>
      </c>
      <c r="D1475" s="26" t="s">
        <v>32</v>
      </c>
      <c r="E1475" s="6" t="s">
        <v>1976</v>
      </c>
      <c r="F1475" s="6"/>
      <c r="G1475" s="6" t="str" cm="1">
        <f t="array" ref="G1475">_xlfn.LET(
 _xlpm.txt, TRIM(E1475),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HOOK-SL-89</v>
      </c>
      <c r="H1475" s="6" t="str">
        <f t="shared" si="115"/>
        <v>MILD STEEL</v>
      </c>
      <c r="I1475" s="6" t="str" cm="1">
        <f t="array" ref="I1475">_xlfn.LET(
 _xlpm.txt, E1475,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75" s="6" t="str" cm="1">
        <f t="array" ref="J1475">_xlfn.LET(
 _xlpm.txt, E1475,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75" s="6" t="e" cm="1">
        <f t="array" ref="K1475">_xlfn.LET(
 _xlpm.txt, E1475,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75" s="6" t="str">
        <f>IFERROR(_xlfn.TEXTAFTER(_xlfn.TEXTBEFORE(E1475," PER"),"USD ")," ")</f>
        <v xml:space="preserve"> </v>
      </c>
      <c r="M1475" s="6" t="e">
        <f t="shared" si="116"/>
        <v>#VALUE!</v>
      </c>
      <c r="N1475" s="6">
        <v>15408</v>
      </c>
      <c r="O1475" s="6" t="s">
        <v>1929</v>
      </c>
      <c r="P1475" s="6">
        <v>336.3336364226376</v>
      </c>
      <c r="Q1475" s="6">
        <v>5182228.67</v>
      </c>
      <c r="R1475" s="6">
        <v>4.6615888624066191</v>
      </c>
      <c r="S1475" s="6">
        <v>71825.761191961181</v>
      </c>
      <c r="T1475" s="27">
        <v>1260318.1000000001</v>
      </c>
      <c r="U1475" s="6">
        <f t="shared" si="117"/>
        <v>340.99522528504423</v>
      </c>
      <c r="V1475" s="6">
        <f t="shared" si="118"/>
        <v>2019</v>
      </c>
      <c r="W1475" s="10" t="str">
        <f>IFERROR(VLOOKUP(VALUE(D1475),'HSN Lookup'!$A:$B,2,0),"Unknown")</f>
        <v>Household Steel Items</v>
      </c>
      <c r="X1475" s="6" t="str">
        <f t="shared" si="119"/>
        <v>Hanger</v>
      </c>
    </row>
    <row r="1476" spans="1:24">
      <c r="A1476" s="25" t="s">
        <v>24</v>
      </c>
      <c r="B1476" s="6" t="s">
        <v>1977</v>
      </c>
      <c r="C1476" s="6" t="s">
        <v>26</v>
      </c>
      <c r="D1476" s="26" t="s">
        <v>32</v>
      </c>
      <c r="E1476" s="6" t="s">
        <v>1978</v>
      </c>
      <c r="F1476" s="6" t="str">
        <f>LEFT(E1476, FIND(" ", E1476)-1)</f>
        <v>SS</v>
      </c>
      <c r="G1476" s="6" t="str" cm="1">
        <f t="array" ref="G1476">_xlfn.LET(
 _xlpm.txt, TRIM(E1476),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1000ML</v>
      </c>
      <c r="H1476" s="6" t="str">
        <f t="shared" si="115"/>
        <v xml:space="preserve"> ITEM NO. KWP-1000B</v>
      </c>
      <c r="I1476" s="6" t="str" cm="1">
        <f t="array" ref="I1476">_xlfn.LET(
 _xlpm.txt, E1476,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76" s="6" t="e" cm="1">
        <f t="array" ref="J1476">_xlfn.LET(
 _xlpm.txt, E1476,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476" s="6" t="e" cm="1">
        <f t="array" ref="K1476">_xlfn.LET(
 _xlpm.txt, E1476,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476" s="6" t="str">
        <f>IFERROR(_xlfn.TEXTAFTER(_xlfn.TEXTBEFORE(E1476," PER"),"USD ")," ")</f>
        <v xml:space="preserve"> </v>
      </c>
      <c r="M1476" s="6" t="e">
        <f t="shared" si="116"/>
        <v>#N/A</v>
      </c>
      <c r="N1476" s="6">
        <v>6210</v>
      </c>
      <c r="O1476" s="6" t="s">
        <v>1929</v>
      </c>
      <c r="P1476" s="6">
        <v>444.00626247987122</v>
      </c>
      <c r="Q1476" s="6">
        <v>2757278.89</v>
      </c>
      <c r="R1476" s="6">
        <v>6.1539329519039656</v>
      </c>
      <c r="S1476" s="6">
        <v>38215.923631323632</v>
      </c>
      <c r="T1476" s="27">
        <v>670570.30000000005</v>
      </c>
      <c r="U1476" s="6">
        <f t="shared" si="117"/>
        <v>450.16019543177521</v>
      </c>
      <c r="V1476" s="6">
        <f t="shared" si="118"/>
        <v>2019</v>
      </c>
      <c r="W1476" s="10" t="str">
        <f>IFERROR(VLOOKUP(VALUE(D1476),'HSN Lookup'!$A:$B,2,0),"Unknown")</f>
        <v>Household Steel Items</v>
      </c>
      <c r="X1476" s="6" t="str">
        <f t="shared" si="119"/>
        <v>Other</v>
      </c>
    </row>
    <row r="1477" spans="1:24">
      <c r="A1477" s="25" t="s">
        <v>24</v>
      </c>
      <c r="B1477" s="6" t="s">
        <v>1979</v>
      </c>
      <c r="C1477" s="6" t="s">
        <v>26</v>
      </c>
      <c r="D1477" s="26" t="s">
        <v>32</v>
      </c>
      <c r="E1477" s="6" t="s">
        <v>1980</v>
      </c>
      <c r="F1477" s="6"/>
      <c r="G1477" s="6" t="str" cm="1">
        <f t="array" ref="G1477">_xlfn.LET(
 _xlpm.txt, TRIM(E1477),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SET-2628</v>
      </c>
      <c r="H1477" s="6" t="str">
        <f t="shared" si="115"/>
        <v>TOTAL 68760 SET</v>
      </c>
      <c r="I1477" s="6" t="str" cm="1">
        <f t="array" ref="I1477">_xlfn.LET(
 _xlpm.txt, E1477,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77" s="6" t="str" cm="1">
        <f t="array" ref="J1477">_xlfn.LET(
 _xlpm.txt, E1477,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77" s="6" t="e" cm="1">
        <f t="array" ref="K1477">_xlfn.LET(
 _xlpm.txt, E1477,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77" s="6" t="str">
        <f>IFERROR(_xlfn.TEXTAFTER(_xlfn.TEXTBEFORE(E1477," PER"),"USD ")," ")</f>
        <v xml:space="preserve"> </v>
      </c>
      <c r="M1477" s="6" t="e">
        <f t="shared" si="116"/>
        <v>#VALUE!</v>
      </c>
      <c r="N1477" s="6">
        <v>2330.1999999999998</v>
      </c>
      <c r="O1477" s="6" t="s">
        <v>1929</v>
      </c>
      <c r="P1477" s="6">
        <v>957.92368895373784</v>
      </c>
      <c r="Q1477" s="6">
        <v>2232153.7799999998</v>
      </c>
      <c r="R1477" s="6">
        <v>13.26764112124291</v>
      </c>
      <c r="S1477" s="6">
        <v>30916.257340720222</v>
      </c>
      <c r="T1477" s="27">
        <v>542859.80000000005</v>
      </c>
      <c r="U1477" s="6">
        <f t="shared" si="117"/>
        <v>971.19133007498078</v>
      </c>
      <c r="V1477" s="6">
        <f t="shared" si="118"/>
        <v>2019</v>
      </c>
      <c r="W1477" s="10" t="str">
        <f>IFERROR(VLOOKUP(VALUE(D1477),'HSN Lookup'!$A:$B,2,0),"Unknown")</f>
        <v>Household Steel Items</v>
      </c>
      <c r="X1477" s="6" t="str">
        <f t="shared" si="119"/>
        <v>Other</v>
      </c>
    </row>
    <row r="1478" spans="1:24">
      <c r="A1478" s="25" t="s">
        <v>24</v>
      </c>
      <c r="B1478" s="6" t="s">
        <v>1981</v>
      </c>
      <c r="C1478" s="6" t="s">
        <v>26</v>
      </c>
      <c r="D1478" s="26" t="s">
        <v>32</v>
      </c>
      <c r="E1478" s="6" t="s">
        <v>1982</v>
      </c>
      <c r="F1478" s="6"/>
      <c r="G1478" s="6" t="str" cm="1">
        <f t="array" ref="G1478">_xlfn.LET(
 _xlpm.txt, TRIM(E1478),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 -8505</v>
      </c>
      <c r="H1478" s="6" t="str">
        <f t="shared" si="115"/>
        <v>MILD STEEL</v>
      </c>
      <c r="I1478" s="6" t="str" cm="1">
        <f t="array" ref="I1478">_xlfn.LET(
 _xlpm.txt, E1478,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78" s="6" t="str" cm="1">
        <f t="array" ref="J1478">_xlfn.LET(
 _xlpm.txt, E1478,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78" s="6" t="e" cm="1">
        <f t="array" ref="K1478">_xlfn.LET(
 _xlpm.txt, E1478,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78" s="6" t="str">
        <f>IFERROR(_xlfn.TEXTAFTER(_xlfn.TEXTBEFORE(E1478," PER"),"USD ")," ")</f>
        <v xml:space="preserve"> </v>
      </c>
      <c r="M1478" s="6" t="e">
        <f t="shared" si="116"/>
        <v>#VALUE!</v>
      </c>
      <c r="N1478" s="6">
        <v>10892</v>
      </c>
      <c r="O1478" s="6" t="s">
        <v>1929</v>
      </c>
      <c r="P1478" s="6">
        <v>389.1724219610723</v>
      </c>
      <c r="Q1478" s="6">
        <v>4238866.0199999996</v>
      </c>
      <c r="R1478" s="6">
        <v>5.3901997501533554</v>
      </c>
      <c r="S1478" s="6">
        <v>58710.055678670353</v>
      </c>
      <c r="T1478" s="27">
        <v>1030892.3</v>
      </c>
      <c r="U1478" s="6">
        <f t="shared" si="117"/>
        <v>394.56262171122563</v>
      </c>
      <c r="V1478" s="6">
        <f t="shared" si="118"/>
        <v>2019</v>
      </c>
      <c r="W1478" s="10" t="str">
        <f>IFERROR(VLOOKUP(VALUE(D1478),'HSN Lookup'!$A:$B,2,0),"Unknown")</f>
        <v>Household Steel Items</v>
      </c>
      <c r="X1478" s="6" t="str">
        <f t="shared" si="119"/>
        <v>Lunch Box</v>
      </c>
    </row>
    <row r="1479" spans="1:24">
      <c r="A1479" s="25" t="s">
        <v>24</v>
      </c>
      <c r="B1479" s="6" t="s">
        <v>1981</v>
      </c>
      <c r="C1479" s="6" t="s">
        <v>26</v>
      </c>
      <c r="D1479" s="26" t="s">
        <v>32</v>
      </c>
      <c r="E1479" s="6" t="s">
        <v>1983</v>
      </c>
      <c r="F1479" s="6"/>
      <c r="G1479" s="6" t="str" cm="1">
        <f t="array" ref="G1479">_xlfn.LET(
 _xlpm.txt, TRIM(E1479),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 BOTTLE 1000 ML</v>
      </c>
      <c r="H1479" s="6" t="str">
        <f t="shared" si="115"/>
        <v xml:space="preserve"> ITEM NO. KW-830</v>
      </c>
      <c r="I1479" s="6" t="str" cm="1">
        <f t="array" ref="I1479">_xlfn.LET(
 _xlpm.txt, E1479,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79" s="6" t="str" cm="1">
        <f t="array" ref="J1479">_xlfn.LET(
 _xlpm.txt, E1479,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79" s="6" t="e" cm="1">
        <f t="array" ref="K1479">_xlfn.LET(
 _xlpm.txt, E1479,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79" s="6" t="str">
        <f>IFERROR(_xlfn.TEXTAFTER(_xlfn.TEXTBEFORE(E1479," PER"),"USD ")," ")</f>
        <v xml:space="preserve"> </v>
      </c>
      <c r="M1479" s="6" t="e">
        <f t="shared" si="116"/>
        <v>#VALUE!</v>
      </c>
      <c r="N1479" s="6">
        <v>6790</v>
      </c>
      <c r="O1479" s="6" t="s">
        <v>1929</v>
      </c>
      <c r="P1479" s="6">
        <v>395.5840058910162</v>
      </c>
      <c r="Q1479" s="6">
        <v>2686015.4</v>
      </c>
      <c r="R1479" s="6">
        <v>5.4790028516761247</v>
      </c>
      <c r="S1479" s="6">
        <v>37202.429362880881</v>
      </c>
      <c r="T1479" s="27">
        <v>653239</v>
      </c>
      <c r="U1479" s="6">
        <f t="shared" si="117"/>
        <v>401.06300874269232</v>
      </c>
      <c r="V1479" s="6">
        <f t="shared" si="118"/>
        <v>2019</v>
      </c>
      <c r="W1479" s="10" t="str">
        <f>IFERROR(VLOOKUP(VALUE(D1479),'HSN Lookup'!$A:$B,2,0),"Unknown")</f>
        <v>Household Steel Items</v>
      </c>
      <c r="X1479" s="6" t="str">
        <f t="shared" si="119"/>
        <v>Other</v>
      </c>
    </row>
    <row r="1480" spans="1:24">
      <c r="A1480" s="25" t="s">
        <v>24</v>
      </c>
      <c r="B1480" s="6" t="s">
        <v>1981</v>
      </c>
      <c r="C1480" s="6" t="s">
        <v>26</v>
      </c>
      <c r="D1480" s="26" t="s">
        <v>32</v>
      </c>
      <c r="E1480" s="6" t="s">
        <v>1984</v>
      </c>
      <c r="F1480" s="6"/>
      <c r="G1480" s="6" t="str" cm="1">
        <f t="array" ref="G1480">_xlfn.LET(
 _xlpm.txt, TRIM(E1480),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LAYER-8504</v>
      </c>
      <c r="H1480" s="6" t="str">
        <f t="shared" si="115"/>
        <v>MILD STEEL</v>
      </c>
      <c r="I1480" s="6" t="str" cm="1">
        <f t="array" ref="I1480">_xlfn.LET(
 _xlpm.txt, E1480,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80" s="6" t="str" cm="1">
        <f t="array" ref="J1480">_xlfn.LET(
 _xlpm.txt, E1480,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80" s="6" t="e" cm="1">
        <f t="array" ref="K1480">_xlfn.LET(
 _xlpm.txt, E1480,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80" s="6" t="str">
        <f>IFERROR(_xlfn.TEXTAFTER(_xlfn.TEXTBEFORE(E1480," PER"),"USD ")," ")</f>
        <v xml:space="preserve"> </v>
      </c>
      <c r="M1480" s="6" t="e">
        <f t="shared" si="116"/>
        <v>#VALUE!</v>
      </c>
      <c r="N1480" s="6">
        <v>10584.56</v>
      </c>
      <c r="O1480" s="6" t="s">
        <v>1929</v>
      </c>
      <c r="P1480" s="6">
        <v>379.6059496096201</v>
      </c>
      <c r="Q1480" s="6">
        <v>4017961.95</v>
      </c>
      <c r="R1480" s="6">
        <v>5.2577001330972308</v>
      </c>
      <c r="S1480" s="6">
        <v>55650.442520775621</v>
      </c>
      <c r="T1480" s="27">
        <v>977168.3</v>
      </c>
      <c r="U1480" s="6">
        <f t="shared" si="117"/>
        <v>384.86364974271731</v>
      </c>
      <c r="V1480" s="6">
        <f t="shared" si="118"/>
        <v>2019</v>
      </c>
      <c r="W1480" s="10" t="str">
        <f>IFERROR(VLOOKUP(VALUE(D1480),'HSN Lookup'!$A:$B,2,0),"Unknown")</f>
        <v>Household Steel Items</v>
      </c>
      <c r="X1480" s="6" t="str">
        <f t="shared" si="119"/>
        <v>Lunch Box</v>
      </c>
    </row>
    <row r="1481" spans="1:24">
      <c r="A1481" s="25" t="s">
        <v>24</v>
      </c>
      <c r="B1481" s="6" t="s">
        <v>1981</v>
      </c>
      <c r="C1481" s="6" t="s">
        <v>26</v>
      </c>
      <c r="D1481" s="26" t="s">
        <v>32</v>
      </c>
      <c r="E1481" s="6" t="s">
        <v>1985</v>
      </c>
      <c r="F1481" s="6"/>
      <c r="G1481" s="6" t="str" cm="1">
        <f t="array" ref="G1481">_xlfn.LET(
 _xlpm.txt, TRIM(E1481),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BOX-6527</v>
      </c>
      <c r="H1481" s="6" t="str">
        <f t="shared" si="115"/>
        <v>MILD STEEL</v>
      </c>
      <c r="I1481" s="6" t="str" cm="1">
        <f t="array" ref="I1481">_xlfn.LET(
 _xlpm.txt, E1481,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81" s="6" t="str" cm="1">
        <f t="array" ref="J1481">_xlfn.LET(
 _xlpm.txt, E1481,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81" s="6" t="e" cm="1">
        <f t="array" ref="K1481">_xlfn.LET(
 _xlpm.txt, E1481,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81" s="6" t="str">
        <f>IFERROR(_xlfn.TEXTAFTER(_xlfn.TEXTBEFORE(E1481," PER"),"USD ")," ")</f>
        <v xml:space="preserve"> </v>
      </c>
      <c r="M1481" s="6" t="e">
        <f t="shared" si="116"/>
        <v>#VALUE!</v>
      </c>
      <c r="N1481" s="6">
        <v>9099.86</v>
      </c>
      <c r="O1481" s="6" t="s">
        <v>1929</v>
      </c>
      <c r="P1481" s="6">
        <v>418.69644917614107</v>
      </c>
      <c r="Q1481" s="6">
        <v>3810079.07</v>
      </c>
      <c r="R1481" s="6">
        <v>5.7991197946833948</v>
      </c>
      <c r="S1481" s="6">
        <v>52771.17825484764</v>
      </c>
      <c r="T1481" s="27">
        <v>926611.2</v>
      </c>
      <c r="U1481" s="6">
        <f t="shared" si="117"/>
        <v>424.49556897082448</v>
      </c>
      <c r="V1481" s="6">
        <f t="shared" si="118"/>
        <v>2019</v>
      </c>
      <c r="W1481" s="10" t="str">
        <f>IFERROR(VLOOKUP(VALUE(D1481),'HSN Lookup'!$A:$B,2,0),"Unknown")</f>
        <v>Household Steel Items</v>
      </c>
      <c r="X1481" s="6" t="str">
        <f t="shared" si="119"/>
        <v>Lunch Box</v>
      </c>
    </row>
    <row r="1482" spans="1:24">
      <c r="A1482" s="25" t="s">
        <v>24</v>
      </c>
      <c r="B1482" s="6" t="s">
        <v>1986</v>
      </c>
      <c r="C1482" s="6" t="s">
        <v>26</v>
      </c>
      <c r="D1482" s="26" t="s">
        <v>32</v>
      </c>
      <c r="E1482" s="6" t="s">
        <v>1987</v>
      </c>
      <c r="F1482" s="6"/>
      <c r="G1482" s="6" t="str" cm="1">
        <f t="array" ref="G1482">_xlfn.LET(
 _xlpm.txt, TRIM(E1482),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( ITEM NO. KWB-600F)</v>
      </c>
      <c r="H1482" s="6" t="str">
        <f t="shared" si="115"/>
        <v xml:space="preserve"> ITEM NO. KWB-600F</v>
      </c>
      <c r="I1482" s="6" t="str" cm="1">
        <f t="array" ref="I1482">_xlfn.LET(
 _xlpm.txt, E1482,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82" s="6" t="e" cm="1">
        <f t="array" ref="J1482">_xlfn.LET(
 _xlpm.txt, E1482,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482" s="6" t="e" cm="1">
        <f t="array" ref="K1482">_xlfn.LET(
 _xlpm.txt, E1482,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482" s="6" t="str">
        <f>IFERROR(_xlfn.TEXTAFTER(_xlfn.TEXTBEFORE(E1482," PER"),"USD ")," ")</f>
        <v xml:space="preserve"> </v>
      </c>
      <c r="M1482" s="6" t="e">
        <f t="shared" si="116"/>
        <v>#N/A</v>
      </c>
      <c r="N1482" s="6">
        <v>7897.5</v>
      </c>
      <c r="O1482" s="6" t="s">
        <v>1929</v>
      </c>
      <c r="P1482" s="6">
        <v>497.43523773345999</v>
      </c>
      <c r="Q1482" s="6">
        <v>3928494.79</v>
      </c>
      <c r="R1482" s="6">
        <v>6.8329016172178569</v>
      </c>
      <c r="S1482" s="6">
        <v>53962.840521978032</v>
      </c>
      <c r="T1482" s="27">
        <v>955409.9</v>
      </c>
      <c r="U1482" s="6">
        <f t="shared" si="117"/>
        <v>504.26813935067787</v>
      </c>
      <c r="V1482" s="6">
        <f t="shared" si="118"/>
        <v>2019</v>
      </c>
      <c r="W1482" s="10" t="str">
        <f>IFERROR(VLOOKUP(VALUE(D1482),'HSN Lookup'!$A:$B,2,0),"Unknown")</f>
        <v>Household Steel Items</v>
      </c>
      <c r="X1482" s="6" t="str">
        <f t="shared" si="119"/>
        <v>Other</v>
      </c>
    </row>
    <row r="1483" spans="1:24">
      <c r="A1483" s="25" t="s">
        <v>24</v>
      </c>
      <c r="B1483" s="6" t="s">
        <v>1988</v>
      </c>
      <c r="C1483" s="6" t="s">
        <v>26</v>
      </c>
      <c r="D1483" s="26" t="s">
        <v>32</v>
      </c>
      <c r="E1483" s="6" t="s">
        <v>1989</v>
      </c>
      <c r="F1483" s="6"/>
      <c r="G1483" s="6" t="str" cm="1">
        <f t="array" ref="G1483">_xlfn.LET(
 _xlpm.txt, TRIM(E1483),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483" s="6" t="str">
        <f t="shared" si="115"/>
        <v>MILD STEEL</v>
      </c>
      <c r="I1483" s="6" t="str" cm="1">
        <f t="array" ref="I1483">_xlfn.LET(
 _xlpm.txt, E1483,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83" s="6" t="str" cm="1">
        <f t="array" ref="J1483">_xlfn.LET(
 _xlpm.txt, E1483,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83" s="6" t="e" cm="1">
        <f t="array" ref="K1483">_xlfn.LET(
 _xlpm.txt, E1483,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83" s="6" t="str">
        <f>IFERROR(_xlfn.TEXTAFTER(_xlfn.TEXTBEFORE(E1483," PER"),"USD ")," ")</f>
        <v xml:space="preserve"> </v>
      </c>
      <c r="M1483" s="6" t="e">
        <f t="shared" si="116"/>
        <v>#VALUE!</v>
      </c>
      <c r="N1483" s="6">
        <v>5250</v>
      </c>
      <c r="O1483" s="6" t="s">
        <v>1929</v>
      </c>
      <c r="P1483" s="6">
        <v>368.47259619047622</v>
      </c>
      <c r="Q1483" s="6">
        <v>1934481.13</v>
      </c>
      <c r="R1483" s="6">
        <v>5.0614367608581894</v>
      </c>
      <c r="S1483" s="6">
        <v>26572.542994505489</v>
      </c>
      <c r="T1483" s="27">
        <v>470465.8</v>
      </c>
      <c r="U1483" s="6">
        <f t="shared" si="117"/>
        <v>373.53403295133444</v>
      </c>
      <c r="V1483" s="6">
        <f t="shared" si="118"/>
        <v>2019</v>
      </c>
      <c r="W1483" s="10" t="str">
        <f>IFERROR(VLOOKUP(VALUE(D1483),'HSN Lookup'!$A:$B,2,0),"Unknown")</f>
        <v>Household Steel Items</v>
      </c>
      <c r="X1483" s="6" t="str">
        <f t="shared" si="119"/>
        <v>Other</v>
      </c>
    </row>
    <row r="1484" spans="1:24">
      <c r="A1484" s="25" t="s">
        <v>24</v>
      </c>
      <c r="B1484" s="6" t="s">
        <v>1988</v>
      </c>
      <c r="C1484" s="6" t="s">
        <v>26</v>
      </c>
      <c r="D1484" s="26" t="s">
        <v>32</v>
      </c>
      <c r="E1484" s="6" t="s">
        <v>1990</v>
      </c>
      <c r="F1484" s="6"/>
      <c r="G1484" s="6" t="str" cm="1">
        <f t="array" ref="G1484">_xlfn.LET(
 _xlpm.txt, TRIM(E1484),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PIZZA CUTTER-RJ-388</v>
      </c>
      <c r="H1484" s="6" t="str">
        <f t="shared" si="115"/>
        <v>TOTAL 12600 PCS</v>
      </c>
      <c r="I1484" s="6" t="str" cm="1">
        <f t="array" ref="I1484">_xlfn.LET(
 _xlpm.txt, E1484,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84" s="6" t="str" cm="1">
        <f t="array" ref="J1484">_xlfn.LET(
 _xlpm.txt, E1484,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84" s="6" t="e" cm="1">
        <f t="array" ref="K1484">_xlfn.LET(
 _xlpm.txt, E1484,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84" s="6" t="str">
        <f>IFERROR(_xlfn.TEXTAFTER(_xlfn.TEXTBEFORE(E1484," PER"),"USD ")," ")</f>
        <v xml:space="preserve"> </v>
      </c>
      <c r="M1484" s="6" t="e">
        <f t="shared" si="116"/>
        <v>#VALUE!</v>
      </c>
      <c r="N1484" s="6">
        <v>1120</v>
      </c>
      <c r="O1484" s="6" t="s">
        <v>1929</v>
      </c>
      <c r="P1484" s="6">
        <v>390.11573214285721</v>
      </c>
      <c r="Q1484" s="6">
        <v>436929.62</v>
      </c>
      <c r="R1484" s="6">
        <v>5.3587325843799061</v>
      </c>
      <c r="S1484" s="6">
        <v>6001.780494505495</v>
      </c>
      <c r="T1484" s="27">
        <v>106261.3</v>
      </c>
      <c r="U1484" s="6">
        <f t="shared" si="117"/>
        <v>395.47446472723709</v>
      </c>
      <c r="V1484" s="6">
        <f t="shared" si="118"/>
        <v>2019</v>
      </c>
      <c r="W1484" s="10" t="str">
        <f>IFERROR(VLOOKUP(VALUE(D1484),'HSN Lookup'!$A:$B,2,0),"Unknown")</f>
        <v>Household Steel Items</v>
      </c>
      <c r="X1484" s="6" t="str">
        <f t="shared" si="119"/>
        <v>Other</v>
      </c>
    </row>
    <row r="1485" spans="1:24">
      <c r="A1485" s="25" t="s">
        <v>24</v>
      </c>
      <c r="B1485" s="6" t="s">
        <v>1988</v>
      </c>
      <c r="C1485" s="6" t="s">
        <v>26</v>
      </c>
      <c r="D1485" s="26" t="s">
        <v>32</v>
      </c>
      <c r="E1485" s="6" t="s">
        <v>1991</v>
      </c>
      <c r="F1485" s="6"/>
      <c r="G1485" s="6" t="str" cm="1">
        <f t="array" ref="G1485">_xlfn.LET(
 _xlpm.txt, TRIM(E1485),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485" s="6" t="str">
        <f t="shared" si="115"/>
        <v>MILD STEEL</v>
      </c>
      <c r="I1485" s="6" t="str" cm="1">
        <f t="array" ref="I1485">_xlfn.LET(
 _xlpm.txt, E1485,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85" s="6" t="str" cm="1">
        <f t="array" ref="J1485">_xlfn.LET(
 _xlpm.txt, E1485,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85" s="6" t="e" cm="1">
        <f t="array" ref="K1485">_xlfn.LET(
 _xlpm.txt, E1485,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85" s="6" t="str">
        <f>IFERROR(_xlfn.TEXTAFTER(_xlfn.TEXTBEFORE(E1485," PER"),"USD ")," ")</f>
        <v xml:space="preserve"> </v>
      </c>
      <c r="M1485" s="6" t="e">
        <f t="shared" si="116"/>
        <v>#VALUE!</v>
      </c>
      <c r="N1485" s="6">
        <v>2079</v>
      </c>
      <c r="O1485" s="6" t="s">
        <v>1929</v>
      </c>
      <c r="P1485" s="6">
        <v>491.24367484367491</v>
      </c>
      <c r="Q1485" s="6">
        <v>1021295.6</v>
      </c>
      <c r="R1485" s="6">
        <v>6.7478526764241051</v>
      </c>
      <c r="S1485" s="6">
        <v>14028.78571428571</v>
      </c>
      <c r="T1485" s="27">
        <v>248379.2</v>
      </c>
      <c r="U1485" s="6">
        <f t="shared" si="117"/>
        <v>497.991527520099</v>
      </c>
      <c r="V1485" s="6">
        <f t="shared" si="118"/>
        <v>2019</v>
      </c>
      <c r="W1485" s="10" t="str">
        <f>IFERROR(VLOOKUP(VALUE(D1485),'HSN Lookup'!$A:$B,2,0),"Unknown")</f>
        <v>Household Steel Items</v>
      </c>
      <c r="X1485" s="6" t="str">
        <f t="shared" si="119"/>
        <v>Tea Strainer</v>
      </c>
    </row>
    <row r="1486" spans="1:24">
      <c r="A1486" s="25" t="s">
        <v>24</v>
      </c>
      <c r="B1486" s="6" t="s">
        <v>1992</v>
      </c>
      <c r="C1486" s="6" t="s">
        <v>26</v>
      </c>
      <c r="D1486" s="26" t="s">
        <v>32</v>
      </c>
      <c r="E1486" s="6" t="s">
        <v>1993</v>
      </c>
      <c r="F1486" s="6"/>
      <c r="G1486" s="6" t="str" cm="1">
        <f t="array" ref="G1486">_xlfn.LET(
 _xlpm.txt, TRIM(E1486),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 -NP-19</v>
      </c>
      <c r="H1486" s="6" t="str">
        <f t="shared" si="115"/>
        <v>MILD STEEL</v>
      </c>
      <c r="I1486" s="6" t="str" cm="1">
        <f t="array" ref="I1486">_xlfn.LET(
 _xlpm.txt, E1486,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86" s="6" t="str" cm="1">
        <f t="array" ref="J1486">_xlfn.LET(
 _xlpm.txt, E1486,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86" s="6" t="e" cm="1">
        <f t="array" ref="K1486">_xlfn.LET(
 _xlpm.txt, E1486,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86" s="6" t="str">
        <f>IFERROR(_xlfn.TEXTAFTER(_xlfn.TEXTBEFORE(E1486," PER"),"USD ")," ")</f>
        <v xml:space="preserve"> </v>
      </c>
      <c r="M1486" s="6" t="e">
        <f t="shared" si="116"/>
        <v>#VALUE!</v>
      </c>
      <c r="N1486" s="6">
        <v>1600</v>
      </c>
      <c r="O1486" s="6" t="s">
        <v>1929</v>
      </c>
      <c r="P1486" s="6">
        <v>217.95086875000001</v>
      </c>
      <c r="Q1486" s="6">
        <v>348721.39</v>
      </c>
      <c r="R1486" s="6">
        <v>2.993830614697802</v>
      </c>
      <c r="S1486" s="6">
        <v>4790.1289835164825</v>
      </c>
      <c r="T1486" s="27">
        <v>84809</v>
      </c>
      <c r="U1486" s="6">
        <f t="shared" si="117"/>
        <v>220.94469936469781</v>
      </c>
      <c r="V1486" s="6">
        <f t="shared" si="118"/>
        <v>2019</v>
      </c>
      <c r="W1486" s="10" t="str">
        <f>IFERROR(VLOOKUP(VALUE(D1486),'HSN Lookup'!$A:$B,2,0),"Unknown")</f>
        <v>Household Steel Items</v>
      </c>
      <c r="X1486" s="6" t="str">
        <f t="shared" si="119"/>
        <v>Other</v>
      </c>
    </row>
    <row r="1487" spans="1:24">
      <c r="A1487" s="25" t="s">
        <v>24</v>
      </c>
      <c r="B1487" s="6" t="s">
        <v>1994</v>
      </c>
      <c r="C1487" s="6" t="s">
        <v>26</v>
      </c>
      <c r="D1487" s="26" t="s">
        <v>32</v>
      </c>
      <c r="E1487" s="6" t="s">
        <v>1995</v>
      </c>
      <c r="F1487" s="6"/>
      <c r="G1487" s="6" t="str" cm="1">
        <f t="array" ref="G1487">_xlfn.LET(
 _xlpm.txt, TRIM(E1487),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HANDLE-KL324I-8S</v>
      </c>
      <c r="H1487" s="6" t="str">
        <f t="shared" si="115"/>
        <v>MILD STEEL</v>
      </c>
      <c r="I1487" s="6" t="str" cm="1">
        <f t="array" ref="I1487">_xlfn.LET(
 _xlpm.txt, E1487,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87" s="6" t="str" cm="1">
        <f t="array" ref="J1487">_xlfn.LET(
 _xlpm.txt, E1487,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87" s="6" t="e" cm="1">
        <f t="array" ref="K1487">_xlfn.LET(
 _xlpm.txt, E1487,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87" s="6" t="str">
        <f>IFERROR(_xlfn.TEXTAFTER(_xlfn.TEXTBEFORE(E1487," PER"),"USD ")," ")</f>
        <v xml:space="preserve"> </v>
      </c>
      <c r="M1487" s="6" t="e">
        <f t="shared" si="116"/>
        <v>#VALUE!</v>
      </c>
      <c r="N1487" s="6">
        <v>1200</v>
      </c>
      <c r="O1487" s="6" t="s">
        <v>1929</v>
      </c>
      <c r="P1487" s="6">
        <v>409.92669999999998</v>
      </c>
      <c r="Q1487" s="6">
        <v>491912.04</v>
      </c>
      <c r="R1487" s="6">
        <v>5.7053124565066113</v>
      </c>
      <c r="S1487" s="6">
        <v>6846.3749478079326</v>
      </c>
      <c r="T1487" s="27">
        <v>119633</v>
      </c>
      <c r="U1487" s="6">
        <f t="shared" si="117"/>
        <v>415.63201245650657</v>
      </c>
      <c r="V1487" s="6">
        <f t="shared" si="118"/>
        <v>2019</v>
      </c>
      <c r="W1487" s="10" t="str">
        <f>IFERROR(VLOOKUP(VALUE(D1487),'HSN Lookup'!$A:$B,2,0),"Unknown")</f>
        <v>Household Steel Items</v>
      </c>
      <c r="X1487" s="6" t="str">
        <f t="shared" si="119"/>
        <v>Other</v>
      </c>
    </row>
    <row r="1488" spans="1:24">
      <c r="A1488" s="25" t="s">
        <v>24</v>
      </c>
      <c r="B1488" s="6" t="s">
        <v>1994</v>
      </c>
      <c r="C1488" s="6" t="s">
        <v>26</v>
      </c>
      <c r="D1488" s="26" t="s">
        <v>32</v>
      </c>
      <c r="E1488" s="6" t="s">
        <v>1996</v>
      </c>
      <c r="F1488" s="6"/>
      <c r="G1488" s="6" t="str" cm="1">
        <f t="array" ref="G1488">_xlfn.LET(
 _xlpm.txt, TRIM(E1488),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HEXA -KL326D-9S</v>
      </c>
      <c r="H1488" s="6" t="str">
        <f t="shared" si="115"/>
        <v>MILD STEEL</v>
      </c>
      <c r="I1488" s="6" t="str" cm="1">
        <f t="array" ref="I1488">_xlfn.LET(
 _xlpm.txt, E1488,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88" s="6" t="str" cm="1">
        <f t="array" ref="J1488">_xlfn.LET(
 _xlpm.txt, E1488,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88" s="6" t="e" cm="1">
        <f t="array" ref="K1488">_xlfn.LET(
 _xlpm.txt, E1488,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88" s="6" t="str">
        <f>IFERROR(_xlfn.TEXTAFTER(_xlfn.TEXTBEFORE(E1488," PER"),"USD ")," ")</f>
        <v xml:space="preserve"> </v>
      </c>
      <c r="M1488" s="6" t="e">
        <f t="shared" si="116"/>
        <v>#VALUE!</v>
      </c>
      <c r="N1488" s="6">
        <v>250</v>
      </c>
      <c r="O1488" s="6" t="s">
        <v>1929</v>
      </c>
      <c r="P1488" s="6">
        <v>354.91487999999998</v>
      </c>
      <c r="Q1488" s="6">
        <v>88728.72</v>
      </c>
      <c r="R1488" s="6">
        <v>4.9396643006263048</v>
      </c>
      <c r="S1488" s="6">
        <v>1234.916075156576</v>
      </c>
      <c r="T1488" s="27">
        <v>21578.9</v>
      </c>
      <c r="U1488" s="6">
        <f t="shared" si="117"/>
        <v>359.85454430062629</v>
      </c>
      <c r="V1488" s="6">
        <f t="shared" si="118"/>
        <v>2019</v>
      </c>
      <c r="W1488" s="10" t="str">
        <f>IFERROR(VLOOKUP(VALUE(D1488),'HSN Lookup'!$A:$B,2,0),"Unknown")</f>
        <v>Household Steel Items</v>
      </c>
      <c r="X1488" s="6" t="str">
        <f t="shared" si="119"/>
        <v>Other</v>
      </c>
    </row>
    <row r="1489" spans="1:24">
      <c r="A1489" s="25" t="s">
        <v>24</v>
      </c>
      <c r="B1489" s="6" t="s">
        <v>1994</v>
      </c>
      <c r="C1489" s="6" t="s">
        <v>26</v>
      </c>
      <c r="D1489" s="26" t="s">
        <v>32</v>
      </c>
      <c r="E1489" s="6" t="s">
        <v>1997</v>
      </c>
      <c r="F1489" s="6"/>
      <c r="G1489" s="6" t="str" cm="1">
        <f t="array" ref="G1489">_xlfn.LET(
 _xlpm.txt, TRIM(E1489),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HANDLE-KL324H-9S</v>
      </c>
      <c r="H1489" s="6" t="str">
        <f t="shared" si="115"/>
        <v>MILD STEEL</v>
      </c>
      <c r="I1489" s="6" t="str" cm="1">
        <f t="array" ref="I1489">_xlfn.LET(
 _xlpm.txt, E1489,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89" s="6" t="str" cm="1">
        <f t="array" ref="J1489">_xlfn.LET(
 _xlpm.txt, E1489,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89" s="6" t="e" cm="1">
        <f t="array" ref="K1489">_xlfn.LET(
 _xlpm.txt, E1489,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89" s="6" t="str">
        <f>IFERROR(_xlfn.TEXTAFTER(_xlfn.TEXTBEFORE(E1489," PER"),"USD ")," ")</f>
        <v xml:space="preserve"> </v>
      </c>
      <c r="M1489" s="6" t="e">
        <f t="shared" si="116"/>
        <v>#VALUE!</v>
      </c>
      <c r="N1489" s="6">
        <v>397.5</v>
      </c>
      <c r="O1489" s="6" t="s">
        <v>1929</v>
      </c>
      <c r="P1489" s="6">
        <v>360.60691823899373</v>
      </c>
      <c r="Q1489" s="6">
        <v>143341.25</v>
      </c>
      <c r="R1489" s="6">
        <v>5.0188854313012357</v>
      </c>
      <c r="S1489" s="6">
        <v>1995.006958942241</v>
      </c>
      <c r="T1489" s="27">
        <v>34860.6</v>
      </c>
      <c r="U1489" s="6">
        <f t="shared" si="117"/>
        <v>365.62580367029494</v>
      </c>
      <c r="V1489" s="6">
        <f t="shared" si="118"/>
        <v>2019</v>
      </c>
      <c r="W1489" s="10" t="str">
        <f>IFERROR(VLOOKUP(VALUE(D1489),'HSN Lookup'!$A:$B,2,0),"Unknown")</f>
        <v>Household Steel Items</v>
      </c>
      <c r="X1489" s="6" t="str">
        <f t="shared" si="119"/>
        <v>Other</v>
      </c>
    </row>
    <row r="1490" spans="1:24">
      <c r="A1490" s="25" t="s">
        <v>24</v>
      </c>
      <c r="B1490" s="6" t="s">
        <v>1994</v>
      </c>
      <c r="C1490" s="6" t="s">
        <v>26</v>
      </c>
      <c r="D1490" s="26" t="s">
        <v>32</v>
      </c>
      <c r="E1490" s="6" t="s">
        <v>1998</v>
      </c>
      <c r="F1490" s="6"/>
      <c r="G1490" s="6" t="str" cm="1">
        <f t="array" ref="G1490">_xlfn.LET(
 _xlpm.txt, TRIM(E1490),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HANDLE-KL324I-9S</v>
      </c>
      <c r="H1490" s="6" t="str">
        <f t="shared" si="115"/>
        <v>MILD STEEL</v>
      </c>
      <c r="I1490" s="6" t="str" cm="1">
        <f t="array" ref="I1490">_xlfn.LET(
 _xlpm.txt, E1490,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90" s="6" t="str" cm="1">
        <f t="array" ref="J1490">_xlfn.LET(
 _xlpm.txt, E1490,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90" s="6" t="e" cm="1">
        <f t="array" ref="K1490">_xlfn.LET(
 _xlpm.txt, E1490,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90" s="6" t="str">
        <f>IFERROR(_xlfn.TEXTAFTER(_xlfn.TEXTBEFORE(E1490," PER"),"USD ")," ")</f>
        <v xml:space="preserve"> </v>
      </c>
      <c r="M1490" s="6" t="e">
        <f t="shared" si="116"/>
        <v>#VALUE!</v>
      </c>
      <c r="N1490" s="6">
        <v>357</v>
      </c>
      <c r="O1490" s="6" t="s">
        <v>1929</v>
      </c>
      <c r="P1490" s="6">
        <v>378.923837535014</v>
      </c>
      <c r="Q1490" s="6">
        <v>135275.81</v>
      </c>
      <c r="R1490" s="6">
        <v>5.2738181981212806</v>
      </c>
      <c r="S1490" s="6">
        <v>1882.7530967292971</v>
      </c>
      <c r="T1490" s="27">
        <v>32899.1</v>
      </c>
      <c r="U1490" s="6">
        <f t="shared" si="117"/>
        <v>384.19765573313526</v>
      </c>
      <c r="V1490" s="6">
        <f t="shared" si="118"/>
        <v>2019</v>
      </c>
      <c r="W1490" s="10" t="str">
        <f>IFERROR(VLOOKUP(VALUE(D1490),'HSN Lookup'!$A:$B,2,0),"Unknown")</f>
        <v>Household Steel Items</v>
      </c>
      <c r="X1490" s="6" t="str">
        <f t="shared" si="119"/>
        <v>Other</v>
      </c>
    </row>
    <row r="1491" spans="1:24">
      <c r="A1491" s="25" t="s">
        <v>24</v>
      </c>
      <c r="B1491" s="6" t="s">
        <v>1994</v>
      </c>
      <c r="C1491" s="6" t="s">
        <v>26</v>
      </c>
      <c r="D1491" s="26" t="s">
        <v>32</v>
      </c>
      <c r="E1491" s="6" t="s">
        <v>1999</v>
      </c>
      <c r="F1491" s="6"/>
      <c r="G1491" s="6" t="str" cm="1">
        <f t="array" ref="G1491">_xlfn.LET(
 _xlpm.txt, TRIM(E1491),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HANDLE-KL324P-3S</v>
      </c>
      <c r="H1491" s="6" t="str">
        <f t="shared" si="115"/>
        <v>MILD STEEL</v>
      </c>
      <c r="I1491" s="6" t="str" cm="1">
        <f t="array" ref="I1491">_xlfn.LET(
 _xlpm.txt, E1491,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91" s="6" t="str" cm="1">
        <f t="array" ref="J1491">_xlfn.LET(
 _xlpm.txt, E1491,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91" s="6" t="e" cm="1">
        <f t="array" ref="K1491">_xlfn.LET(
 _xlpm.txt, E1491,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91" s="6" t="str">
        <f>IFERROR(_xlfn.TEXTAFTER(_xlfn.TEXTBEFORE(E1491," PER"),"USD ")," ")</f>
        <v xml:space="preserve"> </v>
      </c>
      <c r="M1491" s="6" t="e">
        <f t="shared" si="116"/>
        <v>#VALUE!</v>
      </c>
      <c r="N1491" s="6">
        <v>360</v>
      </c>
      <c r="O1491" s="6" t="s">
        <v>1929</v>
      </c>
      <c r="P1491" s="6">
        <v>805.95255555555548</v>
      </c>
      <c r="Q1491" s="6">
        <v>290142.92</v>
      </c>
      <c r="R1491" s="6">
        <v>11.21715456583933</v>
      </c>
      <c r="S1491" s="6">
        <v>4038.1756437021568</v>
      </c>
      <c r="T1491" s="27">
        <v>70562.7</v>
      </c>
      <c r="U1491" s="6">
        <f t="shared" si="117"/>
        <v>817.16971012139481</v>
      </c>
      <c r="V1491" s="6">
        <f t="shared" si="118"/>
        <v>2019</v>
      </c>
      <c r="W1491" s="10" t="str">
        <f>IFERROR(VLOOKUP(VALUE(D1491),'HSN Lookup'!$A:$B,2,0),"Unknown")</f>
        <v>Household Steel Items</v>
      </c>
      <c r="X1491" s="6" t="str">
        <f t="shared" si="119"/>
        <v>Other</v>
      </c>
    </row>
    <row r="1492" spans="1:24">
      <c r="A1492" s="25" t="s">
        <v>24</v>
      </c>
      <c r="B1492" s="6" t="s">
        <v>1994</v>
      </c>
      <c r="C1492" s="6" t="s">
        <v>26</v>
      </c>
      <c r="D1492" s="26" t="s">
        <v>29</v>
      </c>
      <c r="E1492" s="6" t="s">
        <v>2000</v>
      </c>
      <c r="F1492" s="6" t="str">
        <f>LEFT(E1492, FIND(" ", E1492)-1)</f>
        <v>SS</v>
      </c>
      <c r="G1492" s="6" t="str" cm="1">
        <f t="array" ref="G1492">_xlfn.LET(
 _xlpm.txt, TRIM(E1492),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SET-SS410</v>
      </c>
      <c r="H1492" s="6" t="str">
        <f t="shared" si="115"/>
        <v>TOTAL 123840 SET</v>
      </c>
      <c r="I1492" s="6" t="str" cm="1">
        <f t="array" ref="I1492">_xlfn.LET(
 _xlpm.txt, E1492,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92" s="6" t="str" cm="1">
        <f t="array" ref="J1492">_xlfn.LET(
 _xlpm.txt, E1492,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92" s="6" t="e" cm="1">
        <f t="array" ref="K1492">_xlfn.LET(
 _xlpm.txt, E1492,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92" s="6" t="str">
        <f>IFERROR(_xlfn.TEXTAFTER(_xlfn.TEXTBEFORE(E1492," PER"),"USD ")," ")</f>
        <v xml:space="preserve"> </v>
      </c>
      <c r="M1492" s="6" t="e">
        <f t="shared" si="116"/>
        <v>#VALUE!</v>
      </c>
      <c r="N1492" s="6">
        <v>7740</v>
      </c>
      <c r="O1492" s="6" t="s">
        <v>1929</v>
      </c>
      <c r="P1492" s="6">
        <v>208.3918733850129</v>
      </c>
      <c r="Q1492" s="6">
        <v>1612953.1</v>
      </c>
      <c r="R1492" s="6">
        <v>2.900374020668238</v>
      </c>
      <c r="S1492" s="6">
        <v>22448.894919972168</v>
      </c>
      <c r="T1492" s="27">
        <v>499692.79999999999</v>
      </c>
      <c r="U1492" s="6">
        <f t="shared" si="117"/>
        <v>211.29224740568114</v>
      </c>
      <c r="V1492" s="6">
        <f t="shared" si="118"/>
        <v>2019</v>
      </c>
      <c r="W1492" s="10" t="str">
        <f>IFERROR(VLOOKUP(VALUE(D1492),'HSN Lookup'!$A:$B,2,0),"Unknown")</f>
        <v>Steel Scrubbers</v>
      </c>
      <c r="X1492" s="6" t="str">
        <f t="shared" si="119"/>
        <v>Scrubber</v>
      </c>
    </row>
    <row r="1493" spans="1:24">
      <c r="A1493" s="25" t="s">
        <v>24</v>
      </c>
      <c r="B1493" s="6" t="s">
        <v>1994</v>
      </c>
      <c r="C1493" s="6" t="s">
        <v>26</v>
      </c>
      <c r="D1493" s="26" t="s">
        <v>32</v>
      </c>
      <c r="E1493" s="6" t="s">
        <v>2001</v>
      </c>
      <c r="F1493" s="6"/>
      <c r="G1493" s="6" t="str" cm="1">
        <f t="array" ref="G1493">_xlfn.LET(
 _xlpm.txt, TRIM(E1493),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SMALL-KL321R-S</v>
      </c>
      <c r="H1493" s="6" t="str">
        <f t="shared" si="115"/>
        <v>MILD STEEL</v>
      </c>
      <c r="I1493" s="6" t="str" cm="1">
        <f t="array" ref="I1493">_xlfn.LET(
 _xlpm.txt, E1493,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93" s="6" t="str" cm="1">
        <f t="array" ref="J1493">_xlfn.LET(
 _xlpm.txt, E1493,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93" s="6" t="e" cm="1">
        <f t="array" ref="K1493">_xlfn.LET(
 _xlpm.txt, E1493,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93" s="6" t="str">
        <f>IFERROR(_xlfn.TEXTAFTER(_xlfn.TEXTBEFORE(E1493," PER"),"USD ")," ")</f>
        <v xml:space="preserve"> </v>
      </c>
      <c r="M1493" s="6" t="e">
        <f t="shared" si="116"/>
        <v>#VALUE!</v>
      </c>
      <c r="N1493" s="6">
        <v>470</v>
      </c>
      <c r="O1493" s="6" t="s">
        <v>1929</v>
      </c>
      <c r="P1493" s="6">
        <v>409.66242553191489</v>
      </c>
      <c r="Q1493" s="6">
        <v>192541.34</v>
      </c>
      <c r="R1493" s="6">
        <v>5.7016343149883779</v>
      </c>
      <c r="S1493" s="6">
        <v>2679.7681280445372</v>
      </c>
      <c r="T1493" s="27">
        <v>46826</v>
      </c>
      <c r="U1493" s="6">
        <f t="shared" si="117"/>
        <v>415.36405984690327</v>
      </c>
      <c r="V1493" s="6">
        <f t="shared" si="118"/>
        <v>2019</v>
      </c>
      <c r="W1493" s="10" t="str">
        <f>IFERROR(VLOOKUP(VALUE(D1493),'HSN Lookup'!$A:$B,2,0),"Unknown")</f>
        <v>Household Steel Items</v>
      </c>
      <c r="X1493" s="6" t="str">
        <f t="shared" si="119"/>
        <v>Other</v>
      </c>
    </row>
    <row r="1494" spans="1:24">
      <c r="A1494" s="25" t="s">
        <v>24</v>
      </c>
      <c r="B1494" s="6" t="s">
        <v>1994</v>
      </c>
      <c r="C1494" s="6" t="s">
        <v>26</v>
      </c>
      <c r="D1494" s="26" t="s">
        <v>32</v>
      </c>
      <c r="E1494" s="6" t="s">
        <v>2002</v>
      </c>
      <c r="F1494" s="6"/>
      <c r="G1494" s="6" t="str" cm="1">
        <f t="array" ref="G1494">_xlfn.LET(
 _xlpm.txt, TRIM(E1494),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BIG-KL321RB-S</v>
      </c>
      <c r="H1494" s="6" t="str">
        <f t="shared" si="115"/>
        <v>MILD STEEL</v>
      </c>
      <c r="I1494" s="6" t="str" cm="1">
        <f t="array" ref="I1494">_xlfn.LET(
 _xlpm.txt, E1494,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94" s="6" t="str" cm="1">
        <f t="array" ref="J1494">_xlfn.LET(
 _xlpm.txt, E1494,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94" s="6" t="e" cm="1">
        <f t="array" ref="K1494">_xlfn.LET(
 _xlpm.txt, E1494,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94" s="6" t="str">
        <f>IFERROR(_xlfn.TEXTAFTER(_xlfn.TEXTBEFORE(E1494," PER"),"USD ")," ")</f>
        <v xml:space="preserve"> </v>
      </c>
      <c r="M1494" s="6" t="e">
        <f t="shared" si="116"/>
        <v>#VALUE!</v>
      </c>
      <c r="N1494" s="6">
        <v>280</v>
      </c>
      <c r="O1494" s="6" t="s">
        <v>1929</v>
      </c>
      <c r="P1494" s="6">
        <v>465.8257857142857</v>
      </c>
      <c r="Q1494" s="6">
        <v>130431.22</v>
      </c>
      <c r="R1494" s="6">
        <v>6.4833094741027937</v>
      </c>
      <c r="S1494" s="6">
        <v>1815.326652748782</v>
      </c>
      <c r="T1494" s="27">
        <v>31720.799999999999</v>
      </c>
      <c r="U1494" s="6">
        <f t="shared" si="117"/>
        <v>472.30909518838848</v>
      </c>
      <c r="V1494" s="6">
        <f t="shared" si="118"/>
        <v>2019</v>
      </c>
      <c r="W1494" s="10" t="str">
        <f>IFERROR(VLOOKUP(VALUE(D1494),'HSN Lookup'!$A:$B,2,0),"Unknown")</f>
        <v>Household Steel Items</v>
      </c>
      <c r="X1494" s="6" t="str">
        <f t="shared" si="119"/>
        <v>Other</v>
      </c>
    </row>
    <row r="1495" spans="1:24">
      <c r="A1495" s="25" t="s">
        <v>24</v>
      </c>
      <c r="B1495" s="6" t="s">
        <v>1994</v>
      </c>
      <c r="C1495" s="6" t="s">
        <v>26</v>
      </c>
      <c r="D1495" s="26" t="s">
        <v>32</v>
      </c>
      <c r="E1495" s="6" t="s">
        <v>2003</v>
      </c>
      <c r="F1495" s="6"/>
      <c r="G1495" s="6" t="str" cm="1">
        <f t="array" ref="G1495">_xlfn.LET(
 _xlpm.txt, TRIM(E1495),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495" s="6" t="str">
        <f t="shared" si="115"/>
        <v>MILD STEEL</v>
      </c>
      <c r="I1495" s="6" t="str" cm="1">
        <f t="array" ref="I1495">_xlfn.LET(
 _xlpm.txt, E1495,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95" s="6" t="str" cm="1">
        <f t="array" ref="J1495">_xlfn.LET(
 _xlpm.txt, E1495,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95" s="6" t="e" cm="1">
        <f t="array" ref="K1495">_xlfn.LET(
 _xlpm.txt, E1495,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95" s="6" t="str">
        <f>IFERROR(_xlfn.TEXTAFTER(_xlfn.TEXTBEFORE(E1495," PER"),"USD ")," ")</f>
        <v xml:space="preserve"> </v>
      </c>
      <c r="M1495" s="6" t="e">
        <f t="shared" si="116"/>
        <v>#VALUE!</v>
      </c>
      <c r="N1495" s="6">
        <v>4491.2</v>
      </c>
      <c r="O1495" s="6" t="s">
        <v>1929</v>
      </c>
      <c r="P1495" s="6">
        <v>345.95302146419658</v>
      </c>
      <c r="Q1495" s="6">
        <v>1553744.21</v>
      </c>
      <c r="R1495" s="6">
        <v>4.814934188784922</v>
      </c>
      <c r="S1495" s="6">
        <v>21624.832428670841</v>
      </c>
      <c r="T1495" s="27">
        <v>377870.5</v>
      </c>
      <c r="U1495" s="6">
        <f t="shared" si="117"/>
        <v>350.76795565298153</v>
      </c>
      <c r="V1495" s="6">
        <f t="shared" si="118"/>
        <v>2019</v>
      </c>
      <c r="W1495" s="10" t="str">
        <f>IFERROR(VLOOKUP(VALUE(D1495),'HSN Lookup'!$A:$B,2,0),"Unknown")</f>
        <v>Household Steel Items</v>
      </c>
      <c r="X1495" s="6" t="str">
        <f t="shared" si="119"/>
        <v>Other</v>
      </c>
    </row>
    <row r="1496" spans="1:24">
      <c r="A1496" s="25" t="s">
        <v>24</v>
      </c>
      <c r="B1496" s="6" t="s">
        <v>2004</v>
      </c>
      <c r="C1496" s="6" t="s">
        <v>26</v>
      </c>
      <c r="D1496" s="26" t="s">
        <v>32</v>
      </c>
      <c r="E1496" s="6" t="s">
        <v>2005</v>
      </c>
      <c r="F1496" s="6" t="str">
        <f>LEFT(E1496, FIND(" ", E1496)-1)</f>
        <v>SS</v>
      </c>
      <c r="G1496" s="6" t="str" cm="1">
        <f t="array" ref="G1496">_xlfn.LET(
 _xlpm.txt, TRIM(E1496),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1000ML ( ITEM NO. KWP-1000B)</v>
      </c>
      <c r="H1496" s="6" t="str">
        <f t="shared" si="115"/>
        <v xml:space="preserve"> ITEM NO. KWP-1000B</v>
      </c>
      <c r="I1496" s="6" t="str" cm="1">
        <f t="array" ref="I1496">_xlfn.LET(
 _xlpm.txt, E1496,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96" s="6" t="e" cm="1">
        <f t="array" ref="J1496">_xlfn.LET(
 _xlpm.txt, E1496,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496" s="6" t="e" cm="1">
        <f t="array" ref="K1496">_xlfn.LET(
 _xlpm.txt, E1496,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496" s="6" t="str">
        <f>IFERROR(_xlfn.TEXTAFTER(_xlfn.TEXTBEFORE(E1496," PER"),"USD ")," ")</f>
        <v xml:space="preserve"> </v>
      </c>
      <c r="M1496" s="6" t="e">
        <f t="shared" si="116"/>
        <v>#N/A</v>
      </c>
      <c r="N1496" s="6">
        <v>6750</v>
      </c>
      <c r="O1496" s="6" t="s">
        <v>1929</v>
      </c>
      <c r="P1496" s="6">
        <v>442.76748148148152</v>
      </c>
      <c r="Q1496" s="6">
        <v>2988680.5</v>
      </c>
      <c r="R1496" s="6">
        <v>6.1623866594499859</v>
      </c>
      <c r="S1496" s="6">
        <v>41596.109951287413</v>
      </c>
      <c r="T1496" s="27">
        <v>726847.1</v>
      </c>
      <c r="U1496" s="6">
        <f t="shared" si="117"/>
        <v>448.92986814093149</v>
      </c>
      <c r="V1496" s="6">
        <f t="shared" si="118"/>
        <v>2019</v>
      </c>
      <c r="W1496" s="10" t="str">
        <f>IFERROR(VLOOKUP(VALUE(D1496),'HSN Lookup'!$A:$B,2,0),"Unknown")</f>
        <v>Household Steel Items</v>
      </c>
      <c r="X1496" s="6" t="str">
        <f t="shared" si="119"/>
        <v>Other</v>
      </c>
    </row>
    <row r="1497" spans="1:24">
      <c r="A1497" s="25" t="s">
        <v>24</v>
      </c>
      <c r="B1497" s="6" t="s">
        <v>2006</v>
      </c>
      <c r="C1497" s="6" t="s">
        <v>26</v>
      </c>
      <c r="D1497" s="26" t="s">
        <v>32</v>
      </c>
      <c r="E1497" s="6" t="s">
        <v>2007</v>
      </c>
      <c r="F1497" s="6"/>
      <c r="G1497" s="6" t="str" cm="1">
        <f t="array" ref="G1497">_xlfn.LET(
 _xlpm.txt, TRIM(E1497),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HANDLE-DS-25</v>
      </c>
      <c r="H1497" s="6" t="str">
        <f t="shared" si="115"/>
        <v>MILD STEEL</v>
      </c>
      <c r="I1497" s="6" t="str" cm="1">
        <f t="array" ref="I1497">_xlfn.LET(
 _xlpm.txt, E1497,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97" s="6" t="str" cm="1">
        <f t="array" ref="J1497">_xlfn.LET(
 _xlpm.txt, E1497,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97" s="6" t="e" cm="1">
        <f t="array" ref="K1497">_xlfn.LET(
 _xlpm.txt, E1497,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97" s="6" t="str">
        <f>IFERROR(_xlfn.TEXTAFTER(_xlfn.TEXTBEFORE(E1497," PER"),"USD ")," ")</f>
        <v xml:space="preserve"> </v>
      </c>
      <c r="M1497" s="6" t="e">
        <f t="shared" si="116"/>
        <v>#VALUE!</v>
      </c>
      <c r="N1497" s="6">
        <v>3408</v>
      </c>
      <c r="O1497" s="6" t="s">
        <v>1929</v>
      </c>
      <c r="P1497" s="6">
        <v>468.32200997652581</v>
      </c>
      <c r="Q1497" s="6">
        <v>1596041.41</v>
      </c>
      <c r="R1497" s="6">
        <v>6.5180516350247162</v>
      </c>
      <c r="S1497" s="6">
        <v>22213.519972164231</v>
      </c>
      <c r="T1497" s="27">
        <v>388157.2</v>
      </c>
      <c r="U1497" s="6">
        <f t="shared" si="117"/>
        <v>474.84006161155054</v>
      </c>
      <c r="V1497" s="6">
        <f t="shared" si="118"/>
        <v>2019</v>
      </c>
      <c r="W1497" s="10" t="str">
        <f>IFERROR(VLOOKUP(VALUE(D1497),'HSN Lookup'!$A:$B,2,0),"Unknown")</f>
        <v>Household Steel Items</v>
      </c>
      <c r="X1497" s="6" t="str">
        <f t="shared" si="119"/>
        <v>Other</v>
      </c>
    </row>
    <row r="1498" spans="1:24">
      <c r="A1498" s="25" t="s">
        <v>24</v>
      </c>
      <c r="B1498" s="6" t="s">
        <v>2006</v>
      </c>
      <c r="C1498" s="6" t="s">
        <v>26</v>
      </c>
      <c r="D1498" s="26" t="s">
        <v>32</v>
      </c>
      <c r="E1498" s="6" t="s">
        <v>2008</v>
      </c>
      <c r="F1498" s="6"/>
      <c r="G1498" s="6" t="str" cm="1">
        <f t="array" ref="G1498">_xlfn.LET(
 _xlpm.txt, TRIM(E1498),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BIG-6582</v>
      </c>
      <c r="H1498" s="6" t="str">
        <f t="shared" si="115"/>
        <v>MILD STEEL</v>
      </c>
      <c r="I1498" s="6" t="str" cm="1">
        <f t="array" ref="I1498">_xlfn.LET(
 _xlpm.txt, E1498,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98" s="6" t="str" cm="1">
        <f t="array" ref="J1498">_xlfn.LET(
 _xlpm.txt, E1498,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98" s="6" t="e" cm="1">
        <f t="array" ref="K1498">_xlfn.LET(
 _xlpm.txt, E1498,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98" s="6" t="str">
        <f>IFERROR(_xlfn.TEXTAFTER(_xlfn.TEXTBEFORE(E1498," PER"),"USD ")," ")</f>
        <v xml:space="preserve"> </v>
      </c>
      <c r="M1498" s="6" t="e">
        <f t="shared" si="116"/>
        <v>#VALUE!</v>
      </c>
      <c r="N1498" s="6">
        <v>886.25</v>
      </c>
      <c r="O1498" s="6" t="s">
        <v>1929</v>
      </c>
      <c r="P1498" s="6">
        <v>340.8534724964739</v>
      </c>
      <c r="Q1498" s="6">
        <v>302081.39</v>
      </c>
      <c r="R1498" s="6">
        <v>4.7439592553441043</v>
      </c>
      <c r="S1498" s="6">
        <v>4204.3338900487133</v>
      </c>
      <c r="T1498" s="27">
        <v>73466.100000000006</v>
      </c>
      <c r="U1498" s="6">
        <f t="shared" si="117"/>
        <v>345.59743175181802</v>
      </c>
      <c r="V1498" s="6">
        <f t="shared" si="118"/>
        <v>2019</v>
      </c>
      <c r="W1498" s="10" t="str">
        <f>IFERROR(VLOOKUP(VALUE(D1498),'HSN Lookup'!$A:$B,2,0),"Unknown")</f>
        <v>Household Steel Items</v>
      </c>
      <c r="X1498" s="6" t="str">
        <f t="shared" si="119"/>
        <v>Other</v>
      </c>
    </row>
    <row r="1499" spans="1:24">
      <c r="A1499" s="25" t="s">
        <v>24</v>
      </c>
      <c r="B1499" s="6" t="s">
        <v>2006</v>
      </c>
      <c r="C1499" s="6" t="s">
        <v>26</v>
      </c>
      <c r="D1499" s="26" t="s">
        <v>32</v>
      </c>
      <c r="E1499" s="6" t="s">
        <v>2009</v>
      </c>
      <c r="F1499" s="6"/>
      <c r="G1499" s="6" t="str" cm="1">
        <f t="array" ref="G1499">_xlfn.LET(
 _xlpm.txt, TRIM(E1499),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499" s="6" t="str">
        <f t="shared" si="115"/>
        <v>MILD STEEL</v>
      </c>
      <c r="I1499" s="6" t="str" cm="1">
        <f t="array" ref="I1499">_xlfn.LET(
 _xlpm.txt, E1499,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499" s="6" t="str" cm="1">
        <f t="array" ref="J1499">_xlfn.LET(
 _xlpm.txt, E1499,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499" s="6" t="e" cm="1">
        <f t="array" ref="K1499">_xlfn.LET(
 _xlpm.txt, E1499,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499" s="6" t="str">
        <f>IFERROR(_xlfn.TEXTAFTER(_xlfn.TEXTBEFORE(E1499," PER"),"USD ")," ")</f>
        <v xml:space="preserve"> </v>
      </c>
      <c r="M1499" s="6" t="e">
        <f t="shared" si="116"/>
        <v>#VALUE!</v>
      </c>
      <c r="N1499" s="6">
        <v>2310</v>
      </c>
      <c r="O1499" s="6" t="s">
        <v>1929</v>
      </c>
      <c r="P1499" s="6">
        <v>485.63707792207788</v>
      </c>
      <c r="Q1499" s="6">
        <v>1121821.6499999999</v>
      </c>
      <c r="R1499" s="6">
        <v>6.7590407504812511</v>
      </c>
      <c r="S1499" s="6">
        <v>15613.384133611689</v>
      </c>
      <c r="T1499" s="27">
        <v>272827</v>
      </c>
      <c r="U1499" s="6">
        <f t="shared" si="117"/>
        <v>492.39611867255911</v>
      </c>
      <c r="V1499" s="6">
        <f t="shared" si="118"/>
        <v>2019</v>
      </c>
      <c r="W1499" s="10" t="str">
        <f>IFERROR(VLOOKUP(VALUE(D1499),'HSN Lookup'!$A:$B,2,0),"Unknown")</f>
        <v>Household Steel Items</v>
      </c>
      <c r="X1499" s="6" t="str">
        <f t="shared" si="119"/>
        <v>Tea Strainer</v>
      </c>
    </row>
    <row r="1500" spans="1:24">
      <c r="A1500" s="25" t="s">
        <v>24</v>
      </c>
      <c r="B1500" s="6" t="s">
        <v>2006</v>
      </c>
      <c r="C1500" s="6" t="s">
        <v>26</v>
      </c>
      <c r="D1500" s="26" t="s">
        <v>32</v>
      </c>
      <c r="E1500" s="6" t="s">
        <v>1982</v>
      </c>
      <c r="F1500" s="6"/>
      <c r="G1500" s="6" t="str" cm="1">
        <f t="array" ref="G1500">_xlfn.LET(
 _xlpm.txt, TRIM(E1500),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 -8505</v>
      </c>
      <c r="H1500" s="6" t="str">
        <f t="shared" si="115"/>
        <v>MILD STEEL</v>
      </c>
      <c r="I1500" s="6" t="str" cm="1">
        <f t="array" ref="I1500">_xlfn.LET(
 _xlpm.txt, E1500,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00" s="6" t="str" cm="1">
        <f t="array" ref="J1500">_xlfn.LET(
 _xlpm.txt, E1500,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00" s="6" t="e" cm="1">
        <f t="array" ref="K1500">_xlfn.LET(
 _xlpm.txt, E1500,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00" s="6" t="str">
        <f>IFERROR(_xlfn.TEXTAFTER(_xlfn.TEXTBEFORE(E1500," PER"),"USD ")," ")</f>
        <v xml:space="preserve"> </v>
      </c>
      <c r="M1500" s="6" t="e">
        <f t="shared" si="116"/>
        <v>#VALUE!</v>
      </c>
      <c r="N1500" s="6">
        <v>10892</v>
      </c>
      <c r="O1500" s="6" t="s">
        <v>1929</v>
      </c>
      <c r="P1500" s="6">
        <v>389.40488248255599</v>
      </c>
      <c r="Q1500" s="6">
        <v>4241397.9800000004</v>
      </c>
      <c r="R1500" s="6">
        <v>5.4196921709471964</v>
      </c>
      <c r="S1500" s="6">
        <v>59031.287125956856</v>
      </c>
      <c r="T1500" s="27">
        <v>1031508</v>
      </c>
      <c r="U1500" s="6">
        <f t="shared" si="117"/>
        <v>394.82457465350319</v>
      </c>
      <c r="V1500" s="6">
        <f t="shared" si="118"/>
        <v>2019</v>
      </c>
      <c r="W1500" s="10" t="str">
        <f>IFERROR(VLOOKUP(VALUE(D1500),'HSN Lookup'!$A:$B,2,0),"Unknown")</f>
        <v>Household Steel Items</v>
      </c>
      <c r="X1500" s="6" t="str">
        <f t="shared" si="119"/>
        <v>Lunch Box</v>
      </c>
    </row>
    <row r="1501" spans="1:24">
      <c r="A1501" s="25" t="s">
        <v>24</v>
      </c>
      <c r="B1501" s="6" t="s">
        <v>2006</v>
      </c>
      <c r="C1501" s="6" t="s">
        <v>26</v>
      </c>
      <c r="D1501" s="26" t="s">
        <v>32</v>
      </c>
      <c r="E1501" s="6" t="s">
        <v>2010</v>
      </c>
      <c r="F1501" s="6"/>
      <c r="G1501" s="6" t="str" cm="1">
        <f t="array" ref="G1501">_xlfn.LET(
 _xlpm.txt, TRIM(E1501),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MEDIUM-6581</v>
      </c>
      <c r="H1501" s="6" t="str">
        <f t="shared" si="115"/>
        <v>MILD STEEL</v>
      </c>
      <c r="I1501" s="6" t="str" cm="1">
        <f t="array" ref="I1501">_xlfn.LET(
 _xlpm.txt, E1501,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01" s="6" t="str" cm="1">
        <f t="array" ref="J1501">_xlfn.LET(
 _xlpm.txt, E1501,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01" s="6" t="e" cm="1">
        <f t="array" ref="K1501">_xlfn.LET(
 _xlpm.txt, E1501,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01" s="6" t="str">
        <f>IFERROR(_xlfn.TEXTAFTER(_xlfn.TEXTBEFORE(E1501," PER"),"USD ")," ")</f>
        <v xml:space="preserve"> </v>
      </c>
      <c r="M1501" s="6" t="e">
        <f t="shared" si="116"/>
        <v>#VALUE!</v>
      </c>
      <c r="N1501" s="6">
        <v>660</v>
      </c>
      <c r="O1501" s="6" t="s">
        <v>1929</v>
      </c>
      <c r="P1501" s="6">
        <v>341.61596969696973</v>
      </c>
      <c r="Q1501" s="6">
        <v>225466.54</v>
      </c>
      <c r="R1501" s="6">
        <v>4.7545716032981176</v>
      </c>
      <c r="S1501" s="6">
        <v>3138.017258176757</v>
      </c>
      <c r="T1501" s="27">
        <v>54833.5</v>
      </c>
      <c r="U1501" s="6">
        <f t="shared" si="117"/>
        <v>346.37054130026786</v>
      </c>
      <c r="V1501" s="6">
        <f t="shared" si="118"/>
        <v>2019</v>
      </c>
      <c r="W1501" s="10" t="str">
        <f>IFERROR(VLOOKUP(VALUE(D1501),'HSN Lookup'!$A:$B,2,0),"Unknown")</f>
        <v>Household Steel Items</v>
      </c>
      <c r="X1501" s="6" t="str">
        <f t="shared" si="119"/>
        <v>Other</v>
      </c>
    </row>
    <row r="1502" spans="1:24">
      <c r="A1502" s="25" t="s">
        <v>24</v>
      </c>
      <c r="B1502" s="6" t="s">
        <v>2006</v>
      </c>
      <c r="C1502" s="6" t="s">
        <v>26</v>
      </c>
      <c r="D1502" s="26" t="s">
        <v>32</v>
      </c>
      <c r="E1502" s="6" t="s">
        <v>2011</v>
      </c>
      <c r="F1502" s="6"/>
      <c r="G1502" s="6" t="str" cm="1">
        <f t="array" ref="G1502">_xlfn.LET(
 _xlpm.txt, TRIM(E1502),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LAYER-8504</v>
      </c>
      <c r="H1502" s="6" t="str">
        <f t="shared" si="115"/>
        <v>MILD STEEL</v>
      </c>
      <c r="I1502" s="6" t="str" cm="1">
        <f t="array" ref="I1502">_xlfn.LET(
 _xlpm.txt, E1502,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02" s="6" t="str" cm="1">
        <f t="array" ref="J1502">_xlfn.LET(
 _xlpm.txt, E1502,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02" s="6" t="e" cm="1">
        <f t="array" ref="K1502">_xlfn.LET(
 _xlpm.txt, E1502,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02" s="6" t="str">
        <f>IFERROR(_xlfn.TEXTAFTER(_xlfn.TEXTBEFORE(E1502," PER"),"USD ")," ")</f>
        <v xml:space="preserve"> </v>
      </c>
      <c r="M1502" s="6" t="e">
        <f t="shared" si="116"/>
        <v>#VALUE!</v>
      </c>
      <c r="N1502" s="6">
        <v>12628</v>
      </c>
      <c r="O1502" s="6" t="s">
        <v>1929</v>
      </c>
      <c r="P1502" s="6">
        <v>379.8326963889769</v>
      </c>
      <c r="Q1502" s="6">
        <v>4796527.29</v>
      </c>
      <c r="R1502" s="6">
        <v>5.2864675906607781</v>
      </c>
      <c r="S1502" s="6">
        <v>66757.5127348643</v>
      </c>
      <c r="T1502" s="27">
        <v>1166515.3999999999</v>
      </c>
      <c r="U1502" s="6">
        <f t="shared" si="117"/>
        <v>385.11916397963768</v>
      </c>
      <c r="V1502" s="6">
        <f t="shared" si="118"/>
        <v>2019</v>
      </c>
      <c r="W1502" s="10" t="str">
        <f>IFERROR(VLOOKUP(VALUE(D1502),'HSN Lookup'!$A:$B,2,0),"Unknown")</f>
        <v>Household Steel Items</v>
      </c>
      <c r="X1502" s="6" t="str">
        <f t="shared" si="119"/>
        <v>Lunch Box</v>
      </c>
    </row>
    <row r="1503" spans="1:24">
      <c r="A1503" s="25" t="s">
        <v>24</v>
      </c>
      <c r="B1503" s="6" t="s">
        <v>2006</v>
      </c>
      <c r="C1503" s="6" t="s">
        <v>26</v>
      </c>
      <c r="D1503" s="26" t="s">
        <v>32</v>
      </c>
      <c r="E1503" s="6" t="s">
        <v>2012</v>
      </c>
      <c r="F1503" s="6"/>
      <c r="G1503" s="6" t="str" cm="1">
        <f t="array" ref="G1503">_xlfn.LET(
 _xlpm.txt, TRIM(E1503),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BOX-6900</v>
      </c>
      <c r="H1503" s="6" t="str">
        <f t="shared" si="115"/>
        <v>MILD STEEL</v>
      </c>
      <c r="I1503" s="6" t="str" cm="1">
        <f t="array" ref="I1503">_xlfn.LET(
 _xlpm.txt, E1503,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03" s="6" t="str" cm="1">
        <f t="array" ref="J1503">_xlfn.LET(
 _xlpm.txt, E1503,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03" s="6" t="e" cm="1">
        <f t="array" ref="K1503">_xlfn.LET(
 _xlpm.txt, E1503,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03" s="6" t="str">
        <f>IFERROR(_xlfn.TEXTAFTER(_xlfn.TEXTBEFORE(E1503," PER"),"USD ")," ")</f>
        <v xml:space="preserve"> </v>
      </c>
      <c r="M1503" s="6" t="e">
        <f t="shared" si="116"/>
        <v>#VALUE!</v>
      </c>
      <c r="N1503" s="6">
        <v>53.39</v>
      </c>
      <c r="O1503" s="6" t="s">
        <v>1929</v>
      </c>
      <c r="P1503" s="6">
        <v>492.32927514515819</v>
      </c>
      <c r="Q1503" s="6">
        <v>26285.46</v>
      </c>
      <c r="R1503" s="6">
        <v>6.8521819783598934</v>
      </c>
      <c r="S1503" s="6">
        <v>365.83799582463467</v>
      </c>
      <c r="T1503" s="27">
        <v>6392.6</v>
      </c>
      <c r="U1503" s="6">
        <f t="shared" si="117"/>
        <v>499.1814571235181</v>
      </c>
      <c r="V1503" s="6">
        <f t="shared" si="118"/>
        <v>2019</v>
      </c>
      <c r="W1503" s="10" t="str">
        <f>IFERROR(VLOOKUP(VALUE(D1503),'HSN Lookup'!$A:$B,2,0),"Unknown")</f>
        <v>Household Steel Items</v>
      </c>
      <c r="X1503" s="6" t="str">
        <f t="shared" si="119"/>
        <v>Lunch Box</v>
      </c>
    </row>
    <row r="1504" spans="1:24">
      <c r="A1504" s="25" t="s">
        <v>24</v>
      </c>
      <c r="B1504" s="6" t="s">
        <v>2006</v>
      </c>
      <c r="C1504" s="6" t="s">
        <v>26</v>
      </c>
      <c r="D1504" s="26" t="s">
        <v>29</v>
      </c>
      <c r="E1504" s="6" t="s">
        <v>2013</v>
      </c>
      <c r="F1504" s="6"/>
      <c r="G1504" s="6" t="str" cm="1">
        <f t="array" ref="G1504">_xlfn.LET(
 _xlpm.txt, TRIM(E1504),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</v>
      </c>
      <c r="H1504" s="6" t="str">
        <f t="shared" si="115"/>
        <v xml:space="preserve"> ITEM NO. OKS-4156</v>
      </c>
      <c r="I1504" s="6" t="str" cm="1">
        <f t="array" ref="I1504">_xlfn.LET(
 _xlpm.txt, E1504,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04" s="6" t="e" cm="1">
        <f t="array" ref="J1504">_xlfn.LET(
 _xlpm.txt, E1504,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504" s="6" t="e" cm="1">
        <f t="array" ref="K1504">_xlfn.LET(
 _xlpm.txt, E1504,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504" s="6" t="str">
        <f>IFERROR(_xlfn.TEXTAFTER(_xlfn.TEXTBEFORE(E1504," PER"),"USD ")," ")</f>
        <v xml:space="preserve"> </v>
      </c>
      <c r="M1504" s="6" t="e">
        <f t="shared" si="116"/>
        <v>#N/A</v>
      </c>
      <c r="N1504" s="6">
        <v>9065</v>
      </c>
      <c r="O1504" s="6" t="s">
        <v>1929</v>
      </c>
      <c r="P1504" s="6">
        <v>222.67628019856591</v>
      </c>
      <c r="Q1504" s="6">
        <v>2018560.48</v>
      </c>
      <c r="R1504" s="6">
        <v>3.09918274458686</v>
      </c>
      <c r="S1504" s="6">
        <v>28094.091579679891</v>
      </c>
      <c r="T1504" s="27">
        <v>625350</v>
      </c>
      <c r="U1504" s="6">
        <f t="shared" si="117"/>
        <v>225.77546294315277</v>
      </c>
      <c r="V1504" s="6">
        <f t="shared" si="118"/>
        <v>2019</v>
      </c>
      <c r="W1504" s="10" t="str">
        <f>IFERROR(VLOOKUP(VALUE(D1504),'HSN Lookup'!$A:$B,2,0),"Unknown")</f>
        <v>Steel Scrubbers</v>
      </c>
      <c r="X1504" s="6" t="str">
        <f t="shared" si="119"/>
        <v>Scrubber</v>
      </c>
    </row>
    <row r="1505" spans="1:24">
      <c r="A1505" s="25" t="s">
        <v>24</v>
      </c>
      <c r="B1505" s="6" t="s">
        <v>2006</v>
      </c>
      <c r="C1505" s="6" t="s">
        <v>26</v>
      </c>
      <c r="D1505" s="26" t="s">
        <v>32</v>
      </c>
      <c r="E1505" s="6" t="s">
        <v>2014</v>
      </c>
      <c r="F1505" s="6"/>
      <c r="G1505" s="6" t="str" cm="1">
        <f t="array" ref="G1505">_xlfn.LET(
 _xlpm.txt, TRIM(E1505),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BOX-6527</v>
      </c>
      <c r="H1505" s="6" t="str">
        <f t="shared" si="115"/>
        <v>MILD STEEL</v>
      </c>
      <c r="I1505" s="6" t="str" cm="1">
        <f t="array" ref="I1505">_xlfn.LET(
 _xlpm.txt, E1505,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05" s="6" t="str" cm="1">
        <f t="array" ref="J1505">_xlfn.LET(
 _xlpm.txt, E1505,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05" s="6" t="e" cm="1">
        <f t="array" ref="K1505">_xlfn.LET(
 _xlpm.txt, E1505,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05" s="6" t="str">
        <f>IFERROR(_xlfn.TEXTAFTER(_xlfn.TEXTBEFORE(E1505," PER"),"USD ")," ")</f>
        <v xml:space="preserve"> </v>
      </c>
      <c r="M1505" s="6" t="e">
        <f t="shared" si="116"/>
        <v>#VALUE!</v>
      </c>
      <c r="N1505" s="6">
        <v>100.32</v>
      </c>
      <c r="O1505" s="6" t="s">
        <v>1929</v>
      </c>
      <c r="P1505" s="6">
        <v>418.94657097288678</v>
      </c>
      <c r="Q1505" s="6">
        <v>42028.72</v>
      </c>
      <c r="R1505" s="6">
        <v>5.8308499787458148</v>
      </c>
      <c r="S1505" s="6">
        <v>584.95086986778017</v>
      </c>
      <c r="T1505" s="27">
        <v>10221.4</v>
      </c>
      <c r="U1505" s="6">
        <f t="shared" si="117"/>
        <v>424.77742095163256</v>
      </c>
      <c r="V1505" s="6">
        <f t="shared" si="118"/>
        <v>2019</v>
      </c>
      <c r="W1505" s="10" t="str">
        <f>IFERROR(VLOOKUP(VALUE(D1505),'HSN Lookup'!$A:$B,2,0),"Unknown")</f>
        <v>Household Steel Items</v>
      </c>
      <c r="X1505" s="6" t="str">
        <f t="shared" si="119"/>
        <v>Lunch Box</v>
      </c>
    </row>
    <row r="1506" spans="1:24">
      <c r="A1506" s="25" t="s">
        <v>24</v>
      </c>
      <c r="B1506" s="6" t="s">
        <v>2006</v>
      </c>
      <c r="C1506" s="6" t="s">
        <v>26</v>
      </c>
      <c r="D1506" s="26" t="s">
        <v>32</v>
      </c>
      <c r="E1506" s="6" t="s">
        <v>2015</v>
      </c>
      <c r="F1506" s="6"/>
      <c r="G1506" s="6" t="str" cm="1">
        <f t="array" ref="G1506">_xlfn.LET(
 _xlpm.txt, TRIM(E1506),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ROUND- MP-96</v>
      </c>
      <c r="H1506" s="6" t="str">
        <f t="shared" si="115"/>
        <v>MILD STEEL</v>
      </c>
      <c r="I1506" s="6" t="str" cm="1">
        <f t="array" ref="I1506">_xlfn.LET(
 _xlpm.txt, E1506,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06" s="6" t="str" cm="1">
        <f t="array" ref="J1506">_xlfn.LET(
 _xlpm.txt, E1506,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06" s="6" t="e" cm="1">
        <f t="array" ref="K1506">_xlfn.LET(
 _xlpm.txt, E1506,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06" s="6" t="str">
        <f>IFERROR(_xlfn.TEXTAFTER(_xlfn.TEXTBEFORE(E1506," PER"),"USD ")," ")</f>
        <v xml:space="preserve"> </v>
      </c>
      <c r="M1506" s="6" t="e">
        <f t="shared" si="116"/>
        <v>#VALUE!</v>
      </c>
      <c r="N1506" s="6">
        <v>7.7</v>
      </c>
      <c r="O1506" s="6" t="s">
        <v>1929</v>
      </c>
      <c r="P1506" s="6">
        <v>244.44805194805201</v>
      </c>
      <c r="Q1506" s="6">
        <v>1882.25</v>
      </c>
      <c r="R1506" s="6">
        <v>3.402199748755073</v>
      </c>
      <c r="S1506" s="6">
        <v>26.196938065414059</v>
      </c>
      <c r="T1506" s="27">
        <v>457.7</v>
      </c>
      <c r="U1506" s="6">
        <f t="shared" si="117"/>
        <v>247.85025169680708</v>
      </c>
      <c r="V1506" s="6">
        <f t="shared" si="118"/>
        <v>2019</v>
      </c>
      <c r="W1506" s="10" t="str">
        <f>IFERROR(VLOOKUP(VALUE(D1506),'HSN Lookup'!$A:$B,2,0),"Unknown")</f>
        <v>Household Steel Items</v>
      </c>
      <c r="X1506" s="6" t="str">
        <f t="shared" si="119"/>
        <v>Holder</v>
      </c>
    </row>
    <row r="1507" spans="1:24">
      <c r="A1507" s="25" t="s">
        <v>24</v>
      </c>
      <c r="B1507" s="6" t="s">
        <v>2006</v>
      </c>
      <c r="C1507" s="6" t="s">
        <v>26</v>
      </c>
      <c r="D1507" s="26" t="s">
        <v>32</v>
      </c>
      <c r="E1507" s="6" t="s">
        <v>2016</v>
      </c>
      <c r="F1507" s="6"/>
      <c r="G1507" s="6" t="str" cm="1">
        <f t="array" ref="G1507">_xlfn.LET(
 _xlpm.txt, TRIM(E1507),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BIG-6578</v>
      </c>
      <c r="H1507" s="6" t="str">
        <f t="shared" si="115"/>
        <v>MILD STEEL</v>
      </c>
      <c r="I1507" s="6" t="str" cm="1">
        <f t="array" ref="I1507">_xlfn.LET(
 _xlpm.txt, E1507,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07" s="6" t="str" cm="1">
        <f t="array" ref="J1507">_xlfn.LET(
 _xlpm.txt, E1507,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07" s="6" t="e" cm="1">
        <f t="array" ref="K1507">_xlfn.LET(
 _xlpm.txt, E1507,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07" s="6" t="str">
        <f>IFERROR(_xlfn.TEXTAFTER(_xlfn.TEXTBEFORE(E1507," PER"),"USD ")," ")</f>
        <v xml:space="preserve"> </v>
      </c>
      <c r="M1507" s="6" t="e">
        <f t="shared" si="116"/>
        <v>#VALUE!</v>
      </c>
      <c r="N1507" s="6">
        <v>886.25</v>
      </c>
      <c r="O1507" s="6" t="s">
        <v>1929</v>
      </c>
      <c r="P1507" s="6">
        <v>466.82104372355428</v>
      </c>
      <c r="Q1507" s="6">
        <v>413720.15</v>
      </c>
      <c r="R1507" s="6">
        <v>6.4971613601051406</v>
      </c>
      <c r="S1507" s="6">
        <v>5758.1092553931812</v>
      </c>
      <c r="T1507" s="27">
        <v>100616.7</v>
      </c>
      <c r="U1507" s="6">
        <f t="shared" si="117"/>
        <v>473.31820508365945</v>
      </c>
      <c r="V1507" s="6">
        <f t="shared" si="118"/>
        <v>2019</v>
      </c>
      <c r="W1507" s="10" t="str">
        <f>IFERROR(VLOOKUP(VALUE(D1507),'HSN Lookup'!$A:$B,2,0),"Unknown")</f>
        <v>Household Steel Items</v>
      </c>
      <c r="X1507" s="6" t="str">
        <f t="shared" si="119"/>
        <v>Other</v>
      </c>
    </row>
    <row r="1508" spans="1:24">
      <c r="A1508" s="25" t="s">
        <v>24</v>
      </c>
      <c r="B1508" s="6" t="s">
        <v>2006</v>
      </c>
      <c r="C1508" s="6" t="s">
        <v>26</v>
      </c>
      <c r="D1508" s="26" t="s">
        <v>32</v>
      </c>
      <c r="E1508" s="6" t="s">
        <v>2017</v>
      </c>
      <c r="F1508" s="6"/>
      <c r="G1508" s="6" t="str" cm="1">
        <f t="array" ref="G1508">_xlfn.LET(
 _xlpm.txt, TRIM(E1508),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MEDIUM-6577</v>
      </c>
      <c r="H1508" s="6" t="str">
        <f t="shared" si="115"/>
        <v>MILD STEEL</v>
      </c>
      <c r="I1508" s="6" t="str" cm="1">
        <f t="array" ref="I1508">_xlfn.LET(
 _xlpm.txt, E1508,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08" s="6" t="str" cm="1">
        <f t="array" ref="J1508">_xlfn.LET(
 _xlpm.txt, E1508,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08" s="6" t="e" cm="1">
        <f t="array" ref="K1508">_xlfn.LET(
 _xlpm.txt, E1508,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08" s="6" t="str">
        <f>IFERROR(_xlfn.TEXTAFTER(_xlfn.TEXTBEFORE(E1508," PER"),"USD ")," ")</f>
        <v xml:space="preserve"> </v>
      </c>
      <c r="M1508" s="6" t="e">
        <f t="shared" si="116"/>
        <v>#VALUE!</v>
      </c>
      <c r="N1508" s="6">
        <v>660</v>
      </c>
      <c r="O1508" s="6" t="s">
        <v>1929</v>
      </c>
      <c r="P1508" s="6">
        <v>514.08233333333339</v>
      </c>
      <c r="Q1508" s="6">
        <v>339294.34</v>
      </c>
      <c r="R1508" s="6">
        <v>7.154938529343541</v>
      </c>
      <c r="S1508" s="6">
        <v>4722.2594293667371</v>
      </c>
      <c r="T1508" s="27">
        <v>82516.3</v>
      </c>
      <c r="U1508" s="6">
        <f t="shared" si="117"/>
        <v>521.23727186267695</v>
      </c>
      <c r="V1508" s="6">
        <f t="shared" si="118"/>
        <v>2019</v>
      </c>
      <c r="W1508" s="10" t="str">
        <f>IFERROR(VLOOKUP(VALUE(D1508),'HSN Lookup'!$A:$B,2,0),"Unknown")</f>
        <v>Household Steel Items</v>
      </c>
      <c r="X1508" s="6" t="str">
        <f t="shared" si="119"/>
        <v>Other</v>
      </c>
    </row>
    <row r="1509" spans="1:24">
      <c r="A1509" s="25" t="s">
        <v>24</v>
      </c>
      <c r="B1509" s="6" t="s">
        <v>2006</v>
      </c>
      <c r="C1509" s="6" t="s">
        <v>26</v>
      </c>
      <c r="D1509" s="26" t="s">
        <v>29</v>
      </c>
      <c r="E1509" s="6" t="s">
        <v>2018</v>
      </c>
      <c r="F1509" s="6"/>
      <c r="G1509" s="6" t="str" cm="1">
        <f t="array" ref="G1509">_xlfn.LET(
 _xlpm.txt, TRIM(E1509),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</v>
      </c>
      <c r="H1509" s="6" t="str">
        <f t="shared" si="115"/>
        <v xml:space="preserve"> ITEM NO.8001-2</v>
      </c>
      <c r="I1509" s="6" t="str" cm="1">
        <f t="array" ref="I1509">_xlfn.LET(
 _xlpm.txt, E1509,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09" s="6" t="e" cm="1">
        <f t="array" ref="J1509">_xlfn.LET(
 _xlpm.txt, E1509,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509" s="6" t="e" cm="1">
        <f t="array" ref="K1509">_xlfn.LET(
 _xlpm.txt, E1509,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509" s="6" t="str">
        <f>IFERROR(_xlfn.TEXTAFTER(_xlfn.TEXTBEFORE(E1509," PER"),"USD ")," ")</f>
        <v xml:space="preserve"> </v>
      </c>
      <c r="M1509" s="6" t="e">
        <f t="shared" si="116"/>
        <v>#N/A</v>
      </c>
      <c r="N1509" s="6">
        <v>4851</v>
      </c>
      <c r="O1509" s="6" t="s">
        <v>1929</v>
      </c>
      <c r="P1509" s="6">
        <v>411.22600494743352</v>
      </c>
      <c r="Q1509" s="6">
        <v>1994857.35</v>
      </c>
      <c r="R1509" s="6">
        <v>5.7233960326713094</v>
      </c>
      <c r="S1509" s="6">
        <v>27764.194154488519</v>
      </c>
      <c r="T1509" s="27">
        <v>618006.80000000005</v>
      </c>
      <c r="U1509" s="6">
        <f t="shared" si="117"/>
        <v>416.94940098010483</v>
      </c>
      <c r="V1509" s="6">
        <f t="shared" si="118"/>
        <v>2019</v>
      </c>
      <c r="W1509" s="10" t="str">
        <f>IFERROR(VLOOKUP(VALUE(D1509),'HSN Lookup'!$A:$B,2,0),"Unknown")</f>
        <v>Steel Scrubbers</v>
      </c>
      <c r="X1509" s="6" t="str">
        <f t="shared" si="119"/>
        <v>Scrubber</v>
      </c>
    </row>
    <row r="1510" spans="1:24">
      <c r="A1510" s="25" t="s">
        <v>24</v>
      </c>
      <c r="B1510" s="6" t="s">
        <v>2019</v>
      </c>
      <c r="C1510" s="6" t="s">
        <v>26</v>
      </c>
      <c r="D1510" s="26" t="s">
        <v>32</v>
      </c>
      <c r="E1510" s="6" t="s">
        <v>2020</v>
      </c>
      <c r="F1510" s="6"/>
      <c r="G1510" s="6" t="str" cm="1">
        <f t="array" ref="G1510">_xlfn.LET(
 _xlpm.txt, TRIM(E1510),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SG-702 -SB-01</v>
      </c>
      <c r="H1510" s="6" t="str">
        <f t="shared" si="115"/>
        <v xml:space="preserve">TOTAL 41472 PCS </v>
      </c>
      <c r="I1510" s="6" t="str" cm="1">
        <f t="array" ref="I1510">_xlfn.LET(
 _xlpm.txt, E1510,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10" s="6" t="str" cm="1">
        <f t="array" ref="J1510">_xlfn.LET(
 _xlpm.txt, E1510,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10" s="6" t="e" cm="1">
        <f t="array" ref="K1510">_xlfn.LET(
 _xlpm.txt, E1510,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10" s="6" t="str">
        <f>IFERROR(_xlfn.TEXTAFTER(_xlfn.TEXTBEFORE(E1510," PER"),"USD ")," ")</f>
        <v xml:space="preserve"> </v>
      </c>
      <c r="M1510" s="6" t="e">
        <f t="shared" si="116"/>
        <v>#VALUE!</v>
      </c>
      <c r="N1510" s="6">
        <v>6566.4</v>
      </c>
      <c r="O1510" s="6" t="s">
        <v>1929</v>
      </c>
      <c r="P1510" s="6">
        <v>580.39497898391812</v>
      </c>
      <c r="Q1510" s="6">
        <v>3811105.59</v>
      </c>
      <c r="R1510" s="6">
        <v>8.0778702711749215</v>
      </c>
      <c r="S1510" s="6">
        <v>53042.527348643009</v>
      </c>
      <c r="T1510" s="27">
        <v>926861</v>
      </c>
      <c r="U1510" s="6">
        <f t="shared" si="117"/>
        <v>588.47284925509302</v>
      </c>
      <c r="V1510" s="6">
        <f t="shared" si="118"/>
        <v>2019</v>
      </c>
      <c r="W1510" s="10" t="str">
        <f>IFERROR(VLOOKUP(VALUE(D1510),'HSN Lookup'!$A:$B,2,0),"Unknown")</f>
        <v>Household Steel Items</v>
      </c>
      <c r="X1510" s="6" t="str">
        <f t="shared" si="119"/>
        <v>Other</v>
      </c>
    </row>
    <row r="1511" spans="1:24">
      <c r="A1511" s="25" t="s">
        <v>24</v>
      </c>
      <c r="B1511" s="6" t="s">
        <v>2019</v>
      </c>
      <c r="C1511" s="6" t="s">
        <v>26</v>
      </c>
      <c r="D1511" s="26" t="s">
        <v>32</v>
      </c>
      <c r="E1511" s="6" t="s">
        <v>2021</v>
      </c>
      <c r="F1511" s="6"/>
      <c r="G1511" s="6" t="str" cm="1">
        <f t="array" ref="G1511">_xlfn.LET(
 _xlpm.txt, TRIM(E1511),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SG-901-A-19</v>
      </c>
      <c r="H1511" s="6" t="str">
        <f t="shared" si="115"/>
        <v>TOTAL 720 PCS</v>
      </c>
      <c r="I1511" s="6" t="str" cm="1">
        <f t="array" ref="I1511">_xlfn.LET(
 _xlpm.txt, E1511,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11" s="6" t="str" cm="1">
        <f t="array" ref="J1511">_xlfn.LET(
 _xlpm.txt, E1511,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11" s="6" t="e" cm="1">
        <f t="array" ref="K1511">_xlfn.LET(
 _xlpm.txt, E1511,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11" s="6" t="str">
        <f>IFERROR(_xlfn.TEXTAFTER(_xlfn.TEXTBEFORE(E1511," PER"),"USD ")," ")</f>
        <v xml:space="preserve"> </v>
      </c>
      <c r="M1511" s="6" t="e">
        <f t="shared" si="116"/>
        <v>#VALUE!</v>
      </c>
      <c r="N1511" s="6">
        <v>132</v>
      </c>
      <c r="O1511" s="6" t="s">
        <v>1929</v>
      </c>
      <c r="P1511" s="6">
        <v>509.33484848484852</v>
      </c>
      <c r="Q1511" s="6">
        <v>67232.2</v>
      </c>
      <c r="R1511" s="6">
        <v>7.0888635836443772</v>
      </c>
      <c r="S1511" s="6">
        <v>935.72999304105781</v>
      </c>
      <c r="T1511" s="27">
        <v>16350.8</v>
      </c>
      <c r="U1511" s="6">
        <f t="shared" si="117"/>
        <v>516.42371206849293</v>
      </c>
      <c r="V1511" s="6">
        <f t="shared" si="118"/>
        <v>2019</v>
      </c>
      <c r="W1511" s="10" t="str">
        <f>IFERROR(VLOOKUP(VALUE(D1511),'HSN Lookup'!$A:$B,2,0),"Unknown")</f>
        <v>Household Steel Items</v>
      </c>
      <c r="X1511" s="6" t="str">
        <f t="shared" si="119"/>
        <v>Other</v>
      </c>
    </row>
    <row r="1512" spans="1:24">
      <c r="A1512" s="25" t="s">
        <v>24</v>
      </c>
      <c r="B1512" s="6" t="s">
        <v>2019</v>
      </c>
      <c r="C1512" s="6" t="s">
        <v>26</v>
      </c>
      <c r="D1512" s="26" t="s">
        <v>32</v>
      </c>
      <c r="E1512" s="6" t="s">
        <v>2022</v>
      </c>
      <c r="F1512" s="6"/>
      <c r="G1512" s="6" t="str" cm="1">
        <f t="array" ref="G1512">_xlfn.LET(
 _xlpm.txt, TRIM(E1512),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SG805-AM-6</v>
      </c>
      <c r="H1512" s="6" t="str">
        <f t="shared" si="115"/>
        <v xml:space="preserve">TOTAL 3780 PCS </v>
      </c>
      <c r="I1512" s="6" t="str" cm="1">
        <f t="array" ref="I1512">_xlfn.LET(
 _xlpm.txt, E1512,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12" s="6" t="str" cm="1">
        <f t="array" ref="J1512">_xlfn.LET(
 _xlpm.txt, E1512,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12" s="6" t="e" cm="1">
        <f t="array" ref="K1512">_xlfn.LET(
 _xlpm.txt, E1512,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12" s="6" t="str">
        <f>IFERROR(_xlfn.TEXTAFTER(_xlfn.TEXTBEFORE(E1512," PER"),"USD ")," ")</f>
        <v xml:space="preserve"> </v>
      </c>
      <c r="M1512" s="6" t="e">
        <f t="shared" si="116"/>
        <v>#VALUE!</v>
      </c>
      <c r="N1512" s="6">
        <v>567</v>
      </c>
      <c r="O1512" s="6" t="s">
        <v>1929</v>
      </c>
      <c r="P1512" s="6">
        <v>597.8172486772487</v>
      </c>
      <c r="Q1512" s="6">
        <v>338962.38</v>
      </c>
      <c r="R1512" s="6">
        <v>8.320351408173261</v>
      </c>
      <c r="S1512" s="6">
        <v>4717.6392484342387</v>
      </c>
      <c r="T1512" s="27">
        <v>82435.600000000006</v>
      </c>
      <c r="U1512" s="6">
        <f t="shared" si="117"/>
        <v>606.13760008542192</v>
      </c>
      <c r="V1512" s="6">
        <f t="shared" si="118"/>
        <v>2019</v>
      </c>
      <c r="W1512" s="10" t="str">
        <f>IFERROR(VLOOKUP(VALUE(D1512),'HSN Lookup'!$A:$B,2,0),"Unknown")</f>
        <v>Household Steel Items</v>
      </c>
      <c r="X1512" s="6" t="str">
        <f t="shared" si="119"/>
        <v>Other</v>
      </c>
    </row>
    <row r="1513" spans="1:24">
      <c r="A1513" s="25" t="s">
        <v>24</v>
      </c>
      <c r="B1513" s="6" t="s">
        <v>2019</v>
      </c>
      <c r="C1513" s="6" t="s">
        <v>26</v>
      </c>
      <c r="D1513" s="26" t="s">
        <v>32</v>
      </c>
      <c r="E1513" s="6" t="s">
        <v>2023</v>
      </c>
      <c r="F1513" s="6"/>
      <c r="G1513" s="6" t="str" cm="1">
        <f t="array" ref="G1513">_xlfn.LET(
 _xlpm.txt, TRIM(E1513),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-MP-96</v>
      </c>
      <c r="H1513" s="6" t="str">
        <f t="shared" si="115"/>
        <v>TOTAL 20700 PCS</v>
      </c>
      <c r="I1513" s="6" t="str" cm="1">
        <f t="array" ref="I1513">_xlfn.LET(
 _xlpm.txt, E1513,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13" s="6" t="str" cm="1">
        <f t="array" ref="J1513">_xlfn.LET(
 _xlpm.txt, E1513,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13" s="6" t="e" cm="1">
        <f t="array" ref="K1513">_xlfn.LET(
 _xlpm.txt, E1513,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13" s="6" t="str">
        <f>IFERROR(_xlfn.TEXTAFTER(_xlfn.TEXTBEFORE(E1513," PER"),"USD ")," ")</f>
        <v xml:space="preserve"> </v>
      </c>
      <c r="M1513" s="6" t="e">
        <f t="shared" si="116"/>
        <v>#VALUE!</v>
      </c>
      <c r="N1513" s="6">
        <v>4427.5</v>
      </c>
      <c r="O1513" s="6" t="s">
        <v>1929</v>
      </c>
      <c r="P1513" s="6">
        <v>252.93033766233771</v>
      </c>
      <c r="Q1513" s="6">
        <v>1119849.07</v>
      </c>
      <c r="R1513" s="6">
        <v>3.5202552214660781</v>
      </c>
      <c r="S1513" s="6">
        <v>15585.92999304106</v>
      </c>
      <c r="T1513" s="27">
        <v>272347.3</v>
      </c>
      <c r="U1513" s="6">
        <f t="shared" si="117"/>
        <v>256.45059288380378</v>
      </c>
      <c r="V1513" s="6">
        <f t="shared" si="118"/>
        <v>2019</v>
      </c>
      <c r="W1513" s="10" t="str">
        <f>IFERROR(VLOOKUP(VALUE(D1513),'HSN Lookup'!$A:$B,2,0),"Unknown")</f>
        <v>Household Steel Items</v>
      </c>
      <c r="X1513" s="6" t="str">
        <f t="shared" si="119"/>
        <v>Holder</v>
      </c>
    </row>
    <row r="1514" spans="1:24">
      <c r="A1514" s="25" t="s">
        <v>24</v>
      </c>
      <c r="B1514" s="6" t="s">
        <v>2024</v>
      </c>
      <c r="C1514" s="6" t="s">
        <v>26</v>
      </c>
      <c r="D1514" s="26" t="s">
        <v>32</v>
      </c>
      <c r="E1514" s="6" t="s">
        <v>2025</v>
      </c>
      <c r="F1514" s="6"/>
      <c r="G1514" s="6" t="str" cm="1">
        <f t="array" ref="G1514">_xlfn.LET(
 _xlpm.txt, TRIM(E1514),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ZHARA-AM-60</v>
      </c>
      <c r="H1514" s="6" t="str">
        <f t="shared" si="115"/>
        <v>TOTAL 1440 PCS</v>
      </c>
      <c r="I1514" s="6" t="str" cm="1">
        <f t="array" ref="I1514">_xlfn.LET(
 _xlpm.txt, E1514,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14" s="6" t="str" cm="1">
        <f t="array" ref="J1514">_xlfn.LET(
 _xlpm.txt, E1514,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14" s="6" t="e" cm="1">
        <f t="array" ref="K1514">_xlfn.LET(
 _xlpm.txt, E1514,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14" s="6" t="str">
        <f>IFERROR(_xlfn.TEXTAFTER(_xlfn.TEXTBEFORE(E1514," PER"),"USD ")," ")</f>
        <v xml:space="preserve"> </v>
      </c>
      <c r="M1514" s="6" t="e">
        <f t="shared" si="116"/>
        <v>#VALUE!</v>
      </c>
      <c r="N1514" s="6">
        <v>103.2</v>
      </c>
      <c r="O1514" s="6" t="s">
        <v>1929</v>
      </c>
      <c r="P1514" s="6">
        <v>309.49166666666667</v>
      </c>
      <c r="Q1514" s="6">
        <v>31939.54</v>
      </c>
      <c r="R1514" s="6">
        <v>4.4213095238095237</v>
      </c>
      <c r="S1514" s="6">
        <v>456.27914285714292</v>
      </c>
      <c r="T1514" s="27">
        <v>7767.8</v>
      </c>
      <c r="U1514" s="6">
        <f t="shared" si="117"/>
        <v>313.91297619047617</v>
      </c>
      <c r="V1514" s="6">
        <f t="shared" si="118"/>
        <v>2019</v>
      </c>
      <c r="W1514" s="10" t="str">
        <f>IFERROR(VLOOKUP(VALUE(D1514),'HSN Lookup'!$A:$B,2,0),"Unknown")</f>
        <v>Household Steel Items</v>
      </c>
      <c r="X1514" s="6" t="str">
        <f t="shared" si="119"/>
        <v>Other</v>
      </c>
    </row>
    <row r="1515" spans="1:24">
      <c r="A1515" s="25" t="s">
        <v>24</v>
      </c>
      <c r="B1515" s="6" t="s">
        <v>2026</v>
      </c>
      <c r="C1515" s="6" t="s">
        <v>26</v>
      </c>
      <c r="D1515" s="26" t="s">
        <v>32</v>
      </c>
      <c r="E1515" s="6" t="s">
        <v>2027</v>
      </c>
      <c r="F1515" s="6"/>
      <c r="G1515" s="6" t="str" cm="1">
        <f t="array" ref="G1515">_xlfn.LET(
 _xlpm.txt, TRIM(E1515),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6862 -AM-22</v>
      </c>
      <c r="H1515" s="6" t="str">
        <f t="shared" si="115"/>
        <v>TOTAL 336 PCS</v>
      </c>
      <c r="I1515" s="6" t="str" cm="1">
        <f t="array" ref="I1515">_xlfn.LET(
 _xlpm.txt, E1515,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15" s="6" t="str" cm="1">
        <f t="array" ref="J1515">_xlfn.LET(
 _xlpm.txt, E1515,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15" s="6" t="e" cm="1">
        <f t="array" ref="K1515">_xlfn.LET(
 _xlpm.txt, E1515,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15" s="6" t="str">
        <f>IFERROR(_xlfn.TEXTAFTER(_xlfn.TEXTBEFORE(E1515," PER"),"USD ")," ")</f>
        <v xml:space="preserve"> </v>
      </c>
      <c r="M1515" s="6" t="e">
        <f t="shared" si="116"/>
        <v>#VALUE!</v>
      </c>
      <c r="N1515" s="6">
        <v>87.5</v>
      </c>
      <c r="O1515" s="6" t="s">
        <v>1929</v>
      </c>
      <c r="P1515" s="6">
        <v>500.46114285714282</v>
      </c>
      <c r="Q1515" s="6">
        <v>43790.35</v>
      </c>
      <c r="R1515" s="6">
        <v>7.1494448979591834</v>
      </c>
      <c r="S1515" s="6">
        <v>625.57642857142855</v>
      </c>
      <c r="T1515" s="27">
        <v>10649.8</v>
      </c>
      <c r="U1515" s="6">
        <f t="shared" si="117"/>
        <v>507.61058775510202</v>
      </c>
      <c r="V1515" s="6">
        <f t="shared" si="118"/>
        <v>2019</v>
      </c>
      <c r="W1515" s="10" t="str">
        <f>IFERROR(VLOOKUP(VALUE(D1515),'HSN Lookup'!$A:$B,2,0),"Unknown")</f>
        <v>Household Steel Items</v>
      </c>
      <c r="X1515" s="6" t="str">
        <f t="shared" si="119"/>
        <v>Lunch Box</v>
      </c>
    </row>
    <row r="1516" spans="1:24">
      <c r="A1516" s="25" t="s">
        <v>24</v>
      </c>
      <c r="B1516" s="6" t="s">
        <v>2026</v>
      </c>
      <c r="C1516" s="6" t="s">
        <v>26</v>
      </c>
      <c r="D1516" s="26" t="s">
        <v>32</v>
      </c>
      <c r="E1516" s="6" t="s">
        <v>2028</v>
      </c>
      <c r="F1516" s="6"/>
      <c r="G1516" s="6" t="str" cm="1">
        <f t="array" ref="G1516">_xlfn.LET(
 _xlpm.txt, TRIM(E1516),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ZHARA-AM-60</v>
      </c>
      <c r="H1516" s="6" t="str">
        <f t="shared" si="115"/>
        <v>TOTAL 960 PCS</v>
      </c>
      <c r="I1516" s="6" t="str" cm="1">
        <f t="array" ref="I1516">_xlfn.LET(
 _xlpm.txt, E1516,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16" s="6" t="str" cm="1">
        <f t="array" ref="J1516">_xlfn.LET(
 _xlpm.txt, E1516,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16" s="6" t="e" cm="1">
        <f t="array" ref="K1516">_xlfn.LET(
 _xlpm.txt, E1516,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16" s="6" t="str">
        <f>IFERROR(_xlfn.TEXTAFTER(_xlfn.TEXTBEFORE(E1516," PER"),"USD ")," ")</f>
        <v xml:space="preserve"> </v>
      </c>
      <c r="M1516" s="6" t="e">
        <f t="shared" si="116"/>
        <v>#VALUE!</v>
      </c>
      <c r="N1516" s="6">
        <v>68.8</v>
      </c>
      <c r="O1516" s="6" t="s">
        <v>1929</v>
      </c>
      <c r="P1516" s="6">
        <v>308.2264534883721</v>
      </c>
      <c r="Q1516" s="6">
        <v>21205.98</v>
      </c>
      <c r="R1516" s="6">
        <v>4.4032350498338868</v>
      </c>
      <c r="S1516" s="6">
        <v>302.9425714285714</v>
      </c>
      <c r="T1516" s="27">
        <v>5157.3</v>
      </c>
      <c r="U1516" s="6">
        <f t="shared" si="117"/>
        <v>312.62968853820598</v>
      </c>
      <c r="V1516" s="6">
        <f t="shared" si="118"/>
        <v>2019</v>
      </c>
      <c r="W1516" s="10" t="str">
        <f>IFERROR(VLOOKUP(VALUE(D1516),'HSN Lookup'!$A:$B,2,0),"Unknown")</f>
        <v>Household Steel Items</v>
      </c>
      <c r="X1516" s="6" t="str">
        <f t="shared" si="119"/>
        <v>Other</v>
      </c>
    </row>
    <row r="1517" spans="1:24">
      <c r="A1517" s="25" t="s">
        <v>24</v>
      </c>
      <c r="B1517" s="6" t="s">
        <v>2026</v>
      </c>
      <c r="C1517" s="6" t="s">
        <v>26</v>
      </c>
      <c r="D1517" s="26" t="s">
        <v>32</v>
      </c>
      <c r="E1517" s="6" t="s">
        <v>2029</v>
      </c>
      <c r="F1517" s="6"/>
      <c r="G1517" s="6" t="str" cm="1">
        <f t="array" ref="G1517">_xlfn.LET(
 _xlpm.txt, TRIM(E1517),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2652 -AM-20</v>
      </c>
      <c r="H1517" s="6" t="str">
        <f t="shared" si="115"/>
        <v>TOTAL 288 PCS</v>
      </c>
      <c r="I1517" s="6" t="str" cm="1">
        <f t="array" ref="I1517">_xlfn.LET(
 _xlpm.txt, E1517,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17" s="6" t="str" cm="1">
        <f t="array" ref="J1517">_xlfn.LET(
 _xlpm.txt, E1517,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17" s="6" t="e" cm="1">
        <f t="array" ref="K1517">_xlfn.LET(
 _xlpm.txt, E1517,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17" s="6" t="str">
        <f>IFERROR(_xlfn.TEXTAFTER(_xlfn.TEXTBEFORE(E1517," PER"),"USD ")," ")</f>
        <v xml:space="preserve"> </v>
      </c>
      <c r="M1517" s="6" t="e">
        <f t="shared" si="116"/>
        <v>#VALUE!</v>
      </c>
      <c r="N1517" s="6">
        <v>57.6</v>
      </c>
      <c r="O1517" s="6" t="s">
        <v>1929</v>
      </c>
      <c r="P1517" s="6">
        <v>662.68697916666656</v>
      </c>
      <c r="Q1517" s="6">
        <v>38170.769999999997</v>
      </c>
      <c r="R1517" s="6">
        <v>9.4669568452380943</v>
      </c>
      <c r="S1517" s="6">
        <v>545.29671428571419</v>
      </c>
      <c r="T1517" s="27">
        <v>9283.2000000000007</v>
      </c>
      <c r="U1517" s="6">
        <f t="shared" si="117"/>
        <v>672.15393601190465</v>
      </c>
      <c r="V1517" s="6">
        <f t="shared" si="118"/>
        <v>2019</v>
      </c>
      <c r="W1517" s="10" t="str">
        <f>IFERROR(VLOOKUP(VALUE(D1517),'HSN Lookup'!$A:$B,2,0),"Unknown")</f>
        <v>Household Steel Items</v>
      </c>
      <c r="X1517" s="6" t="str">
        <f t="shared" si="119"/>
        <v>Lunch Box</v>
      </c>
    </row>
    <row r="1518" spans="1:24">
      <c r="A1518" s="25" t="s">
        <v>24</v>
      </c>
      <c r="B1518" s="6" t="s">
        <v>2026</v>
      </c>
      <c r="C1518" s="6" t="s">
        <v>26</v>
      </c>
      <c r="D1518" s="26" t="s">
        <v>32</v>
      </c>
      <c r="E1518" s="6" t="s">
        <v>2030</v>
      </c>
      <c r="F1518" s="6"/>
      <c r="G1518" s="6" t="str" cm="1">
        <f t="array" ref="G1518">_xlfn.LET(
 _xlpm.txt, TRIM(E1518),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6861 -AM-21</v>
      </c>
      <c r="H1518" s="6" t="str">
        <f t="shared" si="115"/>
        <v>TOTAL 420 PCS</v>
      </c>
      <c r="I1518" s="6" t="str" cm="1">
        <f t="array" ref="I1518">_xlfn.LET(
 _xlpm.txt, E1518,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18" s="6" t="str" cm="1">
        <f t="array" ref="J1518">_xlfn.LET(
 _xlpm.txt, E1518,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18" s="6" t="e" cm="1">
        <f t="array" ref="K1518">_xlfn.LET(
 _xlpm.txt, E1518,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18" s="6" t="str">
        <f>IFERROR(_xlfn.TEXTAFTER(_xlfn.TEXTBEFORE(E1518," PER"),"USD ")," ")</f>
        <v xml:space="preserve"> </v>
      </c>
      <c r="M1518" s="6" t="e">
        <f t="shared" si="116"/>
        <v>#VALUE!</v>
      </c>
      <c r="N1518" s="6">
        <v>77</v>
      </c>
      <c r="O1518" s="6" t="s">
        <v>1929</v>
      </c>
      <c r="P1518" s="6">
        <v>586.37753246753243</v>
      </c>
      <c r="Q1518" s="6">
        <v>45151.07</v>
      </c>
      <c r="R1518" s="6">
        <v>8.3768218923933198</v>
      </c>
      <c r="S1518" s="6">
        <v>645.01528571428571</v>
      </c>
      <c r="T1518" s="27">
        <v>10980.7</v>
      </c>
      <c r="U1518" s="6">
        <f t="shared" si="117"/>
        <v>594.75435435992574</v>
      </c>
      <c r="V1518" s="6">
        <f t="shared" si="118"/>
        <v>2019</v>
      </c>
      <c r="W1518" s="10" t="str">
        <f>IFERROR(VLOOKUP(VALUE(D1518),'HSN Lookup'!$A:$B,2,0),"Unknown")</f>
        <v>Household Steel Items</v>
      </c>
      <c r="X1518" s="6" t="str">
        <f t="shared" si="119"/>
        <v>Lunch Box</v>
      </c>
    </row>
    <row r="1519" spans="1:24">
      <c r="A1519" s="25" t="s">
        <v>24</v>
      </c>
      <c r="B1519" s="6" t="s">
        <v>2026</v>
      </c>
      <c r="C1519" s="6" t="s">
        <v>26</v>
      </c>
      <c r="D1519" s="26" t="s">
        <v>32</v>
      </c>
      <c r="E1519" s="6" t="s">
        <v>2031</v>
      </c>
      <c r="F1519" s="6"/>
      <c r="G1519" s="6" t="str" cm="1">
        <f t="array" ref="G1519">_xlfn.LET(
 _xlpm.txt, TRIM(E1519),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2651-AM-19</v>
      </c>
      <c r="H1519" s="6" t="str">
        <f t="shared" si="115"/>
        <v>TOTAL 480 PCS</v>
      </c>
      <c r="I1519" s="6" t="str" cm="1">
        <f t="array" ref="I1519">_xlfn.LET(
 _xlpm.txt, E1519,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19" s="6" t="str" cm="1">
        <f t="array" ref="J1519">_xlfn.LET(
 _xlpm.txt, E1519,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19" s="6" t="e" cm="1">
        <f t="array" ref="K1519">_xlfn.LET(
 _xlpm.txt, E1519,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19" s="6" t="str">
        <f>IFERROR(_xlfn.TEXTAFTER(_xlfn.TEXTBEFORE(E1519," PER"),"USD ")," ")</f>
        <v xml:space="preserve"> </v>
      </c>
      <c r="M1519" s="6" t="e">
        <f t="shared" si="116"/>
        <v>#VALUE!</v>
      </c>
      <c r="N1519" s="6">
        <v>72</v>
      </c>
      <c r="O1519" s="6" t="s">
        <v>1929</v>
      </c>
      <c r="P1519" s="6">
        <v>667.59569444444446</v>
      </c>
      <c r="Q1519" s="6">
        <v>48066.89</v>
      </c>
      <c r="R1519" s="6">
        <v>9.5370813492063498</v>
      </c>
      <c r="S1519" s="6">
        <v>686.66985714285715</v>
      </c>
      <c r="T1519" s="27">
        <v>11689.9</v>
      </c>
      <c r="U1519" s="6">
        <f t="shared" si="117"/>
        <v>677.13277579365081</v>
      </c>
      <c r="V1519" s="6">
        <f t="shared" si="118"/>
        <v>2019</v>
      </c>
      <c r="W1519" s="10" t="str">
        <f>IFERROR(VLOOKUP(VALUE(D1519),'HSN Lookup'!$A:$B,2,0),"Unknown")</f>
        <v>Household Steel Items</v>
      </c>
      <c r="X1519" s="6" t="str">
        <f t="shared" si="119"/>
        <v>Lunch Box</v>
      </c>
    </row>
    <row r="1520" spans="1:24">
      <c r="A1520" s="25" t="s">
        <v>24</v>
      </c>
      <c r="B1520" s="6" t="s">
        <v>2032</v>
      </c>
      <c r="C1520" s="6" t="s">
        <v>26</v>
      </c>
      <c r="D1520" s="26" t="s">
        <v>29</v>
      </c>
      <c r="E1520" s="6" t="s">
        <v>2033</v>
      </c>
      <c r="F1520" s="6" t="str">
        <f>LEFT(E1520, FIND(" ", E1520)-1)</f>
        <v>SS</v>
      </c>
      <c r="G1520" s="6" t="str" cm="1">
        <f t="array" ref="G1520">_xlfn.LET(
 _xlpm.txt, TRIM(E1520),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SCOURER 3 PCS SET</v>
      </c>
      <c r="H1520" s="6" t="str">
        <f t="shared" si="115"/>
        <v>MADE OF STEEL</v>
      </c>
      <c r="I1520" s="6" t="str" cm="1">
        <f t="array" ref="I1520">_xlfn.LET(
 _xlpm.txt, E1520,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20" s="6" t="e" cm="1">
        <f t="array" ref="J1520">_xlfn.LET(
 _xlpm.txt, E1520,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520" s="6" t="e" cm="1">
        <f t="array" ref="K1520">_xlfn.LET(
 _xlpm.txt, E1520,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520" s="6" t="str">
        <f>IFERROR(_xlfn.TEXTAFTER(_xlfn.TEXTBEFORE(E1520," PER"),"USD ")," ")</f>
        <v xml:space="preserve"> </v>
      </c>
      <c r="M1520" s="6" t="e">
        <f t="shared" si="116"/>
        <v>#N/A</v>
      </c>
      <c r="N1520" s="6">
        <v>6401</v>
      </c>
      <c r="O1520" s="6" t="s">
        <v>1929</v>
      </c>
      <c r="P1520" s="6">
        <v>250.07735041399781</v>
      </c>
      <c r="Q1520" s="6">
        <v>1600745.12</v>
      </c>
      <c r="R1520" s="6">
        <v>3.572533577342826</v>
      </c>
      <c r="S1520" s="6">
        <v>22867.787428571432</v>
      </c>
      <c r="T1520" s="27">
        <v>495910.9</v>
      </c>
      <c r="U1520" s="6">
        <f t="shared" si="117"/>
        <v>253.64988399134063</v>
      </c>
      <c r="V1520" s="6">
        <f t="shared" si="118"/>
        <v>2019</v>
      </c>
      <c r="W1520" s="10" t="str">
        <f>IFERROR(VLOOKUP(VALUE(D1520),'HSN Lookup'!$A:$B,2,0),"Unknown")</f>
        <v>Steel Scrubbers</v>
      </c>
      <c r="X1520" s="6" t="str">
        <f t="shared" si="119"/>
        <v>Other</v>
      </c>
    </row>
    <row r="1521" spans="1:24">
      <c r="A1521" s="25" t="s">
        <v>24</v>
      </c>
      <c r="B1521" s="6" t="s">
        <v>2034</v>
      </c>
      <c r="C1521" s="6" t="s">
        <v>26</v>
      </c>
      <c r="D1521" s="26" t="s">
        <v>32</v>
      </c>
      <c r="E1521" s="6" t="s">
        <v>2035</v>
      </c>
      <c r="F1521" s="6"/>
      <c r="G1521" s="6" t="str" cm="1">
        <f t="array" ref="G1521">_xlfn.LET(
 _xlpm.txt, TRIM(E1521),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BOX-6527</v>
      </c>
      <c r="H1521" s="6" t="str">
        <f t="shared" si="115"/>
        <v>TOTAL 26112 PCS</v>
      </c>
      <c r="I1521" s="6" t="str" cm="1">
        <f t="array" ref="I1521">_xlfn.LET(
 _xlpm.txt, E1521,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21" s="6" t="str" cm="1">
        <f t="array" ref="J1521">_xlfn.LET(
 _xlpm.txt, E1521,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21" s="6" t="e" cm="1">
        <f t="array" ref="K1521">_xlfn.LET(
 _xlpm.txt, E1521,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21" s="6" t="str">
        <f>IFERROR(_xlfn.TEXTAFTER(_xlfn.TEXTBEFORE(E1521," PER"),"USD ")," ")</f>
        <v xml:space="preserve"> </v>
      </c>
      <c r="M1521" s="6" t="e">
        <f t="shared" si="116"/>
        <v>#VALUE!</v>
      </c>
      <c r="N1521" s="6">
        <v>9095.68</v>
      </c>
      <c r="O1521" s="6" t="s">
        <v>1929</v>
      </c>
      <c r="P1521" s="6">
        <v>408.92974796826621</v>
      </c>
      <c r="Q1521" s="6">
        <v>3719494.13</v>
      </c>
      <c r="R1521" s="6">
        <v>5.8418535424038032</v>
      </c>
      <c r="S1521" s="6">
        <v>53135.630428571429</v>
      </c>
      <c r="T1521" s="27">
        <v>904580.9</v>
      </c>
      <c r="U1521" s="6">
        <f t="shared" si="117"/>
        <v>414.77160151067</v>
      </c>
      <c r="V1521" s="6">
        <f t="shared" si="118"/>
        <v>2019</v>
      </c>
      <c r="W1521" s="10" t="str">
        <f>IFERROR(VLOOKUP(VALUE(D1521),'HSN Lookup'!$A:$B,2,0),"Unknown")</f>
        <v>Household Steel Items</v>
      </c>
      <c r="X1521" s="6" t="str">
        <f t="shared" si="119"/>
        <v>Lunch Box</v>
      </c>
    </row>
    <row r="1522" spans="1:24">
      <c r="A1522" s="25" t="s">
        <v>24</v>
      </c>
      <c r="B1522" s="6" t="s">
        <v>2034</v>
      </c>
      <c r="C1522" s="6" t="s">
        <v>26</v>
      </c>
      <c r="D1522" s="26" t="s">
        <v>32</v>
      </c>
      <c r="E1522" s="6" t="s">
        <v>2036</v>
      </c>
      <c r="F1522" s="6"/>
      <c r="G1522" s="6" t="str" cm="1">
        <f t="array" ref="G1522">_xlfn.LET(
 _xlpm.txt, TRIM(E1522),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522" s="6" t="str">
        <f t="shared" si="115"/>
        <v>TOTAL 71880 PCS</v>
      </c>
      <c r="I1522" s="6" t="str" cm="1">
        <f t="array" ref="I1522">_xlfn.LET(
 _xlpm.txt, E1522,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22" s="6" t="str" cm="1">
        <f t="array" ref="J1522">_xlfn.LET(
 _xlpm.txt, E1522,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22" s="6" t="e" cm="1">
        <f t="array" ref="K1522">_xlfn.LET(
 _xlpm.txt, E1522,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22" s="6" t="str">
        <f>IFERROR(_xlfn.TEXTAFTER(_xlfn.TEXTBEFORE(E1522," PER"),"USD ")," ")</f>
        <v xml:space="preserve"> </v>
      </c>
      <c r="M1522" s="6" t="e">
        <f t="shared" si="116"/>
        <v>#VALUE!</v>
      </c>
      <c r="N1522" s="6">
        <v>6708.8</v>
      </c>
      <c r="O1522" s="6" t="s">
        <v>1929</v>
      </c>
      <c r="P1522" s="6">
        <v>346.91774087765327</v>
      </c>
      <c r="Q1522" s="6">
        <v>2327401.7400000002</v>
      </c>
      <c r="R1522" s="6">
        <v>4.9559677268236184</v>
      </c>
      <c r="S1522" s="6">
        <v>33248.596285714288</v>
      </c>
      <c r="T1522" s="27">
        <v>566024.1</v>
      </c>
      <c r="U1522" s="6">
        <f t="shared" si="117"/>
        <v>351.87370860447692</v>
      </c>
      <c r="V1522" s="6">
        <f t="shared" si="118"/>
        <v>2019</v>
      </c>
      <c r="W1522" s="10" t="str">
        <f>IFERROR(VLOOKUP(VALUE(D1522),'HSN Lookup'!$A:$B,2,0),"Unknown")</f>
        <v>Household Steel Items</v>
      </c>
      <c r="X1522" s="6" t="str">
        <f t="shared" si="119"/>
        <v>Other</v>
      </c>
    </row>
    <row r="1523" spans="1:24">
      <c r="A1523" s="25" t="s">
        <v>24</v>
      </c>
      <c r="B1523" s="6" t="s">
        <v>2037</v>
      </c>
      <c r="C1523" s="6" t="s">
        <v>26</v>
      </c>
      <c r="D1523" s="26" t="s">
        <v>29</v>
      </c>
      <c r="E1523" s="6" t="s">
        <v>2038</v>
      </c>
      <c r="F1523" s="6"/>
      <c r="G1523" s="6" t="str" cm="1">
        <f t="array" ref="G1523">_xlfn.LET(
 _xlpm.txt, TRIM(E1523),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</v>
      </c>
      <c r="H1523" s="6" t="str">
        <f t="shared" si="115"/>
        <v>ITEM NO. 8001-2</v>
      </c>
      <c r="I1523" s="6" t="str" cm="1">
        <f t="array" ref="I1523">_xlfn.LET(
 _xlpm.txt, E1523,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23" s="6" t="e" cm="1">
        <f t="array" ref="J1523">_xlfn.LET(
 _xlpm.txt, E1523,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#N/A</v>
      </c>
      <c r="K1523" s="6" t="e" cm="1">
        <f t="array" ref="K1523">_xlfn.LET(
 _xlpm.txt, E1523,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#N/A</v>
      </c>
      <c r="L1523" s="6" t="str">
        <f>IFERROR(_xlfn.TEXTAFTER(_xlfn.TEXTBEFORE(E1523," PER"),"USD ")," ")</f>
        <v xml:space="preserve"> </v>
      </c>
      <c r="M1523" s="6" t="e">
        <f t="shared" si="116"/>
        <v>#N/A</v>
      </c>
      <c r="N1523" s="6">
        <v>4882</v>
      </c>
      <c r="O1523" s="6" t="s">
        <v>1929</v>
      </c>
      <c r="P1523" s="6">
        <v>400.61963744367063</v>
      </c>
      <c r="Q1523" s="6">
        <v>1955825.07</v>
      </c>
      <c r="R1523" s="6">
        <v>5.7231376777667231</v>
      </c>
      <c r="S1523" s="6">
        <v>27940.358142857149</v>
      </c>
      <c r="T1523" s="27">
        <v>605914.69999999995</v>
      </c>
      <c r="U1523" s="6">
        <f t="shared" si="117"/>
        <v>406.34277512143734</v>
      </c>
      <c r="V1523" s="6">
        <f t="shared" si="118"/>
        <v>2019</v>
      </c>
      <c r="W1523" s="10" t="str">
        <f>IFERROR(VLOOKUP(VALUE(D1523),'HSN Lookup'!$A:$B,2,0),"Unknown")</f>
        <v>Steel Scrubbers</v>
      </c>
      <c r="X1523" s="6" t="str">
        <f t="shared" si="119"/>
        <v>Scrubber</v>
      </c>
    </row>
    <row r="1524" spans="1:24">
      <c r="A1524" s="25" t="s">
        <v>24</v>
      </c>
      <c r="B1524" s="6" t="s">
        <v>2039</v>
      </c>
      <c r="C1524" s="6" t="s">
        <v>26</v>
      </c>
      <c r="D1524" s="26" t="s">
        <v>32</v>
      </c>
      <c r="E1524" s="6" t="s">
        <v>2040</v>
      </c>
      <c r="F1524" s="6"/>
      <c r="G1524" s="6" t="str" cm="1">
        <f t="array" ref="G1524">_xlfn.LET(
 _xlpm.txt, TRIM(E1524),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ROUND-MP-96</v>
      </c>
      <c r="H1524" s="6" t="str">
        <f t="shared" si="115"/>
        <v>MILD STEEL</v>
      </c>
      <c r="I1524" s="6" t="str" cm="1">
        <f t="array" ref="I1524">_xlfn.LET(
 _xlpm.txt, E1524,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24" s="6" t="str" cm="1">
        <f t="array" ref="J1524">_xlfn.LET(
 _xlpm.txt, E1524,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24" s="6" t="e" cm="1">
        <f t="array" ref="K1524">_xlfn.LET(
 _xlpm.txt, E1524,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24" s="6" t="str">
        <f>IFERROR(_xlfn.TEXTAFTER(_xlfn.TEXTBEFORE(E1524," PER"),"USD ")," ")</f>
        <v xml:space="preserve"> </v>
      </c>
      <c r="M1524" s="6" t="e">
        <f t="shared" si="116"/>
        <v>#VALUE!</v>
      </c>
      <c r="N1524" s="6">
        <v>1740.2</v>
      </c>
      <c r="O1524" s="6" t="s">
        <v>28</v>
      </c>
      <c r="P1524" s="6">
        <v>246.9528215147684</v>
      </c>
      <c r="Q1524" s="6">
        <v>429747.3</v>
      </c>
      <c r="R1524" s="6">
        <v>3.5456255781014838</v>
      </c>
      <c r="S1524" s="6">
        <v>6170.0976310122032</v>
      </c>
      <c r="T1524" s="27">
        <v>104514.5</v>
      </c>
      <c r="U1524" s="6">
        <f t="shared" si="117"/>
        <v>250.4984470928699</v>
      </c>
      <c r="V1524" s="6">
        <f t="shared" si="118"/>
        <v>2019</v>
      </c>
      <c r="W1524" s="10" t="str">
        <f>IFERROR(VLOOKUP(VALUE(D1524),'HSN Lookup'!$A:$B,2,0),"Unknown")</f>
        <v>Household Steel Items</v>
      </c>
      <c r="X1524" s="6" t="str">
        <f t="shared" si="119"/>
        <v>Holder</v>
      </c>
    </row>
    <row r="1525" spans="1:24">
      <c r="A1525" s="25" t="s">
        <v>24</v>
      </c>
      <c r="B1525" s="6" t="s">
        <v>2039</v>
      </c>
      <c r="C1525" s="6" t="s">
        <v>26</v>
      </c>
      <c r="D1525" s="26" t="s">
        <v>32</v>
      </c>
      <c r="E1525" s="6" t="s">
        <v>2041</v>
      </c>
      <c r="F1525" s="6"/>
      <c r="G1525" s="6" t="str" cm="1">
        <f t="array" ref="G1525">_xlfn.LET(
 _xlpm.txt, TRIM(E1525),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525" s="6" t="str">
        <f t="shared" si="115"/>
        <v>MILD STEEL</v>
      </c>
      <c r="I1525" s="6" t="str" cm="1">
        <f t="array" ref="I1525">_xlfn.LET(
 _xlpm.txt, E1525,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25" s="6" t="str" cm="1">
        <f t="array" ref="J1525">_xlfn.LET(
 _xlpm.txt, E1525,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25" s="6" t="e" cm="1">
        <f t="array" ref="K1525">_xlfn.LET(
 _xlpm.txt, E1525,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25" s="6" t="str">
        <f>IFERROR(_xlfn.TEXTAFTER(_xlfn.TEXTBEFORE(E1525," PER"),"USD ")," ")</f>
        <v xml:space="preserve"> </v>
      </c>
      <c r="M1525" s="6" t="e">
        <f t="shared" si="116"/>
        <v>#VALUE!</v>
      </c>
      <c r="N1525" s="6">
        <v>2310</v>
      </c>
      <c r="O1525" s="6" t="s">
        <v>28</v>
      </c>
      <c r="P1525" s="6">
        <v>486.16324675324682</v>
      </c>
      <c r="Q1525" s="6">
        <v>1123037.1000000001</v>
      </c>
      <c r="R1525" s="6">
        <v>6.9800896877709508</v>
      </c>
      <c r="S1525" s="6">
        <v>16124.0071787509</v>
      </c>
      <c r="T1525" s="27">
        <v>273122.59999999998</v>
      </c>
      <c r="U1525" s="6">
        <f t="shared" si="117"/>
        <v>493.14333644101777</v>
      </c>
      <c r="V1525" s="6">
        <f t="shared" si="118"/>
        <v>2019</v>
      </c>
      <c r="W1525" s="10" t="str">
        <f>IFERROR(VLOOKUP(VALUE(D1525),'HSN Lookup'!$A:$B,2,0),"Unknown")</f>
        <v>Household Steel Items</v>
      </c>
      <c r="X1525" s="6" t="str">
        <f t="shared" si="119"/>
        <v>Tea Strainer</v>
      </c>
    </row>
    <row r="1526" spans="1:24">
      <c r="A1526" s="25" t="s">
        <v>24</v>
      </c>
      <c r="B1526" s="6" t="s">
        <v>2039</v>
      </c>
      <c r="C1526" s="6" t="s">
        <v>26</v>
      </c>
      <c r="D1526" s="26" t="s">
        <v>32</v>
      </c>
      <c r="E1526" s="6" t="s">
        <v>2042</v>
      </c>
      <c r="F1526" s="6"/>
      <c r="G1526" s="6" t="str" cm="1">
        <f t="array" ref="G1526">_xlfn.LET(
 _xlpm.txt, TRIM(E1526),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ZHARA-RS-07</v>
      </c>
      <c r="H1526" s="6" t="str">
        <f t="shared" si="115"/>
        <v>MILD STEEL</v>
      </c>
      <c r="I1526" s="6" t="str" cm="1">
        <f t="array" ref="I1526">_xlfn.LET(
 _xlpm.txt, E1526,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26" s="6" t="str" cm="1">
        <f t="array" ref="J1526">_xlfn.LET(
 _xlpm.txt, E1526,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26" s="6" t="e" cm="1">
        <f t="array" ref="K1526">_xlfn.LET(
 _xlpm.txt, E1526,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26" s="6" t="str">
        <f>IFERROR(_xlfn.TEXTAFTER(_xlfn.TEXTBEFORE(E1526," PER"),"USD ")," ")</f>
        <v xml:space="preserve"> </v>
      </c>
      <c r="M1526" s="6" t="e">
        <f t="shared" si="116"/>
        <v>#VALUE!</v>
      </c>
      <c r="N1526" s="6">
        <v>20</v>
      </c>
      <c r="O1526" s="6" t="s">
        <v>28</v>
      </c>
      <c r="P1526" s="6">
        <v>3708.39</v>
      </c>
      <c r="Q1526" s="6">
        <v>74167.8</v>
      </c>
      <c r="R1526" s="6">
        <v>53.243216080402007</v>
      </c>
      <c r="S1526" s="6">
        <v>1064.86432160804</v>
      </c>
      <c r="T1526" s="27">
        <v>18037.7</v>
      </c>
      <c r="U1526" s="6">
        <f t="shared" si="117"/>
        <v>3761.6332160804018</v>
      </c>
      <c r="V1526" s="6">
        <f t="shared" si="118"/>
        <v>2019</v>
      </c>
      <c r="W1526" s="10" t="str">
        <f>IFERROR(VLOOKUP(VALUE(D1526),'HSN Lookup'!$A:$B,2,0),"Unknown")</f>
        <v>Household Steel Items</v>
      </c>
      <c r="X1526" s="6" t="str">
        <f t="shared" si="119"/>
        <v>Other</v>
      </c>
    </row>
    <row r="1527" spans="1:24">
      <c r="A1527" s="25" t="s">
        <v>24</v>
      </c>
      <c r="B1527" s="6" t="s">
        <v>2039</v>
      </c>
      <c r="C1527" s="6" t="s">
        <v>26</v>
      </c>
      <c r="D1527" s="26" t="s">
        <v>32</v>
      </c>
      <c r="E1527" s="6" t="s">
        <v>2043</v>
      </c>
      <c r="F1527" s="6"/>
      <c r="G1527" s="6" t="str" cm="1">
        <f t="array" ref="G1527">_xlfn.LET(
 _xlpm.txt, TRIM(E1527),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HANDLE-DS-25</v>
      </c>
      <c r="H1527" s="6" t="str">
        <f t="shared" si="115"/>
        <v>MILD STEEL</v>
      </c>
      <c r="I1527" s="6" t="str" cm="1">
        <f t="array" ref="I1527">_xlfn.LET(
 _xlpm.txt, E1527,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27" s="6" t="str" cm="1">
        <f t="array" ref="J1527">_xlfn.LET(
 _xlpm.txt, E1527,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27" s="6" t="e" cm="1">
        <f t="array" ref="K1527">_xlfn.LET(
 _xlpm.txt, E1527,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27" s="6" t="str">
        <f>IFERROR(_xlfn.TEXTAFTER(_xlfn.TEXTBEFORE(E1527," PER"),"USD ")," ")</f>
        <v xml:space="preserve"> </v>
      </c>
      <c r="M1527" s="6" t="e">
        <f t="shared" si="116"/>
        <v>#VALUE!</v>
      </c>
      <c r="N1527" s="6">
        <v>1700</v>
      </c>
      <c r="O1527" s="6" t="s">
        <v>28</v>
      </c>
      <c r="P1527" s="6">
        <v>469.02801764705879</v>
      </c>
      <c r="Q1527" s="6">
        <v>797347.63</v>
      </c>
      <c r="R1527" s="6">
        <v>6.7340706051264716</v>
      </c>
      <c r="S1527" s="6">
        <v>11447.920028715</v>
      </c>
      <c r="T1527" s="27">
        <v>193915</v>
      </c>
      <c r="U1527" s="6">
        <f t="shared" si="117"/>
        <v>475.76208825218526</v>
      </c>
      <c r="V1527" s="6">
        <f t="shared" si="118"/>
        <v>2019</v>
      </c>
      <c r="W1527" s="10" t="str">
        <f>IFERROR(VLOOKUP(VALUE(D1527),'HSN Lookup'!$A:$B,2,0),"Unknown")</f>
        <v>Household Steel Items</v>
      </c>
      <c r="X1527" s="6" t="str">
        <f t="shared" si="119"/>
        <v>Other</v>
      </c>
    </row>
    <row r="1528" spans="1:24">
      <c r="A1528" s="25" t="s">
        <v>24</v>
      </c>
      <c r="B1528" s="6" t="s">
        <v>2044</v>
      </c>
      <c r="C1528" s="6" t="s">
        <v>26</v>
      </c>
      <c r="D1528" s="26" t="s">
        <v>32</v>
      </c>
      <c r="E1528" s="6" t="s">
        <v>2045</v>
      </c>
      <c r="F1528" s="6"/>
      <c r="G1528" s="6" t="str" cm="1">
        <f t="array" ref="G1528">_xlfn.LET(
 _xlpm.txt, TRIM(E1528),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 -8505</v>
      </c>
      <c r="H1528" s="6" t="str">
        <f t="shared" si="115"/>
        <v>MILD STEEL</v>
      </c>
      <c r="I1528" s="6" t="str" cm="1">
        <f t="array" ref="I1528">_xlfn.LET(
 _xlpm.txt, E1528,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28" s="6" t="str" cm="1">
        <f t="array" ref="J1528">_xlfn.LET(
 _xlpm.txt, E1528,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28" s="6" t="e" cm="1">
        <f t="array" ref="K1528">_xlfn.LET(
 _xlpm.txt, E1528,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28" s="6" t="str">
        <f>IFERROR(_xlfn.TEXTAFTER(_xlfn.TEXTBEFORE(E1528," PER"),"USD ")," ")</f>
        <v xml:space="preserve"> </v>
      </c>
      <c r="M1528" s="6" t="e">
        <f t="shared" si="116"/>
        <v>#VALUE!</v>
      </c>
      <c r="N1528" s="6">
        <v>10892</v>
      </c>
      <c r="O1528" s="6" t="s">
        <v>28</v>
      </c>
      <c r="P1528" s="6">
        <v>376.32973834006611</v>
      </c>
      <c r="Q1528" s="6">
        <v>4098983.51</v>
      </c>
      <c r="R1528" s="6">
        <v>5.4031548936118599</v>
      </c>
      <c r="S1528" s="6">
        <v>58851.16310122038</v>
      </c>
      <c r="T1528" s="27">
        <v>996872.8</v>
      </c>
      <c r="U1528" s="6">
        <f t="shared" si="117"/>
        <v>381.732893233678</v>
      </c>
      <c r="V1528" s="6">
        <f t="shared" si="118"/>
        <v>2019</v>
      </c>
      <c r="W1528" s="10" t="str">
        <f>IFERROR(VLOOKUP(VALUE(D1528),'HSN Lookup'!$A:$B,2,0),"Unknown")</f>
        <v>Household Steel Items</v>
      </c>
      <c r="X1528" s="6" t="str">
        <f t="shared" si="119"/>
        <v>Lunch Box</v>
      </c>
    </row>
    <row r="1529" spans="1:24">
      <c r="A1529" s="25" t="s">
        <v>24</v>
      </c>
      <c r="B1529" s="6" t="s">
        <v>2044</v>
      </c>
      <c r="C1529" s="6" t="s">
        <v>26</v>
      </c>
      <c r="D1529" s="26" t="s">
        <v>32</v>
      </c>
      <c r="E1529" s="6" t="s">
        <v>2046</v>
      </c>
      <c r="F1529" s="6"/>
      <c r="G1529" s="6" t="str" cm="1">
        <f t="array" ref="G1529">_xlfn.LET(
 _xlpm.txt, TRIM(E1529),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MULTI GRATER AND SLICER-RS-04</v>
      </c>
      <c r="H1529" s="6" t="str">
        <f t="shared" si="115"/>
        <v>MILD STEEL</v>
      </c>
      <c r="I1529" s="6" t="str" cm="1">
        <f t="array" ref="I1529">_xlfn.LET(
 _xlpm.txt, E1529,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29" s="6" t="str" cm="1">
        <f t="array" ref="J1529">_xlfn.LET(
 _xlpm.txt, E1529,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29" s="6" t="e" cm="1">
        <f t="array" ref="K1529">_xlfn.LET(
 _xlpm.txt, E1529,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29" s="6" t="str">
        <f>IFERROR(_xlfn.TEXTAFTER(_xlfn.TEXTBEFORE(E1529," PER"),"USD ")," ")</f>
        <v xml:space="preserve"> </v>
      </c>
      <c r="M1529" s="6" t="e">
        <f t="shared" si="116"/>
        <v>#VALUE!</v>
      </c>
      <c r="N1529" s="6">
        <v>170</v>
      </c>
      <c r="O1529" s="6" t="s">
        <v>28</v>
      </c>
      <c r="P1529" s="6">
        <v>267.97964705882362</v>
      </c>
      <c r="Q1529" s="6">
        <v>45556.54</v>
      </c>
      <c r="R1529" s="6">
        <v>3.8475182635868421</v>
      </c>
      <c r="S1529" s="6">
        <v>654.07810480976309</v>
      </c>
      <c r="T1529" s="27">
        <v>11079.4</v>
      </c>
      <c r="U1529" s="6">
        <f t="shared" si="117"/>
        <v>271.82716532241045</v>
      </c>
      <c r="V1529" s="6">
        <f t="shared" si="118"/>
        <v>2019</v>
      </c>
      <c r="W1529" s="10" t="str">
        <f>IFERROR(VLOOKUP(VALUE(D1529),'HSN Lookup'!$A:$B,2,0),"Unknown")</f>
        <v>Household Steel Items</v>
      </c>
      <c r="X1529" s="6" t="str">
        <f t="shared" si="119"/>
        <v>Other</v>
      </c>
    </row>
    <row r="1530" spans="1:24">
      <c r="A1530" s="25" t="s">
        <v>24</v>
      </c>
      <c r="B1530" s="6" t="s">
        <v>2044</v>
      </c>
      <c r="C1530" s="6" t="s">
        <v>26</v>
      </c>
      <c r="D1530" s="26" t="s">
        <v>32</v>
      </c>
      <c r="E1530" s="6" t="s">
        <v>2047</v>
      </c>
      <c r="F1530" s="6"/>
      <c r="G1530" s="6" t="str" cm="1">
        <f t="array" ref="G1530">_xlfn.LET(
 _xlpm.txt, TRIM(E1530),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MULTI PEELER-RS-03</v>
      </c>
      <c r="H1530" s="6" t="str">
        <f t="shared" si="115"/>
        <v>MILD STEEL</v>
      </c>
      <c r="I1530" s="6" t="str" cm="1">
        <f t="array" ref="I1530">_xlfn.LET(
 _xlpm.txt, E1530,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30" s="6" t="str" cm="1">
        <f t="array" ref="J1530">_xlfn.LET(
 _xlpm.txt, E1530,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30" s="6" t="e" cm="1">
        <f t="array" ref="K1530">_xlfn.LET(
 _xlpm.txt, E1530,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30" s="6" t="str">
        <f>IFERROR(_xlfn.TEXTAFTER(_xlfn.TEXTBEFORE(E1530," PER"),"USD ")," ")</f>
        <v xml:space="preserve"> </v>
      </c>
      <c r="M1530" s="6" t="e">
        <f t="shared" si="116"/>
        <v>#VALUE!</v>
      </c>
      <c r="N1530" s="6">
        <v>75</v>
      </c>
      <c r="O1530" s="6" t="s">
        <v>28</v>
      </c>
      <c r="P1530" s="6">
        <v>762.25319999999999</v>
      </c>
      <c r="Q1530" s="6">
        <v>57168.99</v>
      </c>
      <c r="R1530" s="6">
        <v>10.944051687006461</v>
      </c>
      <c r="S1530" s="6">
        <v>820.8038765254845</v>
      </c>
      <c r="T1530" s="27">
        <v>13903.5</v>
      </c>
      <c r="U1530" s="6">
        <f t="shared" si="117"/>
        <v>773.19725168700643</v>
      </c>
      <c r="V1530" s="6">
        <f t="shared" si="118"/>
        <v>2019</v>
      </c>
      <c r="W1530" s="10" t="str">
        <f>IFERROR(VLOOKUP(VALUE(D1530),'HSN Lookup'!$A:$B,2,0),"Unknown")</f>
        <v>Household Steel Items</v>
      </c>
      <c r="X1530" s="6" t="str">
        <f t="shared" si="119"/>
        <v>Other</v>
      </c>
    </row>
    <row r="1531" spans="1:24">
      <c r="A1531" s="25" t="s">
        <v>24</v>
      </c>
      <c r="B1531" s="6" t="s">
        <v>2044</v>
      </c>
      <c r="C1531" s="6" t="s">
        <v>26</v>
      </c>
      <c r="D1531" s="26" t="s">
        <v>32</v>
      </c>
      <c r="E1531" s="6" t="s">
        <v>2048</v>
      </c>
      <c r="F1531" s="6"/>
      <c r="G1531" s="6" t="str" cm="1">
        <f t="array" ref="G1531">_xlfn.LET(
 _xlpm.txt, TRIM(E1531),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CONTAINER-6856</v>
      </c>
      <c r="H1531" s="6" t="str">
        <f t="shared" si="115"/>
        <v>MILD STEEL</v>
      </c>
      <c r="I1531" s="6" t="str" cm="1">
        <f t="array" ref="I1531">_xlfn.LET(
 _xlpm.txt, E1531,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31" s="6" t="str" cm="1">
        <f t="array" ref="J1531">_xlfn.LET(
 _xlpm.txt, E1531,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31" s="6" t="e" cm="1">
        <f t="array" ref="K1531">_xlfn.LET(
 _xlpm.txt, E1531,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31" s="6" t="str">
        <f>IFERROR(_xlfn.TEXTAFTER(_xlfn.TEXTBEFORE(E1531," PER"),"USD ")," ")</f>
        <v xml:space="preserve"> </v>
      </c>
      <c r="M1531" s="6" t="e">
        <f t="shared" si="116"/>
        <v>#VALUE!</v>
      </c>
      <c r="N1531" s="6">
        <v>1672</v>
      </c>
      <c r="O1531" s="6" t="s">
        <v>28</v>
      </c>
      <c r="P1531" s="6">
        <v>507.71883971291868</v>
      </c>
      <c r="Q1531" s="6">
        <v>848905.9</v>
      </c>
      <c r="R1531" s="6">
        <v>7.2895741523749988</v>
      </c>
      <c r="S1531" s="6">
        <v>12188.167982771</v>
      </c>
      <c r="T1531" s="27">
        <v>206454</v>
      </c>
      <c r="U1531" s="6">
        <f t="shared" si="117"/>
        <v>515.00841386529373</v>
      </c>
      <c r="V1531" s="6">
        <f t="shared" si="118"/>
        <v>2019</v>
      </c>
      <c r="W1531" s="10" t="str">
        <f>IFERROR(VLOOKUP(VALUE(D1531),'HSN Lookup'!$A:$B,2,0),"Unknown")</f>
        <v>Household Steel Items</v>
      </c>
      <c r="X1531" s="6" t="str">
        <f t="shared" si="119"/>
        <v>Other</v>
      </c>
    </row>
    <row r="1532" spans="1:24">
      <c r="A1532" s="25" t="s">
        <v>24</v>
      </c>
      <c r="B1532" s="6" t="s">
        <v>2044</v>
      </c>
      <c r="C1532" s="6" t="s">
        <v>26</v>
      </c>
      <c r="D1532" s="26" t="s">
        <v>32</v>
      </c>
      <c r="E1532" s="6" t="s">
        <v>2049</v>
      </c>
      <c r="F1532" s="6"/>
      <c r="G1532" s="6" t="str" cm="1">
        <f t="array" ref="G1532">_xlfn.LET(
 _xlpm.txt, TRIM(E1532),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WATER JUG-6311</v>
      </c>
      <c r="H1532" s="6" t="str">
        <f t="shared" si="115"/>
        <v>MILD STEEL</v>
      </c>
      <c r="I1532" s="6" t="str" cm="1">
        <f t="array" ref="I1532">_xlfn.LET(
 _xlpm.txt, E1532,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32" s="6" t="str" cm="1">
        <f t="array" ref="J1532">_xlfn.LET(
 _xlpm.txt, E1532,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32" s="6" t="e" cm="1">
        <f t="array" ref="K1532">_xlfn.LET(
 _xlpm.txt, E1532,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32" s="6" t="str">
        <f>IFERROR(_xlfn.TEXTAFTER(_xlfn.TEXTBEFORE(E1532," PER"),"USD ")," ")</f>
        <v xml:space="preserve"> </v>
      </c>
      <c r="M1532" s="6" t="e">
        <f t="shared" si="116"/>
        <v>#VALUE!</v>
      </c>
      <c r="N1532" s="6">
        <v>582.96</v>
      </c>
      <c r="O1532" s="6" t="s">
        <v>28</v>
      </c>
      <c r="P1532" s="6">
        <v>487.72226224783861</v>
      </c>
      <c r="Q1532" s="6">
        <v>284322.57</v>
      </c>
      <c r="R1532" s="6">
        <v>7.0024732555324993</v>
      </c>
      <c r="S1532" s="6">
        <v>4082.1618090452262</v>
      </c>
      <c r="T1532" s="27">
        <v>69147.3</v>
      </c>
      <c r="U1532" s="6">
        <f t="shared" si="117"/>
        <v>494.72473550337111</v>
      </c>
      <c r="V1532" s="6">
        <f t="shared" si="118"/>
        <v>2019</v>
      </c>
      <c r="W1532" s="10" t="str">
        <f>IFERROR(VLOOKUP(VALUE(D1532),'HSN Lookup'!$A:$B,2,0),"Unknown")</f>
        <v>Household Steel Items</v>
      </c>
      <c r="X1532" s="6" t="str">
        <f t="shared" si="119"/>
        <v>Other</v>
      </c>
    </row>
    <row r="1533" spans="1:24">
      <c r="A1533" s="25" t="s">
        <v>24</v>
      </c>
      <c r="B1533" s="6" t="s">
        <v>2044</v>
      </c>
      <c r="C1533" s="6" t="s">
        <v>26</v>
      </c>
      <c r="D1533" s="26" t="s">
        <v>32</v>
      </c>
      <c r="E1533" s="6" t="s">
        <v>2050</v>
      </c>
      <c r="F1533" s="6"/>
      <c r="G1533" s="6" t="str" cm="1">
        <f t="array" ref="G1533">_xlfn.LET(
 _xlpm.txt, TRIM(E1533),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MEDIUM-6861</v>
      </c>
      <c r="H1533" s="6" t="str">
        <f t="shared" si="115"/>
        <v>MILD STEEL</v>
      </c>
      <c r="I1533" s="6" t="str" cm="1">
        <f t="array" ref="I1533">_xlfn.LET(
 _xlpm.txt, E1533,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33" s="6" t="str" cm="1">
        <f t="array" ref="J1533">_xlfn.LET(
 _xlpm.txt, E1533,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33" s="6" t="e" cm="1">
        <f t="array" ref="K1533">_xlfn.LET(
 _xlpm.txt, E1533,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33" s="6" t="str">
        <f>IFERROR(_xlfn.TEXTAFTER(_xlfn.TEXTBEFORE(E1533," PER"),"USD ")," ")</f>
        <v xml:space="preserve"> </v>
      </c>
      <c r="M1533" s="6" t="e">
        <f t="shared" si="116"/>
        <v>#VALUE!</v>
      </c>
      <c r="N1533" s="6">
        <v>550</v>
      </c>
      <c r="O1533" s="6" t="s">
        <v>28</v>
      </c>
      <c r="P1533" s="6">
        <v>530.79698181818185</v>
      </c>
      <c r="Q1533" s="6">
        <v>291938.34000000003</v>
      </c>
      <c r="R1533" s="6">
        <v>7.6209186190693723</v>
      </c>
      <c r="S1533" s="6">
        <v>4191.5052404881553</v>
      </c>
      <c r="T1533" s="27">
        <v>70999.399999999994</v>
      </c>
      <c r="U1533" s="6">
        <f t="shared" si="117"/>
        <v>538.41790043725121</v>
      </c>
      <c r="V1533" s="6">
        <f t="shared" si="118"/>
        <v>2019</v>
      </c>
      <c r="W1533" s="10" t="str">
        <f>IFERROR(VLOOKUP(VALUE(D1533),'HSN Lookup'!$A:$B,2,0),"Unknown")</f>
        <v>Household Steel Items</v>
      </c>
      <c r="X1533" s="6" t="str">
        <f t="shared" si="119"/>
        <v>Other</v>
      </c>
    </row>
    <row r="1534" spans="1:24">
      <c r="A1534" s="25" t="s">
        <v>24</v>
      </c>
      <c r="B1534" s="6" t="s">
        <v>2044</v>
      </c>
      <c r="C1534" s="6" t="s">
        <v>26</v>
      </c>
      <c r="D1534" s="26" t="s">
        <v>32</v>
      </c>
      <c r="E1534" s="6" t="s">
        <v>2051</v>
      </c>
      <c r="F1534" s="6"/>
      <c r="G1534" s="6" t="str" cm="1">
        <f t="array" ref="G1534">_xlfn.LET(
 _xlpm.txt, TRIM(E1534),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CONTAINER- 6901</v>
      </c>
      <c r="H1534" s="6" t="str">
        <f t="shared" si="115"/>
        <v>MILD STEEL</v>
      </c>
      <c r="I1534" s="6" t="str" cm="1">
        <f t="array" ref="I1534">_xlfn.LET(
 _xlpm.txt, E1534,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34" s="6" t="str" cm="1">
        <f t="array" ref="J1534">_xlfn.LET(
 _xlpm.txt, E1534,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34" s="6" t="e" cm="1">
        <f t="array" ref="K1534">_xlfn.LET(
 _xlpm.txt, E1534,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34" s="6" t="str">
        <f>IFERROR(_xlfn.TEXTAFTER(_xlfn.TEXTBEFORE(E1534," PER"),"USD ")," ")</f>
        <v xml:space="preserve"> </v>
      </c>
      <c r="M1534" s="6" t="e">
        <f t="shared" si="116"/>
        <v>#VALUE!</v>
      </c>
      <c r="N1534" s="6">
        <v>487.5</v>
      </c>
      <c r="O1534" s="6" t="s">
        <v>28</v>
      </c>
      <c r="P1534" s="6">
        <v>446.96619487179493</v>
      </c>
      <c r="Q1534" s="6">
        <v>217896.02</v>
      </c>
      <c r="R1534" s="6">
        <v>6.4173179450365376</v>
      </c>
      <c r="S1534" s="6">
        <v>3128.4424982053119</v>
      </c>
      <c r="T1534" s="27">
        <v>52992.4</v>
      </c>
      <c r="U1534" s="6">
        <f t="shared" si="117"/>
        <v>453.38351281683146</v>
      </c>
      <c r="V1534" s="6">
        <f t="shared" si="118"/>
        <v>2019</v>
      </c>
      <c r="W1534" s="10" t="str">
        <f>IFERROR(VLOOKUP(VALUE(D1534),'HSN Lookup'!$A:$B,2,0),"Unknown")</f>
        <v>Household Steel Items</v>
      </c>
      <c r="X1534" s="6" t="str">
        <f t="shared" si="119"/>
        <v>Other</v>
      </c>
    </row>
    <row r="1535" spans="1:24">
      <c r="A1535" s="25" t="s">
        <v>24</v>
      </c>
      <c r="B1535" s="6" t="s">
        <v>2044</v>
      </c>
      <c r="C1535" s="6" t="s">
        <v>26</v>
      </c>
      <c r="D1535" s="26" t="s">
        <v>32</v>
      </c>
      <c r="E1535" s="6" t="s">
        <v>2052</v>
      </c>
      <c r="F1535" s="6"/>
      <c r="G1535" s="6" t="str" cm="1">
        <f t="array" ref="G1535">_xlfn.LET(
 _xlpm.txt, TRIM(E1535),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BOX-6900</v>
      </c>
      <c r="H1535" s="6" t="str">
        <f t="shared" si="115"/>
        <v>MILD STEEL</v>
      </c>
      <c r="I1535" s="6" t="str" cm="1">
        <f t="array" ref="I1535">_xlfn.LET(
 _xlpm.txt, E1535,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35" s="6" t="str" cm="1">
        <f t="array" ref="J1535">_xlfn.LET(
 _xlpm.txt, E1535,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35" s="6" t="e" cm="1">
        <f t="array" ref="K1535">_xlfn.LET(
 _xlpm.txt, E1535,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35" s="6" t="str">
        <f>IFERROR(_xlfn.TEXTAFTER(_xlfn.TEXTBEFORE(E1535," PER"),"USD ")," ")</f>
        <v xml:space="preserve"> </v>
      </c>
      <c r="M1535" s="6" t="e">
        <f t="shared" si="116"/>
        <v>#VALUE!</v>
      </c>
      <c r="N1535" s="6">
        <v>5802.65</v>
      </c>
      <c r="O1535" s="6" t="s">
        <v>28</v>
      </c>
      <c r="P1535" s="6">
        <v>475.79820599208978</v>
      </c>
      <c r="Q1535" s="6">
        <v>2760890.46</v>
      </c>
      <c r="R1535" s="6">
        <v>6.8312735964406288</v>
      </c>
      <c r="S1535" s="6">
        <v>39639.48973438621</v>
      </c>
      <c r="T1535" s="27">
        <v>671448.5</v>
      </c>
      <c r="U1535" s="6">
        <f t="shared" si="117"/>
        <v>482.62947958853039</v>
      </c>
      <c r="V1535" s="6">
        <f t="shared" si="118"/>
        <v>2019</v>
      </c>
      <c r="W1535" s="10" t="str">
        <f>IFERROR(VLOOKUP(VALUE(D1535),'HSN Lookup'!$A:$B,2,0),"Unknown")</f>
        <v>Household Steel Items</v>
      </c>
      <c r="X1535" s="6" t="str">
        <f t="shared" si="119"/>
        <v>Lunch Box</v>
      </c>
    </row>
    <row r="1536" spans="1:24">
      <c r="A1536" s="25" t="s">
        <v>24</v>
      </c>
      <c r="B1536" s="6" t="s">
        <v>2044</v>
      </c>
      <c r="C1536" s="6" t="s">
        <v>26</v>
      </c>
      <c r="D1536" s="26" t="s">
        <v>32</v>
      </c>
      <c r="E1536" s="6" t="s">
        <v>2053</v>
      </c>
      <c r="F1536" s="6"/>
      <c r="G1536" s="6" t="str" cm="1">
        <f t="array" ref="G1536">_xlfn.LET(
 _xlpm.txt, TRIM(E1536),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730ML-6858</v>
      </c>
      <c r="H1536" s="6" t="str">
        <f t="shared" si="115"/>
        <v>MILD STEEL</v>
      </c>
      <c r="I1536" s="6" t="str" cm="1">
        <f t="array" ref="I1536">_xlfn.LET(
 _xlpm.txt, E1536,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36" s="6" t="str" cm="1">
        <f t="array" ref="J1536">_xlfn.LET(
 _xlpm.txt, E1536,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36" s="6" t="e" cm="1">
        <f t="array" ref="K1536">_xlfn.LET(
 _xlpm.txt, E1536,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36" s="6" t="str">
        <f>IFERROR(_xlfn.TEXTAFTER(_xlfn.TEXTBEFORE(E1536," PER"),"USD ")," ")</f>
        <v xml:space="preserve"> </v>
      </c>
      <c r="M1536" s="6" t="e">
        <f t="shared" si="116"/>
        <v>#VALUE!</v>
      </c>
      <c r="N1536" s="6">
        <v>6847.4</v>
      </c>
      <c r="O1536" s="6" t="s">
        <v>28</v>
      </c>
      <c r="P1536" s="6">
        <v>389.72018722434791</v>
      </c>
      <c r="Q1536" s="6">
        <v>2668570.0099999998</v>
      </c>
      <c r="R1536" s="6">
        <v>5.5954082874996107</v>
      </c>
      <c r="S1536" s="6">
        <v>38313.99870782483</v>
      </c>
      <c r="T1536" s="27">
        <v>648996.19999999995</v>
      </c>
      <c r="U1536" s="6">
        <f t="shared" si="117"/>
        <v>395.3155955118475</v>
      </c>
      <c r="V1536" s="6">
        <f t="shared" si="118"/>
        <v>2019</v>
      </c>
      <c r="W1536" s="10" t="str">
        <f>IFERROR(VLOOKUP(VALUE(D1536),'HSN Lookup'!$A:$B,2,0),"Unknown")</f>
        <v>Household Steel Items</v>
      </c>
      <c r="X1536" s="6" t="str">
        <f t="shared" si="119"/>
        <v>Other</v>
      </c>
    </row>
    <row r="1537" spans="1:24">
      <c r="A1537" s="25" t="s">
        <v>24</v>
      </c>
      <c r="B1537" s="6" t="s">
        <v>2044</v>
      </c>
      <c r="C1537" s="6" t="s">
        <v>26</v>
      </c>
      <c r="D1537" s="26" t="s">
        <v>32</v>
      </c>
      <c r="E1537" s="6" t="s">
        <v>2054</v>
      </c>
      <c r="F1537" s="6"/>
      <c r="G1537" s="6" t="str" cm="1">
        <f t="array" ref="G1537">_xlfn.LET(
 _xlpm.txt, TRIM(E1537),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LAYER-8504</v>
      </c>
      <c r="H1537" s="6" t="str">
        <f t="shared" si="115"/>
        <v>MILD STEEL</v>
      </c>
      <c r="I1537" s="6" t="str" cm="1">
        <f t="array" ref="I1537">_xlfn.LET(
 _xlpm.txt, E1537,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37" s="6" t="str" cm="1">
        <f t="array" ref="J1537">_xlfn.LET(
 _xlpm.txt, E1537,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37" s="6" t="e" cm="1">
        <f t="array" ref="K1537">_xlfn.LET(
 _xlpm.txt, E1537,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37" s="6" t="str">
        <f>IFERROR(_xlfn.TEXTAFTER(_xlfn.TEXTBEFORE(E1537," PER"),"USD ")," ")</f>
        <v xml:space="preserve"> </v>
      </c>
      <c r="M1537" s="6" t="e">
        <f t="shared" si="116"/>
        <v>#VALUE!</v>
      </c>
      <c r="N1537" s="6">
        <v>10906</v>
      </c>
      <c r="O1537" s="6" t="s">
        <v>28</v>
      </c>
      <c r="P1537" s="6">
        <v>367.07895928846511</v>
      </c>
      <c r="Q1537" s="6">
        <v>4003363.13</v>
      </c>
      <c r="R1537" s="6">
        <v>5.270336816776239</v>
      </c>
      <c r="S1537" s="6">
        <v>57478.29332376166</v>
      </c>
      <c r="T1537" s="27">
        <v>973617.9</v>
      </c>
      <c r="U1537" s="6">
        <f t="shared" si="117"/>
        <v>372.34929610524136</v>
      </c>
      <c r="V1537" s="6">
        <f t="shared" si="118"/>
        <v>2019</v>
      </c>
      <c r="W1537" s="10" t="str">
        <f>IFERROR(VLOOKUP(VALUE(D1537),'HSN Lookup'!$A:$B,2,0),"Unknown")</f>
        <v>Household Steel Items</v>
      </c>
      <c r="X1537" s="6" t="str">
        <f t="shared" si="119"/>
        <v>Lunch Box</v>
      </c>
    </row>
    <row r="1538" spans="1:24">
      <c r="A1538" s="25" t="s">
        <v>24</v>
      </c>
      <c r="B1538" s="6" t="s">
        <v>2044</v>
      </c>
      <c r="C1538" s="6" t="s">
        <v>26</v>
      </c>
      <c r="D1538" s="26" t="s">
        <v>32</v>
      </c>
      <c r="E1538" s="6" t="s">
        <v>2055</v>
      </c>
      <c r="F1538" s="6"/>
      <c r="G1538" s="6" t="str" cm="1">
        <f t="array" ref="G1538">_xlfn.LET(
 _xlpm.txt, TRIM(E1538),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RECTANGLE CONTAINER LARGE-6862</v>
      </c>
      <c r="H1538" s="6" t="str">
        <f t="shared" ref="H1538:H1601" si="120">IFERROR(
    IF(
       AND(ISNUMBER(FIND("(",E1538)),
           NOT(ISNUMBER(SEARCH("QTY", _xlfn.TEXTBEFORE(_xlfn.TEXTAFTER(E1538,"("), ")"))))
       ),
       _xlfn.TEXTBEFORE(_xlfn.TEXTAFTER(E1538,"("), ")"),
       LEFT(E1538, FIND(" ", E1538 &amp; " ") - 1)
    ),
"")</f>
        <v>MILD STEEL</v>
      </c>
      <c r="I1538" s="6" t="str" cm="1">
        <f t="array" ref="I1538">_xlfn.LET(
 _xlpm.txt, E1538,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38" s="6" t="str" cm="1">
        <f t="array" ref="J1538">_xlfn.LET(
 _xlpm.txt, E1538,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38" s="6" t="e" cm="1">
        <f t="array" ref="K1538">_xlfn.LET(
 _xlpm.txt, E1538,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38" s="6" t="str">
        <f>IFERROR(_xlfn.TEXTAFTER(_xlfn.TEXTBEFORE(E1538," PER"),"USD ")," ")</f>
        <v xml:space="preserve"> </v>
      </c>
      <c r="M1538" s="6" t="e">
        <f t="shared" ref="M1538:M1601" si="121">IF(OR(K1538="PCS",K1538="PC",K1538="NOS"),"PCS",
IF(OR(K1538="SET",K1538="SETS"),"SET",
IF(K1538="PKT","PACK","OTHER")))</f>
        <v>#VALUE!</v>
      </c>
      <c r="N1538" s="6">
        <v>756</v>
      </c>
      <c r="O1538" s="6" t="s">
        <v>28</v>
      </c>
      <c r="P1538" s="6">
        <v>459.76761904761912</v>
      </c>
      <c r="Q1538" s="6">
        <v>347584.32</v>
      </c>
      <c r="R1538" s="6">
        <v>6.6011144156154922</v>
      </c>
      <c r="S1538" s="6">
        <v>4990.4424982053124</v>
      </c>
      <c r="T1538" s="27">
        <v>84532.4</v>
      </c>
      <c r="U1538" s="6">
        <f t="shared" ref="U1538:U1601" si="122">P1538+R1538</f>
        <v>466.36873346323461</v>
      </c>
      <c r="V1538" s="6">
        <f t="shared" ref="V1538:V1601" si="123">YEAR(B1538)</f>
        <v>2019</v>
      </c>
      <c r="W1538" s="10" t="str">
        <f>IFERROR(VLOOKUP(VALUE(D1538),'HSN Lookup'!$A:$B,2,0),"Unknown")</f>
        <v>Household Steel Items</v>
      </c>
      <c r="X1538" s="6" t="str">
        <f t="shared" ref="X1538:X1601" si="124">IF(ISNUMBER(SEARCH("SCRUBBER",G1538)),"Scrubber",
 IF(ISNUMBER(SEARCH("STRAINER",G1538)),"Tea Strainer",
 IF(ISNUMBER(SEARCH("BASKET",G1538)),"Basket",
 IF(ISNUMBER(SEARCH("HANGER",G1538)),"Hanger",
 IF(ISNUMBER(SEARCH("STAND",G1538)),"Cloth Stand",
 IF(ISNUMBER(SEARCH("SPRINKLER",G1538)),"Sprinkler",
 IF(ISNUMBER(SEARCH("HOLDER",G1538)),"Holder",
 IF(ISNUMBER(SEARCH("LUNCH BOX",G1538)),"Lunch Box",
 "Other"))))))))</f>
        <v>Other</v>
      </c>
    </row>
    <row r="1539" spans="1:24">
      <c r="A1539" s="25" t="s">
        <v>24</v>
      </c>
      <c r="B1539" s="6" t="s">
        <v>2056</v>
      </c>
      <c r="C1539" s="6" t="s">
        <v>26</v>
      </c>
      <c r="D1539" s="26" t="s">
        <v>32</v>
      </c>
      <c r="E1539" s="6" t="s">
        <v>2057</v>
      </c>
      <c r="F1539" s="6"/>
      <c r="G1539" s="6" t="str" cm="1">
        <f t="array" ref="G1539">_xlfn.LET(
 _xlpm.txt, TRIM(E1539),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ROUND-MP-96</v>
      </c>
      <c r="H1539" s="6" t="str">
        <f t="shared" si="120"/>
        <v>MILD STEEL</v>
      </c>
      <c r="I1539" s="6" t="str" cm="1">
        <f t="array" ref="I1539">_xlfn.LET(
 _xlpm.txt, E1539,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39" s="6" t="str" cm="1">
        <f t="array" ref="J1539">_xlfn.LET(
 _xlpm.txt, E1539,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39" s="6" t="e" cm="1">
        <f t="array" ref="K1539">_xlfn.LET(
 _xlpm.txt, E1539,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39" s="6" t="str">
        <f>IFERROR(_xlfn.TEXTAFTER(_xlfn.TEXTBEFORE(E1539," PER"),"USD ")," ")</f>
        <v xml:space="preserve"> </v>
      </c>
      <c r="M1539" s="6" t="e">
        <f t="shared" si="121"/>
        <v>#VALUE!</v>
      </c>
      <c r="N1539" s="6">
        <v>2702.7</v>
      </c>
      <c r="O1539" s="6" t="s">
        <v>28</v>
      </c>
      <c r="P1539" s="6">
        <v>251.5444555444555</v>
      </c>
      <c r="Q1539" s="6">
        <v>679849.2</v>
      </c>
      <c r="R1539" s="6">
        <v>3.611549971923266</v>
      </c>
      <c r="S1539" s="6">
        <v>9760.9361091170122</v>
      </c>
      <c r="T1539" s="27">
        <v>165339.29999999999</v>
      </c>
      <c r="U1539" s="6">
        <f t="shared" si="122"/>
        <v>255.15600551637877</v>
      </c>
      <c r="V1539" s="6">
        <f t="shared" si="123"/>
        <v>2019</v>
      </c>
      <c r="W1539" s="10" t="str">
        <f>IFERROR(VLOOKUP(VALUE(D1539),'HSN Lookup'!$A:$B,2,0),"Unknown")</f>
        <v>Household Steel Items</v>
      </c>
      <c r="X1539" s="6" t="str">
        <f t="shared" si="124"/>
        <v>Holder</v>
      </c>
    </row>
    <row r="1540" spans="1:24">
      <c r="A1540" s="25" t="s">
        <v>24</v>
      </c>
      <c r="B1540" s="6" t="s">
        <v>2056</v>
      </c>
      <c r="C1540" s="6" t="s">
        <v>26</v>
      </c>
      <c r="D1540" s="26" t="s">
        <v>32</v>
      </c>
      <c r="E1540" s="6" t="s">
        <v>2058</v>
      </c>
      <c r="F1540" s="6"/>
      <c r="G1540" s="6" t="str" cm="1">
        <f t="array" ref="G1540">_xlfn.LET(
 _xlpm.txt, TRIM(E1540),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SET-2628</v>
      </c>
      <c r="H1540" s="6" t="str">
        <f t="shared" si="120"/>
        <v>TOTAL 68760 SET</v>
      </c>
      <c r="I1540" s="6" t="str" cm="1">
        <f t="array" ref="I1540">_xlfn.LET(
 _xlpm.txt, E1540,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40" s="6" t="str" cm="1">
        <f t="array" ref="J1540">_xlfn.LET(
 _xlpm.txt, E1540,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40" s="6" t="e" cm="1">
        <f t="array" ref="K1540">_xlfn.LET(
 _xlpm.txt, E1540,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40" s="6" t="str">
        <f>IFERROR(_xlfn.TEXTAFTER(_xlfn.TEXTBEFORE(E1540," PER"),"USD ")," ")</f>
        <v xml:space="preserve"> </v>
      </c>
      <c r="M1540" s="6" t="e">
        <f t="shared" si="121"/>
        <v>#VALUE!</v>
      </c>
      <c r="N1540" s="6">
        <v>2330.1999999999998</v>
      </c>
      <c r="O1540" s="6" t="s">
        <v>28</v>
      </c>
      <c r="P1540" s="6">
        <v>933.13111750064377</v>
      </c>
      <c r="Q1540" s="6">
        <v>2174382.13</v>
      </c>
      <c r="R1540" s="6">
        <v>13.39743169419445</v>
      </c>
      <c r="S1540" s="6">
        <v>31218.695333811909</v>
      </c>
      <c r="T1540" s="27">
        <v>528809.69999999995</v>
      </c>
      <c r="U1540" s="6">
        <f t="shared" si="122"/>
        <v>946.52854919483821</v>
      </c>
      <c r="V1540" s="6">
        <f t="shared" si="123"/>
        <v>2019</v>
      </c>
      <c r="W1540" s="10" t="str">
        <f>IFERROR(VLOOKUP(VALUE(D1540),'HSN Lookup'!$A:$B,2,0),"Unknown")</f>
        <v>Household Steel Items</v>
      </c>
      <c r="X1540" s="6" t="str">
        <f t="shared" si="124"/>
        <v>Other</v>
      </c>
    </row>
    <row r="1541" spans="1:24">
      <c r="A1541" s="25" t="s">
        <v>24</v>
      </c>
      <c r="B1541" s="6" t="s">
        <v>2056</v>
      </c>
      <c r="C1541" s="6" t="s">
        <v>26</v>
      </c>
      <c r="D1541" s="26" t="s">
        <v>32</v>
      </c>
      <c r="E1541" s="6" t="s">
        <v>2059</v>
      </c>
      <c r="F1541" s="6"/>
      <c r="G1541" s="6" t="str" cm="1">
        <f t="array" ref="G1541">_xlfn.LET(
 _xlpm.txt, TRIM(E1541),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1541" s="6" t="str">
        <f t="shared" si="120"/>
        <v>MILD STEEL</v>
      </c>
      <c r="I1541" s="6" t="str" cm="1">
        <f t="array" ref="I1541">_xlfn.LET(
 _xlpm.txt, E1541,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41" s="6" t="str" cm="1">
        <f t="array" ref="J1541">_xlfn.LET(
 _xlpm.txt, E1541,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41" s="6" t="e" cm="1">
        <f t="array" ref="K1541">_xlfn.LET(
 _xlpm.txt, E1541,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41" s="6" t="str">
        <f>IFERROR(_xlfn.TEXTAFTER(_xlfn.TEXTBEFORE(E1541," PER"),"USD ")," ")</f>
        <v xml:space="preserve"> </v>
      </c>
      <c r="M1541" s="6" t="e">
        <f t="shared" si="121"/>
        <v>#VALUE!</v>
      </c>
      <c r="N1541" s="6">
        <v>1742.5</v>
      </c>
      <c r="O1541" s="6" t="s">
        <v>28</v>
      </c>
      <c r="P1541" s="6">
        <v>432.11931707317069</v>
      </c>
      <c r="Q1541" s="6">
        <v>752967.91</v>
      </c>
      <c r="R1541" s="6">
        <v>6.2041538703972821</v>
      </c>
      <c r="S1541" s="6">
        <v>10810.738119167259</v>
      </c>
      <c r="T1541" s="27">
        <v>183121.8</v>
      </c>
      <c r="U1541" s="6">
        <f t="shared" si="122"/>
        <v>438.323470943568</v>
      </c>
      <c r="V1541" s="6">
        <f t="shared" si="123"/>
        <v>2019</v>
      </c>
      <c r="W1541" s="10" t="str">
        <f>IFERROR(VLOOKUP(VALUE(D1541),'HSN Lookup'!$A:$B,2,0),"Unknown")</f>
        <v>Household Steel Items</v>
      </c>
      <c r="X1541" s="6" t="str">
        <f t="shared" si="124"/>
        <v>Other</v>
      </c>
    </row>
    <row r="1542" spans="1:24">
      <c r="A1542" s="25" t="s">
        <v>24</v>
      </c>
      <c r="B1542" s="6" t="s">
        <v>2060</v>
      </c>
      <c r="C1542" s="6" t="s">
        <v>26</v>
      </c>
      <c r="D1542" s="26" t="s">
        <v>32</v>
      </c>
      <c r="E1542" s="6" t="s">
        <v>2061</v>
      </c>
      <c r="F1542" s="6" t="str">
        <f>LEFT(E1542, FIND(" ", E1542)-1)</f>
        <v>RYX-02-021A</v>
      </c>
      <c r="G1542" s="6" t="str" cm="1">
        <f t="array" ref="G1542">_xlfn.LET(
 _xlpm.txt, TRIM(E1542),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542" s="6" t="str">
        <f t="shared" si="120"/>
        <v>OTHER ART - ICLES OF HOUSEHOLD OF IRON &amp; STEEL</v>
      </c>
      <c r="I1542" s="6" t="str" cm="1">
        <f t="array" ref="I1542">_xlfn.LET(
 _xlpm.txt, E1542,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42" s="6" t="str" cm="1">
        <f t="array" ref="J1542">_xlfn.LET(
 _xlpm.txt, E1542,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42" s="6" t="e" cm="1">
        <f t="array" ref="K1542">_xlfn.LET(
 _xlpm.txt, E1542,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42" s="6" t="str">
        <f>IFERROR(_xlfn.TEXTAFTER(_xlfn.TEXTBEFORE(E1542," PER"),"USD ")," ")</f>
        <v xml:space="preserve"> </v>
      </c>
      <c r="M1542" s="6" t="e">
        <f t="shared" si="121"/>
        <v>#VALUE!</v>
      </c>
      <c r="N1542" s="6">
        <v>19008</v>
      </c>
      <c r="O1542" s="6" t="s">
        <v>28</v>
      </c>
      <c r="P1542" s="6">
        <v>175.04916140572391</v>
      </c>
      <c r="Q1542" s="6">
        <v>3327334.46</v>
      </c>
      <c r="R1542" s="6">
        <v>2.5096653964978342</v>
      </c>
      <c r="S1542" s="6">
        <v>47703.719856630822</v>
      </c>
      <c r="T1542" s="27">
        <v>809207.7</v>
      </c>
      <c r="U1542" s="6">
        <f t="shared" si="122"/>
        <v>177.55882680222174</v>
      </c>
      <c r="V1542" s="6">
        <f t="shared" si="123"/>
        <v>2019</v>
      </c>
      <c r="W1542" s="10" t="str">
        <f>IFERROR(VLOOKUP(VALUE(D1542),'HSN Lookup'!$A:$B,2,0),"Unknown")</f>
        <v>Household Steel Items</v>
      </c>
      <c r="X1542" s="6" t="str">
        <f t="shared" si="124"/>
        <v>Cloth Stand</v>
      </c>
    </row>
    <row r="1543" spans="1:24">
      <c r="A1543" s="25" t="s">
        <v>24</v>
      </c>
      <c r="B1543" s="6" t="s">
        <v>2060</v>
      </c>
      <c r="C1543" s="6" t="s">
        <v>26</v>
      </c>
      <c r="D1543" s="26" t="s">
        <v>32</v>
      </c>
      <c r="E1543" s="6" t="s">
        <v>2062</v>
      </c>
      <c r="F1543" s="6"/>
      <c r="G1543" s="6" t="str" cm="1">
        <f t="array" ref="G1543">_xlfn.LET(
 _xlpm.txt, TRIM(E1543),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MULTI PEELER-RS-01</v>
      </c>
      <c r="H1543" s="6" t="str">
        <f t="shared" si="120"/>
        <v>TOTAL 1920 PCS</v>
      </c>
      <c r="I1543" s="6" t="str" cm="1">
        <f t="array" ref="I1543">_xlfn.LET(
 _xlpm.txt, E1543,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43" s="6" t="str" cm="1">
        <f t="array" ref="J1543">_xlfn.LET(
 _xlpm.txt, E1543,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43" s="6" t="e" cm="1">
        <f t="array" ref="K1543">_xlfn.LET(
 _xlpm.txt, E1543,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43" s="6" t="str">
        <f>IFERROR(_xlfn.TEXTAFTER(_xlfn.TEXTBEFORE(E1543," PER"),"USD ")," ")</f>
        <v xml:space="preserve"> </v>
      </c>
      <c r="M1543" s="6" t="e">
        <f t="shared" si="121"/>
        <v>#VALUE!</v>
      </c>
      <c r="N1543" s="6">
        <v>100</v>
      </c>
      <c r="O1543" s="6" t="s">
        <v>28</v>
      </c>
      <c r="P1543" s="6">
        <v>308.59010000000001</v>
      </c>
      <c r="Q1543" s="6">
        <v>30859.01</v>
      </c>
      <c r="R1543" s="6">
        <v>4.4242308243727599</v>
      </c>
      <c r="S1543" s="6">
        <v>442.42308243727598</v>
      </c>
      <c r="T1543" s="27">
        <v>7504.9</v>
      </c>
      <c r="U1543" s="6">
        <f t="shared" si="122"/>
        <v>313.01433082437279</v>
      </c>
      <c r="V1543" s="6">
        <f t="shared" si="123"/>
        <v>2019</v>
      </c>
      <c r="W1543" s="10" t="str">
        <f>IFERROR(VLOOKUP(VALUE(D1543),'HSN Lookup'!$A:$B,2,0),"Unknown")</f>
        <v>Household Steel Items</v>
      </c>
      <c r="X1543" s="6" t="str">
        <f t="shared" si="124"/>
        <v>Other</v>
      </c>
    </row>
    <row r="1544" spans="1:24">
      <c r="A1544" s="25" t="s">
        <v>24</v>
      </c>
      <c r="B1544" s="6" t="s">
        <v>2063</v>
      </c>
      <c r="C1544" s="6" t="s">
        <v>26</v>
      </c>
      <c r="D1544" s="26" t="s">
        <v>32</v>
      </c>
      <c r="E1544" s="6" t="s">
        <v>2064</v>
      </c>
      <c r="F1544" s="6"/>
      <c r="G1544" s="6" t="str" cm="1">
        <f t="array" ref="G1544">_xlfn.LET(
 _xlpm.txt, TRIM(E1544),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KOOU 750ML-MP-202</v>
      </c>
      <c r="H1544" s="6" t="str">
        <f t="shared" si="120"/>
        <v xml:space="preserve">TOTAL 2070 - 0 PCS </v>
      </c>
      <c r="I1544" s="6" t="str" cm="1">
        <f t="array" ref="I1544">_xlfn.LET(
 _xlpm.txt, E1544,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44" s="6" t="str" cm="1">
        <f t="array" ref="J1544">_xlfn.LET(
 _xlpm.txt, E1544,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44" s="6" t="e" cm="1">
        <f t="array" ref="K1544">_xlfn.LET(
 _xlpm.txt, E1544,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44" s="6" t="str">
        <f>IFERROR(_xlfn.TEXTAFTER(_xlfn.TEXTBEFORE(E1544," PER"),"USD ")," ")</f>
        <v xml:space="preserve"> </v>
      </c>
      <c r="M1544" s="6" t="e">
        <f t="shared" si="121"/>
        <v>#VALUE!</v>
      </c>
      <c r="N1544" s="6">
        <v>3910</v>
      </c>
      <c r="O1544" s="6" t="s">
        <v>28</v>
      </c>
      <c r="P1544" s="6">
        <v>426.99375191815858</v>
      </c>
      <c r="Q1544" s="6">
        <v>1669545.57</v>
      </c>
      <c r="R1544" s="6">
        <v>6.1217742210488684</v>
      </c>
      <c r="S1544" s="6">
        <v>23936.137204301082</v>
      </c>
      <c r="T1544" s="27">
        <v>406033.6</v>
      </c>
      <c r="U1544" s="6">
        <f t="shared" si="122"/>
        <v>433.11552613920747</v>
      </c>
      <c r="V1544" s="6">
        <f t="shared" si="123"/>
        <v>2019</v>
      </c>
      <c r="W1544" s="10" t="str">
        <f>IFERROR(VLOOKUP(VALUE(D1544),'HSN Lookup'!$A:$B,2,0),"Unknown")</f>
        <v>Household Steel Items</v>
      </c>
      <c r="X1544" s="6" t="str">
        <f t="shared" si="124"/>
        <v>Other</v>
      </c>
    </row>
    <row r="1545" spans="1:24">
      <c r="A1545" s="25" t="s">
        <v>24</v>
      </c>
      <c r="B1545" s="6" t="s">
        <v>2063</v>
      </c>
      <c r="C1545" s="6" t="s">
        <v>26</v>
      </c>
      <c r="D1545" s="26" t="s">
        <v>32</v>
      </c>
      <c r="E1545" s="6" t="s">
        <v>2065</v>
      </c>
      <c r="F1545" s="6"/>
      <c r="G1545" s="6" t="str" cm="1">
        <f t="array" ref="G1545">_xlfn.LET(
 _xlpm.txt, TRIM(E1545),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HAND BLENDER-RS-02</v>
      </c>
      <c r="H1545" s="6" t="str">
        <f t="shared" si="120"/>
        <v>MILD STEEL</v>
      </c>
      <c r="I1545" s="6" t="str" cm="1">
        <f t="array" ref="I1545">_xlfn.LET(
 _xlpm.txt, E1545,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45" s="6" t="str" cm="1">
        <f t="array" ref="J1545">_xlfn.LET(
 _xlpm.txt, E1545,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45" s="6" t="e" cm="1">
        <f t="array" ref="K1545">_xlfn.LET(
 _xlpm.txt, E1545,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45" s="6" t="str">
        <f>IFERROR(_xlfn.TEXTAFTER(_xlfn.TEXTBEFORE(E1545," PER"),"USD ")," ")</f>
        <v xml:space="preserve"> </v>
      </c>
      <c r="M1545" s="6" t="e">
        <f t="shared" si="121"/>
        <v>#VALUE!</v>
      </c>
      <c r="N1545" s="6">
        <v>69.5</v>
      </c>
      <c r="O1545" s="6" t="s">
        <v>28</v>
      </c>
      <c r="P1545" s="6">
        <v>630.08359712230208</v>
      </c>
      <c r="Q1545" s="6">
        <v>43790.81</v>
      </c>
      <c r="R1545" s="6">
        <v>9.0334565895670558</v>
      </c>
      <c r="S1545" s="6">
        <v>627.82523297491036</v>
      </c>
      <c r="T1545" s="27">
        <v>10649.9</v>
      </c>
      <c r="U1545" s="6">
        <f t="shared" si="122"/>
        <v>639.11705371186918</v>
      </c>
      <c r="V1545" s="6">
        <f t="shared" si="123"/>
        <v>2019</v>
      </c>
      <c r="W1545" s="10" t="str">
        <f>IFERROR(VLOOKUP(VALUE(D1545),'HSN Lookup'!$A:$B,2,0),"Unknown")</f>
        <v>Household Steel Items</v>
      </c>
      <c r="X1545" s="6" t="str">
        <f t="shared" si="124"/>
        <v>Other</v>
      </c>
    </row>
    <row r="1546" spans="1:24">
      <c r="A1546" s="25" t="s">
        <v>24</v>
      </c>
      <c r="B1546" s="6" t="s">
        <v>2063</v>
      </c>
      <c r="C1546" s="6" t="s">
        <v>26</v>
      </c>
      <c r="D1546" s="26" t="s">
        <v>32</v>
      </c>
      <c r="E1546" s="6" t="s">
        <v>2066</v>
      </c>
      <c r="F1546" s="6"/>
      <c r="G1546" s="6" t="str" cm="1">
        <f t="array" ref="G1546">_xlfn.LET(
 _xlpm.txt, TRIM(E1546),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SG805-AM-6</v>
      </c>
      <c r="H1546" s="6" t="str">
        <f t="shared" si="120"/>
        <v xml:space="preserve">TOTAL 23184 PCS </v>
      </c>
      <c r="I1546" s="6" t="str" cm="1">
        <f t="array" ref="I1546">_xlfn.LET(
 _xlpm.txt, E1546,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46" s="6" t="str" cm="1">
        <f t="array" ref="J1546">_xlfn.LET(
 _xlpm.txt, E1546,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46" s="6" t="e" cm="1">
        <f t="array" ref="K1546">_xlfn.LET(
 _xlpm.txt, E1546,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46" s="6" t="str">
        <f>IFERROR(_xlfn.TEXTAFTER(_xlfn.TEXTBEFORE(E1546," PER"),"USD ")," ")</f>
        <v xml:space="preserve"> </v>
      </c>
      <c r="M1546" s="6" t="e">
        <f t="shared" si="121"/>
        <v>#VALUE!</v>
      </c>
      <c r="N1546" s="6">
        <v>3477.6</v>
      </c>
      <c r="O1546" s="6" t="s">
        <v>28</v>
      </c>
      <c r="P1546" s="6">
        <v>580.90353692201518</v>
      </c>
      <c r="Q1546" s="6">
        <v>2020150.14</v>
      </c>
      <c r="R1546" s="6">
        <v>8.3283661207457378</v>
      </c>
      <c r="S1546" s="6">
        <v>28962.726021505379</v>
      </c>
      <c r="T1546" s="27">
        <v>491300.5</v>
      </c>
      <c r="U1546" s="6">
        <f t="shared" si="122"/>
        <v>589.23190304276091</v>
      </c>
      <c r="V1546" s="6">
        <f t="shared" si="123"/>
        <v>2019</v>
      </c>
      <c r="W1546" s="10" t="str">
        <f>IFERROR(VLOOKUP(VALUE(D1546),'HSN Lookup'!$A:$B,2,0),"Unknown")</f>
        <v>Household Steel Items</v>
      </c>
      <c r="X1546" s="6" t="str">
        <f t="shared" si="124"/>
        <v>Other</v>
      </c>
    </row>
    <row r="1547" spans="1:24">
      <c r="A1547" s="25" t="s">
        <v>24</v>
      </c>
      <c r="B1547" s="6" t="s">
        <v>2067</v>
      </c>
      <c r="C1547" s="6" t="s">
        <v>26</v>
      </c>
      <c r="D1547" s="26" t="s">
        <v>32</v>
      </c>
      <c r="E1547" s="6" t="s">
        <v>2068</v>
      </c>
      <c r="F1547" s="6"/>
      <c r="G1547" s="6" t="str" cm="1">
        <f t="array" ref="G1547">_xlfn.LET(
 _xlpm.txt, TRIM(E1547),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SG805-AM-6</v>
      </c>
      <c r="H1547" s="6" t="str">
        <f t="shared" si="120"/>
        <v xml:space="preserve">TOTAL 33588 PCS </v>
      </c>
      <c r="I1547" s="6" t="str" cm="1">
        <f t="array" ref="I1547">_xlfn.LET(
 _xlpm.txt, E1547,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47" s="6" t="str" cm="1">
        <f t="array" ref="J1547">_xlfn.LET(
 _xlpm.txt, E1547,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47" s="6" t="e" cm="1">
        <f t="array" ref="K1547">_xlfn.LET(
 _xlpm.txt, E1547,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47" s="6" t="str">
        <f>IFERROR(_xlfn.TEXTAFTER(_xlfn.TEXTBEFORE(E1547," PER"),"USD ")," ")</f>
        <v xml:space="preserve"> </v>
      </c>
      <c r="M1547" s="6" t="e">
        <f t="shared" si="121"/>
        <v>#VALUE!</v>
      </c>
      <c r="N1547" s="6">
        <v>5038.2</v>
      </c>
      <c r="O1547" s="6" t="s">
        <v>28</v>
      </c>
      <c r="P1547" s="6">
        <v>581.07654122504073</v>
      </c>
      <c r="Q1547" s="6">
        <v>2927579.83</v>
      </c>
      <c r="R1547" s="6">
        <v>8.3308464691762119</v>
      </c>
      <c r="S1547" s="6">
        <v>41972.470681003593</v>
      </c>
      <c r="T1547" s="27">
        <v>711987.4</v>
      </c>
      <c r="U1547" s="6">
        <f t="shared" si="122"/>
        <v>589.40738769421694</v>
      </c>
      <c r="V1547" s="6">
        <f t="shared" si="123"/>
        <v>2019</v>
      </c>
      <c r="W1547" s="10" t="str">
        <f>IFERROR(VLOOKUP(VALUE(D1547),'HSN Lookup'!$A:$B,2,0),"Unknown")</f>
        <v>Household Steel Items</v>
      </c>
      <c r="X1547" s="6" t="str">
        <f t="shared" si="124"/>
        <v>Other</v>
      </c>
    </row>
    <row r="1548" spans="1:24">
      <c r="A1548" s="25" t="s">
        <v>24</v>
      </c>
      <c r="B1548" s="6" t="s">
        <v>2067</v>
      </c>
      <c r="C1548" s="6" t="s">
        <v>26</v>
      </c>
      <c r="D1548" s="26" t="s">
        <v>32</v>
      </c>
      <c r="E1548" s="6" t="s">
        <v>2069</v>
      </c>
      <c r="F1548" s="6"/>
      <c r="G1548" s="6" t="str" cm="1">
        <f t="array" ref="G1548">_xlfn.LET(
 _xlpm.txt, TRIM(E1548),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KOOU 750ML-MP-202</v>
      </c>
      <c r="H1548" s="6" t="str">
        <f t="shared" si="120"/>
        <v xml:space="preserve">TOTAL 1080 - 0 PCS </v>
      </c>
      <c r="I1548" s="6" t="str" cm="1">
        <f t="array" ref="I1548">_xlfn.LET(
 _xlpm.txt, E1548,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48" s="6" t="str" cm="1">
        <f t="array" ref="J1548">_xlfn.LET(
 _xlpm.txt, E1548,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48" s="6" t="e" cm="1">
        <f t="array" ref="K1548">_xlfn.LET(
 _xlpm.txt, E1548,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48" s="6" t="str">
        <f>IFERROR(_xlfn.TEXTAFTER(_xlfn.TEXTBEFORE(E1548," PER"),"USD ")," ")</f>
        <v xml:space="preserve"> </v>
      </c>
      <c r="M1548" s="6" t="e">
        <f t="shared" si="121"/>
        <v>#VALUE!</v>
      </c>
      <c r="N1548" s="6">
        <v>2040</v>
      </c>
      <c r="O1548" s="6" t="s">
        <v>28</v>
      </c>
      <c r="P1548" s="6">
        <v>427.12091666666669</v>
      </c>
      <c r="Q1548" s="6">
        <v>871326.67</v>
      </c>
      <c r="R1548" s="6">
        <v>6.123597371565114</v>
      </c>
      <c r="S1548" s="6">
        <v>12492.13863799283</v>
      </c>
      <c r="T1548" s="27">
        <v>211906.7</v>
      </c>
      <c r="U1548" s="6">
        <f t="shared" si="122"/>
        <v>433.24451403823178</v>
      </c>
      <c r="V1548" s="6">
        <f t="shared" si="123"/>
        <v>2019</v>
      </c>
      <c r="W1548" s="10" t="str">
        <f>IFERROR(VLOOKUP(VALUE(D1548),'HSN Lookup'!$A:$B,2,0),"Unknown")</f>
        <v>Household Steel Items</v>
      </c>
      <c r="X1548" s="6" t="str">
        <f t="shared" si="124"/>
        <v>Other</v>
      </c>
    </row>
    <row r="1549" spans="1:24">
      <c r="A1549" s="25" t="s">
        <v>24</v>
      </c>
      <c r="B1549" s="6" t="s">
        <v>2070</v>
      </c>
      <c r="C1549" s="6" t="s">
        <v>26</v>
      </c>
      <c r="D1549" s="26" t="s">
        <v>32</v>
      </c>
      <c r="E1549" s="6" t="s">
        <v>2071</v>
      </c>
      <c r="F1549" s="6"/>
      <c r="G1549" s="6" t="str" cm="1">
        <f t="array" ref="G1549">_xlfn.LET(
 _xlpm.txt, TRIM(E1549),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549" s="6" t="str">
        <f t="shared" si="120"/>
        <v>MILD STEEL</v>
      </c>
      <c r="I1549" s="6" t="str" cm="1">
        <f t="array" ref="I1549">_xlfn.LET(
 _xlpm.txt, E1549,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49" s="6" t="str" cm="1">
        <f t="array" ref="J1549">_xlfn.LET(
 _xlpm.txt, E1549,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49" s="6" t="e" cm="1">
        <f t="array" ref="K1549">_xlfn.LET(
 _xlpm.txt, E1549,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49" s="6" t="str">
        <f>IFERROR(_xlfn.TEXTAFTER(_xlfn.TEXTBEFORE(E1549," PER"),"USD ")," ")</f>
        <v xml:space="preserve"> </v>
      </c>
      <c r="M1549" s="6" t="e">
        <f t="shared" si="121"/>
        <v>#VALUE!</v>
      </c>
      <c r="N1549" s="6">
        <v>5600</v>
      </c>
      <c r="O1549" s="6" t="s">
        <v>28</v>
      </c>
      <c r="P1549" s="6">
        <v>345.40884107142858</v>
      </c>
      <c r="Q1549" s="6">
        <v>1934289.51</v>
      </c>
      <c r="R1549" s="6">
        <v>4.9520980798771124</v>
      </c>
      <c r="S1549" s="6">
        <v>27731.749247311829</v>
      </c>
      <c r="T1549" s="27">
        <v>470419.3</v>
      </c>
      <c r="U1549" s="6">
        <f t="shared" si="122"/>
        <v>350.36093915130567</v>
      </c>
      <c r="V1549" s="6">
        <f t="shared" si="123"/>
        <v>2019</v>
      </c>
      <c r="W1549" s="10" t="str">
        <f>IFERROR(VLOOKUP(VALUE(D1549),'HSN Lookup'!$A:$B,2,0),"Unknown")</f>
        <v>Household Steel Items</v>
      </c>
      <c r="X1549" s="6" t="str">
        <f t="shared" si="124"/>
        <v>Other</v>
      </c>
    </row>
    <row r="1550" spans="1:24">
      <c r="A1550" s="25" t="s">
        <v>24</v>
      </c>
      <c r="B1550" s="6" t="s">
        <v>2070</v>
      </c>
      <c r="C1550" s="6" t="s">
        <v>26</v>
      </c>
      <c r="D1550" s="26" t="s">
        <v>32</v>
      </c>
      <c r="E1550" s="6" t="s">
        <v>2072</v>
      </c>
      <c r="F1550" s="6"/>
      <c r="G1550" s="6" t="str" cm="1">
        <f t="array" ref="G1550">_xlfn.LET(
 _xlpm.txt, TRIM(E1550),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HOLD STEEL HOOK 6 PCS SET -GN-09</v>
      </c>
      <c r="H1550" s="6" t="str">
        <f t="shared" si="120"/>
        <v>TOTAL 5000 SET</v>
      </c>
      <c r="I1550" s="6" t="str" cm="1">
        <f t="array" ref="I1550">_xlfn.LET(
 _xlpm.txt, E1550,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50" s="6" t="str" cm="1">
        <f t="array" ref="J1550">_xlfn.LET(
 _xlpm.txt, E1550,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50" s="6" t="e" cm="1">
        <f t="array" ref="K1550">_xlfn.LET(
 _xlpm.txt, E1550,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50" s="6" t="str">
        <f>IFERROR(_xlfn.TEXTAFTER(_xlfn.TEXTBEFORE(E1550," PER"),"USD ")," ")</f>
        <v xml:space="preserve"> </v>
      </c>
      <c r="M1550" s="6" t="e">
        <f t="shared" si="121"/>
        <v>#VALUE!</v>
      </c>
      <c r="N1550" s="6">
        <v>800</v>
      </c>
      <c r="O1550" s="6" t="s">
        <v>28</v>
      </c>
      <c r="P1550" s="6">
        <v>346.49058749999989</v>
      </c>
      <c r="Q1550" s="6">
        <v>277192.46999999997</v>
      </c>
      <c r="R1550" s="6">
        <v>4.9676069892473107</v>
      </c>
      <c r="S1550" s="6">
        <v>3974.0855913978489</v>
      </c>
      <c r="T1550" s="27">
        <v>67413.100000000006</v>
      </c>
      <c r="U1550" s="6">
        <f t="shared" si="122"/>
        <v>351.45819448924721</v>
      </c>
      <c r="V1550" s="6">
        <f t="shared" si="123"/>
        <v>2019</v>
      </c>
      <c r="W1550" s="10" t="str">
        <f>IFERROR(VLOOKUP(VALUE(D1550),'HSN Lookup'!$A:$B,2,0),"Unknown")</f>
        <v>Household Steel Items</v>
      </c>
      <c r="X1550" s="6" t="str">
        <f t="shared" si="124"/>
        <v>Other</v>
      </c>
    </row>
    <row r="1551" spans="1:24">
      <c r="A1551" s="25" t="s">
        <v>24</v>
      </c>
      <c r="B1551" s="6" t="s">
        <v>2070</v>
      </c>
      <c r="C1551" s="6" t="s">
        <v>26</v>
      </c>
      <c r="D1551" s="26" t="s">
        <v>32</v>
      </c>
      <c r="E1551" s="6" t="s">
        <v>2073</v>
      </c>
      <c r="F1551" s="6"/>
      <c r="G1551" s="6" t="str" cm="1">
        <f t="array" ref="G1551">_xlfn.LET(
 _xlpm.txt, TRIM(E1551),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SALT BOTTLE-NP-19</v>
      </c>
      <c r="H1551" s="6" t="str">
        <f t="shared" si="120"/>
        <v>MILD STEEL</v>
      </c>
      <c r="I1551" s="6" t="str" cm="1">
        <f t="array" ref="I1551">_xlfn.LET(
 _xlpm.txt, E1551,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51" s="6" t="str" cm="1">
        <f t="array" ref="J1551">_xlfn.LET(
 _xlpm.txt, E1551,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51" s="6" t="e" cm="1">
        <f t="array" ref="K1551">_xlfn.LET(
 _xlpm.txt, E1551,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51" s="6" t="str">
        <f>IFERROR(_xlfn.TEXTAFTER(_xlfn.TEXTBEFORE(E1551," PER"),"USD ")," ")</f>
        <v xml:space="preserve"> </v>
      </c>
      <c r="M1551" s="6" t="e">
        <f t="shared" si="121"/>
        <v>#VALUE!</v>
      </c>
      <c r="N1551" s="6">
        <v>154</v>
      </c>
      <c r="O1551" s="6" t="s">
        <v>28</v>
      </c>
      <c r="P1551" s="6">
        <v>248.813961038961</v>
      </c>
      <c r="Q1551" s="6">
        <v>38317.35</v>
      </c>
      <c r="R1551" s="6">
        <v>3.5672252478704092</v>
      </c>
      <c r="S1551" s="6">
        <v>549.35268817204303</v>
      </c>
      <c r="T1551" s="27">
        <v>9318.7999999999993</v>
      </c>
      <c r="U1551" s="6">
        <f t="shared" si="122"/>
        <v>252.38118628683139</v>
      </c>
      <c r="V1551" s="6">
        <f t="shared" si="123"/>
        <v>2019</v>
      </c>
      <c r="W1551" s="10" t="str">
        <f>IFERROR(VLOOKUP(VALUE(D1551),'HSN Lookup'!$A:$B,2,0),"Unknown")</f>
        <v>Household Steel Items</v>
      </c>
      <c r="X1551" s="6" t="str">
        <f t="shared" si="124"/>
        <v>Other</v>
      </c>
    </row>
    <row r="1552" spans="1:24">
      <c r="A1552" s="25" t="s">
        <v>24</v>
      </c>
      <c r="B1552" s="6" t="s">
        <v>2074</v>
      </c>
      <c r="C1552" s="6" t="s">
        <v>26</v>
      </c>
      <c r="D1552" s="26" t="s">
        <v>32</v>
      </c>
      <c r="E1552" s="6" t="s">
        <v>2075</v>
      </c>
      <c r="F1552" s="6"/>
      <c r="G1552" s="6" t="str" cm="1">
        <f t="array" ref="G1552">_xlfn.LET(
 _xlpm.txt, TRIM(E1552),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GLASS CANISTER 3PCS SET-NP-20</v>
      </c>
      <c r="H1552" s="6" t="str">
        <f t="shared" si="120"/>
        <v>MILD STEEL</v>
      </c>
      <c r="I1552" s="6" t="str" cm="1">
        <f t="array" ref="I1552">_xlfn.LET(
 _xlpm.txt, E1552,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52" s="6" t="str" cm="1">
        <f t="array" ref="J1552">_xlfn.LET(
 _xlpm.txt, E1552,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52" s="6" t="e" cm="1">
        <f t="array" ref="K1552">_xlfn.LET(
 _xlpm.txt, E1552,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52" s="6" t="str">
        <f>IFERROR(_xlfn.TEXTAFTER(_xlfn.TEXTBEFORE(E1552," PER"),"USD ")," ")</f>
        <v xml:space="preserve"> </v>
      </c>
      <c r="M1552" s="6" t="e">
        <f t="shared" si="121"/>
        <v>#VALUE!</v>
      </c>
      <c r="N1552" s="6">
        <v>42</v>
      </c>
      <c r="O1552" s="6" t="s">
        <v>28</v>
      </c>
      <c r="P1552" s="6">
        <v>129.4809523809524</v>
      </c>
      <c r="Q1552" s="6">
        <v>5438.2</v>
      </c>
      <c r="R1552" s="6">
        <v>1.839218073593073</v>
      </c>
      <c r="S1552" s="6">
        <v>77.247159090909079</v>
      </c>
      <c r="T1552" s="27">
        <v>1322.6</v>
      </c>
      <c r="U1552" s="6">
        <f t="shared" si="122"/>
        <v>131.32017045454546</v>
      </c>
      <c r="V1552" s="6">
        <f t="shared" si="123"/>
        <v>2019</v>
      </c>
      <c r="W1552" s="10" t="str">
        <f>IFERROR(VLOOKUP(VALUE(D1552),'HSN Lookup'!$A:$B,2,0),"Unknown")</f>
        <v>Household Steel Items</v>
      </c>
      <c r="X1552" s="6" t="str">
        <f t="shared" si="124"/>
        <v>Other</v>
      </c>
    </row>
    <row r="1553" spans="1:24">
      <c r="A1553" s="25" t="s">
        <v>24</v>
      </c>
      <c r="B1553" s="6" t="s">
        <v>2076</v>
      </c>
      <c r="C1553" s="6" t="s">
        <v>26</v>
      </c>
      <c r="D1553" s="26" t="s">
        <v>32</v>
      </c>
      <c r="E1553" s="6" t="s">
        <v>2077</v>
      </c>
      <c r="F1553" s="6" t="str">
        <f>LEFT(E1553, FIND(" ", E1553)-1)</f>
        <v>RYX-02-020</v>
      </c>
      <c r="G1553" s="6" t="str" cm="1">
        <f t="array" ref="G1553">_xlfn.LET(
 _xlpm.txt, TRIM(E1553),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553" s="6" t="str">
        <f t="shared" si="120"/>
        <v>OTHER ARTI - CLES OF HOUSEHOLD OF IRON &amp; STEEL</v>
      </c>
      <c r="I1553" s="6" t="str" cm="1">
        <f t="array" ref="I1553">_xlfn.LET(
 _xlpm.txt, E1553,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53" s="6" t="str" cm="1">
        <f t="array" ref="J1553">_xlfn.LET(
 _xlpm.txt, E1553,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53" s="6" t="e" cm="1">
        <f t="array" ref="K1553">_xlfn.LET(
 _xlpm.txt, E1553,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53" s="6" t="str">
        <f>IFERROR(_xlfn.TEXTAFTER(_xlfn.TEXTBEFORE(E1553," PER"),"USD ")," ")</f>
        <v xml:space="preserve"> </v>
      </c>
      <c r="M1553" s="6" t="e">
        <f t="shared" si="121"/>
        <v>#VALUE!</v>
      </c>
      <c r="N1553" s="6">
        <v>8008</v>
      </c>
      <c r="O1553" s="6" t="s">
        <v>28</v>
      </c>
      <c r="P1553" s="6">
        <v>317.57522477522468</v>
      </c>
      <c r="Q1553" s="6">
        <v>2543142.4</v>
      </c>
      <c r="R1553" s="6">
        <v>4.511011715557169</v>
      </c>
      <c r="S1553" s="6">
        <v>36124.181818181823</v>
      </c>
      <c r="T1553" s="27">
        <v>618492.19999999995</v>
      </c>
      <c r="U1553" s="6">
        <f t="shared" si="122"/>
        <v>322.08623649078186</v>
      </c>
      <c r="V1553" s="6">
        <f t="shared" si="123"/>
        <v>2019</v>
      </c>
      <c r="W1553" s="10" t="str">
        <f>IFERROR(VLOOKUP(VALUE(D1553),'HSN Lookup'!$A:$B,2,0),"Unknown")</f>
        <v>Household Steel Items</v>
      </c>
      <c r="X1553" s="6" t="str">
        <f t="shared" si="124"/>
        <v>Cloth Stand</v>
      </c>
    </row>
    <row r="1554" spans="1:24">
      <c r="A1554" s="25" t="s">
        <v>24</v>
      </c>
      <c r="B1554" s="6" t="s">
        <v>2076</v>
      </c>
      <c r="C1554" s="6" t="s">
        <v>26</v>
      </c>
      <c r="D1554" s="26" t="s">
        <v>32</v>
      </c>
      <c r="E1554" s="6" t="s">
        <v>2078</v>
      </c>
      <c r="F1554" s="6" t="str">
        <f>LEFT(E1554, FIND(" ", E1554)-1)</f>
        <v>RYX-02-021A</v>
      </c>
      <c r="G1554" s="6" t="str" cm="1">
        <f t="array" ref="G1554">_xlfn.LET(
 _xlpm.txt, TRIM(E1554),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554" s="6" t="str">
        <f t="shared" si="120"/>
        <v>OTHER ART - ICLES OF HOUSEHOLD OF IRON &amp; STEEL</v>
      </c>
      <c r="I1554" s="6" t="str" cm="1">
        <f t="array" ref="I1554">_xlfn.LET(
 _xlpm.txt, E1554,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54" s="6" t="str" cm="1">
        <f t="array" ref="J1554">_xlfn.LET(
 _xlpm.txt, E1554,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54" s="6" t="e" cm="1">
        <f t="array" ref="K1554">_xlfn.LET(
 _xlpm.txt, E1554,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54" s="6" t="str">
        <f>IFERROR(_xlfn.TEXTAFTER(_xlfn.TEXTBEFORE(E1554," PER"),"USD ")," ")</f>
        <v xml:space="preserve"> </v>
      </c>
      <c r="M1554" s="6" t="e">
        <f t="shared" si="121"/>
        <v>#VALUE!</v>
      </c>
      <c r="N1554" s="6">
        <v>23760</v>
      </c>
      <c r="O1554" s="6" t="s">
        <v>28</v>
      </c>
      <c r="P1554" s="6">
        <v>175.4253253367003</v>
      </c>
      <c r="Q1554" s="6">
        <v>4168105.73</v>
      </c>
      <c r="R1554" s="6">
        <v>2.4918370076235838</v>
      </c>
      <c r="S1554" s="6">
        <v>59206.047301136357</v>
      </c>
      <c r="T1554" s="27">
        <v>1013683.4</v>
      </c>
      <c r="U1554" s="6">
        <f t="shared" si="122"/>
        <v>177.91716234432388</v>
      </c>
      <c r="V1554" s="6">
        <f t="shared" si="123"/>
        <v>2019</v>
      </c>
      <c r="W1554" s="10" t="str">
        <f>IFERROR(VLOOKUP(VALUE(D1554),'HSN Lookup'!$A:$B,2,0),"Unknown")</f>
        <v>Household Steel Items</v>
      </c>
      <c r="X1554" s="6" t="str">
        <f t="shared" si="124"/>
        <v>Cloth Stand</v>
      </c>
    </row>
    <row r="1555" spans="1:24">
      <c r="A1555" s="25" t="s">
        <v>24</v>
      </c>
      <c r="B1555" s="6" t="s">
        <v>2076</v>
      </c>
      <c r="C1555" s="6" t="s">
        <v>26</v>
      </c>
      <c r="D1555" s="26" t="s">
        <v>32</v>
      </c>
      <c r="E1555" s="6" t="s">
        <v>2079</v>
      </c>
      <c r="F1555" s="6" t="str">
        <f>LEFT(E1555, FIND(" ", E1555)-1)</f>
        <v>KWP-600B</v>
      </c>
      <c r="G1555" s="6" t="str" cm="1">
        <f t="array" ref="G1555">_xlfn.LET(
 _xlpm.txt, TRIM(E1555),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600ML</v>
      </c>
      <c r="H1555" s="6" t="str">
        <f t="shared" si="120"/>
        <v>KWP-600B</v>
      </c>
      <c r="I1555" s="6" t="str" cm="1">
        <f t="array" ref="I1555">_xlfn.LET(
 _xlpm.txt, E1555,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55" s="6" cm="1">
        <f t="array" ref="J1555">_xlfn.LET(
 _xlpm.txt, E1555,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38960</v>
      </c>
      <c r="K1555" s="6" t="str" cm="1">
        <f t="array" ref="K1555">_xlfn.LET(
 _xlpm.txt, E1555,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55" s="6" t="str">
        <f>IFERROR(_xlfn.TEXTAFTER(_xlfn.TEXTBEFORE(E1555," PER"),"USD ")," ")</f>
        <v>1.26</v>
      </c>
      <c r="M1555" s="6" t="str">
        <f t="shared" si="121"/>
        <v>PCS</v>
      </c>
      <c r="N1555" s="6">
        <v>7012.8</v>
      </c>
      <c r="O1555" s="6" t="s">
        <v>28</v>
      </c>
      <c r="P1555" s="6">
        <v>496.89037759525428</v>
      </c>
      <c r="Q1555" s="6">
        <v>3484592.84</v>
      </c>
      <c r="R1555" s="6">
        <v>7.0581019544780439</v>
      </c>
      <c r="S1555" s="6">
        <v>49497.057386363631</v>
      </c>
      <c r="T1555" s="27">
        <v>847453</v>
      </c>
      <c r="U1555" s="6">
        <f t="shared" si="122"/>
        <v>503.94847954973233</v>
      </c>
      <c r="V1555" s="6">
        <f t="shared" si="123"/>
        <v>2019</v>
      </c>
      <c r="W1555" s="10" t="str">
        <f>IFERROR(VLOOKUP(VALUE(D1555),'HSN Lookup'!$A:$B,2,0),"Unknown")</f>
        <v>Household Steel Items</v>
      </c>
      <c r="X1555" s="6" t="str">
        <f t="shared" si="124"/>
        <v>Other</v>
      </c>
    </row>
    <row r="1556" spans="1:24">
      <c r="A1556" s="25" t="s">
        <v>24</v>
      </c>
      <c r="B1556" s="6" t="s">
        <v>2076</v>
      </c>
      <c r="C1556" s="6" t="s">
        <v>26</v>
      </c>
      <c r="D1556" s="26" t="s">
        <v>32</v>
      </c>
      <c r="E1556" s="6" t="s">
        <v>2080</v>
      </c>
      <c r="F1556" s="6" t="str">
        <f>LEFT(E1556, FIND(" ", E1556)-1)</f>
        <v>KWP-1000B</v>
      </c>
      <c r="G1556" s="6" t="str" cm="1">
        <f t="array" ref="G1556">_xlfn.LET(
 _xlpm.txt, TRIM(E1556),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1000ML</v>
      </c>
      <c r="H1556" s="6" t="str">
        <f t="shared" si="120"/>
        <v>KWP-1000B</v>
      </c>
      <c r="I1556" s="6" t="str" cm="1">
        <f t="array" ref="I1556">_xlfn.LET(
 _xlpm.txt, E1556,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56" s="6" cm="1">
        <f t="array" ref="J1556">_xlfn.LET(
 _xlpm.txt, E1556,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27000</v>
      </c>
      <c r="K1556" s="6" t="str" cm="1">
        <f t="array" ref="K1556">_xlfn.LET(
 _xlpm.txt, E1556,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56" s="6" t="str">
        <f>IFERROR(_xlfn.TEXTAFTER(_xlfn.TEXTBEFORE(E1556," PER"),"USD ")," ")</f>
        <v>1.52</v>
      </c>
      <c r="M1556" s="6" t="str">
        <f t="shared" si="121"/>
        <v>PCS</v>
      </c>
      <c r="N1556" s="6">
        <v>6750</v>
      </c>
      <c r="O1556" s="6" t="s">
        <v>28</v>
      </c>
      <c r="P1556" s="6">
        <v>432.26888888888891</v>
      </c>
      <c r="Q1556" s="6">
        <v>2917815</v>
      </c>
      <c r="R1556" s="6">
        <v>6.1401830808080806</v>
      </c>
      <c r="S1556" s="6">
        <v>41446.235795454537</v>
      </c>
      <c r="T1556" s="27">
        <v>709612.7</v>
      </c>
      <c r="U1556" s="6">
        <f t="shared" si="122"/>
        <v>438.40907196969698</v>
      </c>
      <c r="V1556" s="6">
        <f t="shared" si="123"/>
        <v>2019</v>
      </c>
      <c r="W1556" s="10" t="str">
        <f>IFERROR(VLOOKUP(VALUE(D1556),'HSN Lookup'!$A:$B,2,0),"Unknown")</f>
        <v>Household Steel Items</v>
      </c>
      <c r="X1556" s="6" t="str">
        <f t="shared" si="124"/>
        <v>Other</v>
      </c>
    </row>
    <row r="1557" spans="1:24">
      <c r="A1557" s="25" t="s">
        <v>24</v>
      </c>
      <c r="B1557" s="6" t="s">
        <v>2081</v>
      </c>
      <c r="C1557" s="6" t="s">
        <v>26</v>
      </c>
      <c r="D1557" s="26" t="s">
        <v>32</v>
      </c>
      <c r="E1557" s="6" t="s">
        <v>2082</v>
      </c>
      <c r="F1557" s="6"/>
      <c r="G1557" s="6" t="str" cm="1">
        <f t="array" ref="G1557">_xlfn.LET(
 _xlpm.txt, TRIM(E1557),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557" s="6" t="str">
        <f t="shared" si="120"/>
        <v>MILD STEEL</v>
      </c>
      <c r="I1557" s="6" t="str" cm="1">
        <f t="array" ref="I1557">_xlfn.LET(
 _xlpm.txt, E1557,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57" s="6" t="str" cm="1">
        <f t="array" ref="J1557">_xlfn.LET(
 _xlpm.txt, E1557,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57" s="6" t="e" cm="1">
        <f t="array" ref="K1557">_xlfn.LET(
 _xlpm.txt, E1557,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57" s="6" t="str">
        <f>IFERROR(_xlfn.TEXTAFTER(_xlfn.TEXTBEFORE(E1557," PER"),"USD ")," ")</f>
        <v xml:space="preserve"> </v>
      </c>
      <c r="M1557" s="6" t="e">
        <f t="shared" si="121"/>
        <v>#VALUE!</v>
      </c>
      <c r="N1557" s="6">
        <v>1267.2</v>
      </c>
      <c r="O1557" s="6" t="s">
        <v>28</v>
      </c>
      <c r="P1557" s="6">
        <v>489.49249526515149</v>
      </c>
      <c r="Q1557" s="6">
        <v>620284.89</v>
      </c>
      <c r="R1557" s="6">
        <v>6.9530183986527199</v>
      </c>
      <c r="S1557" s="6">
        <v>8810.8649147727265</v>
      </c>
      <c r="T1557" s="27">
        <v>150853.29999999999</v>
      </c>
      <c r="U1557" s="6">
        <f t="shared" si="122"/>
        <v>496.44551366380421</v>
      </c>
      <c r="V1557" s="6">
        <f t="shared" si="123"/>
        <v>2019</v>
      </c>
      <c r="W1557" s="10" t="str">
        <f>IFERROR(VLOOKUP(VALUE(D1557),'HSN Lookup'!$A:$B,2,0),"Unknown")</f>
        <v>Household Steel Items</v>
      </c>
      <c r="X1557" s="6" t="str">
        <f t="shared" si="124"/>
        <v>Tea Strainer</v>
      </c>
    </row>
    <row r="1558" spans="1:24">
      <c r="A1558" s="25" t="s">
        <v>24</v>
      </c>
      <c r="B1558" s="6" t="s">
        <v>2081</v>
      </c>
      <c r="C1558" s="6" t="s">
        <v>26</v>
      </c>
      <c r="D1558" s="26" t="s">
        <v>32</v>
      </c>
      <c r="E1558" s="6" t="s">
        <v>2083</v>
      </c>
      <c r="F1558" s="6"/>
      <c r="G1558" s="6" t="str" cm="1">
        <f t="array" ref="G1558">_xlfn.LET(
 _xlpm.txt, TRIM(E1558),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558" s="6" t="str">
        <f t="shared" si="120"/>
        <v>MILD STEEL</v>
      </c>
      <c r="I1558" s="6" t="str" cm="1">
        <f t="array" ref="I1558">_xlfn.LET(
 _xlpm.txt, E1558,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58" s="6" t="str" cm="1">
        <f t="array" ref="J1558">_xlfn.LET(
 _xlpm.txt, E1558,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58" s="6" t="e" cm="1">
        <f t="array" ref="K1558">_xlfn.LET(
 _xlpm.txt, E1558,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58" s="6" t="str">
        <f>IFERROR(_xlfn.TEXTAFTER(_xlfn.TEXTBEFORE(E1558," PER"),"USD ")," ")</f>
        <v xml:space="preserve"> </v>
      </c>
      <c r="M1558" s="6" t="e">
        <f t="shared" si="121"/>
        <v>#VALUE!</v>
      </c>
      <c r="N1558" s="6">
        <v>1042.8</v>
      </c>
      <c r="O1558" s="6" t="s">
        <v>28</v>
      </c>
      <c r="P1558" s="6">
        <v>491.10268507863452</v>
      </c>
      <c r="Q1558" s="6">
        <v>512121.88</v>
      </c>
      <c r="R1558" s="6">
        <v>6.9758904130487842</v>
      </c>
      <c r="S1558" s="6">
        <v>7274.4585227272719</v>
      </c>
      <c r="T1558" s="27">
        <v>124548</v>
      </c>
      <c r="U1558" s="6">
        <f t="shared" si="122"/>
        <v>498.0785754916833</v>
      </c>
      <c r="V1558" s="6">
        <f t="shared" si="123"/>
        <v>2019</v>
      </c>
      <c r="W1558" s="10" t="str">
        <f>IFERROR(VLOOKUP(VALUE(D1558),'HSN Lookup'!$A:$B,2,0),"Unknown")</f>
        <v>Household Steel Items</v>
      </c>
      <c r="X1558" s="6" t="str">
        <f t="shared" si="124"/>
        <v>Tea Strainer</v>
      </c>
    </row>
    <row r="1559" spans="1:24">
      <c r="A1559" s="25" t="s">
        <v>24</v>
      </c>
      <c r="B1559" s="6" t="s">
        <v>2084</v>
      </c>
      <c r="C1559" s="6" t="s">
        <v>26</v>
      </c>
      <c r="D1559" s="26" t="s">
        <v>32</v>
      </c>
      <c r="E1559" s="6" t="s">
        <v>2085</v>
      </c>
      <c r="F1559" s="6"/>
      <c r="G1559" s="6" t="str" cm="1">
        <f t="array" ref="G1559">_xlfn.LET(
 _xlpm.txt, TRIM(E1559),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559" s="6" t="str">
        <f t="shared" si="120"/>
        <v xml:space="preserve">TOTAL 1440 P - CS </v>
      </c>
      <c r="I1559" s="6" t="str" cm="1">
        <f t="array" ref="I1559">_xlfn.LET(
 _xlpm.txt, E1559,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59" s="6" t="str" cm="1">
        <f t="array" ref="J1559">_xlfn.LET(
 _xlpm.txt, E1559,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59" s="6" t="e" cm="1">
        <f t="array" ref="K1559">_xlfn.LET(
 _xlpm.txt, E1559,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59" s="6" t="str">
        <f>IFERROR(_xlfn.TEXTAFTER(_xlfn.TEXTBEFORE(E1559," PER"),"USD ")," ")</f>
        <v xml:space="preserve"> </v>
      </c>
      <c r="M1559" s="6" t="e">
        <f t="shared" si="121"/>
        <v>#VALUE!</v>
      </c>
      <c r="N1559" s="6">
        <v>256</v>
      </c>
      <c r="O1559" s="6" t="s">
        <v>28</v>
      </c>
      <c r="P1559" s="6">
        <v>465.14914062499997</v>
      </c>
      <c r="Q1559" s="6">
        <v>119078.18</v>
      </c>
      <c r="R1559" s="6">
        <v>6.6072321111505676</v>
      </c>
      <c r="S1559" s="6">
        <v>1691.4514204545451</v>
      </c>
      <c r="T1559" s="27">
        <v>28959.8</v>
      </c>
      <c r="U1559" s="6">
        <f t="shared" si="122"/>
        <v>471.75637273615052</v>
      </c>
      <c r="V1559" s="6">
        <f t="shared" si="123"/>
        <v>2019</v>
      </c>
      <c r="W1559" s="10" t="str">
        <f>IFERROR(VLOOKUP(VALUE(D1559),'HSN Lookup'!$A:$B,2,0),"Unknown")</f>
        <v>Household Steel Items</v>
      </c>
      <c r="X1559" s="6" t="str">
        <f t="shared" si="124"/>
        <v>Other</v>
      </c>
    </row>
    <row r="1560" spans="1:24">
      <c r="A1560" s="25" t="s">
        <v>24</v>
      </c>
      <c r="B1560" s="6" t="s">
        <v>2084</v>
      </c>
      <c r="C1560" s="6" t="s">
        <v>26</v>
      </c>
      <c r="D1560" s="26" t="s">
        <v>32</v>
      </c>
      <c r="E1560" s="6" t="s">
        <v>2086</v>
      </c>
      <c r="F1560" s="6"/>
      <c r="G1560" s="6" t="str" cm="1">
        <f t="array" ref="G1560">_xlfn.LET(
 _xlpm.txt, TRIM(E1560),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KOOU 750ML-MP-202</v>
      </c>
      <c r="H1560" s="6" t="str">
        <f t="shared" si="120"/>
        <v xml:space="preserve">TOTAL 1080 - 0 PCS </v>
      </c>
      <c r="I1560" s="6" t="str" cm="1">
        <f t="array" ref="I1560">_xlfn.LET(
 _xlpm.txt, E1560,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60" s="6" t="str" cm="1">
        <f t="array" ref="J1560">_xlfn.LET(
 _xlpm.txt, E1560,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60" s="6" t="e" cm="1">
        <f t="array" ref="K1560">_xlfn.LET(
 _xlpm.txt, E1560,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60" s="6" t="str">
        <f>IFERROR(_xlfn.TEXTAFTER(_xlfn.TEXTBEFORE(E1560," PER"),"USD ")," ")</f>
        <v xml:space="preserve"> </v>
      </c>
      <c r="M1560" s="6" t="e">
        <f t="shared" si="121"/>
        <v>#VALUE!</v>
      </c>
      <c r="N1560" s="6">
        <v>2040</v>
      </c>
      <c r="O1560" s="6" t="s">
        <v>28</v>
      </c>
      <c r="P1560" s="6">
        <v>430.10696078431369</v>
      </c>
      <c r="Q1560" s="6">
        <v>877418.2</v>
      </c>
      <c r="R1560" s="6">
        <v>6.1094738747771826</v>
      </c>
      <c r="S1560" s="6">
        <v>12463.32670454545</v>
      </c>
      <c r="T1560" s="27">
        <v>213388.1</v>
      </c>
      <c r="U1560" s="6">
        <f t="shared" si="122"/>
        <v>436.21643465909085</v>
      </c>
      <c r="V1560" s="6">
        <f t="shared" si="123"/>
        <v>2019</v>
      </c>
      <c r="W1560" s="10" t="str">
        <f>IFERROR(VLOOKUP(VALUE(D1560),'HSN Lookup'!$A:$B,2,0),"Unknown")</f>
        <v>Household Steel Items</v>
      </c>
      <c r="X1560" s="6" t="str">
        <f t="shared" si="124"/>
        <v>Other</v>
      </c>
    </row>
    <row r="1561" spans="1:24">
      <c r="A1561" s="25" t="s">
        <v>24</v>
      </c>
      <c r="B1561" s="6" t="s">
        <v>2084</v>
      </c>
      <c r="C1561" s="6" t="s">
        <v>26</v>
      </c>
      <c r="D1561" s="26" t="s">
        <v>32</v>
      </c>
      <c r="E1561" s="6" t="s">
        <v>2087</v>
      </c>
      <c r="F1561" s="6"/>
      <c r="G1561" s="6" t="str" cm="1">
        <f t="array" ref="G1561">_xlfn.LET(
 _xlpm.txt, TRIM(E1561),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BOTTLE 750ML SG805-AM-6</v>
      </c>
      <c r="H1561" s="6" t="str">
        <f t="shared" si="120"/>
        <v xml:space="preserve">TOTAL 27648 PCS </v>
      </c>
      <c r="I1561" s="6" t="str" cm="1">
        <f t="array" ref="I1561">_xlfn.LET(
 _xlpm.txt, E1561,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61" s="6" t="str" cm="1">
        <f t="array" ref="J1561">_xlfn.LET(
 _xlpm.txt, E1561,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61" s="6" t="e" cm="1">
        <f t="array" ref="K1561">_xlfn.LET(
 _xlpm.txt, E1561,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61" s="6" t="str">
        <f>IFERROR(_xlfn.TEXTAFTER(_xlfn.TEXTBEFORE(E1561," PER"),"USD ")," ")</f>
        <v xml:space="preserve"> </v>
      </c>
      <c r="M1561" s="6" t="e">
        <f t="shared" si="121"/>
        <v>#VALUE!</v>
      </c>
      <c r="N1561" s="6">
        <v>4147.2</v>
      </c>
      <c r="O1561" s="6" t="s">
        <v>28</v>
      </c>
      <c r="P1561" s="6">
        <v>585.13890094521605</v>
      </c>
      <c r="Q1561" s="6">
        <v>2426688.0499999998</v>
      </c>
      <c r="R1561" s="6">
        <v>8.3116321156990907</v>
      </c>
      <c r="S1561" s="6">
        <v>34470.000710227258</v>
      </c>
      <c r="T1561" s="27">
        <v>590170.6</v>
      </c>
      <c r="U1561" s="6">
        <f t="shared" si="122"/>
        <v>593.45053306091518</v>
      </c>
      <c r="V1561" s="6">
        <f t="shared" si="123"/>
        <v>2019</v>
      </c>
      <c r="W1561" s="10" t="str">
        <f>IFERROR(VLOOKUP(VALUE(D1561),'HSN Lookup'!$A:$B,2,0),"Unknown")</f>
        <v>Household Steel Items</v>
      </c>
      <c r="X1561" s="6" t="str">
        <f t="shared" si="124"/>
        <v>Other</v>
      </c>
    </row>
    <row r="1562" spans="1:24">
      <c r="A1562" s="25" t="s">
        <v>24</v>
      </c>
      <c r="B1562" s="6" t="s">
        <v>2084</v>
      </c>
      <c r="C1562" s="6" t="s">
        <v>26</v>
      </c>
      <c r="D1562" s="26" t="s">
        <v>32</v>
      </c>
      <c r="E1562" s="6" t="s">
        <v>2088</v>
      </c>
      <c r="F1562" s="6"/>
      <c r="G1562" s="6" t="str" cm="1">
        <f t="array" ref="G1562">_xlfn.LET(
 _xlpm.txt, TRIM(E1562),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 ML SK750-SL-01</v>
      </c>
      <c r="H1562" s="6" t="str">
        <f t="shared" si="120"/>
        <v xml:space="preserve">TOTAL 1188 - PCS </v>
      </c>
      <c r="I1562" s="6" t="str" cm="1">
        <f t="array" ref="I1562">_xlfn.LET(
 _xlpm.txt, E1562,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62" s="6" t="str" cm="1">
        <f t="array" ref="J1562">_xlfn.LET(
 _xlpm.txt, E1562,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62" s="6" t="e" cm="1">
        <f t="array" ref="K1562">_xlfn.LET(
 _xlpm.txt, E1562,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62" s="6" t="str">
        <f>IFERROR(_xlfn.TEXTAFTER(_xlfn.TEXTBEFORE(E1562," PER"),"USD ")," ")</f>
        <v xml:space="preserve"> </v>
      </c>
      <c r="M1562" s="6" t="e">
        <f t="shared" si="121"/>
        <v>#VALUE!</v>
      </c>
      <c r="N1562" s="6">
        <v>211.2</v>
      </c>
      <c r="O1562" s="6" t="s">
        <v>28</v>
      </c>
      <c r="P1562" s="6">
        <v>510.03196022727269</v>
      </c>
      <c r="Q1562" s="6">
        <v>107718.75</v>
      </c>
      <c r="R1562" s="6">
        <v>7.2447721623192143</v>
      </c>
      <c r="S1562" s="6">
        <v>1530.095880681818</v>
      </c>
      <c r="T1562" s="27">
        <v>26197.200000000001</v>
      </c>
      <c r="U1562" s="6">
        <f t="shared" si="122"/>
        <v>517.27673238959187</v>
      </c>
      <c r="V1562" s="6">
        <f t="shared" si="123"/>
        <v>2019</v>
      </c>
      <c r="W1562" s="10" t="str">
        <f>IFERROR(VLOOKUP(VALUE(D1562),'HSN Lookup'!$A:$B,2,0),"Unknown")</f>
        <v>Household Steel Items</v>
      </c>
      <c r="X1562" s="6" t="str">
        <f t="shared" si="124"/>
        <v>Other</v>
      </c>
    </row>
    <row r="1563" spans="1:24">
      <c r="A1563" s="25" t="s">
        <v>24</v>
      </c>
      <c r="B1563" s="6" t="s">
        <v>2084</v>
      </c>
      <c r="C1563" s="6" t="s">
        <v>26</v>
      </c>
      <c r="D1563" s="26" t="s">
        <v>32</v>
      </c>
      <c r="E1563" s="6" t="s">
        <v>2089</v>
      </c>
      <c r="F1563" s="6"/>
      <c r="G1563" s="6" t="str" cm="1">
        <f t="array" ref="G1563">_xlfn.LET(
 _xlpm.txt, TRIM(E1563),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SG-702-SB-01</v>
      </c>
      <c r="H1563" s="6" t="str">
        <f t="shared" si="120"/>
        <v>TOTAL 2520 - PCS</v>
      </c>
      <c r="I1563" s="6" t="str" cm="1">
        <f t="array" ref="I1563">_xlfn.LET(
 _xlpm.txt, E1563,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63" s="6" t="str" cm="1">
        <f t="array" ref="J1563">_xlfn.LET(
 _xlpm.txt, E1563,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63" s="6" t="e" cm="1">
        <f t="array" ref="K1563">_xlfn.LET(
 _xlpm.txt, E1563,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63" s="6" t="str">
        <f>IFERROR(_xlfn.TEXTAFTER(_xlfn.TEXTBEFORE(E1563," PER"),"USD ")," ")</f>
        <v xml:space="preserve"> </v>
      </c>
      <c r="M1563" s="6" t="e">
        <f t="shared" si="121"/>
        <v>#VALUE!</v>
      </c>
      <c r="N1563" s="6">
        <v>350</v>
      </c>
      <c r="O1563" s="6" t="s">
        <v>28</v>
      </c>
      <c r="P1563" s="6">
        <v>655.45225714285721</v>
      </c>
      <c r="Q1563" s="6">
        <v>229408.29</v>
      </c>
      <c r="R1563" s="6">
        <v>9.3104013798701306</v>
      </c>
      <c r="S1563" s="6">
        <v>3258.640482954545</v>
      </c>
      <c r="T1563" s="27">
        <v>55792.1</v>
      </c>
      <c r="U1563" s="6">
        <f t="shared" si="122"/>
        <v>664.76265852272729</v>
      </c>
      <c r="V1563" s="6">
        <f t="shared" si="123"/>
        <v>2019</v>
      </c>
      <c r="W1563" s="10" t="str">
        <f>IFERROR(VLOOKUP(VALUE(D1563),'HSN Lookup'!$A:$B,2,0),"Unknown")</f>
        <v>Household Steel Items</v>
      </c>
      <c r="X1563" s="6" t="str">
        <f t="shared" si="124"/>
        <v>Other</v>
      </c>
    </row>
    <row r="1564" spans="1:24">
      <c r="A1564" s="25" t="s">
        <v>24</v>
      </c>
      <c r="B1564" s="6" t="s">
        <v>2090</v>
      </c>
      <c r="C1564" s="6" t="s">
        <v>26</v>
      </c>
      <c r="D1564" s="26" t="s">
        <v>32</v>
      </c>
      <c r="E1564" s="6" t="s">
        <v>2078</v>
      </c>
      <c r="F1564" s="6" t="str">
        <f>LEFT(E1564, FIND(" ", E1564)-1)</f>
        <v>RYX-02-021A</v>
      </c>
      <c r="G1564" s="6" t="str" cm="1">
        <f t="array" ref="G1564">_xlfn.LET(
 _xlpm.txt, TRIM(E1564),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564" s="6" t="str">
        <f t="shared" si="120"/>
        <v>OTHER ART - ICLES OF HOUSEHOLD OF IRON &amp; STEEL</v>
      </c>
      <c r="I1564" s="6" t="str" cm="1">
        <f t="array" ref="I1564">_xlfn.LET(
 _xlpm.txt, E1564,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64" s="6" t="str" cm="1">
        <f t="array" ref="J1564">_xlfn.LET(
 _xlpm.txt, E1564,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64" s="6" t="e" cm="1">
        <f t="array" ref="K1564">_xlfn.LET(
 _xlpm.txt, E1564,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64" s="6" t="str">
        <f>IFERROR(_xlfn.TEXTAFTER(_xlfn.TEXTBEFORE(E1564," PER"),"USD ")," ")</f>
        <v xml:space="preserve"> </v>
      </c>
      <c r="M1564" s="6" t="e">
        <f t="shared" si="121"/>
        <v>#VALUE!</v>
      </c>
      <c r="N1564" s="6">
        <v>23760</v>
      </c>
      <c r="O1564" s="6" t="s">
        <v>28</v>
      </c>
      <c r="P1564" s="6">
        <v>174.74275505050511</v>
      </c>
      <c r="Q1564" s="6">
        <v>4151887.86</v>
      </c>
      <c r="R1564" s="6">
        <v>2.4856721913300861</v>
      </c>
      <c r="S1564" s="6">
        <v>59059.571266002837</v>
      </c>
      <c r="T1564" s="27">
        <v>1009739.2</v>
      </c>
      <c r="U1564" s="6">
        <f t="shared" si="122"/>
        <v>177.22842724183519</v>
      </c>
      <c r="V1564" s="6">
        <f t="shared" si="123"/>
        <v>2019</v>
      </c>
      <c r="W1564" s="10" t="str">
        <f>IFERROR(VLOOKUP(VALUE(D1564),'HSN Lookup'!$A:$B,2,0),"Unknown")</f>
        <v>Household Steel Items</v>
      </c>
      <c r="X1564" s="6" t="str">
        <f t="shared" si="124"/>
        <v>Cloth Stand</v>
      </c>
    </row>
    <row r="1565" spans="1:24">
      <c r="A1565" s="25" t="s">
        <v>24</v>
      </c>
      <c r="B1565" s="6" t="s">
        <v>2091</v>
      </c>
      <c r="C1565" s="6" t="s">
        <v>26</v>
      </c>
      <c r="D1565" s="26" t="s">
        <v>32</v>
      </c>
      <c r="E1565" s="6" t="s">
        <v>2092</v>
      </c>
      <c r="F1565" s="6"/>
      <c r="G1565" s="6" t="str" cm="1">
        <f t="array" ref="G1565">_xlfn.LET(
 _xlpm.txt, TRIM(E1565),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HANGER WITH HOOK-SL-89</v>
      </c>
      <c r="H1565" s="6" t="str">
        <f t="shared" si="120"/>
        <v>MILD STEEL</v>
      </c>
      <c r="I1565" s="6" t="str" cm="1">
        <f t="array" ref="I1565">_xlfn.LET(
 _xlpm.txt, E1565,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65" s="6" t="str" cm="1">
        <f t="array" ref="J1565">_xlfn.LET(
 _xlpm.txt, E1565,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65" s="6" t="e" cm="1">
        <f t="array" ref="K1565">_xlfn.LET(
 _xlpm.txt, E1565,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65" s="6" t="str">
        <f>IFERROR(_xlfn.TEXTAFTER(_xlfn.TEXTBEFORE(E1565," PER"),"USD ")," ")</f>
        <v xml:space="preserve"> </v>
      </c>
      <c r="M1565" s="6" t="e">
        <f t="shared" si="121"/>
        <v>#VALUE!</v>
      </c>
      <c r="N1565" s="6">
        <v>6344</v>
      </c>
      <c r="O1565" s="6" t="s">
        <v>28</v>
      </c>
      <c r="P1565" s="6">
        <v>349.77937421185368</v>
      </c>
      <c r="Q1565" s="6">
        <v>2219000.35</v>
      </c>
      <c r="R1565" s="6">
        <v>4.9755245264844064</v>
      </c>
      <c r="S1565" s="6">
        <v>31564.72759601707</v>
      </c>
      <c r="T1565" s="27">
        <v>539660.9</v>
      </c>
      <c r="U1565" s="6">
        <f t="shared" si="122"/>
        <v>354.75489873833806</v>
      </c>
      <c r="V1565" s="6">
        <f t="shared" si="123"/>
        <v>2019</v>
      </c>
      <c r="W1565" s="10" t="str">
        <f>IFERROR(VLOOKUP(VALUE(D1565),'HSN Lookup'!$A:$B,2,0),"Unknown")</f>
        <v>Household Steel Items</v>
      </c>
      <c r="X1565" s="6" t="str">
        <f t="shared" si="124"/>
        <v>Hanger</v>
      </c>
    </row>
    <row r="1566" spans="1:24">
      <c r="A1566" s="25" t="s">
        <v>24</v>
      </c>
      <c r="B1566" s="6" t="s">
        <v>2091</v>
      </c>
      <c r="C1566" s="6" t="s">
        <v>26</v>
      </c>
      <c r="D1566" s="26" t="s">
        <v>32</v>
      </c>
      <c r="E1566" s="6" t="s">
        <v>2093</v>
      </c>
      <c r="F1566" s="6"/>
      <c r="G1566" s="6" t="str" cm="1">
        <f t="array" ref="G1566">_xlfn.LET(
 _xlpm.txt, TRIM(E1566),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 -MP-196</v>
      </c>
      <c r="H1566" s="6" t="str">
        <f t="shared" si="120"/>
        <v>MILD STEEL</v>
      </c>
      <c r="I1566" s="6" t="str" cm="1">
        <f t="array" ref="I1566">_xlfn.LET(
 _xlpm.txt, E1566,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66" s="6" t="str" cm="1">
        <f t="array" ref="J1566">_xlfn.LET(
 _xlpm.txt, E1566,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66" s="6" t="e" cm="1">
        <f t="array" ref="K1566">_xlfn.LET(
 _xlpm.txt, E1566,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66" s="6" t="str">
        <f>IFERROR(_xlfn.TEXTAFTER(_xlfn.TEXTBEFORE(E1566," PER"),"USD ")," ")</f>
        <v xml:space="preserve"> </v>
      </c>
      <c r="M1566" s="6" t="e">
        <f t="shared" si="121"/>
        <v>#VALUE!</v>
      </c>
      <c r="N1566" s="6">
        <v>1513</v>
      </c>
      <c r="O1566" s="6" t="s">
        <v>28</v>
      </c>
      <c r="P1566" s="6">
        <v>493.26161929940508</v>
      </c>
      <c r="Q1566" s="6">
        <v>746304.83</v>
      </c>
      <c r="R1566" s="6">
        <v>7.0165237453684943</v>
      </c>
      <c r="S1566" s="6">
        <v>10616.00042674253</v>
      </c>
      <c r="T1566" s="27">
        <v>181501.3</v>
      </c>
      <c r="U1566" s="6">
        <f t="shared" si="122"/>
        <v>500.27814304477357</v>
      </c>
      <c r="V1566" s="6">
        <f t="shared" si="123"/>
        <v>2019</v>
      </c>
      <c r="W1566" s="10" t="str">
        <f>IFERROR(VLOOKUP(VALUE(D1566),'HSN Lookup'!$A:$B,2,0),"Unknown")</f>
        <v>Household Steel Items</v>
      </c>
      <c r="X1566" s="6" t="str">
        <f t="shared" si="124"/>
        <v>Other</v>
      </c>
    </row>
    <row r="1567" spans="1:24">
      <c r="A1567" s="25" t="s">
        <v>24</v>
      </c>
      <c r="B1567" s="6" t="s">
        <v>2091</v>
      </c>
      <c r="C1567" s="6" t="s">
        <v>26</v>
      </c>
      <c r="D1567" s="26" t="s">
        <v>32</v>
      </c>
      <c r="E1567" s="6" t="s">
        <v>2094</v>
      </c>
      <c r="F1567" s="6"/>
      <c r="G1567" s="6" t="str" cm="1">
        <f t="array" ref="G1567">_xlfn.LET(
 _xlpm.txt, TRIM(E1567),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567" s="6" t="str">
        <f t="shared" si="120"/>
        <v>TOTAL 60240 PCS</v>
      </c>
      <c r="I1567" s="6" t="str" cm="1">
        <f t="array" ref="I1567">_xlfn.LET(
 _xlpm.txt, E1567,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67" s="6" t="str" cm="1">
        <f t="array" ref="J1567">_xlfn.LET(
 _xlpm.txt, E1567,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67" s="6" t="e" cm="1">
        <f t="array" ref="K1567">_xlfn.LET(
 _xlpm.txt, E1567,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67" s="6" t="str">
        <f>IFERROR(_xlfn.TEXTAFTER(_xlfn.TEXTBEFORE(E1567," PER"),"USD ")," ")</f>
        <v xml:space="preserve"> </v>
      </c>
      <c r="M1567" s="6" t="e">
        <f t="shared" si="121"/>
        <v>#VALUE!</v>
      </c>
      <c r="N1567" s="6">
        <v>5622.4</v>
      </c>
      <c r="O1567" s="6" t="s">
        <v>28</v>
      </c>
      <c r="P1567" s="6">
        <v>345.34176863972692</v>
      </c>
      <c r="Q1567" s="6">
        <v>1941649.56</v>
      </c>
      <c r="R1567" s="6">
        <v>4.9124006918880072</v>
      </c>
      <c r="S1567" s="6">
        <v>27619.48165007112</v>
      </c>
      <c r="T1567" s="27">
        <v>472209.2</v>
      </c>
      <c r="U1567" s="6">
        <f t="shared" si="122"/>
        <v>350.25416933161495</v>
      </c>
      <c r="V1567" s="6">
        <f t="shared" si="123"/>
        <v>2019</v>
      </c>
      <c r="W1567" s="10" t="str">
        <f>IFERROR(VLOOKUP(VALUE(D1567),'HSN Lookup'!$A:$B,2,0),"Unknown")</f>
        <v>Household Steel Items</v>
      </c>
      <c r="X1567" s="6" t="str">
        <f t="shared" si="124"/>
        <v>Other</v>
      </c>
    </row>
    <row r="1568" spans="1:24">
      <c r="A1568" s="25" t="s">
        <v>24</v>
      </c>
      <c r="B1568" s="6" t="s">
        <v>2091</v>
      </c>
      <c r="C1568" s="6" t="s">
        <v>26</v>
      </c>
      <c r="D1568" s="26" t="s">
        <v>32</v>
      </c>
      <c r="E1568" s="6" t="s">
        <v>2095</v>
      </c>
      <c r="F1568" s="6" t="str">
        <f>LEFT(E1568, FIND(" ", E1568)-1)</f>
        <v>SM1168</v>
      </c>
      <c r="G1568" s="6" t="str" cm="1">
        <f t="array" ref="G1568">_xlfn.LET(
 _xlpm.txt, TRIM(E1568),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STEEL HANGER WITH HOOK</v>
      </c>
      <c r="H1568" s="6" t="str">
        <f t="shared" si="120"/>
        <v>SM1168</v>
      </c>
      <c r="I1568" s="6" t="str" cm="1">
        <f t="array" ref="I1568">_xlfn.LET(
 _xlpm.txt, E1568,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68" s="6" cm="1">
        <f t="array" ref="J1568">_xlfn.LET(
 _xlpm.txt, E1568,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28200</v>
      </c>
      <c r="K1568" s="6" t="str" cm="1">
        <f t="array" ref="K1568">_xlfn.LET(
 _xlpm.txt, E1568,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68" s="6" t="str">
        <f>IFERROR(_xlfn.TEXTAFTER(_xlfn.TEXTBEFORE(E1568," PER"),"USD ")," ")</f>
        <v>1.22</v>
      </c>
      <c r="M1568" s="6" t="str">
        <f t="shared" si="121"/>
        <v>PCS</v>
      </c>
      <c r="N1568" s="6">
        <v>5452</v>
      </c>
      <c r="O1568" s="6" t="s">
        <v>28</v>
      </c>
      <c r="P1568" s="6">
        <v>454.3225917094644</v>
      </c>
      <c r="Q1568" s="6">
        <v>2476966.77</v>
      </c>
      <c r="R1568" s="6">
        <v>6.4626257711161372</v>
      </c>
      <c r="S1568" s="6">
        <v>35234.235704125182</v>
      </c>
      <c r="T1568" s="27">
        <v>602398.4</v>
      </c>
      <c r="U1568" s="6">
        <f t="shared" si="122"/>
        <v>460.78521748058051</v>
      </c>
      <c r="V1568" s="6">
        <f t="shared" si="123"/>
        <v>2019</v>
      </c>
      <c r="W1568" s="10" t="str">
        <f>IFERROR(VLOOKUP(VALUE(D1568),'HSN Lookup'!$A:$B,2,0),"Unknown")</f>
        <v>Household Steel Items</v>
      </c>
      <c r="X1568" s="6" t="str">
        <f t="shared" si="124"/>
        <v>Hanger</v>
      </c>
    </row>
    <row r="1569" spans="1:24">
      <c r="A1569" s="25" t="s">
        <v>24</v>
      </c>
      <c r="B1569" s="6" t="s">
        <v>2096</v>
      </c>
      <c r="C1569" s="6" t="s">
        <v>26</v>
      </c>
      <c r="D1569" s="26" t="s">
        <v>32</v>
      </c>
      <c r="E1569" s="6" t="s">
        <v>2097</v>
      </c>
      <c r="F1569" s="6"/>
      <c r="G1569" s="6" t="str" cm="1">
        <f t="array" ref="G1569">_xlfn.LET(
 _xlpm.txt, TRIM(E1569),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</v>
      </c>
      <c r="H1569" s="6" t="str">
        <f t="shared" si="120"/>
        <v xml:space="preserve"> ITEM NO.KW-868</v>
      </c>
      <c r="I1569" s="6" t="str" cm="1">
        <f t="array" ref="I1569">_xlfn.LET(
 _xlpm.txt, E1569,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69" s="6" t="str" cm="1">
        <f t="array" ref="J1569">_xlfn.LET(
 _xlpm.txt, E1569,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69" s="6" t="e" cm="1">
        <f t="array" ref="K1569">_xlfn.LET(
 _xlpm.txt, E1569,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69" s="6" t="str">
        <f>IFERROR(_xlfn.TEXTAFTER(_xlfn.TEXTBEFORE(E1569," PER"),"USD ")," ")</f>
        <v xml:space="preserve"> </v>
      </c>
      <c r="M1569" s="6" t="e">
        <f t="shared" si="121"/>
        <v>#VALUE!</v>
      </c>
      <c r="N1569" s="6">
        <v>9405.5</v>
      </c>
      <c r="O1569" s="6" t="s">
        <v>28</v>
      </c>
      <c r="P1569" s="6">
        <v>450.81483068417413</v>
      </c>
      <c r="Q1569" s="6">
        <v>4240138.8899999997</v>
      </c>
      <c r="R1569" s="6">
        <v>6.4127287437293621</v>
      </c>
      <c r="S1569" s="6">
        <v>60314.920199146523</v>
      </c>
      <c r="T1569" s="27">
        <v>1031201.8</v>
      </c>
      <c r="U1569" s="6">
        <f t="shared" si="122"/>
        <v>457.22755942790349</v>
      </c>
      <c r="V1569" s="6">
        <f t="shared" si="123"/>
        <v>2019</v>
      </c>
      <c r="W1569" s="10" t="str">
        <f>IFERROR(VLOOKUP(VALUE(D1569),'HSN Lookup'!$A:$B,2,0),"Unknown")</f>
        <v>Household Steel Items</v>
      </c>
      <c r="X1569" s="6" t="str">
        <f t="shared" si="124"/>
        <v>Other</v>
      </c>
    </row>
    <row r="1570" spans="1:24">
      <c r="A1570" s="25" t="s">
        <v>24</v>
      </c>
      <c r="B1570" s="6" t="s">
        <v>2096</v>
      </c>
      <c r="C1570" s="6" t="s">
        <v>26</v>
      </c>
      <c r="D1570" s="26" t="s">
        <v>32</v>
      </c>
      <c r="E1570" s="6" t="s">
        <v>2098</v>
      </c>
      <c r="F1570" s="6"/>
      <c r="G1570" s="6" t="str" cm="1">
        <f t="array" ref="G1570">_xlfn.LET(
 _xlpm.txt, TRIM(E1570),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 BOTTLE 1000ML</v>
      </c>
      <c r="H1570" s="6" t="str">
        <f t="shared" si="120"/>
        <v xml:space="preserve"> ITEM NO. KW-830</v>
      </c>
      <c r="I1570" s="6" t="str" cm="1">
        <f t="array" ref="I1570">_xlfn.LET(
 _xlpm.txt, E1570,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70" s="6" t="str" cm="1">
        <f t="array" ref="J1570">_xlfn.LET(
 _xlpm.txt, E1570,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70" s="6" t="e" cm="1">
        <f t="array" ref="K1570">_xlfn.LET(
 _xlpm.txt, E1570,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70" s="6" t="str">
        <f>IFERROR(_xlfn.TEXTAFTER(_xlfn.TEXTBEFORE(E1570," PER"),"USD ")," ")</f>
        <v xml:space="preserve"> </v>
      </c>
      <c r="M1570" s="6" t="e">
        <f t="shared" si="121"/>
        <v>#VALUE!</v>
      </c>
      <c r="N1570" s="6">
        <v>6790</v>
      </c>
      <c r="O1570" s="6" t="s">
        <v>28</v>
      </c>
      <c r="P1570" s="6">
        <v>383.81911634756989</v>
      </c>
      <c r="Q1570" s="6">
        <v>2606131.7999999998</v>
      </c>
      <c r="R1570" s="6">
        <v>5.4597313847449493</v>
      </c>
      <c r="S1570" s="6">
        <v>37071.576102418207</v>
      </c>
      <c r="T1570" s="27">
        <v>633811.30000000005</v>
      </c>
      <c r="U1570" s="6">
        <f t="shared" si="122"/>
        <v>389.27884773231483</v>
      </c>
      <c r="V1570" s="6">
        <f t="shared" si="123"/>
        <v>2019</v>
      </c>
      <c r="W1570" s="10" t="str">
        <f>IFERROR(VLOOKUP(VALUE(D1570),'HSN Lookup'!$A:$B,2,0),"Unknown")</f>
        <v>Household Steel Items</v>
      </c>
      <c r="X1570" s="6" t="str">
        <f t="shared" si="124"/>
        <v>Other</v>
      </c>
    </row>
    <row r="1571" spans="1:24">
      <c r="A1571" s="25" t="s">
        <v>24</v>
      </c>
      <c r="B1571" s="6" t="s">
        <v>2099</v>
      </c>
      <c r="C1571" s="6" t="s">
        <v>26</v>
      </c>
      <c r="D1571" s="26" t="s">
        <v>32</v>
      </c>
      <c r="E1571" s="6" t="s">
        <v>2100</v>
      </c>
      <c r="F1571" s="6" t="str">
        <f>LEFT(E1571, FIND(" ", E1571)-1)</f>
        <v>KWB-600F</v>
      </c>
      <c r="G1571" s="6" t="str" cm="1">
        <f t="array" ref="G1571">_xlfn.LET(
 _xlpm.txt, TRIM(E1571),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BOTTLE.</v>
      </c>
      <c r="H1571" s="6" t="str">
        <f t="shared" si="120"/>
        <v>KWB-600F</v>
      </c>
      <c r="I1571" s="6" t="str" cm="1">
        <f t="array" ref="I1571">_xlfn.LET(
 _xlpm.txt, E1571,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71" s="6" t="e" cm="1">
        <f t="array" ref="J1571">_xlfn.LET(
 _xlpm.txt, E1571,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#VALUE!</v>
      </c>
      <c r="K1571" s="6" t="str" cm="1">
        <f t="array" ref="K1571">_xlfn.LET(
 _xlpm.txt, E1571,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571" s="6" t="str">
        <f>IFERROR(_xlfn.TEXTAFTER(_xlfn.TEXTBEFORE(E1571," PER"),"USD ")," ")</f>
        <v xml:space="preserve"> </v>
      </c>
      <c r="M1571" s="6" t="str">
        <f t="shared" si="121"/>
        <v>PCS</v>
      </c>
      <c r="N1571" s="6">
        <v>7897.5</v>
      </c>
      <c r="O1571" s="6" t="s">
        <v>28</v>
      </c>
      <c r="P1571" s="6">
        <v>480.3020576131687</v>
      </c>
      <c r="Q1571" s="6">
        <v>3793185.5</v>
      </c>
      <c r="R1571" s="6">
        <v>6.8321772064462118</v>
      </c>
      <c r="S1571" s="6">
        <v>53957.119487908967</v>
      </c>
      <c r="T1571" s="27">
        <v>1156162.8999999999</v>
      </c>
      <c r="U1571" s="6">
        <f t="shared" si="122"/>
        <v>487.1342348196149</v>
      </c>
      <c r="V1571" s="6">
        <f t="shared" si="123"/>
        <v>2019</v>
      </c>
      <c r="W1571" s="10" t="str">
        <f>IFERROR(VLOOKUP(VALUE(D1571),'HSN Lookup'!$A:$B,2,0),"Unknown")</f>
        <v>Household Steel Items</v>
      </c>
      <c r="X1571" s="6" t="str">
        <f t="shared" si="124"/>
        <v>Other</v>
      </c>
    </row>
    <row r="1572" spans="1:24">
      <c r="A1572" s="25" t="s">
        <v>24</v>
      </c>
      <c r="B1572" s="6" t="s">
        <v>2101</v>
      </c>
      <c r="C1572" s="6" t="s">
        <v>26</v>
      </c>
      <c r="D1572" s="26" t="s">
        <v>32</v>
      </c>
      <c r="E1572" s="6" t="s">
        <v>2102</v>
      </c>
      <c r="F1572" s="6"/>
      <c r="G1572" s="6" t="str" cm="1">
        <f t="array" ref="G1572">_xlfn.LET(
 _xlpm.txt, TRIM(E1572),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SG-702-SB-01</v>
      </c>
      <c r="H1572" s="6" t="str">
        <f t="shared" si="120"/>
        <v>TOTAL 16344 - PCS</v>
      </c>
      <c r="I1572" s="6" t="str" cm="1">
        <f t="array" ref="I1572">_xlfn.LET(
 _xlpm.txt, E1572,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72" s="6" t="str" cm="1">
        <f t="array" ref="J1572">_xlfn.LET(
 _xlpm.txt, E1572,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72" s="6" t="e" cm="1">
        <f t="array" ref="K1572">_xlfn.LET(
 _xlpm.txt, E1572,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72" s="6" t="str">
        <f>IFERROR(_xlfn.TEXTAFTER(_xlfn.TEXTBEFORE(E1572," PER"),"USD ")," ")</f>
        <v xml:space="preserve"> </v>
      </c>
      <c r="M1572" s="6" t="e">
        <f t="shared" si="121"/>
        <v>#VALUE!</v>
      </c>
      <c r="N1572" s="6">
        <v>2587.8000000000002</v>
      </c>
      <c r="O1572" s="6" t="s">
        <v>28</v>
      </c>
      <c r="P1572" s="6">
        <v>574.11426308060891</v>
      </c>
      <c r="Q1572" s="6">
        <v>1485692.89</v>
      </c>
      <c r="R1572" s="6">
        <v>8.1666324762533282</v>
      </c>
      <c r="S1572" s="6">
        <v>21133.611522048359</v>
      </c>
      <c r="T1572" s="27">
        <v>361320.5</v>
      </c>
      <c r="U1572" s="6">
        <f t="shared" si="122"/>
        <v>582.28089555686222</v>
      </c>
      <c r="V1572" s="6">
        <f t="shared" si="123"/>
        <v>2019</v>
      </c>
      <c r="W1572" s="10" t="str">
        <f>IFERROR(VLOOKUP(VALUE(D1572),'HSN Lookup'!$A:$B,2,0),"Unknown")</f>
        <v>Household Steel Items</v>
      </c>
      <c r="X1572" s="6" t="str">
        <f t="shared" si="124"/>
        <v>Other</v>
      </c>
    </row>
    <row r="1573" spans="1:24">
      <c r="A1573" s="25" t="s">
        <v>24</v>
      </c>
      <c r="B1573" s="6" t="s">
        <v>2101</v>
      </c>
      <c r="C1573" s="6" t="s">
        <v>26</v>
      </c>
      <c r="D1573" s="26" t="s">
        <v>32</v>
      </c>
      <c r="E1573" s="6" t="s">
        <v>2103</v>
      </c>
      <c r="F1573" s="6"/>
      <c r="G1573" s="6" t="str" cm="1">
        <f t="array" ref="G1573">_xlfn.LET(
 _xlpm.txt, TRIM(E1573),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573" s="6" t="str">
        <f t="shared" si="120"/>
        <v xml:space="preserve">TOTAL 13824 - PCS </v>
      </c>
      <c r="I1573" s="6" t="str" cm="1">
        <f t="array" ref="I1573">_xlfn.LET(
 _xlpm.txt, E1573,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73" s="6" t="str" cm="1">
        <f t="array" ref="J1573">_xlfn.LET(
 _xlpm.txt, E1573,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73" s="6" t="e" cm="1">
        <f t="array" ref="K1573">_xlfn.LET(
 _xlpm.txt, E1573,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73" s="6" t="str">
        <f>IFERROR(_xlfn.TEXTAFTER(_xlfn.TEXTBEFORE(E1573," PER"),"USD ")," ")</f>
        <v xml:space="preserve"> </v>
      </c>
      <c r="M1573" s="6" t="e">
        <f t="shared" si="121"/>
        <v>#VALUE!</v>
      </c>
      <c r="N1573" s="6">
        <v>2457.6</v>
      </c>
      <c r="O1573" s="6" t="s">
        <v>28</v>
      </c>
      <c r="P1573" s="6">
        <v>462.83658040364583</v>
      </c>
      <c r="Q1573" s="6">
        <v>1137467.18</v>
      </c>
      <c r="R1573" s="6">
        <v>6.5837351408768967</v>
      </c>
      <c r="S1573" s="6">
        <v>16180.18748221906</v>
      </c>
      <c r="T1573" s="27">
        <v>276632</v>
      </c>
      <c r="U1573" s="6">
        <f t="shared" si="122"/>
        <v>469.42031554452274</v>
      </c>
      <c r="V1573" s="6">
        <f t="shared" si="123"/>
        <v>2019</v>
      </c>
      <c r="W1573" s="10" t="str">
        <f>IFERROR(VLOOKUP(VALUE(D1573),'HSN Lookup'!$A:$B,2,0),"Unknown")</f>
        <v>Household Steel Items</v>
      </c>
      <c r="X1573" s="6" t="str">
        <f t="shared" si="124"/>
        <v>Other</v>
      </c>
    </row>
    <row r="1574" spans="1:24">
      <c r="A1574" s="25" t="s">
        <v>24</v>
      </c>
      <c r="B1574" s="6" t="s">
        <v>2101</v>
      </c>
      <c r="C1574" s="6" t="s">
        <v>26</v>
      </c>
      <c r="D1574" s="26" t="s">
        <v>32</v>
      </c>
      <c r="E1574" s="6" t="s">
        <v>2104</v>
      </c>
      <c r="F1574" s="6"/>
      <c r="G1574" s="6" t="str" cm="1">
        <f t="array" ref="G1574">_xlfn.LET(
 _xlpm.txt, TRIM(E1574),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 ML SK750-SL-01</v>
      </c>
      <c r="H1574" s="6" t="str">
        <f t="shared" si="120"/>
        <v xml:space="preserve">TOTAL 12600 - PCS </v>
      </c>
      <c r="I1574" s="6" t="str" cm="1">
        <f t="array" ref="I1574">_xlfn.LET(
 _xlpm.txt, E1574,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74" s="6" t="str" cm="1">
        <f t="array" ref="J1574">_xlfn.LET(
 _xlpm.txt, E1574,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74" s="6" t="e" cm="1">
        <f t="array" ref="K1574">_xlfn.LET(
 _xlpm.txt, E1574,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74" s="6" t="str">
        <f>IFERROR(_xlfn.TEXTAFTER(_xlfn.TEXTBEFORE(E1574," PER"),"USD ")," ")</f>
        <v xml:space="preserve"> </v>
      </c>
      <c r="M1574" s="6" t="e">
        <f t="shared" si="121"/>
        <v>#VALUE!</v>
      </c>
      <c r="N1574" s="6">
        <v>2275</v>
      </c>
      <c r="O1574" s="6" t="s">
        <v>28</v>
      </c>
      <c r="P1574" s="6">
        <v>503.45401318681309</v>
      </c>
      <c r="Q1574" s="6">
        <v>1145357.8799999999</v>
      </c>
      <c r="R1574" s="6">
        <v>7.1615080111922218</v>
      </c>
      <c r="S1574" s="6">
        <v>16292.4307254623</v>
      </c>
      <c r="T1574" s="27">
        <v>278551.09999999998</v>
      </c>
      <c r="U1574" s="6">
        <f t="shared" si="122"/>
        <v>510.6155211980053</v>
      </c>
      <c r="V1574" s="6">
        <f t="shared" si="123"/>
        <v>2019</v>
      </c>
      <c r="W1574" s="10" t="str">
        <f>IFERROR(VLOOKUP(VALUE(D1574),'HSN Lookup'!$A:$B,2,0),"Unknown")</f>
        <v>Household Steel Items</v>
      </c>
      <c r="X1574" s="6" t="str">
        <f t="shared" si="124"/>
        <v>Other</v>
      </c>
    </row>
    <row r="1575" spans="1:24">
      <c r="A1575" s="25" t="s">
        <v>24</v>
      </c>
      <c r="B1575" s="6" t="s">
        <v>2105</v>
      </c>
      <c r="C1575" s="6" t="s">
        <v>26</v>
      </c>
      <c r="D1575" s="26" t="s">
        <v>29</v>
      </c>
      <c r="E1575" s="6" t="s">
        <v>2106</v>
      </c>
      <c r="F1575" s="6"/>
      <c r="G1575" s="6" t="str" cm="1">
        <f t="array" ref="G1575">_xlfn.LET(
 _xlpm.txt, TRIM(E1575),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SET-DR-2</v>
      </c>
      <c r="H1575" s="6" t="str">
        <f t="shared" si="120"/>
        <v>TOTAL 133000 SET</v>
      </c>
      <c r="I1575" s="6" t="str" cm="1">
        <f t="array" ref="I1575">_xlfn.LET(
 _xlpm.txt, E1575,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75" s="6" t="str" cm="1">
        <f t="array" ref="J1575">_xlfn.LET(
 _xlpm.txt, E1575,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75" s="6" t="e" cm="1">
        <f t="array" ref="K1575">_xlfn.LET(
 _xlpm.txt, E1575,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75" s="6" t="str">
        <f>IFERROR(_xlfn.TEXTAFTER(_xlfn.TEXTBEFORE(E1575," PER"),"USD ")," ")</f>
        <v xml:space="preserve"> </v>
      </c>
      <c r="M1575" s="6" t="e">
        <f t="shared" si="121"/>
        <v>#VALUE!</v>
      </c>
      <c r="N1575" s="6">
        <v>8645</v>
      </c>
      <c r="O1575" s="6" t="s">
        <v>28</v>
      </c>
      <c r="P1575" s="6">
        <v>225.1667761711972</v>
      </c>
      <c r="Q1575" s="6">
        <v>1946566.78</v>
      </c>
      <c r="R1575" s="6">
        <v>3.2029413395618378</v>
      </c>
      <c r="S1575" s="6">
        <v>27689.427880512088</v>
      </c>
      <c r="T1575" s="27">
        <v>603046.40000000002</v>
      </c>
      <c r="U1575" s="6">
        <f t="shared" si="122"/>
        <v>228.36971751075905</v>
      </c>
      <c r="V1575" s="6">
        <f t="shared" si="123"/>
        <v>2019</v>
      </c>
      <c r="W1575" s="10" t="str">
        <f>IFERROR(VLOOKUP(VALUE(D1575),'HSN Lookup'!$A:$B,2,0),"Unknown")</f>
        <v>Steel Scrubbers</v>
      </c>
      <c r="X1575" s="6" t="str">
        <f t="shared" si="124"/>
        <v>Scrubber</v>
      </c>
    </row>
    <row r="1576" spans="1:24">
      <c r="A1576" s="25" t="s">
        <v>24</v>
      </c>
      <c r="B1576" s="6" t="s">
        <v>2105</v>
      </c>
      <c r="C1576" s="6" t="s">
        <v>26</v>
      </c>
      <c r="D1576" s="26" t="s">
        <v>32</v>
      </c>
      <c r="E1576" s="6" t="s">
        <v>2107</v>
      </c>
      <c r="F1576" s="6"/>
      <c r="G1576" s="6" t="str" cm="1">
        <f t="array" ref="G1576">_xlfn.LET(
 _xlpm.txt, TRIM(E1576),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576" s="6" t="str">
        <f t="shared" si="120"/>
        <v>MILD STEEL</v>
      </c>
      <c r="I1576" s="6" t="str" cm="1">
        <f t="array" ref="I1576">_xlfn.LET(
 _xlpm.txt, E1576,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76" s="6" t="str" cm="1">
        <f t="array" ref="J1576">_xlfn.LET(
 _xlpm.txt, E1576,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76" s="6" t="e" cm="1">
        <f t="array" ref="K1576">_xlfn.LET(
 _xlpm.txt, E1576,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76" s="6" t="str">
        <f>IFERROR(_xlfn.TEXTAFTER(_xlfn.TEXTBEFORE(E1576," PER"),"USD ")," ")</f>
        <v xml:space="preserve"> </v>
      </c>
      <c r="M1576" s="6" t="e">
        <f t="shared" si="121"/>
        <v>#VALUE!</v>
      </c>
      <c r="N1576" s="6">
        <v>2310</v>
      </c>
      <c r="O1576" s="6" t="s">
        <v>28</v>
      </c>
      <c r="P1576" s="6">
        <v>491.35166666666669</v>
      </c>
      <c r="Q1576" s="6">
        <v>1135022.3500000001</v>
      </c>
      <c r="R1576" s="6">
        <v>6.9893551446183029</v>
      </c>
      <c r="S1576" s="6">
        <v>16145.41038406828</v>
      </c>
      <c r="T1576" s="27">
        <v>276037.40000000002</v>
      </c>
      <c r="U1576" s="6">
        <f t="shared" si="122"/>
        <v>498.34102181128497</v>
      </c>
      <c r="V1576" s="6">
        <f t="shared" si="123"/>
        <v>2019</v>
      </c>
      <c r="W1576" s="10" t="str">
        <f>IFERROR(VLOOKUP(VALUE(D1576),'HSN Lookup'!$A:$B,2,0),"Unknown")</f>
        <v>Household Steel Items</v>
      </c>
      <c r="X1576" s="6" t="str">
        <f t="shared" si="124"/>
        <v>Tea Strainer</v>
      </c>
    </row>
    <row r="1577" spans="1:24">
      <c r="A1577" s="25" t="s">
        <v>24</v>
      </c>
      <c r="B1577" s="6" t="s">
        <v>2108</v>
      </c>
      <c r="C1577" s="6" t="s">
        <v>26</v>
      </c>
      <c r="D1577" s="26" t="s">
        <v>32</v>
      </c>
      <c r="E1577" s="6" t="s">
        <v>2109</v>
      </c>
      <c r="F1577" s="6"/>
      <c r="G1577" s="6" t="str" cm="1">
        <f t="array" ref="G1577">_xlfn.LET(
 _xlpm.txt, TRIM(E1577),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 ML SK750-SL-01</v>
      </c>
      <c r="H1577" s="6" t="str">
        <f t="shared" si="120"/>
        <v xml:space="preserve">TOTAL 2268 - PCS </v>
      </c>
      <c r="I1577" s="6" t="str" cm="1">
        <f t="array" ref="I1577">_xlfn.LET(
 _xlpm.txt, E1577,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77" s="6" t="str" cm="1">
        <f t="array" ref="J1577">_xlfn.LET(
 _xlpm.txt, E1577,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77" s="6" t="e" cm="1">
        <f t="array" ref="K1577">_xlfn.LET(
 _xlpm.txt, E1577,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77" s="6" t="str">
        <f>IFERROR(_xlfn.TEXTAFTER(_xlfn.TEXTBEFORE(E1577," PER"),"USD ")," ")</f>
        <v xml:space="preserve"> </v>
      </c>
      <c r="M1577" s="6" t="e">
        <f t="shared" si="121"/>
        <v>#VALUE!</v>
      </c>
      <c r="N1577" s="6">
        <v>428.4</v>
      </c>
      <c r="O1577" s="6" t="s">
        <v>28</v>
      </c>
      <c r="P1577" s="6">
        <v>488.15485527544348</v>
      </c>
      <c r="Q1577" s="6">
        <v>209125.54</v>
      </c>
      <c r="R1577" s="6">
        <v>6.8609255836323753</v>
      </c>
      <c r="S1577" s="6">
        <v>2939.2205200281101</v>
      </c>
      <c r="T1577" s="27">
        <v>50859.4</v>
      </c>
      <c r="U1577" s="6">
        <f t="shared" si="122"/>
        <v>495.01578085907585</v>
      </c>
      <c r="V1577" s="6">
        <f t="shared" si="123"/>
        <v>2019</v>
      </c>
      <c r="W1577" s="10" t="str">
        <f>IFERROR(VLOOKUP(VALUE(D1577),'HSN Lookup'!$A:$B,2,0),"Unknown")</f>
        <v>Household Steel Items</v>
      </c>
      <c r="X1577" s="6" t="str">
        <f t="shared" si="124"/>
        <v>Other</v>
      </c>
    </row>
    <row r="1578" spans="1:24">
      <c r="A1578" s="25" t="s">
        <v>24</v>
      </c>
      <c r="B1578" s="6" t="s">
        <v>2108</v>
      </c>
      <c r="C1578" s="6" t="s">
        <v>26</v>
      </c>
      <c r="D1578" s="26" t="s">
        <v>32</v>
      </c>
      <c r="E1578" s="6" t="s">
        <v>2110</v>
      </c>
      <c r="F1578" s="6"/>
      <c r="G1578" s="6" t="str" cm="1">
        <f t="array" ref="G1578">_xlfn.LET(
 _xlpm.txt, TRIM(E1578),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WATER BOTTLE 750ML SB-08</v>
      </c>
      <c r="H1578" s="6" t="str">
        <f t="shared" si="120"/>
        <v>TOTAL 10800 PCS</v>
      </c>
      <c r="I1578" s="6" t="str" cm="1">
        <f t="array" ref="I1578">_xlfn.LET(
 _xlpm.txt, E1578,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78" s="6" t="str" cm="1">
        <f t="array" ref="J1578">_xlfn.LET(
 _xlpm.txt, E1578,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78" s="6" t="e" cm="1">
        <f t="array" ref="K1578">_xlfn.LET(
 _xlpm.txt, E1578,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78" s="6" t="str">
        <f>IFERROR(_xlfn.TEXTAFTER(_xlfn.TEXTBEFORE(E1578," PER"),"USD ")," ")</f>
        <v xml:space="preserve"> </v>
      </c>
      <c r="M1578" s="6" t="e">
        <f t="shared" si="121"/>
        <v>#VALUE!</v>
      </c>
      <c r="N1578" s="6">
        <v>1800</v>
      </c>
      <c r="O1578" s="6" t="s">
        <v>28</v>
      </c>
      <c r="P1578" s="6">
        <v>542.2213888888889</v>
      </c>
      <c r="Q1578" s="6">
        <v>975998.5</v>
      </c>
      <c r="R1578" s="6">
        <v>7.6208206449597871</v>
      </c>
      <c r="S1578" s="6">
        <v>13717.477160927619</v>
      </c>
      <c r="T1578" s="27">
        <v>237362.9</v>
      </c>
      <c r="U1578" s="6">
        <f t="shared" si="122"/>
        <v>549.84220953384863</v>
      </c>
      <c r="V1578" s="6">
        <f t="shared" si="123"/>
        <v>2019</v>
      </c>
      <c r="W1578" s="10" t="str">
        <f>IFERROR(VLOOKUP(VALUE(D1578),'HSN Lookup'!$A:$B,2,0),"Unknown")</f>
        <v>Household Steel Items</v>
      </c>
      <c r="X1578" s="6" t="str">
        <f t="shared" si="124"/>
        <v>Other</v>
      </c>
    </row>
    <row r="1579" spans="1:24">
      <c r="A1579" s="25" t="s">
        <v>24</v>
      </c>
      <c r="B1579" s="6" t="s">
        <v>2108</v>
      </c>
      <c r="C1579" s="6" t="s">
        <v>26</v>
      </c>
      <c r="D1579" s="26" t="s">
        <v>32</v>
      </c>
      <c r="E1579" s="6" t="s">
        <v>2059</v>
      </c>
      <c r="F1579" s="6"/>
      <c r="G1579" s="6" t="str" cm="1">
        <f t="array" ref="G1579">_xlfn.LET(
 _xlpm.txt, TRIM(E1579),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1579" s="6" t="str">
        <f t="shared" si="120"/>
        <v>MILD STEEL</v>
      </c>
      <c r="I1579" s="6" t="str" cm="1">
        <f t="array" ref="I1579">_xlfn.LET(
 _xlpm.txt, E1579,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79" s="6" t="str" cm="1">
        <f t="array" ref="J1579">_xlfn.LET(
 _xlpm.txt, E1579,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79" s="6" t="e" cm="1">
        <f t="array" ref="K1579">_xlfn.LET(
 _xlpm.txt, E1579,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79" s="6" t="str">
        <f>IFERROR(_xlfn.TEXTAFTER(_xlfn.TEXTBEFORE(E1579," PER"),"USD ")," ")</f>
        <v xml:space="preserve"> </v>
      </c>
      <c r="M1579" s="6" t="e">
        <f t="shared" si="121"/>
        <v>#VALUE!</v>
      </c>
      <c r="N1579" s="6">
        <v>1445</v>
      </c>
      <c r="O1579" s="6" t="s">
        <v>28</v>
      </c>
      <c r="P1579" s="6">
        <v>528.44280276816608</v>
      </c>
      <c r="Q1579" s="6">
        <v>763599.85</v>
      </c>
      <c r="R1579" s="6">
        <v>7.4271651829678991</v>
      </c>
      <c r="S1579" s="6">
        <v>10732.25368938861</v>
      </c>
      <c r="T1579" s="27">
        <v>185707.5</v>
      </c>
      <c r="U1579" s="6">
        <f t="shared" si="122"/>
        <v>535.86996795113396</v>
      </c>
      <c r="V1579" s="6">
        <f t="shared" si="123"/>
        <v>2019</v>
      </c>
      <c r="W1579" s="10" t="str">
        <f>IFERROR(VLOOKUP(VALUE(D1579),'HSN Lookup'!$A:$B,2,0),"Unknown")</f>
        <v>Household Steel Items</v>
      </c>
      <c r="X1579" s="6" t="str">
        <f t="shared" si="124"/>
        <v>Other</v>
      </c>
    </row>
    <row r="1580" spans="1:24">
      <c r="A1580" s="25" t="s">
        <v>24</v>
      </c>
      <c r="B1580" s="6" t="s">
        <v>2108</v>
      </c>
      <c r="C1580" s="6" t="s">
        <v>26</v>
      </c>
      <c r="D1580" s="26" t="s">
        <v>32</v>
      </c>
      <c r="E1580" s="6" t="s">
        <v>2111</v>
      </c>
      <c r="F1580" s="6"/>
      <c r="G1580" s="6" t="str" cm="1">
        <f t="array" ref="G1580">_xlfn.LET(
 _xlpm.txt, TRIM(E1580),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SG-702-SB-01</v>
      </c>
      <c r="H1580" s="6" t="str">
        <f t="shared" si="120"/>
        <v>TOTAL 12456 - PCS</v>
      </c>
      <c r="I1580" s="6" t="str" cm="1">
        <f t="array" ref="I1580">_xlfn.LET(
 _xlpm.txt, E1580,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80" s="6" t="str" cm="1">
        <f t="array" ref="J1580">_xlfn.LET(
 _xlpm.txt, E1580,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80" s="6" t="e" cm="1">
        <f t="array" ref="K1580">_xlfn.LET(
 _xlpm.txt, E1580,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80" s="6" t="str">
        <f>IFERROR(_xlfn.TEXTAFTER(_xlfn.TEXTBEFORE(E1580," PER"),"USD ")," ")</f>
        <v xml:space="preserve"> </v>
      </c>
      <c r="M1580" s="6" t="e">
        <f t="shared" si="121"/>
        <v>#VALUE!</v>
      </c>
      <c r="N1580" s="6">
        <v>2076</v>
      </c>
      <c r="O1580" s="6" t="s">
        <v>28</v>
      </c>
      <c r="P1580" s="6">
        <v>553.24214836223507</v>
      </c>
      <c r="Q1580" s="6">
        <v>1148530.7</v>
      </c>
      <c r="R1580" s="6">
        <v>7.7757153670026007</v>
      </c>
      <c r="S1580" s="6">
        <v>16142.3851018974</v>
      </c>
      <c r="T1580" s="27">
        <v>279322.7</v>
      </c>
      <c r="U1580" s="6">
        <f t="shared" si="122"/>
        <v>561.01786372923766</v>
      </c>
      <c r="V1580" s="6">
        <f t="shared" si="123"/>
        <v>2019</v>
      </c>
      <c r="W1580" s="10" t="str">
        <f>IFERROR(VLOOKUP(VALUE(D1580),'HSN Lookup'!$A:$B,2,0),"Unknown")</f>
        <v>Household Steel Items</v>
      </c>
      <c r="X1580" s="6" t="str">
        <f t="shared" si="124"/>
        <v>Other</v>
      </c>
    </row>
    <row r="1581" spans="1:24">
      <c r="A1581" s="25" t="s">
        <v>24</v>
      </c>
      <c r="B1581" s="6" t="s">
        <v>2108</v>
      </c>
      <c r="C1581" s="6" t="s">
        <v>26</v>
      </c>
      <c r="D1581" s="26" t="s">
        <v>32</v>
      </c>
      <c r="E1581" s="6" t="s">
        <v>2112</v>
      </c>
      <c r="F1581" s="6"/>
      <c r="G1581" s="6" t="str" cm="1">
        <f t="array" ref="G1581">_xlfn.LET(
 _xlpm.txt, TRIM(E1581),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581" s="6" t="str">
        <f t="shared" si="120"/>
        <v>TOTAL 3 - 456 PCS</v>
      </c>
      <c r="I1581" s="6" t="str" cm="1">
        <f t="array" ref="I1581">_xlfn.LET(
 _xlpm.txt, E1581,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81" s="6" t="str" cm="1">
        <f t="array" ref="J1581">_xlfn.LET(
 _xlpm.txt, E1581,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81" s="6" t="e" cm="1">
        <f t="array" ref="K1581">_xlfn.LET(
 _xlpm.txt, E1581,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81" s="6" t="str">
        <f>IFERROR(_xlfn.TEXTAFTER(_xlfn.TEXTBEFORE(E1581," PER"),"USD ")," ")</f>
        <v xml:space="preserve"> </v>
      </c>
      <c r="M1581" s="6" t="e">
        <f t="shared" si="121"/>
        <v>#VALUE!</v>
      </c>
      <c r="N1581" s="6">
        <v>576</v>
      </c>
      <c r="O1581" s="6" t="s">
        <v>28</v>
      </c>
      <c r="P1581" s="6">
        <v>450.52845486111107</v>
      </c>
      <c r="Q1581" s="6">
        <v>259504.39</v>
      </c>
      <c r="R1581" s="6">
        <v>6.3320935328336061</v>
      </c>
      <c r="S1581" s="6">
        <v>3647.2858749121569</v>
      </c>
      <c r="T1581" s="27">
        <v>63111.4</v>
      </c>
      <c r="U1581" s="6">
        <f t="shared" si="122"/>
        <v>456.86054839394467</v>
      </c>
      <c r="V1581" s="6">
        <f t="shared" si="123"/>
        <v>2019</v>
      </c>
      <c r="W1581" s="10" t="str">
        <f>IFERROR(VLOOKUP(VALUE(D1581),'HSN Lookup'!$A:$B,2,0),"Unknown")</f>
        <v>Household Steel Items</v>
      </c>
      <c r="X1581" s="6" t="str">
        <f t="shared" si="124"/>
        <v>Other</v>
      </c>
    </row>
    <row r="1582" spans="1:24">
      <c r="A1582" s="25" t="s">
        <v>24</v>
      </c>
      <c r="B1582" s="6" t="s">
        <v>2113</v>
      </c>
      <c r="C1582" s="6" t="s">
        <v>26</v>
      </c>
      <c r="D1582" s="26" t="s">
        <v>32</v>
      </c>
      <c r="E1582" s="6" t="s">
        <v>2114</v>
      </c>
      <c r="F1582" s="6" t="str">
        <f>LEFT(E1582, FIND(" ", E1582)-1)</f>
        <v>RYX-02-020</v>
      </c>
      <c r="G1582" s="6" t="str" cm="1">
        <f t="array" ref="G1582">_xlfn.LET(
 _xlpm.txt, TRIM(E1582),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582" s="6" t="str">
        <f t="shared" si="120"/>
        <v>OTHER ARTI - CLES OF HOUSEHOLD OF IRON &amp; STEEL</v>
      </c>
      <c r="I1582" s="6" t="str" cm="1">
        <f t="array" ref="I1582">_xlfn.LET(
 _xlpm.txt, E1582,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82" s="6" t="str" cm="1">
        <f t="array" ref="J1582">_xlfn.LET(
 _xlpm.txt, E1582,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82" s="6" t="e" cm="1">
        <f t="array" ref="K1582">_xlfn.LET(
 _xlpm.txt, E1582,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82" s="6" t="str">
        <f>IFERROR(_xlfn.TEXTAFTER(_xlfn.TEXTBEFORE(E1582," PER"),"USD ")," ")</f>
        <v xml:space="preserve"> </v>
      </c>
      <c r="M1582" s="6" t="e">
        <f t="shared" si="121"/>
        <v>#VALUE!</v>
      </c>
      <c r="N1582" s="6">
        <v>4004</v>
      </c>
      <c r="O1582" s="6" t="s">
        <v>28</v>
      </c>
      <c r="P1582" s="6">
        <v>316.85299950049949</v>
      </c>
      <c r="Q1582" s="6">
        <v>1268679.4099999999</v>
      </c>
      <c r="R1582" s="6">
        <v>4.4533099016233244</v>
      </c>
      <c r="S1582" s="6">
        <v>17831.052846099781</v>
      </c>
      <c r="T1582" s="27">
        <v>308542.8</v>
      </c>
      <c r="U1582" s="6">
        <f t="shared" si="122"/>
        <v>321.30630940212279</v>
      </c>
      <c r="V1582" s="6">
        <f t="shared" si="123"/>
        <v>2019</v>
      </c>
      <c r="W1582" s="10" t="str">
        <f>IFERROR(VLOOKUP(VALUE(D1582),'HSN Lookup'!$A:$B,2,0),"Unknown")</f>
        <v>Household Steel Items</v>
      </c>
      <c r="X1582" s="6" t="str">
        <f t="shared" si="124"/>
        <v>Cloth Stand</v>
      </c>
    </row>
    <row r="1583" spans="1:24">
      <c r="A1583" s="25" t="s">
        <v>24</v>
      </c>
      <c r="B1583" s="6" t="s">
        <v>2113</v>
      </c>
      <c r="C1583" s="6" t="s">
        <v>26</v>
      </c>
      <c r="D1583" s="26" t="s">
        <v>32</v>
      </c>
      <c r="E1583" s="6" t="s">
        <v>2078</v>
      </c>
      <c r="F1583" s="6" t="str">
        <f>LEFT(E1583, FIND(" ", E1583)-1)</f>
        <v>RYX-02-021A</v>
      </c>
      <c r="G1583" s="6" t="str" cm="1">
        <f t="array" ref="G1583">_xlfn.LET(
 _xlpm.txt, TRIM(E1583),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583" s="6" t="str">
        <f t="shared" si="120"/>
        <v>OTHER ART - ICLES OF HOUSEHOLD OF IRON &amp; STEEL</v>
      </c>
      <c r="I1583" s="6" t="str" cm="1">
        <f t="array" ref="I1583">_xlfn.LET(
 _xlpm.txt, E1583,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83" s="6" t="str" cm="1">
        <f t="array" ref="J1583">_xlfn.LET(
 _xlpm.txt, E1583,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83" s="6" t="e" cm="1">
        <f t="array" ref="K1583">_xlfn.LET(
 _xlpm.txt, E1583,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83" s="6" t="str">
        <f>IFERROR(_xlfn.TEXTAFTER(_xlfn.TEXTBEFORE(E1583," PER"),"USD ")," ")</f>
        <v xml:space="preserve"> </v>
      </c>
      <c r="M1583" s="6" t="e">
        <f t="shared" si="121"/>
        <v>#VALUE!</v>
      </c>
      <c r="N1583" s="6">
        <v>23760</v>
      </c>
      <c r="O1583" s="6" t="s">
        <v>28</v>
      </c>
      <c r="P1583" s="6">
        <v>175.02637457912459</v>
      </c>
      <c r="Q1583" s="6">
        <v>4158626.66</v>
      </c>
      <c r="R1583" s="6">
        <v>2.459963100198518</v>
      </c>
      <c r="S1583" s="6">
        <v>58448.72326071679</v>
      </c>
      <c r="T1583" s="27">
        <v>1011378.1</v>
      </c>
      <c r="U1583" s="6">
        <f t="shared" si="122"/>
        <v>177.4863376793231</v>
      </c>
      <c r="V1583" s="6">
        <f t="shared" si="123"/>
        <v>2019</v>
      </c>
      <c r="W1583" s="10" t="str">
        <f>IFERROR(VLOOKUP(VALUE(D1583),'HSN Lookup'!$A:$B,2,0),"Unknown")</f>
        <v>Household Steel Items</v>
      </c>
      <c r="X1583" s="6" t="str">
        <f t="shared" si="124"/>
        <v>Cloth Stand</v>
      </c>
    </row>
    <row r="1584" spans="1:24">
      <c r="A1584" s="25" t="s">
        <v>24</v>
      </c>
      <c r="B1584" s="6" t="s">
        <v>2115</v>
      </c>
      <c r="C1584" s="6" t="s">
        <v>26</v>
      </c>
      <c r="D1584" s="26" t="s">
        <v>32</v>
      </c>
      <c r="E1584" s="6" t="s">
        <v>2116</v>
      </c>
      <c r="F1584" s="6"/>
      <c r="G1584" s="6" t="str" cm="1">
        <f t="array" ref="G1584">_xlfn.LET(
 _xlpm.txt, TRIM(E1584),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-MP-96</v>
      </c>
      <c r="H1584" s="6" t="str">
        <f t="shared" si="120"/>
        <v>MILD STEEL</v>
      </c>
      <c r="I1584" s="6" t="str" cm="1">
        <f t="array" ref="I1584">_xlfn.LET(
 _xlpm.txt, E1584,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84" s="6" t="str" cm="1">
        <f t="array" ref="J1584">_xlfn.LET(
 _xlpm.txt, E1584,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84" s="6" t="e" cm="1">
        <f t="array" ref="K1584">_xlfn.LET(
 _xlpm.txt, E1584,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84" s="6" t="str">
        <f>IFERROR(_xlfn.TEXTAFTER(_xlfn.TEXTBEFORE(E1584," PER"),"USD ")," ")</f>
        <v xml:space="preserve"> </v>
      </c>
      <c r="M1584" s="6" t="e">
        <f t="shared" si="121"/>
        <v>#VALUE!</v>
      </c>
      <c r="N1584" s="6">
        <v>69.3</v>
      </c>
      <c r="O1584" s="6" t="s">
        <v>28</v>
      </c>
      <c r="P1584" s="6">
        <v>258.35858585858591</v>
      </c>
      <c r="Q1584" s="6">
        <v>17904.25</v>
      </c>
      <c r="R1584" s="6">
        <v>3.6311818110834269</v>
      </c>
      <c r="S1584" s="6">
        <v>251.6408995080815</v>
      </c>
      <c r="T1584" s="27">
        <v>4354.3</v>
      </c>
      <c r="U1584" s="6">
        <f t="shared" si="122"/>
        <v>261.98976766966933</v>
      </c>
      <c r="V1584" s="6">
        <f t="shared" si="123"/>
        <v>2019</v>
      </c>
      <c r="W1584" s="10" t="str">
        <f>IFERROR(VLOOKUP(VALUE(D1584),'HSN Lookup'!$A:$B,2,0),"Unknown")</f>
        <v>Household Steel Items</v>
      </c>
      <c r="X1584" s="6" t="str">
        <f t="shared" si="124"/>
        <v>Holder</v>
      </c>
    </row>
    <row r="1585" spans="1:24">
      <c r="A1585" s="25" t="s">
        <v>24</v>
      </c>
      <c r="B1585" s="6" t="s">
        <v>2117</v>
      </c>
      <c r="C1585" s="6" t="s">
        <v>26</v>
      </c>
      <c r="D1585" s="26" t="s">
        <v>32</v>
      </c>
      <c r="E1585" s="6" t="s">
        <v>2118</v>
      </c>
      <c r="F1585" s="6" t="str">
        <f>LEFT(E1585, FIND(" ", E1585)-1)</f>
        <v>03-027I</v>
      </c>
      <c r="G1585" s="6" t="str" cm="1">
        <f t="array" ref="G1585">_xlfn.LET(
 _xlpm.txt, TRIM(E1585),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585" s="6" t="str">
        <f t="shared" si="120"/>
        <v>1824 PCS</v>
      </c>
      <c r="I1585" s="6" t="str" cm="1">
        <f t="array" ref="I1585">_xlfn.LET(
 _xlpm.txt, E1585,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85" s="6" t="str" cm="1">
        <f t="array" ref="J1585">_xlfn.LET(
 _xlpm.txt, E1585,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85" s="6" t="e" cm="1">
        <f t="array" ref="K1585">_xlfn.LET(
 _xlpm.txt, E1585,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85" s="6" t="str">
        <f>IFERROR(_xlfn.TEXTAFTER(_xlfn.TEXTBEFORE(E1585," PER"),"USD ")," ")</f>
        <v xml:space="preserve"> </v>
      </c>
      <c r="M1585" s="6" t="e">
        <f t="shared" si="121"/>
        <v>#VALUE!</v>
      </c>
      <c r="N1585" s="6">
        <v>10843.68</v>
      </c>
      <c r="O1585" s="6" t="s">
        <v>28</v>
      </c>
      <c r="P1585" s="6">
        <v>143.0971256990247</v>
      </c>
      <c r="Q1585" s="6">
        <v>1551699.44</v>
      </c>
      <c r="R1585" s="6">
        <v>2.0112034532540362</v>
      </c>
      <c r="S1585" s="6">
        <v>21808.84666198173</v>
      </c>
      <c r="T1585" s="27">
        <v>377373.3</v>
      </c>
      <c r="U1585" s="6">
        <f t="shared" si="122"/>
        <v>145.10832915227874</v>
      </c>
      <c r="V1585" s="6">
        <f t="shared" si="123"/>
        <v>2019</v>
      </c>
      <c r="W1585" s="10" t="str">
        <f>IFERROR(VLOOKUP(VALUE(D1585),'HSN Lookup'!$A:$B,2,0),"Unknown")</f>
        <v>Household Steel Items</v>
      </c>
      <c r="X1585" s="6" t="str">
        <f t="shared" si="124"/>
        <v>Other</v>
      </c>
    </row>
    <row r="1586" spans="1:24">
      <c r="A1586" s="25" t="s">
        <v>24</v>
      </c>
      <c r="B1586" s="6" t="s">
        <v>2119</v>
      </c>
      <c r="C1586" s="6" t="s">
        <v>26</v>
      </c>
      <c r="D1586" s="26" t="s">
        <v>32</v>
      </c>
      <c r="E1586" s="6" t="s">
        <v>2120</v>
      </c>
      <c r="F1586" s="6"/>
      <c r="G1586" s="6" t="str" cm="1">
        <f t="array" ref="G1586">_xlfn.LET(
 _xlpm.txt, TRIM(E1586),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 BOTTLE 750ML</v>
      </c>
      <c r="H1586" s="6" t="str">
        <f t="shared" si="120"/>
        <v>ITEM NO. KW-820</v>
      </c>
      <c r="I1586" s="6" t="str" cm="1">
        <f t="array" ref="I1586">_xlfn.LET(
 _xlpm.txt, E1586,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86" s="6" t="str" cm="1">
        <f t="array" ref="J1586">_xlfn.LET(
 _xlpm.txt, E1586,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86" s="6" t="e" cm="1">
        <f t="array" ref="K1586">_xlfn.LET(
 _xlpm.txt, E1586,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86" s="6" t="str">
        <f>IFERROR(_xlfn.TEXTAFTER(_xlfn.TEXTBEFORE(E1586," PER"),"USD ")," ")</f>
        <v xml:space="preserve"> </v>
      </c>
      <c r="M1586" s="6" t="e">
        <f t="shared" si="121"/>
        <v>#VALUE!</v>
      </c>
      <c r="N1586" s="6">
        <v>7860</v>
      </c>
      <c r="O1586" s="6" t="s">
        <v>28</v>
      </c>
      <c r="P1586" s="6">
        <v>418.00251017811712</v>
      </c>
      <c r="Q1586" s="6">
        <v>3285499.73</v>
      </c>
      <c r="R1586" s="6">
        <v>5.8749474374998876</v>
      </c>
      <c r="S1586" s="6">
        <v>46177.08685874912</v>
      </c>
      <c r="T1586" s="27">
        <v>799033.6</v>
      </c>
      <c r="U1586" s="6">
        <f t="shared" si="122"/>
        <v>423.877457615617</v>
      </c>
      <c r="V1586" s="6">
        <f t="shared" si="123"/>
        <v>2019</v>
      </c>
      <c r="W1586" s="10" t="str">
        <f>IFERROR(VLOOKUP(VALUE(D1586),'HSN Lookup'!$A:$B,2,0),"Unknown")</f>
        <v>Household Steel Items</v>
      </c>
      <c r="X1586" s="6" t="str">
        <f t="shared" si="124"/>
        <v>Other</v>
      </c>
    </row>
    <row r="1587" spans="1:24">
      <c r="A1587" s="25" t="s">
        <v>24</v>
      </c>
      <c r="B1587" s="6" t="s">
        <v>2121</v>
      </c>
      <c r="C1587" s="6" t="s">
        <v>26</v>
      </c>
      <c r="D1587" s="26" t="s">
        <v>32</v>
      </c>
      <c r="E1587" s="6" t="s">
        <v>2122</v>
      </c>
      <c r="F1587" s="6" t="str">
        <f>LEFT(E1587, FIND(" ", E1587)-1)</f>
        <v>RYX-02-021A</v>
      </c>
      <c r="G1587" s="6" t="str" cm="1">
        <f t="array" ref="G1587">_xlfn.LET(
 _xlpm.txt, TRIM(E1587),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587" s="6" t="str">
        <f t="shared" si="120"/>
        <v>OTHER ART - ICLES OF HOUSEHOLD OF IRON &amp; STEEL</v>
      </c>
      <c r="I1587" s="6" t="str" cm="1">
        <f t="array" ref="I1587">_xlfn.LET(
 _xlpm.txt, E1587,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87" s="6" t="str" cm="1">
        <f t="array" ref="J1587">_xlfn.LET(
 _xlpm.txt, E1587,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87" s="6" t="e" cm="1">
        <f t="array" ref="K1587">_xlfn.LET(
 _xlpm.txt, E1587,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87" s="6" t="str">
        <f>IFERROR(_xlfn.TEXTAFTER(_xlfn.TEXTBEFORE(E1587," PER"),"USD ")," ")</f>
        <v xml:space="preserve"> </v>
      </c>
      <c r="M1587" s="6" t="e">
        <f t="shared" si="121"/>
        <v>#VALUE!</v>
      </c>
      <c r="N1587" s="6">
        <v>28512</v>
      </c>
      <c r="O1587" s="6" t="s">
        <v>28</v>
      </c>
      <c r="P1587" s="6">
        <v>172.70012205387201</v>
      </c>
      <c r="Q1587" s="6">
        <v>4924025.88</v>
      </c>
      <c r="R1587" s="6">
        <v>2.4513856927448119</v>
      </c>
      <c r="S1587" s="6">
        <v>69893.908871540101</v>
      </c>
      <c r="T1587" s="27">
        <v>1197523.2</v>
      </c>
      <c r="U1587" s="6">
        <f t="shared" si="122"/>
        <v>175.15150774661683</v>
      </c>
      <c r="V1587" s="6">
        <f t="shared" si="123"/>
        <v>2019</v>
      </c>
      <c r="W1587" s="10" t="str">
        <f>IFERROR(VLOOKUP(VALUE(D1587),'HSN Lookup'!$A:$B,2,0),"Unknown")</f>
        <v>Household Steel Items</v>
      </c>
      <c r="X1587" s="6" t="str">
        <f t="shared" si="124"/>
        <v>Cloth Stand</v>
      </c>
    </row>
    <row r="1588" spans="1:24">
      <c r="A1588" s="25" t="s">
        <v>24</v>
      </c>
      <c r="B1588" s="6" t="s">
        <v>2121</v>
      </c>
      <c r="C1588" s="6" t="s">
        <v>26</v>
      </c>
      <c r="D1588" s="26" t="s">
        <v>32</v>
      </c>
      <c r="E1588" s="6" t="s">
        <v>2114</v>
      </c>
      <c r="F1588" s="6" t="str">
        <f>LEFT(E1588, FIND(" ", E1588)-1)</f>
        <v>RYX-02-020</v>
      </c>
      <c r="G1588" s="6" t="str" cm="1">
        <f t="array" ref="G1588">_xlfn.LET(
 _xlpm.txt, TRIM(E1588),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588" s="6" t="str">
        <f t="shared" si="120"/>
        <v>OTHER ARTI - CLES OF HOUSEHOLD OF IRON &amp; STEEL</v>
      </c>
      <c r="I1588" s="6" t="str" cm="1">
        <f t="array" ref="I1588">_xlfn.LET(
 _xlpm.txt, E1588,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88" s="6" t="str" cm="1">
        <f t="array" ref="J1588">_xlfn.LET(
 _xlpm.txt, E1588,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88" s="6" t="e" cm="1">
        <f t="array" ref="K1588">_xlfn.LET(
 _xlpm.txt, E1588,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88" s="6" t="str">
        <f>IFERROR(_xlfn.TEXTAFTER(_xlfn.TEXTBEFORE(E1588," PER"),"USD ")," ")</f>
        <v xml:space="preserve"> </v>
      </c>
      <c r="M1588" s="6" t="e">
        <f t="shared" si="121"/>
        <v>#VALUE!</v>
      </c>
      <c r="N1588" s="6">
        <v>4004</v>
      </c>
      <c r="O1588" s="6" t="s">
        <v>28</v>
      </c>
      <c r="P1588" s="6">
        <v>312.64174575424579</v>
      </c>
      <c r="Q1588" s="6">
        <v>1251817.55</v>
      </c>
      <c r="R1588" s="6">
        <v>4.4377820547089533</v>
      </c>
      <c r="S1588" s="6">
        <v>17768.879347054652</v>
      </c>
      <c r="T1588" s="27">
        <v>304442.09999999998</v>
      </c>
      <c r="U1588" s="6">
        <f t="shared" si="122"/>
        <v>317.07952780895477</v>
      </c>
      <c r="V1588" s="6">
        <f t="shared" si="123"/>
        <v>2019</v>
      </c>
      <c r="W1588" s="10" t="str">
        <f>IFERROR(VLOOKUP(VALUE(D1588),'HSN Lookup'!$A:$B,2,0),"Unknown")</f>
        <v>Household Steel Items</v>
      </c>
      <c r="X1588" s="6" t="str">
        <f t="shared" si="124"/>
        <v>Cloth Stand</v>
      </c>
    </row>
    <row r="1589" spans="1:24">
      <c r="A1589" s="25" t="s">
        <v>24</v>
      </c>
      <c r="B1589" s="6" t="s">
        <v>2121</v>
      </c>
      <c r="C1589" s="6" t="s">
        <v>26</v>
      </c>
      <c r="D1589" s="26" t="s">
        <v>32</v>
      </c>
      <c r="E1589" s="6" t="s">
        <v>2123</v>
      </c>
      <c r="F1589" s="6" t="str">
        <f>LEFT(E1589, FIND(" ", E1589)-1)</f>
        <v>03-027I</v>
      </c>
      <c r="G1589" s="6" t="str" cm="1">
        <f t="array" ref="G1589">_xlfn.LET(
 _xlpm.txt, TRIM(E1589),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589" s="6" t="str">
        <f t="shared" si="120"/>
        <v>3648 PCS</v>
      </c>
      <c r="I1589" s="6" t="str" cm="1">
        <f t="array" ref="I1589">_xlfn.LET(
 _xlpm.txt, E1589,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89" s="6" t="str" cm="1">
        <f t="array" ref="J1589">_xlfn.LET(
 _xlpm.txt, E1589,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89" s="6" t="e" cm="1">
        <f t="array" ref="K1589">_xlfn.LET(
 _xlpm.txt, E1589,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89" s="6" t="str">
        <f>IFERROR(_xlfn.TEXTAFTER(_xlfn.TEXTBEFORE(E1589," PER"),"USD ")," ")</f>
        <v xml:space="preserve"> </v>
      </c>
      <c r="M1589" s="6" t="e">
        <f t="shared" si="121"/>
        <v>#VALUE!</v>
      </c>
      <c r="N1589" s="6">
        <v>21687.360000000001</v>
      </c>
      <c r="O1589" s="6" t="s">
        <v>28</v>
      </c>
      <c r="P1589" s="6">
        <v>144.09058410060049</v>
      </c>
      <c r="Q1589" s="6">
        <v>3124944.37</v>
      </c>
      <c r="R1589" s="6">
        <v>2.0452886316621788</v>
      </c>
      <c r="S1589" s="6">
        <v>44356.910858765077</v>
      </c>
      <c r="T1589" s="27">
        <v>759986.4</v>
      </c>
      <c r="U1589" s="6">
        <f t="shared" si="122"/>
        <v>146.13587273226267</v>
      </c>
      <c r="V1589" s="6">
        <f t="shared" si="123"/>
        <v>2019</v>
      </c>
      <c r="W1589" s="10" t="str">
        <f>IFERROR(VLOOKUP(VALUE(D1589),'HSN Lookup'!$A:$B,2,0),"Unknown")</f>
        <v>Household Steel Items</v>
      </c>
      <c r="X1589" s="6" t="str">
        <f t="shared" si="124"/>
        <v>Other</v>
      </c>
    </row>
    <row r="1590" spans="1:24">
      <c r="A1590" s="25" t="s">
        <v>24</v>
      </c>
      <c r="B1590" s="6" t="s">
        <v>2124</v>
      </c>
      <c r="C1590" s="6" t="s">
        <v>26</v>
      </c>
      <c r="D1590" s="26" t="s">
        <v>32</v>
      </c>
      <c r="E1590" s="6" t="s">
        <v>2125</v>
      </c>
      <c r="F1590" s="6"/>
      <c r="G1590" s="6" t="str" cm="1">
        <f t="array" ref="G1590">_xlfn.LET(
 _xlpm.txt, TRIM(E1590),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-MP-96</v>
      </c>
      <c r="H1590" s="6" t="str">
        <f t="shared" si="120"/>
        <v>MILD STEEL</v>
      </c>
      <c r="I1590" s="6" t="str" cm="1">
        <f t="array" ref="I1590">_xlfn.LET(
 _xlpm.txt, E1590,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90" s="6" t="str" cm="1">
        <f t="array" ref="J1590">_xlfn.LET(
 _xlpm.txt, E1590,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90" s="6" t="e" cm="1">
        <f t="array" ref="K1590">_xlfn.LET(
 _xlpm.txt, E1590,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90" s="6" t="str">
        <f>IFERROR(_xlfn.TEXTAFTER(_xlfn.TEXTBEFORE(E1590," PER"),"USD ")," ")</f>
        <v xml:space="preserve"> </v>
      </c>
      <c r="M1590" s="6" t="e">
        <f t="shared" si="121"/>
        <v>#VALUE!</v>
      </c>
      <c r="N1590" s="6">
        <v>1709.4</v>
      </c>
      <c r="O1590" s="6" t="s">
        <v>28</v>
      </c>
      <c r="P1590" s="6">
        <v>258.01390546390542</v>
      </c>
      <c r="Q1590" s="6">
        <v>441048.97</v>
      </c>
      <c r="R1590" s="6">
        <v>3.6623691336253432</v>
      </c>
      <c r="S1590" s="6">
        <v>6260.4537970191623</v>
      </c>
      <c r="T1590" s="27">
        <v>107263.1</v>
      </c>
      <c r="U1590" s="6">
        <f t="shared" si="122"/>
        <v>261.67627459753078</v>
      </c>
      <c r="V1590" s="6">
        <f t="shared" si="123"/>
        <v>2019</v>
      </c>
      <c r="W1590" s="10" t="str">
        <f>IFERROR(VLOOKUP(VALUE(D1590),'HSN Lookup'!$A:$B,2,0),"Unknown")</f>
        <v>Household Steel Items</v>
      </c>
      <c r="X1590" s="6" t="str">
        <f t="shared" si="124"/>
        <v>Holder</v>
      </c>
    </row>
    <row r="1591" spans="1:24">
      <c r="A1591" s="25" t="s">
        <v>24</v>
      </c>
      <c r="B1591" s="6" t="s">
        <v>2124</v>
      </c>
      <c r="C1591" s="6" t="s">
        <v>26</v>
      </c>
      <c r="D1591" s="26" t="s">
        <v>32</v>
      </c>
      <c r="E1591" s="6" t="s">
        <v>2126</v>
      </c>
      <c r="F1591" s="6"/>
      <c r="G1591" s="6" t="str" cm="1">
        <f t="array" ref="G1591">_xlfn.LET(
 _xlpm.txt, TRIM(E1591),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591" s="6" t="str">
        <f t="shared" si="120"/>
        <v>MILD STEEL</v>
      </c>
      <c r="I1591" s="6" t="str" cm="1">
        <f t="array" ref="I1591">_xlfn.LET(
 _xlpm.txt, E1591,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91" s="6" t="str" cm="1">
        <f t="array" ref="J1591">_xlfn.LET(
 _xlpm.txt, E1591,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91" s="6" t="e" cm="1">
        <f t="array" ref="K1591">_xlfn.LET(
 _xlpm.txt, E1591,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91" s="6" t="str">
        <f>IFERROR(_xlfn.TEXTAFTER(_xlfn.TEXTBEFORE(E1591," PER"),"USD ")," ")</f>
        <v xml:space="preserve"> </v>
      </c>
      <c r="M1591" s="6" t="e">
        <f t="shared" si="121"/>
        <v>#VALUE!</v>
      </c>
      <c r="N1591" s="6">
        <v>4457.6000000000004</v>
      </c>
      <c r="O1591" s="6" t="s">
        <v>28</v>
      </c>
      <c r="P1591" s="6">
        <v>355.10416367552051</v>
      </c>
      <c r="Q1591" s="6">
        <v>1582912.32</v>
      </c>
      <c r="R1591" s="6">
        <v>5.0405133239960316</v>
      </c>
      <c r="S1591" s="6">
        <v>22468.592193044711</v>
      </c>
      <c r="T1591" s="27">
        <v>384964.2</v>
      </c>
      <c r="U1591" s="6">
        <f t="shared" si="122"/>
        <v>360.14467699951655</v>
      </c>
      <c r="V1591" s="6">
        <f t="shared" si="123"/>
        <v>2019</v>
      </c>
      <c r="W1591" s="10" t="str">
        <f>IFERROR(VLOOKUP(VALUE(D1591),'HSN Lookup'!$A:$B,2,0),"Unknown")</f>
        <v>Household Steel Items</v>
      </c>
      <c r="X1591" s="6" t="str">
        <f t="shared" si="124"/>
        <v>Other</v>
      </c>
    </row>
    <row r="1592" spans="1:24">
      <c r="A1592" s="25" t="s">
        <v>24</v>
      </c>
      <c r="B1592" s="6" t="s">
        <v>2127</v>
      </c>
      <c r="C1592" s="6" t="s">
        <v>26</v>
      </c>
      <c r="D1592" s="26" t="s">
        <v>32</v>
      </c>
      <c r="E1592" s="6" t="s">
        <v>2128</v>
      </c>
      <c r="F1592" s="6"/>
      <c r="G1592" s="6" t="str" cm="1">
        <f t="array" ref="G1592">_xlfn.LET(
 _xlpm.txt, TRIM(E1592),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 ML SK750-SL-01</v>
      </c>
      <c r="H1592" s="6" t="str">
        <f t="shared" si="120"/>
        <v xml:space="preserve">TOTAL 20304 - PCS </v>
      </c>
      <c r="I1592" s="6" t="str" cm="1">
        <f t="array" ref="I1592">_xlfn.LET(
 _xlpm.txt, E1592,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92" s="6" t="str" cm="1">
        <f t="array" ref="J1592">_xlfn.LET(
 _xlpm.txt, E1592,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92" s="6" t="e" cm="1">
        <f t="array" ref="K1592">_xlfn.LET(
 _xlpm.txt, E1592,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92" s="6" t="str">
        <f>IFERROR(_xlfn.TEXTAFTER(_xlfn.TEXTBEFORE(E1592," PER"),"USD ")," ")</f>
        <v xml:space="preserve"> </v>
      </c>
      <c r="M1592" s="6" t="e">
        <f t="shared" si="121"/>
        <v>#VALUE!</v>
      </c>
      <c r="N1592" s="6">
        <v>3948</v>
      </c>
      <c r="O1592" s="6" t="s">
        <v>28</v>
      </c>
      <c r="P1592" s="6">
        <v>469.38666160081061</v>
      </c>
      <c r="Q1592" s="6">
        <v>1853138.54</v>
      </c>
      <c r="R1592" s="6">
        <v>6.6626921447950398</v>
      </c>
      <c r="S1592" s="6">
        <v>26304.308587650819</v>
      </c>
      <c r="T1592" s="27">
        <v>450683.4</v>
      </c>
      <c r="U1592" s="6">
        <f t="shared" si="122"/>
        <v>476.04935374560563</v>
      </c>
      <c r="V1592" s="6">
        <f t="shared" si="123"/>
        <v>2019</v>
      </c>
      <c r="W1592" s="10" t="str">
        <f>IFERROR(VLOOKUP(VALUE(D1592),'HSN Lookup'!$A:$B,2,0),"Unknown")</f>
        <v>Household Steel Items</v>
      </c>
      <c r="X1592" s="6" t="str">
        <f t="shared" si="124"/>
        <v>Other</v>
      </c>
    </row>
    <row r="1593" spans="1:24">
      <c r="A1593" s="25" t="s">
        <v>24</v>
      </c>
      <c r="B1593" s="6" t="s">
        <v>2127</v>
      </c>
      <c r="C1593" s="6" t="s">
        <v>26</v>
      </c>
      <c r="D1593" s="26" t="s">
        <v>29</v>
      </c>
      <c r="E1593" s="6" t="s">
        <v>2129</v>
      </c>
      <c r="F1593" s="6"/>
      <c r="G1593" s="6" t="str" cm="1">
        <f t="array" ref="G1593">_xlfn.LET(
 _xlpm.txt, TRIM(E1593),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 PCS SET-GN-15</v>
      </c>
      <c r="H1593" s="6" t="str">
        <f t="shared" si="120"/>
        <v xml:space="preserve">TOTAL 106320 SET </v>
      </c>
      <c r="I1593" s="6" t="str" cm="1">
        <f t="array" ref="I1593">_xlfn.LET(
 _xlpm.txt, E1593,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93" s="6" t="str" cm="1">
        <f t="array" ref="J1593">_xlfn.LET(
 _xlpm.txt, E1593,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93" s="6" t="e" cm="1">
        <f t="array" ref="K1593">_xlfn.LET(
 _xlpm.txt, E1593,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93" s="6" t="str">
        <f>IFERROR(_xlfn.TEXTAFTER(_xlfn.TEXTBEFORE(E1593," PER"),"USD ")," ")</f>
        <v xml:space="preserve"> </v>
      </c>
      <c r="M1593" s="6" t="e">
        <f t="shared" si="121"/>
        <v>#VALUE!</v>
      </c>
      <c r="N1593" s="6">
        <v>6512.1</v>
      </c>
      <c r="O1593" s="6" t="s">
        <v>28</v>
      </c>
      <c r="P1593" s="6">
        <v>277.75177592481691</v>
      </c>
      <c r="Q1593" s="6">
        <v>1808747.34</v>
      </c>
      <c r="R1593" s="6">
        <v>3.942537628457301</v>
      </c>
      <c r="S1593" s="6">
        <v>25674.199290276789</v>
      </c>
      <c r="T1593" s="27">
        <v>560349.9</v>
      </c>
      <c r="U1593" s="6">
        <f t="shared" si="122"/>
        <v>281.69431355327418</v>
      </c>
      <c r="V1593" s="6">
        <f t="shared" si="123"/>
        <v>2019</v>
      </c>
      <c r="W1593" s="10" t="str">
        <f>IFERROR(VLOOKUP(VALUE(D1593),'HSN Lookup'!$A:$B,2,0),"Unknown")</f>
        <v>Steel Scrubbers</v>
      </c>
      <c r="X1593" s="6" t="str">
        <f t="shared" si="124"/>
        <v>Scrubber</v>
      </c>
    </row>
    <row r="1594" spans="1:24">
      <c r="A1594" s="25" t="s">
        <v>24</v>
      </c>
      <c r="B1594" s="6" t="s">
        <v>2127</v>
      </c>
      <c r="C1594" s="6" t="s">
        <v>26</v>
      </c>
      <c r="D1594" s="26" t="s">
        <v>32</v>
      </c>
      <c r="E1594" s="6" t="s">
        <v>2130</v>
      </c>
      <c r="F1594" s="6"/>
      <c r="G1594" s="6" t="str" cm="1">
        <f t="array" ref="G1594">_xlfn.LET(
 _xlpm.txt, TRIM(E1594),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LAYER-8504</v>
      </c>
      <c r="H1594" s="6" t="str">
        <f t="shared" si="120"/>
        <v>TOTAL 21840 PCS</v>
      </c>
      <c r="I1594" s="6" t="str" cm="1">
        <f t="array" ref="I1594">_xlfn.LET(
 _xlpm.txt, E1594,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94" s="6" t="str" cm="1">
        <f t="array" ref="J1594">_xlfn.LET(
 _xlpm.txt, E1594,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94" s="6" t="e" cm="1">
        <f t="array" ref="K1594">_xlfn.LET(
 _xlpm.txt, E1594,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94" s="6" t="str">
        <f>IFERROR(_xlfn.TEXTAFTER(_xlfn.TEXTBEFORE(E1594," PER"),"USD ")," ")</f>
        <v xml:space="preserve"> </v>
      </c>
      <c r="M1594" s="6" t="e">
        <f t="shared" si="121"/>
        <v>#VALUE!</v>
      </c>
      <c r="N1594" s="6">
        <v>10446.799999999999</v>
      </c>
      <c r="O1594" s="6" t="s">
        <v>28</v>
      </c>
      <c r="P1594" s="6">
        <v>373.12517900218251</v>
      </c>
      <c r="Q1594" s="6">
        <v>3897964.12</v>
      </c>
      <c r="R1594" s="6">
        <v>5.2963119801587304</v>
      </c>
      <c r="S1594" s="6">
        <v>55329.511994322223</v>
      </c>
      <c r="T1594" s="27">
        <v>947984.8</v>
      </c>
      <c r="U1594" s="6">
        <f t="shared" si="122"/>
        <v>378.42149098234125</v>
      </c>
      <c r="V1594" s="6">
        <f t="shared" si="123"/>
        <v>2019</v>
      </c>
      <c r="W1594" s="10" t="str">
        <f>IFERROR(VLOOKUP(VALUE(D1594),'HSN Lookup'!$A:$B,2,0),"Unknown")</f>
        <v>Household Steel Items</v>
      </c>
      <c r="X1594" s="6" t="str">
        <f t="shared" si="124"/>
        <v>Lunch Box</v>
      </c>
    </row>
    <row r="1595" spans="1:24">
      <c r="A1595" s="25" t="s">
        <v>24</v>
      </c>
      <c r="B1595" s="6" t="s">
        <v>2127</v>
      </c>
      <c r="C1595" s="6" t="s">
        <v>26</v>
      </c>
      <c r="D1595" s="26" t="s">
        <v>32</v>
      </c>
      <c r="E1595" s="6" t="s">
        <v>2131</v>
      </c>
      <c r="F1595" s="6"/>
      <c r="G1595" s="6" t="str" cm="1">
        <f t="array" ref="G1595">_xlfn.LET(
 _xlpm.txt, TRIM(E1595),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3LAYER-8505</v>
      </c>
      <c r="H1595" s="6" t="str">
        <f t="shared" si="120"/>
        <v>TOTAL 16800 PCS</v>
      </c>
      <c r="I1595" s="6" t="str" cm="1">
        <f t="array" ref="I1595">_xlfn.LET(
 _xlpm.txt, E1595,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95" s="6" t="str" cm="1">
        <f t="array" ref="J1595">_xlfn.LET(
 _xlpm.txt, E1595,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95" s="6" t="e" cm="1">
        <f t="array" ref="K1595">_xlfn.LET(
 _xlpm.txt, E1595,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95" s="6" t="str">
        <f>IFERROR(_xlfn.TEXTAFTER(_xlfn.TEXTBEFORE(E1595," PER"),"USD ")," ")</f>
        <v xml:space="preserve"> </v>
      </c>
      <c r="M1595" s="6" t="e">
        <f t="shared" si="121"/>
        <v>#VALUE!</v>
      </c>
      <c r="N1595" s="6">
        <v>10892</v>
      </c>
      <c r="O1595" s="6" t="s">
        <v>28</v>
      </c>
      <c r="P1595" s="6">
        <v>382.09934906353288</v>
      </c>
      <c r="Q1595" s="6">
        <v>4161826.11</v>
      </c>
      <c r="R1595" s="6">
        <v>5.4236955154511408</v>
      </c>
      <c r="S1595" s="6">
        <v>59074.891554293819</v>
      </c>
      <c r="T1595" s="27">
        <v>1012156.1</v>
      </c>
      <c r="U1595" s="6">
        <f t="shared" si="122"/>
        <v>387.52304457898401</v>
      </c>
      <c r="V1595" s="6">
        <f t="shared" si="123"/>
        <v>2019</v>
      </c>
      <c r="W1595" s="10" t="str">
        <f>IFERROR(VLOOKUP(VALUE(D1595),'HSN Lookup'!$A:$B,2,0),"Unknown")</f>
        <v>Household Steel Items</v>
      </c>
      <c r="X1595" s="6" t="str">
        <f t="shared" si="124"/>
        <v>Lunch Box</v>
      </c>
    </row>
    <row r="1596" spans="1:24">
      <c r="A1596" s="25" t="s">
        <v>24</v>
      </c>
      <c r="B1596" s="6" t="s">
        <v>2127</v>
      </c>
      <c r="C1596" s="6" t="s">
        <v>26</v>
      </c>
      <c r="D1596" s="26" t="s">
        <v>32</v>
      </c>
      <c r="E1596" s="6" t="s">
        <v>2132</v>
      </c>
      <c r="F1596" s="6"/>
      <c r="G1596" s="6" t="str" cm="1">
        <f t="array" ref="G1596">_xlfn.LET(
 _xlpm.txt, TRIM(E1596),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-6561</v>
      </c>
      <c r="H1596" s="6" t="str">
        <f t="shared" si="120"/>
        <v>TOTAL 18108 PCS</v>
      </c>
      <c r="I1596" s="6" t="str" cm="1">
        <f t="array" ref="I1596">_xlfn.LET(
 _xlpm.txt, E1596,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96" s="6" t="str" cm="1">
        <f t="array" ref="J1596">_xlfn.LET(
 _xlpm.txt, E1596,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96" s="6" t="e" cm="1">
        <f t="array" ref="K1596">_xlfn.LET(
 _xlpm.txt, E1596,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96" s="6" t="str">
        <f>IFERROR(_xlfn.TEXTAFTER(_xlfn.TEXTBEFORE(E1596," PER"),"USD ")," ")</f>
        <v xml:space="preserve"> </v>
      </c>
      <c r="M1596" s="6" t="e">
        <f t="shared" si="121"/>
        <v>#VALUE!</v>
      </c>
      <c r="N1596" s="6">
        <v>6901.16</v>
      </c>
      <c r="O1596" s="6" t="s">
        <v>28</v>
      </c>
      <c r="P1596" s="6">
        <v>473.92988280231151</v>
      </c>
      <c r="Q1596" s="6">
        <v>3270665.95</v>
      </c>
      <c r="R1596" s="6">
        <v>6.727180735306054</v>
      </c>
      <c r="S1596" s="6">
        <v>46425.350603264727</v>
      </c>
      <c r="T1596" s="27">
        <v>795426</v>
      </c>
      <c r="U1596" s="6">
        <f t="shared" si="122"/>
        <v>480.65706353761755</v>
      </c>
      <c r="V1596" s="6">
        <f t="shared" si="123"/>
        <v>2019</v>
      </c>
      <c r="W1596" s="10" t="str">
        <f>IFERROR(VLOOKUP(VALUE(D1596),'HSN Lookup'!$A:$B,2,0),"Unknown")</f>
        <v>Household Steel Items</v>
      </c>
      <c r="X1596" s="6" t="str">
        <f t="shared" si="124"/>
        <v>Lunch Box</v>
      </c>
    </row>
    <row r="1597" spans="1:24">
      <c r="A1597" s="25" t="s">
        <v>24</v>
      </c>
      <c r="B1597" s="6" t="s">
        <v>2133</v>
      </c>
      <c r="C1597" s="6" t="s">
        <v>26</v>
      </c>
      <c r="D1597" s="26" t="s">
        <v>32</v>
      </c>
      <c r="E1597" s="6" t="s">
        <v>2134</v>
      </c>
      <c r="F1597" s="6"/>
      <c r="G1597" s="6" t="str" cm="1">
        <f t="array" ref="G1597">_xlfn.LET(
 _xlpm.txt, TRIM(E1597),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 BOTTLE 1000ML</v>
      </c>
      <c r="H1597" s="6" t="str">
        <f t="shared" si="120"/>
        <v>ITEM NO. KW-830</v>
      </c>
      <c r="I1597" s="6" t="str" cm="1">
        <f t="array" ref="I1597">_xlfn.LET(
 _xlpm.txt, E1597,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97" s="6" t="str" cm="1">
        <f t="array" ref="J1597">_xlfn.LET(
 _xlpm.txt, E1597,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97" s="6" t="e" cm="1">
        <f t="array" ref="K1597">_xlfn.LET(
 _xlpm.txt, E1597,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97" s="6" t="str">
        <f>IFERROR(_xlfn.TEXTAFTER(_xlfn.TEXTBEFORE(E1597," PER"),"USD ")," ")</f>
        <v xml:space="preserve"> </v>
      </c>
      <c r="M1597" s="6" t="e">
        <f t="shared" si="121"/>
        <v>#VALUE!</v>
      </c>
      <c r="N1597" s="6">
        <v>6790</v>
      </c>
      <c r="O1597" s="6" t="s">
        <v>28</v>
      </c>
      <c r="P1597" s="6">
        <v>384.62421207658321</v>
      </c>
      <c r="Q1597" s="6">
        <v>2611598.4</v>
      </c>
      <c r="R1597" s="6">
        <v>5.4634121033605556</v>
      </c>
      <c r="S1597" s="6">
        <v>37096.568181818177</v>
      </c>
      <c r="T1597" s="27">
        <v>635140.69999999995</v>
      </c>
      <c r="U1597" s="6">
        <f t="shared" si="122"/>
        <v>390.08762417994376</v>
      </c>
      <c r="V1597" s="6">
        <f t="shared" si="123"/>
        <v>2019</v>
      </c>
      <c r="W1597" s="10" t="str">
        <f>IFERROR(VLOOKUP(VALUE(D1597),'HSN Lookup'!$A:$B,2,0),"Unknown")</f>
        <v>Household Steel Items</v>
      </c>
      <c r="X1597" s="6" t="str">
        <f t="shared" si="124"/>
        <v>Other</v>
      </c>
    </row>
    <row r="1598" spans="1:24">
      <c r="A1598" s="25" t="s">
        <v>24</v>
      </c>
      <c r="B1598" s="6" t="s">
        <v>2135</v>
      </c>
      <c r="C1598" s="6" t="s">
        <v>26</v>
      </c>
      <c r="D1598" s="26" t="s">
        <v>32</v>
      </c>
      <c r="E1598" s="6" t="s">
        <v>2136</v>
      </c>
      <c r="F1598" s="6"/>
      <c r="G1598" s="6" t="str" cm="1">
        <f t="array" ref="G1598">_xlfn.LET(
 _xlpm.txt, TRIM(E1598),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598" s="6" t="str">
        <f t="shared" si="120"/>
        <v>MILD STEEL</v>
      </c>
      <c r="I1598" s="6" t="str" cm="1">
        <f t="array" ref="I1598">_xlfn.LET(
 _xlpm.txt, E1598,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98" s="6" t="str" cm="1">
        <f t="array" ref="J1598">_xlfn.LET(
 _xlpm.txt, E1598,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98" s="6" t="e" cm="1">
        <f t="array" ref="K1598">_xlfn.LET(
 _xlpm.txt, E1598,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98" s="6" t="str">
        <f>IFERROR(_xlfn.TEXTAFTER(_xlfn.TEXTBEFORE(E1598," PER"),"USD ")," ")</f>
        <v xml:space="preserve"> </v>
      </c>
      <c r="M1598" s="6" t="e">
        <f t="shared" si="121"/>
        <v>#VALUE!</v>
      </c>
      <c r="N1598" s="6">
        <v>3018.06</v>
      </c>
      <c r="O1598" s="6" t="s">
        <v>1929</v>
      </c>
      <c r="P1598" s="6">
        <v>402.04194747619329</v>
      </c>
      <c r="Q1598" s="6">
        <v>1213386.72</v>
      </c>
      <c r="R1598" s="6">
        <v>5.7108231175595634</v>
      </c>
      <c r="S1598" s="6">
        <v>17235.606818181819</v>
      </c>
      <c r="T1598" s="27">
        <v>295095.7</v>
      </c>
      <c r="U1598" s="6">
        <f t="shared" si="122"/>
        <v>407.75277059375287</v>
      </c>
      <c r="V1598" s="6">
        <f t="shared" si="123"/>
        <v>2019</v>
      </c>
      <c r="W1598" s="10" t="str">
        <f>IFERROR(VLOOKUP(VALUE(D1598),'HSN Lookup'!$A:$B,2,0),"Unknown")</f>
        <v>Household Steel Items</v>
      </c>
      <c r="X1598" s="6" t="str">
        <f t="shared" si="124"/>
        <v>Other</v>
      </c>
    </row>
    <row r="1599" spans="1:24">
      <c r="A1599" s="25" t="s">
        <v>24</v>
      </c>
      <c r="B1599" s="6" t="s">
        <v>2137</v>
      </c>
      <c r="C1599" s="6" t="s">
        <v>26</v>
      </c>
      <c r="D1599" s="26" t="s">
        <v>32</v>
      </c>
      <c r="E1599" s="6" t="s">
        <v>2077</v>
      </c>
      <c r="F1599" s="6" t="str">
        <f>LEFT(E1599, FIND(" ", E1599)-1)</f>
        <v>RYX-02-020</v>
      </c>
      <c r="G1599" s="6" t="str" cm="1">
        <f t="array" ref="G1599">_xlfn.LET(
 _xlpm.txt, TRIM(E1599),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599" s="6" t="str">
        <f t="shared" si="120"/>
        <v>OTHER ARTI - CLES OF HOUSEHOLD OF IRON &amp; STEEL</v>
      </c>
      <c r="I1599" s="6" t="str" cm="1">
        <f t="array" ref="I1599">_xlfn.LET(
 _xlpm.txt, E1599,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599" s="6" t="str" cm="1">
        <f t="array" ref="J1599">_xlfn.LET(
 _xlpm.txt, E1599,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599" s="6" t="e" cm="1">
        <f t="array" ref="K1599">_xlfn.LET(
 _xlpm.txt, E1599,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599" s="6" t="str">
        <f>IFERROR(_xlfn.TEXTAFTER(_xlfn.TEXTBEFORE(E1599," PER"),"USD ")," ")</f>
        <v xml:space="preserve"> </v>
      </c>
      <c r="M1599" s="6" t="e">
        <f t="shared" si="121"/>
        <v>#VALUE!</v>
      </c>
      <c r="N1599" s="6">
        <v>8008</v>
      </c>
      <c r="O1599" s="6" t="s">
        <v>1929</v>
      </c>
      <c r="P1599" s="6">
        <v>311.92345154845162</v>
      </c>
      <c r="Q1599" s="6">
        <v>2497883</v>
      </c>
      <c r="R1599" s="6">
        <v>4.4307308458586867</v>
      </c>
      <c r="S1599" s="6">
        <v>35481.29261363636</v>
      </c>
      <c r="T1599" s="27">
        <v>607485.1</v>
      </c>
      <c r="U1599" s="6">
        <f t="shared" si="122"/>
        <v>316.35418239431033</v>
      </c>
      <c r="V1599" s="6">
        <f t="shared" si="123"/>
        <v>2019</v>
      </c>
      <c r="W1599" s="10" t="str">
        <f>IFERROR(VLOOKUP(VALUE(D1599),'HSN Lookup'!$A:$B,2,0),"Unknown")</f>
        <v>Household Steel Items</v>
      </c>
      <c r="X1599" s="6" t="str">
        <f t="shared" si="124"/>
        <v>Cloth Stand</v>
      </c>
    </row>
    <row r="1600" spans="1:24">
      <c r="A1600" s="25" t="s">
        <v>24</v>
      </c>
      <c r="B1600" s="6" t="s">
        <v>2137</v>
      </c>
      <c r="C1600" s="6" t="s">
        <v>26</v>
      </c>
      <c r="D1600" s="26" t="s">
        <v>32</v>
      </c>
      <c r="E1600" s="6" t="s">
        <v>2122</v>
      </c>
      <c r="F1600" s="6" t="str">
        <f>LEFT(E1600, FIND(" ", E1600)-1)</f>
        <v>RYX-02-021A</v>
      </c>
      <c r="G1600" s="6" t="str" cm="1">
        <f t="array" ref="G1600">_xlfn.LET(
 _xlpm.txt, TRIM(E1600),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600" s="6" t="str">
        <f t="shared" si="120"/>
        <v>OTHER ART - ICLES OF HOUSEHOLD OF IRON &amp; STEEL</v>
      </c>
      <c r="I1600" s="6" t="str" cm="1">
        <f t="array" ref="I1600">_xlfn.LET(
 _xlpm.txt, E1600,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00" s="6" t="str" cm="1">
        <f t="array" ref="J1600">_xlfn.LET(
 _xlpm.txt, E1600,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00" s="6" t="e" cm="1">
        <f t="array" ref="K1600">_xlfn.LET(
 _xlpm.txt, E1600,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00" s="6" t="str">
        <f>IFERROR(_xlfn.TEXTAFTER(_xlfn.TEXTBEFORE(E1600," PER"),"USD ")," ")</f>
        <v xml:space="preserve"> </v>
      </c>
      <c r="M1600" s="6" t="e">
        <f t="shared" si="121"/>
        <v>#VALUE!</v>
      </c>
      <c r="N1600" s="6">
        <v>28512</v>
      </c>
      <c r="O1600" s="6" t="s">
        <v>1929</v>
      </c>
      <c r="P1600" s="6">
        <v>172.30334315375981</v>
      </c>
      <c r="Q1600" s="6">
        <v>4912712.92</v>
      </c>
      <c r="R1600" s="6">
        <v>2.447490669797725</v>
      </c>
      <c r="S1600" s="6">
        <v>69782.853977272724</v>
      </c>
      <c r="T1600" s="27">
        <v>1194771.8</v>
      </c>
      <c r="U1600" s="6">
        <f t="shared" si="122"/>
        <v>174.75083382355754</v>
      </c>
      <c r="V1600" s="6">
        <f t="shared" si="123"/>
        <v>2019</v>
      </c>
      <c r="W1600" s="10" t="str">
        <f>IFERROR(VLOOKUP(VALUE(D1600),'HSN Lookup'!$A:$B,2,0),"Unknown")</f>
        <v>Household Steel Items</v>
      </c>
      <c r="X1600" s="6" t="str">
        <f t="shared" si="124"/>
        <v>Cloth Stand</v>
      </c>
    </row>
    <row r="1601" spans="1:24">
      <c r="A1601" s="25" t="s">
        <v>24</v>
      </c>
      <c r="B1601" s="6" t="s">
        <v>2138</v>
      </c>
      <c r="C1601" s="6" t="s">
        <v>26</v>
      </c>
      <c r="D1601" s="26" t="s">
        <v>32</v>
      </c>
      <c r="E1601" s="6" t="s">
        <v>2139</v>
      </c>
      <c r="F1601" s="6"/>
      <c r="G1601" s="6" t="str" cm="1">
        <f t="array" ref="G1601">_xlfn.LET(
 _xlpm.txt, TRIM(E1601),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LAYER-8504</v>
      </c>
      <c r="H1601" s="6" t="str">
        <f t="shared" si="120"/>
        <v>TOTAL 324 PCS</v>
      </c>
      <c r="I1601" s="6" t="str" cm="1">
        <f t="array" ref="I1601">_xlfn.LET(
 _xlpm.txt, E1601,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01" s="6" t="str" cm="1">
        <f t="array" ref="J1601">_xlfn.LET(
 _xlpm.txt, E1601,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01" s="6" t="e" cm="1">
        <f t="array" ref="K1601">_xlfn.LET(
 _xlpm.txt, E1601,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01" s="6" t="str">
        <f>IFERROR(_xlfn.TEXTAFTER(_xlfn.TEXTBEFORE(E1601," PER"),"USD ")," ")</f>
        <v xml:space="preserve"> </v>
      </c>
      <c r="M1601" s="6" t="e">
        <f t="shared" si="121"/>
        <v>#VALUE!</v>
      </c>
      <c r="N1601" s="6">
        <v>154.97999999999999</v>
      </c>
      <c r="O1601" s="6" t="s">
        <v>1929</v>
      </c>
      <c r="P1601" s="6">
        <v>371.85533617240941</v>
      </c>
      <c r="Q1601" s="6">
        <v>57630.14</v>
      </c>
      <c r="R1601" s="6">
        <v>5.2820360251762688</v>
      </c>
      <c r="S1601" s="6">
        <v>818.60994318181815</v>
      </c>
      <c r="T1601" s="27">
        <v>14015.6</v>
      </c>
      <c r="U1601" s="6">
        <f t="shared" si="122"/>
        <v>377.13737219758571</v>
      </c>
      <c r="V1601" s="6">
        <f t="shared" si="123"/>
        <v>2019</v>
      </c>
      <c r="W1601" s="10" t="str">
        <f>IFERROR(VLOOKUP(VALUE(D1601),'HSN Lookup'!$A:$B,2,0),"Unknown")</f>
        <v>Household Steel Items</v>
      </c>
      <c r="X1601" s="6" t="str">
        <f t="shared" si="124"/>
        <v>Lunch Box</v>
      </c>
    </row>
    <row r="1602" spans="1:24">
      <c r="A1602" s="25" t="s">
        <v>24</v>
      </c>
      <c r="B1602" s="6" t="s">
        <v>2138</v>
      </c>
      <c r="C1602" s="6" t="s">
        <v>26</v>
      </c>
      <c r="D1602" s="26" t="s">
        <v>32</v>
      </c>
      <c r="E1602" s="6" t="s">
        <v>2140</v>
      </c>
      <c r="F1602" s="6"/>
      <c r="G1602" s="6" t="str" cm="1">
        <f t="array" ref="G1602">_xlfn.LET(
 _xlpm.txt, TRIM(E1602),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SG-702-SB-01</v>
      </c>
      <c r="H1602" s="6" t="str">
        <f t="shared" ref="H1602:H1665" si="125">IFERROR(
    IF(
       AND(ISNUMBER(FIND("(",E1602)),
           NOT(ISNUMBER(SEARCH("QTY", _xlfn.TEXTBEFORE(_xlfn.TEXTAFTER(E1602,"("), ")"))))
       ),
       _xlfn.TEXTBEFORE(_xlfn.TEXTAFTER(E1602,"("), ")"),
       LEFT(E1602, FIND(" ", E1602 &amp; " ") - 1)
    ),
"")</f>
        <v>TOTAL 1080 - 0 PCS</v>
      </c>
      <c r="I1602" s="6" t="str" cm="1">
        <f t="array" ref="I1602">_xlfn.LET(
 _xlpm.txt, E1602,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02" s="6" t="str" cm="1">
        <f t="array" ref="J1602">_xlfn.LET(
 _xlpm.txt, E1602,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02" s="6" t="e" cm="1">
        <f t="array" ref="K1602">_xlfn.LET(
 _xlpm.txt, E1602,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02" s="6" t="str">
        <f>IFERROR(_xlfn.TEXTAFTER(_xlfn.TEXTBEFORE(E1602," PER"),"USD ")," ")</f>
        <v xml:space="preserve"> </v>
      </c>
      <c r="M1602" s="6" t="e">
        <f t="shared" ref="M1602:M1665" si="126">IF(OR(K1602="PCS",K1602="PC",K1602="NOS"),"PCS",
IF(OR(K1602="SET",K1602="SETS"),"SET",
IF(K1602="PKT","PACK","OTHER")))</f>
        <v>#VALUE!</v>
      </c>
      <c r="N1602" s="6">
        <v>1500</v>
      </c>
      <c r="O1602" s="6" t="s">
        <v>1929</v>
      </c>
      <c r="P1602" s="6">
        <v>655.23778000000004</v>
      </c>
      <c r="Q1602" s="6">
        <v>982856.67</v>
      </c>
      <c r="R1602" s="6">
        <v>9.3073548295454547</v>
      </c>
      <c r="S1602" s="6">
        <v>13961.032244318179</v>
      </c>
      <c r="T1602" s="27">
        <v>239030.8</v>
      </c>
      <c r="U1602" s="6">
        <f t="shared" ref="U1602:U1665" si="127">P1602+R1602</f>
        <v>664.54513482954553</v>
      </c>
      <c r="V1602" s="6">
        <f t="shared" ref="V1602:V1665" si="128">YEAR(B1602)</f>
        <v>2019</v>
      </c>
      <c r="W1602" s="10" t="str">
        <f>IFERROR(VLOOKUP(VALUE(D1602),'HSN Lookup'!$A:$B,2,0),"Unknown")</f>
        <v>Household Steel Items</v>
      </c>
      <c r="X1602" s="6" t="str">
        <f t="shared" ref="X1602:X1665" si="129">IF(ISNUMBER(SEARCH("SCRUBBER",G1602)),"Scrubber",
 IF(ISNUMBER(SEARCH("STRAINER",G1602)),"Tea Strainer",
 IF(ISNUMBER(SEARCH("BASKET",G1602)),"Basket",
 IF(ISNUMBER(SEARCH("HANGER",G1602)),"Hanger",
 IF(ISNUMBER(SEARCH("STAND",G1602)),"Cloth Stand",
 IF(ISNUMBER(SEARCH("SPRINKLER",G1602)),"Sprinkler",
 IF(ISNUMBER(SEARCH("HOLDER",G1602)),"Holder",
 IF(ISNUMBER(SEARCH("LUNCH BOX",G1602)),"Lunch Box",
 "Other"))))))))</f>
        <v>Other</v>
      </c>
    </row>
    <row r="1603" spans="1:24">
      <c r="A1603" s="25" t="s">
        <v>24</v>
      </c>
      <c r="B1603" s="6" t="s">
        <v>2138</v>
      </c>
      <c r="C1603" s="6" t="s">
        <v>26</v>
      </c>
      <c r="D1603" s="26" t="s">
        <v>32</v>
      </c>
      <c r="E1603" s="6" t="s">
        <v>2141</v>
      </c>
      <c r="F1603" s="6"/>
      <c r="G1603" s="6" t="str" cm="1">
        <f t="array" ref="G1603">_xlfn.LET(
 _xlpm.txt, TRIM(E1603),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603" s="6" t="str">
        <f t="shared" si="125"/>
        <v>TOTAL 6840 PCS</v>
      </c>
      <c r="I1603" s="6" t="str" cm="1">
        <f t="array" ref="I1603">_xlfn.LET(
 _xlpm.txt, E1603,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03" s="6" t="str" cm="1">
        <f t="array" ref="J1603">_xlfn.LET(
 _xlpm.txt, E1603,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03" s="6" t="e" cm="1">
        <f t="array" ref="K1603">_xlfn.LET(
 _xlpm.txt, E1603,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03" s="6" t="str">
        <f>IFERROR(_xlfn.TEXTAFTER(_xlfn.TEXTBEFORE(E1603," PER"),"USD ")," ")</f>
        <v xml:space="preserve"> </v>
      </c>
      <c r="M1603" s="6" t="e">
        <f t="shared" si="126"/>
        <v>#VALUE!</v>
      </c>
      <c r="N1603" s="6">
        <v>655.5</v>
      </c>
      <c r="O1603" s="6" t="s">
        <v>1929</v>
      </c>
      <c r="P1603" s="6">
        <v>352.07279938977882</v>
      </c>
      <c r="Q1603" s="6">
        <v>230783.72</v>
      </c>
      <c r="R1603" s="6">
        <v>5.0010340822411763</v>
      </c>
      <c r="S1603" s="6">
        <v>3278.1778409090912</v>
      </c>
      <c r="T1603" s="27">
        <v>56126.6</v>
      </c>
      <c r="U1603" s="6">
        <f t="shared" si="127"/>
        <v>357.07383347202</v>
      </c>
      <c r="V1603" s="6">
        <f t="shared" si="128"/>
        <v>2019</v>
      </c>
      <c r="W1603" s="10" t="str">
        <f>IFERROR(VLOOKUP(VALUE(D1603),'HSN Lookup'!$A:$B,2,0),"Unknown")</f>
        <v>Household Steel Items</v>
      </c>
      <c r="X1603" s="6" t="str">
        <f t="shared" si="129"/>
        <v>Other</v>
      </c>
    </row>
    <row r="1604" spans="1:24">
      <c r="A1604" s="25" t="s">
        <v>24</v>
      </c>
      <c r="B1604" s="6" t="s">
        <v>2138</v>
      </c>
      <c r="C1604" s="6" t="s">
        <v>26</v>
      </c>
      <c r="D1604" s="26" t="s">
        <v>32</v>
      </c>
      <c r="E1604" s="6" t="s">
        <v>2142</v>
      </c>
      <c r="F1604" s="6"/>
      <c r="G1604" s="6" t="str" cm="1">
        <f t="array" ref="G1604">_xlfn.LET(
 _xlpm.txt, TRIM(E1604),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604" s="6" t="str">
        <f t="shared" si="125"/>
        <v>TOTAL 16560 PCS</v>
      </c>
      <c r="I1604" s="6" t="str" cm="1">
        <f t="array" ref="I1604">_xlfn.LET(
 _xlpm.txt, E1604,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04" s="6" t="str" cm="1">
        <f t="array" ref="J1604">_xlfn.LET(
 _xlpm.txt, E1604,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04" s="6" t="e" cm="1">
        <f t="array" ref="K1604">_xlfn.LET(
 _xlpm.txt, E1604,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04" s="6" t="str">
        <f>IFERROR(_xlfn.TEXTAFTER(_xlfn.TEXTBEFORE(E1604," PER"),"USD ")," ")</f>
        <v xml:space="preserve"> </v>
      </c>
      <c r="M1604" s="6" t="e">
        <f t="shared" si="126"/>
        <v>#VALUE!</v>
      </c>
      <c r="N1604" s="6">
        <v>1697.4</v>
      </c>
      <c r="O1604" s="6" t="s">
        <v>1929</v>
      </c>
      <c r="P1604" s="6">
        <v>322.35893719806762</v>
      </c>
      <c r="Q1604" s="6">
        <v>547172.06000000006</v>
      </c>
      <c r="R1604" s="6">
        <v>4.5789621761089148</v>
      </c>
      <c r="S1604" s="6">
        <v>7772.3303977272726</v>
      </c>
      <c r="T1604" s="27">
        <v>133072.20000000001</v>
      </c>
      <c r="U1604" s="6">
        <f t="shared" si="127"/>
        <v>326.93789937417654</v>
      </c>
      <c r="V1604" s="6">
        <f t="shared" si="128"/>
        <v>2019</v>
      </c>
      <c r="W1604" s="10" t="str">
        <f>IFERROR(VLOOKUP(VALUE(D1604),'HSN Lookup'!$A:$B,2,0),"Unknown")</f>
        <v>Household Steel Items</v>
      </c>
      <c r="X1604" s="6" t="str">
        <f t="shared" si="129"/>
        <v>Other</v>
      </c>
    </row>
    <row r="1605" spans="1:24">
      <c r="A1605" s="25" t="s">
        <v>24</v>
      </c>
      <c r="B1605" s="6" t="s">
        <v>2138</v>
      </c>
      <c r="C1605" s="6" t="s">
        <v>26</v>
      </c>
      <c r="D1605" s="26" t="s">
        <v>32</v>
      </c>
      <c r="E1605" s="6" t="s">
        <v>2143</v>
      </c>
      <c r="F1605" s="6"/>
      <c r="G1605" s="6" t="str" cm="1">
        <f t="array" ref="G1605">_xlfn.LET(
 _xlpm.txt, TRIM(E1605),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BOX-6527</v>
      </c>
      <c r="H1605" s="6" t="str">
        <f t="shared" si="125"/>
        <v>TOTAL 22152 PCS</v>
      </c>
      <c r="I1605" s="6" t="str" cm="1">
        <f t="array" ref="I1605">_xlfn.LET(
 _xlpm.txt, E1605,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05" s="6" t="str" cm="1">
        <f t="array" ref="J1605">_xlfn.LET(
 _xlpm.txt, E1605,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05" s="6" t="e" cm="1">
        <f t="array" ref="K1605">_xlfn.LET(
 _xlpm.txt, E1605,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05" s="6" t="str">
        <f>IFERROR(_xlfn.TEXTAFTER(_xlfn.TEXTBEFORE(E1605," PER"),"USD ")," ")</f>
        <v xml:space="preserve"> </v>
      </c>
      <c r="M1605" s="6" t="e">
        <f t="shared" si="126"/>
        <v>#VALUE!</v>
      </c>
      <c r="N1605" s="6">
        <v>7716.28</v>
      </c>
      <c r="O1605" s="6" t="s">
        <v>1929</v>
      </c>
      <c r="P1605" s="6">
        <v>428.93241691592323</v>
      </c>
      <c r="Q1605" s="6">
        <v>3309762.63</v>
      </c>
      <c r="R1605" s="6">
        <v>6.0927900130102728</v>
      </c>
      <c r="S1605" s="6">
        <v>47013.673721590902</v>
      </c>
      <c r="T1605" s="27">
        <v>804934.3</v>
      </c>
      <c r="U1605" s="6">
        <f t="shared" si="127"/>
        <v>435.02520692893347</v>
      </c>
      <c r="V1605" s="6">
        <f t="shared" si="128"/>
        <v>2019</v>
      </c>
      <c r="W1605" s="10" t="str">
        <f>IFERROR(VLOOKUP(VALUE(D1605),'HSN Lookup'!$A:$B,2,0),"Unknown")</f>
        <v>Household Steel Items</v>
      </c>
      <c r="X1605" s="6" t="str">
        <f t="shared" si="129"/>
        <v>Lunch Box</v>
      </c>
    </row>
    <row r="1606" spans="1:24">
      <c r="A1606" s="25" t="s">
        <v>24</v>
      </c>
      <c r="B1606" s="6" t="s">
        <v>2138</v>
      </c>
      <c r="C1606" s="6" t="s">
        <v>26</v>
      </c>
      <c r="D1606" s="26" t="s">
        <v>32</v>
      </c>
      <c r="E1606" s="6" t="s">
        <v>2144</v>
      </c>
      <c r="F1606" s="6"/>
      <c r="G1606" s="6" t="str" cm="1">
        <f t="array" ref="G1606">_xlfn.LET(
 _xlpm.txt, TRIM(E1606),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606" s="6" t="str">
        <f t="shared" si="125"/>
        <v xml:space="preserve">TOTAL 50040 - PCS </v>
      </c>
      <c r="I1606" s="6" t="str" cm="1">
        <f t="array" ref="I1606">_xlfn.LET(
 _xlpm.txt, E1606,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06" s="6" t="str" cm="1">
        <f t="array" ref="J1606">_xlfn.LET(
 _xlpm.txt, E1606,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06" s="6" t="e" cm="1">
        <f t="array" ref="K1606">_xlfn.LET(
 _xlpm.txt, E1606,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06" s="6" t="str">
        <f>IFERROR(_xlfn.TEXTAFTER(_xlfn.TEXTBEFORE(E1606," PER"),"USD ")," ")</f>
        <v xml:space="preserve"> </v>
      </c>
      <c r="M1606" s="6" t="e">
        <f t="shared" si="126"/>
        <v>#VALUE!</v>
      </c>
      <c r="N1606" s="6">
        <v>8555.7999999999993</v>
      </c>
      <c r="O1606" s="6" t="s">
        <v>1929</v>
      </c>
      <c r="P1606" s="6">
        <v>481.7475537062578</v>
      </c>
      <c r="Q1606" s="6">
        <v>4121735.72</v>
      </c>
      <c r="R1606" s="6">
        <v>6.8430050242366161</v>
      </c>
      <c r="S1606" s="6">
        <v>58547.382386363643</v>
      </c>
      <c r="T1606" s="27">
        <v>1002406.2</v>
      </c>
      <c r="U1606" s="6">
        <f t="shared" si="127"/>
        <v>488.59055873049442</v>
      </c>
      <c r="V1606" s="6">
        <f t="shared" si="128"/>
        <v>2019</v>
      </c>
      <c r="W1606" s="10" t="str">
        <f>IFERROR(VLOOKUP(VALUE(D1606),'HSN Lookup'!$A:$B,2,0),"Unknown")</f>
        <v>Household Steel Items</v>
      </c>
      <c r="X1606" s="6" t="str">
        <f t="shared" si="129"/>
        <v>Other</v>
      </c>
    </row>
    <row r="1607" spans="1:24">
      <c r="A1607" s="25" t="s">
        <v>24</v>
      </c>
      <c r="B1607" s="6" t="s">
        <v>2138</v>
      </c>
      <c r="C1607" s="6" t="s">
        <v>26</v>
      </c>
      <c r="D1607" s="26" t="s">
        <v>32</v>
      </c>
      <c r="E1607" s="6" t="s">
        <v>2145</v>
      </c>
      <c r="F1607" s="6"/>
      <c r="G1607" s="6" t="str" cm="1">
        <f t="array" ref="G1607">_xlfn.LET(
 _xlpm.txt, TRIM(E1607),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-6561</v>
      </c>
      <c r="H1607" s="6" t="str">
        <f t="shared" si="125"/>
        <v>TOTAL 2952PCS</v>
      </c>
      <c r="I1607" s="6" t="str" cm="1">
        <f t="array" ref="I1607">_xlfn.LET(
 _xlpm.txt, E1607,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07" s="6" t="str" cm="1">
        <f t="array" ref="J1607">_xlfn.LET(
 _xlpm.txt, E1607,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07" s="6" t="e" cm="1">
        <f t="array" ref="K1607">_xlfn.LET(
 _xlpm.txt, E1607,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07" s="6" t="str">
        <f>IFERROR(_xlfn.TEXTAFTER(_xlfn.TEXTBEFORE(E1607," PER"),"USD ")," ")</f>
        <v xml:space="preserve"> </v>
      </c>
      <c r="M1607" s="6" t="e">
        <f t="shared" si="126"/>
        <v>#VALUE!</v>
      </c>
      <c r="N1607" s="6">
        <v>1125.04</v>
      </c>
      <c r="O1607" s="6" t="s">
        <v>1929</v>
      </c>
      <c r="P1607" s="6">
        <v>472.31694873071177</v>
      </c>
      <c r="Q1607" s="6">
        <v>531375.46</v>
      </c>
      <c r="R1607" s="6">
        <v>6.7090475671976098</v>
      </c>
      <c r="S1607" s="6">
        <v>7547.9468749999987</v>
      </c>
      <c r="T1607" s="27">
        <v>129230.5</v>
      </c>
      <c r="U1607" s="6">
        <f t="shared" si="127"/>
        <v>479.02599629790939</v>
      </c>
      <c r="V1607" s="6">
        <f t="shared" si="128"/>
        <v>2019</v>
      </c>
      <c r="W1607" s="10" t="str">
        <f>IFERROR(VLOOKUP(VALUE(D1607),'HSN Lookup'!$A:$B,2,0),"Unknown")</f>
        <v>Household Steel Items</v>
      </c>
      <c r="X1607" s="6" t="str">
        <f t="shared" si="129"/>
        <v>Lunch Box</v>
      </c>
    </row>
    <row r="1608" spans="1:24">
      <c r="A1608" s="25" t="s">
        <v>24</v>
      </c>
      <c r="B1608" s="6" t="s">
        <v>2138</v>
      </c>
      <c r="C1608" s="6" t="s">
        <v>26</v>
      </c>
      <c r="D1608" s="26" t="s">
        <v>32</v>
      </c>
      <c r="E1608" s="6" t="s">
        <v>2146</v>
      </c>
      <c r="F1608" s="6"/>
      <c r="G1608" s="6" t="str" cm="1">
        <f t="array" ref="G1608">_xlfn.LET(
 _xlpm.txt, TRIM(E1608),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608" s="6" t="str">
        <f t="shared" si="125"/>
        <v xml:space="preserve">TOTAL 9792 PCS - </v>
      </c>
      <c r="I1608" s="6" t="str" cm="1">
        <f t="array" ref="I1608">_xlfn.LET(
 _xlpm.txt, E1608,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08" s="6" t="str" cm="1">
        <f t="array" ref="J1608">_xlfn.LET(
 _xlpm.txt, E1608,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08" s="6" t="e" cm="1">
        <f t="array" ref="K1608">_xlfn.LET(
 _xlpm.txt, E1608,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08" s="6" t="str">
        <f>IFERROR(_xlfn.TEXTAFTER(_xlfn.TEXTBEFORE(E1608," PER"),"USD ")," ")</f>
        <v xml:space="preserve"> </v>
      </c>
      <c r="M1608" s="6" t="e">
        <f t="shared" si="126"/>
        <v>#VALUE!</v>
      </c>
      <c r="N1608" s="6">
        <v>1740.8</v>
      </c>
      <c r="O1608" s="6" t="s">
        <v>1929</v>
      </c>
      <c r="P1608" s="6">
        <v>511.90451516544118</v>
      </c>
      <c r="Q1608" s="6">
        <v>891123.38</v>
      </c>
      <c r="R1608" s="6">
        <v>7.2713709540545617</v>
      </c>
      <c r="S1608" s="6">
        <v>12658.002556818181</v>
      </c>
      <c r="T1608" s="27">
        <v>216721.1</v>
      </c>
      <c r="U1608" s="6">
        <f t="shared" si="127"/>
        <v>519.17588611949577</v>
      </c>
      <c r="V1608" s="6">
        <f t="shared" si="128"/>
        <v>2019</v>
      </c>
      <c r="W1608" s="10" t="str">
        <f>IFERROR(VLOOKUP(VALUE(D1608),'HSN Lookup'!$A:$B,2,0),"Unknown")</f>
        <v>Household Steel Items</v>
      </c>
      <c r="X1608" s="6" t="str">
        <f t="shared" si="129"/>
        <v>Other</v>
      </c>
    </row>
    <row r="1609" spans="1:24">
      <c r="A1609" s="25" t="s">
        <v>24</v>
      </c>
      <c r="B1609" s="6" t="s">
        <v>2138</v>
      </c>
      <c r="C1609" s="6" t="s">
        <v>26</v>
      </c>
      <c r="D1609" s="26" t="s">
        <v>32</v>
      </c>
      <c r="E1609" s="6" t="s">
        <v>2058</v>
      </c>
      <c r="F1609" s="6"/>
      <c r="G1609" s="6" t="str" cm="1">
        <f t="array" ref="G1609">_xlfn.LET(
 _xlpm.txt, TRIM(E1609),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3 PCS SET-2628</v>
      </c>
      <c r="H1609" s="6" t="str">
        <f t="shared" si="125"/>
        <v>TOTAL 68760 SET</v>
      </c>
      <c r="I1609" s="6" t="str" cm="1">
        <f t="array" ref="I1609">_xlfn.LET(
 _xlpm.txt, E1609,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09" s="6" t="str" cm="1">
        <f t="array" ref="J1609">_xlfn.LET(
 _xlpm.txt, E1609,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09" s="6" t="e" cm="1">
        <f t="array" ref="K1609">_xlfn.LET(
 _xlpm.txt, E1609,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09" s="6" t="str">
        <f>IFERROR(_xlfn.TEXTAFTER(_xlfn.TEXTBEFORE(E1609," PER"),"USD ")," ")</f>
        <v xml:space="preserve"> </v>
      </c>
      <c r="M1609" s="6" t="e">
        <f t="shared" si="126"/>
        <v>#VALUE!</v>
      </c>
      <c r="N1609" s="6">
        <v>2330.1999999999998</v>
      </c>
      <c r="O1609" s="6" t="s">
        <v>1929</v>
      </c>
      <c r="P1609" s="6">
        <v>935.03860183675238</v>
      </c>
      <c r="Q1609" s="6">
        <v>2178826.9500000002</v>
      </c>
      <c r="R1609" s="6">
        <v>13.28179832154478</v>
      </c>
      <c r="S1609" s="6">
        <v>30949.24644886364</v>
      </c>
      <c r="T1609" s="27">
        <v>529890.80000000005</v>
      </c>
      <c r="U1609" s="6">
        <f t="shared" si="127"/>
        <v>948.32040015829716</v>
      </c>
      <c r="V1609" s="6">
        <f t="shared" si="128"/>
        <v>2019</v>
      </c>
      <c r="W1609" s="10" t="str">
        <f>IFERROR(VLOOKUP(VALUE(D1609),'HSN Lookup'!$A:$B,2,0),"Unknown")</f>
        <v>Household Steel Items</v>
      </c>
      <c r="X1609" s="6" t="str">
        <f t="shared" si="129"/>
        <v>Other</v>
      </c>
    </row>
    <row r="1610" spans="1:24">
      <c r="A1610" s="25" t="s">
        <v>24</v>
      </c>
      <c r="B1610" s="6" t="s">
        <v>2138</v>
      </c>
      <c r="C1610" s="6" t="s">
        <v>26</v>
      </c>
      <c r="D1610" s="26" t="s">
        <v>32</v>
      </c>
      <c r="E1610" s="6" t="s">
        <v>2147</v>
      </c>
      <c r="F1610" s="6"/>
      <c r="G1610" s="6" t="str" cm="1">
        <f t="array" ref="G1610">_xlfn.LET(
 _xlpm.txt, TRIM(E1610),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610" s="6" t="str">
        <f t="shared" si="125"/>
        <v>TOTAL 15 - 444 PCS</v>
      </c>
      <c r="I1610" s="6" t="str" cm="1">
        <f t="array" ref="I1610">_xlfn.LET(
 _xlpm.txt, E1610,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10" s="6" t="str" cm="1">
        <f t="array" ref="J1610">_xlfn.LET(
 _xlpm.txt, E1610,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10" s="6" t="e" cm="1">
        <f t="array" ref="K1610">_xlfn.LET(
 _xlpm.txt, E1610,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10" s="6" t="str">
        <f>IFERROR(_xlfn.TEXTAFTER(_xlfn.TEXTBEFORE(E1610," PER"),"USD ")," ")</f>
        <v xml:space="preserve"> </v>
      </c>
      <c r="M1610" s="6" t="e">
        <f t="shared" si="126"/>
        <v>#VALUE!</v>
      </c>
      <c r="N1610" s="6">
        <v>2488.1999999999998</v>
      </c>
      <c r="O1610" s="6" t="s">
        <v>1929</v>
      </c>
      <c r="P1610" s="6">
        <v>459.98975966562182</v>
      </c>
      <c r="Q1610" s="6">
        <v>1144546.52</v>
      </c>
      <c r="R1610" s="6">
        <v>6.5339454497957634</v>
      </c>
      <c r="S1610" s="6">
        <v>16257.763068181819</v>
      </c>
      <c r="T1610" s="27">
        <v>278353.8</v>
      </c>
      <c r="U1610" s="6">
        <f t="shared" si="127"/>
        <v>466.52370511541756</v>
      </c>
      <c r="V1610" s="6">
        <f t="shared" si="128"/>
        <v>2019</v>
      </c>
      <c r="W1610" s="10" t="str">
        <f>IFERROR(VLOOKUP(VALUE(D1610),'HSN Lookup'!$A:$B,2,0),"Unknown")</f>
        <v>Household Steel Items</v>
      </c>
      <c r="X1610" s="6" t="str">
        <f t="shared" si="129"/>
        <v>Other</v>
      </c>
    </row>
    <row r="1611" spans="1:24">
      <c r="A1611" s="25" t="s">
        <v>24</v>
      </c>
      <c r="B1611" s="6" t="s">
        <v>2138</v>
      </c>
      <c r="C1611" s="6" t="s">
        <v>26</v>
      </c>
      <c r="D1611" s="26" t="s">
        <v>32</v>
      </c>
      <c r="E1611" s="6" t="s">
        <v>2148</v>
      </c>
      <c r="F1611" s="6"/>
      <c r="G1611" s="6" t="str" cm="1">
        <f t="array" ref="G1611">_xlfn.LET(
 _xlpm.txt, TRIM(E1611),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CONTAINER -GN-30</v>
      </c>
      <c r="H1611" s="6" t="str">
        <f t="shared" si="125"/>
        <v>TOTAL 10080 PCS</v>
      </c>
      <c r="I1611" s="6" t="str" cm="1">
        <f t="array" ref="I1611">_xlfn.LET(
 _xlpm.txt, E1611,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11" s="6" t="str" cm="1">
        <f t="array" ref="J1611">_xlfn.LET(
 _xlpm.txt, E1611,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11" s="6" t="e" cm="1">
        <f t="array" ref="K1611">_xlfn.LET(
 _xlpm.txt, E1611,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11" s="6" t="str">
        <f>IFERROR(_xlfn.TEXTAFTER(_xlfn.TEXTBEFORE(E1611," PER"),"USD ")," ")</f>
        <v xml:space="preserve"> </v>
      </c>
      <c r="M1611" s="6" t="e">
        <f t="shared" si="126"/>
        <v>#VALUE!</v>
      </c>
      <c r="N1611" s="6">
        <v>1680</v>
      </c>
      <c r="O1611" s="6" t="s">
        <v>1929</v>
      </c>
      <c r="P1611" s="6">
        <v>501.60595833333332</v>
      </c>
      <c r="Q1611" s="6">
        <v>842698.01</v>
      </c>
      <c r="R1611" s="6">
        <v>7.1250846354166661</v>
      </c>
      <c r="S1611" s="6">
        <v>11970.1421875</v>
      </c>
      <c r="T1611" s="27">
        <v>204944.2</v>
      </c>
      <c r="U1611" s="6">
        <f t="shared" si="127"/>
        <v>508.73104296874999</v>
      </c>
      <c r="V1611" s="6">
        <f t="shared" si="128"/>
        <v>2019</v>
      </c>
      <c r="W1611" s="10" t="str">
        <f>IFERROR(VLOOKUP(VALUE(D1611),'HSN Lookup'!$A:$B,2,0),"Unknown")</f>
        <v>Household Steel Items</v>
      </c>
      <c r="X1611" s="6" t="str">
        <f t="shared" si="129"/>
        <v>Other</v>
      </c>
    </row>
    <row r="1612" spans="1:24">
      <c r="A1612" s="25" t="s">
        <v>24</v>
      </c>
      <c r="B1612" s="6" t="s">
        <v>2149</v>
      </c>
      <c r="C1612" s="6" t="s">
        <v>26</v>
      </c>
      <c r="D1612" s="26" t="s">
        <v>32</v>
      </c>
      <c r="E1612" s="6" t="s">
        <v>2150</v>
      </c>
      <c r="F1612" s="6" t="str">
        <f>LEFT(E1612, FIND(" ", E1612)-1)</f>
        <v>KWB-600F</v>
      </c>
      <c r="G1612" s="6" t="str" cm="1">
        <f t="array" ref="G1612">_xlfn.LET(
 _xlpm.txt, TRIM(E1612),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1612" s="6" t="str">
        <f t="shared" si="125"/>
        <v xml:space="preserve"> 50400 PCS </v>
      </c>
      <c r="I1612" s="6" t="str" cm="1">
        <f t="array" ref="I1612">_xlfn.LET(
 _xlpm.txt, E1612,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12" s="6" t="str" cm="1">
        <f t="array" ref="J1612">_xlfn.LET(
 _xlpm.txt, E1612,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12" s="6" t="e" cm="1">
        <f t="array" ref="K1612">_xlfn.LET(
 _xlpm.txt, E1612,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12" s="6" t="str">
        <f>IFERROR(_xlfn.TEXTAFTER(_xlfn.TEXTBEFORE(E1612," PER"),"USD ")," ")</f>
        <v xml:space="preserve"> </v>
      </c>
      <c r="M1612" s="6" t="e">
        <f t="shared" si="126"/>
        <v>#VALUE!</v>
      </c>
      <c r="N1612" s="6">
        <v>7897.5</v>
      </c>
      <c r="O1612" s="6" t="s">
        <v>1929</v>
      </c>
      <c r="P1612" s="6">
        <v>480.10266540044307</v>
      </c>
      <c r="Q1612" s="6">
        <v>3791610.8</v>
      </c>
      <c r="R1612" s="6">
        <v>6.8196401335290213</v>
      </c>
      <c r="S1612" s="6">
        <v>53858.107954545449</v>
      </c>
      <c r="T1612" s="27">
        <v>922119.8</v>
      </c>
      <c r="U1612" s="6">
        <f t="shared" si="127"/>
        <v>486.92230553397212</v>
      </c>
      <c r="V1612" s="6">
        <f t="shared" si="128"/>
        <v>2019</v>
      </c>
      <c r="W1612" s="10" t="str">
        <f>IFERROR(VLOOKUP(VALUE(D1612),'HSN Lookup'!$A:$B,2,0),"Unknown")</f>
        <v>Household Steel Items</v>
      </c>
      <c r="X1612" s="6" t="str">
        <f t="shared" si="129"/>
        <v>Other</v>
      </c>
    </row>
    <row r="1613" spans="1:24">
      <c r="A1613" s="25" t="s">
        <v>24</v>
      </c>
      <c r="B1613" s="6" t="s">
        <v>2151</v>
      </c>
      <c r="C1613" s="6" t="s">
        <v>26</v>
      </c>
      <c r="D1613" s="26" t="s">
        <v>32</v>
      </c>
      <c r="E1613" s="6" t="s">
        <v>2078</v>
      </c>
      <c r="F1613" s="6" t="str">
        <f>LEFT(E1613, FIND(" ", E1613)-1)</f>
        <v>RYX-02-021A</v>
      </c>
      <c r="G1613" s="6" t="str" cm="1">
        <f t="array" ref="G1613">_xlfn.LET(
 _xlpm.txt, TRIM(E1613),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613" s="6" t="str">
        <f t="shared" si="125"/>
        <v>OTHER ART - ICLES OF HOUSEHOLD OF IRON &amp; STEEL</v>
      </c>
      <c r="I1613" s="6" t="str" cm="1">
        <f t="array" ref="I1613">_xlfn.LET(
 _xlpm.txt, E1613,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13" s="6" t="str" cm="1">
        <f t="array" ref="J1613">_xlfn.LET(
 _xlpm.txt, E1613,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13" s="6" t="e" cm="1">
        <f t="array" ref="K1613">_xlfn.LET(
 _xlpm.txt, E1613,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13" s="6" t="str">
        <f>IFERROR(_xlfn.TEXTAFTER(_xlfn.TEXTBEFORE(E1613," PER"),"USD ")," ")</f>
        <v xml:space="preserve"> </v>
      </c>
      <c r="M1613" s="6" t="e">
        <f t="shared" si="126"/>
        <v>#VALUE!</v>
      </c>
      <c r="N1613" s="6">
        <v>23760</v>
      </c>
      <c r="O1613" s="6" t="s">
        <v>1929</v>
      </c>
      <c r="P1613" s="6">
        <v>170.65722895622889</v>
      </c>
      <c r="Q1613" s="6">
        <v>4054815.76</v>
      </c>
      <c r="R1613" s="6">
        <v>2.4572675155684509</v>
      </c>
      <c r="S1613" s="6">
        <v>58384.676169906401</v>
      </c>
      <c r="T1613" s="27">
        <v>986131.3</v>
      </c>
      <c r="U1613" s="6">
        <f t="shared" si="127"/>
        <v>173.11449647179734</v>
      </c>
      <c r="V1613" s="6">
        <f t="shared" si="128"/>
        <v>2019</v>
      </c>
      <c r="W1613" s="10" t="str">
        <f>IFERROR(VLOOKUP(VALUE(D1613),'HSN Lookup'!$A:$B,2,0),"Unknown")</f>
        <v>Household Steel Items</v>
      </c>
      <c r="X1613" s="6" t="str">
        <f t="shared" si="129"/>
        <v>Cloth Stand</v>
      </c>
    </row>
    <row r="1614" spans="1:24">
      <c r="A1614" s="25" t="s">
        <v>24</v>
      </c>
      <c r="B1614" s="6" t="s">
        <v>2151</v>
      </c>
      <c r="C1614" s="6" t="s">
        <v>26</v>
      </c>
      <c r="D1614" s="26" t="s">
        <v>32</v>
      </c>
      <c r="E1614" s="6" t="s">
        <v>2152</v>
      </c>
      <c r="F1614" s="6" t="str">
        <f>LEFT(E1614, FIND(" ", E1614)-1)</f>
        <v>03-027I</v>
      </c>
      <c r="G1614" s="6" t="str" cm="1">
        <f t="array" ref="G1614">_xlfn.LET(
 _xlpm.txt, TRIM(E1614),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614" s="6" t="str">
        <f t="shared" si="125"/>
        <v>3648 PCS</v>
      </c>
      <c r="I1614" s="6" t="str" cm="1">
        <f t="array" ref="I1614">_xlfn.LET(
 _xlpm.txt, E1614,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14" s="6" t="str" cm="1">
        <f t="array" ref="J1614">_xlfn.LET(
 _xlpm.txt, E1614,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14" s="6" t="e" cm="1">
        <f t="array" ref="K1614">_xlfn.LET(
 _xlpm.txt, E1614,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14" s="6" t="str">
        <f>IFERROR(_xlfn.TEXTAFTER(_xlfn.TEXTBEFORE(E1614," PER"),"USD ")," ")</f>
        <v xml:space="preserve"> </v>
      </c>
      <c r="M1614" s="6" t="e">
        <f t="shared" si="126"/>
        <v>#VALUE!</v>
      </c>
      <c r="N1614" s="6">
        <v>21687.360000000001</v>
      </c>
      <c r="O1614" s="6" t="s">
        <v>1929</v>
      </c>
      <c r="P1614" s="6">
        <v>142.86646184690071</v>
      </c>
      <c r="Q1614" s="6">
        <v>3098396.39</v>
      </c>
      <c r="R1614" s="6">
        <v>2.057112481596842</v>
      </c>
      <c r="S1614" s="6">
        <v>44613.338948884091</v>
      </c>
      <c r="T1614" s="27">
        <v>753530</v>
      </c>
      <c r="U1614" s="6">
        <f t="shared" si="127"/>
        <v>144.92357432849755</v>
      </c>
      <c r="V1614" s="6">
        <f t="shared" si="128"/>
        <v>2019</v>
      </c>
      <c r="W1614" s="10" t="str">
        <f>IFERROR(VLOOKUP(VALUE(D1614),'HSN Lookup'!$A:$B,2,0),"Unknown")</f>
        <v>Household Steel Items</v>
      </c>
      <c r="X1614" s="6" t="str">
        <f t="shared" si="129"/>
        <v>Other</v>
      </c>
    </row>
    <row r="1615" spans="1:24">
      <c r="A1615" s="25" t="s">
        <v>24</v>
      </c>
      <c r="B1615" s="6" t="s">
        <v>2153</v>
      </c>
      <c r="C1615" s="6" t="s">
        <v>26</v>
      </c>
      <c r="D1615" s="26" t="s">
        <v>29</v>
      </c>
      <c r="E1615" s="6" t="s">
        <v>2154</v>
      </c>
      <c r="F1615" s="6"/>
      <c r="G1615" s="6" t="str" cm="1">
        <f t="array" ref="G1615">_xlfn.LET(
 _xlpm.txt, TRIM(E1615),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SET-8001-2</v>
      </c>
      <c r="H1615" s="6" t="str">
        <f t="shared" si="125"/>
        <v>STEEL</v>
      </c>
      <c r="I1615" s="6" t="str" cm="1">
        <f t="array" ref="I1615">_xlfn.LET(
 _xlpm.txt, E1615,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15" s="6" cm="1">
        <f t="array" ref="J1615">_xlfn.LET(
 _xlpm.txt, E1615,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-64800</v>
      </c>
      <c r="K1615" s="6" t="str" cm="1">
        <f t="array" ref="K1615">_xlfn.LET(
 _xlpm.txt, E1615,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615" s="6" t="str">
        <f>IFERROR(_xlfn.TEXTAFTER(_xlfn.TEXTBEFORE(E1615," PER"),"USD ")," ")</f>
        <v>0.170</v>
      </c>
      <c r="M1615" s="6" t="str">
        <f t="shared" si="126"/>
        <v>PCS</v>
      </c>
      <c r="N1615" s="6">
        <v>1998</v>
      </c>
      <c r="O1615" s="6" t="s">
        <v>1929</v>
      </c>
      <c r="P1615" s="6">
        <v>390.35528028028028</v>
      </c>
      <c r="Q1615" s="6">
        <v>779929.85</v>
      </c>
      <c r="R1615" s="6">
        <v>5.6206663827254184</v>
      </c>
      <c r="S1615" s="6">
        <v>11230.09143268538</v>
      </c>
      <c r="T1615" s="27">
        <v>241622.3</v>
      </c>
      <c r="U1615" s="6">
        <f t="shared" si="127"/>
        <v>395.97594666300569</v>
      </c>
      <c r="V1615" s="6">
        <f t="shared" si="128"/>
        <v>2019</v>
      </c>
      <c r="W1615" s="10" t="str">
        <f>IFERROR(VLOOKUP(VALUE(D1615),'HSN Lookup'!$A:$B,2,0),"Unknown")</f>
        <v>Steel Scrubbers</v>
      </c>
      <c r="X1615" s="6" t="str">
        <f t="shared" si="129"/>
        <v>Scrubber</v>
      </c>
    </row>
    <row r="1616" spans="1:24">
      <c r="A1616" s="25" t="s">
        <v>24</v>
      </c>
      <c r="B1616" s="6" t="s">
        <v>2153</v>
      </c>
      <c r="C1616" s="6" t="s">
        <v>26</v>
      </c>
      <c r="D1616" s="26" t="s">
        <v>32</v>
      </c>
      <c r="E1616" s="6" t="s">
        <v>2155</v>
      </c>
      <c r="F1616" s="6" t="str">
        <f>LEFT(E1616, FIND(" ", E1616)-1)</f>
        <v>KWP-1000B-</v>
      </c>
      <c r="G1616" s="6" t="str" cm="1">
        <f t="array" ref="G1616">_xlfn.LET(
 _xlpm.txt, TRIM(E1616),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1000ML</v>
      </c>
      <c r="H1616" s="6" t="str">
        <f t="shared" si="125"/>
        <v>KWP-1000B-</v>
      </c>
      <c r="I1616" s="6" t="str" cm="1">
        <f t="array" ref="I1616">_xlfn.LET(
 _xlpm.txt, E1616,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16" s="6" cm="1">
        <f t="array" ref="J1616">_xlfn.LET(
 _xlpm.txt, E1616,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11100</v>
      </c>
      <c r="K1616" s="6" t="str" cm="1">
        <f t="array" ref="K1616">_xlfn.LET(
 _xlpm.txt, E1616,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616" s="6" t="str">
        <f>IFERROR(_xlfn.TEXTAFTER(_xlfn.TEXTBEFORE(E1616," PER"),"USD ")," ")</f>
        <v>1.53</v>
      </c>
      <c r="M1616" s="6" t="str">
        <f t="shared" si="126"/>
        <v>PCS</v>
      </c>
      <c r="N1616" s="6">
        <v>2812</v>
      </c>
      <c r="O1616" s="6" t="s">
        <v>1929</v>
      </c>
      <c r="P1616" s="6">
        <v>422.89142247510671</v>
      </c>
      <c r="Q1616" s="6">
        <v>1189170.68</v>
      </c>
      <c r="R1616" s="6">
        <v>6.0891493516933997</v>
      </c>
      <c r="S1616" s="6">
        <v>17122.687976961839</v>
      </c>
      <c r="T1616" s="27">
        <v>289206.3</v>
      </c>
      <c r="U1616" s="6">
        <f t="shared" si="127"/>
        <v>428.98057182680009</v>
      </c>
      <c r="V1616" s="6">
        <f t="shared" si="128"/>
        <v>2019</v>
      </c>
      <c r="W1616" s="10" t="str">
        <f>IFERROR(VLOOKUP(VALUE(D1616),'HSN Lookup'!$A:$B,2,0),"Unknown")</f>
        <v>Household Steel Items</v>
      </c>
      <c r="X1616" s="6" t="str">
        <f t="shared" si="129"/>
        <v>Other</v>
      </c>
    </row>
    <row r="1617" spans="1:24">
      <c r="A1617" s="25" t="s">
        <v>24</v>
      </c>
      <c r="B1617" s="6" t="s">
        <v>2153</v>
      </c>
      <c r="C1617" s="6" t="s">
        <v>26</v>
      </c>
      <c r="D1617" s="26" t="s">
        <v>32</v>
      </c>
      <c r="E1617" s="6" t="s">
        <v>2156</v>
      </c>
      <c r="F1617" s="6" t="str">
        <f>LEFT(E1617, FIND(" ", E1617)-1)</f>
        <v>KWP-600B-</v>
      </c>
      <c r="G1617" s="6" t="str" cm="1">
        <f t="array" ref="G1617">_xlfn.LET(
 _xlpm.txt, TRIM(E1617),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600ML</v>
      </c>
      <c r="H1617" s="6" t="str">
        <f t="shared" si="125"/>
        <v>KWP-600B-</v>
      </c>
      <c r="I1617" s="6" t="str" cm="1">
        <f t="array" ref="I1617">_xlfn.LET(
 _xlpm.txt, E1617,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17" s="6" cm="1">
        <f t="array" ref="J1617">_xlfn.LET(
 _xlpm.txt, E1617,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6800</v>
      </c>
      <c r="K1617" s="6" t="str" cm="1">
        <f t="array" ref="K1617">_xlfn.LET(
 _xlpm.txt, E1617,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617" s="6" t="str">
        <f>IFERROR(_xlfn.TEXTAFTER(_xlfn.TEXTBEFORE(E1617," PER"),"USD ")," ")</f>
        <v>1.26</v>
      </c>
      <c r="M1617" s="6" t="str">
        <f t="shared" si="126"/>
        <v>PCS</v>
      </c>
      <c r="N1617" s="6">
        <v>1205</v>
      </c>
      <c r="O1617" s="6" t="s">
        <v>1929</v>
      </c>
      <c r="P1617" s="6">
        <v>497.87708713692939</v>
      </c>
      <c r="Q1617" s="6">
        <v>599941.89</v>
      </c>
      <c r="R1617" s="6">
        <v>7.168856546248084</v>
      </c>
      <c r="S1617" s="6">
        <v>8638.4721382289408</v>
      </c>
      <c r="T1617" s="27">
        <v>145905.9</v>
      </c>
      <c r="U1617" s="6">
        <f t="shared" si="127"/>
        <v>505.04594368317748</v>
      </c>
      <c r="V1617" s="6">
        <f t="shared" si="128"/>
        <v>2019</v>
      </c>
      <c r="W1617" s="10" t="str">
        <f>IFERROR(VLOOKUP(VALUE(D1617),'HSN Lookup'!$A:$B,2,0),"Unknown")</f>
        <v>Household Steel Items</v>
      </c>
      <c r="X1617" s="6" t="str">
        <f t="shared" si="129"/>
        <v>Other</v>
      </c>
    </row>
    <row r="1618" spans="1:24">
      <c r="A1618" s="25" t="s">
        <v>24</v>
      </c>
      <c r="B1618" s="6" t="s">
        <v>2157</v>
      </c>
      <c r="C1618" s="6" t="s">
        <v>26</v>
      </c>
      <c r="D1618" s="26" t="s">
        <v>32</v>
      </c>
      <c r="E1618" s="6" t="s">
        <v>2158</v>
      </c>
      <c r="F1618" s="6" t="str">
        <f>LEFT(E1618, FIND(" ", E1618)-1)</f>
        <v>RYX-02-021A</v>
      </c>
      <c r="G1618" s="6" t="str" cm="1">
        <f t="array" ref="G1618">_xlfn.LET(
 _xlpm.txt, TRIM(E1618),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618" s="6" t="str">
        <f t="shared" si="125"/>
        <v>OTHER ART - ICLES OF HOUSEHOLD OF IRON &amp; STEEL</v>
      </c>
      <c r="I1618" s="6" t="str" cm="1">
        <f t="array" ref="I1618">_xlfn.LET(
 _xlpm.txt, E1618,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18" s="6" t="str" cm="1">
        <f t="array" ref="J1618">_xlfn.LET(
 _xlpm.txt, E1618,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18" s="6" t="e" cm="1">
        <f t="array" ref="K1618">_xlfn.LET(
 _xlpm.txt, E1618,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18" s="6" t="str">
        <f>IFERROR(_xlfn.TEXTAFTER(_xlfn.TEXTBEFORE(E1618," PER"),"USD ")," ")</f>
        <v xml:space="preserve"> </v>
      </c>
      <c r="M1618" s="6" t="e">
        <f t="shared" si="126"/>
        <v>#VALUE!</v>
      </c>
      <c r="N1618" s="6">
        <v>4752</v>
      </c>
      <c r="O1618" s="6" t="s">
        <v>1929</v>
      </c>
      <c r="P1618" s="6">
        <v>169.1097306397306</v>
      </c>
      <c r="Q1618" s="6">
        <v>803609.44</v>
      </c>
      <c r="R1618" s="6">
        <v>2.4349853223863298</v>
      </c>
      <c r="S1618" s="6">
        <v>11571.050251979839</v>
      </c>
      <c r="T1618" s="27">
        <v>195437.8</v>
      </c>
      <c r="U1618" s="6">
        <f t="shared" si="127"/>
        <v>171.54471596211692</v>
      </c>
      <c r="V1618" s="6">
        <f t="shared" si="128"/>
        <v>2019</v>
      </c>
      <c r="W1618" s="10" t="str">
        <f>IFERROR(VLOOKUP(VALUE(D1618),'HSN Lookup'!$A:$B,2,0),"Unknown")</f>
        <v>Household Steel Items</v>
      </c>
      <c r="X1618" s="6" t="str">
        <f t="shared" si="129"/>
        <v>Cloth Stand</v>
      </c>
    </row>
    <row r="1619" spans="1:24">
      <c r="A1619" s="25" t="s">
        <v>24</v>
      </c>
      <c r="B1619" s="6" t="s">
        <v>2157</v>
      </c>
      <c r="C1619" s="6" t="s">
        <v>26</v>
      </c>
      <c r="D1619" s="26" t="s">
        <v>32</v>
      </c>
      <c r="E1619" s="6" t="s">
        <v>2159</v>
      </c>
      <c r="F1619" s="6" t="str">
        <f>LEFT(E1619, FIND(" ", E1619)-1)</f>
        <v>RYX-02-020</v>
      </c>
      <c r="G1619" s="6" t="str" cm="1">
        <f t="array" ref="G1619">_xlfn.LET(
 _xlpm.txt, TRIM(E1619),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619" s="6" t="str">
        <f t="shared" si="125"/>
        <v>OTHER ARTI - CLES OF HOUSEHOLD OF IRON &amp; STEEL</v>
      </c>
      <c r="I1619" s="6" t="str" cm="1">
        <f t="array" ref="I1619">_xlfn.LET(
 _xlpm.txt, E1619,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19" s="6" t="str" cm="1">
        <f t="array" ref="J1619">_xlfn.LET(
 _xlpm.txt, E1619,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19" s="6" t="e" cm="1">
        <f t="array" ref="K1619">_xlfn.LET(
 _xlpm.txt, E1619,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19" s="6" t="str">
        <f>IFERROR(_xlfn.TEXTAFTER(_xlfn.TEXTBEFORE(E1619," PER"),"USD ")," ")</f>
        <v xml:space="preserve"> </v>
      </c>
      <c r="M1619" s="6" t="e">
        <f t="shared" si="126"/>
        <v>#VALUE!</v>
      </c>
      <c r="N1619" s="6">
        <v>12012</v>
      </c>
      <c r="O1619" s="6" t="s">
        <v>1929</v>
      </c>
      <c r="P1619" s="6">
        <v>306.14200382950378</v>
      </c>
      <c r="Q1619" s="6">
        <v>3677377.75</v>
      </c>
      <c r="R1619" s="6">
        <v>4.4080922077682336</v>
      </c>
      <c r="S1619" s="6">
        <v>52950.003599712021</v>
      </c>
      <c r="T1619" s="27">
        <v>894338.3</v>
      </c>
      <c r="U1619" s="6">
        <f t="shared" si="127"/>
        <v>310.550096037272</v>
      </c>
      <c r="V1619" s="6">
        <f t="shared" si="128"/>
        <v>2019</v>
      </c>
      <c r="W1619" s="10" t="str">
        <f>IFERROR(VLOOKUP(VALUE(D1619),'HSN Lookup'!$A:$B,2,0),"Unknown")</f>
        <v>Household Steel Items</v>
      </c>
      <c r="X1619" s="6" t="str">
        <f t="shared" si="129"/>
        <v>Cloth Stand</v>
      </c>
    </row>
    <row r="1620" spans="1:24">
      <c r="A1620" s="25" t="s">
        <v>24</v>
      </c>
      <c r="B1620" s="6" t="s">
        <v>2160</v>
      </c>
      <c r="C1620" s="6" t="s">
        <v>26</v>
      </c>
      <c r="D1620" s="26" t="s">
        <v>32</v>
      </c>
      <c r="E1620" s="6" t="s">
        <v>2161</v>
      </c>
      <c r="F1620" s="6" t="str">
        <f>LEFT(E1620, FIND(" ", E1620)-1)</f>
        <v>RYX-02-021A</v>
      </c>
      <c r="G1620" s="6" t="str" cm="1">
        <f t="array" ref="G1620">_xlfn.LET(
 _xlpm.txt, TRIM(E1620),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620" s="6" t="str">
        <f t="shared" si="125"/>
        <v>2592 PCS</v>
      </c>
      <c r="I1620" s="6" t="str" cm="1">
        <f t="array" ref="I1620">_xlfn.LET(
 _xlpm.txt, E1620,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20" s="6" t="str" cm="1">
        <f t="array" ref="J1620">_xlfn.LET(
 _xlpm.txt, E1620,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20" s="6" t="e" cm="1">
        <f t="array" ref="K1620">_xlfn.LET(
 _xlpm.txt, E1620,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20" s="6" t="str">
        <f>IFERROR(_xlfn.TEXTAFTER(_xlfn.TEXTBEFORE(E1620," PER"),"USD ")," ")</f>
        <v xml:space="preserve"> </v>
      </c>
      <c r="M1620" s="6" t="e">
        <f t="shared" si="126"/>
        <v>#VALUE!</v>
      </c>
      <c r="N1620" s="6">
        <v>9504</v>
      </c>
      <c r="O1620" s="6" t="s">
        <v>1929</v>
      </c>
      <c r="P1620" s="6">
        <v>170.642591540404</v>
      </c>
      <c r="Q1620" s="6">
        <v>1621787.19</v>
      </c>
      <c r="R1620" s="6">
        <v>2.4570567536415271</v>
      </c>
      <c r="S1620" s="6">
        <v>23351.867386609068</v>
      </c>
      <c r="T1620" s="27">
        <v>394418.7</v>
      </c>
      <c r="U1620" s="6">
        <f t="shared" si="127"/>
        <v>173.09964829404552</v>
      </c>
      <c r="V1620" s="6">
        <f t="shared" si="128"/>
        <v>2019</v>
      </c>
      <c r="W1620" s="10" t="str">
        <f>IFERROR(VLOOKUP(VALUE(D1620),'HSN Lookup'!$A:$B,2,0),"Unknown")</f>
        <v>Household Steel Items</v>
      </c>
      <c r="X1620" s="6" t="str">
        <f t="shared" si="129"/>
        <v>Cloth Stand</v>
      </c>
    </row>
    <row r="1621" spans="1:24">
      <c r="A1621" s="25" t="s">
        <v>24</v>
      </c>
      <c r="B1621" s="6" t="s">
        <v>2160</v>
      </c>
      <c r="C1621" s="6" t="s">
        <v>26</v>
      </c>
      <c r="D1621" s="26" t="s">
        <v>32</v>
      </c>
      <c r="E1621" s="6" t="s">
        <v>2131</v>
      </c>
      <c r="F1621" s="6"/>
      <c r="G1621" s="6" t="str" cm="1">
        <f t="array" ref="G1621">_xlfn.LET(
 _xlpm.txt, TRIM(E1621),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3LAYER-8505</v>
      </c>
      <c r="H1621" s="6" t="str">
        <f t="shared" si="125"/>
        <v>TOTAL 16800 PCS</v>
      </c>
      <c r="I1621" s="6" t="str" cm="1">
        <f t="array" ref="I1621">_xlfn.LET(
 _xlpm.txt, E1621,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21" s="6" t="str" cm="1">
        <f t="array" ref="J1621">_xlfn.LET(
 _xlpm.txt, E1621,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21" s="6" t="e" cm="1">
        <f t="array" ref="K1621">_xlfn.LET(
 _xlpm.txt, E1621,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21" s="6" t="str">
        <f>IFERROR(_xlfn.TEXTAFTER(_xlfn.TEXTBEFORE(E1621," PER"),"USD ")," ")</f>
        <v xml:space="preserve"> </v>
      </c>
      <c r="M1621" s="6" t="e">
        <f t="shared" si="126"/>
        <v>#VALUE!</v>
      </c>
      <c r="N1621" s="6">
        <v>10892</v>
      </c>
      <c r="O1621" s="6" t="s">
        <v>1929</v>
      </c>
      <c r="P1621" s="6">
        <v>376.03335659199411</v>
      </c>
      <c r="Q1621" s="6">
        <v>4095755.32</v>
      </c>
      <c r="R1621" s="6">
        <v>5.4144471791503834</v>
      </c>
      <c r="S1621" s="6">
        <v>58974.158675305967</v>
      </c>
      <c r="T1621" s="27">
        <v>996087.7</v>
      </c>
      <c r="U1621" s="6">
        <f t="shared" si="127"/>
        <v>381.44780377114449</v>
      </c>
      <c r="V1621" s="6">
        <f t="shared" si="128"/>
        <v>2019</v>
      </c>
      <c r="W1621" s="10" t="str">
        <f>IFERROR(VLOOKUP(VALUE(D1621),'HSN Lookup'!$A:$B,2,0),"Unknown")</f>
        <v>Household Steel Items</v>
      </c>
      <c r="X1621" s="6" t="str">
        <f t="shared" si="129"/>
        <v>Lunch Box</v>
      </c>
    </row>
    <row r="1622" spans="1:24">
      <c r="A1622" s="25" t="s">
        <v>24</v>
      </c>
      <c r="B1622" s="6" t="s">
        <v>2160</v>
      </c>
      <c r="C1622" s="6" t="s">
        <v>26</v>
      </c>
      <c r="D1622" s="26" t="s">
        <v>32</v>
      </c>
      <c r="E1622" s="6" t="s">
        <v>2162</v>
      </c>
      <c r="F1622" s="6"/>
      <c r="G1622" s="6" t="str" cm="1">
        <f t="array" ref="G1622">_xlfn.LET(
 _xlpm.txt, TRIM(E1622),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1622" s="6" t="str">
        <f t="shared" si="125"/>
        <v>TOTAL 82488 PCS</v>
      </c>
      <c r="I1622" s="6" t="str" cm="1">
        <f t="array" ref="I1622">_xlfn.LET(
 _xlpm.txt, E1622,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22" s="6" t="str" cm="1">
        <f t="array" ref="J1622">_xlfn.LET(
 _xlpm.txt, E1622,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22" s="6" t="e" cm="1">
        <f t="array" ref="K1622">_xlfn.LET(
 _xlpm.txt, E1622,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22" s="6" t="str">
        <f>IFERROR(_xlfn.TEXTAFTER(_xlfn.TEXTBEFORE(E1622," PER"),"USD ")," ")</f>
        <v xml:space="preserve"> </v>
      </c>
      <c r="M1622" s="6" t="e">
        <f t="shared" si="126"/>
        <v>#VALUE!</v>
      </c>
      <c r="N1622" s="6">
        <v>9657.9699999999993</v>
      </c>
      <c r="O1622" s="6" t="s">
        <v>1929</v>
      </c>
      <c r="P1622" s="6">
        <v>474.0534056328608</v>
      </c>
      <c r="Q1622" s="6">
        <v>4578393.57</v>
      </c>
      <c r="R1622" s="6">
        <v>6.8258229752751731</v>
      </c>
      <c r="S1622" s="6">
        <v>65923.593520518363</v>
      </c>
      <c r="T1622" s="27">
        <v>1113465.3</v>
      </c>
      <c r="U1622" s="6">
        <f t="shared" si="127"/>
        <v>480.87922860813597</v>
      </c>
      <c r="V1622" s="6">
        <f t="shared" si="128"/>
        <v>2019</v>
      </c>
      <c r="W1622" s="10" t="str">
        <f>IFERROR(VLOOKUP(VALUE(D1622),'HSN Lookup'!$A:$B,2,0),"Unknown")</f>
        <v>Household Steel Items</v>
      </c>
      <c r="X1622" s="6" t="str">
        <f t="shared" si="129"/>
        <v>Lunch Box</v>
      </c>
    </row>
    <row r="1623" spans="1:24">
      <c r="A1623" s="25" t="s">
        <v>24</v>
      </c>
      <c r="B1623" s="6" t="s">
        <v>2160</v>
      </c>
      <c r="C1623" s="6" t="s">
        <v>26</v>
      </c>
      <c r="D1623" s="26" t="s">
        <v>32</v>
      </c>
      <c r="E1623" s="6" t="s">
        <v>2163</v>
      </c>
      <c r="F1623" s="6"/>
      <c r="G1623" s="6" t="str" cm="1">
        <f t="array" ref="G1623">_xlfn.LET(
 _xlpm.txt, TRIM(E1623),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BOX-6527</v>
      </c>
      <c r="H1623" s="6" t="str">
        <f t="shared" si="125"/>
        <v>TOTAL 3708 PCS</v>
      </c>
      <c r="I1623" s="6" t="str" cm="1">
        <f t="array" ref="I1623">_xlfn.LET(
 _xlpm.txt, E1623,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23" s="6" t="str" cm="1">
        <f t="array" ref="J1623">_xlfn.LET(
 _xlpm.txt, E1623,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23" s="6" t="e" cm="1">
        <f t="array" ref="K1623">_xlfn.LET(
 _xlpm.txt, E1623,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23" s="6" t="str">
        <f>IFERROR(_xlfn.TEXTAFTER(_xlfn.TEXTBEFORE(E1623," PER"),"USD ")," ")</f>
        <v xml:space="preserve"> </v>
      </c>
      <c r="M1623" s="6" t="e">
        <f t="shared" si="126"/>
        <v>#VALUE!</v>
      </c>
      <c r="N1623" s="6">
        <v>1291.6199999999999</v>
      </c>
      <c r="O1623" s="6" t="s">
        <v>1929</v>
      </c>
      <c r="P1623" s="6">
        <v>423.56445394156168</v>
      </c>
      <c r="Q1623" s="6">
        <v>547084.31999999995</v>
      </c>
      <c r="R1623" s="6">
        <v>6.0988402295401256</v>
      </c>
      <c r="S1623" s="6">
        <v>7877.3840172786167</v>
      </c>
      <c r="T1623" s="27">
        <v>133050.79999999999</v>
      </c>
      <c r="U1623" s="6">
        <f t="shared" si="127"/>
        <v>429.66329417110182</v>
      </c>
      <c r="V1623" s="6">
        <f t="shared" si="128"/>
        <v>2019</v>
      </c>
      <c r="W1623" s="10" t="str">
        <f>IFERROR(VLOOKUP(VALUE(D1623),'HSN Lookup'!$A:$B,2,0),"Unknown")</f>
        <v>Household Steel Items</v>
      </c>
      <c r="X1623" s="6" t="str">
        <f t="shared" si="129"/>
        <v>Lunch Box</v>
      </c>
    </row>
    <row r="1624" spans="1:24">
      <c r="A1624" s="25" t="s">
        <v>24</v>
      </c>
      <c r="B1624" s="6" t="s">
        <v>2160</v>
      </c>
      <c r="C1624" s="6" t="s">
        <v>26</v>
      </c>
      <c r="D1624" s="26" t="s">
        <v>32</v>
      </c>
      <c r="E1624" s="6" t="s">
        <v>2164</v>
      </c>
      <c r="F1624" s="6"/>
      <c r="G1624" s="6" t="str" cm="1">
        <f t="array" ref="G1624">_xlfn.LET(
 _xlpm.txt, TRIM(E1624),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624" s="6" t="str">
        <f t="shared" si="125"/>
        <v xml:space="preserve">TO TAL 30312 - PCS </v>
      </c>
      <c r="I1624" s="6" t="str" cm="1">
        <f t="array" ref="I1624">_xlfn.LET(
 _xlpm.txt, E1624,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24" s="6" t="str" cm="1">
        <f t="array" ref="J1624">_xlfn.LET(
 _xlpm.txt, E1624,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24" s="6" t="e" cm="1">
        <f t="array" ref="K1624">_xlfn.LET(
 _xlpm.txt, E1624,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24" s="6" t="str">
        <f>IFERROR(_xlfn.TEXTAFTER(_xlfn.TEXTBEFORE(E1624," PER"),"USD ")," ")</f>
        <v xml:space="preserve"> </v>
      </c>
      <c r="M1624" s="6" t="e">
        <f t="shared" si="126"/>
        <v>#VALUE!</v>
      </c>
      <c r="N1624" s="6">
        <v>4546.8</v>
      </c>
      <c r="O1624" s="6" t="s">
        <v>1929</v>
      </c>
      <c r="P1624" s="6">
        <v>541.31117269288291</v>
      </c>
      <c r="Q1624" s="6">
        <v>2461233.64</v>
      </c>
      <c r="R1624" s="6">
        <v>7.7942573461898181</v>
      </c>
      <c r="S1624" s="6">
        <v>35438.929301655873</v>
      </c>
      <c r="T1624" s="27">
        <v>598572</v>
      </c>
      <c r="U1624" s="6">
        <f t="shared" si="127"/>
        <v>549.10543003907276</v>
      </c>
      <c r="V1624" s="6">
        <f t="shared" si="128"/>
        <v>2019</v>
      </c>
      <c r="W1624" s="10" t="str">
        <f>IFERROR(VLOOKUP(VALUE(D1624),'HSN Lookup'!$A:$B,2,0),"Unknown")</f>
        <v>Household Steel Items</v>
      </c>
      <c r="X1624" s="6" t="str">
        <f t="shared" si="129"/>
        <v>Other</v>
      </c>
    </row>
    <row r="1625" spans="1:24">
      <c r="A1625" s="25" t="s">
        <v>24</v>
      </c>
      <c r="B1625" s="6" t="s">
        <v>2160</v>
      </c>
      <c r="C1625" s="6" t="s">
        <v>26</v>
      </c>
      <c r="D1625" s="26" t="s">
        <v>32</v>
      </c>
      <c r="E1625" s="6" t="s">
        <v>2165</v>
      </c>
      <c r="F1625" s="6"/>
      <c r="G1625" s="6" t="str" cm="1">
        <f t="array" ref="G1625">_xlfn.LET(
 _xlpm.txt, TRIM(E1625),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CONTAINER-6857</v>
      </c>
      <c r="H1625" s="6" t="str">
        <f t="shared" si="125"/>
        <v>TOTAL 70320 PCS</v>
      </c>
      <c r="I1625" s="6" t="str" cm="1">
        <f t="array" ref="I1625">_xlfn.LET(
 _xlpm.txt, E1625,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25" s="6" t="str" cm="1">
        <f t="array" ref="J1625">_xlfn.LET(
 _xlpm.txt, E1625,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25" s="6" t="e" cm="1">
        <f t="array" ref="K1625">_xlfn.LET(
 _xlpm.txt, E1625,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25" s="6" t="str">
        <f>IFERROR(_xlfn.TEXTAFTER(_xlfn.TEXTBEFORE(E1625," PER"),"USD ")," ")</f>
        <v xml:space="preserve"> </v>
      </c>
      <c r="M1625" s="6" t="e">
        <f t="shared" si="126"/>
        <v>#VALUE!</v>
      </c>
      <c r="N1625" s="6">
        <v>8965.7999999999993</v>
      </c>
      <c r="O1625" s="6" t="s">
        <v>1929</v>
      </c>
      <c r="P1625" s="6">
        <v>440.83398804345399</v>
      </c>
      <c r="Q1625" s="6">
        <v>3952429.37</v>
      </c>
      <c r="R1625" s="6">
        <v>6.3475016276955234</v>
      </c>
      <c r="S1625" s="6">
        <v>56910.430093592513</v>
      </c>
      <c r="T1625" s="27">
        <v>961230.8</v>
      </c>
      <c r="U1625" s="6">
        <f t="shared" si="127"/>
        <v>447.18148967114951</v>
      </c>
      <c r="V1625" s="6">
        <f t="shared" si="128"/>
        <v>2019</v>
      </c>
      <c r="W1625" s="10" t="str">
        <f>IFERROR(VLOOKUP(VALUE(D1625),'HSN Lookup'!$A:$B,2,0),"Unknown")</f>
        <v>Household Steel Items</v>
      </c>
      <c r="X1625" s="6" t="str">
        <f t="shared" si="129"/>
        <v>Other</v>
      </c>
    </row>
    <row r="1626" spans="1:24">
      <c r="A1626" s="25" t="s">
        <v>24</v>
      </c>
      <c r="B1626" s="6" t="s">
        <v>2160</v>
      </c>
      <c r="C1626" s="6" t="s">
        <v>26</v>
      </c>
      <c r="D1626" s="26" t="s">
        <v>32</v>
      </c>
      <c r="E1626" s="6" t="s">
        <v>2166</v>
      </c>
      <c r="F1626" s="6"/>
      <c r="G1626" s="6" t="str" cm="1">
        <f t="array" ref="G1626">_xlfn.LET(
 _xlpm.txt, TRIM(E1626),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626" s="6" t="str">
        <f t="shared" si="125"/>
        <v>TOTAL 30 - 96 PCS</v>
      </c>
      <c r="I1626" s="6" t="str" cm="1">
        <f t="array" ref="I1626">_xlfn.LET(
 _xlpm.txt, E1626,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26" s="6" t="str" cm="1">
        <f t="array" ref="J1626">_xlfn.LET(
 _xlpm.txt, E1626,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26" s="6" t="e" cm="1">
        <f t="array" ref="K1626">_xlfn.LET(
 _xlpm.txt, E1626,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26" s="6" t="str">
        <f>IFERROR(_xlfn.TEXTAFTER(_xlfn.TEXTBEFORE(E1626," PER"),"USD ")," ")</f>
        <v xml:space="preserve"> </v>
      </c>
      <c r="M1626" s="6" t="e">
        <f t="shared" si="126"/>
        <v>#VALUE!</v>
      </c>
      <c r="N1626" s="6">
        <v>464.4</v>
      </c>
      <c r="O1626" s="6" t="s">
        <v>1929</v>
      </c>
      <c r="P1626" s="6">
        <v>486.51356589147292</v>
      </c>
      <c r="Q1626" s="6">
        <v>225936.9</v>
      </c>
      <c r="R1626" s="6">
        <v>7.0052349300428052</v>
      </c>
      <c r="S1626" s="6">
        <v>3253.2311015118789</v>
      </c>
      <c r="T1626" s="27">
        <v>54947.9</v>
      </c>
      <c r="U1626" s="6">
        <f t="shared" si="127"/>
        <v>493.51880082151575</v>
      </c>
      <c r="V1626" s="6">
        <f t="shared" si="128"/>
        <v>2019</v>
      </c>
      <c r="W1626" s="10" t="str">
        <f>IFERROR(VLOOKUP(VALUE(D1626),'HSN Lookup'!$A:$B,2,0),"Unknown")</f>
        <v>Household Steel Items</v>
      </c>
      <c r="X1626" s="6" t="str">
        <f t="shared" si="129"/>
        <v>Other</v>
      </c>
    </row>
    <row r="1627" spans="1:24">
      <c r="A1627" s="25" t="s">
        <v>24</v>
      </c>
      <c r="B1627" s="6" t="s">
        <v>2160</v>
      </c>
      <c r="C1627" s="6" t="s">
        <v>26</v>
      </c>
      <c r="D1627" s="26" t="s">
        <v>32</v>
      </c>
      <c r="E1627" s="6" t="s">
        <v>2167</v>
      </c>
      <c r="F1627" s="6"/>
      <c r="G1627" s="6" t="str" cm="1">
        <f t="array" ref="G1627">_xlfn.LET(
 _xlpm.txt, TRIM(E1627),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LAYER-8504</v>
      </c>
      <c r="H1627" s="6" t="str">
        <f t="shared" si="125"/>
        <v>TOTAL 22236 PCS</v>
      </c>
      <c r="I1627" s="6" t="str" cm="1">
        <f t="array" ref="I1627">_xlfn.LET(
 _xlpm.txt, E1627,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27" s="6" t="str" cm="1">
        <f t="array" ref="J1627">_xlfn.LET(
 _xlpm.txt, E1627,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27" s="6" t="e" cm="1">
        <f t="array" ref="K1627">_xlfn.LET(
 _xlpm.txt, E1627,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27" s="6" t="str">
        <f>IFERROR(_xlfn.TEXTAFTER(_xlfn.TEXTBEFORE(E1627," PER"),"USD ")," ")</f>
        <v xml:space="preserve"> </v>
      </c>
      <c r="M1627" s="6" t="e">
        <f t="shared" si="126"/>
        <v>#VALUE!</v>
      </c>
      <c r="N1627" s="6">
        <v>10636.22</v>
      </c>
      <c r="O1627" s="6" t="s">
        <v>1929</v>
      </c>
      <c r="P1627" s="6">
        <v>367.20165622749442</v>
      </c>
      <c r="Q1627" s="6">
        <v>3905637.6</v>
      </c>
      <c r="R1627" s="6">
        <v>5.2872808672065421</v>
      </c>
      <c r="S1627" s="6">
        <v>56236.682505399564</v>
      </c>
      <c r="T1627" s="27">
        <v>949851.1</v>
      </c>
      <c r="U1627" s="6">
        <f t="shared" si="127"/>
        <v>372.48893709470099</v>
      </c>
      <c r="V1627" s="6">
        <f t="shared" si="128"/>
        <v>2019</v>
      </c>
      <c r="W1627" s="10" t="str">
        <f>IFERROR(VLOOKUP(VALUE(D1627),'HSN Lookup'!$A:$B,2,0),"Unknown")</f>
        <v>Household Steel Items</v>
      </c>
      <c r="X1627" s="6" t="str">
        <f t="shared" si="129"/>
        <v>Lunch Box</v>
      </c>
    </row>
    <row r="1628" spans="1:24">
      <c r="A1628" s="25" t="s">
        <v>24</v>
      </c>
      <c r="B1628" s="6" t="s">
        <v>2160</v>
      </c>
      <c r="C1628" s="6" t="s">
        <v>26</v>
      </c>
      <c r="D1628" s="26" t="s">
        <v>32</v>
      </c>
      <c r="E1628" s="6" t="s">
        <v>2168</v>
      </c>
      <c r="F1628" s="6"/>
      <c r="G1628" s="6" t="str" cm="1">
        <f t="array" ref="G1628">_xlfn.LET(
 _xlpm.txt, TRIM(E1628),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628" s="6" t="str">
        <f t="shared" si="125"/>
        <v xml:space="preserve">TOTAL 8856 PCS - </v>
      </c>
      <c r="I1628" s="6" t="str" cm="1">
        <f t="array" ref="I1628">_xlfn.LET(
 _xlpm.txt, E1628,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28" s="6" t="str" cm="1">
        <f t="array" ref="J1628">_xlfn.LET(
 _xlpm.txt, E1628,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28" s="6" t="e" cm="1">
        <f t="array" ref="K1628">_xlfn.LET(
 _xlpm.txt, E1628,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28" s="6" t="str">
        <f>IFERROR(_xlfn.TEXTAFTER(_xlfn.TEXTBEFORE(E1628," PER"),"USD ")," ")</f>
        <v xml:space="preserve"> </v>
      </c>
      <c r="M1628" s="6" t="e">
        <f t="shared" si="126"/>
        <v>#VALUE!</v>
      </c>
      <c r="N1628" s="6">
        <v>1328.4</v>
      </c>
      <c r="O1628" s="6" t="s">
        <v>1929</v>
      </c>
      <c r="P1628" s="6">
        <v>598.01547726588376</v>
      </c>
      <c r="Q1628" s="6">
        <v>794403.76</v>
      </c>
      <c r="R1628" s="6">
        <v>8.6107340139076136</v>
      </c>
      <c r="S1628" s="6">
        <v>11438.499064074869</v>
      </c>
      <c r="T1628" s="27">
        <v>193199</v>
      </c>
      <c r="U1628" s="6">
        <f t="shared" si="127"/>
        <v>606.62621127979139</v>
      </c>
      <c r="V1628" s="6">
        <f t="shared" si="128"/>
        <v>2019</v>
      </c>
      <c r="W1628" s="10" t="str">
        <f>IFERROR(VLOOKUP(VALUE(D1628),'HSN Lookup'!$A:$B,2,0),"Unknown")</f>
        <v>Household Steel Items</v>
      </c>
      <c r="X1628" s="6" t="str">
        <f t="shared" si="129"/>
        <v>Other</v>
      </c>
    </row>
    <row r="1629" spans="1:24">
      <c r="A1629" s="25" t="s">
        <v>24</v>
      </c>
      <c r="B1629" s="6" t="s">
        <v>2169</v>
      </c>
      <c r="C1629" s="6" t="s">
        <v>26</v>
      </c>
      <c r="D1629" s="26" t="s">
        <v>32</v>
      </c>
      <c r="E1629" s="6" t="s">
        <v>2170</v>
      </c>
      <c r="F1629" s="6" t="str">
        <f>LEFT(E1629, FIND(" ", E1629)-1)</f>
        <v>KW-830</v>
      </c>
      <c r="G1629" s="6" t="str" cm="1">
        <f t="array" ref="G1629">_xlfn.LET(
 _xlpm.txt, TRIM(E1629),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1000ML -</v>
      </c>
      <c r="H1629" s="6" t="str">
        <f t="shared" si="125"/>
        <v>KW-830</v>
      </c>
      <c r="I1629" s="6" t="str" cm="1">
        <f t="array" ref="I1629">_xlfn.LET(
 _xlpm.txt, E1629,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29" s="6" t="str" cm="1">
        <f t="array" ref="J1629">_xlfn.LET(
 _xlpm.txt, E1629,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29" s="6" t="e" cm="1">
        <f t="array" ref="K1629">_xlfn.LET(
 _xlpm.txt, E1629,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29" s="6" t="str">
        <f>IFERROR(_xlfn.TEXTAFTER(_xlfn.TEXTBEFORE(E1629," PER"),"USD ")," ")</f>
        <v xml:space="preserve"> </v>
      </c>
      <c r="M1629" s="6" t="e">
        <f t="shared" si="126"/>
        <v>#VALUE!</v>
      </c>
      <c r="N1629" s="6">
        <v>34920</v>
      </c>
      <c r="O1629" s="6" t="s">
        <v>1081</v>
      </c>
      <c r="P1629" s="6">
        <v>73.679537514318454</v>
      </c>
      <c r="Q1629" s="6">
        <v>2572889.4500000002</v>
      </c>
      <c r="R1629" s="6">
        <v>1.060900468168732</v>
      </c>
      <c r="S1629" s="6">
        <v>37046.644348452122</v>
      </c>
      <c r="T1629" s="27">
        <v>625726.69999999995</v>
      </c>
      <c r="U1629" s="6">
        <f t="shared" si="127"/>
        <v>74.74043798248718</v>
      </c>
      <c r="V1629" s="6">
        <f t="shared" si="128"/>
        <v>2019</v>
      </c>
      <c r="W1629" s="10" t="str">
        <f>IFERROR(VLOOKUP(VALUE(D1629),'HSN Lookup'!$A:$B,2,0),"Unknown")</f>
        <v>Household Steel Items</v>
      </c>
      <c r="X1629" s="6" t="str">
        <f t="shared" si="129"/>
        <v>Other</v>
      </c>
    </row>
    <row r="1630" spans="1:24">
      <c r="A1630" s="25" t="s">
        <v>24</v>
      </c>
      <c r="B1630" s="6" t="s">
        <v>2171</v>
      </c>
      <c r="C1630" s="6" t="s">
        <v>26</v>
      </c>
      <c r="D1630" s="26" t="s">
        <v>32</v>
      </c>
      <c r="E1630" s="6" t="s">
        <v>2172</v>
      </c>
      <c r="F1630" s="6" t="str">
        <f>LEFT(E1630, FIND(" ", E1630)-1)</f>
        <v>03-027I</v>
      </c>
      <c r="G1630" s="6" t="str" cm="1">
        <f t="array" ref="G1630">_xlfn.LET(
 _xlpm.txt, TRIM(E1630),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630" s="6" t="str">
        <f t="shared" si="125"/>
        <v>3648 PCS</v>
      </c>
      <c r="I1630" s="6" t="str" cm="1">
        <f t="array" ref="I1630">_xlfn.LET(
 _xlpm.txt, E1630,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30" s="6" t="str" cm="1">
        <f t="array" ref="J1630">_xlfn.LET(
 _xlpm.txt, E1630,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30" s="6" t="e" cm="1">
        <f t="array" ref="K1630">_xlfn.LET(
 _xlpm.txt, E1630,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30" s="6" t="str">
        <f>IFERROR(_xlfn.TEXTAFTER(_xlfn.TEXTBEFORE(E1630," PER"),"USD ")," ")</f>
        <v xml:space="preserve"> </v>
      </c>
      <c r="M1630" s="6" t="e">
        <f t="shared" si="126"/>
        <v>#VALUE!</v>
      </c>
      <c r="N1630" s="6">
        <v>21687.360000000001</v>
      </c>
      <c r="O1630" s="6" t="s">
        <v>1929</v>
      </c>
      <c r="P1630" s="6">
        <v>142.8665079567084</v>
      </c>
      <c r="Q1630" s="6">
        <v>3098397.39</v>
      </c>
      <c r="R1630" s="6">
        <v>2.0571131455249589</v>
      </c>
      <c r="S1630" s="6">
        <v>44613.353347732183</v>
      </c>
      <c r="T1630" s="27">
        <v>753530.2</v>
      </c>
      <c r="U1630" s="6">
        <f t="shared" si="127"/>
        <v>144.92362110223337</v>
      </c>
      <c r="V1630" s="6">
        <f t="shared" si="128"/>
        <v>2019</v>
      </c>
      <c r="W1630" s="10" t="str">
        <f>IFERROR(VLOOKUP(VALUE(D1630),'HSN Lookup'!$A:$B,2,0),"Unknown")</f>
        <v>Household Steel Items</v>
      </c>
      <c r="X1630" s="6" t="str">
        <f t="shared" si="129"/>
        <v>Other</v>
      </c>
    </row>
    <row r="1631" spans="1:24">
      <c r="A1631" s="25" t="s">
        <v>24</v>
      </c>
      <c r="B1631" s="6" t="s">
        <v>2173</v>
      </c>
      <c r="C1631" s="6" t="s">
        <v>26</v>
      </c>
      <c r="D1631" s="26" t="s">
        <v>32</v>
      </c>
      <c r="E1631" s="6" t="s">
        <v>2174</v>
      </c>
      <c r="F1631" s="6"/>
      <c r="G1631" s="6" t="str" cm="1">
        <f t="array" ref="G1631">_xlfn.LET(
 _xlpm.txt, TRIM(E1631),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STRAINER-NP-55</v>
      </c>
      <c r="H1631" s="6" t="str">
        <f t="shared" si="125"/>
        <v>TOTAL 50400 PCS</v>
      </c>
      <c r="I1631" s="6" t="str" cm="1">
        <f t="array" ref="I1631">_xlfn.LET(
 _xlpm.txt, E1631,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31" s="6" t="str" cm="1">
        <f t="array" ref="J1631">_xlfn.LET(
 _xlpm.txt, E1631,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31" s="6" t="e" cm="1">
        <f t="array" ref="K1631">_xlfn.LET(
 _xlpm.txt, E1631,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31" s="6" t="str">
        <f>IFERROR(_xlfn.TEXTAFTER(_xlfn.TEXTBEFORE(E1631," PER"),"USD ")," ")</f>
        <v xml:space="preserve"> </v>
      </c>
      <c r="M1631" s="6" t="e">
        <f t="shared" si="126"/>
        <v>#VALUE!</v>
      </c>
      <c r="N1631" s="6">
        <v>2114</v>
      </c>
      <c r="O1631" s="6" t="s">
        <v>1929</v>
      </c>
      <c r="P1631" s="6">
        <v>545.95758751182598</v>
      </c>
      <c r="Q1631" s="6">
        <v>1154154.3400000001</v>
      </c>
      <c r="R1631" s="6">
        <v>7.7993941073117998</v>
      </c>
      <c r="S1631" s="6">
        <v>16487.919142857139</v>
      </c>
      <c r="T1631" s="27">
        <v>280690.3</v>
      </c>
      <c r="U1631" s="6">
        <f t="shared" si="127"/>
        <v>553.75698161913783</v>
      </c>
      <c r="V1631" s="6">
        <f t="shared" si="128"/>
        <v>2019</v>
      </c>
      <c r="W1631" s="10" t="str">
        <f>IFERROR(VLOOKUP(VALUE(D1631),'HSN Lookup'!$A:$B,2,0),"Unknown")</f>
        <v>Household Steel Items</v>
      </c>
      <c r="X1631" s="6" t="str">
        <f t="shared" si="129"/>
        <v>Tea Strainer</v>
      </c>
    </row>
    <row r="1632" spans="1:24">
      <c r="A1632" s="25" t="s">
        <v>24</v>
      </c>
      <c r="B1632" s="6" t="s">
        <v>2173</v>
      </c>
      <c r="C1632" s="6" t="s">
        <v>26</v>
      </c>
      <c r="D1632" s="26" t="s">
        <v>32</v>
      </c>
      <c r="E1632" s="6" t="s">
        <v>2175</v>
      </c>
      <c r="F1632" s="6"/>
      <c r="G1632" s="6" t="str" cm="1">
        <f t="array" ref="G1632">_xlfn.LET(
 _xlpm.txt, TRIM(E1632),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ROUND-MP-96</v>
      </c>
      <c r="H1632" s="6" t="str">
        <f t="shared" si="125"/>
        <v>TOTAL 11880 PCS</v>
      </c>
      <c r="I1632" s="6" t="str" cm="1">
        <f t="array" ref="I1632">_xlfn.LET(
 _xlpm.txt, E1632,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32" s="6" t="str" cm="1">
        <f t="array" ref="J1632">_xlfn.LET(
 _xlpm.txt, E1632,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32" s="6" t="e" cm="1">
        <f t="array" ref="K1632">_xlfn.LET(
 _xlpm.txt, E1632,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32" s="6" t="str">
        <f>IFERROR(_xlfn.TEXTAFTER(_xlfn.TEXTBEFORE(E1632," PER"),"USD ")," ")</f>
        <v xml:space="preserve"> </v>
      </c>
      <c r="M1632" s="6" t="e">
        <f t="shared" si="126"/>
        <v>#VALUE!</v>
      </c>
      <c r="N1632" s="6">
        <v>2475</v>
      </c>
      <c r="O1632" s="6" t="s">
        <v>1929</v>
      </c>
      <c r="P1632" s="6">
        <v>258.9213898989899</v>
      </c>
      <c r="Q1632" s="6">
        <v>640830.43999999994</v>
      </c>
      <c r="R1632" s="6">
        <v>3.6988769985569991</v>
      </c>
      <c r="S1632" s="6">
        <v>9154.7205714285701</v>
      </c>
      <c r="T1632" s="27">
        <v>155849.9</v>
      </c>
      <c r="U1632" s="6">
        <f t="shared" si="127"/>
        <v>262.62026689754691</v>
      </c>
      <c r="V1632" s="6">
        <f t="shared" si="128"/>
        <v>2019</v>
      </c>
      <c r="W1632" s="10" t="str">
        <f>IFERROR(VLOOKUP(VALUE(D1632),'HSN Lookup'!$A:$B,2,0),"Unknown")</f>
        <v>Household Steel Items</v>
      </c>
      <c r="X1632" s="6" t="str">
        <f t="shared" si="129"/>
        <v>Holder</v>
      </c>
    </row>
    <row r="1633" spans="1:24">
      <c r="A1633" s="25" t="s">
        <v>24</v>
      </c>
      <c r="B1633" s="6" t="s">
        <v>2173</v>
      </c>
      <c r="C1633" s="6" t="s">
        <v>26</v>
      </c>
      <c r="D1633" s="26" t="s">
        <v>32</v>
      </c>
      <c r="E1633" s="6" t="s">
        <v>2176</v>
      </c>
      <c r="F1633" s="6"/>
      <c r="G1633" s="6" t="str" cm="1">
        <f t="array" ref="G1633">_xlfn.LET(
 _xlpm.txt, TRIM(E1633),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1633" s="6" t="str">
        <f t="shared" si="125"/>
        <v>TOTAL 20400 PCS</v>
      </c>
      <c r="I1633" s="6" t="str" cm="1">
        <f t="array" ref="I1633">_xlfn.LET(
 _xlpm.txt, E1633,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33" s="6" t="str" cm="1">
        <f t="array" ref="J1633">_xlfn.LET(
 _xlpm.txt, E1633,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33" s="6" t="e" cm="1">
        <f t="array" ref="K1633">_xlfn.LET(
 _xlpm.txt, E1633,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33" s="6" t="str">
        <f>IFERROR(_xlfn.TEXTAFTER(_xlfn.TEXTBEFORE(E1633," PER"),"USD ")," ")</f>
        <v xml:space="preserve"> </v>
      </c>
      <c r="M1633" s="6" t="e">
        <f t="shared" si="126"/>
        <v>#VALUE!</v>
      </c>
      <c r="N1633" s="6">
        <v>1139</v>
      </c>
      <c r="O1633" s="6" t="s">
        <v>1929</v>
      </c>
      <c r="P1633" s="6">
        <v>664.04787532923615</v>
      </c>
      <c r="Q1633" s="6">
        <v>756350.53</v>
      </c>
      <c r="R1633" s="6">
        <v>9.4863982189890876</v>
      </c>
      <c r="S1633" s="6">
        <v>10805.00757142857</v>
      </c>
      <c r="T1633" s="27">
        <v>183944.5</v>
      </c>
      <c r="U1633" s="6">
        <f t="shared" si="127"/>
        <v>673.5342735482252</v>
      </c>
      <c r="V1633" s="6">
        <f t="shared" si="128"/>
        <v>2019</v>
      </c>
      <c r="W1633" s="10" t="str">
        <f>IFERROR(VLOOKUP(VALUE(D1633),'HSN Lookup'!$A:$B,2,0),"Unknown")</f>
        <v>Household Steel Items</v>
      </c>
      <c r="X1633" s="6" t="str">
        <f t="shared" si="129"/>
        <v>Other</v>
      </c>
    </row>
    <row r="1634" spans="1:24">
      <c r="A1634" s="25" t="s">
        <v>24</v>
      </c>
      <c r="B1634" s="6" t="s">
        <v>2173</v>
      </c>
      <c r="C1634" s="6" t="s">
        <v>26</v>
      </c>
      <c r="D1634" s="26" t="s">
        <v>32</v>
      </c>
      <c r="E1634" s="6" t="s">
        <v>2177</v>
      </c>
      <c r="F1634" s="6"/>
      <c r="G1634" s="6" t="str" cm="1">
        <f t="array" ref="G1634">_xlfn.LET(
 _xlpm.txt, TRIM(E1634),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634" s="6" t="str">
        <f t="shared" si="125"/>
        <v>TOTAL 24000 PCS</v>
      </c>
      <c r="I1634" s="6" t="str" cm="1">
        <f t="array" ref="I1634">_xlfn.LET(
 _xlpm.txt, E1634,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34" s="6" t="str" cm="1">
        <f t="array" ref="J1634">_xlfn.LET(
 _xlpm.txt, E1634,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34" s="6" t="e" cm="1">
        <f t="array" ref="K1634">_xlfn.LET(
 _xlpm.txt, E1634,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34" s="6" t="str">
        <f>IFERROR(_xlfn.TEXTAFTER(_xlfn.TEXTBEFORE(E1634," PER"),"USD ")," ")</f>
        <v xml:space="preserve"> </v>
      </c>
      <c r="M1634" s="6" t="e">
        <f t="shared" si="126"/>
        <v>#VALUE!</v>
      </c>
      <c r="N1634" s="6">
        <v>2196</v>
      </c>
      <c r="O1634" s="6" t="s">
        <v>1929</v>
      </c>
      <c r="P1634" s="6">
        <v>357.53142987249538</v>
      </c>
      <c r="Q1634" s="6">
        <v>785139.02</v>
      </c>
      <c r="R1634" s="6">
        <v>5.1075918553213633</v>
      </c>
      <c r="S1634" s="6">
        <v>11216.271714285709</v>
      </c>
      <c r="T1634" s="27">
        <v>190945.8</v>
      </c>
      <c r="U1634" s="6">
        <f t="shared" si="127"/>
        <v>362.63902172781673</v>
      </c>
      <c r="V1634" s="6">
        <f t="shared" si="128"/>
        <v>2019</v>
      </c>
      <c r="W1634" s="10" t="str">
        <f>IFERROR(VLOOKUP(VALUE(D1634),'HSN Lookup'!$A:$B,2,0),"Unknown")</f>
        <v>Household Steel Items</v>
      </c>
      <c r="X1634" s="6" t="str">
        <f t="shared" si="129"/>
        <v>Other</v>
      </c>
    </row>
    <row r="1635" spans="1:24">
      <c r="A1635" s="25" t="s">
        <v>24</v>
      </c>
      <c r="B1635" s="6" t="s">
        <v>2178</v>
      </c>
      <c r="C1635" s="6" t="s">
        <v>26</v>
      </c>
      <c r="D1635" s="26" t="s">
        <v>32</v>
      </c>
      <c r="E1635" s="6" t="s">
        <v>2179</v>
      </c>
      <c r="F1635" s="6"/>
      <c r="G1635" s="6" t="str" cm="1">
        <f t="array" ref="G1635">_xlfn.LET(
 _xlpm.txt, TRIM(E1635),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1635" s="6" t="str">
        <f t="shared" si="125"/>
        <v>TOTAL 4632 PCS</v>
      </c>
      <c r="I1635" s="6" t="str" cm="1">
        <f t="array" ref="I1635">_xlfn.LET(
 _xlpm.txt, E1635,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35" s="6" t="str" cm="1">
        <f t="array" ref="J1635">_xlfn.LET(
 _xlpm.txt, E1635,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35" s="6" t="e" cm="1">
        <f t="array" ref="K1635">_xlfn.LET(
 _xlpm.txt, E1635,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35" s="6" t="str">
        <f>IFERROR(_xlfn.TEXTAFTER(_xlfn.TEXTBEFORE(E1635," PER"),"USD ")," ")</f>
        <v xml:space="preserve"> </v>
      </c>
      <c r="M1635" s="6" t="e">
        <f t="shared" si="126"/>
        <v>#VALUE!</v>
      </c>
      <c r="N1635" s="6">
        <v>542.33000000000004</v>
      </c>
      <c r="O1635" s="6" t="s">
        <v>1929</v>
      </c>
      <c r="P1635" s="6">
        <v>477.27667656224071</v>
      </c>
      <c r="Q1635" s="6">
        <v>258841.46</v>
      </c>
      <c r="R1635" s="6">
        <v>6.8182382366034382</v>
      </c>
      <c r="S1635" s="6">
        <v>3697.7351428571428</v>
      </c>
      <c r="T1635" s="27">
        <v>62950.2</v>
      </c>
      <c r="U1635" s="6">
        <f t="shared" si="127"/>
        <v>484.09491479884417</v>
      </c>
      <c r="V1635" s="6">
        <f t="shared" si="128"/>
        <v>2019</v>
      </c>
      <c r="W1635" s="10" t="str">
        <f>IFERROR(VLOOKUP(VALUE(D1635),'HSN Lookup'!$A:$B,2,0),"Unknown")</f>
        <v>Household Steel Items</v>
      </c>
      <c r="X1635" s="6" t="str">
        <f t="shared" si="129"/>
        <v>Lunch Box</v>
      </c>
    </row>
    <row r="1636" spans="1:24">
      <c r="A1636" s="25" t="s">
        <v>24</v>
      </c>
      <c r="B1636" s="6" t="s">
        <v>2178</v>
      </c>
      <c r="C1636" s="6" t="s">
        <v>26</v>
      </c>
      <c r="D1636" s="26" t="s">
        <v>32</v>
      </c>
      <c r="E1636" s="6" t="s">
        <v>2180</v>
      </c>
      <c r="F1636" s="6"/>
      <c r="G1636" s="6" t="str" cm="1">
        <f t="array" ref="G1636">_xlfn.LET(
 _xlpm.txt, TRIM(E1636),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BOX-6527</v>
      </c>
      <c r="H1636" s="6" t="str">
        <f t="shared" si="125"/>
        <v>TOTAL 24504 PCS</v>
      </c>
      <c r="I1636" s="6" t="str" cm="1">
        <f t="array" ref="I1636">_xlfn.LET(
 _xlpm.txt, E1636,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36" s="6" t="str" cm="1">
        <f t="array" ref="J1636">_xlfn.LET(
 _xlpm.txt, E1636,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36" s="6" t="e" cm="1">
        <f t="array" ref="K1636">_xlfn.LET(
 _xlpm.txt, E1636,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36" s="6" t="str">
        <f>IFERROR(_xlfn.TEXTAFTER(_xlfn.TEXTBEFORE(E1636," PER"),"USD ")," ")</f>
        <v xml:space="preserve"> </v>
      </c>
      <c r="M1636" s="6" t="e">
        <f t="shared" si="126"/>
        <v>#VALUE!</v>
      </c>
      <c r="N1636" s="6">
        <v>8535.56</v>
      </c>
      <c r="O1636" s="6" t="s">
        <v>1929</v>
      </c>
      <c r="P1636" s="6">
        <v>426.44443481154138</v>
      </c>
      <c r="Q1636" s="6">
        <v>3639942.06</v>
      </c>
      <c r="R1636" s="6">
        <v>6.0920633544505911</v>
      </c>
      <c r="S1636" s="6">
        <v>51999.172285714289</v>
      </c>
      <c r="T1636" s="27">
        <v>885233.9</v>
      </c>
      <c r="U1636" s="6">
        <f t="shared" si="127"/>
        <v>432.53649816599199</v>
      </c>
      <c r="V1636" s="6">
        <f t="shared" si="128"/>
        <v>2019</v>
      </c>
      <c r="W1636" s="10" t="str">
        <f>IFERROR(VLOOKUP(VALUE(D1636),'HSN Lookup'!$A:$B,2,0),"Unknown")</f>
        <v>Household Steel Items</v>
      </c>
      <c r="X1636" s="6" t="str">
        <f t="shared" si="129"/>
        <v>Lunch Box</v>
      </c>
    </row>
    <row r="1637" spans="1:24">
      <c r="A1637" s="25" t="s">
        <v>24</v>
      </c>
      <c r="B1637" s="6" t="s">
        <v>2181</v>
      </c>
      <c r="C1637" s="6" t="s">
        <v>26</v>
      </c>
      <c r="D1637" s="26" t="s">
        <v>32</v>
      </c>
      <c r="E1637" s="6" t="s">
        <v>2182</v>
      </c>
      <c r="F1637" s="6"/>
      <c r="G1637" s="6" t="str" cm="1">
        <f t="array" ref="G1637">_xlfn.LET(
 _xlpm.txt, TRIM(E1637),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637" s="6" t="str">
        <f t="shared" si="125"/>
        <v>TOTAL 15 - 264 PCS</v>
      </c>
      <c r="I1637" s="6" t="str" cm="1">
        <f t="array" ref="I1637">_xlfn.LET(
 _xlpm.txt, E1637,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37" s="6" t="str" cm="1">
        <f t="array" ref="J1637">_xlfn.LET(
 _xlpm.txt, E1637,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37" s="6" t="e" cm="1">
        <f t="array" ref="K1637">_xlfn.LET(
 _xlpm.txt, E1637,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37" s="6" t="str">
        <f>IFERROR(_xlfn.TEXTAFTER(_xlfn.TEXTBEFORE(E1637," PER"),"USD ")," ")</f>
        <v xml:space="preserve"> </v>
      </c>
      <c r="M1637" s="6" t="e">
        <f t="shared" si="126"/>
        <v>#VALUE!</v>
      </c>
      <c r="N1637" s="6">
        <v>2594.88</v>
      </c>
      <c r="O1637" s="6" t="s">
        <v>1929</v>
      </c>
      <c r="P1637" s="6">
        <v>433.72385620915043</v>
      </c>
      <c r="Q1637" s="6">
        <v>1125461.3600000001</v>
      </c>
      <c r="R1637" s="6">
        <v>6.1960550887021482</v>
      </c>
      <c r="S1637" s="6">
        <v>16078.01942857143</v>
      </c>
      <c r="T1637" s="27">
        <v>273712.2</v>
      </c>
      <c r="U1637" s="6">
        <f t="shared" si="127"/>
        <v>439.91991129785259</v>
      </c>
      <c r="V1637" s="6">
        <f t="shared" si="128"/>
        <v>2019</v>
      </c>
      <c r="W1637" s="10" t="str">
        <f>IFERROR(VLOOKUP(VALUE(D1637),'HSN Lookup'!$A:$B,2,0),"Unknown")</f>
        <v>Household Steel Items</v>
      </c>
      <c r="X1637" s="6" t="str">
        <f t="shared" si="129"/>
        <v>Other</v>
      </c>
    </row>
    <row r="1638" spans="1:24">
      <c r="A1638" s="25" t="s">
        <v>24</v>
      </c>
      <c r="B1638" s="6" t="s">
        <v>2181</v>
      </c>
      <c r="C1638" s="6" t="s">
        <v>26</v>
      </c>
      <c r="D1638" s="26" t="s">
        <v>32</v>
      </c>
      <c r="E1638" s="6" t="s">
        <v>2183</v>
      </c>
      <c r="F1638" s="6"/>
      <c r="G1638" s="6" t="str" cm="1">
        <f t="array" ref="G1638">_xlfn.LET(
 _xlpm.txt, TRIM(E1638),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638" s="6" t="str">
        <f t="shared" si="125"/>
        <v xml:space="preserve">TOTAL 16776 - PCS </v>
      </c>
      <c r="I1638" s="6" t="str" cm="1">
        <f t="array" ref="I1638">_xlfn.LET(
 _xlpm.txt, E1638,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38" s="6" t="str" cm="1">
        <f t="array" ref="J1638">_xlfn.LET(
 _xlpm.txt, E1638,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38" s="6" t="e" cm="1">
        <f t="array" ref="K1638">_xlfn.LET(
 _xlpm.txt, E1638,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38" s="6" t="str">
        <f>IFERROR(_xlfn.TEXTAFTER(_xlfn.TEXTBEFORE(E1638," PER"),"USD ")," ")</f>
        <v xml:space="preserve"> </v>
      </c>
      <c r="M1638" s="6" t="e">
        <f t="shared" si="126"/>
        <v>#VALUE!</v>
      </c>
      <c r="N1638" s="6">
        <v>2851.92</v>
      </c>
      <c r="O1638" s="6" t="s">
        <v>1929</v>
      </c>
      <c r="P1638" s="6">
        <v>482.10413686218402</v>
      </c>
      <c r="Q1638" s="6">
        <v>1374922.43</v>
      </c>
      <c r="R1638" s="6">
        <v>6.8872019551740573</v>
      </c>
      <c r="S1638" s="6">
        <v>19641.749</v>
      </c>
      <c r="T1638" s="27">
        <v>334381.09999999998</v>
      </c>
      <c r="U1638" s="6">
        <f t="shared" si="127"/>
        <v>488.9913388173581</v>
      </c>
      <c r="V1638" s="6">
        <f t="shared" si="128"/>
        <v>2019</v>
      </c>
      <c r="W1638" s="10" t="str">
        <f>IFERROR(VLOOKUP(VALUE(D1638),'HSN Lookup'!$A:$B,2,0),"Unknown")</f>
        <v>Household Steel Items</v>
      </c>
      <c r="X1638" s="6" t="str">
        <f t="shared" si="129"/>
        <v>Other</v>
      </c>
    </row>
    <row r="1639" spans="1:24">
      <c r="A1639" s="25" t="s">
        <v>24</v>
      </c>
      <c r="B1639" s="6" t="s">
        <v>2184</v>
      </c>
      <c r="C1639" s="6" t="s">
        <v>26</v>
      </c>
      <c r="D1639" s="26" t="s">
        <v>32</v>
      </c>
      <c r="E1639" s="6" t="s">
        <v>2185</v>
      </c>
      <c r="F1639" s="6" t="str">
        <f>LEFT(E1639, FIND(" ", E1639)-1)</f>
        <v>RYX-02-021A</v>
      </c>
      <c r="G1639" s="6" t="str" cm="1">
        <f t="array" ref="G1639">_xlfn.LET(
 _xlpm.txt, TRIM(E1639),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639" s="6" t="str">
        <f t="shared" si="125"/>
        <v>OTHER ART - ICLES OF HOUSEHOLD OF IRON &amp; STEEL</v>
      </c>
      <c r="I1639" s="6" t="str" cm="1">
        <f t="array" ref="I1639">_xlfn.LET(
 _xlpm.txt, E1639,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39" s="6" t="str" cm="1">
        <f t="array" ref="J1639">_xlfn.LET(
 _xlpm.txt, E1639,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39" s="6" t="e" cm="1">
        <f t="array" ref="K1639">_xlfn.LET(
 _xlpm.txt, E1639,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39" s="6" t="str">
        <f>IFERROR(_xlfn.TEXTAFTER(_xlfn.TEXTBEFORE(E1639," PER"),"USD ")," ")</f>
        <v xml:space="preserve"> </v>
      </c>
      <c r="M1639" s="6" t="e">
        <f t="shared" si="126"/>
        <v>#VALUE!</v>
      </c>
      <c r="N1639" s="6">
        <v>14256</v>
      </c>
      <c r="O1639" s="6" t="s">
        <v>28</v>
      </c>
      <c r="P1639" s="6">
        <v>171.2896499719416</v>
      </c>
      <c r="Q1639" s="6">
        <v>2441905.25</v>
      </c>
      <c r="R1639" s="6">
        <v>2.4469949995991662</v>
      </c>
      <c r="S1639" s="6">
        <v>34884.360714285707</v>
      </c>
      <c r="T1639" s="27">
        <v>593871.4</v>
      </c>
      <c r="U1639" s="6">
        <f t="shared" si="127"/>
        <v>173.73664497154076</v>
      </c>
      <c r="V1639" s="6">
        <f t="shared" si="128"/>
        <v>2019</v>
      </c>
      <c r="W1639" s="10" t="str">
        <f>IFERROR(VLOOKUP(VALUE(D1639),'HSN Lookup'!$A:$B,2,0),"Unknown")</f>
        <v>Household Steel Items</v>
      </c>
      <c r="X1639" s="6" t="str">
        <f t="shared" si="129"/>
        <v>Cloth Stand</v>
      </c>
    </row>
    <row r="1640" spans="1:24">
      <c r="A1640" s="25" t="s">
        <v>24</v>
      </c>
      <c r="B1640" s="6" t="s">
        <v>2184</v>
      </c>
      <c r="C1640" s="6" t="s">
        <v>26</v>
      </c>
      <c r="D1640" s="26" t="s">
        <v>32</v>
      </c>
      <c r="E1640" s="6" t="s">
        <v>2077</v>
      </c>
      <c r="F1640" s="6" t="str">
        <f>LEFT(E1640, FIND(" ", E1640)-1)</f>
        <v>RYX-02-020</v>
      </c>
      <c r="G1640" s="6" t="str" cm="1">
        <f t="array" ref="G1640">_xlfn.LET(
 _xlpm.txt, TRIM(E1640),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640" s="6" t="str">
        <f t="shared" si="125"/>
        <v>OTHER ARTI - CLES OF HOUSEHOLD OF IRON &amp; STEEL</v>
      </c>
      <c r="I1640" s="6" t="str" cm="1">
        <f t="array" ref="I1640">_xlfn.LET(
 _xlpm.txt, E1640,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40" s="6" t="str" cm="1">
        <f t="array" ref="J1640">_xlfn.LET(
 _xlpm.txt, E1640,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40" s="6" t="e" cm="1">
        <f t="array" ref="K1640">_xlfn.LET(
 _xlpm.txt, E1640,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40" s="6" t="str">
        <f>IFERROR(_xlfn.TEXTAFTER(_xlfn.TEXTBEFORE(E1640," PER"),"USD ")," ")</f>
        <v xml:space="preserve"> </v>
      </c>
      <c r="M1640" s="6" t="e">
        <f t="shared" si="126"/>
        <v>#VALUE!</v>
      </c>
      <c r="N1640" s="6">
        <v>8008</v>
      </c>
      <c r="O1640" s="6" t="s">
        <v>28</v>
      </c>
      <c r="P1640" s="6">
        <v>310.08834790209801</v>
      </c>
      <c r="Q1640" s="6">
        <v>2483187.4900000002</v>
      </c>
      <c r="R1640" s="6">
        <v>4.4298335414585424</v>
      </c>
      <c r="S1640" s="6">
        <v>35474.107000000004</v>
      </c>
      <c r="T1640" s="27">
        <v>603911.19999999995</v>
      </c>
      <c r="U1640" s="6">
        <f t="shared" si="127"/>
        <v>314.51818144355656</v>
      </c>
      <c r="V1640" s="6">
        <f t="shared" si="128"/>
        <v>2019</v>
      </c>
      <c r="W1640" s="10" t="str">
        <f>IFERROR(VLOOKUP(VALUE(D1640),'HSN Lookup'!$A:$B,2,0),"Unknown")</f>
        <v>Household Steel Items</v>
      </c>
      <c r="X1640" s="6" t="str">
        <f t="shared" si="129"/>
        <v>Cloth Stand</v>
      </c>
    </row>
    <row r="1641" spans="1:24">
      <c r="A1641" s="25" t="s">
        <v>24</v>
      </c>
      <c r="B1641" s="6" t="s">
        <v>2186</v>
      </c>
      <c r="C1641" s="6" t="s">
        <v>26</v>
      </c>
      <c r="D1641" s="26" t="s">
        <v>32</v>
      </c>
      <c r="E1641" s="6" t="s">
        <v>2187</v>
      </c>
      <c r="F1641" s="6"/>
      <c r="G1641" s="6" t="str" cm="1">
        <f t="array" ref="G1641">_xlfn.LET(
 _xlpm.txt, TRIM(E1641),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641" s="6" t="str">
        <f t="shared" si="125"/>
        <v xml:space="preserve">TOTAL 11736 - PCS </v>
      </c>
      <c r="I1641" s="6" t="str" cm="1">
        <f t="array" ref="I1641">_xlfn.LET(
 _xlpm.txt, E1641,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41" s="6" t="str" cm="1">
        <f t="array" ref="J1641">_xlfn.LET(
 _xlpm.txt, E1641,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41" s="6" t="e" cm="1">
        <f t="array" ref="K1641">_xlfn.LET(
 _xlpm.txt, E1641,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41" s="6" t="str">
        <f>IFERROR(_xlfn.TEXTAFTER(_xlfn.TEXTBEFORE(E1641," PER"),"USD ")," ")</f>
        <v xml:space="preserve"> </v>
      </c>
      <c r="M1641" s="6" t="e">
        <f t="shared" si="126"/>
        <v>#VALUE!</v>
      </c>
      <c r="N1641" s="6">
        <v>1995.12</v>
      </c>
      <c r="O1641" s="6" t="s">
        <v>28</v>
      </c>
      <c r="P1641" s="6">
        <v>481.93016961385791</v>
      </c>
      <c r="Q1641" s="6">
        <v>961508.52</v>
      </c>
      <c r="R1641" s="6">
        <v>6.8847167087693979</v>
      </c>
      <c r="S1641" s="6">
        <v>13735.835999999999</v>
      </c>
      <c r="T1641" s="27">
        <v>233838.9</v>
      </c>
      <c r="U1641" s="6">
        <f t="shared" si="127"/>
        <v>488.81488632262733</v>
      </c>
      <c r="V1641" s="6">
        <f t="shared" si="128"/>
        <v>2019</v>
      </c>
      <c r="W1641" s="10" t="str">
        <f>IFERROR(VLOOKUP(VALUE(D1641),'HSN Lookup'!$A:$B,2,0),"Unknown")</f>
        <v>Household Steel Items</v>
      </c>
      <c r="X1641" s="6" t="str">
        <f t="shared" si="129"/>
        <v>Other</v>
      </c>
    </row>
    <row r="1642" spans="1:24">
      <c r="A1642" s="25" t="s">
        <v>24</v>
      </c>
      <c r="B1642" s="6" t="s">
        <v>2186</v>
      </c>
      <c r="C1642" s="6" t="s">
        <v>26</v>
      </c>
      <c r="D1642" s="26" t="s">
        <v>32</v>
      </c>
      <c r="E1642" s="6" t="s">
        <v>2188</v>
      </c>
      <c r="F1642" s="6"/>
      <c r="G1642" s="6" t="str" cm="1">
        <f t="array" ref="G1642">_xlfn.LET(
 _xlpm.txt, TRIM(E1642),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-6527</v>
      </c>
      <c r="H1642" s="6" t="str">
        <f t="shared" si="125"/>
        <v>TOTAL 1356 PCS</v>
      </c>
      <c r="I1642" s="6" t="str" cm="1">
        <f t="array" ref="I1642">_xlfn.LET(
 _xlpm.txt, E1642,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42" s="6" t="str" cm="1">
        <f t="array" ref="J1642">_xlfn.LET(
 _xlpm.txt, E1642,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42" s="6" t="e" cm="1">
        <f t="array" ref="K1642">_xlfn.LET(
 _xlpm.txt, E1642,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42" s="6" t="str">
        <f>IFERROR(_xlfn.TEXTAFTER(_xlfn.TEXTBEFORE(E1642," PER"),"USD ")," ")</f>
        <v xml:space="preserve"> </v>
      </c>
      <c r="M1642" s="6" t="e">
        <f t="shared" si="126"/>
        <v>#VALUE!</v>
      </c>
      <c r="N1642" s="6">
        <v>472.34</v>
      </c>
      <c r="O1642" s="6" t="s">
        <v>28</v>
      </c>
      <c r="P1642" s="6">
        <v>426.26692636660039</v>
      </c>
      <c r="Q1642" s="6">
        <v>201342.92</v>
      </c>
      <c r="R1642" s="6">
        <v>6.0895275195228624</v>
      </c>
      <c r="S1642" s="6">
        <v>2876.3274285714292</v>
      </c>
      <c r="T1642" s="27">
        <v>48966.6</v>
      </c>
      <c r="U1642" s="6">
        <f t="shared" si="127"/>
        <v>432.35645388612323</v>
      </c>
      <c r="V1642" s="6">
        <f t="shared" si="128"/>
        <v>2019</v>
      </c>
      <c r="W1642" s="10" t="str">
        <f>IFERROR(VLOOKUP(VALUE(D1642),'HSN Lookup'!$A:$B,2,0),"Unknown")</f>
        <v>Household Steel Items</v>
      </c>
      <c r="X1642" s="6" t="str">
        <f t="shared" si="129"/>
        <v>Lunch Box</v>
      </c>
    </row>
    <row r="1643" spans="1:24">
      <c r="A1643" s="25" t="s">
        <v>24</v>
      </c>
      <c r="B1643" s="6" t="s">
        <v>2186</v>
      </c>
      <c r="C1643" s="6" t="s">
        <v>26</v>
      </c>
      <c r="D1643" s="26" t="s">
        <v>32</v>
      </c>
      <c r="E1643" s="6" t="s">
        <v>2189</v>
      </c>
      <c r="F1643" s="6"/>
      <c r="G1643" s="6" t="str" cm="1">
        <f t="array" ref="G1643">_xlfn.LET(
 _xlpm.txt, TRIM(E1643),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643" s="6" t="str">
        <f t="shared" si="125"/>
        <v>TOTAL 10260 PC - S</v>
      </c>
      <c r="I1643" s="6" t="str" cm="1">
        <f t="array" ref="I1643">_xlfn.LET(
 _xlpm.txt, E1643,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43" s="6" t="str" cm="1">
        <f t="array" ref="J1643">_xlfn.LET(
 _xlpm.txt, E1643,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43" s="6" t="e" cm="1">
        <f t="array" ref="K1643">_xlfn.LET(
 _xlpm.txt, E1643,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43" s="6" t="str">
        <f>IFERROR(_xlfn.TEXTAFTER(_xlfn.TEXTBEFORE(E1643," PER"),"USD ")," ")</f>
        <v xml:space="preserve"> </v>
      </c>
      <c r="M1643" s="6" t="e">
        <f t="shared" si="126"/>
        <v>#VALUE!</v>
      </c>
      <c r="N1643" s="6">
        <v>2003.55</v>
      </c>
      <c r="O1643" s="6" t="s">
        <v>28</v>
      </c>
      <c r="P1643" s="6">
        <v>463.49548052207331</v>
      </c>
      <c r="Q1643" s="6">
        <v>928636.37</v>
      </c>
      <c r="R1643" s="6">
        <v>6.6213640074581903</v>
      </c>
      <c r="S1643" s="6">
        <v>13266.233857142861</v>
      </c>
      <c r="T1643" s="27">
        <v>225844.4</v>
      </c>
      <c r="U1643" s="6">
        <f t="shared" si="127"/>
        <v>470.11684452953148</v>
      </c>
      <c r="V1643" s="6">
        <f t="shared" si="128"/>
        <v>2019</v>
      </c>
      <c r="W1643" s="10" t="str">
        <f>IFERROR(VLOOKUP(VALUE(D1643),'HSN Lookup'!$A:$B,2,0),"Unknown")</f>
        <v>Household Steel Items</v>
      </c>
      <c r="X1643" s="6" t="str">
        <f t="shared" si="129"/>
        <v>Other</v>
      </c>
    </row>
    <row r="1644" spans="1:24">
      <c r="A1644" s="25" t="s">
        <v>24</v>
      </c>
      <c r="B1644" s="6" t="s">
        <v>2186</v>
      </c>
      <c r="C1644" s="6" t="s">
        <v>26</v>
      </c>
      <c r="D1644" s="26" t="s">
        <v>32</v>
      </c>
      <c r="E1644" s="6" t="s">
        <v>2190</v>
      </c>
      <c r="F1644" s="6"/>
      <c r="G1644" s="6" t="str" cm="1">
        <f t="array" ref="G1644">_xlfn.LET(
 _xlpm.txt, TRIM(E1644),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3LAYER-8505</v>
      </c>
      <c r="H1644" s="6" t="str">
        <f t="shared" si="125"/>
        <v>TOTAL 16800 PCS</v>
      </c>
      <c r="I1644" s="6" t="str" cm="1">
        <f t="array" ref="I1644">_xlfn.LET(
 _xlpm.txt, E1644,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44" s="6" t="str" cm="1">
        <f t="array" ref="J1644">_xlfn.LET(
 _xlpm.txt, E1644,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44" s="6" t="e" cm="1">
        <f t="array" ref="K1644">_xlfn.LET(
 _xlpm.txt, E1644,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44" s="6" t="str">
        <f>IFERROR(_xlfn.TEXTAFTER(_xlfn.TEXTBEFORE(E1644," PER"),"USD ")," ")</f>
        <v xml:space="preserve"> </v>
      </c>
      <c r="M1644" s="6" t="e">
        <f t="shared" si="126"/>
        <v>#VALUE!</v>
      </c>
      <c r="N1644" s="6">
        <v>10892</v>
      </c>
      <c r="O1644" s="6" t="s">
        <v>28</v>
      </c>
      <c r="P1644" s="6">
        <v>378.432559676827</v>
      </c>
      <c r="Q1644" s="6">
        <v>4121887.44</v>
      </c>
      <c r="R1644" s="6">
        <v>5.4061794239546712</v>
      </c>
      <c r="S1644" s="6">
        <v>58884.106285714282</v>
      </c>
      <c r="T1644" s="27">
        <v>1002443</v>
      </c>
      <c r="U1644" s="6">
        <f t="shared" si="127"/>
        <v>383.83873910078165</v>
      </c>
      <c r="V1644" s="6">
        <f t="shared" si="128"/>
        <v>2019</v>
      </c>
      <c r="W1644" s="10" t="str">
        <f>IFERROR(VLOOKUP(VALUE(D1644),'HSN Lookup'!$A:$B,2,0),"Unknown")</f>
        <v>Household Steel Items</v>
      </c>
      <c r="X1644" s="6" t="str">
        <f t="shared" si="129"/>
        <v>Lunch Box</v>
      </c>
    </row>
    <row r="1645" spans="1:24">
      <c r="A1645" s="25" t="s">
        <v>24</v>
      </c>
      <c r="B1645" s="6" t="s">
        <v>2186</v>
      </c>
      <c r="C1645" s="6" t="s">
        <v>26</v>
      </c>
      <c r="D1645" s="26" t="s">
        <v>32</v>
      </c>
      <c r="E1645" s="6" t="s">
        <v>2191</v>
      </c>
      <c r="F1645" s="6"/>
      <c r="G1645" s="6" t="str" cm="1">
        <f t="array" ref="G1645">_xlfn.LET(
 _xlpm.txt, TRIM(E1645),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-6561</v>
      </c>
      <c r="H1645" s="6" t="str">
        <f t="shared" si="125"/>
        <v>TOTAL 21060 PCS</v>
      </c>
      <c r="I1645" s="6" t="str" cm="1">
        <f t="array" ref="I1645">_xlfn.LET(
 _xlpm.txt, E1645,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45" s="6" t="str" cm="1">
        <f t="array" ref="J1645">_xlfn.LET(
 _xlpm.txt, E1645,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45" s="6" t="e" cm="1">
        <f t="array" ref="K1645">_xlfn.LET(
 _xlpm.txt, E1645,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45" s="6" t="str">
        <f>IFERROR(_xlfn.TEXTAFTER(_xlfn.TEXTBEFORE(E1645," PER"),"USD ")," ")</f>
        <v xml:space="preserve"> </v>
      </c>
      <c r="M1645" s="6" t="e">
        <f t="shared" si="126"/>
        <v>#VALUE!</v>
      </c>
      <c r="N1645" s="6">
        <v>8026.2</v>
      </c>
      <c r="O1645" s="6" t="s">
        <v>28</v>
      </c>
      <c r="P1645" s="6">
        <v>469.38184819715428</v>
      </c>
      <c r="Q1645" s="6">
        <v>3767352.59</v>
      </c>
      <c r="R1645" s="6">
        <v>6.7054549742450611</v>
      </c>
      <c r="S1645" s="6">
        <v>53819.322714285707</v>
      </c>
      <c r="T1645" s="27">
        <v>916220.2</v>
      </c>
      <c r="U1645" s="6">
        <f t="shared" si="127"/>
        <v>476.08730317139936</v>
      </c>
      <c r="V1645" s="6">
        <f t="shared" si="128"/>
        <v>2019</v>
      </c>
      <c r="W1645" s="10" t="str">
        <f>IFERROR(VLOOKUP(VALUE(D1645),'HSN Lookup'!$A:$B,2,0),"Unknown")</f>
        <v>Household Steel Items</v>
      </c>
      <c r="X1645" s="6" t="str">
        <f t="shared" si="129"/>
        <v>Lunch Box</v>
      </c>
    </row>
    <row r="1646" spans="1:24">
      <c r="A1646" s="25" t="s">
        <v>24</v>
      </c>
      <c r="B1646" s="6" t="s">
        <v>2186</v>
      </c>
      <c r="C1646" s="6" t="s">
        <v>26</v>
      </c>
      <c r="D1646" s="26" t="s">
        <v>32</v>
      </c>
      <c r="E1646" s="6" t="s">
        <v>2192</v>
      </c>
      <c r="F1646" s="6"/>
      <c r="G1646" s="6" t="str" cm="1">
        <f t="array" ref="G1646">_xlfn.LET(
 _xlpm.txt, TRIM(E1646),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646" s="6" t="str">
        <f t="shared" si="125"/>
        <v>TOTAL 1 - 0080 PCS</v>
      </c>
      <c r="I1646" s="6" t="str" cm="1">
        <f t="array" ref="I1646">_xlfn.LET(
 _xlpm.txt, E1646,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46" s="6" t="str" cm="1">
        <f t="array" ref="J1646">_xlfn.LET(
 _xlpm.txt, E1646,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46" s="6" t="e" cm="1">
        <f t="array" ref="K1646">_xlfn.LET(
 _xlpm.txt, E1646,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46" s="6" t="str">
        <f>IFERROR(_xlfn.TEXTAFTER(_xlfn.TEXTBEFORE(E1646," PER"),"USD ")," ")</f>
        <v xml:space="preserve"> </v>
      </c>
      <c r="M1646" s="6" t="e">
        <f t="shared" si="126"/>
        <v>#VALUE!</v>
      </c>
      <c r="N1646" s="6">
        <v>1713.6</v>
      </c>
      <c r="O1646" s="6" t="s">
        <v>28</v>
      </c>
      <c r="P1646" s="6">
        <v>433.56734360410832</v>
      </c>
      <c r="Q1646" s="6">
        <v>742961</v>
      </c>
      <c r="R1646" s="6">
        <v>6.1938191943444041</v>
      </c>
      <c r="S1646" s="6">
        <v>10613.72857142857</v>
      </c>
      <c r="T1646" s="27">
        <v>180688.1</v>
      </c>
      <c r="U1646" s="6">
        <f t="shared" si="127"/>
        <v>439.76116279845274</v>
      </c>
      <c r="V1646" s="6">
        <f t="shared" si="128"/>
        <v>2019</v>
      </c>
      <c r="W1646" s="10" t="str">
        <f>IFERROR(VLOOKUP(VALUE(D1646),'HSN Lookup'!$A:$B,2,0),"Unknown")</f>
        <v>Household Steel Items</v>
      </c>
      <c r="X1646" s="6" t="str">
        <f t="shared" si="129"/>
        <v>Other</v>
      </c>
    </row>
    <row r="1647" spans="1:24">
      <c r="A1647" s="25" t="s">
        <v>24</v>
      </c>
      <c r="B1647" s="6" t="s">
        <v>2186</v>
      </c>
      <c r="C1647" s="6" t="s">
        <v>26</v>
      </c>
      <c r="D1647" s="26" t="s">
        <v>32</v>
      </c>
      <c r="E1647" s="6" t="s">
        <v>2193</v>
      </c>
      <c r="F1647" s="6"/>
      <c r="G1647" s="6" t="str" cm="1">
        <f t="array" ref="G1647">_xlfn.LET(
 _xlpm.txt, TRIM(E1647),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LAYER-8504</v>
      </c>
      <c r="H1647" s="6" t="str">
        <f t="shared" si="125"/>
        <v>TOTAL 22260 PCS</v>
      </c>
      <c r="I1647" s="6" t="str" cm="1">
        <f t="array" ref="I1647">_xlfn.LET(
 _xlpm.txt, E1647,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47" s="6" t="str" cm="1">
        <f t="array" ref="J1647">_xlfn.LET(
 _xlpm.txt, E1647,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47" s="6" t="e" cm="1">
        <f t="array" ref="K1647">_xlfn.LET(
 _xlpm.txt, E1647,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47" s="6" t="str">
        <f>IFERROR(_xlfn.TEXTAFTER(_xlfn.TEXTBEFORE(E1647," PER"),"USD ")," ")</f>
        <v xml:space="preserve"> </v>
      </c>
      <c r="M1647" s="6" t="e">
        <f t="shared" si="126"/>
        <v>#VALUE!</v>
      </c>
      <c r="N1647" s="6">
        <v>10647.7</v>
      </c>
      <c r="O1647" s="6" t="s">
        <v>28</v>
      </c>
      <c r="P1647" s="6">
        <v>372.31511500136179</v>
      </c>
      <c r="Q1647" s="6">
        <v>3964299.65</v>
      </c>
      <c r="R1647" s="6">
        <v>5.3187873571623117</v>
      </c>
      <c r="S1647" s="6">
        <v>56632.85214285714</v>
      </c>
      <c r="T1647" s="27">
        <v>964117.7</v>
      </c>
      <c r="U1647" s="6">
        <f t="shared" si="127"/>
        <v>377.6339023585241</v>
      </c>
      <c r="V1647" s="6">
        <f t="shared" si="128"/>
        <v>2019</v>
      </c>
      <c r="W1647" s="10" t="str">
        <f>IFERROR(VLOOKUP(VALUE(D1647),'HSN Lookup'!$A:$B,2,0),"Unknown")</f>
        <v>Household Steel Items</v>
      </c>
      <c r="X1647" s="6" t="str">
        <f t="shared" si="129"/>
        <v>Lunch Box</v>
      </c>
    </row>
    <row r="1648" spans="1:24">
      <c r="A1648" s="25" t="s">
        <v>24</v>
      </c>
      <c r="B1648" s="6" t="s">
        <v>2194</v>
      </c>
      <c r="C1648" s="6" t="s">
        <v>26</v>
      </c>
      <c r="D1648" s="26" t="s">
        <v>32</v>
      </c>
      <c r="E1648" s="6" t="s">
        <v>2172</v>
      </c>
      <c r="F1648" s="6" t="str">
        <f>LEFT(E1648, FIND(" ", E1648)-1)</f>
        <v>03-027I</v>
      </c>
      <c r="G1648" s="6" t="str" cm="1">
        <f t="array" ref="G1648">_xlfn.LET(
 _xlpm.txt, TRIM(E1648),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648" s="6" t="str">
        <f t="shared" si="125"/>
        <v>3648 PCS</v>
      </c>
      <c r="I1648" s="6" t="str" cm="1">
        <f t="array" ref="I1648">_xlfn.LET(
 _xlpm.txt, E1648,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48" s="6" t="str" cm="1">
        <f t="array" ref="J1648">_xlfn.LET(
 _xlpm.txt, E1648,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48" s="6" t="e" cm="1">
        <f t="array" ref="K1648">_xlfn.LET(
 _xlpm.txt, E1648,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48" s="6" t="str">
        <f>IFERROR(_xlfn.TEXTAFTER(_xlfn.TEXTBEFORE(E1648," PER"),"USD ")," ")</f>
        <v xml:space="preserve"> </v>
      </c>
      <c r="M1648" s="6" t="e">
        <f t="shared" si="126"/>
        <v>#VALUE!</v>
      </c>
      <c r="N1648" s="6">
        <v>21687.360000000001</v>
      </c>
      <c r="O1648" s="6" t="s">
        <v>28</v>
      </c>
      <c r="P1648" s="6">
        <v>145.6219590581795</v>
      </c>
      <c r="Q1648" s="6">
        <v>3158155.85</v>
      </c>
      <c r="R1648" s="6">
        <v>2.0510135078616831</v>
      </c>
      <c r="S1648" s="6">
        <v>44481.068309859147</v>
      </c>
      <c r="T1648" s="27">
        <v>768063.6</v>
      </c>
      <c r="U1648" s="6">
        <f t="shared" si="127"/>
        <v>147.67297256604118</v>
      </c>
      <c r="V1648" s="6">
        <f t="shared" si="128"/>
        <v>2019</v>
      </c>
      <c r="W1648" s="10" t="str">
        <f>IFERROR(VLOOKUP(VALUE(D1648),'HSN Lookup'!$A:$B,2,0),"Unknown")</f>
        <v>Household Steel Items</v>
      </c>
      <c r="X1648" s="6" t="str">
        <f t="shared" si="129"/>
        <v>Other</v>
      </c>
    </row>
    <row r="1649" spans="1:24">
      <c r="A1649" s="25" t="s">
        <v>24</v>
      </c>
      <c r="B1649" s="6" t="s">
        <v>2195</v>
      </c>
      <c r="C1649" s="6" t="s">
        <v>26</v>
      </c>
      <c r="D1649" s="26" t="s">
        <v>29</v>
      </c>
      <c r="E1649" s="6" t="s">
        <v>2196</v>
      </c>
      <c r="F1649" s="6"/>
      <c r="G1649" s="6" t="str" cm="1">
        <f t="array" ref="G1649">_xlfn.LET(
 _xlpm.txt, TRIM(E1649),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SCRUBBER-SS430</v>
      </c>
      <c r="H1649" s="6" t="str">
        <f t="shared" si="125"/>
        <v>TOTAL 273456 PCS</v>
      </c>
      <c r="I1649" s="6" t="str" cm="1">
        <f t="array" ref="I1649">_xlfn.LET(
 _xlpm.txt, E1649,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49" s="6" t="str" cm="1">
        <f t="array" ref="J1649">_xlfn.LET(
 _xlpm.txt, E1649,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49" s="6" t="e" cm="1">
        <f t="array" ref="K1649">_xlfn.LET(
 _xlpm.txt, E1649,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49" s="6" t="str">
        <f>IFERROR(_xlfn.TEXTAFTER(_xlfn.TEXTBEFORE(E1649," PER"),"USD ")," ")</f>
        <v xml:space="preserve"> </v>
      </c>
      <c r="M1649" s="6" t="e">
        <f t="shared" si="126"/>
        <v>#VALUE!</v>
      </c>
      <c r="N1649" s="6">
        <v>6520</v>
      </c>
      <c r="O1649" s="6" t="s">
        <v>28</v>
      </c>
      <c r="P1649" s="6">
        <v>201.81367940000001</v>
      </c>
      <c r="Q1649" s="6">
        <v>1315825.19</v>
      </c>
      <c r="R1649" s="6">
        <v>2.80296777</v>
      </c>
      <c r="S1649" s="6">
        <v>18275.349859999998</v>
      </c>
      <c r="T1649" s="27">
        <v>407642.7</v>
      </c>
      <c r="U1649" s="6">
        <f t="shared" si="127"/>
        <v>204.61664717000002</v>
      </c>
      <c r="V1649" s="6">
        <f t="shared" si="128"/>
        <v>2019</v>
      </c>
      <c r="W1649" s="10" t="str">
        <f>IFERROR(VLOOKUP(VALUE(D1649),'HSN Lookup'!$A:$B,2,0),"Unknown")</f>
        <v>Steel Scrubbers</v>
      </c>
      <c r="X1649" s="6" t="str">
        <f t="shared" si="129"/>
        <v>Scrubber</v>
      </c>
    </row>
    <row r="1650" spans="1:24">
      <c r="A1650" s="25" t="s">
        <v>24</v>
      </c>
      <c r="B1650" s="6" t="s">
        <v>2197</v>
      </c>
      <c r="C1650" s="6" t="s">
        <v>26</v>
      </c>
      <c r="D1650" s="26" t="s">
        <v>29</v>
      </c>
      <c r="E1650" s="6" t="s">
        <v>2198</v>
      </c>
      <c r="F1650" s="6"/>
      <c r="G1650" s="6" t="str" cm="1">
        <f t="array" ref="G1650">_xlfn.LET(
 _xlpm.txt, TRIM(E1650),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 PCS SET-8001-2 -</v>
      </c>
      <c r="H1650" s="6" t="str">
        <f t="shared" si="125"/>
        <v>STEEL</v>
      </c>
      <c r="I1650" s="6" t="str" cm="1">
        <f t="array" ref="I1650">_xlfn.LET(
 _xlpm.txt, E1650,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50" s="6" t="str" cm="1">
        <f t="array" ref="J1650">_xlfn.LET(
 _xlpm.txt, E1650,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50" s="6" t="e" cm="1">
        <f t="array" ref="K1650">_xlfn.LET(
 _xlpm.txt, E1650,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50" s="6" t="str">
        <f>IFERROR(_xlfn.TEXTAFTER(_xlfn.TEXTBEFORE(E1650," PER"),"USD ")," ")</f>
        <v xml:space="preserve"> </v>
      </c>
      <c r="M1650" s="6" t="e">
        <f t="shared" si="126"/>
        <v>#VALUE!</v>
      </c>
      <c r="N1650" s="6">
        <v>96000</v>
      </c>
      <c r="O1650" s="6" t="s">
        <v>2199</v>
      </c>
      <c r="P1650" s="6">
        <v>12.58783938</v>
      </c>
      <c r="Q1650" s="6">
        <v>1208432.58</v>
      </c>
      <c r="R1650" s="6">
        <v>0.17326688700000001</v>
      </c>
      <c r="S1650" s="6">
        <v>16633.621200000001</v>
      </c>
      <c r="T1650" s="27">
        <v>374372.4</v>
      </c>
      <c r="U1650" s="6">
        <f t="shared" si="127"/>
        <v>12.761106267000001</v>
      </c>
      <c r="V1650" s="6">
        <f t="shared" si="128"/>
        <v>2019</v>
      </c>
      <c r="W1650" s="10" t="str">
        <f>IFERROR(VLOOKUP(VALUE(D1650),'HSN Lookup'!$A:$B,2,0),"Unknown")</f>
        <v>Steel Scrubbers</v>
      </c>
      <c r="X1650" s="6" t="str">
        <f t="shared" si="129"/>
        <v>Scrubber</v>
      </c>
    </row>
    <row r="1651" spans="1:24">
      <c r="A1651" s="25" t="s">
        <v>24</v>
      </c>
      <c r="B1651" s="6" t="s">
        <v>2200</v>
      </c>
      <c r="C1651" s="6" t="s">
        <v>26</v>
      </c>
      <c r="D1651" s="26" t="s">
        <v>32</v>
      </c>
      <c r="E1651" s="6" t="s">
        <v>2201</v>
      </c>
      <c r="F1651" s="6"/>
      <c r="G1651" s="6" t="str" cm="1">
        <f t="array" ref="G1651">_xlfn.LET(
 _xlpm.txt, TRIM(E1651),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750ML-AM-06</v>
      </c>
      <c r="H1651" s="6" t="str">
        <f t="shared" si="125"/>
        <v>TOTAL NT WT.106.5 - 6 KGS</v>
      </c>
      <c r="I1651" s="6" t="str" cm="1">
        <f t="array" ref="I1651">_xlfn.LET(
 _xlpm.txt, E1651,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51" s="6" t="str" cm="1">
        <f t="array" ref="J1651">_xlfn.LET(
 _xlpm.txt, E1651,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51" s="6" t="e" cm="1">
        <f t="array" ref="K1651">_xlfn.LET(
 _xlpm.txt, E1651,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51" s="6" t="str">
        <f>IFERROR(_xlfn.TEXTAFTER(_xlfn.TEXTBEFORE(E1651," PER"),"USD ")," ")</f>
        <v xml:space="preserve"> </v>
      </c>
      <c r="M1651" s="6" t="e">
        <f t="shared" si="126"/>
        <v>#VALUE!</v>
      </c>
      <c r="N1651" s="6">
        <v>720</v>
      </c>
      <c r="O1651" s="6" t="s">
        <v>1081</v>
      </c>
      <c r="P1651" s="6">
        <v>95.157666669999998</v>
      </c>
      <c r="Q1651" s="6">
        <v>68513.52</v>
      </c>
      <c r="R1651" s="6">
        <v>1.3098095890000001</v>
      </c>
      <c r="S1651" s="6">
        <v>943.06290430000001</v>
      </c>
      <c r="T1651" s="27">
        <v>16662.5</v>
      </c>
      <c r="U1651" s="6">
        <f t="shared" si="127"/>
        <v>96.467476258999994</v>
      </c>
      <c r="V1651" s="6">
        <f t="shared" si="128"/>
        <v>2019</v>
      </c>
      <c r="W1651" s="10" t="str">
        <f>IFERROR(VLOOKUP(VALUE(D1651),'HSN Lookup'!$A:$B,2,0),"Unknown")</f>
        <v>Household Steel Items</v>
      </c>
      <c r="X1651" s="6" t="str">
        <f t="shared" si="129"/>
        <v>Other</v>
      </c>
    </row>
    <row r="1652" spans="1:24">
      <c r="A1652" s="25" t="s">
        <v>24</v>
      </c>
      <c r="B1652" s="6" t="s">
        <v>2200</v>
      </c>
      <c r="C1652" s="6" t="s">
        <v>26</v>
      </c>
      <c r="D1652" s="26" t="s">
        <v>32</v>
      </c>
      <c r="E1652" s="6" t="s">
        <v>2202</v>
      </c>
      <c r="F1652" s="6"/>
      <c r="G1652" s="6" t="str" cm="1">
        <f t="array" ref="G1652">_xlfn.LET(
 _xlpm.txt, TRIM(E1652),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SL-01</v>
      </c>
      <c r="H1652" s="6" t="str">
        <f t="shared" si="125"/>
        <v>TOTAL NT WT.1 - 829.81KGS</v>
      </c>
      <c r="I1652" s="6" t="str" cm="1">
        <f t="array" ref="I1652">_xlfn.LET(
 _xlpm.txt, E1652,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52" s="6" t="str" cm="1">
        <f t="array" ref="J1652">_xlfn.LET(
 _xlpm.txt, E1652,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52" s="6" t="e" cm="1">
        <f t="array" ref="K1652">_xlfn.LET(
 _xlpm.txt, E1652,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52" s="6" t="str">
        <f>IFERROR(_xlfn.TEXTAFTER(_xlfn.TEXTBEFORE(E1652," PER"),"USD ")," ")</f>
        <v xml:space="preserve"> </v>
      </c>
      <c r="M1652" s="6" t="e">
        <f t="shared" si="126"/>
        <v>#VALUE!</v>
      </c>
      <c r="N1652" s="6">
        <v>9432</v>
      </c>
      <c r="O1652" s="6" t="s">
        <v>1081</v>
      </c>
      <c r="P1652" s="6">
        <v>94.033752120000003</v>
      </c>
      <c r="Q1652" s="6">
        <v>886926.35</v>
      </c>
      <c r="R1652" s="6">
        <v>1.2943393270000001</v>
      </c>
      <c r="S1652" s="6">
        <v>12208.20853</v>
      </c>
      <c r="T1652" s="27">
        <v>215700.5</v>
      </c>
      <c r="U1652" s="6">
        <f t="shared" si="127"/>
        <v>95.328091447000006</v>
      </c>
      <c r="V1652" s="6">
        <f t="shared" si="128"/>
        <v>2019</v>
      </c>
      <c r="W1652" s="10" t="str">
        <f>IFERROR(VLOOKUP(VALUE(D1652),'HSN Lookup'!$A:$B,2,0),"Unknown")</f>
        <v>Household Steel Items</v>
      </c>
      <c r="X1652" s="6" t="str">
        <f t="shared" si="129"/>
        <v>Other</v>
      </c>
    </row>
    <row r="1653" spans="1:24">
      <c r="A1653" s="25" t="s">
        <v>24</v>
      </c>
      <c r="B1653" s="6" t="s">
        <v>2200</v>
      </c>
      <c r="C1653" s="6" t="s">
        <v>26</v>
      </c>
      <c r="D1653" s="26" t="s">
        <v>32</v>
      </c>
      <c r="E1653" s="6" t="s">
        <v>2203</v>
      </c>
      <c r="F1653" s="6"/>
      <c r="G1653" s="6" t="str" cm="1">
        <f t="array" ref="G1653">_xlfn.LET(
 _xlpm.txt, TRIM(E1653),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653" s="6" t="str">
        <f t="shared" si="125"/>
        <v>TOTAL NT - WT.2790.14KGS</v>
      </c>
      <c r="I1653" s="6" t="str" cm="1">
        <f t="array" ref="I1653">_xlfn.LET(
 _xlpm.txt, E1653,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53" s="6" t="str" cm="1">
        <f t="array" ref="J1653">_xlfn.LET(
 _xlpm.txt, E1653,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53" s="6" t="e" cm="1">
        <f t="array" ref="K1653">_xlfn.LET(
 _xlpm.txt, E1653,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53" s="6" t="str">
        <f>IFERROR(_xlfn.TEXTAFTER(_xlfn.TEXTBEFORE(E1653," PER"),"USD ")," ")</f>
        <v xml:space="preserve"> </v>
      </c>
      <c r="M1653" s="6" t="e">
        <f t="shared" si="126"/>
        <v>#VALUE!</v>
      </c>
      <c r="N1653" s="6">
        <v>16128</v>
      </c>
      <c r="O1653" s="6" t="s">
        <v>1081</v>
      </c>
      <c r="P1653" s="6">
        <v>76.575693200000003</v>
      </c>
      <c r="Q1653" s="6">
        <v>1235012.78</v>
      </c>
      <c r="R1653" s="6">
        <v>1.054035694</v>
      </c>
      <c r="S1653" s="6">
        <v>16999.487679999998</v>
      </c>
      <c r="T1653" s="27">
        <v>300355.09999999998</v>
      </c>
      <c r="U1653" s="6">
        <f t="shared" si="127"/>
        <v>77.62972889400001</v>
      </c>
      <c r="V1653" s="6">
        <f t="shared" si="128"/>
        <v>2019</v>
      </c>
      <c r="W1653" s="10" t="str">
        <f>IFERROR(VLOOKUP(VALUE(D1653),'HSN Lookup'!$A:$B,2,0),"Unknown")</f>
        <v>Household Steel Items</v>
      </c>
      <c r="X1653" s="6" t="str">
        <f t="shared" si="129"/>
        <v>Other</v>
      </c>
    </row>
    <row r="1654" spans="1:24">
      <c r="A1654" s="25" t="s">
        <v>24</v>
      </c>
      <c r="B1654" s="6" t="s">
        <v>2200</v>
      </c>
      <c r="C1654" s="6" t="s">
        <v>26</v>
      </c>
      <c r="D1654" s="26" t="s">
        <v>32</v>
      </c>
      <c r="E1654" s="6" t="s">
        <v>2204</v>
      </c>
      <c r="F1654" s="6"/>
      <c r="G1654" s="6" t="str" cm="1">
        <f t="array" ref="G1654">_xlfn.LET(
 _xlpm.txt, TRIM(E1654),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654" s="6" t="str">
        <f t="shared" si="125"/>
        <v>TOTAL NET WT.628.02 KGS</v>
      </c>
      <c r="I1654" s="6" t="str" cm="1">
        <f t="array" ref="I1654">_xlfn.LET(
 _xlpm.txt, E1654,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54" s="6" t="str" cm="1">
        <f t="array" ref="J1654">_xlfn.LET(
 _xlpm.txt, E1654,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54" s="6" t="e" cm="1">
        <f t="array" ref="K1654">_xlfn.LET(
 _xlpm.txt, E1654,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54" s="6" t="str">
        <f>IFERROR(_xlfn.TEXTAFTER(_xlfn.TEXTBEFORE(E1654," PER"),"USD ")," ")</f>
        <v xml:space="preserve"> </v>
      </c>
      <c r="M1654" s="6" t="e">
        <f t="shared" si="126"/>
        <v>#VALUE!</v>
      </c>
      <c r="N1654" s="6">
        <v>21240</v>
      </c>
      <c r="O1654" s="6" t="s">
        <v>1081</v>
      </c>
      <c r="P1654" s="6">
        <v>24.256274479999998</v>
      </c>
      <c r="Q1654" s="6">
        <v>515203.27</v>
      </c>
      <c r="R1654" s="6">
        <v>0.33387852000000001</v>
      </c>
      <c r="S1654" s="6">
        <v>7091.5797659999998</v>
      </c>
      <c r="T1654" s="27">
        <v>125297.4</v>
      </c>
      <c r="U1654" s="6">
        <f t="shared" si="127"/>
        <v>24.590152999999997</v>
      </c>
      <c r="V1654" s="6">
        <f t="shared" si="128"/>
        <v>2019</v>
      </c>
      <c r="W1654" s="10" t="str">
        <f>IFERROR(VLOOKUP(VALUE(D1654),'HSN Lookup'!$A:$B,2,0),"Unknown")</f>
        <v>Household Steel Items</v>
      </c>
      <c r="X1654" s="6" t="str">
        <f t="shared" si="129"/>
        <v>Tea Strainer</v>
      </c>
    </row>
    <row r="1655" spans="1:24">
      <c r="A1655" s="25" t="s">
        <v>24</v>
      </c>
      <c r="B1655" s="6" t="s">
        <v>2200</v>
      </c>
      <c r="C1655" s="6" t="s">
        <v>26</v>
      </c>
      <c r="D1655" s="26" t="s">
        <v>32</v>
      </c>
      <c r="E1655" s="6" t="s">
        <v>2205</v>
      </c>
      <c r="F1655" s="6"/>
      <c r="G1655" s="6" t="str" cm="1">
        <f t="array" ref="G1655">_xlfn.LET(
 _xlpm.txt, TRIM(E1655),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 -MP-196</v>
      </c>
      <c r="H1655" s="6" t="str">
        <f t="shared" si="125"/>
        <v>TOTAL NET WT.167.28 KGS</v>
      </c>
      <c r="I1655" s="6" t="str" cm="1">
        <f t="array" ref="I1655">_xlfn.LET(
 _xlpm.txt, E1655,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55" s="6" t="str" cm="1">
        <f t="array" ref="J1655">_xlfn.LET(
 _xlpm.txt, E1655,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55" s="6" t="e" cm="1">
        <f t="array" ref="K1655">_xlfn.LET(
 _xlpm.txt, E1655,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55" s="6" t="str">
        <f>IFERROR(_xlfn.TEXTAFTER(_xlfn.TEXTBEFORE(E1655," PER"),"USD ")," ")</f>
        <v xml:space="preserve"> </v>
      </c>
      <c r="M1655" s="6" t="e">
        <f t="shared" si="126"/>
        <v>#VALUE!</v>
      </c>
      <c r="N1655" s="6">
        <v>1968</v>
      </c>
      <c r="O1655" s="6" t="s">
        <v>1081</v>
      </c>
      <c r="P1655" s="6">
        <v>39.27252541</v>
      </c>
      <c r="Q1655" s="6">
        <v>77288.33</v>
      </c>
      <c r="R1655" s="6">
        <v>0.54057158199999999</v>
      </c>
      <c r="S1655" s="6">
        <v>1063.844873</v>
      </c>
      <c r="T1655" s="27">
        <v>18796.5</v>
      </c>
      <c r="U1655" s="6">
        <f t="shared" si="127"/>
        <v>39.813096991999998</v>
      </c>
      <c r="V1655" s="6">
        <f t="shared" si="128"/>
        <v>2019</v>
      </c>
      <c r="W1655" s="10" t="str">
        <f>IFERROR(VLOOKUP(VALUE(D1655),'HSN Lookup'!$A:$B,2,0),"Unknown")</f>
        <v>Household Steel Items</v>
      </c>
      <c r="X1655" s="6" t="str">
        <f t="shared" si="129"/>
        <v>Other</v>
      </c>
    </row>
    <row r="1656" spans="1:24">
      <c r="A1656" s="25" t="s">
        <v>24</v>
      </c>
      <c r="B1656" s="6" t="s">
        <v>2200</v>
      </c>
      <c r="C1656" s="6" t="s">
        <v>26</v>
      </c>
      <c r="D1656" s="26" t="s">
        <v>32</v>
      </c>
      <c r="E1656" s="6" t="s">
        <v>2206</v>
      </c>
      <c r="F1656" s="6"/>
      <c r="G1656" s="6" t="str" cm="1">
        <f t="array" ref="G1656">_xlfn.LET(
 _xlpm.txt, TRIM(E1656),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656" s="6" t="str">
        <f t="shared" si="125"/>
        <v>TOTAL NT WT. - 2696.72 KGS</v>
      </c>
      <c r="I1656" s="6" t="str" cm="1">
        <f t="array" ref="I1656">_xlfn.LET(
 _xlpm.txt, E1656,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56" s="6" t="str" cm="1">
        <f t="array" ref="J1656">_xlfn.LET(
 _xlpm.txt, E1656,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56" s="6" t="e" cm="1">
        <f t="array" ref="K1656">_xlfn.LET(
 _xlpm.txt, E1656,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56" s="6" t="str">
        <f>IFERROR(_xlfn.TEXTAFTER(_xlfn.TEXTBEFORE(E1656," PER"),"USD ")," ")</f>
        <v xml:space="preserve"> </v>
      </c>
      <c r="M1656" s="6" t="e">
        <f t="shared" si="126"/>
        <v>#VALUE!</v>
      </c>
      <c r="N1656" s="6">
        <v>15588</v>
      </c>
      <c r="O1656" s="6" t="s">
        <v>1081</v>
      </c>
      <c r="P1656" s="6">
        <v>85.117404410000006</v>
      </c>
      <c r="Q1656" s="6">
        <v>1326810.1000000001</v>
      </c>
      <c r="R1656" s="6">
        <v>1.1716091449999999</v>
      </c>
      <c r="S1656" s="6">
        <v>18263.04336</v>
      </c>
      <c r="T1656" s="27">
        <v>322680.2</v>
      </c>
      <c r="U1656" s="6">
        <f t="shared" si="127"/>
        <v>86.289013555000011</v>
      </c>
      <c r="V1656" s="6">
        <f t="shared" si="128"/>
        <v>2019</v>
      </c>
      <c r="W1656" s="10" t="str">
        <f>IFERROR(VLOOKUP(VALUE(D1656),'HSN Lookup'!$A:$B,2,0),"Unknown")</f>
        <v>Household Steel Items</v>
      </c>
      <c r="X1656" s="6" t="str">
        <f t="shared" si="129"/>
        <v>Other</v>
      </c>
    </row>
    <row r="1657" spans="1:24">
      <c r="A1657" s="25" t="s">
        <v>24</v>
      </c>
      <c r="B1657" s="6" t="s">
        <v>2207</v>
      </c>
      <c r="C1657" s="6" t="s">
        <v>26</v>
      </c>
      <c r="D1657" s="26" t="s">
        <v>32</v>
      </c>
      <c r="E1657" s="6" t="s">
        <v>2208</v>
      </c>
      <c r="F1657" s="6"/>
      <c r="G1657" s="6" t="str" cm="1">
        <f t="array" ref="G1657">_xlfn.LET(
 _xlpm.txt, TRIM(E1657),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657" s="6" t="str">
        <f t="shared" si="125"/>
        <v>TOTAL NT WT. - 3286.99 KGS</v>
      </c>
      <c r="I1657" s="6" t="str" cm="1">
        <f t="array" ref="I1657">_xlfn.LET(
 _xlpm.txt, E1657,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57" s="6" t="str" cm="1">
        <f t="array" ref="J1657">_xlfn.LET(
 _xlpm.txt, E1657,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57" s="6" t="e" cm="1">
        <f t="array" ref="K1657">_xlfn.LET(
 _xlpm.txt, E1657,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57" s="6" t="str">
        <f>IFERROR(_xlfn.TEXTAFTER(_xlfn.TEXTBEFORE(E1657," PER"),"USD ")," ")</f>
        <v xml:space="preserve"> </v>
      </c>
      <c r="M1657" s="6" t="e">
        <f t="shared" si="126"/>
        <v>#VALUE!</v>
      </c>
      <c r="N1657" s="6">
        <v>19044</v>
      </c>
      <c r="O1657" s="6" t="s">
        <v>1081</v>
      </c>
      <c r="P1657" s="6">
        <v>83.549800989999994</v>
      </c>
      <c r="Q1657" s="6">
        <v>1591122.41</v>
      </c>
      <c r="R1657" s="6">
        <v>1.1500316719999999</v>
      </c>
      <c r="S1657" s="6">
        <v>21901.203170000001</v>
      </c>
      <c r="T1657" s="27">
        <v>386960.9</v>
      </c>
      <c r="U1657" s="6">
        <f t="shared" si="127"/>
        <v>84.699832661999992</v>
      </c>
      <c r="V1657" s="6">
        <f t="shared" si="128"/>
        <v>2019</v>
      </c>
      <c r="W1657" s="10" t="str">
        <f>IFERROR(VLOOKUP(VALUE(D1657),'HSN Lookup'!$A:$B,2,0),"Unknown")</f>
        <v>Household Steel Items</v>
      </c>
      <c r="X1657" s="6" t="str">
        <f t="shared" si="129"/>
        <v>Other</v>
      </c>
    </row>
    <row r="1658" spans="1:24">
      <c r="A1658" s="25" t="s">
        <v>24</v>
      </c>
      <c r="B1658" s="6" t="s">
        <v>2207</v>
      </c>
      <c r="C1658" s="6" t="s">
        <v>26</v>
      </c>
      <c r="D1658" s="26" t="s">
        <v>32</v>
      </c>
      <c r="E1658" s="6" t="s">
        <v>2209</v>
      </c>
      <c r="F1658" s="6"/>
      <c r="G1658" s="6" t="str" cm="1">
        <f t="array" ref="G1658">_xlfn.LET(
 _xlpm.txt, TRIM(E1658),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SL-01</v>
      </c>
      <c r="H1658" s="6" t="str">
        <f t="shared" si="125"/>
        <v>TOTAL NT WT.5 - 529 KGS</v>
      </c>
      <c r="I1658" s="6" t="str" cm="1">
        <f t="array" ref="I1658">_xlfn.LET(
 _xlpm.txt, E1658,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58" s="6" t="str" cm="1">
        <f t="array" ref="J1658">_xlfn.LET(
 _xlpm.txt, E1658,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58" s="6" t="e" cm="1">
        <f t="array" ref="K1658">_xlfn.LET(
 _xlpm.txt, E1658,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58" s="6" t="str">
        <f>IFERROR(_xlfn.TEXTAFTER(_xlfn.TEXTBEFORE(E1658," PER"),"USD ")," ")</f>
        <v xml:space="preserve"> </v>
      </c>
      <c r="M1658" s="6" t="e">
        <f t="shared" si="126"/>
        <v>#VALUE!</v>
      </c>
      <c r="N1658" s="6">
        <v>28800</v>
      </c>
      <c r="O1658" s="6" t="s">
        <v>1081</v>
      </c>
      <c r="P1658" s="6">
        <v>92.301937150000001</v>
      </c>
      <c r="Q1658" s="6">
        <v>2658295.79</v>
      </c>
      <c r="R1658" s="6">
        <v>1.270501544</v>
      </c>
      <c r="S1658" s="6">
        <v>36590.444459999999</v>
      </c>
      <c r="T1658" s="27">
        <v>646497.6</v>
      </c>
      <c r="U1658" s="6">
        <f t="shared" si="127"/>
        <v>93.572438693999999</v>
      </c>
      <c r="V1658" s="6">
        <f t="shared" si="128"/>
        <v>2019</v>
      </c>
      <c r="W1658" s="10" t="str">
        <f>IFERROR(VLOOKUP(VALUE(D1658),'HSN Lookup'!$A:$B,2,0),"Unknown")</f>
        <v>Household Steel Items</v>
      </c>
      <c r="X1658" s="6" t="str">
        <f t="shared" si="129"/>
        <v>Other</v>
      </c>
    </row>
    <row r="1659" spans="1:24">
      <c r="A1659" s="25" t="s">
        <v>24</v>
      </c>
      <c r="B1659" s="6" t="s">
        <v>2207</v>
      </c>
      <c r="C1659" s="6" t="s">
        <v>26</v>
      </c>
      <c r="D1659" s="26" t="s">
        <v>32</v>
      </c>
      <c r="E1659" s="6" t="s">
        <v>2210</v>
      </c>
      <c r="F1659" s="6"/>
      <c r="G1659" s="6" t="str" cm="1">
        <f t="array" ref="G1659">_xlfn.LET(
 _xlpm.txt, TRIM(E1659),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659" s="6" t="str">
        <f t="shared" si="125"/>
        <v>TOTAL NT - WT. 2029.49KGS</v>
      </c>
      <c r="I1659" s="6" t="str" cm="1">
        <f t="array" ref="I1659">_xlfn.LET(
 _xlpm.txt, E1659,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59" s="6" t="str" cm="1">
        <f t="array" ref="J1659">_xlfn.LET(
 _xlpm.txt, E1659,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59" s="6" t="e" cm="1">
        <f t="array" ref="K1659">_xlfn.LET(
 _xlpm.txt, E1659,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59" s="6" t="str">
        <f>IFERROR(_xlfn.TEXTAFTER(_xlfn.TEXTBEFORE(E1659," PER"),"USD ")," ")</f>
        <v xml:space="preserve"> </v>
      </c>
      <c r="M1659" s="6" t="e">
        <f t="shared" si="126"/>
        <v>#VALUE!</v>
      </c>
      <c r="N1659" s="6">
        <v>11772</v>
      </c>
      <c r="O1659" s="6" t="s">
        <v>1081</v>
      </c>
      <c r="P1659" s="6">
        <v>75.202175499999996</v>
      </c>
      <c r="Q1659" s="6">
        <v>885280.01</v>
      </c>
      <c r="R1659" s="6">
        <v>1.035129738</v>
      </c>
      <c r="S1659" s="6">
        <v>12185.547280000001</v>
      </c>
      <c r="T1659" s="27">
        <v>215300.1</v>
      </c>
      <c r="U1659" s="6">
        <f t="shared" si="127"/>
        <v>76.23730523799999</v>
      </c>
      <c r="V1659" s="6">
        <f t="shared" si="128"/>
        <v>2019</v>
      </c>
      <c r="W1659" s="10" t="str">
        <f>IFERROR(VLOOKUP(VALUE(D1659),'HSN Lookup'!$A:$B,2,0),"Unknown")</f>
        <v>Household Steel Items</v>
      </c>
      <c r="X1659" s="6" t="str">
        <f t="shared" si="129"/>
        <v>Other</v>
      </c>
    </row>
    <row r="1660" spans="1:24">
      <c r="A1660" s="25" t="s">
        <v>24</v>
      </c>
      <c r="B1660" s="6" t="s">
        <v>2211</v>
      </c>
      <c r="C1660" s="6" t="s">
        <v>26</v>
      </c>
      <c r="D1660" s="26" t="s">
        <v>32</v>
      </c>
      <c r="E1660" s="6" t="s">
        <v>2212</v>
      </c>
      <c r="F1660" s="6"/>
      <c r="G1660" s="6" t="str" cm="1">
        <f t="array" ref="G1660">_xlfn.LET(
 _xlpm.txt, TRIM(E1660),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LAYER-8504</v>
      </c>
      <c r="H1660" s="6" t="str">
        <f t="shared" si="125"/>
        <v>TOTAL NET.WT.574.00 KGS</v>
      </c>
      <c r="I1660" s="6" t="str" cm="1">
        <f t="array" ref="I1660">_xlfn.LET(
 _xlpm.txt, E1660,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60" s="6" t="str" cm="1">
        <f t="array" ref="J1660">_xlfn.LET(
 _xlpm.txt, E1660,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60" s="6" t="e" cm="1">
        <f t="array" ref="K1660">_xlfn.LET(
 _xlpm.txt, E1660,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60" s="6" t="str">
        <f>IFERROR(_xlfn.TEXTAFTER(_xlfn.TEXTBEFORE(E1660," PER"),"USD ")," ")</f>
        <v xml:space="preserve"> </v>
      </c>
      <c r="M1660" s="6" t="e">
        <f t="shared" si="126"/>
        <v>#VALUE!</v>
      </c>
      <c r="N1660" s="6">
        <v>1200</v>
      </c>
      <c r="O1660" s="6" t="s">
        <v>1081</v>
      </c>
      <c r="P1660" s="6">
        <v>184.46974169999999</v>
      </c>
      <c r="Q1660" s="6">
        <v>221363.69</v>
      </c>
      <c r="R1660" s="6">
        <v>2.5391568019999999</v>
      </c>
      <c r="S1660" s="6">
        <v>3046.9881620000001</v>
      </c>
      <c r="T1660" s="27">
        <v>53835.6</v>
      </c>
      <c r="U1660" s="6">
        <f t="shared" si="127"/>
        <v>187.00889850199999</v>
      </c>
      <c r="V1660" s="6">
        <f t="shared" si="128"/>
        <v>2019</v>
      </c>
      <c r="W1660" s="10" t="str">
        <f>IFERROR(VLOOKUP(VALUE(D1660),'HSN Lookup'!$A:$B,2,0),"Unknown")</f>
        <v>Household Steel Items</v>
      </c>
      <c r="X1660" s="6" t="str">
        <f t="shared" si="129"/>
        <v>Lunch Box</v>
      </c>
    </row>
    <row r="1661" spans="1:24">
      <c r="A1661" s="25" t="s">
        <v>24</v>
      </c>
      <c r="B1661" s="6" t="s">
        <v>2211</v>
      </c>
      <c r="C1661" s="6" t="s">
        <v>26</v>
      </c>
      <c r="D1661" s="26" t="s">
        <v>32</v>
      </c>
      <c r="E1661" s="6" t="s">
        <v>2213</v>
      </c>
      <c r="F1661" s="6"/>
      <c r="G1661" s="6" t="str" cm="1">
        <f t="array" ref="G1661">_xlfn.LET(
 _xlpm.txt, TRIM(E1661),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1661" s="6" t="str">
        <f t="shared" si="125"/>
        <v>TOTAL NET.WT.4496.00KGS</v>
      </c>
      <c r="I1661" s="6" t="str" cm="1">
        <f t="array" ref="I1661">_xlfn.LET(
 _xlpm.txt, E1661,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61" s="6" t="str" cm="1">
        <f t="array" ref="J1661">_xlfn.LET(
 _xlpm.txt, E1661,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61" s="6" t="e" cm="1">
        <f t="array" ref="K1661">_xlfn.LET(
 _xlpm.txt, E1661,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61" s="6" t="str">
        <f>IFERROR(_xlfn.TEXTAFTER(_xlfn.TEXTBEFORE(E1661," PER"),"USD ")," ")</f>
        <v xml:space="preserve"> </v>
      </c>
      <c r="M1661" s="6" t="e">
        <f t="shared" si="126"/>
        <v>#VALUE!</v>
      </c>
      <c r="N1661" s="6">
        <v>38400</v>
      </c>
      <c r="O1661" s="6" t="s">
        <v>1081</v>
      </c>
      <c r="P1661" s="6">
        <v>58.29243906</v>
      </c>
      <c r="Q1661" s="6">
        <v>2238429.66</v>
      </c>
      <c r="R1661" s="6">
        <v>0.80237355899999996</v>
      </c>
      <c r="S1661" s="6">
        <v>30811.144670000001</v>
      </c>
      <c r="T1661" s="27">
        <v>544386.1</v>
      </c>
      <c r="U1661" s="6">
        <f t="shared" si="127"/>
        <v>59.094812619000002</v>
      </c>
      <c r="V1661" s="6">
        <f t="shared" si="128"/>
        <v>2019</v>
      </c>
      <c r="W1661" s="10" t="str">
        <f>IFERROR(VLOOKUP(VALUE(D1661),'HSN Lookup'!$A:$B,2,0),"Unknown")</f>
        <v>Household Steel Items</v>
      </c>
      <c r="X1661" s="6" t="str">
        <f t="shared" si="129"/>
        <v>Lunch Box</v>
      </c>
    </row>
    <row r="1662" spans="1:24">
      <c r="A1662" s="25" t="s">
        <v>24</v>
      </c>
      <c r="B1662" s="6" t="s">
        <v>2211</v>
      </c>
      <c r="C1662" s="6" t="s">
        <v>26</v>
      </c>
      <c r="D1662" s="26" t="s">
        <v>32</v>
      </c>
      <c r="E1662" s="6" t="s">
        <v>2214</v>
      </c>
      <c r="F1662" s="6"/>
      <c r="G1662" s="6" t="str" cm="1">
        <f t="array" ref="G1662">_xlfn.LET(
 _xlpm.txt, TRIM(E1662),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3LAYER-8505</v>
      </c>
      <c r="H1662" s="6" t="str">
        <f t="shared" si="125"/>
        <v>TOTAL NET WT.10892.00 KGS</v>
      </c>
      <c r="I1662" s="6" t="str" cm="1">
        <f t="array" ref="I1662">_xlfn.LET(
 _xlpm.txt, E1662,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62" s="6" t="str" cm="1">
        <f t="array" ref="J1662">_xlfn.LET(
 _xlpm.txt, E1662,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62" s="6" t="e" cm="1">
        <f t="array" ref="K1662">_xlfn.LET(
 _xlpm.txt, E1662,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62" s="6" t="str">
        <f>IFERROR(_xlfn.TEXTAFTER(_xlfn.TEXTBEFORE(E1662," PER"),"USD ")," ")</f>
        <v xml:space="preserve"> </v>
      </c>
      <c r="M1662" s="6" t="e">
        <f t="shared" si="126"/>
        <v>#VALUE!</v>
      </c>
      <c r="N1662" s="6">
        <v>16800</v>
      </c>
      <c r="O1662" s="6" t="s">
        <v>1081</v>
      </c>
      <c r="P1662" s="6">
        <v>256.04400479999998</v>
      </c>
      <c r="Q1662" s="6">
        <v>4301539.28</v>
      </c>
      <c r="R1662" s="6">
        <v>3.524349687</v>
      </c>
      <c r="S1662" s="6">
        <v>59209.074739999996</v>
      </c>
      <c r="T1662" s="27">
        <v>1046134.3</v>
      </c>
      <c r="U1662" s="6">
        <f t="shared" si="127"/>
        <v>259.56835448699997</v>
      </c>
      <c r="V1662" s="6">
        <f t="shared" si="128"/>
        <v>2019</v>
      </c>
      <c r="W1662" s="10" t="str">
        <f>IFERROR(VLOOKUP(VALUE(D1662),'HSN Lookup'!$A:$B,2,0),"Unknown")</f>
        <v>Household Steel Items</v>
      </c>
      <c r="X1662" s="6" t="str">
        <f t="shared" si="129"/>
        <v>Lunch Box</v>
      </c>
    </row>
    <row r="1663" spans="1:24">
      <c r="A1663" s="25" t="s">
        <v>24</v>
      </c>
      <c r="B1663" s="6" t="s">
        <v>2211</v>
      </c>
      <c r="C1663" s="6" t="s">
        <v>26</v>
      </c>
      <c r="D1663" s="26" t="s">
        <v>32</v>
      </c>
      <c r="E1663" s="6" t="s">
        <v>2215</v>
      </c>
      <c r="F1663" s="6"/>
      <c r="G1663" s="6" t="str" cm="1">
        <f t="array" ref="G1663">_xlfn.LET(
 _xlpm.txt, TRIM(E1663),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BOX-6527</v>
      </c>
      <c r="H1663" s="6" t="str">
        <f t="shared" si="125"/>
        <v>TOTAL NET WT.9007.90 KGS</v>
      </c>
      <c r="I1663" s="6" t="str" cm="1">
        <f t="array" ref="I1663">_xlfn.LET(
 _xlpm.txt, E1663,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63" s="6" t="str" cm="1">
        <f t="array" ref="J1663">_xlfn.LET(
 _xlpm.txt, E1663,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63" s="6" t="e" cm="1">
        <f t="array" ref="K1663">_xlfn.LET(
 _xlpm.txt, E1663,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63" s="6" t="str">
        <f>IFERROR(_xlfn.TEXTAFTER(_xlfn.TEXTBEFORE(E1663," PER"),"USD ")," ")</f>
        <v xml:space="preserve"> </v>
      </c>
      <c r="M1663" s="6" t="e">
        <f t="shared" si="126"/>
        <v>#VALUE!</v>
      </c>
      <c r="N1663" s="6">
        <v>25860</v>
      </c>
      <c r="O1663" s="6" t="s">
        <v>1081</v>
      </c>
      <c r="P1663" s="6">
        <v>154.9545851</v>
      </c>
      <c r="Q1663" s="6">
        <v>4007125.57</v>
      </c>
      <c r="R1663" s="6">
        <v>2.132891742</v>
      </c>
      <c r="S1663" s="6">
        <v>55156.580450000001</v>
      </c>
      <c r="T1663" s="27">
        <v>974533</v>
      </c>
      <c r="U1663" s="6">
        <f t="shared" si="127"/>
        <v>157.087476842</v>
      </c>
      <c r="V1663" s="6">
        <f t="shared" si="128"/>
        <v>2019</v>
      </c>
      <c r="W1663" s="10" t="str">
        <f>IFERROR(VLOOKUP(VALUE(D1663),'HSN Lookup'!$A:$B,2,0),"Unknown")</f>
        <v>Household Steel Items</v>
      </c>
      <c r="X1663" s="6" t="str">
        <f t="shared" si="129"/>
        <v>Lunch Box</v>
      </c>
    </row>
    <row r="1664" spans="1:24">
      <c r="A1664" s="25" t="s">
        <v>24</v>
      </c>
      <c r="B1664" s="6" t="s">
        <v>2216</v>
      </c>
      <c r="C1664" s="6" t="s">
        <v>26</v>
      </c>
      <c r="D1664" s="26" t="s">
        <v>29</v>
      </c>
      <c r="E1664" s="6" t="s">
        <v>2217</v>
      </c>
      <c r="F1664" s="6"/>
      <c r="G1664" s="6" t="str" cm="1">
        <f t="array" ref="G1664">_xlfn.LET(
 _xlpm.txt, TRIM(E1664),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SCRUBBER-DR-1</v>
      </c>
      <c r="H1664" s="6" t="str">
        <f t="shared" si="125"/>
        <v>TOTAL NET WT. 4951.80KGS</v>
      </c>
      <c r="I1664" s="6" t="str" cm="1">
        <f t="array" ref="I1664">_xlfn.LET(
 _xlpm.txt, E1664,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64" s="6" t="str" cm="1">
        <f t="array" ref="J1664">_xlfn.LET(
 _xlpm.txt, E1664,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64" s="6" t="e" cm="1">
        <f t="array" ref="K1664">_xlfn.LET(
 _xlpm.txt, E1664,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64" s="6" t="str">
        <f>IFERROR(_xlfn.TEXTAFTER(_xlfn.TEXTBEFORE(E1664," PER"),"USD ")," ")</f>
        <v xml:space="preserve"> </v>
      </c>
      <c r="M1664" s="6" t="e">
        <f t="shared" si="126"/>
        <v>#VALUE!</v>
      </c>
      <c r="N1664" s="6">
        <v>235800</v>
      </c>
      <c r="O1664" s="6" t="s">
        <v>1081</v>
      </c>
      <c r="P1664" s="6">
        <v>4.938705895</v>
      </c>
      <c r="Q1664" s="6">
        <v>1164546.8500000001</v>
      </c>
      <c r="R1664" s="6">
        <v>6.8498001000000003E-2</v>
      </c>
      <c r="S1664" s="6">
        <v>16151.82871</v>
      </c>
      <c r="T1664" s="27">
        <v>360776.7</v>
      </c>
      <c r="U1664" s="6">
        <f t="shared" si="127"/>
        <v>5.007203896</v>
      </c>
      <c r="V1664" s="6">
        <f t="shared" si="128"/>
        <v>2019</v>
      </c>
      <c r="W1664" s="10" t="str">
        <f>IFERROR(VLOOKUP(VALUE(D1664),'HSN Lookup'!$A:$B,2,0),"Unknown")</f>
        <v>Steel Scrubbers</v>
      </c>
      <c r="X1664" s="6" t="str">
        <f t="shared" si="129"/>
        <v>Scrubber</v>
      </c>
    </row>
    <row r="1665" spans="1:24">
      <c r="A1665" s="25" t="s">
        <v>24</v>
      </c>
      <c r="B1665" s="6" t="s">
        <v>2218</v>
      </c>
      <c r="C1665" s="6" t="s">
        <v>26</v>
      </c>
      <c r="D1665" s="26" t="s">
        <v>32</v>
      </c>
      <c r="E1665" s="6" t="s">
        <v>2219</v>
      </c>
      <c r="F1665" s="6" t="str">
        <f>LEFT(E1665, FIND(" ", E1665)-1)</f>
        <v>KWB-600F</v>
      </c>
      <c r="G1665" s="6" t="str" cm="1">
        <f t="array" ref="G1665">_xlfn.LET(
 _xlpm.txt, TRIM(E1665),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-</v>
      </c>
      <c r="H1665" s="6" t="str">
        <f t="shared" si="125"/>
        <v>KWB-600F</v>
      </c>
      <c r="I1665" s="6" t="str" cm="1">
        <f t="array" ref="I1665">_xlfn.LET(
 _xlpm.txt, E1665,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65" s="6" t="str" cm="1">
        <f t="array" ref="J1665">_xlfn.LET(
 _xlpm.txt, E1665,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65" s="6" t="e" cm="1">
        <f t="array" ref="K1665">_xlfn.LET(
 _xlpm.txt, E1665,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65" s="6" t="str">
        <f>IFERROR(_xlfn.TEXTAFTER(_xlfn.TEXTBEFORE(E1665," PER"),"USD ")," ")</f>
        <v xml:space="preserve"> </v>
      </c>
      <c r="M1665" s="6" t="e">
        <f t="shared" si="126"/>
        <v>#VALUE!</v>
      </c>
      <c r="N1665" s="6">
        <v>50400</v>
      </c>
      <c r="O1665" s="6" t="s">
        <v>1081</v>
      </c>
      <c r="P1665" s="6">
        <v>77.081099210000005</v>
      </c>
      <c r="Q1665" s="6">
        <v>3884887.4</v>
      </c>
      <c r="R1665" s="6">
        <v>1.069085981</v>
      </c>
      <c r="S1665" s="6">
        <v>53881.933429999997</v>
      </c>
      <c r="T1665" s="27">
        <v>944804.6</v>
      </c>
      <c r="U1665" s="6">
        <f t="shared" si="127"/>
        <v>78.150185191000006</v>
      </c>
      <c r="V1665" s="6">
        <f t="shared" si="128"/>
        <v>2019</v>
      </c>
      <c r="W1665" s="10" t="str">
        <f>IFERROR(VLOOKUP(VALUE(D1665),'HSN Lookup'!$A:$B,2,0),"Unknown")</f>
        <v>Household Steel Items</v>
      </c>
      <c r="X1665" s="6" t="str">
        <f t="shared" si="129"/>
        <v>Other</v>
      </c>
    </row>
    <row r="1666" spans="1:24">
      <c r="A1666" s="25" t="s">
        <v>24</v>
      </c>
      <c r="B1666" s="6" t="s">
        <v>2218</v>
      </c>
      <c r="C1666" s="6" t="s">
        <v>26</v>
      </c>
      <c r="D1666" s="26" t="s">
        <v>32</v>
      </c>
      <c r="E1666" s="6" t="s">
        <v>2220</v>
      </c>
      <c r="F1666" s="6"/>
      <c r="G1666" s="6" t="str" cm="1">
        <f t="array" ref="G1666">_xlfn.LET(
 _xlpm.txt, TRIM(E1666),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666" s="6" t="str">
        <f t="shared" ref="H1666:H1729" si="130">IFERROR(
    IF(
       AND(ISNUMBER(FIND("(",E1666)),
           NOT(ISNUMBER(SEARCH("QTY", _xlfn.TEXTBEFORE(_xlfn.TEXTAFTER(E1666,"("), ")"))))
       ),
       _xlfn.TEXTBEFORE(_xlfn.TEXTAFTER(E1666,"("), ")"),
       LEFT(E1666, FIND(" ", E1666 &amp; " ") - 1)
    ),
"")</f>
        <v>TOTAL NET WT.4368 KGS</v>
      </c>
      <c r="I1666" s="6" t="str" cm="1">
        <f t="array" ref="I1666">_xlfn.LET(
 _xlpm.txt, E1666,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66" s="6" t="str" cm="1">
        <f t="array" ref="J1666">_xlfn.LET(
 _xlpm.txt, E1666,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66" s="6" t="e" cm="1">
        <f t="array" ref="K1666">_xlfn.LET(
 _xlpm.txt, E1666,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66" s="6" t="str">
        <f>IFERROR(_xlfn.TEXTAFTER(_xlfn.TEXTBEFORE(E1666," PER"),"USD ")," ")</f>
        <v xml:space="preserve"> </v>
      </c>
      <c r="M1666" s="6" t="e">
        <f t="shared" ref="M1666:M1729" si="131">IF(OR(K1666="PCS",K1666="PC",K1666="NOS"),"PCS",
IF(OR(K1666="SET",K1666="SETS"),"SET",
IF(K1666="PKT","PACK","OTHER")))</f>
        <v>#VALUE!</v>
      </c>
      <c r="N1666" s="6">
        <v>48000</v>
      </c>
      <c r="O1666" s="6" t="s">
        <v>28</v>
      </c>
      <c r="P1666" s="6">
        <v>33.513490210000001</v>
      </c>
      <c r="Q1666" s="6">
        <v>1608647.53</v>
      </c>
      <c r="R1666" s="6">
        <v>0.46481955899999999</v>
      </c>
      <c r="S1666" s="6">
        <v>22311.338830000001</v>
      </c>
      <c r="T1666" s="27">
        <v>391223.2</v>
      </c>
      <c r="U1666" s="6">
        <f t="shared" ref="U1666:U1729" si="132">P1666+R1666</f>
        <v>33.978309768999999</v>
      </c>
      <c r="V1666" s="6">
        <f t="shared" ref="V1666:V1729" si="133">YEAR(B1666)</f>
        <v>2019</v>
      </c>
      <c r="W1666" s="10" t="str">
        <f>IFERROR(VLOOKUP(VALUE(D1666),'HSN Lookup'!$A:$B,2,0),"Unknown")</f>
        <v>Household Steel Items</v>
      </c>
      <c r="X1666" s="6" t="str">
        <f t="shared" ref="X1666:X1729" si="134">IF(ISNUMBER(SEARCH("SCRUBBER",G1666)),"Scrubber",
 IF(ISNUMBER(SEARCH("STRAINER",G1666)),"Tea Strainer",
 IF(ISNUMBER(SEARCH("BASKET",G1666)),"Basket",
 IF(ISNUMBER(SEARCH("HANGER",G1666)),"Hanger",
 IF(ISNUMBER(SEARCH("STAND",G1666)),"Cloth Stand",
 IF(ISNUMBER(SEARCH("SPRINKLER",G1666)),"Sprinkler",
 IF(ISNUMBER(SEARCH("HOLDER",G1666)),"Holder",
 IF(ISNUMBER(SEARCH("LUNCH BOX",G1666)),"Lunch Box",
 "Other"))))))))</f>
        <v>Other</v>
      </c>
    </row>
    <row r="1667" spans="1:24">
      <c r="A1667" s="25" t="s">
        <v>24</v>
      </c>
      <c r="B1667" s="6" t="s">
        <v>2218</v>
      </c>
      <c r="C1667" s="6" t="s">
        <v>26</v>
      </c>
      <c r="D1667" s="26" t="s">
        <v>32</v>
      </c>
      <c r="E1667" s="6" t="s">
        <v>2221</v>
      </c>
      <c r="F1667" s="6"/>
      <c r="G1667" s="6" t="str" cm="1">
        <f t="array" ref="G1667">_xlfn.LET(
 _xlpm.txt, TRIM(E1667),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667" s="6" t="str">
        <f t="shared" si="130"/>
        <v>TOTAL NT - WT. 4671KGS</v>
      </c>
      <c r="I1667" s="6" t="str" cm="1">
        <f t="array" ref="I1667">_xlfn.LET(
 _xlpm.txt, E1667,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67" s="6" t="str" cm="1">
        <f t="array" ref="J1667">_xlfn.LET(
 _xlpm.txt, E1667,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67" s="6" t="e" cm="1">
        <f t="array" ref="K1667">_xlfn.LET(
 _xlpm.txt, E1667,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67" s="6" t="str">
        <f>IFERROR(_xlfn.TEXTAFTER(_xlfn.TEXTBEFORE(E1667," PER"),"USD ")," ")</f>
        <v xml:space="preserve"> </v>
      </c>
      <c r="M1667" s="6" t="e">
        <f t="shared" si="131"/>
        <v>#VALUE!</v>
      </c>
      <c r="N1667" s="6">
        <v>27000</v>
      </c>
      <c r="O1667" s="6" t="s">
        <v>1081</v>
      </c>
      <c r="P1667" s="6">
        <v>76.097529629999997</v>
      </c>
      <c r="Q1667" s="6">
        <v>2054633.3</v>
      </c>
      <c r="R1667" s="6">
        <v>1.0554442390000001</v>
      </c>
      <c r="S1667" s="6">
        <v>28496.994449999998</v>
      </c>
      <c r="T1667" s="27">
        <v>499686.8</v>
      </c>
      <c r="U1667" s="6">
        <f t="shared" si="132"/>
        <v>77.152973868999993</v>
      </c>
      <c r="V1667" s="6">
        <f t="shared" si="133"/>
        <v>2019</v>
      </c>
      <c r="W1667" s="10" t="str">
        <f>IFERROR(VLOOKUP(VALUE(D1667),'HSN Lookup'!$A:$B,2,0),"Unknown")</f>
        <v>Household Steel Items</v>
      </c>
      <c r="X1667" s="6" t="str">
        <f t="shared" si="134"/>
        <v>Other</v>
      </c>
    </row>
    <row r="1668" spans="1:24">
      <c r="A1668" s="25" t="s">
        <v>24</v>
      </c>
      <c r="B1668" s="6" t="s">
        <v>2218</v>
      </c>
      <c r="C1668" s="6" t="s">
        <v>26</v>
      </c>
      <c r="D1668" s="26" t="s">
        <v>32</v>
      </c>
      <c r="E1668" s="6" t="s">
        <v>2222</v>
      </c>
      <c r="F1668" s="6"/>
      <c r="G1668" s="6" t="str" cm="1">
        <f t="array" ref="G1668">_xlfn.LET(
 _xlpm.txt, TRIM(E1668),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668" s="6" t="str">
        <f t="shared" si="130"/>
        <v>TOTAL NT WT. - 2559.71KGS</v>
      </c>
      <c r="I1668" s="6" t="str" cm="1">
        <f t="array" ref="I1668">_xlfn.LET(
 _xlpm.txt, E1668,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68" s="6" t="str" cm="1">
        <f t="array" ref="J1668">_xlfn.LET(
 _xlpm.txt, E1668,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68" s="6" t="e" cm="1">
        <f t="array" ref="K1668">_xlfn.LET(
 _xlpm.txt, E1668,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68" s="6" t="str">
        <f>IFERROR(_xlfn.TEXTAFTER(_xlfn.TEXTBEFORE(E1668," PER"),"USD ")," ")</f>
        <v xml:space="preserve"> </v>
      </c>
      <c r="M1668" s="6" t="e">
        <f t="shared" si="131"/>
        <v>#VALUE!</v>
      </c>
      <c r="N1668" s="6">
        <v>14796</v>
      </c>
      <c r="O1668" s="6" t="s">
        <v>1081</v>
      </c>
      <c r="P1668" s="6">
        <v>84.585903619999996</v>
      </c>
      <c r="Q1668" s="6">
        <v>1251533.03</v>
      </c>
      <c r="R1668" s="6">
        <v>1.173174808</v>
      </c>
      <c r="S1668" s="6">
        <v>17358.294450000001</v>
      </c>
      <c r="T1668" s="27">
        <v>304372.8</v>
      </c>
      <c r="U1668" s="6">
        <f t="shared" si="132"/>
        <v>85.759078427999995</v>
      </c>
      <c r="V1668" s="6">
        <f t="shared" si="133"/>
        <v>2019</v>
      </c>
      <c r="W1668" s="10" t="str">
        <f>IFERROR(VLOOKUP(VALUE(D1668),'HSN Lookup'!$A:$B,2,0),"Unknown")</f>
        <v>Household Steel Items</v>
      </c>
      <c r="X1668" s="6" t="str">
        <f t="shared" si="134"/>
        <v>Other</v>
      </c>
    </row>
    <row r="1669" spans="1:24">
      <c r="A1669" s="25" t="s">
        <v>24</v>
      </c>
      <c r="B1669" s="6" t="s">
        <v>2218</v>
      </c>
      <c r="C1669" s="6" t="s">
        <v>26</v>
      </c>
      <c r="D1669" s="26" t="s">
        <v>32</v>
      </c>
      <c r="E1669" s="6" t="s">
        <v>2223</v>
      </c>
      <c r="F1669" s="6"/>
      <c r="G1669" s="6" t="str" cm="1">
        <f t="array" ref="G1669">_xlfn.LET(
 _xlpm.txt, TRIM(E1669),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 -MP-196</v>
      </c>
      <c r="H1669" s="6" t="str">
        <f t="shared" si="130"/>
        <v>TOTAL NET WT.1566.72 KGS</v>
      </c>
      <c r="I1669" s="6" t="str" cm="1">
        <f t="array" ref="I1669">_xlfn.LET(
 _xlpm.txt, E1669,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69" s="6" t="str" cm="1">
        <f t="array" ref="J1669">_xlfn.LET(
 _xlpm.txt, E1669,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69" s="6" t="e" cm="1">
        <f t="array" ref="K1669">_xlfn.LET(
 _xlpm.txt, E1669,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69" s="6" t="str">
        <f>IFERROR(_xlfn.TEXTAFTER(_xlfn.TEXTBEFORE(E1669," PER"),"USD ")," ")</f>
        <v xml:space="preserve"> </v>
      </c>
      <c r="M1669" s="6" t="e">
        <f t="shared" si="131"/>
        <v>#VALUE!</v>
      </c>
      <c r="N1669" s="6">
        <v>18432</v>
      </c>
      <c r="O1669" s="6" t="s">
        <v>1081</v>
      </c>
      <c r="P1669" s="6">
        <v>38.002539059999997</v>
      </c>
      <c r="Q1669" s="6">
        <v>700462.8</v>
      </c>
      <c r="R1669" s="6">
        <v>0.52708098599999997</v>
      </c>
      <c r="S1669" s="6">
        <v>9715.1567269999996</v>
      </c>
      <c r="T1669" s="27">
        <v>170352.6</v>
      </c>
      <c r="U1669" s="6">
        <f t="shared" si="132"/>
        <v>38.529620045999998</v>
      </c>
      <c r="V1669" s="6">
        <f t="shared" si="133"/>
        <v>2019</v>
      </c>
      <c r="W1669" s="10" t="str">
        <f>IFERROR(VLOOKUP(VALUE(D1669),'HSN Lookup'!$A:$B,2,0),"Unknown")</f>
        <v>Household Steel Items</v>
      </c>
      <c r="X1669" s="6" t="str">
        <f t="shared" si="134"/>
        <v>Other</v>
      </c>
    </row>
    <row r="1670" spans="1:24">
      <c r="A1670" s="25" t="s">
        <v>24</v>
      </c>
      <c r="B1670" s="6" t="s">
        <v>2218</v>
      </c>
      <c r="C1670" s="6" t="s">
        <v>26</v>
      </c>
      <c r="D1670" s="26" t="s">
        <v>32</v>
      </c>
      <c r="E1670" s="6" t="s">
        <v>2224</v>
      </c>
      <c r="F1670" s="6"/>
      <c r="G1670" s="6" t="str" cm="1">
        <f t="array" ref="G1670">_xlfn.LET(
 _xlpm.txt, TRIM(E1670),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STRAINER-NP-55</v>
      </c>
      <c r="H1670" s="6" t="str">
        <f t="shared" si="130"/>
        <v>TOTAL NET WT.1312.20 KGS</v>
      </c>
      <c r="I1670" s="6" t="str" cm="1">
        <f t="array" ref="I1670">_xlfn.LET(
 _xlpm.txt, E1670,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70" s="6" t="str" cm="1">
        <f t="array" ref="J1670">_xlfn.LET(
 _xlpm.txt, E1670,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70" s="6" t="e" cm="1">
        <f t="array" ref="K1670">_xlfn.LET(
 _xlpm.txt, E1670,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70" s="6" t="str">
        <f>IFERROR(_xlfn.TEXTAFTER(_xlfn.TEXTBEFORE(E1670," PER"),"USD ")," ")</f>
        <v xml:space="preserve"> </v>
      </c>
      <c r="M1670" s="6" t="e">
        <f t="shared" si="131"/>
        <v>#VALUE!</v>
      </c>
      <c r="N1670" s="6">
        <v>29160</v>
      </c>
      <c r="O1670" s="6" t="s">
        <v>1081</v>
      </c>
      <c r="P1670" s="6">
        <v>23.474539440000001</v>
      </c>
      <c r="Q1670" s="6">
        <v>684517.57</v>
      </c>
      <c r="R1670" s="6">
        <v>0.325583071</v>
      </c>
      <c r="S1670" s="6">
        <v>9494.0023579999997</v>
      </c>
      <c r="T1670" s="27">
        <v>166474.70000000001</v>
      </c>
      <c r="U1670" s="6">
        <f t="shared" si="132"/>
        <v>23.800122511000001</v>
      </c>
      <c r="V1670" s="6">
        <f t="shared" si="133"/>
        <v>2019</v>
      </c>
      <c r="W1670" s="10" t="str">
        <f>IFERROR(VLOOKUP(VALUE(D1670),'HSN Lookup'!$A:$B,2,0),"Unknown")</f>
        <v>Household Steel Items</v>
      </c>
      <c r="X1670" s="6" t="str">
        <f t="shared" si="134"/>
        <v>Tea Strainer</v>
      </c>
    </row>
    <row r="1671" spans="1:24">
      <c r="A1671" s="25" t="s">
        <v>24</v>
      </c>
      <c r="B1671" s="6" t="s">
        <v>2225</v>
      </c>
      <c r="C1671" s="6" t="s">
        <v>26</v>
      </c>
      <c r="D1671" s="26" t="s">
        <v>32</v>
      </c>
      <c r="E1671" s="6" t="s">
        <v>2226</v>
      </c>
      <c r="F1671" s="6" t="str">
        <f>LEFT(E1671, FIND(" ", E1671)-1)</f>
        <v>KWP-600B-SS</v>
      </c>
      <c r="G1671" s="6" t="str" cm="1">
        <f t="array" ref="G1671">_xlfn.LET(
 _xlpm.txt, TRIM(E1671),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600ML -</v>
      </c>
      <c r="H1671" s="6" t="str">
        <f t="shared" si="130"/>
        <v>KWP-600B-SS</v>
      </c>
      <c r="I1671" s="6" t="str" cm="1">
        <f t="array" ref="I1671">_xlfn.LET(
 _xlpm.txt, E1671,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71" s="6" t="str" cm="1">
        <f t="array" ref="J1671">_xlfn.LET(
 _xlpm.txt, E1671,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71" s="6" t="e" cm="1">
        <f t="array" ref="K1671">_xlfn.LET(
 _xlpm.txt, E1671,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71" s="6" t="str">
        <f>IFERROR(_xlfn.TEXTAFTER(_xlfn.TEXTBEFORE(E1671," PER"),"USD ")," ")</f>
        <v xml:space="preserve"> </v>
      </c>
      <c r="M1671" s="6" t="e">
        <f t="shared" si="131"/>
        <v>#VALUE!</v>
      </c>
      <c r="N1671" s="6">
        <v>6800</v>
      </c>
      <c r="O1671" s="6" t="s">
        <v>1081</v>
      </c>
      <c r="P1671" s="6">
        <v>91.549698530000001</v>
      </c>
      <c r="Q1671" s="6">
        <v>622537.94999999995</v>
      </c>
      <c r="R1671" s="6">
        <v>1.269760035</v>
      </c>
      <c r="S1671" s="6">
        <v>8634.3682389999994</v>
      </c>
      <c r="T1671" s="27">
        <v>151401.29999999999</v>
      </c>
      <c r="U1671" s="6">
        <f t="shared" si="132"/>
        <v>92.819458565000005</v>
      </c>
      <c r="V1671" s="6">
        <f t="shared" si="133"/>
        <v>2019</v>
      </c>
      <c r="W1671" s="10" t="str">
        <f>IFERROR(VLOOKUP(VALUE(D1671),'HSN Lookup'!$A:$B,2,0),"Unknown")</f>
        <v>Household Steel Items</v>
      </c>
      <c r="X1671" s="6" t="str">
        <f t="shared" si="134"/>
        <v>Other</v>
      </c>
    </row>
    <row r="1672" spans="1:24">
      <c r="A1672" s="25" t="s">
        <v>24</v>
      </c>
      <c r="B1672" s="6" t="s">
        <v>2225</v>
      </c>
      <c r="C1672" s="6" t="s">
        <v>26</v>
      </c>
      <c r="D1672" s="26" t="s">
        <v>32</v>
      </c>
      <c r="E1672" s="6" t="s">
        <v>2227</v>
      </c>
      <c r="F1672" s="6" t="str">
        <f>LEFT(E1672, FIND(" ", E1672)-1)</f>
        <v>KWP-1000B-SS</v>
      </c>
      <c r="G1672" s="6" t="str" cm="1">
        <f t="array" ref="G1672">_xlfn.LET(
 _xlpm.txt, TRIM(E1672),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1000ML -</v>
      </c>
      <c r="H1672" s="6" t="str">
        <f t="shared" si="130"/>
        <v>KWP-1000B-SS</v>
      </c>
      <c r="I1672" s="6" t="str" cm="1">
        <f t="array" ref="I1672">_xlfn.LET(
 _xlpm.txt, E1672,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72" s="6" t="str" cm="1">
        <f t="array" ref="J1672">_xlfn.LET(
 _xlpm.txt, E1672,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72" s="6" t="e" cm="1">
        <f t="array" ref="K1672">_xlfn.LET(
 _xlpm.txt, E1672,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72" s="6" t="str">
        <f>IFERROR(_xlfn.TEXTAFTER(_xlfn.TEXTBEFORE(E1672," PER"),"USD ")," ")</f>
        <v xml:space="preserve"> </v>
      </c>
      <c r="M1672" s="6" t="e">
        <f t="shared" si="131"/>
        <v>#VALUE!</v>
      </c>
      <c r="N1672" s="6">
        <v>11100</v>
      </c>
      <c r="O1672" s="6" t="s">
        <v>1081</v>
      </c>
      <c r="P1672" s="6">
        <v>111.16749009999999</v>
      </c>
      <c r="Q1672" s="6">
        <v>1233959.1399999999</v>
      </c>
      <c r="R1672" s="6">
        <v>1.541851458</v>
      </c>
      <c r="S1672" s="6">
        <v>17114.551179999999</v>
      </c>
      <c r="T1672" s="27">
        <v>300098.90000000002</v>
      </c>
      <c r="U1672" s="6">
        <f t="shared" si="132"/>
        <v>112.70934155799999</v>
      </c>
      <c r="V1672" s="6">
        <f t="shared" si="133"/>
        <v>2019</v>
      </c>
      <c r="W1672" s="10" t="str">
        <f>IFERROR(VLOOKUP(VALUE(D1672),'HSN Lookup'!$A:$B,2,0),"Unknown")</f>
        <v>Household Steel Items</v>
      </c>
      <c r="X1672" s="6" t="str">
        <f t="shared" si="134"/>
        <v>Other</v>
      </c>
    </row>
    <row r="1673" spans="1:24">
      <c r="A1673" s="25" t="s">
        <v>24</v>
      </c>
      <c r="B1673" s="6" t="s">
        <v>2228</v>
      </c>
      <c r="C1673" s="6" t="s">
        <v>26</v>
      </c>
      <c r="D1673" s="26" t="s">
        <v>29</v>
      </c>
      <c r="E1673" s="6" t="s">
        <v>2229</v>
      </c>
      <c r="F1673" s="6"/>
      <c r="G1673" s="6" t="str" cm="1">
        <f t="array" ref="G1673">_xlfn.LET(
 _xlpm.txt, TRIM(E1673),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SET-DR-2</v>
      </c>
      <c r="H1673" s="6" t="str">
        <f t="shared" si="130"/>
        <v>TOTAL NET WT.630.00 KGS</v>
      </c>
      <c r="I1673" s="6" t="str" cm="1">
        <f t="array" ref="I1673">_xlfn.LET(
 _xlpm.txt, E1673,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73" s="6" t="str" cm="1">
        <f t="array" ref="J1673">_xlfn.LET(
 _xlpm.txt, E1673,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73" s="6" t="e" cm="1">
        <f t="array" ref="K1673">_xlfn.LET(
 _xlpm.txt, E1673,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73" s="6" t="str">
        <f>IFERROR(_xlfn.TEXTAFTER(_xlfn.TEXTBEFORE(E1673," PER"),"USD ")," ")</f>
        <v xml:space="preserve"> </v>
      </c>
      <c r="M1673" s="6" t="e">
        <f t="shared" si="131"/>
        <v>#VALUE!</v>
      </c>
      <c r="N1673" s="6">
        <v>10000</v>
      </c>
      <c r="O1673" s="6" t="s">
        <v>2199</v>
      </c>
      <c r="P1673" s="6">
        <v>15.529305000000001</v>
      </c>
      <c r="Q1673" s="6">
        <v>155293.04999999999</v>
      </c>
      <c r="R1673" s="6">
        <v>0.21538564499999999</v>
      </c>
      <c r="S1673" s="6">
        <v>2153.8564489999999</v>
      </c>
      <c r="T1673" s="27">
        <v>48109.8</v>
      </c>
      <c r="U1673" s="6">
        <f t="shared" si="132"/>
        <v>15.744690645</v>
      </c>
      <c r="V1673" s="6">
        <f t="shared" si="133"/>
        <v>2019</v>
      </c>
      <c r="W1673" s="10" t="str">
        <f>IFERROR(VLOOKUP(VALUE(D1673),'HSN Lookup'!$A:$B,2,0),"Unknown")</f>
        <v>Steel Scrubbers</v>
      </c>
      <c r="X1673" s="6" t="str">
        <f t="shared" si="134"/>
        <v>Scrubber</v>
      </c>
    </row>
    <row r="1674" spans="1:24">
      <c r="A1674" s="25" t="s">
        <v>24</v>
      </c>
      <c r="B1674" s="6" t="s">
        <v>2230</v>
      </c>
      <c r="C1674" s="6" t="s">
        <v>26</v>
      </c>
      <c r="D1674" s="26" t="s">
        <v>32</v>
      </c>
      <c r="E1674" s="6" t="s">
        <v>2231</v>
      </c>
      <c r="F1674" s="6" t="str">
        <f>LEFT(E1674, FIND(" ", E1674)-1)</f>
        <v>SM1168</v>
      </c>
      <c r="G1674" s="6" t="str" cm="1">
        <f t="array" ref="G1674">_xlfn.LET(
 _xlpm.txt, TRIM(E1674),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HOOK WITH HANGER -</v>
      </c>
      <c r="H1674" s="6" t="str">
        <f t="shared" si="130"/>
        <v>SM1168</v>
      </c>
      <c r="I1674" s="6" t="str" cm="1">
        <f t="array" ref="I1674">_xlfn.LET(
 _xlpm.txt, E1674,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74" s="6" t="str" cm="1">
        <f t="array" ref="J1674">_xlfn.LET(
 _xlpm.txt, E1674,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74" s="6" t="e" cm="1">
        <f t="array" ref="K1674">_xlfn.LET(
 _xlpm.txt, E1674,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74" s="6" t="str">
        <f>IFERROR(_xlfn.TEXTAFTER(_xlfn.TEXTBEFORE(E1674," PER"),"USD ")," ")</f>
        <v xml:space="preserve"> </v>
      </c>
      <c r="M1674" s="6" t="e">
        <f t="shared" si="131"/>
        <v>#VALUE!</v>
      </c>
      <c r="N1674" s="6">
        <v>1800</v>
      </c>
      <c r="O1674" s="6" t="s">
        <v>1081</v>
      </c>
      <c r="P1674" s="6">
        <v>99.891361110000005</v>
      </c>
      <c r="Q1674" s="6">
        <v>179804.45</v>
      </c>
      <c r="R1674" s="6">
        <v>1.3854557709999999</v>
      </c>
      <c r="S1674" s="6">
        <v>2493.8203880000001</v>
      </c>
      <c r="T1674" s="27">
        <v>43728.4</v>
      </c>
      <c r="U1674" s="6">
        <f t="shared" si="132"/>
        <v>101.276816881</v>
      </c>
      <c r="V1674" s="6">
        <f t="shared" si="133"/>
        <v>2019</v>
      </c>
      <c r="W1674" s="10" t="str">
        <f>IFERROR(VLOOKUP(VALUE(D1674),'HSN Lookup'!$A:$B,2,0),"Unknown")</f>
        <v>Household Steel Items</v>
      </c>
      <c r="X1674" s="6" t="str">
        <f t="shared" si="134"/>
        <v>Hanger</v>
      </c>
    </row>
    <row r="1675" spans="1:24">
      <c r="A1675" s="25" t="s">
        <v>24</v>
      </c>
      <c r="B1675" s="6" t="s">
        <v>2230</v>
      </c>
      <c r="C1675" s="6" t="s">
        <v>26</v>
      </c>
      <c r="D1675" s="26" t="s">
        <v>32</v>
      </c>
      <c r="E1675" s="6" t="s">
        <v>2227</v>
      </c>
      <c r="F1675" s="6" t="str">
        <f>LEFT(E1675, FIND(" ", E1675)-1)</f>
        <v>KWP-1000B-SS</v>
      </c>
      <c r="G1675" s="6" t="str" cm="1">
        <f t="array" ref="G1675">_xlfn.LET(
 _xlpm.txt, TRIM(E1675),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1000ML -</v>
      </c>
      <c r="H1675" s="6" t="str">
        <f t="shared" si="130"/>
        <v>KWP-1000B-SS</v>
      </c>
      <c r="I1675" s="6" t="str" cm="1">
        <f t="array" ref="I1675">_xlfn.LET(
 _xlpm.txt, E1675,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75" s="6" t="str" cm="1">
        <f t="array" ref="J1675">_xlfn.LET(
 _xlpm.txt, E1675,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75" s="6" t="e" cm="1">
        <f t="array" ref="K1675">_xlfn.LET(
 _xlpm.txt, E1675,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75" s="6" t="str">
        <f>IFERROR(_xlfn.TEXTAFTER(_xlfn.TEXTBEFORE(E1675," PER"),"USD ")," ")</f>
        <v xml:space="preserve"> </v>
      </c>
      <c r="M1675" s="6" t="e">
        <f t="shared" si="131"/>
        <v>#VALUE!</v>
      </c>
      <c r="N1675" s="6">
        <v>11100</v>
      </c>
      <c r="O1675" s="6" t="s">
        <v>1081</v>
      </c>
      <c r="P1675" s="6">
        <v>111.380709</v>
      </c>
      <c r="Q1675" s="6">
        <v>1236325.8700000001</v>
      </c>
      <c r="R1675" s="6">
        <v>1.5448087239999999</v>
      </c>
      <c r="S1675" s="6">
        <v>17147.376840000001</v>
      </c>
      <c r="T1675" s="27">
        <v>300674.5</v>
      </c>
      <c r="U1675" s="6">
        <f t="shared" si="132"/>
        <v>112.925517724</v>
      </c>
      <c r="V1675" s="6">
        <f t="shared" si="133"/>
        <v>2019</v>
      </c>
      <c r="W1675" s="10" t="str">
        <f>IFERROR(VLOOKUP(VALUE(D1675),'HSN Lookup'!$A:$B,2,0),"Unknown")</f>
        <v>Household Steel Items</v>
      </c>
      <c r="X1675" s="6" t="str">
        <f t="shared" si="134"/>
        <v>Other</v>
      </c>
    </row>
    <row r="1676" spans="1:24">
      <c r="A1676" s="25" t="s">
        <v>24</v>
      </c>
      <c r="B1676" s="6" t="s">
        <v>2230</v>
      </c>
      <c r="C1676" s="6" t="s">
        <v>26</v>
      </c>
      <c r="D1676" s="26" t="s">
        <v>32</v>
      </c>
      <c r="E1676" s="6" t="s">
        <v>2226</v>
      </c>
      <c r="F1676" s="6" t="str">
        <f>LEFT(E1676, FIND(" ", E1676)-1)</f>
        <v>KWP-600B-SS</v>
      </c>
      <c r="G1676" s="6" t="str" cm="1">
        <f t="array" ref="G1676">_xlfn.LET(
 _xlpm.txt, TRIM(E1676),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600ML -</v>
      </c>
      <c r="H1676" s="6" t="str">
        <f t="shared" si="130"/>
        <v>KWP-600B-SS</v>
      </c>
      <c r="I1676" s="6" t="str" cm="1">
        <f t="array" ref="I1676">_xlfn.LET(
 _xlpm.txt, E1676,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76" s="6" t="str" cm="1">
        <f t="array" ref="J1676">_xlfn.LET(
 _xlpm.txt, E1676,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76" s="6" t="e" cm="1">
        <f t="array" ref="K1676">_xlfn.LET(
 _xlpm.txt, E1676,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76" s="6" t="str">
        <f>IFERROR(_xlfn.TEXTAFTER(_xlfn.TEXTBEFORE(E1676," PER"),"USD ")," ")</f>
        <v xml:space="preserve"> </v>
      </c>
      <c r="M1676" s="6" t="e">
        <f t="shared" si="131"/>
        <v>#VALUE!</v>
      </c>
      <c r="N1676" s="6">
        <v>6800</v>
      </c>
      <c r="O1676" s="6" t="s">
        <v>1081</v>
      </c>
      <c r="P1676" s="6">
        <v>91.725289709999998</v>
      </c>
      <c r="Q1676" s="6">
        <v>623731.97</v>
      </c>
      <c r="R1676" s="6">
        <v>1.272195419</v>
      </c>
      <c r="S1676" s="6">
        <v>8650.9288489999999</v>
      </c>
      <c r="T1676" s="27">
        <v>151691.6</v>
      </c>
      <c r="U1676" s="6">
        <f t="shared" si="132"/>
        <v>92.997485128999998</v>
      </c>
      <c r="V1676" s="6">
        <f t="shared" si="133"/>
        <v>2019</v>
      </c>
      <c r="W1676" s="10" t="str">
        <f>IFERROR(VLOOKUP(VALUE(D1676),'HSN Lookup'!$A:$B,2,0),"Unknown")</f>
        <v>Household Steel Items</v>
      </c>
      <c r="X1676" s="6" t="str">
        <f t="shared" si="134"/>
        <v>Other</v>
      </c>
    </row>
    <row r="1677" spans="1:24">
      <c r="A1677" s="25" t="s">
        <v>24</v>
      </c>
      <c r="B1677" s="6" t="s">
        <v>2232</v>
      </c>
      <c r="C1677" s="6" t="s">
        <v>26</v>
      </c>
      <c r="D1677" s="26" t="s">
        <v>32</v>
      </c>
      <c r="E1677" s="6" t="s">
        <v>2233</v>
      </c>
      <c r="F1677" s="6"/>
      <c r="G1677" s="6" t="str" cm="1">
        <f t="array" ref="G1677">_xlfn.LET(
 _xlpm.txt, TRIM(E1677),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HOOK-SL-89</v>
      </c>
      <c r="H1677" s="6" t="str">
        <f t="shared" si="130"/>
        <v>TOTAL NET WT.2709.50 KGS</v>
      </c>
      <c r="I1677" s="6" t="str" cm="1">
        <f t="array" ref="I1677">_xlfn.LET(
 _xlpm.txt, E1677,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77" s="6" t="str" cm="1">
        <f t="array" ref="J1677">_xlfn.LET(
 _xlpm.txt, E1677,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77" s="6" t="e" cm="1">
        <f t="array" ref="K1677">_xlfn.LET(
 _xlpm.txt, E1677,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77" s="6" t="str">
        <f>IFERROR(_xlfn.TEXTAFTER(_xlfn.TEXTBEFORE(E1677," PER"),"USD ")," ")</f>
        <v xml:space="preserve"> </v>
      </c>
      <c r="M1677" s="6" t="e">
        <f t="shared" si="131"/>
        <v>#VALUE!</v>
      </c>
      <c r="N1677" s="6">
        <v>14112</v>
      </c>
      <c r="O1677" s="6" t="s">
        <v>1081</v>
      </c>
      <c r="P1677" s="6">
        <v>80.858762760000005</v>
      </c>
      <c r="Q1677" s="6">
        <v>1141078.8600000001</v>
      </c>
      <c r="R1677" s="6">
        <v>1.121480759</v>
      </c>
      <c r="S1677" s="6">
        <v>15826.33648</v>
      </c>
      <c r="T1677" s="27">
        <v>277510.40000000002</v>
      </c>
      <c r="U1677" s="6">
        <f t="shared" si="132"/>
        <v>81.980243518999998</v>
      </c>
      <c r="V1677" s="6">
        <f t="shared" si="133"/>
        <v>2019</v>
      </c>
      <c r="W1677" s="10" t="str">
        <f>IFERROR(VLOOKUP(VALUE(D1677),'HSN Lookup'!$A:$B,2,0),"Unknown")</f>
        <v>Household Steel Items</v>
      </c>
      <c r="X1677" s="6" t="str">
        <f t="shared" si="134"/>
        <v>Hanger</v>
      </c>
    </row>
    <row r="1678" spans="1:24">
      <c r="A1678" s="25" t="s">
        <v>24</v>
      </c>
      <c r="B1678" s="6" t="s">
        <v>2234</v>
      </c>
      <c r="C1678" s="6" t="s">
        <v>26</v>
      </c>
      <c r="D1678" s="26" t="s">
        <v>32</v>
      </c>
      <c r="E1678" s="6" t="s">
        <v>2235</v>
      </c>
      <c r="F1678" s="6"/>
      <c r="G1678" s="6" t="str" cm="1">
        <f t="array" ref="G1678">_xlfn.LET(
 _xlpm.txt, TRIM(E1678),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678" s="6" t="str">
        <f t="shared" si="130"/>
        <v>TOTAL NT - WT. 3103.20 KGS</v>
      </c>
      <c r="I1678" s="6" t="str" cm="1">
        <f t="array" ref="I1678">_xlfn.LET(
 _xlpm.txt, E1678,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78" s="6" t="str" cm="1">
        <f t="array" ref="J1678">_xlfn.LET(
 _xlpm.txt, E1678,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78" s="6" t="e" cm="1">
        <f t="array" ref="K1678">_xlfn.LET(
 _xlpm.txt, E1678,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78" s="6" t="str">
        <f>IFERROR(_xlfn.TEXTAFTER(_xlfn.TEXTBEFORE(E1678," PER"),"USD ")," ")</f>
        <v xml:space="preserve"> </v>
      </c>
      <c r="M1678" s="6" t="e">
        <f t="shared" si="131"/>
        <v>#VALUE!</v>
      </c>
      <c r="N1678" s="6">
        <v>18000</v>
      </c>
      <c r="O1678" s="6" t="s">
        <v>1081</v>
      </c>
      <c r="P1678" s="6">
        <v>76.15621333</v>
      </c>
      <c r="Q1678" s="6">
        <v>1370811.84</v>
      </c>
      <c r="R1678" s="6">
        <v>1.0562581600000001</v>
      </c>
      <c r="S1678" s="6">
        <v>19012.64688</v>
      </c>
      <c r="T1678" s="27">
        <v>333381.40000000002</v>
      </c>
      <c r="U1678" s="6">
        <f t="shared" si="132"/>
        <v>77.212471489999999</v>
      </c>
      <c r="V1678" s="6">
        <f t="shared" si="133"/>
        <v>2019</v>
      </c>
      <c r="W1678" s="10" t="str">
        <f>IFERROR(VLOOKUP(VALUE(D1678),'HSN Lookup'!$A:$B,2,0),"Unknown")</f>
        <v>Household Steel Items</v>
      </c>
      <c r="X1678" s="6" t="str">
        <f t="shared" si="134"/>
        <v>Other</v>
      </c>
    </row>
    <row r="1679" spans="1:24">
      <c r="A1679" s="25" t="s">
        <v>24</v>
      </c>
      <c r="B1679" s="6" t="s">
        <v>2234</v>
      </c>
      <c r="C1679" s="6" t="s">
        <v>26</v>
      </c>
      <c r="D1679" s="26" t="s">
        <v>32</v>
      </c>
      <c r="E1679" s="6" t="s">
        <v>2236</v>
      </c>
      <c r="F1679" s="6"/>
      <c r="G1679" s="6" t="str" cm="1">
        <f t="array" ref="G1679">_xlfn.LET(
 _xlpm.txt, TRIM(E1679),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HOOK-SL-89</v>
      </c>
      <c r="H1679" s="6" t="str">
        <f t="shared" si="130"/>
        <v>TOTAL NET WT.1161.22 KGS</v>
      </c>
      <c r="I1679" s="6" t="str" cm="1">
        <f t="array" ref="I1679">_xlfn.LET(
 _xlpm.txt, E1679,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79" s="6" t="str" cm="1">
        <f t="array" ref="J1679">_xlfn.LET(
 _xlpm.txt, E1679,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79" s="6" t="e" cm="1">
        <f t="array" ref="K1679">_xlfn.LET(
 _xlpm.txt, E1679,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79" s="6" t="str">
        <f>IFERROR(_xlfn.TEXTAFTER(_xlfn.TEXTBEFORE(E1679," PER"),"USD ")," ")</f>
        <v xml:space="preserve"> </v>
      </c>
      <c r="M1679" s="6" t="e">
        <f t="shared" si="131"/>
        <v>#VALUE!</v>
      </c>
      <c r="N1679" s="6">
        <v>6048</v>
      </c>
      <c r="O1679" s="6" t="s">
        <v>1081</v>
      </c>
      <c r="P1679" s="6">
        <v>80.964553570000007</v>
      </c>
      <c r="Q1679" s="6">
        <v>489673.62</v>
      </c>
      <c r="R1679" s="6">
        <v>1.1229480380000001</v>
      </c>
      <c r="S1679" s="6">
        <v>6791.5897359999999</v>
      </c>
      <c r="T1679" s="27">
        <v>119088.6</v>
      </c>
      <c r="U1679" s="6">
        <f t="shared" si="132"/>
        <v>82.087501608000011</v>
      </c>
      <c r="V1679" s="6">
        <f t="shared" si="133"/>
        <v>2019</v>
      </c>
      <c r="W1679" s="10" t="str">
        <f>IFERROR(VLOOKUP(VALUE(D1679),'HSN Lookup'!$A:$B,2,0),"Unknown")</f>
        <v>Household Steel Items</v>
      </c>
      <c r="X1679" s="6" t="str">
        <f t="shared" si="134"/>
        <v>Hanger</v>
      </c>
    </row>
    <row r="1680" spans="1:24">
      <c r="A1680" s="25" t="s">
        <v>24</v>
      </c>
      <c r="B1680" s="6" t="s">
        <v>2234</v>
      </c>
      <c r="C1680" s="6" t="s">
        <v>26</v>
      </c>
      <c r="D1680" s="26" t="s">
        <v>32</v>
      </c>
      <c r="E1680" s="6" t="s">
        <v>2237</v>
      </c>
      <c r="F1680" s="6"/>
      <c r="G1680" s="6" t="str" cm="1">
        <f t="array" ref="G1680">_xlfn.LET(
 _xlpm.txt, TRIM(E1680),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680" s="6" t="str">
        <f t="shared" si="130"/>
        <v>TOTAL NT WT. - 3697.09 KGS</v>
      </c>
      <c r="I1680" s="6" t="str" cm="1">
        <f t="array" ref="I1680">_xlfn.LET(
 _xlpm.txt, E1680,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80" s="6" t="str" cm="1">
        <f t="array" ref="J1680">_xlfn.LET(
 _xlpm.txt, E1680,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80" s="6" t="e" cm="1">
        <f t="array" ref="K1680">_xlfn.LET(
 _xlpm.txt, E1680,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80" s="6" t="str">
        <f>IFERROR(_xlfn.TEXTAFTER(_xlfn.TEXTBEFORE(E1680," PER"),"USD ")," ")</f>
        <v xml:space="preserve"> </v>
      </c>
      <c r="M1680" s="6" t="e">
        <f t="shared" si="131"/>
        <v>#VALUE!</v>
      </c>
      <c r="N1680" s="6">
        <v>21420</v>
      </c>
      <c r="O1680" s="6" t="s">
        <v>1081</v>
      </c>
      <c r="P1680" s="6">
        <v>84.651133520000002</v>
      </c>
      <c r="Q1680" s="6">
        <v>1813227.28</v>
      </c>
      <c r="R1680" s="6">
        <v>1.174079522</v>
      </c>
      <c r="S1680" s="6">
        <v>25148.783360000001</v>
      </c>
      <c r="T1680" s="27">
        <v>440976.9</v>
      </c>
      <c r="U1680" s="6">
        <f t="shared" si="132"/>
        <v>85.825213042000001</v>
      </c>
      <c r="V1680" s="6">
        <f t="shared" si="133"/>
        <v>2019</v>
      </c>
      <c r="W1680" s="10" t="str">
        <f>IFERROR(VLOOKUP(VALUE(D1680),'HSN Lookup'!$A:$B,2,0),"Unknown")</f>
        <v>Household Steel Items</v>
      </c>
      <c r="X1680" s="6" t="str">
        <f t="shared" si="134"/>
        <v>Other</v>
      </c>
    </row>
    <row r="1681" spans="1:24">
      <c r="A1681" s="25" t="s">
        <v>24</v>
      </c>
      <c r="B1681" s="6" t="s">
        <v>2238</v>
      </c>
      <c r="C1681" s="6" t="s">
        <v>26</v>
      </c>
      <c r="D1681" s="26" t="s">
        <v>32</v>
      </c>
      <c r="E1681" s="6" t="s">
        <v>2239</v>
      </c>
      <c r="F1681" s="6" t="str">
        <f>LEFT(E1681, FIND(" ", E1681)-1)</f>
        <v>KWS-750C</v>
      </c>
      <c r="G1681" s="6" t="str" cm="1">
        <f t="array" ref="G1681">_xlfn.LET(
 _xlpm.txt, TRIM(E1681),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850ML -</v>
      </c>
      <c r="H1681" s="6" t="str">
        <f t="shared" si="130"/>
        <v>KWS-750C</v>
      </c>
      <c r="I1681" s="6" t="str" cm="1">
        <f t="array" ref="I1681">_xlfn.LET(
 _xlpm.txt, E1681,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81" s="6" t="str" cm="1">
        <f t="array" ref="J1681">_xlfn.LET(
 _xlpm.txt, E1681,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81" s="6" t="e" cm="1">
        <f t="array" ref="K1681">_xlfn.LET(
 _xlpm.txt, E1681,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81" s="6" t="str">
        <f>IFERROR(_xlfn.TEXTAFTER(_xlfn.TEXTBEFORE(E1681," PER"),"USD ")," ")</f>
        <v xml:space="preserve"> </v>
      </c>
      <c r="M1681" s="6" t="e">
        <f t="shared" si="131"/>
        <v>#VALUE!</v>
      </c>
      <c r="N1681" s="6">
        <v>19188</v>
      </c>
      <c r="O1681" s="6" t="s">
        <v>1081</v>
      </c>
      <c r="P1681" s="6">
        <v>71.997569839999997</v>
      </c>
      <c r="Q1681" s="6">
        <v>1381489.37</v>
      </c>
      <c r="R1681" s="6">
        <v>1.0104922080000001</v>
      </c>
      <c r="S1681" s="6">
        <v>19389.324489999999</v>
      </c>
      <c r="T1681" s="27">
        <v>335978.2</v>
      </c>
      <c r="U1681" s="6">
        <f t="shared" si="132"/>
        <v>73.008062047999999</v>
      </c>
      <c r="V1681" s="6">
        <f t="shared" si="133"/>
        <v>2019</v>
      </c>
      <c r="W1681" s="10" t="str">
        <f>IFERROR(VLOOKUP(VALUE(D1681),'HSN Lookup'!$A:$B,2,0),"Unknown")</f>
        <v>Household Steel Items</v>
      </c>
      <c r="X1681" s="6" t="str">
        <f t="shared" si="134"/>
        <v>Other</v>
      </c>
    </row>
    <row r="1682" spans="1:24">
      <c r="A1682" s="25" t="s">
        <v>24</v>
      </c>
      <c r="B1682" s="6" t="s">
        <v>2238</v>
      </c>
      <c r="C1682" s="6" t="s">
        <v>26</v>
      </c>
      <c r="D1682" s="26" t="s">
        <v>32</v>
      </c>
      <c r="E1682" s="6" t="s">
        <v>2240</v>
      </c>
      <c r="F1682" s="6" t="str">
        <f>LEFT(E1682, FIND(" ", E1682)-1)</f>
        <v>KW830-</v>
      </c>
      <c r="G1682" s="6" t="str" cm="1">
        <f t="array" ref="G1682">_xlfn.LET(
 _xlpm.txt, TRIM(E1682),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1000ML -</v>
      </c>
      <c r="H1682" s="6" t="str">
        <f t="shared" si="130"/>
        <v>KW830-</v>
      </c>
      <c r="I1682" s="6" t="str" cm="1">
        <f t="array" ref="I1682">_xlfn.LET(
 _xlpm.txt, E1682,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82" s="6" t="str" cm="1">
        <f t="array" ref="J1682">_xlfn.LET(
 _xlpm.txt, E1682,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82" s="6" t="e" cm="1">
        <f t="array" ref="K1682">_xlfn.LET(
 _xlpm.txt, E1682,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82" s="6" t="str">
        <f>IFERROR(_xlfn.TEXTAFTER(_xlfn.TEXTBEFORE(E1682," PER"),"USD ")," ")</f>
        <v xml:space="preserve"> </v>
      </c>
      <c r="M1682" s="6" t="e">
        <f t="shared" si="131"/>
        <v>#VALUE!</v>
      </c>
      <c r="N1682" s="6">
        <v>14040</v>
      </c>
      <c r="O1682" s="6" t="s">
        <v>1081</v>
      </c>
      <c r="P1682" s="6">
        <v>75.516626070000001</v>
      </c>
      <c r="Q1682" s="6">
        <v>1060253.43</v>
      </c>
      <c r="R1682" s="6">
        <v>1.0598824710000001</v>
      </c>
      <c r="S1682" s="6">
        <v>14880.749889999999</v>
      </c>
      <c r="T1682" s="27">
        <v>257853.6</v>
      </c>
      <c r="U1682" s="6">
        <f t="shared" si="132"/>
        <v>76.576508540999995</v>
      </c>
      <c r="V1682" s="6">
        <f t="shared" si="133"/>
        <v>2019</v>
      </c>
      <c r="W1682" s="10" t="str">
        <f>IFERROR(VLOOKUP(VALUE(D1682),'HSN Lookup'!$A:$B,2,0),"Unknown")</f>
        <v>Household Steel Items</v>
      </c>
      <c r="X1682" s="6" t="str">
        <f t="shared" si="134"/>
        <v>Other</v>
      </c>
    </row>
    <row r="1683" spans="1:24">
      <c r="A1683" s="25" t="s">
        <v>24</v>
      </c>
      <c r="B1683" s="6" t="s">
        <v>2238</v>
      </c>
      <c r="C1683" s="6" t="s">
        <v>26</v>
      </c>
      <c r="D1683" s="26" t="s">
        <v>32</v>
      </c>
      <c r="E1683" s="6" t="s">
        <v>2241</v>
      </c>
      <c r="F1683" s="6" t="str">
        <f>LEFT(E1683, FIND(" ", E1683)-1)</f>
        <v>KWS-750D-</v>
      </c>
      <c r="G1683" s="6" t="str" cm="1">
        <f t="array" ref="G1683">_xlfn.LET(
 _xlpm.txt, TRIM(E1683),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750ML -</v>
      </c>
      <c r="H1683" s="6" t="str">
        <f t="shared" si="130"/>
        <v>KWS-750D-</v>
      </c>
      <c r="I1683" s="6" t="str" cm="1">
        <f t="array" ref="I1683">_xlfn.LET(
 _xlpm.txt, E1683,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83" s="6" t="str" cm="1">
        <f t="array" ref="J1683">_xlfn.LET(
 _xlpm.txt, E1683,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83" s="6" t="e" cm="1">
        <f t="array" ref="K1683">_xlfn.LET(
 _xlpm.txt, E1683,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83" s="6" t="str">
        <f>IFERROR(_xlfn.TEXTAFTER(_xlfn.TEXTBEFORE(E1683," PER"),"USD ")," ")</f>
        <v xml:space="preserve"> </v>
      </c>
      <c r="M1683" s="6" t="e">
        <f t="shared" si="131"/>
        <v>#VALUE!</v>
      </c>
      <c r="N1683" s="6">
        <v>19476</v>
      </c>
      <c r="O1683" s="6" t="s">
        <v>1081</v>
      </c>
      <c r="P1683" s="6">
        <v>79.197326450000006</v>
      </c>
      <c r="Q1683" s="6">
        <v>1542447.13</v>
      </c>
      <c r="R1683" s="6">
        <v>1.1115414239999999</v>
      </c>
      <c r="S1683" s="6">
        <v>21648.38077</v>
      </c>
      <c r="T1683" s="27">
        <v>375123.20000000001</v>
      </c>
      <c r="U1683" s="6">
        <f t="shared" si="132"/>
        <v>80.308867874000001</v>
      </c>
      <c r="V1683" s="6">
        <f t="shared" si="133"/>
        <v>2019</v>
      </c>
      <c r="W1683" s="10" t="str">
        <f>IFERROR(VLOOKUP(VALUE(D1683),'HSN Lookup'!$A:$B,2,0),"Unknown")</f>
        <v>Household Steel Items</v>
      </c>
      <c r="X1683" s="6" t="str">
        <f t="shared" si="134"/>
        <v>Other</v>
      </c>
    </row>
    <row r="1684" spans="1:24">
      <c r="A1684" s="25" t="s">
        <v>24</v>
      </c>
      <c r="B1684" s="6" t="s">
        <v>2238</v>
      </c>
      <c r="C1684" s="6" t="s">
        <v>26</v>
      </c>
      <c r="D1684" s="26" t="s">
        <v>32</v>
      </c>
      <c r="E1684" s="6" t="s">
        <v>2242</v>
      </c>
      <c r="F1684" s="6" t="str">
        <f>LEFT(E1684, FIND(" ", E1684)-1)</f>
        <v>KW-820</v>
      </c>
      <c r="G1684" s="6" t="str" cm="1">
        <f t="array" ref="G1684">_xlfn.LET(
 _xlpm.txt, TRIM(E1684),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STAINLESS STEEL SPORTS BOTTLE 750ML -</v>
      </c>
      <c r="H1684" s="6" t="str">
        <f t="shared" si="130"/>
        <v>KW-820</v>
      </c>
      <c r="I1684" s="6" t="str" cm="1">
        <f t="array" ref="I1684">_xlfn.LET(
 _xlpm.txt, E1684,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84" s="6" t="str" cm="1">
        <f t="array" ref="J1684">_xlfn.LET(
 _xlpm.txt, E1684,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84" s="6" t="e" cm="1">
        <f t="array" ref="K1684">_xlfn.LET(
 _xlpm.txt, E1684,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84" s="6" t="str">
        <f>IFERROR(_xlfn.TEXTAFTER(_xlfn.TEXTBEFORE(E1684," PER"),"USD ")," ")</f>
        <v xml:space="preserve"> </v>
      </c>
      <c r="M1684" s="6" t="e">
        <f t="shared" si="131"/>
        <v>#VALUE!</v>
      </c>
      <c r="N1684" s="6">
        <v>14040</v>
      </c>
      <c r="O1684" s="6" t="s">
        <v>1081</v>
      </c>
      <c r="P1684" s="6">
        <v>71.920596149999994</v>
      </c>
      <c r="Q1684" s="6">
        <v>1009765.17</v>
      </c>
      <c r="R1684" s="6">
        <v>1.0094118759999999</v>
      </c>
      <c r="S1684" s="6">
        <v>14172.142739999999</v>
      </c>
      <c r="T1684" s="27">
        <v>245574.9</v>
      </c>
      <c r="U1684" s="6">
        <f t="shared" si="132"/>
        <v>72.930008025999996</v>
      </c>
      <c r="V1684" s="6">
        <f t="shared" si="133"/>
        <v>2019</v>
      </c>
      <c r="W1684" s="10" t="str">
        <f>IFERROR(VLOOKUP(VALUE(D1684),'HSN Lookup'!$A:$B,2,0),"Unknown")</f>
        <v>Household Steel Items</v>
      </c>
      <c r="X1684" s="6" t="str">
        <f t="shared" si="134"/>
        <v>Other</v>
      </c>
    </row>
    <row r="1685" spans="1:24">
      <c r="A1685" s="25" t="s">
        <v>24</v>
      </c>
      <c r="B1685" s="6" t="s">
        <v>2238</v>
      </c>
      <c r="C1685" s="6" t="s">
        <v>26</v>
      </c>
      <c r="D1685" s="26" t="s">
        <v>32</v>
      </c>
      <c r="E1685" s="6" t="s">
        <v>2243</v>
      </c>
      <c r="F1685" s="6" t="str">
        <f>LEFT(E1685, FIND(" ", E1685)-1)</f>
        <v>KW-868-</v>
      </c>
      <c r="G1685" s="6" t="str" cm="1">
        <f t="array" ref="G1685">_xlfn.LET(
 _xlpm.txt, TRIM(E1685),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650ML -</v>
      </c>
      <c r="H1685" s="6" t="str">
        <f t="shared" si="130"/>
        <v>KW-868-</v>
      </c>
      <c r="I1685" s="6" t="str" cm="1">
        <f t="array" ref="I1685">_xlfn.LET(
 _xlpm.txt, E1685,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85" s="6" t="str" cm="1">
        <f t="array" ref="J1685">_xlfn.LET(
 _xlpm.txt, E1685,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85" s="6" t="e" cm="1">
        <f t="array" ref="K1685">_xlfn.LET(
 _xlpm.txt, E1685,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85" s="6" t="str">
        <f>IFERROR(_xlfn.TEXTAFTER(_xlfn.TEXTBEFORE(E1685," PER"),"USD ")," ")</f>
        <v xml:space="preserve"> </v>
      </c>
      <c r="M1685" s="6" t="e">
        <f t="shared" si="131"/>
        <v>#VALUE!</v>
      </c>
      <c r="N1685" s="6">
        <v>14040</v>
      </c>
      <c r="O1685" s="6" t="s">
        <v>1081</v>
      </c>
      <c r="P1685" s="6">
        <v>84.866303419999994</v>
      </c>
      <c r="Q1685" s="6">
        <v>1191522.8999999999</v>
      </c>
      <c r="R1685" s="6">
        <v>1.191106013</v>
      </c>
      <c r="S1685" s="6">
        <v>16723.128420000001</v>
      </c>
      <c r="T1685" s="27">
        <v>289778.40000000002</v>
      </c>
      <c r="U1685" s="6">
        <f t="shared" si="132"/>
        <v>86.057409432999989</v>
      </c>
      <c r="V1685" s="6">
        <f t="shared" si="133"/>
        <v>2019</v>
      </c>
      <c r="W1685" s="10" t="str">
        <f>IFERROR(VLOOKUP(VALUE(D1685),'HSN Lookup'!$A:$B,2,0),"Unknown")</f>
        <v>Household Steel Items</v>
      </c>
      <c r="X1685" s="6" t="str">
        <f t="shared" si="134"/>
        <v>Other</v>
      </c>
    </row>
    <row r="1686" spans="1:24">
      <c r="A1686" s="25" t="s">
        <v>24</v>
      </c>
      <c r="B1686" s="6" t="s">
        <v>2244</v>
      </c>
      <c r="C1686" s="6" t="s">
        <v>26</v>
      </c>
      <c r="D1686" s="26" t="s">
        <v>32</v>
      </c>
      <c r="E1686" s="6" t="s">
        <v>2245</v>
      </c>
      <c r="F1686" s="6"/>
      <c r="G1686" s="6" t="str" cm="1">
        <f t="array" ref="G1686">_xlfn.LET(
 _xlpm.txt, TRIM(E1686),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686" s="6" t="str">
        <f t="shared" si="130"/>
        <v>TOTAL NET WT.2368.80 KGS</v>
      </c>
      <c r="I1686" s="6" t="str" cm="1">
        <f t="array" ref="I1686">_xlfn.LET(
 _xlpm.txt, E1686,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86" s="6" t="str" cm="1">
        <f t="array" ref="J1686">_xlfn.LET(
 _xlpm.txt, E1686,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86" s="6" t="e" cm="1">
        <f t="array" ref="K1686">_xlfn.LET(
 _xlpm.txt, E1686,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86" s="6" t="str">
        <f>IFERROR(_xlfn.TEXTAFTER(_xlfn.TEXTBEFORE(E1686," PER"),"USD ")," ")</f>
        <v xml:space="preserve"> </v>
      </c>
      <c r="M1686" s="6" t="e">
        <f t="shared" si="131"/>
        <v>#VALUE!</v>
      </c>
      <c r="N1686" s="6">
        <v>50400</v>
      </c>
      <c r="O1686" s="6" t="s">
        <v>1081</v>
      </c>
      <c r="P1686" s="6">
        <v>23.07264683</v>
      </c>
      <c r="Q1686" s="6">
        <v>1162861.3999999999</v>
      </c>
      <c r="R1686" s="6">
        <v>0.32382662200000001</v>
      </c>
      <c r="S1686" s="6">
        <v>16320.86175</v>
      </c>
      <c r="T1686" s="27">
        <v>282807.8</v>
      </c>
      <c r="U1686" s="6">
        <f t="shared" si="132"/>
        <v>23.396473451999999</v>
      </c>
      <c r="V1686" s="6">
        <f t="shared" si="133"/>
        <v>2019</v>
      </c>
      <c r="W1686" s="10" t="str">
        <f>IFERROR(VLOOKUP(VALUE(D1686),'HSN Lookup'!$A:$B,2,0),"Unknown")</f>
        <v>Household Steel Items</v>
      </c>
      <c r="X1686" s="6" t="str">
        <f t="shared" si="134"/>
        <v>Tea Strainer</v>
      </c>
    </row>
    <row r="1687" spans="1:24">
      <c r="A1687" s="25" t="s">
        <v>24</v>
      </c>
      <c r="B1687" s="6" t="s">
        <v>2246</v>
      </c>
      <c r="C1687" s="6" t="s">
        <v>26</v>
      </c>
      <c r="D1687" s="26" t="s">
        <v>32</v>
      </c>
      <c r="E1687" s="6" t="s">
        <v>2208</v>
      </c>
      <c r="F1687" s="6"/>
      <c r="G1687" s="6" t="str" cm="1">
        <f t="array" ref="G1687">_xlfn.LET(
 _xlpm.txt, TRIM(E1687),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650ML S115-NP-21</v>
      </c>
      <c r="H1687" s="6" t="str">
        <f t="shared" si="130"/>
        <v>TOTAL NT WT. - 3286.99 KGS</v>
      </c>
      <c r="I1687" s="6" t="str" cm="1">
        <f t="array" ref="I1687">_xlfn.LET(
 _xlpm.txt, E1687,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87" s="6" t="str" cm="1">
        <f t="array" ref="J1687">_xlfn.LET(
 _xlpm.txt, E1687,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87" s="6" t="e" cm="1">
        <f t="array" ref="K1687">_xlfn.LET(
 _xlpm.txt, E1687,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87" s="6" t="str">
        <f>IFERROR(_xlfn.TEXTAFTER(_xlfn.TEXTBEFORE(E1687," PER"),"USD ")," ")</f>
        <v xml:space="preserve"> </v>
      </c>
      <c r="M1687" s="6" t="e">
        <f t="shared" si="131"/>
        <v>#VALUE!</v>
      </c>
      <c r="N1687" s="6">
        <v>19044</v>
      </c>
      <c r="O1687" s="6" t="s">
        <v>1081</v>
      </c>
      <c r="P1687" s="6">
        <v>83.549800989999994</v>
      </c>
      <c r="Q1687" s="6">
        <v>1591122.41</v>
      </c>
      <c r="R1687" s="6">
        <v>1.172628786</v>
      </c>
      <c r="S1687" s="6">
        <v>22331.542600000001</v>
      </c>
      <c r="T1687" s="27">
        <v>386960.9</v>
      </c>
      <c r="U1687" s="6">
        <f t="shared" si="132"/>
        <v>84.722429775999998</v>
      </c>
      <c r="V1687" s="6">
        <f t="shared" si="133"/>
        <v>2019</v>
      </c>
      <c r="W1687" s="10" t="str">
        <f>IFERROR(VLOOKUP(VALUE(D1687),'HSN Lookup'!$A:$B,2,0),"Unknown")</f>
        <v>Household Steel Items</v>
      </c>
      <c r="X1687" s="6" t="str">
        <f t="shared" si="134"/>
        <v>Other</v>
      </c>
    </row>
    <row r="1688" spans="1:24">
      <c r="A1688" s="25" t="s">
        <v>24</v>
      </c>
      <c r="B1688" s="6" t="s">
        <v>2246</v>
      </c>
      <c r="C1688" s="6" t="s">
        <v>26</v>
      </c>
      <c r="D1688" s="26" t="s">
        <v>32</v>
      </c>
      <c r="E1688" s="6" t="s">
        <v>2210</v>
      </c>
      <c r="F1688" s="6"/>
      <c r="G1688" s="6" t="str" cm="1">
        <f t="array" ref="G1688">_xlfn.LET(
 _xlpm.txt, TRIM(E1688),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688" s="6" t="str">
        <f t="shared" si="130"/>
        <v>TOTAL NT - WT. 2029.49KGS</v>
      </c>
      <c r="I1688" s="6" t="str" cm="1">
        <f t="array" ref="I1688">_xlfn.LET(
 _xlpm.txt, E1688,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88" s="6" t="str" cm="1">
        <f t="array" ref="J1688">_xlfn.LET(
 _xlpm.txt, E1688,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88" s="6" t="e" cm="1">
        <f t="array" ref="K1688">_xlfn.LET(
 _xlpm.txt, E1688,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88" s="6" t="str">
        <f>IFERROR(_xlfn.TEXTAFTER(_xlfn.TEXTBEFORE(E1688," PER"),"USD ")," ")</f>
        <v xml:space="preserve"> </v>
      </c>
      <c r="M1688" s="6" t="e">
        <f t="shared" si="131"/>
        <v>#VALUE!</v>
      </c>
      <c r="N1688" s="6">
        <v>11772</v>
      </c>
      <c r="O1688" s="6" t="s">
        <v>1081</v>
      </c>
      <c r="P1688" s="6">
        <v>75.202175499999996</v>
      </c>
      <c r="Q1688" s="6">
        <v>885280.01</v>
      </c>
      <c r="R1688" s="6">
        <v>1.0554691300000001</v>
      </c>
      <c r="S1688" s="6">
        <v>12424.982599999999</v>
      </c>
      <c r="T1688" s="27">
        <v>215300.1</v>
      </c>
      <c r="U1688" s="6">
        <f t="shared" si="132"/>
        <v>76.257644630000001</v>
      </c>
      <c r="V1688" s="6">
        <f t="shared" si="133"/>
        <v>2019</v>
      </c>
      <c r="W1688" s="10" t="str">
        <f>IFERROR(VLOOKUP(VALUE(D1688),'HSN Lookup'!$A:$B,2,0),"Unknown")</f>
        <v>Household Steel Items</v>
      </c>
      <c r="X1688" s="6" t="str">
        <f t="shared" si="134"/>
        <v>Other</v>
      </c>
    </row>
    <row r="1689" spans="1:24">
      <c r="A1689" s="25" t="s">
        <v>24</v>
      </c>
      <c r="B1689" s="6" t="s">
        <v>2246</v>
      </c>
      <c r="C1689" s="6" t="s">
        <v>26</v>
      </c>
      <c r="D1689" s="26" t="s">
        <v>32</v>
      </c>
      <c r="E1689" s="6" t="s">
        <v>2209</v>
      </c>
      <c r="F1689" s="6"/>
      <c r="G1689" s="6" t="str" cm="1">
        <f t="array" ref="G1689">_xlfn.LET(
 _xlpm.txt, TRIM(E1689),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SL-01</v>
      </c>
      <c r="H1689" s="6" t="str">
        <f t="shared" si="130"/>
        <v>TOTAL NT WT.5 - 529 KGS</v>
      </c>
      <c r="I1689" s="6" t="str" cm="1">
        <f t="array" ref="I1689">_xlfn.LET(
 _xlpm.txt, E1689,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89" s="6" t="str" cm="1">
        <f t="array" ref="J1689">_xlfn.LET(
 _xlpm.txt, E1689,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89" s="6" t="e" cm="1">
        <f t="array" ref="K1689">_xlfn.LET(
 _xlpm.txt, E1689,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89" s="6" t="str">
        <f>IFERROR(_xlfn.TEXTAFTER(_xlfn.TEXTBEFORE(E1689," PER"),"USD ")," ")</f>
        <v xml:space="preserve"> </v>
      </c>
      <c r="M1689" s="6" t="e">
        <f t="shared" si="131"/>
        <v>#VALUE!</v>
      </c>
      <c r="N1689" s="6">
        <v>28800</v>
      </c>
      <c r="O1689" s="6" t="s">
        <v>1081</v>
      </c>
      <c r="P1689" s="6">
        <v>92.301937150000001</v>
      </c>
      <c r="Q1689" s="6">
        <v>2658295.79</v>
      </c>
      <c r="R1689" s="6">
        <v>1.295465785</v>
      </c>
      <c r="S1689" s="6">
        <v>37309.414599999996</v>
      </c>
      <c r="T1689" s="27">
        <v>646497.6</v>
      </c>
      <c r="U1689" s="6">
        <f t="shared" si="132"/>
        <v>93.597402935000005</v>
      </c>
      <c r="V1689" s="6">
        <f t="shared" si="133"/>
        <v>2019</v>
      </c>
      <c r="W1689" s="10" t="str">
        <f>IFERROR(VLOOKUP(VALUE(D1689),'HSN Lookup'!$A:$B,2,0),"Unknown")</f>
        <v>Household Steel Items</v>
      </c>
      <c r="X1689" s="6" t="str">
        <f t="shared" si="134"/>
        <v>Other</v>
      </c>
    </row>
    <row r="1690" spans="1:24">
      <c r="A1690" s="25" t="s">
        <v>24</v>
      </c>
      <c r="B1690" s="6" t="s">
        <v>2247</v>
      </c>
      <c r="C1690" s="6" t="s">
        <v>26</v>
      </c>
      <c r="D1690" s="26" t="s">
        <v>32</v>
      </c>
      <c r="E1690" s="6" t="s">
        <v>2248</v>
      </c>
      <c r="F1690" s="6" t="str">
        <f>LEFT(E1690, FIND(" ", E1690)-1)</f>
        <v>RYX-02-021A</v>
      </c>
      <c r="G1690" s="6" t="str" cm="1">
        <f t="array" ref="G1690">_xlfn.LET(
 _xlpm.txt, TRIM(E1690),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690" s="6" t="str">
        <f t="shared" si="130"/>
        <v>OTHER ART - ICLES OF HOUSEHOLD OF IRON &amp; STEEL</v>
      </c>
      <c r="I1690" s="6" t="str" cm="1">
        <f t="array" ref="I1690">_xlfn.LET(
 _xlpm.txt, E1690,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90" s="6" t="str" cm="1">
        <f t="array" ref="J1690">_xlfn.LET(
 _xlpm.txt, E1690,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90" s="6" t="e" cm="1">
        <f t="array" ref="K1690">_xlfn.LET(
 _xlpm.txt, E1690,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90" s="6" t="str">
        <f>IFERROR(_xlfn.TEXTAFTER(_xlfn.TEXTBEFORE(E1690," PER"),"USD ")," ")</f>
        <v xml:space="preserve"> </v>
      </c>
      <c r="M1690" s="6" t="e">
        <f t="shared" si="131"/>
        <v>#VALUE!</v>
      </c>
      <c r="N1690" s="6">
        <v>2592</v>
      </c>
      <c r="O1690" s="6" t="s">
        <v>1081</v>
      </c>
      <c r="P1690" s="6">
        <v>637.83584099999996</v>
      </c>
      <c r="Q1690" s="6">
        <v>1653270.5</v>
      </c>
      <c r="R1690" s="6">
        <v>8.9520819800000009</v>
      </c>
      <c r="S1690" s="6">
        <v>23203.796490000001</v>
      </c>
      <c r="T1690" s="27">
        <v>402075.4</v>
      </c>
      <c r="U1690" s="6">
        <f t="shared" si="132"/>
        <v>646.78792297999996</v>
      </c>
      <c r="V1690" s="6">
        <f t="shared" si="133"/>
        <v>2019</v>
      </c>
      <c r="W1690" s="10" t="str">
        <f>IFERROR(VLOOKUP(VALUE(D1690),'HSN Lookup'!$A:$B,2,0),"Unknown")</f>
        <v>Household Steel Items</v>
      </c>
      <c r="X1690" s="6" t="str">
        <f t="shared" si="134"/>
        <v>Cloth Stand</v>
      </c>
    </row>
    <row r="1691" spans="1:24">
      <c r="A1691" s="25" t="s">
        <v>24</v>
      </c>
      <c r="B1691" s="6" t="s">
        <v>2249</v>
      </c>
      <c r="C1691" s="6" t="s">
        <v>26</v>
      </c>
      <c r="D1691" s="26" t="s">
        <v>32</v>
      </c>
      <c r="E1691" s="6" t="s">
        <v>2250</v>
      </c>
      <c r="F1691" s="6"/>
      <c r="G1691" s="6" t="str" cm="1">
        <f t="array" ref="G1691">_xlfn.LET(
 _xlpm.txt, TRIM(E1691),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CONTAINER-GN-32</v>
      </c>
      <c r="H1691" s="6" t="str">
        <f t="shared" si="130"/>
        <v>TOTAL NET WT.27.79 KGS</v>
      </c>
      <c r="I1691" s="6" t="str" cm="1">
        <f t="array" ref="I1691">_xlfn.LET(
 _xlpm.txt, E1691,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91" s="6" t="str" cm="1">
        <f t="array" ref="J1691">_xlfn.LET(
 _xlpm.txt, E1691,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91" s="6" t="e" cm="1">
        <f t="array" ref="K1691">_xlfn.LET(
 _xlpm.txt, E1691,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91" s="6" t="str">
        <f>IFERROR(_xlfn.TEXTAFTER(_xlfn.TEXTBEFORE(E1691," PER"),"USD ")," ")</f>
        <v xml:space="preserve"> </v>
      </c>
      <c r="M1691" s="6" t="e">
        <f t="shared" si="131"/>
        <v>#VALUE!</v>
      </c>
      <c r="N1691" s="6">
        <v>72</v>
      </c>
      <c r="O1691" s="6" t="s">
        <v>1081</v>
      </c>
      <c r="P1691" s="6">
        <v>152.06222220000001</v>
      </c>
      <c r="Q1691" s="6">
        <v>10948.48</v>
      </c>
      <c r="R1691" s="6">
        <v>2.1342066279999998</v>
      </c>
      <c r="S1691" s="6">
        <v>153.6628772</v>
      </c>
      <c r="T1691" s="27">
        <v>2662.6</v>
      </c>
      <c r="U1691" s="6">
        <f t="shared" si="132"/>
        <v>154.19642882799999</v>
      </c>
      <c r="V1691" s="6">
        <f t="shared" si="133"/>
        <v>2019</v>
      </c>
      <c r="W1691" s="10" t="str">
        <f>IFERROR(VLOOKUP(VALUE(D1691),'HSN Lookup'!$A:$B,2,0),"Unknown")</f>
        <v>Household Steel Items</v>
      </c>
      <c r="X1691" s="6" t="str">
        <f t="shared" si="134"/>
        <v>Other</v>
      </c>
    </row>
    <row r="1692" spans="1:24">
      <c r="A1692" s="25" t="s">
        <v>24</v>
      </c>
      <c r="B1692" s="6" t="s">
        <v>2249</v>
      </c>
      <c r="C1692" s="6" t="s">
        <v>26</v>
      </c>
      <c r="D1692" s="26" t="s">
        <v>32</v>
      </c>
      <c r="E1692" s="6" t="s">
        <v>2251</v>
      </c>
      <c r="F1692" s="6"/>
      <c r="G1692" s="6" t="str" cm="1">
        <f t="array" ref="G1692">_xlfn.LET(
 _xlpm.txt, TRIM(E1692),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692" s="6" t="str">
        <f t="shared" si="130"/>
        <v>TOTAL NT - WT.5480.64 KGS</v>
      </c>
      <c r="I1692" s="6" t="str" cm="1">
        <f t="array" ref="I1692">_xlfn.LET(
 _xlpm.txt, E1692,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92" s="6" t="str" cm="1">
        <f t="array" ref="J1692">_xlfn.LET(
 _xlpm.txt, E1692,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92" s="6" t="e" cm="1">
        <f t="array" ref="K1692">_xlfn.LET(
 _xlpm.txt, E1692,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92" s="6" t="str">
        <f>IFERROR(_xlfn.TEXTAFTER(_xlfn.TEXTBEFORE(E1692," PER"),"USD ")," ")</f>
        <v xml:space="preserve"> </v>
      </c>
      <c r="M1692" s="6" t="e">
        <f t="shared" si="131"/>
        <v>#VALUE!</v>
      </c>
      <c r="N1692" s="6">
        <v>31680</v>
      </c>
      <c r="O1692" s="6" t="s">
        <v>1081</v>
      </c>
      <c r="P1692" s="6">
        <v>75.012458960000004</v>
      </c>
      <c r="Q1692" s="6">
        <v>2376394.7000000002</v>
      </c>
      <c r="R1692" s="6">
        <v>1.0528064420000001</v>
      </c>
      <c r="S1692" s="6">
        <v>33352.908069999998</v>
      </c>
      <c r="T1692" s="27">
        <v>577939.19999999995</v>
      </c>
      <c r="U1692" s="6">
        <f t="shared" si="132"/>
        <v>76.065265402000009</v>
      </c>
      <c r="V1692" s="6">
        <f t="shared" si="133"/>
        <v>2019</v>
      </c>
      <c r="W1692" s="10" t="str">
        <f>IFERROR(VLOOKUP(VALUE(D1692),'HSN Lookup'!$A:$B,2,0),"Unknown")</f>
        <v>Household Steel Items</v>
      </c>
      <c r="X1692" s="6" t="str">
        <f t="shared" si="134"/>
        <v>Other</v>
      </c>
    </row>
    <row r="1693" spans="1:24">
      <c r="A1693" s="25" t="s">
        <v>24</v>
      </c>
      <c r="B1693" s="6" t="s">
        <v>2249</v>
      </c>
      <c r="C1693" s="6" t="s">
        <v>26</v>
      </c>
      <c r="D1693" s="26" t="s">
        <v>32</v>
      </c>
      <c r="E1693" s="6" t="s">
        <v>2252</v>
      </c>
      <c r="F1693" s="6"/>
      <c r="G1693" s="6" t="str" cm="1">
        <f t="array" ref="G1693">_xlfn.LET(
 _xlpm.txt, TRIM(E1693),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693" s="6" t="str">
        <f t="shared" si="130"/>
        <v>TOTAL NT WT. - 5119.41 KGS</v>
      </c>
      <c r="I1693" s="6" t="str" cm="1">
        <f t="array" ref="I1693">_xlfn.LET(
 _xlpm.txt, E1693,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93" s="6" t="str" cm="1">
        <f t="array" ref="J1693">_xlfn.LET(
 _xlpm.txt, E1693,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93" s="6" t="e" cm="1">
        <f t="array" ref="K1693">_xlfn.LET(
 _xlpm.txt, E1693,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93" s="6" t="str">
        <f>IFERROR(_xlfn.TEXTAFTER(_xlfn.TEXTBEFORE(E1693," PER"),"USD ")," ")</f>
        <v xml:space="preserve"> </v>
      </c>
      <c r="M1693" s="6" t="e">
        <f t="shared" si="131"/>
        <v>#VALUE!</v>
      </c>
      <c r="N1693" s="6">
        <v>29592</v>
      </c>
      <c r="O1693" s="6" t="s">
        <v>1081</v>
      </c>
      <c r="P1693" s="6">
        <v>83.379797580000002</v>
      </c>
      <c r="Q1693" s="6">
        <v>2467374.9700000002</v>
      </c>
      <c r="R1693" s="6">
        <v>1.170242773</v>
      </c>
      <c r="S1693" s="6">
        <v>34629.824139999997</v>
      </c>
      <c r="T1693" s="27">
        <v>600065.6</v>
      </c>
      <c r="U1693" s="6">
        <f t="shared" si="132"/>
        <v>84.550040353</v>
      </c>
      <c r="V1693" s="6">
        <f t="shared" si="133"/>
        <v>2019</v>
      </c>
      <c r="W1693" s="10" t="str">
        <f>IFERROR(VLOOKUP(VALUE(D1693),'HSN Lookup'!$A:$B,2,0),"Unknown")</f>
        <v>Household Steel Items</v>
      </c>
      <c r="X1693" s="6" t="str">
        <f t="shared" si="134"/>
        <v>Other</v>
      </c>
    </row>
    <row r="1694" spans="1:24">
      <c r="A1694" s="25" t="s">
        <v>24</v>
      </c>
      <c r="B1694" s="6" t="s">
        <v>2249</v>
      </c>
      <c r="C1694" s="6" t="s">
        <v>26</v>
      </c>
      <c r="D1694" s="26" t="s">
        <v>32</v>
      </c>
      <c r="E1694" s="6" t="s">
        <v>2253</v>
      </c>
      <c r="F1694" s="6"/>
      <c r="G1694" s="6" t="str" cm="1">
        <f t="array" ref="G1694">_xlfn.LET(
 _xlpm.txt, TRIM(E1694),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 -MP-196</v>
      </c>
      <c r="H1694" s="6" t="str">
        <f t="shared" si="130"/>
        <v>TOTAL NET WT.1611.60KGS</v>
      </c>
      <c r="I1694" s="6" t="str" cm="1">
        <f t="array" ref="I1694">_xlfn.LET(
 _xlpm.txt, E1694,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94" s="6" t="str" cm="1">
        <f t="array" ref="J1694">_xlfn.LET(
 _xlpm.txt, E1694,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94" s="6" t="e" cm="1">
        <f t="array" ref="K1694">_xlfn.LET(
 _xlpm.txt, E1694,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94" s="6" t="str">
        <f>IFERROR(_xlfn.TEXTAFTER(_xlfn.TEXTBEFORE(E1694," PER"),"USD ")," ")</f>
        <v xml:space="preserve"> </v>
      </c>
      <c r="M1694" s="6" t="e">
        <f t="shared" si="131"/>
        <v>#VALUE!</v>
      </c>
      <c r="N1694" s="6">
        <v>20400</v>
      </c>
      <c r="O1694" s="6" t="s">
        <v>1081</v>
      </c>
      <c r="P1694" s="6">
        <v>36.971992649999997</v>
      </c>
      <c r="Q1694" s="6">
        <v>754228.65</v>
      </c>
      <c r="R1694" s="6">
        <v>0.51890515999999998</v>
      </c>
      <c r="S1694" s="6">
        <v>10585.66526</v>
      </c>
      <c r="T1694" s="27">
        <v>183428.5</v>
      </c>
      <c r="U1694" s="6">
        <f t="shared" si="132"/>
        <v>37.49089781</v>
      </c>
      <c r="V1694" s="6">
        <f t="shared" si="133"/>
        <v>2019</v>
      </c>
      <c r="W1694" s="10" t="str">
        <f>IFERROR(VLOOKUP(VALUE(D1694),'HSN Lookup'!$A:$B,2,0),"Unknown")</f>
        <v>Household Steel Items</v>
      </c>
      <c r="X1694" s="6" t="str">
        <f t="shared" si="134"/>
        <v>Other</v>
      </c>
    </row>
    <row r="1695" spans="1:24">
      <c r="A1695" s="25" t="s">
        <v>24</v>
      </c>
      <c r="B1695" s="6" t="s">
        <v>2249</v>
      </c>
      <c r="C1695" s="6" t="s">
        <v>26</v>
      </c>
      <c r="D1695" s="26" t="s">
        <v>32</v>
      </c>
      <c r="E1695" s="6" t="s">
        <v>2254</v>
      </c>
      <c r="F1695" s="6"/>
      <c r="G1695" s="6" t="str" cm="1">
        <f t="array" ref="G1695">_xlfn.LET(
 _xlpm.txt, TRIM(E1695),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695" s="6" t="str">
        <f t="shared" si="130"/>
        <v>TOTAL NT WT - .4237.05 KGS</v>
      </c>
      <c r="I1695" s="6" t="str" cm="1">
        <f t="array" ref="I1695">_xlfn.LET(
 _xlpm.txt, E1695,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95" s="6" t="str" cm="1">
        <f t="array" ref="J1695">_xlfn.LET(
 _xlpm.txt, E1695,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95" s="6" t="e" cm="1">
        <f t="array" ref="K1695">_xlfn.LET(
 _xlpm.txt, E1695,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95" s="6" t="str">
        <f>IFERROR(_xlfn.TEXTAFTER(_xlfn.TEXTBEFORE(E1695," PER"),"USD ")," ")</f>
        <v xml:space="preserve"> </v>
      </c>
      <c r="M1695" s="6" t="e">
        <f t="shared" si="131"/>
        <v>#VALUE!</v>
      </c>
      <c r="N1695" s="6">
        <v>22068</v>
      </c>
      <c r="O1695" s="6" t="s">
        <v>1081</v>
      </c>
      <c r="P1695" s="6">
        <v>92.128804599999995</v>
      </c>
      <c r="Q1695" s="6">
        <v>2033098.46</v>
      </c>
      <c r="R1695" s="6">
        <v>1.293035854</v>
      </c>
      <c r="S1695" s="6">
        <v>28534.715230000002</v>
      </c>
      <c r="T1695" s="27">
        <v>494449.5</v>
      </c>
      <c r="U1695" s="6">
        <f t="shared" si="132"/>
        <v>93.421840453999991</v>
      </c>
      <c r="V1695" s="6">
        <f t="shared" si="133"/>
        <v>2019</v>
      </c>
      <c r="W1695" s="10" t="str">
        <f>IFERROR(VLOOKUP(VALUE(D1695),'HSN Lookup'!$A:$B,2,0),"Unknown")</f>
        <v>Household Steel Items</v>
      </c>
      <c r="X1695" s="6" t="str">
        <f t="shared" si="134"/>
        <v>Other</v>
      </c>
    </row>
    <row r="1696" spans="1:24">
      <c r="A1696" s="25" t="s">
        <v>24</v>
      </c>
      <c r="B1696" s="6" t="s">
        <v>2249</v>
      </c>
      <c r="C1696" s="6" t="s">
        <v>26</v>
      </c>
      <c r="D1696" s="26" t="s">
        <v>32</v>
      </c>
      <c r="E1696" s="6" t="s">
        <v>2255</v>
      </c>
      <c r="F1696" s="6"/>
      <c r="G1696" s="6" t="str" cm="1">
        <f t="array" ref="G1696">_xlfn.LET(
 _xlpm.txt, TRIM(E1696),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CONTAINER-GN-30</v>
      </c>
      <c r="H1696" s="6" t="str">
        <f t="shared" si="130"/>
        <v>TOTAL NET WT.24.91 KGS</v>
      </c>
      <c r="I1696" s="6" t="str" cm="1">
        <f t="array" ref="I1696">_xlfn.LET(
 _xlpm.txt, E1696,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96" s="6" t="str" cm="1">
        <f t="array" ref="J1696">_xlfn.LET(
 _xlpm.txt, E1696,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96" s="6" t="e" cm="1">
        <f t="array" ref="K1696">_xlfn.LET(
 _xlpm.txt, E1696,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96" s="6" t="str">
        <f>IFERROR(_xlfn.TEXTAFTER(_xlfn.TEXTBEFORE(E1696," PER"),"USD ")," ")</f>
        <v xml:space="preserve"> </v>
      </c>
      <c r="M1696" s="6" t="e">
        <f t="shared" si="131"/>
        <v>#VALUE!</v>
      </c>
      <c r="N1696" s="6">
        <v>144</v>
      </c>
      <c r="O1696" s="6" t="s">
        <v>1081</v>
      </c>
      <c r="P1696" s="6">
        <v>84.230555559999999</v>
      </c>
      <c r="Q1696" s="6">
        <v>12129.2</v>
      </c>
      <c r="R1696" s="6">
        <v>1.182183236</v>
      </c>
      <c r="S1696" s="6">
        <v>170.234386</v>
      </c>
      <c r="T1696" s="27">
        <v>2949.8</v>
      </c>
      <c r="U1696" s="6">
        <f t="shared" si="132"/>
        <v>85.412738795999999</v>
      </c>
      <c r="V1696" s="6">
        <f t="shared" si="133"/>
        <v>2019</v>
      </c>
      <c r="W1696" s="10" t="str">
        <f>IFERROR(VLOOKUP(VALUE(D1696),'HSN Lookup'!$A:$B,2,0),"Unknown")</f>
        <v>Household Steel Items</v>
      </c>
      <c r="X1696" s="6" t="str">
        <f t="shared" si="134"/>
        <v>Other</v>
      </c>
    </row>
    <row r="1697" spans="1:24">
      <c r="A1697" s="25" t="s">
        <v>24</v>
      </c>
      <c r="B1697" s="6" t="s">
        <v>2256</v>
      </c>
      <c r="C1697" s="6" t="s">
        <v>26</v>
      </c>
      <c r="D1697" s="26" t="s">
        <v>32</v>
      </c>
      <c r="E1697" s="6" t="s">
        <v>2257</v>
      </c>
      <c r="F1697" s="6"/>
      <c r="G1697" s="6" t="str" cm="1">
        <f t="array" ref="G1697">_xlfn.LET(
 _xlpm.txt, TRIM(E1697),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697" s="6" t="str">
        <f t="shared" si="130"/>
        <v>TOTAL NET WT.6925.80 KGS</v>
      </c>
      <c r="I1697" s="6" t="str" cm="1">
        <f t="array" ref="I1697">_xlfn.LET(
 _xlpm.txt, E1697,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97" s="6" t="str" cm="1">
        <f t="array" ref="J1697">_xlfn.LET(
 _xlpm.txt, E1697,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97" s="6" t="e" cm="1">
        <f t="array" ref="K1697">_xlfn.LET(
 _xlpm.txt, E1697,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97" s="6" t="str">
        <f>IFERROR(_xlfn.TEXTAFTER(_xlfn.TEXTBEFORE(E1697," PER"),"USD ")," ")</f>
        <v xml:space="preserve"> </v>
      </c>
      <c r="M1697" s="6" t="e">
        <f t="shared" si="131"/>
        <v>#VALUE!</v>
      </c>
      <c r="N1697" s="6">
        <v>71400</v>
      </c>
      <c r="O1697" s="6" t="s">
        <v>1081</v>
      </c>
      <c r="P1697" s="6">
        <v>32.487913450000001</v>
      </c>
      <c r="Q1697" s="6">
        <v>2319637.02</v>
      </c>
      <c r="R1697" s="6">
        <v>0.45597071500000003</v>
      </c>
      <c r="S1697" s="6">
        <v>32556.30905</v>
      </c>
      <c r="T1697" s="27">
        <v>564135.80000000005</v>
      </c>
      <c r="U1697" s="6">
        <f t="shared" si="132"/>
        <v>32.943884165</v>
      </c>
      <c r="V1697" s="6">
        <f t="shared" si="133"/>
        <v>2019</v>
      </c>
      <c r="W1697" s="10" t="str">
        <f>IFERROR(VLOOKUP(VALUE(D1697),'HSN Lookup'!$A:$B,2,0),"Unknown")</f>
        <v>Household Steel Items</v>
      </c>
      <c r="X1697" s="6" t="str">
        <f t="shared" si="134"/>
        <v>Other</v>
      </c>
    </row>
    <row r="1698" spans="1:24">
      <c r="A1698" s="25" t="s">
        <v>24</v>
      </c>
      <c r="B1698" s="6" t="s">
        <v>2258</v>
      </c>
      <c r="C1698" s="6" t="s">
        <v>26</v>
      </c>
      <c r="D1698" s="26" t="s">
        <v>32</v>
      </c>
      <c r="E1698" s="6" t="s">
        <v>2259</v>
      </c>
      <c r="F1698" s="6" t="str">
        <f>LEFT(E1698, FIND(" ", E1698)-1)</f>
        <v>RYX-02-021A</v>
      </c>
      <c r="G1698" s="6" t="str" cm="1">
        <f t="array" ref="G1698">_xlfn.LET(
 _xlpm.txt, TRIM(E1698),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698" s="6" t="str">
        <f t="shared" si="130"/>
        <v>1296 PCS</v>
      </c>
      <c r="I1698" s="6" t="str" cm="1">
        <f t="array" ref="I1698">_xlfn.LET(
 _xlpm.txt, E1698,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98" s="6" t="str" cm="1">
        <f t="array" ref="J1698">_xlfn.LET(
 _xlpm.txt, E1698,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98" s="6" t="e" cm="1">
        <f t="array" ref="K1698">_xlfn.LET(
 _xlpm.txt, E1698,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98" s="6" t="str">
        <f>IFERROR(_xlfn.TEXTAFTER(_xlfn.TEXTBEFORE(E1698," PER"),"USD ")," ")</f>
        <v xml:space="preserve"> </v>
      </c>
      <c r="M1698" s="6" t="e">
        <f t="shared" si="131"/>
        <v>#VALUE!</v>
      </c>
      <c r="N1698" s="6">
        <v>4752</v>
      </c>
      <c r="O1698" s="6" t="s">
        <v>1929</v>
      </c>
      <c r="P1698" s="6">
        <v>173.42680559999999</v>
      </c>
      <c r="Q1698" s="6">
        <v>824124.18</v>
      </c>
      <c r="R1698" s="6">
        <v>2.4272471040000001</v>
      </c>
      <c r="S1698" s="6">
        <v>11534.27824</v>
      </c>
      <c r="T1698" s="27">
        <v>200426.9</v>
      </c>
      <c r="U1698" s="6">
        <f t="shared" si="132"/>
        <v>175.854052704</v>
      </c>
      <c r="V1698" s="6">
        <f t="shared" si="133"/>
        <v>2019</v>
      </c>
      <c r="W1698" s="10" t="str">
        <f>IFERROR(VLOOKUP(VALUE(D1698),'HSN Lookup'!$A:$B,2,0),"Unknown")</f>
        <v>Household Steel Items</v>
      </c>
      <c r="X1698" s="6" t="str">
        <f t="shared" si="134"/>
        <v>Cloth Stand</v>
      </c>
    </row>
    <row r="1699" spans="1:24">
      <c r="A1699" s="25" t="s">
        <v>24</v>
      </c>
      <c r="B1699" s="6" t="s">
        <v>2258</v>
      </c>
      <c r="C1699" s="6" t="s">
        <v>26</v>
      </c>
      <c r="D1699" s="26" t="s">
        <v>32</v>
      </c>
      <c r="E1699" s="6" t="s">
        <v>2260</v>
      </c>
      <c r="F1699" s="6" t="str">
        <f>LEFT(E1699, FIND(" ", E1699)-1)</f>
        <v>RYX-02-020</v>
      </c>
      <c r="G1699" s="6" t="str" cm="1">
        <f t="array" ref="G1699">_xlfn.LET(
 _xlpm.txt, TRIM(E1699),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699" s="6" t="str">
        <f t="shared" si="130"/>
        <v>1232 PCS</v>
      </c>
      <c r="I1699" s="6" t="str" cm="1">
        <f t="array" ref="I1699">_xlfn.LET(
 _xlpm.txt, E1699,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699" s="6" t="str" cm="1">
        <f t="array" ref="J1699">_xlfn.LET(
 _xlpm.txt, E1699,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699" s="6" t="e" cm="1">
        <f t="array" ref="K1699">_xlfn.LET(
 _xlpm.txt, E1699,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699" s="6" t="str">
        <f>IFERROR(_xlfn.TEXTAFTER(_xlfn.TEXTBEFORE(E1699," PER"),"USD ")," ")</f>
        <v xml:space="preserve"> </v>
      </c>
      <c r="M1699" s="6" t="e">
        <f t="shared" si="131"/>
        <v>#VALUE!</v>
      </c>
      <c r="N1699" s="6">
        <v>4004</v>
      </c>
      <c r="O1699" s="6" t="s">
        <v>1929</v>
      </c>
      <c r="P1699" s="6">
        <v>313.95727269999998</v>
      </c>
      <c r="Q1699" s="6">
        <v>1257084.92</v>
      </c>
      <c r="R1699" s="6">
        <v>4.3940835930000004</v>
      </c>
      <c r="S1699" s="6">
        <v>17593.91071</v>
      </c>
      <c r="T1699" s="27">
        <v>305723</v>
      </c>
      <c r="U1699" s="6">
        <f t="shared" si="132"/>
        <v>318.35135629299998</v>
      </c>
      <c r="V1699" s="6">
        <f t="shared" si="133"/>
        <v>2019</v>
      </c>
      <c r="W1699" s="10" t="str">
        <f>IFERROR(VLOOKUP(VALUE(D1699),'HSN Lookup'!$A:$B,2,0),"Unknown")</f>
        <v>Household Steel Items</v>
      </c>
      <c r="X1699" s="6" t="str">
        <f t="shared" si="134"/>
        <v>Cloth Stand</v>
      </c>
    </row>
    <row r="1700" spans="1:24">
      <c r="A1700" s="25" t="s">
        <v>24</v>
      </c>
      <c r="B1700" s="6" t="s">
        <v>2261</v>
      </c>
      <c r="C1700" s="6" t="s">
        <v>26</v>
      </c>
      <c r="D1700" s="26" t="s">
        <v>32</v>
      </c>
      <c r="E1700" s="6" t="s">
        <v>2262</v>
      </c>
      <c r="F1700" s="6"/>
      <c r="G1700" s="6" t="str" cm="1">
        <f t="array" ref="G1700">_xlfn.LET(
 _xlpm.txt, TRIM(E1700),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700" s="6" t="str">
        <f t="shared" si="130"/>
        <v>TOTAL NT WT.5797.29 KGS</v>
      </c>
      <c r="I1700" s="6" t="str" cm="1">
        <f t="array" ref="I1700">_xlfn.LET(
 _xlpm.txt, E1700,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00" s="6" t="str" cm="1">
        <f t="array" ref="J1700">_xlfn.LET(
 _xlpm.txt, E1700,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00" s="6" t="e" cm="1">
        <f t="array" ref="K1700">_xlfn.LET(
 _xlpm.txt, E1700,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00" s="6" t="str">
        <f>IFERROR(_xlfn.TEXTAFTER(_xlfn.TEXTBEFORE(E1700," PER"),"USD ")," ")</f>
        <v xml:space="preserve"> </v>
      </c>
      <c r="M1700" s="6" t="e">
        <f t="shared" si="131"/>
        <v>#VALUE!</v>
      </c>
      <c r="N1700" s="6">
        <v>33588</v>
      </c>
      <c r="O1700" s="6" t="s">
        <v>1081</v>
      </c>
      <c r="P1700" s="6">
        <v>83.592436879999994</v>
      </c>
      <c r="Q1700" s="6">
        <v>2807702.77</v>
      </c>
      <c r="R1700" s="6">
        <v>1.1699431330000001</v>
      </c>
      <c r="S1700" s="6">
        <v>39296.04997</v>
      </c>
      <c r="T1700" s="27">
        <v>682833.3</v>
      </c>
      <c r="U1700" s="6">
        <f t="shared" si="132"/>
        <v>84.762380012999998</v>
      </c>
      <c r="V1700" s="6">
        <f t="shared" si="133"/>
        <v>2018</v>
      </c>
      <c r="W1700" s="10" t="str">
        <f>IFERROR(VLOOKUP(VALUE(D1700),'HSN Lookup'!$A:$B,2,0),"Unknown")</f>
        <v>Household Steel Items</v>
      </c>
      <c r="X1700" s="6" t="str">
        <f t="shared" si="134"/>
        <v>Other</v>
      </c>
    </row>
    <row r="1701" spans="1:24">
      <c r="A1701" s="25" t="s">
        <v>24</v>
      </c>
      <c r="B1701" s="6" t="s">
        <v>2261</v>
      </c>
      <c r="C1701" s="6" t="s">
        <v>26</v>
      </c>
      <c r="D1701" s="26" t="s">
        <v>32</v>
      </c>
      <c r="E1701" s="6" t="s">
        <v>2263</v>
      </c>
      <c r="F1701" s="6"/>
      <c r="G1701" s="6" t="str" cm="1">
        <f t="array" ref="G1701">_xlfn.LET(
 _xlpm.txt, TRIM(E1701),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5 PCS SET-GN-08</v>
      </c>
      <c r="H1701" s="6" t="str">
        <f t="shared" si="130"/>
        <v>TOTAL NET WT.76.50 KGS</v>
      </c>
      <c r="I1701" s="6" t="str" cm="1">
        <f t="array" ref="I1701">_xlfn.LET(
 _xlpm.txt, E1701,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01" s="6" t="str" cm="1">
        <f t="array" ref="J1701">_xlfn.LET(
 _xlpm.txt, E1701,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01" s="6" t="e" cm="1">
        <f t="array" ref="K1701">_xlfn.LET(
 _xlpm.txt, E1701,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01" s="6" t="str">
        <f>IFERROR(_xlfn.TEXTAFTER(_xlfn.TEXTBEFORE(E1701," PER"),"USD ")," ")</f>
        <v xml:space="preserve"> </v>
      </c>
      <c r="M1701" s="6" t="e">
        <f t="shared" si="131"/>
        <v>#VALUE!</v>
      </c>
      <c r="N1701" s="6">
        <v>450</v>
      </c>
      <c r="O1701" s="6" t="s">
        <v>2199</v>
      </c>
      <c r="P1701" s="6">
        <v>84.972688890000001</v>
      </c>
      <c r="Q1701" s="6">
        <v>38237.71</v>
      </c>
      <c r="R1701" s="6">
        <v>1.1892608659999999</v>
      </c>
      <c r="S1701" s="6">
        <v>535.16738980000002</v>
      </c>
      <c r="T1701" s="27">
        <v>9299.5</v>
      </c>
      <c r="U1701" s="6">
        <f t="shared" si="132"/>
        <v>86.161949755999999</v>
      </c>
      <c r="V1701" s="6">
        <f t="shared" si="133"/>
        <v>2018</v>
      </c>
      <c r="W1701" s="10" t="str">
        <f>IFERROR(VLOOKUP(VALUE(D1701),'HSN Lookup'!$A:$B,2,0),"Unknown")</f>
        <v>Household Steel Items</v>
      </c>
      <c r="X1701" s="6" t="str">
        <f t="shared" si="134"/>
        <v>Other</v>
      </c>
    </row>
    <row r="1702" spans="1:24">
      <c r="A1702" s="25" t="s">
        <v>24</v>
      </c>
      <c r="B1702" s="6" t="s">
        <v>2261</v>
      </c>
      <c r="C1702" s="6" t="s">
        <v>26</v>
      </c>
      <c r="D1702" s="26" t="s">
        <v>32</v>
      </c>
      <c r="E1702" s="6" t="s">
        <v>2264</v>
      </c>
      <c r="F1702" s="6"/>
      <c r="G1702" s="6" t="str" cm="1">
        <f t="array" ref="G1702">_xlfn.LET(
 _xlpm.txt, TRIM(E1702),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-MP-201</v>
      </c>
      <c r="H1702" s="6" t="str">
        <f t="shared" si="130"/>
        <v>TOTAL NT WT.651.60 KGS</v>
      </c>
      <c r="I1702" s="6" t="str" cm="1">
        <f t="array" ref="I1702">_xlfn.LET(
 _xlpm.txt, E1702,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02" s="6" t="str" cm="1">
        <f t="array" ref="J1702">_xlfn.LET(
 _xlpm.txt, E1702,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02" s="6" t="e" cm="1">
        <f t="array" ref="K1702">_xlfn.LET(
 _xlpm.txt, E1702,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02" s="6" t="str">
        <f>IFERROR(_xlfn.TEXTAFTER(_xlfn.TEXTBEFORE(E1702," PER"),"USD ")," ")</f>
        <v xml:space="preserve"> </v>
      </c>
      <c r="M1702" s="6" t="e">
        <f t="shared" si="131"/>
        <v>#VALUE!</v>
      </c>
      <c r="N1702" s="6">
        <v>3600</v>
      </c>
      <c r="O1702" s="6" t="s">
        <v>1081</v>
      </c>
      <c r="P1702" s="6">
        <v>86.830172219999994</v>
      </c>
      <c r="Q1702" s="6">
        <v>312588.62</v>
      </c>
      <c r="R1702" s="6">
        <v>1.215257834</v>
      </c>
      <c r="S1702" s="6">
        <v>4374.9282020000001</v>
      </c>
      <c r="T1702" s="27">
        <v>76021.600000000006</v>
      </c>
      <c r="U1702" s="6">
        <f t="shared" si="132"/>
        <v>88.045430053999993</v>
      </c>
      <c r="V1702" s="6">
        <f t="shared" si="133"/>
        <v>2018</v>
      </c>
      <c r="W1702" s="10" t="str">
        <f>IFERROR(VLOOKUP(VALUE(D1702),'HSN Lookup'!$A:$B,2,0),"Unknown")</f>
        <v>Household Steel Items</v>
      </c>
      <c r="X1702" s="6" t="str">
        <f t="shared" si="134"/>
        <v>Other</v>
      </c>
    </row>
    <row r="1703" spans="1:24">
      <c r="A1703" s="25" t="s">
        <v>24</v>
      </c>
      <c r="B1703" s="6" t="s">
        <v>2261</v>
      </c>
      <c r="C1703" s="6" t="s">
        <v>26</v>
      </c>
      <c r="D1703" s="26" t="s">
        <v>29</v>
      </c>
      <c r="E1703" s="6" t="s">
        <v>2265</v>
      </c>
      <c r="F1703" s="6"/>
      <c r="G1703" s="6" t="str" cm="1">
        <f t="array" ref="G1703">_xlfn.LET(
 _xlpm.txt, TRIM(E1703),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2PCS SET-GN-15</v>
      </c>
      <c r="H1703" s="6" t="str">
        <f t="shared" si="130"/>
        <v>TOTAL NET WT.648 KGS</v>
      </c>
      <c r="I1703" s="6" t="str" cm="1">
        <f t="array" ref="I1703">_xlfn.LET(
 _xlpm.txt, E1703,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03" s="6" t="str" cm="1">
        <f t="array" ref="J1703">_xlfn.LET(
 _xlpm.txt, E1703,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03" s="6" t="e" cm="1">
        <f t="array" ref="K1703">_xlfn.LET(
 _xlpm.txt, E1703,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03" s="6" t="str">
        <f>IFERROR(_xlfn.TEXTAFTER(_xlfn.TEXTBEFORE(E1703," PER"),"USD ")," ")</f>
        <v xml:space="preserve"> </v>
      </c>
      <c r="M1703" s="6" t="e">
        <f t="shared" si="131"/>
        <v>#VALUE!</v>
      </c>
      <c r="N1703" s="6">
        <v>10800</v>
      </c>
      <c r="O1703" s="6" t="s">
        <v>2199</v>
      </c>
      <c r="P1703" s="6">
        <v>17.367226850000002</v>
      </c>
      <c r="Q1703" s="6">
        <v>187566.05</v>
      </c>
      <c r="R1703" s="6">
        <v>0.24306825500000001</v>
      </c>
      <c r="S1703" s="6">
        <v>2625.1371589999999</v>
      </c>
      <c r="T1703" s="27">
        <v>58108</v>
      </c>
      <c r="U1703" s="6">
        <f t="shared" si="132"/>
        <v>17.610295105000002</v>
      </c>
      <c r="V1703" s="6">
        <f t="shared" si="133"/>
        <v>2018</v>
      </c>
      <c r="W1703" s="10" t="str">
        <f>IFERROR(VLOOKUP(VALUE(D1703),'HSN Lookup'!$A:$B,2,0),"Unknown")</f>
        <v>Steel Scrubbers</v>
      </c>
      <c r="X1703" s="6" t="str">
        <f t="shared" si="134"/>
        <v>Scrubber</v>
      </c>
    </row>
    <row r="1704" spans="1:24">
      <c r="A1704" s="25" t="s">
        <v>24</v>
      </c>
      <c r="B1704" s="6" t="s">
        <v>2261</v>
      </c>
      <c r="C1704" s="6" t="s">
        <v>26</v>
      </c>
      <c r="D1704" s="26" t="s">
        <v>32</v>
      </c>
      <c r="E1704" s="6" t="s">
        <v>2266</v>
      </c>
      <c r="F1704" s="6"/>
      <c r="G1704" s="6" t="str" cm="1">
        <f t="array" ref="G1704">_xlfn.LET(
 _xlpm.txt, TRIM(E1704),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704" s="6" t="str">
        <f t="shared" si="130"/>
        <v>TOTAL NT WT.4147.20KGS</v>
      </c>
      <c r="I1704" s="6" t="str" cm="1">
        <f t="array" ref="I1704">_xlfn.LET(
 _xlpm.txt, E1704,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04" s="6" t="str" cm="1">
        <f t="array" ref="J1704">_xlfn.LET(
 _xlpm.txt, E1704,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04" s="6" t="e" cm="1">
        <f t="array" ref="K1704">_xlfn.LET(
 _xlpm.txt, E1704,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04" s="6" t="str">
        <f>IFERROR(_xlfn.TEXTAFTER(_xlfn.TEXTBEFORE(E1704," PER"),"USD ")," ")</f>
        <v xml:space="preserve"> </v>
      </c>
      <c r="M1704" s="6" t="e">
        <f t="shared" si="131"/>
        <v>#VALUE!</v>
      </c>
      <c r="N1704" s="6">
        <v>21600</v>
      </c>
      <c r="O1704" s="6" t="s">
        <v>1081</v>
      </c>
      <c r="P1704" s="6">
        <v>92.349038890000003</v>
      </c>
      <c r="Q1704" s="6">
        <v>1994739.24</v>
      </c>
      <c r="R1704" s="6">
        <v>1.292498795</v>
      </c>
      <c r="S1704" s="6">
        <v>27917.973969999999</v>
      </c>
      <c r="T1704" s="27">
        <v>485120.6</v>
      </c>
      <c r="U1704" s="6">
        <f t="shared" si="132"/>
        <v>93.641537685000003</v>
      </c>
      <c r="V1704" s="6">
        <f t="shared" si="133"/>
        <v>2018</v>
      </c>
      <c r="W1704" s="10" t="str">
        <f>IFERROR(VLOOKUP(VALUE(D1704),'HSN Lookup'!$A:$B,2,0),"Unknown")</f>
        <v>Household Steel Items</v>
      </c>
      <c r="X1704" s="6" t="str">
        <f t="shared" si="134"/>
        <v>Other</v>
      </c>
    </row>
    <row r="1705" spans="1:24">
      <c r="A1705" s="25" t="s">
        <v>24</v>
      </c>
      <c r="B1705" s="6" t="s">
        <v>2261</v>
      </c>
      <c r="C1705" s="6" t="s">
        <v>26</v>
      </c>
      <c r="D1705" s="26" t="s">
        <v>32</v>
      </c>
      <c r="E1705" s="6" t="s">
        <v>2267</v>
      </c>
      <c r="F1705" s="6"/>
      <c r="G1705" s="6" t="str" cm="1">
        <f t="array" ref="G1705">_xlfn.LET(
 _xlpm.txt, TRIM(E1705),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6 PCS SET -GN-09</v>
      </c>
      <c r="H1705" s="6" t="str">
        <f t="shared" si="130"/>
        <v>TOTAL NET WT.81 KGS</v>
      </c>
      <c r="I1705" s="6" t="str" cm="1">
        <f t="array" ref="I1705">_xlfn.LET(
 _xlpm.txt, E1705,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05" s="6" t="str" cm="1">
        <f t="array" ref="J1705">_xlfn.LET(
 _xlpm.txt, E1705,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05" s="6" t="e" cm="1">
        <f t="array" ref="K1705">_xlfn.LET(
 _xlpm.txt, E1705,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05" s="6" t="str">
        <f>IFERROR(_xlfn.TEXTAFTER(_xlfn.TEXTBEFORE(E1705," PER"),"USD ")," ")</f>
        <v xml:space="preserve"> </v>
      </c>
      <c r="M1705" s="6" t="e">
        <f t="shared" si="131"/>
        <v>#VALUE!</v>
      </c>
      <c r="N1705" s="6">
        <v>500</v>
      </c>
      <c r="O1705" s="6" t="s">
        <v>2199</v>
      </c>
      <c r="P1705" s="6">
        <v>58.88458</v>
      </c>
      <c r="Q1705" s="6">
        <v>29442.29</v>
      </c>
      <c r="R1705" s="6">
        <v>0.82413687899999999</v>
      </c>
      <c r="S1705" s="6">
        <v>412.06843950000001</v>
      </c>
      <c r="T1705" s="27">
        <v>7160.3</v>
      </c>
      <c r="U1705" s="6">
        <f t="shared" si="132"/>
        <v>59.708716879000001</v>
      </c>
      <c r="V1705" s="6">
        <f t="shared" si="133"/>
        <v>2018</v>
      </c>
      <c r="W1705" s="10" t="str">
        <f>IFERROR(VLOOKUP(VALUE(D1705),'HSN Lookup'!$A:$B,2,0),"Unknown")</f>
        <v>Household Steel Items</v>
      </c>
      <c r="X1705" s="6" t="str">
        <f t="shared" si="134"/>
        <v>Other</v>
      </c>
    </row>
    <row r="1706" spans="1:24">
      <c r="A1706" s="25" t="s">
        <v>24</v>
      </c>
      <c r="B1706" s="6" t="s">
        <v>2261</v>
      </c>
      <c r="C1706" s="6" t="s">
        <v>26</v>
      </c>
      <c r="D1706" s="26" t="s">
        <v>29</v>
      </c>
      <c r="E1706" s="6" t="s">
        <v>2268</v>
      </c>
      <c r="F1706" s="6"/>
      <c r="G1706" s="6" t="str" cm="1">
        <f t="array" ref="G1706">_xlfn.LET(
 _xlpm.txt, TRIM(E1706),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6PCS SET-GN-16</v>
      </c>
      <c r="H1706" s="6" t="str">
        <f t="shared" si="130"/>
        <v>TOTAL NET WT.534 KGS</v>
      </c>
      <c r="I1706" s="6" t="str" cm="1">
        <f t="array" ref="I1706">_xlfn.LET(
 _xlpm.txt, E1706,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06" s="6" t="str" cm="1">
        <f t="array" ref="J1706">_xlfn.LET(
 _xlpm.txt, E1706,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06" s="6" t="e" cm="1">
        <f t="array" ref="K1706">_xlfn.LET(
 _xlpm.txt, E1706,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06" s="6" t="str">
        <f>IFERROR(_xlfn.TEXTAFTER(_xlfn.TEXTBEFORE(E1706," PER"),"USD ")," ")</f>
        <v xml:space="preserve"> </v>
      </c>
      <c r="M1706" s="6" t="e">
        <f t="shared" si="131"/>
        <v>#VALUE!</v>
      </c>
      <c r="N1706" s="6">
        <v>6000</v>
      </c>
      <c r="O1706" s="6" t="s">
        <v>2199</v>
      </c>
      <c r="P1706" s="6">
        <v>21.690398330000001</v>
      </c>
      <c r="Q1706" s="6">
        <v>130142.39</v>
      </c>
      <c r="R1706" s="6">
        <v>0.30357450400000002</v>
      </c>
      <c r="S1706" s="6">
        <v>1821.4470260000001</v>
      </c>
      <c r="T1706" s="27">
        <v>40318.1</v>
      </c>
      <c r="U1706" s="6">
        <f t="shared" si="132"/>
        <v>21.993972834000001</v>
      </c>
      <c r="V1706" s="6">
        <f t="shared" si="133"/>
        <v>2018</v>
      </c>
      <c r="W1706" s="10" t="str">
        <f>IFERROR(VLOOKUP(VALUE(D1706),'HSN Lookup'!$A:$B,2,0),"Unknown")</f>
        <v>Steel Scrubbers</v>
      </c>
      <c r="X1706" s="6" t="str">
        <f t="shared" si="134"/>
        <v>Scrubber</v>
      </c>
    </row>
    <row r="1707" spans="1:24">
      <c r="A1707" s="25" t="s">
        <v>24</v>
      </c>
      <c r="B1707" s="6" t="s">
        <v>2261</v>
      </c>
      <c r="C1707" s="6" t="s">
        <v>26</v>
      </c>
      <c r="D1707" s="26" t="s">
        <v>32</v>
      </c>
      <c r="E1707" s="6" t="s">
        <v>2269</v>
      </c>
      <c r="F1707" s="6"/>
      <c r="G1707" s="6" t="str" cm="1">
        <f t="array" ref="G1707">_xlfn.LET(
 _xlpm.txt, TRIM(E1707),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707" s="6" t="str">
        <f t="shared" si="130"/>
        <v>TOTAL NTWT.3742.46KGS</v>
      </c>
      <c r="I1707" s="6" t="str" cm="1">
        <f t="array" ref="I1707">_xlfn.LET(
 _xlpm.txt, E1707,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07" s="6" t="str" cm="1">
        <f t="array" ref="J1707">_xlfn.LET(
 _xlpm.txt, E1707,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07" s="6" t="e" cm="1">
        <f t="array" ref="K1707">_xlfn.LET(
 _xlpm.txt, E1707,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07" s="6" t="str">
        <f>IFERROR(_xlfn.TEXTAFTER(_xlfn.TEXTBEFORE(E1707," PER"),"USD ")," ")</f>
        <v xml:space="preserve"> </v>
      </c>
      <c r="M1707" s="6" t="e">
        <f t="shared" si="131"/>
        <v>#VALUE!</v>
      </c>
      <c r="N1707" s="6">
        <v>21708</v>
      </c>
      <c r="O1707" s="6" t="s">
        <v>1081</v>
      </c>
      <c r="P1707" s="6">
        <v>75.203759439999999</v>
      </c>
      <c r="Q1707" s="6">
        <v>1632523.21</v>
      </c>
      <c r="R1707" s="6">
        <v>1.052536871</v>
      </c>
      <c r="S1707" s="6">
        <v>22848.470399999998</v>
      </c>
      <c r="T1707" s="27">
        <v>397029.6</v>
      </c>
      <c r="U1707" s="6">
        <f t="shared" si="132"/>
        <v>76.256296311</v>
      </c>
      <c r="V1707" s="6">
        <f t="shared" si="133"/>
        <v>2018</v>
      </c>
      <c r="W1707" s="10" t="str">
        <f>IFERROR(VLOOKUP(VALUE(D1707),'HSN Lookup'!$A:$B,2,0),"Unknown")</f>
        <v>Household Steel Items</v>
      </c>
      <c r="X1707" s="6" t="str">
        <f t="shared" si="134"/>
        <v>Other</v>
      </c>
    </row>
    <row r="1708" spans="1:24">
      <c r="A1708" s="25" t="s">
        <v>24</v>
      </c>
      <c r="B1708" s="6" t="s">
        <v>2261</v>
      </c>
      <c r="C1708" s="6" t="s">
        <v>26</v>
      </c>
      <c r="D1708" s="26" t="s">
        <v>32</v>
      </c>
      <c r="E1708" s="6" t="s">
        <v>2270</v>
      </c>
      <c r="F1708" s="6"/>
      <c r="G1708" s="6" t="str" cm="1">
        <f t="array" ref="G1708">_xlfn.LET(
 _xlpm.txt, TRIM(E1708),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-MP-202</v>
      </c>
      <c r="H1708" s="6" t="str">
        <f t="shared" si="130"/>
        <v>TOTAL NT WT.630.00 KGS</v>
      </c>
      <c r="I1708" s="6" t="str" cm="1">
        <f t="array" ref="I1708">_xlfn.LET(
 _xlpm.txt, E1708,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08" s="6" t="str" cm="1">
        <f t="array" ref="J1708">_xlfn.LET(
 _xlpm.txt, E1708,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08" s="6" t="e" cm="1">
        <f t="array" ref="K1708">_xlfn.LET(
 _xlpm.txt, E1708,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08" s="6" t="str">
        <f>IFERROR(_xlfn.TEXTAFTER(_xlfn.TEXTBEFORE(E1708," PER"),"USD ")," ")</f>
        <v xml:space="preserve"> </v>
      </c>
      <c r="M1708" s="6" t="e">
        <f t="shared" si="131"/>
        <v>#VALUE!</v>
      </c>
      <c r="N1708" s="6">
        <v>3600</v>
      </c>
      <c r="O1708" s="6" t="s">
        <v>1081</v>
      </c>
      <c r="P1708" s="6">
        <v>85.358474999999999</v>
      </c>
      <c r="Q1708" s="6">
        <v>307290.51</v>
      </c>
      <c r="R1708" s="6">
        <v>1.194660252</v>
      </c>
      <c r="S1708" s="6">
        <v>4300.7769070000004</v>
      </c>
      <c r="T1708" s="27">
        <v>74733.100000000006</v>
      </c>
      <c r="U1708" s="6">
        <f t="shared" si="132"/>
        <v>86.553135252000004</v>
      </c>
      <c r="V1708" s="6">
        <f t="shared" si="133"/>
        <v>2018</v>
      </c>
      <c r="W1708" s="10" t="str">
        <f>IFERROR(VLOOKUP(VALUE(D1708),'HSN Lookup'!$A:$B,2,0),"Unknown")</f>
        <v>Household Steel Items</v>
      </c>
      <c r="X1708" s="6" t="str">
        <f t="shared" si="134"/>
        <v>Other</v>
      </c>
    </row>
    <row r="1709" spans="1:24">
      <c r="A1709" s="25" t="s">
        <v>24</v>
      </c>
      <c r="B1709" s="6" t="s">
        <v>2261</v>
      </c>
      <c r="C1709" s="6" t="s">
        <v>26</v>
      </c>
      <c r="D1709" s="26" t="s">
        <v>32</v>
      </c>
      <c r="E1709" s="6" t="s">
        <v>2271</v>
      </c>
      <c r="F1709" s="6"/>
      <c r="G1709" s="6" t="str" cm="1">
        <f t="array" ref="G1709">_xlfn.LET(
 _xlpm.txt, TRIM(E1709),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HOOK-SL-89</v>
      </c>
      <c r="H1709" s="6" t="str">
        <f t="shared" si="130"/>
        <v>TOTAL NET WT.4697.28 KGS</v>
      </c>
      <c r="I1709" s="6" t="str" cm="1">
        <f t="array" ref="I1709">_xlfn.LET(
 _xlpm.txt, E1709,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09" s="6" t="str" cm="1">
        <f t="array" ref="J1709">_xlfn.LET(
 _xlpm.txt, E1709,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09" s="6" t="e" cm="1">
        <f t="array" ref="K1709">_xlfn.LET(
 _xlpm.txt, E1709,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09" s="6" t="str">
        <f>IFERROR(_xlfn.TEXTAFTER(_xlfn.TEXTBEFORE(E1709," PER"),"USD ")," ")</f>
        <v xml:space="preserve"> </v>
      </c>
      <c r="M1709" s="6" t="e">
        <f t="shared" si="131"/>
        <v>#VALUE!</v>
      </c>
      <c r="N1709" s="6">
        <v>20160</v>
      </c>
      <c r="O1709" s="6" t="s">
        <v>1081</v>
      </c>
      <c r="P1709" s="6">
        <v>79.307849700000006</v>
      </c>
      <c r="Q1709" s="6">
        <v>1598846.25</v>
      </c>
      <c r="R1709" s="6">
        <v>1.109976903</v>
      </c>
      <c r="S1709" s="6">
        <v>22377.13436</v>
      </c>
      <c r="T1709" s="27">
        <v>388839.4</v>
      </c>
      <c r="U1709" s="6">
        <f t="shared" si="132"/>
        <v>80.417826603000009</v>
      </c>
      <c r="V1709" s="6">
        <f t="shared" si="133"/>
        <v>2018</v>
      </c>
      <c r="W1709" s="10" t="str">
        <f>IFERROR(VLOOKUP(VALUE(D1709),'HSN Lookup'!$A:$B,2,0),"Unknown")</f>
        <v>Household Steel Items</v>
      </c>
      <c r="X1709" s="6" t="str">
        <f t="shared" si="134"/>
        <v>Hanger</v>
      </c>
    </row>
    <row r="1710" spans="1:24">
      <c r="A1710" s="25" t="s">
        <v>24</v>
      </c>
      <c r="B1710" s="6" t="s">
        <v>2261</v>
      </c>
      <c r="C1710" s="6" t="s">
        <v>26</v>
      </c>
      <c r="D1710" s="26" t="s">
        <v>32</v>
      </c>
      <c r="E1710" s="6" t="s">
        <v>2272</v>
      </c>
      <c r="F1710" s="6"/>
      <c r="G1710" s="6" t="str" cm="1">
        <f t="array" ref="G1710">_xlfn.LET(
 _xlpm.txt, TRIM(E1710),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5 PCS SET-GN-07</v>
      </c>
      <c r="H1710" s="6" t="str">
        <f t="shared" si="130"/>
        <v>TOTAL NET WT.121.50 KGS</v>
      </c>
      <c r="I1710" s="6" t="str" cm="1">
        <f t="array" ref="I1710">_xlfn.LET(
 _xlpm.txt, E1710,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10" s="6" t="str" cm="1">
        <f t="array" ref="J1710">_xlfn.LET(
 _xlpm.txt, E1710,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10" s="6" t="e" cm="1">
        <f t="array" ref="K1710">_xlfn.LET(
 _xlpm.txt, E1710,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10" s="6" t="str">
        <f>IFERROR(_xlfn.TEXTAFTER(_xlfn.TEXTBEFORE(E1710," PER"),"USD ")," ")</f>
        <v xml:space="preserve"> </v>
      </c>
      <c r="M1710" s="6" t="e">
        <f t="shared" si="131"/>
        <v>#VALUE!</v>
      </c>
      <c r="N1710" s="6">
        <v>450</v>
      </c>
      <c r="O1710" s="6" t="s">
        <v>2199</v>
      </c>
      <c r="P1710" s="6">
        <v>106.58855560000001</v>
      </c>
      <c r="Q1710" s="6">
        <v>47964.85</v>
      </c>
      <c r="R1710" s="6">
        <v>1.4917922400000001</v>
      </c>
      <c r="S1710" s="6">
        <v>671.30650800000001</v>
      </c>
      <c r="T1710" s="27">
        <v>11665</v>
      </c>
      <c r="U1710" s="6">
        <f t="shared" si="132"/>
        <v>108.08034784</v>
      </c>
      <c r="V1710" s="6">
        <f t="shared" si="133"/>
        <v>2018</v>
      </c>
      <c r="W1710" s="10" t="str">
        <f>IFERROR(VLOOKUP(VALUE(D1710),'HSN Lookup'!$A:$B,2,0),"Unknown")</f>
        <v>Household Steel Items</v>
      </c>
      <c r="X1710" s="6" t="str">
        <f t="shared" si="134"/>
        <v>Other</v>
      </c>
    </row>
    <row r="1711" spans="1:24">
      <c r="A1711" s="25" t="s">
        <v>24</v>
      </c>
      <c r="B1711" s="6" t="s">
        <v>2273</v>
      </c>
      <c r="C1711" s="6" t="s">
        <v>26</v>
      </c>
      <c r="D1711" s="26" t="s">
        <v>29</v>
      </c>
      <c r="E1711" s="6" t="s">
        <v>2274</v>
      </c>
      <c r="F1711" s="6"/>
      <c r="G1711" s="6" t="str" cm="1">
        <f t="array" ref="G1711">_xlfn.LET(
 _xlpm.txt, TRIM(E1711),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-ANG-537</v>
      </c>
      <c r="H1711" s="6" t="str">
        <f t="shared" si="130"/>
        <v>TOTAL NET WT.6045KGS</v>
      </c>
      <c r="I1711" s="6" t="str" cm="1">
        <f t="array" ref="I1711">_xlfn.LET(
 _xlpm.txt, E1711,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11" s="6" t="str" cm="1">
        <f t="array" ref="J1711">_xlfn.LET(
 _xlpm.txt, E1711,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11" s="6" t="e" cm="1">
        <f t="array" ref="K1711">_xlfn.LET(
 _xlpm.txt, E1711,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11" s="6" t="str">
        <f>IFERROR(_xlfn.TEXTAFTER(_xlfn.TEXTBEFORE(E1711," PER"),"USD ")," ")</f>
        <v xml:space="preserve"> </v>
      </c>
      <c r="M1711" s="6" t="e">
        <f t="shared" si="131"/>
        <v>#VALUE!</v>
      </c>
      <c r="N1711" s="6">
        <v>280800</v>
      </c>
      <c r="O1711" s="6" t="s">
        <v>1081</v>
      </c>
      <c r="P1711" s="6">
        <v>4.8569876780000003</v>
      </c>
      <c r="Q1711" s="6">
        <v>1363842.14</v>
      </c>
      <c r="R1711" s="6">
        <v>6.7977434000000003E-2</v>
      </c>
      <c r="S1711" s="6">
        <v>19088.063539999999</v>
      </c>
      <c r="T1711" s="27">
        <v>422518.3</v>
      </c>
      <c r="U1711" s="6">
        <f t="shared" si="132"/>
        <v>4.9249651120000006</v>
      </c>
      <c r="V1711" s="6">
        <f t="shared" si="133"/>
        <v>2018</v>
      </c>
      <c r="W1711" s="10" t="str">
        <f>IFERROR(VLOOKUP(VALUE(D1711),'HSN Lookup'!$A:$B,2,0),"Unknown")</f>
        <v>Steel Scrubbers</v>
      </c>
      <c r="X1711" s="6" t="str">
        <f t="shared" si="134"/>
        <v>Scrubber</v>
      </c>
    </row>
    <row r="1712" spans="1:24">
      <c r="A1712" s="25" t="s">
        <v>24</v>
      </c>
      <c r="B1712" s="6" t="s">
        <v>2275</v>
      </c>
      <c r="C1712" s="6" t="s">
        <v>26</v>
      </c>
      <c r="D1712" s="26" t="s">
        <v>32</v>
      </c>
      <c r="E1712" s="6" t="s">
        <v>2276</v>
      </c>
      <c r="F1712" s="6" t="str">
        <f>LEFT(E1712, FIND(" ", E1712)-1)</f>
        <v>KWS-750B-</v>
      </c>
      <c r="G1712" s="6" t="str" cm="1">
        <f t="array" ref="G1712">_xlfn.LET(
 _xlpm.txt, TRIM(E1712),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1712" s="6" t="str">
        <f t="shared" si="130"/>
        <v>KWS-750B-</v>
      </c>
      <c r="I1712" s="6" t="str" cm="1">
        <f t="array" ref="I1712">_xlfn.LET(
 _xlpm.txt, E1712,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12" s="6" t="str" cm="1">
        <f t="array" ref="J1712">_xlfn.LET(
 _xlpm.txt, E1712,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12" s="6" t="e" cm="1">
        <f t="array" ref="K1712">_xlfn.LET(
 _xlpm.txt, E1712,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12" s="6" t="str">
        <f>IFERROR(_xlfn.TEXTAFTER(_xlfn.TEXTBEFORE(E1712," PER"),"USD ")," ")</f>
        <v xml:space="preserve"> </v>
      </c>
      <c r="M1712" s="6" t="e">
        <f t="shared" si="131"/>
        <v>#VALUE!</v>
      </c>
      <c r="N1712" s="6">
        <v>46044</v>
      </c>
      <c r="O1712" s="6" t="s">
        <v>1081</v>
      </c>
      <c r="P1712" s="6">
        <v>71.227149249999997</v>
      </c>
      <c r="Q1712" s="6">
        <v>3279582.86</v>
      </c>
      <c r="R1712" s="6">
        <v>0.99688102499999998</v>
      </c>
      <c r="S1712" s="6">
        <v>45900.389920000001</v>
      </c>
      <c r="T1712" s="27">
        <v>797594.5</v>
      </c>
      <c r="U1712" s="6">
        <f t="shared" si="132"/>
        <v>72.22403027499999</v>
      </c>
      <c r="V1712" s="6">
        <f t="shared" si="133"/>
        <v>2018</v>
      </c>
      <c r="W1712" s="10" t="str">
        <f>IFERROR(VLOOKUP(VALUE(D1712),'HSN Lookup'!$A:$B,2,0),"Unknown")</f>
        <v>Household Steel Items</v>
      </c>
      <c r="X1712" s="6" t="str">
        <f t="shared" si="134"/>
        <v>Other</v>
      </c>
    </row>
    <row r="1713" spans="1:24">
      <c r="A1713" s="25" t="s">
        <v>24</v>
      </c>
      <c r="B1713" s="6" t="s">
        <v>2277</v>
      </c>
      <c r="C1713" s="6" t="s">
        <v>26</v>
      </c>
      <c r="D1713" s="26" t="s">
        <v>32</v>
      </c>
      <c r="E1713" s="6" t="s">
        <v>2278</v>
      </c>
      <c r="F1713" s="6"/>
      <c r="G1713" s="6" t="str" cm="1">
        <f t="array" ref="G1713">_xlfn.LET(
 _xlpm.txt, TRIM(E1713),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</v>
      </c>
      <c r="H1713" s="6" t="str">
        <f t="shared" si="130"/>
        <v>TOTAL NET WT.3407.04 KGS</v>
      </c>
      <c r="I1713" s="6" t="str" cm="1">
        <f t="array" ref="I1713">_xlfn.LET(
 _xlpm.txt, E1713,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13" s="6" t="str" cm="1">
        <f t="array" ref="J1713">_xlfn.LET(
 _xlpm.txt, E1713,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13" s="6" t="e" cm="1">
        <f t="array" ref="K1713">_xlfn.LET(
 _xlpm.txt, E1713,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13" s="6" t="str">
        <f>IFERROR(_xlfn.TEXTAFTER(_xlfn.TEXTBEFORE(E1713," PER"),"USD ")," ")</f>
        <v xml:space="preserve"> </v>
      </c>
      <c r="M1713" s="6" t="e">
        <f t="shared" si="131"/>
        <v>#VALUE!</v>
      </c>
      <c r="N1713" s="6">
        <v>20160</v>
      </c>
      <c r="O1713" s="6" t="s">
        <v>1081</v>
      </c>
      <c r="P1713" s="6">
        <v>75.413137899999995</v>
      </c>
      <c r="Q1713" s="6">
        <v>1520328.86</v>
      </c>
      <c r="R1713" s="6">
        <v>1.0554672899999999</v>
      </c>
      <c r="S1713" s="6">
        <v>21278.220570000001</v>
      </c>
      <c r="T1713" s="27">
        <v>369744</v>
      </c>
      <c r="U1713" s="6">
        <f t="shared" si="132"/>
        <v>76.468605189999991</v>
      </c>
      <c r="V1713" s="6">
        <f t="shared" si="133"/>
        <v>2018</v>
      </c>
      <c r="W1713" s="10" t="str">
        <f>IFERROR(VLOOKUP(VALUE(D1713),'HSN Lookup'!$A:$B,2,0),"Unknown")</f>
        <v>Household Steel Items</v>
      </c>
      <c r="X1713" s="6" t="str">
        <f t="shared" si="134"/>
        <v>Other</v>
      </c>
    </row>
    <row r="1714" spans="1:24">
      <c r="A1714" s="25" t="s">
        <v>24</v>
      </c>
      <c r="B1714" s="6" t="s">
        <v>2277</v>
      </c>
      <c r="C1714" s="6" t="s">
        <v>26</v>
      </c>
      <c r="D1714" s="26" t="s">
        <v>32</v>
      </c>
      <c r="E1714" s="6" t="s">
        <v>2279</v>
      </c>
      <c r="F1714" s="6"/>
      <c r="G1714" s="6" t="str" cm="1">
        <f t="array" ref="G1714">_xlfn.LET(
 _xlpm.txt, TRIM(E1714),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SL-01</v>
      </c>
      <c r="H1714" s="6" t="str">
        <f t="shared" si="130"/>
        <v>TOTAL NT WT.4147.20 KGS</v>
      </c>
      <c r="I1714" s="6" t="str" cm="1">
        <f t="array" ref="I1714">_xlfn.LET(
 _xlpm.txt, E1714,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14" s="6" t="str" cm="1">
        <f t="array" ref="J1714">_xlfn.LET(
 _xlpm.txt, E1714,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14" s="6" t="e" cm="1">
        <f t="array" ref="K1714">_xlfn.LET(
 _xlpm.txt, E1714,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14" s="6" t="str">
        <f>IFERROR(_xlfn.TEXTAFTER(_xlfn.TEXTBEFORE(E1714," PER"),"USD ")," ")</f>
        <v xml:space="preserve"> </v>
      </c>
      <c r="M1714" s="6" t="e">
        <f t="shared" si="131"/>
        <v>#VALUE!</v>
      </c>
      <c r="N1714" s="6">
        <v>21600</v>
      </c>
      <c r="O1714" s="6" t="s">
        <v>1081</v>
      </c>
      <c r="P1714" s="6">
        <v>92.619227309999999</v>
      </c>
      <c r="Q1714" s="6">
        <v>2000575.31</v>
      </c>
      <c r="R1714" s="6">
        <v>1.2962802980000001</v>
      </c>
      <c r="S1714" s="6">
        <v>27999.654439999998</v>
      </c>
      <c r="T1714" s="27">
        <v>486539.9</v>
      </c>
      <c r="U1714" s="6">
        <f t="shared" si="132"/>
        <v>93.915507607999999</v>
      </c>
      <c r="V1714" s="6">
        <f t="shared" si="133"/>
        <v>2018</v>
      </c>
      <c r="W1714" s="10" t="str">
        <f>IFERROR(VLOOKUP(VALUE(D1714),'HSN Lookup'!$A:$B,2,0),"Unknown")</f>
        <v>Household Steel Items</v>
      </c>
      <c r="X1714" s="6" t="str">
        <f t="shared" si="134"/>
        <v>Other</v>
      </c>
    </row>
    <row r="1715" spans="1:24">
      <c r="A1715" s="25" t="s">
        <v>24</v>
      </c>
      <c r="B1715" s="6" t="s">
        <v>2280</v>
      </c>
      <c r="C1715" s="6" t="s">
        <v>26</v>
      </c>
      <c r="D1715" s="26" t="s">
        <v>32</v>
      </c>
      <c r="E1715" s="6" t="s">
        <v>2281</v>
      </c>
      <c r="F1715" s="6"/>
      <c r="G1715" s="6" t="str" cm="1">
        <f t="array" ref="G1715">_xlfn.LET(
 _xlpm.txt, TRIM(E1715),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 PCS SET-2628</v>
      </c>
      <c r="H1715" s="6" t="str">
        <f t="shared" si="130"/>
        <v>TOTAL 68760 SET</v>
      </c>
      <c r="I1715" s="6" t="str" cm="1">
        <f t="array" ref="I1715">_xlfn.LET(
 _xlpm.txt, E1715,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15" s="6" t="str" cm="1">
        <f t="array" ref="J1715">_xlfn.LET(
 _xlpm.txt, E1715,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15" s="6" t="e" cm="1">
        <f t="array" ref="K1715">_xlfn.LET(
 _xlpm.txt, E1715,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15" s="6" t="str">
        <f>IFERROR(_xlfn.TEXTAFTER(_xlfn.TEXTBEFORE(E1715," PER"),"USD ")," ")</f>
        <v xml:space="preserve"> </v>
      </c>
      <c r="M1715" s="6" t="e">
        <f t="shared" si="131"/>
        <v>#VALUE!</v>
      </c>
      <c r="N1715" s="6">
        <v>2330.1999999999998</v>
      </c>
      <c r="O1715" s="6" t="s">
        <v>28</v>
      </c>
      <c r="P1715" s="6">
        <v>990.76640199999997</v>
      </c>
      <c r="Q1715" s="6">
        <v>2308683.87</v>
      </c>
      <c r="R1715" s="6">
        <v>13.808590969999999</v>
      </c>
      <c r="S1715" s="6">
        <v>32176.778679999999</v>
      </c>
      <c r="T1715" s="27">
        <v>561471.9</v>
      </c>
      <c r="U1715" s="6">
        <f t="shared" si="132"/>
        <v>1004.5749929699999</v>
      </c>
      <c r="V1715" s="6">
        <f t="shared" si="133"/>
        <v>2018</v>
      </c>
      <c r="W1715" s="10" t="str">
        <f>IFERROR(VLOOKUP(VALUE(D1715),'HSN Lookup'!$A:$B,2,0),"Unknown")</f>
        <v>Household Steel Items</v>
      </c>
      <c r="X1715" s="6" t="str">
        <f t="shared" si="134"/>
        <v>Other</v>
      </c>
    </row>
    <row r="1716" spans="1:24">
      <c r="A1716" s="25" t="s">
        <v>24</v>
      </c>
      <c r="B1716" s="6" t="s">
        <v>2280</v>
      </c>
      <c r="C1716" s="6" t="s">
        <v>26</v>
      </c>
      <c r="D1716" s="26" t="s">
        <v>32</v>
      </c>
      <c r="E1716" s="6" t="s">
        <v>2282</v>
      </c>
      <c r="F1716" s="6"/>
      <c r="G1716" s="6" t="str" cm="1">
        <f t="array" ref="G1716">_xlfn.LET(
 _xlpm.txt, TRIM(E1716),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716" s="6" t="str">
        <f t="shared" si="130"/>
        <v>TOTAL NT WT.4069.91 KGS</v>
      </c>
      <c r="I1716" s="6" t="str" cm="1">
        <f t="array" ref="I1716">_xlfn.LET(
 _xlpm.txt, E1716,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16" s="6" t="str" cm="1">
        <f t="array" ref="J1716">_xlfn.LET(
 _xlpm.txt, E1716,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16" s="6" t="e" cm="1">
        <f t="array" ref="K1716">_xlfn.LET(
 _xlpm.txt, E1716,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16" s="6" t="str">
        <f>IFERROR(_xlfn.TEXTAFTER(_xlfn.TEXTBEFORE(E1716," PER"),"USD ")," ")</f>
        <v xml:space="preserve"> </v>
      </c>
      <c r="M1716" s="6" t="e">
        <f t="shared" si="131"/>
        <v>#VALUE!</v>
      </c>
      <c r="N1716" s="6">
        <v>23580</v>
      </c>
      <c r="O1716" s="6" t="s">
        <v>1081</v>
      </c>
      <c r="P1716" s="6">
        <v>83.975290920000006</v>
      </c>
      <c r="Q1716" s="6">
        <v>1980137.36</v>
      </c>
      <c r="R1716" s="6">
        <v>1.1703873300000001</v>
      </c>
      <c r="S1716" s="6">
        <v>27597.733240000001</v>
      </c>
      <c r="T1716" s="27">
        <v>481569.4</v>
      </c>
      <c r="U1716" s="6">
        <f t="shared" si="132"/>
        <v>85.145678250000003</v>
      </c>
      <c r="V1716" s="6">
        <f t="shared" si="133"/>
        <v>2018</v>
      </c>
      <c r="W1716" s="10" t="str">
        <f>IFERROR(VLOOKUP(VALUE(D1716),'HSN Lookup'!$A:$B,2,0),"Unknown")</f>
        <v>Household Steel Items</v>
      </c>
      <c r="X1716" s="6" t="str">
        <f t="shared" si="134"/>
        <v>Other</v>
      </c>
    </row>
    <row r="1717" spans="1:24">
      <c r="A1717" s="25" t="s">
        <v>24</v>
      </c>
      <c r="B1717" s="6" t="s">
        <v>2280</v>
      </c>
      <c r="C1717" s="6" t="s">
        <v>26</v>
      </c>
      <c r="D1717" s="26" t="s">
        <v>32</v>
      </c>
      <c r="E1717" s="6" t="s">
        <v>2283</v>
      </c>
      <c r="F1717" s="6"/>
      <c r="G1717" s="6" t="str" cm="1">
        <f t="array" ref="G1717">_xlfn.LET(
 _xlpm.txt, TRIM(E1717),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717" s="6" t="str">
        <f t="shared" si="130"/>
        <v>TOTAL NET WT.1466.40 KGS</v>
      </c>
      <c r="I1717" s="6" t="str" cm="1">
        <f t="array" ref="I1717">_xlfn.LET(
 _xlpm.txt, E1717,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17" s="6" t="str" cm="1">
        <f t="array" ref="J1717">_xlfn.LET(
 _xlpm.txt, E1717,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17" s="6" t="e" cm="1">
        <f t="array" ref="K1717">_xlfn.LET(
 _xlpm.txt, E1717,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17" s="6" t="str">
        <f>IFERROR(_xlfn.TEXTAFTER(_xlfn.TEXTBEFORE(E1717," PER"),"USD ")," ")</f>
        <v xml:space="preserve"> </v>
      </c>
      <c r="M1717" s="6" t="e">
        <f t="shared" si="131"/>
        <v>#VALUE!</v>
      </c>
      <c r="N1717" s="6">
        <v>15600</v>
      </c>
      <c r="O1717" s="6" t="s">
        <v>1081</v>
      </c>
      <c r="P1717" s="6">
        <v>33.151211539999998</v>
      </c>
      <c r="Q1717" s="6">
        <v>517158.9</v>
      </c>
      <c r="R1717" s="6">
        <v>0.46203779099999998</v>
      </c>
      <c r="S1717" s="6">
        <v>7207.7895470000003</v>
      </c>
      <c r="T1717" s="27">
        <v>125773.1</v>
      </c>
      <c r="U1717" s="6">
        <f t="shared" si="132"/>
        <v>33.613249330999999</v>
      </c>
      <c r="V1717" s="6">
        <f t="shared" si="133"/>
        <v>2018</v>
      </c>
      <c r="W1717" s="10" t="str">
        <f>IFERROR(VLOOKUP(VALUE(D1717),'HSN Lookup'!$A:$B,2,0),"Unknown")</f>
        <v>Household Steel Items</v>
      </c>
      <c r="X1717" s="6" t="str">
        <f t="shared" si="134"/>
        <v>Other</v>
      </c>
    </row>
    <row r="1718" spans="1:24">
      <c r="A1718" s="25" t="s">
        <v>24</v>
      </c>
      <c r="B1718" s="6" t="s">
        <v>2280</v>
      </c>
      <c r="C1718" s="6" t="s">
        <v>26</v>
      </c>
      <c r="D1718" s="26" t="s">
        <v>32</v>
      </c>
      <c r="E1718" s="6" t="s">
        <v>2284</v>
      </c>
      <c r="F1718" s="6"/>
      <c r="G1718" s="6" t="str" cm="1">
        <f t="array" ref="G1718">_xlfn.LET(
 _xlpm.txt, TRIM(E1718),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718" s="6" t="str">
        <f t="shared" si="130"/>
        <v>TOTAL NTWT.3289.39 KGS</v>
      </c>
      <c r="I1718" s="6" t="str" cm="1">
        <f t="array" ref="I1718">_xlfn.LET(
 _xlpm.txt, E1718,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18" s="6" t="str" cm="1">
        <f t="array" ref="J1718">_xlfn.LET(
 _xlpm.txt, E1718,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18" s="6" t="e" cm="1">
        <f t="array" ref="K1718">_xlfn.LET(
 _xlpm.txt, E1718,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18" s="6" t="str">
        <f>IFERROR(_xlfn.TEXTAFTER(_xlfn.TEXTBEFORE(E1718," PER"),"USD ")," ")</f>
        <v xml:space="preserve"> </v>
      </c>
      <c r="M1718" s="6" t="e">
        <f t="shared" si="131"/>
        <v>#VALUE!</v>
      </c>
      <c r="N1718" s="6">
        <v>19080</v>
      </c>
      <c r="O1718" s="6" t="s">
        <v>1081</v>
      </c>
      <c r="P1718" s="6">
        <v>75.554843820000002</v>
      </c>
      <c r="Q1718" s="6">
        <v>1441586.42</v>
      </c>
      <c r="R1718" s="6">
        <v>1.053029182</v>
      </c>
      <c r="S1718" s="6">
        <v>20091.79679</v>
      </c>
      <c r="T1718" s="27">
        <v>350593.8</v>
      </c>
      <c r="U1718" s="6">
        <f t="shared" si="132"/>
        <v>76.607873002000005</v>
      </c>
      <c r="V1718" s="6">
        <f t="shared" si="133"/>
        <v>2018</v>
      </c>
      <c r="W1718" s="10" t="str">
        <f>IFERROR(VLOOKUP(VALUE(D1718),'HSN Lookup'!$A:$B,2,0),"Unknown")</f>
        <v>Household Steel Items</v>
      </c>
      <c r="X1718" s="6" t="str">
        <f t="shared" si="134"/>
        <v>Other</v>
      </c>
    </row>
    <row r="1719" spans="1:24">
      <c r="A1719" s="25" t="s">
        <v>24</v>
      </c>
      <c r="B1719" s="6" t="s">
        <v>2285</v>
      </c>
      <c r="C1719" s="6" t="s">
        <v>26</v>
      </c>
      <c r="D1719" s="26" t="s">
        <v>32</v>
      </c>
      <c r="E1719" s="6" t="s">
        <v>2286</v>
      </c>
      <c r="F1719" s="6"/>
      <c r="G1719" s="6" t="str" cm="1">
        <f t="array" ref="G1719">_xlfn.LET(
 _xlpm.txt, TRIM(E1719),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</v>
      </c>
      <c r="H1719" s="6" t="str">
        <f t="shared" si="130"/>
        <v>ITEM NO: KWB-600F</v>
      </c>
      <c r="I1719" s="6" t="str" cm="1">
        <f t="array" ref="I1719">_xlfn.LET(
 _xlpm.txt, E1719,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19" s="6" t="str" cm="1">
        <f t="array" ref="J1719">_xlfn.LET(
 _xlpm.txt, E1719,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19" s="6" t="e" cm="1">
        <f t="array" ref="K1719">_xlfn.LET(
 _xlpm.txt, E1719,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19" s="6" t="str">
        <f>IFERROR(_xlfn.TEXTAFTER(_xlfn.TEXTBEFORE(E1719," PER"),"USD ")," ")</f>
        <v xml:space="preserve"> </v>
      </c>
      <c r="M1719" s="6" t="e">
        <f t="shared" si="131"/>
        <v>#VALUE!</v>
      </c>
      <c r="N1719" s="6">
        <v>7875</v>
      </c>
      <c r="O1719" s="6" t="s">
        <v>28</v>
      </c>
      <c r="P1719" s="6">
        <v>498.23111239999997</v>
      </c>
      <c r="Q1719" s="6">
        <v>3923570.01</v>
      </c>
      <c r="R1719" s="6">
        <v>6.9439876290000004</v>
      </c>
      <c r="S1719" s="6">
        <v>54683.902580000002</v>
      </c>
      <c r="T1719" s="27">
        <v>954212.2</v>
      </c>
      <c r="U1719" s="6">
        <f t="shared" si="132"/>
        <v>505.17510002899996</v>
      </c>
      <c r="V1719" s="6">
        <f t="shared" si="133"/>
        <v>2018</v>
      </c>
      <c r="W1719" s="10" t="str">
        <f>IFERROR(VLOOKUP(VALUE(D1719),'HSN Lookup'!$A:$B,2,0),"Unknown")</f>
        <v>Household Steel Items</v>
      </c>
      <c r="X1719" s="6" t="str">
        <f t="shared" si="134"/>
        <v>Other</v>
      </c>
    </row>
    <row r="1720" spans="1:24">
      <c r="A1720" s="25" t="s">
        <v>24</v>
      </c>
      <c r="B1720" s="6" t="s">
        <v>2287</v>
      </c>
      <c r="C1720" s="6" t="s">
        <v>26</v>
      </c>
      <c r="D1720" s="26" t="s">
        <v>29</v>
      </c>
      <c r="E1720" s="6" t="s">
        <v>2288</v>
      </c>
      <c r="F1720" s="6"/>
      <c r="G1720" s="6" t="str" cm="1">
        <f t="array" ref="G1720">_xlfn.LET(
 _xlpm.txt, TRIM(E1720),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-ANG-537</v>
      </c>
      <c r="H1720" s="6" t="str">
        <f t="shared" si="130"/>
        <v>TOTAL NET WT.5905.50 KGS</v>
      </c>
      <c r="I1720" s="6" t="str" cm="1">
        <f t="array" ref="I1720">_xlfn.LET(
 _xlpm.txt, E1720,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20" s="6" t="str" cm="1">
        <f t="array" ref="J1720">_xlfn.LET(
 _xlpm.txt, E1720,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20" s="6" t="e" cm="1">
        <f t="array" ref="K1720">_xlfn.LET(
 _xlpm.txt, E1720,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20" s="6" t="str">
        <f>IFERROR(_xlfn.TEXTAFTER(_xlfn.TEXTBEFORE(E1720," PER"),"USD ")," ")</f>
        <v xml:space="preserve"> </v>
      </c>
      <c r="M1720" s="6" t="e">
        <f t="shared" si="131"/>
        <v>#VALUE!</v>
      </c>
      <c r="N1720" s="6">
        <v>274320</v>
      </c>
      <c r="O1720" s="6" t="s">
        <v>1081</v>
      </c>
      <c r="P1720" s="6">
        <v>4.8963239649999997</v>
      </c>
      <c r="Q1720" s="6">
        <v>1343159.59</v>
      </c>
      <c r="R1720" s="6">
        <v>6.8241448999999996E-2</v>
      </c>
      <c r="S1720" s="6">
        <v>18719.994289999999</v>
      </c>
      <c r="T1720" s="27">
        <v>416110.9</v>
      </c>
      <c r="U1720" s="6">
        <f t="shared" si="132"/>
        <v>4.964565414</v>
      </c>
      <c r="V1720" s="6">
        <f t="shared" si="133"/>
        <v>2018</v>
      </c>
      <c r="W1720" s="10" t="str">
        <f>IFERROR(VLOOKUP(VALUE(D1720),'HSN Lookup'!$A:$B,2,0),"Unknown")</f>
        <v>Steel Scrubbers</v>
      </c>
      <c r="X1720" s="6" t="str">
        <f t="shared" si="134"/>
        <v>Scrubber</v>
      </c>
    </row>
    <row r="1721" spans="1:24">
      <c r="A1721" s="25" t="s">
        <v>24</v>
      </c>
      <c r="B1721" s="6" t="s">
        <v>2289</v>
      </c>
      <c r="C1721" s="6" t="s">
        <v>26</v>
      </c>
      <c r="D1721" s="26" t="s">
        <v>32</v>
      </c>
      <c r="E1721" s="6" t="s">
        <v>2290</v>
      </c>
      <c r="F1721" s="6"/>
      <c r="G1721" s="6" t="str" cm="1">
        <f t="array" ref="G1721">_xlfn.LET(
 _xlpm.txt, TRIM(E1721),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721" s="6" t="str">
        <f t="shared" si="130"/>
        <v>TOTAL NET WT.2318.40 KGS</v>
      </c>
      <c r="I1721" s="6" t="str" cm="1">
        <f t="array" ref="I1721">_xlfn.LET(
 _xlpm.txt, E1721,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21" s="6" t="str" cm="1">
        <f t="array" ref="J1721">_xlfn.LET(
 _xlpm.txt, E1721,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21" s="6" t="e" cm="1">
        <f t="array" ref="K1721">_xlfn.LET(
 _xlpm.txt, E1721,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21" s="6" t="str">
        <f>IFERROR(_xlfn.TEXTAFTER(_xlfn.TEXTBEFORE(E1721," PER"),"USD ")," ")</f>
        <v xml:space="preserve"> </v>
      </c>
      <c r="M1721" s="6" t="e">
        <f t="shared" si="131"/>
        <v>#VALUE!</v>
      </c>
      <c r="N1721" s="6">
        <v>50400</v>
      </c>
      <c r="O1721" s="6" t="s">
        <v>1081</v>
      </c>
      <c r="P1721" s="6">
        <v>22.76209266</v>
      </c>
      <c r="Q1721" s="6">
        <v>1147209.47</v>
      </c>
      <c r="R1721" s="6">
        <v>0.31724171000000001</v>
      </c>
      <c r="S1721" s="6">
        <v>15988.98216</v>
      </c>
      <c r="T1721" s="27">
        <v>279001.3</v>
      </c>
      <c r="U1721" s="6">
        <f t="shared" si="132"/>
        <v>23.079334370000002</v>
      </c>
      <c r="V1721" s="6">
        <f t="shared" si="133"/>
        <v>2018</v>
      </c>
      <c r="W1721" s="10" t="str">
        <f>IFERROR(VLOOKUP(VALUE(D1721),'HSN Lookup'!$A:$B,2,0),"Unknown")</f>
        <v>Household Steel Items</v>
      </c>
      <c r="X1721" s="6" t="str">
        <f t="shared" si="134"/>
        <v>Tea Strainer</v>
      </c>
    </row>
    <row r="1722" spans="1:24">
      <c r="A1722" s="25" t="s">
        <v>24</v>
      </c>
      <c r="B1722" s="6" t="s">
        <v>2289</v>
      </c>
      <c r="C1722" s="6" t="s">
        <v>26</v>
      </c>
      <c r="D1722" s="26" t="s">
        <v>32</v>
      </c>
      <c r="E1722" s="6" t="s">
        <v>2291</v>
      </c>
      <c r="F1722" s="6"/>
      <c r="G1722" s="6" t="str" cm="1">
        <f t="array" ref="G1722">_xlfn.LET(
 _xlpm.txt, TRIM(E1722),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SL-01</v>
      </c>
      <c r="H1722" s="6" t="str">
        <f t="shared" si="130"/>
        <v>TOTAL NT WT.5075.46 KGS</v>
      </c>
      <c r="I1722" s="6" t="str" cm="1">
        <f t="array" ref="I1722">_xlfn.LET(
 _xlpm.txt, E1722,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22" s="6" t="str" cm="1">
        <f t="array" ref="J1722">_xlfn.LET(
 _xlpm.txt, E1722,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22" s="6" t="e" cm="1">
        <f t="array" ref="K1722">_xlfn.LET(
 _xlpm.txt, E1722,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22" s="6" t="str">
        <f>IFERROR(_xlfn.TEXTAFTER(_xlfn.TEXTBEFORE(E1722," PER"),"USD ")," ")</f>
        <v xml:space="preserve"> </v>
      </c>
      <c r="M1722" s="6" t="e">
        <f t="shared" si="131"/>
        <v>#VALUE!</v>
      </c>
      <c r="N1722" s="6">
        <v>26028</v>
      </c>
      <c r="O1722" s="6" t="s">
        <v>1081</v>
      </c>
      <c r="P1722" s="6">
        <v>95.152162290000007</v>
      </c>
      <c r="Q1722" s="6">
        <v>2476620.48</v>
      </c>
      <c r="R1722" s="6">
        <v>1.326162541</v>
      </c>
      <c r="S1722" s="6">
        <v>34517.358610000003</v>
      </c>
      <c r="T1722" s="27">
        <v>602314.1</v>
      </c>
      <c r="U1722" s="6">
        <f t="shared" si="132"/>
        <v>96.478324831000009</v>
      </c>
      <c r="V1722" s="6">
        <f t="shared" si="133"/>
        <v>2018</v>
      </c>
      <c r="W1722" s="10" t="str">
        <f>IFERROR(VLOOKUP(VALUE(D1722),'HSN Lookup'!$A:$B,2,0),"Unknown")</f>
        <v>Household Steel Items</v>
      </c>
      <c r="X1722" s="6" t="str">
        <f t="shared" si="134"/>
        <v>Other</v>
      </c>
    </row>
    <row r="1723" spans="1:24">
      <c r="A1723" s="25" t="s">
        <v>24</v>
      </c>
      <c r="B1723" s="6" t="s">
        <v>2289</v>
      </c>
      <c r="C1723" s="6" t="s">
        <v>26</v>
      </c>
      <c r="D1723" s="26" t="s">
        <v>32</v>
      </c>
      <c r="E1723" s="6" t="s">
        <v>2292</v>
      </c>
      <c r="F1723" s="6"/>
      <c r="G1723" s="6" t="str" cm="1">
        <f t="array" ref="G1723">_xlfn.LET(
 _xlpm.txt, TRIM(E1723),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723" s="6" t="str">
        <f t="shared" si="130"/>
        <v>TOTAL NET WT.5854.32 KGS</v>
      </c>
      <c r="I1723" s="6" t="str" cm="1">
        <f t="array" ref="I1723">_xlfn.LET(
 _xlpm.txt, E1723,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23" s="6" t="str" cm="1">
        <f t="array" ref="J1723">_xlfn.LET(
 _xlpm.txt, E1723,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23" s="6" t="e" cm="1">
        <f t="array" ref="K1723">_xlfn.LET(
 _xlpm.txt, E1723,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23" s="6" t="str">
        <f>IFERROR(_xlfn.TEXTAFTER(_xlfn.TEXTBEFORE(E1723," PER"),"USD ")," ")</f>
        <v xml:space="preserve"> </v>
      </c>
      <c r="M1723" s="6" t="e">
        <f t="shared" si="131"/>
        <v>#VALUE!</v>
      </c>
      <c r="N1723" s="6">
        <v>62280</v>
      </c>
      <c r="O1723" s="6" t="s">
        <v>1081</v>
      </c>
      <c r="P1723" s="6">
        <v>32.49588215</v>
      </c>
      <c r="Q1723" s="6">
        <v>2023843.54</v>
      </c>
      <c r="R1723" s="6">
        <v>0.45290428100000002</v>
      </c>
      <c r="S1723" s="6">
        <v>28206.87861</v>
      </c>
      <c r="T1723" s="27">
        <v>492198.8</v>
      </c>
      <c r="U1723" s="6">
        <f t="shared" si="132"/>
        <v>32.948786431000002</v>
      </c>
      <c r="V1723" s="6">
        <f t="shared" si="133"/>
        <v>2018</v>
      </c>
      <c r="W1723" s="10" t="str">
        <f>IFERROR(VLOOKUP(VALUE(D1723),'HSN Lookup'!$A:$B,2,0),"Unknown")</f>
        <v>Household Steel Items</v>
      </c>
      <c r="X1723" s="6" t="str">
        <f t="shared" si="134"/>
        <v>Other</v>
      </c>
    </row>
    <row r="1724" spans="1:24">
      <c r="A1724" s="25" t="s">
        <v>24</v>
      </c>
      <c r="B1724" s="6" t="s">
        <v>2289</v>
      </c>
      <c r="C1724" s="6" t="s">
        <v>26</v>
      </c>
      <c r="D1724" s="26" t="s">
        <v>32</v>
      </c>
      <c r="E1724" s="6" t="s">
        <v>2293</v>
      </c>
      <c r="F1724" s="6"/>
      <c r="G1724" s="6" t="str" cm="1">
        <f t="array" ref="G1724">_xlfn.LET(
 _xlpm.txt, TRIM(E1724),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724" s="6" t="str">
        <f t="shared" si="130"/>
        <v>TOTAL NT WT.2606.832 KGS</v>
      </c>
      <c r="I1724" s="6" t="str" cm="1">
        <f t="array" ref="I1724">_xlfn.LET(
 _xlpm.txt, E1724,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24" s="6" t="str" cm="1">
        <f t="array" ref="J1724">_xlfn.LET(
 _xlpm.txt, E1724,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24" s="6" t="e" cm="1">
        <f t="array" ref="K1724">_xlfn.LET(
 _xlpm.txt, E1724,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24" s="6" t="str">
        <f>IFERROR(_xlfn.TEXTAFTER(_xlfn.TEXTBEFORE(E1724," PER"),"USD ")," ")</f>
        <v xml:space="preserve"> </v>
      </c>
      <c r="M1724" s="6" t="e">
        <f t="shared" si="131"/>
        <v>#VALUE!</v>
      </c>
      <c r="N1724" s="6">
        <v>15156</v>
      </c>
      <c r="O1724" s="6" t="s">
        <v>1081</v>
      </c>
      <c r="P1724" s="6">
        <v>85.28289126</v>
      </c>
      <c r="Q1724" s="6">
        <v>1292547.5</v>
      </c>
      <c r="R1724" s="6">
        <v>1.1886117249999999</v>
      </c>
      <c r="S1724" s="6">
        <v>18014.599300000002</v>
      </c>
      <c r="T1724" s="27">
        <v>314347.59999999998</v>
      </c>
      <c r="U1724" s="6">
        <f t="shared" si="132"/>
        <v>86.471502985000001</v>
      </c>
      <c r="V1724" s="6">
        <f t="shared" si="133"/>
        <v>2018</v>
      </c>
      <c r="W1724" s="10" t="str">
        <f>IFERROR(VLOOKUP(VALUE(D1724),'HSN Lookup'!$A:$B,2,0),"Unknown")</f>
        <v>Household Steel Items</v>
      </c>
      <c r="X1724" s="6" t="str">
        <f t="shared" si="134"/>
        <v>Other</v>
      </c>
    </row>
    <row r="1725" spans="1:24">
      <c r="A1725" s="25" t="s">
        <v>24</v>
      </c>
      <c r="B1725" s="6" t="s">
        <v>2294</v>
      </c>
      <c r="C1725" s="6" t="s">
        <v>26</v>
      </c>
      <c r="D1725" s="26" t="s">
        <v>29</v>
      </c>
      <c r="E1725" s="6" t="s">
        <v>2295</v>
      </c>
      <c r="F1725" s="6" t="str">
        <f>LEFT(E1725, FIND(" ", E1725)-1)</f>
        <v>8001-1PCS</v>
      </c>
      <c r="G1725" s="6" t="str" cm="1">
        <f t="array" ref="G1725">_xlfn.LET(
 _xlpm.txt, TRIM(E1725),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STEEL SCRUBBER</v>
      </c>
      <c r="H1725" s="6" t="str">
        <f t="shared" si="130"/>
        <v>MADE UP MILD STEEL</v>
      </c>
      <c r="I1725" s="6" t="str" cm="1">
        <f t="array" ref="I1725">_xlfn.LET(
 _xlpm.txt, E1725,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25" s="6" t="str" cm="1">
        <f t="array" ref="J1725">_xlfn.LET(
 _xlpm.txt, E1725,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25" s="6" t="e" cm="1">
        <f t="array" ref="K1725">_xlfn.LET(
 _xlpm.txt, E1725,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25" s="6" t="str">
        <f>IFERROR(_xlfn.TEXTAFTER(_xlfn.TEXTBEFORE(E1725," PER"),"USD ")," ")</f>
        <v xml:space="preserve"> </v>
      </c>
      <c r="M1725" s="6" t="e">
        <f t="shared" si="131"/>
        <v>#VALUE!</v>
      </c>
      <c r="N1725" s="6">
        <v>83000</v>
      </c>
      <c r="O1725" s="6" t="s">
        <v>2199</v>
      </c>
      <c r="P1725" s="6">
        <v>7.2763420480000001</v>
      </c>
      <c r="Q1725" s="6">
        <v>603936.39</v>
      </c>
      <c r="R1725" s="6">
        <v>0.101412433</v>
      </c>
      <c r="S1725" s="6">
        <v>8417.2319160000006</v>
      </c>
      <c r="T1725" s="27">
        <v>187099.5</v>
      </c>
      <c r="U1725" s="6">
        <f t="shared" si="132"/>
        <v>7.3777544810000002</v>
      </c>
      <c r="V1725" s="6">
        <f t="shared" si="133"/>
        <v>2018</v>
      </c>
      <c r="W1725" s="10" t="str">
        <f>IFERROR(VLOOKUP(VALUE(D1725),'HSN Lookup'!$A:$B,2,0),"Unknown")</f>
        <v>Steel Scrubbers</v>
      </c>
      <c r="X1725" s="6" t="str">
        <f t="shared" si="134"/>
        <v>Scrubber</v>
      </c>
    </row>
    <row r="1726" spans="1:24">
      <c r="A1726" s="25" t="s">
        <v>24</v>
      </c>
      <c r="B1726" s="6" t="s">
        <v>2296</v>
      </c>
      <c r="C1726" s="6" t="s">
        <v>26</v>
      </c>
      <c r="D1726" s="26" t="s">
        <v>32</v>
      </c>
      <c r="E1726" s="6" t="s">
        <v>2297</v>
      </c>
      <c r="F1726" s="6"/>
      <c r="G1726" s="6" t="str" cm="1">
        <f t="array" ref="G1726">_xlfn.LET(
 _xlpm.txt, TRIM(E1726),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-6856</v>
      </c>
      <c r="H1726" s="6" t="str">
        <f t="shared" si="130"/>
        <v>TOTAL NET WT.4400 KGS</v>
      </c>
      <c r="I1726" s="6" t="str" cm="1">
        <f t="array" ref="I1726">_xlfn.LET(
 _xlpm.txt, E1726,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26" s="6" t="str" cm="1">
        <f t="array" ref="J1726">_xlfn.LET(
 _xlpm.txt, E1726,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26" s="6" t="e" cm="1">
        <f t="array" ref="K1726">_xlfn.LET(
 _xlpm.txt, E1726,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26" s="6" t="str">
        <f>IFERROR(_xlfn.TEXTAFTER(_xlfn.TEXTBEFORE(E1726," PER"),"USD ")," ")</f>
        <v xml:space="preserve"> </v>
      </c>
      <c r="M1726" s="6" t="e">
        <f t="shared" si="131"/>
        <v>#VALUE!</v>
      </c>
      <c r="N1726" s="6">
        <v>52800</v>
      </c>
      <c r="O1726" s="6" t="s">
        <v>1081</v>
      </c>
      <c r="P1726" s="6">
        <v>44.5127661</v>
      </c>
      <c r="Q1726" s="6">
        <v>2350274.0499999998</v>
      </c>
      <c r="R1726" s="6">
        <v>0.61018185199999997</v>
      </c>
      <c r="S1726" s="6">
        <v>32217.601780000001</v>
      </c>
      <c r="T1726" s="27">
        <v>571586.6</v>
      </c>
      <c r="U1726" s="6">
        <f t="shared" si="132"/>
        <v>45.122947951999997</v>
      </c>
      <c r="V1726" s="6">
        <f t="shared" si="133"/>
        <v>2018</v>
      </c>
      <c r="W1726" s="10" t="str">
        <f>IFERROR(VLOOKUP(VALUE(D1726),'HSN Lookup'!$A:$B,2,0),"Unknown")</f>
        <v>Household Steel Items</v>
      </c>
      <c r="X1726" s="6" t="str">
        <f t="shared" si="134"/>
        <v>Other</v>
      </c>
    </row>
    <row r="1727" spans="1:24">
      <c r="A1727" s="25" t="s">
        <v>24</v>
      </c>
      <c r="B1727" s="6" t="s">
        <v>2298</v>
      </c>
      <c r="C1727" s="6" t="s">
        <v>26</v>
      </c>
      <c r="D1727" s="26" t="s">
        <v>32</v>
      </c>
      <c r="E1727" s="6" t="s">
        <v>2299</v>
      </c>
      <c r="F1727" s="6" t="str">
        <f>LEFT(E1727, FIND(" ", E1727)-1)</f>
        <v>RYX-02-021A</v>
      </c>
      <c r="G1727" s="6" t="str" cm="1">
        <f t="array" ref="G1727">_xlfn.LET(
 _xlpm.txt, TRIM(E1727),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27" s="6" t="str">
        <f t="shared" si="130"/>
        <v>OTHER ARTICLES OF HOUSEHOLD OF IRON &amp; STEEL</v>
      </c>
      <c r="I1727" s="6" t="str" cm="1">
        <f t="array" ref="I1727">_xlfn.LET(
 _xlpm.txt, E1727,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27" s="6" t="str" cm="1">
        <f t="array" ref="J1727">_xlfn.LET(
 _xlpm.txt, E1727,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27" s="6" t="e" cm="1">
        <f t="array" ref="K1727">_xlfn.LET(
 _xlpm.txt, E1727,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27" s="6" t="str">
        <f>IFERROR(_xlfn.TEXTAFTER(_xlfn.TEXTBEFORE(E1727," PER"),"USD ")," ")</f>
        <v xml:space="preserve"> </v>
      </c>
      <c r="M1727" s="6" t="e">
        <f t="shared" si="131"/>
        <v>#VALUE!</v>
      </c>
      <c r="N1727" s="6">
        <v>2592</v>
      </c>
      <c r="O1727" s="6" t="s">
        <v>1081</v>
      </c>
      <c r="P1727" s="6">
        <v>693.18043980000004</v>
      </c>
      <c r="Q1727" s="6">
        <v>1796723.7</v>
      </c>
      <c r="R1727" s="6">
        <v>9.5021307719999992</v>
      </c>
      <c r="S1727" s="6">
        <v>24629.522959999998</v>
      </c>
      <c r="T1727" s="27">
        <v>436963.2</v>
      </c>
      <c r="U1727" s="6">
        <f t="shared" si="132"/>
        <v>702.68257057200003</v>
      </c>
      <c r="V1727" s="6">
        <f t="shared" si="133"/>
        <v>2018</v>
      </c>
      <c r="W1727" s="10" t="str">
        <f>IFERROR(VLOOKUP(VALUE(D1727),'HSN Lookup'!$A:$B,2,0),"Unknown")</f>
        <v>Household Steel Items</v>
      </c>
      <c r="X1727" s="6" t="str">
        <f t="shared" si="134"/>
        <v>Cloth Stand</v>
      </c>
    </row>
    <row r="1728" spans="1:24">
      <c r="A1728" s="25" t="s">
        <v>24</v>
      </c>
      <c r="B1728" s="6" t="s">
        <v>2300</v>
      </c>
      <c r="C1728" s="6" t="s">
        <v>26</v>
      </c>
      <c r="D1728" s="26" t="s">
        <v>32</v>
      </c>
      <c r="E1728" s="6" t="s">
        <v>2301</v>
      </c>
      <c r="F1728" s="6"/>
      <c r="G1728" s="6" t="str" cm="1">
        <f t="array" ref="G1728">_xlfn.LET(
 _xlpm.txt, TRIM(E1728),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STRAINER-NP-55</v>
      </c>
      <c r="H1728" s="6" t="str">
        <f t="shared" si="130"/>
        <v>TOTAL 2268 KGS</v>
      </c>
      <c r="I1728" s="6" t="str" cm="1">
        <f t="array" ref="I1728">_xlfn.LET(
 _xlpm.txt, E1728,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28" s="6" t="str" cm="1">
        <f t="array" ref="J1728">_xlfn.LET(
 _xlpm.txt, E1728,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28" s="6" t="e" cm="1">
        <f t="array" ref="K1728">_xlfn.LET(
 _xlpm.txt, E1728,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28" s="6" t="str">
        <f>IFERROR(_xlfn.TEXTAFTER(_xlfn.TEXTBEFORE(E1728," PER"),"USD ")," ")</f>
        <v xml:space="preserve"> </v>
      </c>
      <c r="M1728" s="6" t="e">
        <f t="shared" si="131"/>
        <v>#VALUE!</v>
      </c>
      <c r="N1728" s="6">
        <v>50400</v>
      </c>
      <c r="O1728" s="6" t="s">
        <v>1081</v>
      </c>
      <c r="P1728" s="6">
        <v>23.080388289999998</v>
      </c>
      <c r="Q1728" s="6">
        <v>1163251.57</v>
      </c>
      <c r="R1728" s="6">
        <v>0.31638640600000001</v>
      </c>
      <c r="S1728" s="6">
        <v>15945.87485</v>
      </c>
      <c r="T1728" s="27">
        <v>282902.8</v>
      </c>
      <c r="U1728" s="6">
        <f t="shared" si="132"/>
        <v>23.396774695999998</v>
      </c>
      <c r="V1728" s="6">
        <f t="shared" si="133"/>
        <v>2018</v>
      </c>
      <c r="W1728" s="10" t="str">
        <f>IFERROR(VLOOKUP(VALUE(D1728),'HSN Lookup'!$A:$B,2,0),"Unknown")</f>
        <v>Household Steel Items</v>
      </c>
      <c r="X1728" s="6" t="str">
        <f t="shared" si="134"/>
        <v>Tea Strainer</v>
      </c>
    </row>
    <row r="1729" spans="1:24">
      <c r="A1729" s="25" t="s">
        <v>24</v>
      </c>
      <c r="B1729" s="6" t="s">
        <v>2300</v>
      </c>
      <c r="C1729" s="6" t="s">
        <v>26</v>
      </c>
      <c r="D1729" s="26" t="s">
        <v>32</v>
      </c>
      <c r="E1729" s="6" t="s">
        <v>2302</v>
      </c>
      <c r="F1729" s="6"/>
      <c r="G1729" s="6" t="str" cm="1">
        <f t="array" ref="G1729">_xlfn.LET(
 _xlpm.txt, TRIM(E1729),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STRAW 3PCS SET -SB-9</v>
      </c>
      <c r="H1729" s="6" t="str">
        <f t="shared" si="130"/>
        <v>TOTAL 34.00 KGS</v>
      </c>
      <c r="I1729" s="6" t="str" cm="1">
        <f t="array" ref="I1729">_xlfn.LET(
 _xlpm.txt, E1729,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29" s="6" t="str" cm="1">
        <f t="array" ref="J1729">_xlfn.LET(
 _xlpm.txt, E1729,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29" s="6" t="e" cm="1">
        <f t="array" ref="K1729">_xlfn.LET(
 _xlpm.txt, E1729,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29" s="6" t="str">
        <f>IFERROR(_xlfn.TEXTAFTER(_xlfn.TEXTBEFORE(E1729," PER"),"USD ")," ")</f>
        <v xml:space="preserve"> </v>
      </c>
      <c r="M1729" s="6" t="e">
        <f t="shared" si="131"/>
        <v>#VALUE!</v>
      </c>
      <c r="N1729" s="6">
        <v>1000</v>
      </c>
      <c r="O1729" s="6" t="s">
        <v>2199</v>
      </c>
      <c r="P1729" s="6">
        <v>28.183969999999999</v>
      </c>
      <c r="Q1729" s="6">
        <v>28183.97</v>
      </c>
      <c r="R1729" s="6">
        <v>0.38634640199999998</v>
      </c>
      <c r="S1729" s="6">
        <v>386.34640159999998</v>
      </c>
      <c r="T1729" s="27">
        <v>6854.3</v>
      </c>
      <c r="U1729" s="6">
        <f t="shared" si="132"/>
        <v>28.570316402</v>
      </c>
      <c r="V1729" s="6">
        <f t="shared" si="133"/>
        <v>2018</v>
      </c>
      <c r="W1729" s="10" t="str">
        <f>IFERROR(VLOOKUP(VALUE(D1729),'HSN Lookup'!$A:$B,2,0),"Unknown")</f>
        <v>Household Steel Items</v>
      </c>
      <c r="X1729" s="6" t="str">
        <f t="shared" si="134"/>
        <v>Other</v>
      </c>
    </row>
    <row r="1730" spans="1:24">
      <c r="A1730" s="25" t="s">
        <v>24</v>
      </c>
      <c r="B1730" s="6" t="s">
        <v>2300</v>
      </c>
      <c r="C1730" s="6" t="s">
        <v>26</v>
      </c>
      <c r="D1730" s="26" t="s">
        <v>32</v>
      </c>
      <c r="E1730" s="6" t="s">
        <v>2303</v>
      </c>
      <c r="F1730" s="6"/>
      <c r="G1730" s="6" t="str" cm="1">
        <f t="array" ref="G1730">_xlfn.LET(
 _xlpm.txt, TRIM(E1730),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730" s="6" t="str">
        <f t="shared" ref="H1730:H1793" si="135">IFERROR(
    IF(
       AND(ISNUMBER(FIND("(",E1730)),
           NOT(ISNUMBER(SEARCH("QTY", _xlfn.TEXTBEFORE(_xlfn.TEXTAFTER(E1730,"("), ")"))))
       ),
       _xlfn.TEXTBEFORE(_xlfn.TEXTAFTER(E1730,"("), ")"),
       LEFT(E1730, FIND(" ", E1730 &amp; " ") - 1)
    ),
"")</f>
        <v>TOTAL NET WT.2823.48 KGS</v>
      </c>
      <c r="I1730" s="6" t="str" cm="1">
        <f t="array" ref="I1730">_xlfn.LET(
 _xlpm.txt, E1730,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30" s="6" t="str" cm="1">
        <f t="array" ref="J1730">_xlfn.LET(
 _xlpm.txt, E1730,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30" s="6" t="e" cm="1">
        <f t="array" ref="K1730">_xlfn.LET(
 _xlpm.txt, E1730,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30" s="6" t="str">
        <f>IFERROR(_xlfn.TEXTAFTER(_xlfn.TEXTBEFORE(E1730," PER"),"USD ")," ")</f>
        <v xml:space="preserve"> </v>
      </c>
      <c r="M1730" s="6" t="e">
        <f t="shared" ref="M1730:M1793" si="136">IF(OR(K1730="PCS",K1730="PC",K1730="NOS"),"PCS",
IF(OR(K1730="SET",K1730="SETS"),"SET",
IF(K1730="PKT","PACK","OTHER")))</f>
        <v>#VALUE!</v>
      </c>
      <c r="N1730" s="6">
        <v>30360</v>
      </c>
      <c r="O1730" s="6" t="s">
        <v>1081</v>
      </c>
      <c r="P1730" s="6">
        <v>33.059038209999997</v>
      </c>
      <c r="Q1730" s="6">
        <v>1003672.4</v>
      </c>
      <c r="R1730" s="6">
        <v>0.45317393</v>
      </c>
      <c r="S1730" s="6">
        <v>13758.36052</v>
      </c>
      <c r="T1730" s="27">
        <v>244093.1</v>
      </c>
      <c r="U1730" s="6">
        <f t="shared" ref="U1730:U1793" si="137">P1730+R1730</f>
        <v>33.512212139999995</v>
      </c>
      <c r="V1730" s="6">
        <f t="shared" ref="V1730:V1793" si="138">YEAR(B1730)</f>
        <v>2018</v>
      </c>
      <c r="W1730" s="10" t="str">
        <f>IFERROR(VLOOKUP(VALUE(D1730),'HSN Lookup'!$A:$B,2,0),"Unknown")</f>
        <v>Household Steel Items</v>
      </c>
      <c r="X1730" s="6" t="str">
        <f t="shared" ref="X1730:X1793" si="139">IF(ISNUMBER(SEARCH("SCRUBBER",G1730)),"Scrubber",
 IF(ISNUMBER(SEARCH("STRAINER",G1730)),"Tea Strainer",
 IF(ISNUMBER(SEARCH("BASKET",G1730)),"Basket",
 IF(ISNUMBER(SEARCH("HANGER",G1730)),"Hanger",
 IF(ISNUMBER(SEARCH("STAND",G1730)),"Cloth Stand",
 IF(ISNUMBER(SEARCH("SPRINKLER",G1730)),"Sprinkler",
 IF(ISNUMBER(SEARCH("HOLDER",G1730)),"Holder",
 IF(ISNUMBER(SEARCH("LUNCH BOX",G1730)),"Lunch Box",
 "Other"))))))))</f>
        <v>Other</v>
      </c>
    </row>
    <row r="1731" spans="1:24">
      <c r="A1731" s="25" t="s">
        <v>24</v>
      </c>
      <c r="B1731" s="6" t="s">
        <v>2304</v>
      </c>
      <c r="C1731" s="6" t="s">
        <v>26</v>
      </c>
      <c r="D1731" s="26" t="s">
        <v>32</v>
      </c>
      <c r="E1731" s="6" t="s">
        <v>2305</v>
      </c>
      <c r="F1731" s="6"/>
      <c r="G1731" s="6" t="str" cm="1">
        <f t="array" ref="G1731">_xlfn.LET(
 _xlpm.txt, TRIM(E1731),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731" s="6" t="str">
        <f t="shared" si="135"/>
        <v>TOTAL NT WT.294.41 KGS</v>
      </c>
      <c r="I1731" s="6" t="str" cm="1">
        <f t="array" ref="I1731">_xlfn.LET(
 _xlpm.txt, E1731,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31" s="6" t="str" cm="1">
        <f t="array" ref="J1731">_xlfn.LET(
 _xlpm.txt, E1731,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31" s="6" t="e" cm="1">
        <f t="array" ref="K1731">_xlfn.LET(
 _xlpm.txt, E1731,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31" s="6" t="str">
        <f>IFERROR(_xlfn.TEXTAFTER(_xlfn.TEXTBEFORE(E1731," PER"),"USD ")," ")</f>
        <v xml:space="preserve"> </v>
      </c>
      <c r="M1731" s="6" t="e">
        <f t="shared" si="136"/>
        <v>#VALUE!</v>
      </c>
      <c r="N1731" s="6">
        <v>1692</v>
      </c>
      <c r="O1731" s="6" t="s">
        <v>1081</v>
      </c>
      <c r="P1731" s="6">
        <v>91.005531910000002</v>
      </c>
      <c r="Q1731" s="6">
        <v>153981.35999999999</v>
      </c>
      <c r="R1731" s="6">
        <v>1.2475055779999999</v>
      </c>
      <c r="S1731" s="6">
        <v>2110.779438</v>
      </c>
      <c r="T1731" s="27">
        <v>37448.199999999997</v>
      </c>
      <c r="U1731" s="6">
        <f t="shared" si="137"/>
        <v>92.253037488000004</v>
      </c>
      <c r="V1731" s="6">
        <f t="shared" si="138"/>
        <v>2018</v>
      </c>
      <c r="W1731" s="10" t="str">
        <f>IFERROR(VLOOKUP(VALUE(D1731),'HSN Lookup'!$A:$B,2,0),"Unknown")</f>
        <v>Household Steel Items</v>
      </c>
      <c r="X1731" s="6" t="str">
        <f t="shared" si="139"/>
        <v>Other</v>
      </c>
    </row>
    <row r="1732" spans="1:24">
      <c r="A1732" s="25" t="s">
        <v>24</v>
      </c>
      <c r="B1732" s="6" t="s">
        <v>2304</v>
      </c>
      <c r="C1732" s="6" t="s">
        <v>26</v>
      </c>
      <c r="D1732" s="26" t="s">
        <v>32</v>
      </c>
      <c r="E1732" s="6" t="s">
        <v>2306</v>
      </c>
      <c r="F1732" s="6"/>
      <c r="G1732" s="6" t="str" cm="1">
        <f t="array" ref="G1732">_xlfn.LET(
 _xlpm.txt, TRIM(E1732),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732" s="6" t="str">
        <f t="shared" si="135"/>
        <v>TOTAL NTWT.3476.16 KGS</v>
      </c>
      <c r="I1732" s="6" t="str" cm="1">
        <f t="array" ref="I1732">_xlfn.LET(
 _xlpm.txt, E1732,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32" s="6" t="str" cm="1">
        <f t="array" ref="J1732">_xlfn.LET(
 _xlpm.txt, E1732,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32" s="6" t="e" cm="1">
        <f t="array" ref="K1732">_xlfn.LET(
 _xlpm.txt, E1732,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32" s="6" t="str">
        <f>IFERROR(_xlfn.TEXTAFTER(_xlfn.TEXTBEFORE(E1732," PER"),"USD ")," ")</f>
        <v xml:space="preserve"> </v>
      </c>
      <c r="M1732" s="6" t="e">
        <f t="shared" si="136"/>
        <v>#VALUE!</v>
      </c>
      <c r="N1732" s="6">
        <v>20448</v>
      </c>
      <c r="O1732" s="6" t="s">
        <v>1081</v>
      </c>
      <c r="P1732" s="6">
        <v>79.648643879999995</v>
      </c>
      <c r="Q1732" s="6">
        <v>1628655.47</v>
      </c>
      <c r="R1732" s="6">
        <v>1.091825139</v>
      </c>
      <c r="S1732" s="6">
        <v>22325.640439999999</v>
      </c>
      <c r="T1732" s="27">
        <v>396089</v>
      </c>
      <c r="U1732" s="6">
        <f t="shared" si="137"/>
        <v>80.740469018999988</v>
      </c>
      <c r="V1732" s="6">
        <f t="shared" si="138"/>
        <v>2018</v>
      </c>
      <c r="W1732" s="10" t="str">
        <f>IFERROR(VLOOKUP(VALUE(D1732),'HSN Lookup'!$A:$B,2,0),"Unknown")</f>
        <v>Household Steel Items</v>
      </c>
      <c r="X1732" s="6" t="str">
        <f t="shared" si="139"/>
        <v>Other</v>
      </c>
    </row>
    <row r="1733" spans="1:24">
      <c r="A1733" s="25" t="s">
        <v>24</v>
      </c>
      <c r="B1733" s="6" t="s">
        <v>2304</v>
      </c>
      <c r="C1733" s="6" t="s">
        <v>26</v>
      </c>
      <c r="D1733" s="26" t="s">
        <v>32</v>
      </c>
      <c r="E1733" s="6" t="s">
        <v>2307</v>
      </c>
      <c r="F1733" s="6"/>
      <c r="G1733" s="6" t="str" cm="1">
        <f t="array" ref="G1733">_xlfn.LET(
 _xlpm.txt, TRIM(E1733),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GAMES BOTTLE 750ML S117-750 SB-08</v>
      </c>
      <c r="H1733" s="6" t="str">
        <f t="shared" si="135"/>
        <v>TOTAL NTWT. 295.20 KGS</v>
      </c>
      <c r="I1733" s="6" t="str" cm="1">
        <f t="array" ref="I1733">_xlfn.LET(
 _xlpm.txt, E1733,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33" s="6" t="str" cm="1">
        <f t="array" ref="J1733">_xlfn.LET(
 _xlpm.txt, E1733,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33" s="6" t="e" cm="1">
        <f t="array" ref="K1733">_xlfn.LET(
 _xlpm.txt, E1733,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33" s="6" t="str">
        <f>IFERROR(_xlfn.TEXTAFTER(_xlfn.TEXTBEFORE(E1733," PER"),"USD ")," ")</f>
        <v xml:space="preserve"> </v>
      </c>
      <c r="M1733" s="6" t="e">
        <f t="shared" si="136"/>
        <v>#VALUE!</v>
      </c>
      <c r="N1733" s="6">
        <v>1800</v>
      </c>
      <c r="O1733" s="6" t="s">
        <v>1081</v>
      </c>
      <c r="P1733" s="6">
        <v>92.509755560000002</v>
      </c>
      <c r="Q1733" s="6">
        <v>166517.56</v>
      </c>
      <c r="R1733" s="6">
        <v>1.268125505</v>
      </c>
      <c r="S1733" s="6">
        <v>2282.625908</v>
      </c>
      <c r="T1733" s="27">
        <v>40497.1</v>
      </c>
      <c r="U1733" s="6">
        <f t="shared" si="137"/>
        <v>93.777881065000003</v>
      </c>
      <c r="V1733" s="6">
        <f t="shared" si="138"/>
        <v>2018</v>
      </c>
      <c r="W1733" s="10" t="str">
        <f>IFERROR(VLOOKUP(VALUE(D1733),'HSN Lookup'!$A:$B,2,0),"Unknown")</f>
        <v>Household Steel Items</v>
      </c>
      <c r="X1733" s="6" t="str">
        <f t="shared" si="139"/>
        <v>Other</v>
      </c>
    </row>
    <row r="1734" spans="1:24">
      <c r="A1734" s="25" t="s">
        <v>24</v>
      </c>
      <c r="B1734" s="6" t="s">
        <v>2304</v>
      </c>
      <c r="C1734" s="6" t="s">
        <v>26</v>
      </c>
      <c r="D1734" s="26" t="s">
        <v>32</v>
      </c>
      <c r="E1734" s="6" t="s">
        <v>2308</v>
      </c>
      <c r="F1734" s="6"/>
      <c r="G1734" s="6" t="str" cm="1">
        <f t="array" ref="G1734">_xlfn.LET(
 _xlpm.txt, TRIM(E1734),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COCA BOTTLE 750ML SK750 SL-01</v>
      </c>
      <c r="H1734" s="6" t="str">
        <f t="shared" si="135"/>
        <v>TOTAL NT WT.3067.74 KGS</v>
      </c>
      <c r="I1734" s="6" t="str" cm="1">
        <f t="array" ref="I1734">_xlfn.LET(
 _xlpm.txt, E1734,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34" s="6" t="str" cm="1">
        <f t="array" ref="J1734">_xlfn.LET(
 _xlpm.txt, E1734,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34" s="6" t="e" cm="1">
        <f t="array" ref="K1734">_xlfn.LET(
 _xlpm.txt, E1734,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34" s="6" t="str">
        <f>IFERROR(_xlfn.TEXTAFTER(_xlfn.TEXTBEFORE(E1734," PER"),"USD ")," ")</f>
        <v xml:space="preserve"> </v>
      </c>
      <c r="M1734" s="6" t="e">
        <f t="shared" si="136"/>
        <v>#VALUE!</v>
      </c>
      <c r="N1734" s="6">
        <v>15732</v>
      </c>
      <c r="O1734" s="6" t="s">
        <v>1081</v>
      </c>
      <c r="P1734" s="6">
        <v>97.022427539999995</v>
      </c>
      <c r="Q1734" s="6">
        <v>1526356.83</v>
      </c>
      <c r="R1734" s="6">
        <v>1.3299852990000001</v>
      </c>
      <c r="S1734" s="6">
        <v>20923.328720000001</v>
      </c>
      <c r="T1734" s="27">
        <v>371210</v>
      </c>
      <c r="U1734" s="6">
        <f t="shared" si="137"/>
        <v>98.352412838999996</v>
      </c>
      <c r="V1734" s="6">
        <f t="shared" si="138"/>
        <v>2018</v>
      </c>
      <c r="W1734" s="10" t="str">
        <f>IFERROR(VLOOKUP(VALUE(D1734),'HSN Lookup'!$A:$B,2,0),"Unknown")</f>
        <v>Household Steel Items</v>
      </c>
      <c r="X1734" s="6" t="str">
        <f t="shared" si="139"/>
        <v>Other</v>
      </c>
    </row>
    <row r="1735" spans="1:24">
      <c r="A1735" s="25" t="s">
        <v>24</v>
      </c>
      <c r="B1735" s="6" t="s">
        <v>2309</v>
      </c>
      <c r="C1735" s="6" t="s">
        <v>26</v>
      </c>
      <c r="D1735" s="26" t="s">
        <v>32</v>
      </c>
      <c r="E1735" s="6" t="s">
        <v>2310</v>
      </c>
      <c r="F1735" s="6"/>
      <c r="G1735" s="6" t="str" cm="1">
        <f t="array" ref="G1735">_xlfn.LET(
 _xlpm.txt, TRIM(E1735),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BOX-SB-13</v>
      </c>
      <c r="H1735" s="6" t="str">
        <f t="shared" si="135"/>
        <v>TOTAL NET WT.83.92 KGS</v>
      </c>
      <c r="I1735" s="6" t="str" cm="1">
        <f t="array" ref="I1735">_xlfn.LET(
 _xlpm.txt, E1735,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35" s="6" t="str" cm="1">
        <f t="array" ref="J1735">_xlfn.LET(
 _xlpm.txt, E1735,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35" s="6" t="e" cm="1">
        <f t="array" ref="K1735">_xlfn.LET(
 _xlpm.txt, E1735,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35" s="6" t="str">
        <f>IFERROR(_xlfn.TEXTAFTER(_xlfn.TEXTBEFORE(E1735," PER"),"USD ")," ")</f>
        <v xml:space="preserve"> </v>
      </c>
      <c r="M1735" s="6" t="e">
        <f t="shared" si="136"/>
        <v>#VALUE!</v>
      </c>
      <c r="N1735" s="6">
        <v>252</v>
      </c>
      <c r="O1735" s="6" t="s">
        <v>1081</v>
      </c>
      <c r="P1735" s="6">
        <v>192.85273810000001</v>
      </c>
      <c r="Q1735" s="6">
        <v>48598.89</v>
      </c>
      <c r="R1735" s="6">
        <v>2.643629035</v>
      </c>
      <c r="S1735" s="6">
        <v>666.19451679999997</v>
      </c>
      <c r="T1735" s="27">
        <v>11819.3</v>
      </c>
      <c r="U1735" s="6">
        <f t="shared" si="137"/>
        <v>195.49636713500001</v>
      </c>
      <c r="V1735" s="6">
        <f t="shared" si="138"/>
        <v>2018</v>
      </c>
      <c r="W1735" s="10" t="str">
        <f>IFERROR(VLOOKUP(VALUE(D1735),'HSN Lookup'!$A:$B,2,0),"Unknown")</f>
        <v>Household Steel Items</v>
      </c>
      <c r="X1735" s="6" t="str">
        <f t="shared" si="139"/>
        <v>Lunch Box</v>
      </c>
    </row>
    <row r="1736" spans="1:24">
      <c r="A1736" s="25" t="s">
        <v>24</v>
      </c>
      <c r="B1736" s="6" t="s">
        <v>2309</v>
      </c>
      <c r="C1736" s="6" t="s">
        <v>26</v>
      </c>
      <c r="D1736" s="26" t="s">
        <v>32</v>
      </c>
      <c r="E1736" s="6" t="s">
        <v>2311</v>
      </c>
      <c r="F1736" s="6"/>
      <c r="G1736" s="6" t="str" cm="1">
        <f t="array" ref="G1736">_xlfn.LET(
 _xlpm.txt, TRIM(E1736),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LAYER-SB-14</v>
      </c>
      <c r="H1736" s="6" t="str">
        <f t="shared" si="135"/>
        <v>TOTAL NET WT.90.29 KGS</v>
      </c>
      <c r="I1736" s="6" t="str" cm="1">
        <f t="array" ref="I1736">_xlfn.LET(
 _xlpm.txt, E1736,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36" s="6" t="str" cm="1">
        <f t="array" ref="J1736">_xlfn.LET(
 _xlpm.txt, E1736,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36" s="6" t="e" cm="1">
        <f t="array" ref="K1736">_xlfn.LET(
 _xlpm.txt, E1736,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36" s="6" t="str">
        <f>IFERROR(_xlfn.TEXTAFTER(_xlfn.TEXTBEFORE(E1736," PER"),"USD ")," ")</f>
        <v xml:space="preserve"> </v>
      </c>
      <c r="M1736" s="6" t="e">
        <f t="shared" si="136"/>
        <v>#VALUE!</v>
      </c>
      <c r="N1736" s="6">
        <v>144</v>
      </c>
      <c r="O1736" s="6" t="s">
        <v>1081</v>
      </c>
      <c r="P1736" s="6">
        <v>327.54354169999999</v>
      </c>
      <c r="Q1736" s="6">
        <v>47166.27</v>
      </c>
      <c r="R1736" s="6">
        <v>4.4899731550000004</v>
      </c>
      <c r="S1736" s="6">
        <v>646.55613430000005</v>
      </c>
      <c r="T1736" s="27">
        <v>11470.9</v>
      </c>
      <c r="U1736" s="6">
        <f t="shared" si="137"/>
        <v>332.03351485499996</v>
      </c>
      <c r="V1736" s="6">
        <f t="shared" si="138"/>
        <v>2018</v>
      </c>
      <c r="W1736" s="10" t="str">
        <f>IFERROR(VLOOKUP(VALUE(D1736),'HSN Lookup'!$A:$B,2,0),"Unknown")</f>
        <v>Household Steel Items</v>
      </c>
      <c r="X1736" s="6" t="str">
        <f t="shared" si="139"/>
        <v>Lunch Box</v>
      </c>
    </row>
    <row r="1737" spans="1:24">
      <c r="A1737" s="25" t="s">
        <v>24</v>
      </c>
      <c r="B1737" s="6" t="s">
        <v>2312</v>
      </c>
      <c r="C1737" s="6" t="s">
        <v>26</v>
      </c>
      <c r="D1737" s="26" t="s">
        <v>29</v>
      </c>
      <c r="E1737" s="6" t="s">
        <v>2288</v>
      </c>
      <c r="F1737" s="6"/>
      <c r="G1737" s="6" t="str" cm="1">
        <f t="array" ref="G1737">_xlfn.LET(
 _xlpm.txt, TRIM(E1737),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-ANG-537</v>
      </c>
      <c r="H1737" s="6" t="str">
        <f t="shared" si="135"/>
        <v>TOTAL NET WT.5905.50 KGS</v>
      </c>
      <c r="I1737" s="6" t="str" cm="1">
        <f t="array" ref="I1737">_xlfn.LET(
 _xlpm.txt, E1737,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37" s="6" t="str" cm="1">
        <f t="array" ref="J1737">_xlfn.LET(
 _xlpm.txt, E1737,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37" s="6" t="e" cm="1">
        <f t="array" ref="K1737">_xlfn.LET(
 _xlpm.txt, E1737,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37" s="6" t="str">
        <f>IFERROR(_xlfn.TEXTAFTER(_xlfn.TEXTBEFORE(E1737," PER"),"USD ")," ")</f>
        <v xml:space="preserve"> </v>
      </c>
      <c r="M1737" s="6" t="e">
        <f t="shared" si="136"/>
        <v>#VALUE!</v>
      </c>
      <c r="N1737" s="6">
        <v>274320</v>
      </c>
      <c r="O1737" s="6" t="s">
        <v>1081</v>
      </c>
      <c r="P1737" s="6">
        <v>5.1178780990000003</v>
      </c>
      <c r="Q1737" s="6">
        <v>1403936.32</v>
      </c>
      <c r="R1737" s="6">
        <v>6.8512424000000002E-2</v>
      </c>
      <c r="S1737" s="6">
        <v>18794.328249999999</v>
      </c>
      <c r="T1737" s="27">
        <v>434939.5</v>
      </c>
      <c r="U1737" s="6">
        <f t="shared" si="137"/>
        <v>5.186390523</v>
      </c>
      <c r="V1737" s="6">
        <f t="shared" si="138"/>
        <v>2018</v>
      </c>
      <c r="W1737" s="10" t="str">
        <f>IFERROR(VLOOKUP(VALUE(D1737),'HSN Lookup'!$A:$B,2,0),"Unknown")</f>
        <v>Steel Scrubbers</v>
      </c>
      <c r="X1737" s="6" t="str">
        <f t="shared" si="139"/>
        <v>Scrubber</v>
      </c>
    </row>
    <row r="1738" spans="1:24">
      <c r="A1738" s="25" t="s">
        <v>24</v>
      </c>
      <c r="B1738" s="6" t="s">
        <v>2313</v>
      </c>
      <c r="C1738" s="6" t="s">
        <v>26</v>
      </c>
      <c r="D1738" s="26" t="s">
        <v>32</v>
      </c>
      <c r="E1738" s="6" t="s">
        <v>2314</v>
      </c>
      <c r="F1738" s="6"/>
      <c r="G1738" s="6" t="str" cm="1">
        <f t="array" ref="G1738">_xlfn.LET(
 _xlpm.txt, TRIM(E1738),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-6856</v>
      </c>
      <c r="H1738" s="6" t="str">
        <f t="shared" si="135"/>
        <v>TOTAL NET WT.4400.00KGS</v>
      </c>
      <c r="I1738" s="6" t="str" cm="1">
        <f t="array" ref="I1738">_xlfn.LET(
 _xlpm.txt, E1738,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38" s="6" t="str" cm="1">
        <f t="array" ref="J1738">_xlfn.LET(
 _xlpm.txt, E1738,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38" s="6" t="e" cm="1">
        <f t="array" ref="K1738">_xlfn.LET(
 _xlpm.txt, E1738,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38" s="6" t="str">
        <f>IFERROR(_xlfn.TEXTAFTER(_xlfn.TEXTBEFORE(E1738," PER"),"USD ")," ")</f>
        <v xml:space="preserve"> </v>
      </c>
      <c r="M1738" s="6" t="e">
        <f t="shared" si="136"/>
        <v>#VALUE!</v>
      </c>
      <c r="N1738" s="6">
        <v>52800</v>
      </c>
      <c r="O1738" s="6" t="s">
        <v>1081</v>
      </c>
      <c r="P1738" s="6">
        <v>45.540462689999998</v>
      </c>
      <c r="Q1738" s="6">
        <v>2404536.4300000002</v>
      </c>
      <c r="R1738" s="6">
        <v>0.60964474800000001</v>
      </c>
      <c r="S1738" s="6">
        <v>32189.242699999999</v>
      </c>
      <c r="T1738" s="27">
        <v>584783.30000000005</v>
      </c>
      <c r="U1738" s="6">
        <f t="shared" si="137"/>
        <v>46.150107437999999</v>
      </c>
      <c r="V1738" s="6">
        <f t="shared" si="138"/>
        <v>2018</v>
      </c>
      <c r="W1738" s="10" t="str">
        <f>IFERROR(VLOOKUP(VALUE(D1738),'HSN Lookup'!$A:$B,2,0),"Unknown")</f>
        <v>Household Steel Items</v>
      </c>
      <c r="X1738" s="6" t="str">
        <f t="shared" si="139"/>
        <v>Other</v>
      </c>
    </row>
    <row r="1739" spans="1:24">
      <c r="A1739" s="25" t="s">
        <v>24</v>
      </c>
      <c r="B1739" s="6" t="s">
        <v>2313</v>
      </c>
      <c r="C1739" s="6" t="s">
        <v>26</v>
      </c>
      <c r="D1739" s="26" t="s">
        <v>32</v>
      </c>
      <c r="E1739" s="6" t="s">
        <v>2299</v>
      </c>
      <c r="F1739" s="6" t="str">
        <f>LEFT(E1739, FIND(" ", E1739)-1)</f>
        <v>RYX-02-021A</v>
      </c>
      <c r="G1739" s="6" t="str" cm="1">
        <f t="array" ref="G1739">_xlfn.LET(
 _xlpm.txt, TRIM(E1739),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39" s="6" t="str">
        <f t="shared" si="135"/>
        <v>OTHER ARTICLES OF HOUSEHOLD OF IRON &amp; STEEL</v>
      </c>
      <c r="I1739" s="6" t="str" cm="1">
        <f t="array" ref="I1739">_xlfn.LET(
 _xlpm.txt, E1739,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39" s="6" t="str" cm="1">
        <f t="array" ref="J1739">_xlfn.LET(
 _xlpm.txt, E1739,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39" s="6" t="e" cm="1">
        <f t="array" ref="K1739">_xlfn.LET(
 _xlpm.txt, E1739,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39" s="6" t="str">
        <f>IFERROR(_xlfn.TEXTAFTER(_xlfn.TEXTBEFORE(E1739," PER"),"USD ")," ")</f>
        <v xml:space="preserve"> </v>
      </c>
      <c r="M1739" s="6" t="e">
        <f t="shared" si="136"/>
        <v>#VALUE!</v>
      </c>
      <c r="N1739" s="6">
        <v>2592</v>
      </c>
      <c r="O1739" s="6" t="s">
        <v>1081</v>
      </c>
      <c r="P1739" s="6">
        <v>715.28248459999998</v>
      </c>
      <c r="Q1739" s="6">
        <v>1854012.2</v>
      </c>
      <c r="R1739" s="6">
        <v>9.5754014000000005</v>
      </c>
      <c r="S1739" s="6">
        <v>24819.440429999999</v>
      </c>
      <c r="T1739" s="27">
        <v>450895.7</v>
      </c>
      <c r="U1739" s="6">
        <f t="shared" si="137"/>
        <v>724.85788600000001</v>
      </c>
      <c r="V1739" s="6">
        <f t="shared" si="138"/>
        <v>2018</v>
      </c>
      <c r="W1739" s="10" t="str">
        <f>IFERROR(VLOOKUP(VALUE(D1739),'HSN Lookup'!$A:$B,2,0),"Unknown")</f>
        <v>Household Steel Items</v>
      </c>
      <c r="X1739" s="6" t="str">
        <f t="shared" si="139"/>
        <v>Cloth Stand</v>
      </c>
    </row>
    <row r="1740" spans="1:24">
      <c r="A1740" s="25" t="s">
        <v>24</v>
      </c>
      <c r="B1740" s="6" t="s">
        <v>2313</v>
      </c>
      <c r="C1740" s="6" t="s">
        <v>26</v>
      </c>
      <c r="D1740" s="26" t="s">
        <v>32</v>
      </c>
      <c r="E1740" s="6" t="s">
        <v>2315</v>
      </c>
      <c r="F1740" s="6"/>
      <c r="G1740" s="6" t="str" cm="1">
        <f t="array" ref="G1740">_xlfn.LET(
 _xlpm.txt, TRIM(E1740),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1740" s="6" t="str">
        <f t="shared" si="135"/>
        <v>TOTAL NET WT. 38.02 KGS</v>
      </c>
      <c r="I1740" s="6" t="str" cm="1">
        <f t="array" ref="I1740">_xlfn.LET(
 _xlpm.txt, E1740,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40" s="6" t="str" cm="1">
        <f t="array" ref="J1740">_xlfn.LET(
 _xlpm.txt, E1740,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40" s="6" t="e" cm="1">
        <f t="array" ref="K1740">_xlfn.LET(
 _xlpm.txt, E1740,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40" s="6" t="str">
        <f>IFERROR(_xlfn.TEXTAFTER(_xlfn.TEXTBEFORE(E1740," PER"),"USD ")," ")</f>
        <v xml:space="preserve"> </v>
      </c>
      <c r="M1740" s="6" t="e">
        <f t="shared" si="136"/>
        <v>#VALUE!</v>
      </c>
      <c r="N1740" s="6">
        <v>576</v>
      </c>
      <c r="O1740" s="6" t="s">
        <v>1081</v>
      </c>
      <c r="P1740" s="6">
        <v>38.907065969999998</v>
      </c>
      <c r="Q1740" s="6">
        <v>22410.47</v>
      </c>
      <c r="R1740" s="6">
        <v>0.52084425700000003</v>
      </c>
      <c r="S1740" s="6">
        <v>300.00629179999999</v>
      </c>
      <c r="T1740" s="27">
        <v>5450.2</v>
      </c>
      <c r="U1740" s="6">
        <f t="shared" si="137"/>
        <v>39.427910226999998</v>
      </c>
      <c r="V1740" s="6">
        <f t="shared" si="138"/>
        <v>2018</v>
      </c>
      <c r="W1740" s="10" t="str">
        <f>IFERROR(VLOOKUP(VALUE(D1740),'HSN Lookup'!$A:$B,2,0),"Unknown")</f>
        <v>Household Steel Items</v>
      </c>
      <c r="X1740" s="6" t="str">
        <f t="shared" si="139"/>
        <v>Other</v>
      </c>
    </row>
    <row r="1741" spans="1:24">
      <c r="A1741" s="25" t="s">
        <v>24</v>
      </c>
      <c r="B1741" s="6" t="s">
        <v>2313</v>
      </c>
      <c r="C1741" s="6" t="s">
        <v>26</v>
      </c>
      <c r="D1741" s="26" t="s">
        <v>32</v>
      </c>
      <c r="E1741" s="6" t="s">
        <v>2316</v>
      </c>
      <c r="F1741" s="6"/>
      <c r="G1741" s="6" t="str" cm="1">
        <f t="array" ref="G1741">_xlfn.LET(
 _xlpm.txt, TRIM(E1741),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PIZZA CUTTER -RJ-388</v>
      </c>
      <c r="H1741" s="6" t="str">
        <f t="shared" si="135"/>
        <v>TOTAL NET WT.1915.20KGS</v>
      </c>
      <c r="I1741" s="6" t="str" cm="1">
        <f t="array" ref="I1741">_xlfn.LET(
 _xlpm.txt, E1741,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41" s="6" t="str" cm="1">
        <f t="array" ref="J1741">_xlfn.LET(
 _xlpm.txt, E1741,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41" s="6" t="e" cm="1">
        <f t="array" ref="K1741">_xlfn.LET(
 _xlpm.txt, E1741,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41" s="6" t="str">
        <f>IFERROR(_xlfn.TEXTAFTER(_xlfn.TEXTBEFORE(E1741," PER"),"USD ")," ")</f>
        <v xml:space="preserve"> </v>
      </c>
      <c r="M1741" s="6" t="e">
        <f t="shared" si="136"/>
        <v>#VALUE!</v>
      </c>
      <c r="N1741" s="6">
        <v>20160</v>
      </c>
      <c r="O1741" s="6" t="s">
        <v>1081</v>
      </c>
      <c r="P1741" s="6">
        <v>36.875774309999997</v>
      </c>
      <c r="Q1741" s="6">
        <v>743415.61</v>
      </c>
      <c r="R1741" s="6">
        <v>0.493651597</v>
      </c>
      <c r="S1741" s="6">
        <v>9952.0161979999993</v>
      </c>
      <c r="T1741" s="27">
        <v>180798.8</v>
      </c>
      <c r="U1741" s="6">
        <f t="shared" si="137"/>
        <v>37.369425907</v>
      </c>
      <c r="V1741" s="6">
        <f t="shared" si="138"/>
        <v>2018</v>
      </c>
      <c r="W1741" s="10" t="str">
        <f>IFERROR(VLOOKUP(VALUE(D1741),'HSN Lookup'!$A:$B,2,0),"Unknown")</f>
        <v>Household Steel Items</v>
      </c>
      <c r="X1741" s="6" t="str">
        <f t="shared" si="139"/>
        <v>Other</v>
      </c>
    </row>
    <row r="1742" spans="1:24">
      <c r="A1742" s="25" t="s">
        <v>24</v>
      </c>
      <c r="B1742" s="6" t="s">
        <v>2313</v>
      </c>
      <c r="C1742" s="6" t="s">
        <v>26</v>
      </c>
      <c r="D1742" s="26" t="s">
        <v>32</v>
      </c>
      <c r="E1742" s="6" t="s">
        <v>2317</v>
      </c>
      <c r="F1742" s="6"/>
      <c r="G1742" s="6" t="str" cm="1">
        <f t="array" ref="G1742">_xlfn.LET(
 _xlpm.txt, TRIM(E1742),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LAYERS-8504</v>
      </c>
      <c r="H1742" s="6" t="str">
        <f t="shared" si="135"/>
        <v>TOTAL NET WT.189.42KGS</v>
      </c>
      <c r="I1742" s="6" t="str" cm="1">
        <f t="array" ref="I1742">_xlfn.LET(
 _xlpm.txt, E1742,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42" s="6" t="str" cm="1">
        <f t="array" ref="J1742">_xlfn.LET(
 _xlpm.txt, E1742,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42" s="6" t="e" cm="1">
        <f t="array" ref="K1742">_xlfn.LET(
 _xlpm.txt, E1742,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42" s="6" t="str">
        <f>IFERROR(_xlfn.TEXTAFTER(_xlfn.TEXTBEFORE(E1742," PER"),"USD ")," ")</f>
        <v xml:space="preserve"> </v>
      </c>
      <c r="M1742" s="6" t="e">
        <f t="shared" si="136"/>
        <v>#VALUE!</v>
      </c>
      <c r="N1742" s="6">
        <v>396</v>
      </c>
      <c r="O1742" s="6" t="s">
        <v>1081</v>
      </c>
      <c r="P1742" s="6">
        <v>189.7519192</v>
      </c>
      <c r="Q1742" s="6">
        <v>75141.759999999995</v>
      </c>
      <c r="R1742" s="6">
        <v>2.540186335</v>
      </c>
      <c r="S1742" s="6">
        <v>1005.913788</v>
      </c>
      <c r="T1742" s="27">
        <v>18274.5</v>
      </c>
      <c r="U1742" s="6">
        <f t="shared" si="137"/>
        <v>192.29210553499999</v>
      </c>
      <c r="V1742" s="6">
        <f t="shared" si="138"/>
        <v>2018</v>
      </c>
      <c r="W1742" s="10" t="str">
        <f>IFERROR(VLOOKUP(VALUE(D1742),'HSN Lookup'!$A:$B,2,0),"Unknown")</f>
        <v>Household Steel Items</v>
      </c>
      <c r="X1742" s="6" t="str">
        <f t="shared" si="139"/>
        <v>Lunch Box</v>
      </c>
    </row>
    <row r="1743" spans="1:24">
      <c r="A1743" s="25" t="s">
        <v>24</v>
      </c>
      <c r="B1743" s="6" t="s">
        <v>2318</v>
      </c>
      <c r="C1743" s="6" t="s">
        <v>26</v>
      </c>
      <c r="D1743" s="26" t="s">
        <v>32</v>
      </c>
      <c r="E1743" s="6" t="s">
        <v>2319</v>
      </c>
      <c r="F1743" s="6"/>
      <c r="G1743" s="6" t="str" cm="1">
        <f t="array" ref="G1743">_xlfn.LET(
 _xlpm.txt, TRIM(E1743),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LAYER-8504</v>
      </c>
      <c r="H1743" s="6" t="str">
        <f t="shared" si="135"/>
        <v>TOTAL NET.WT.86.10 KGS</v>
      </c>
      <c r="I1743" s="6" t="str" cm="1">
        <f t="array" ref="I1743">_xlfn.LET(
 _xlpm.txt, E1743,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43" s="6" t="str" cm="1">
        <f t="array" ref="J1743">_xlfn.LET(
 _xlpm.txt, E1743,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43" s="6" t="e" cm="1">
        <f t="array" ref="K1743">_xlfn.LET(
 _xlpm.txt, E1743,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43" s="6" t="str">
        <f>IFERROR(_xlfn.TEXTAFTER(_xlfn.TEXTBEFORE(E1743," PER"),"USD ")," ")</f>
        <v xml:space="preserve"> </v>
      </c>
      <c r="M1743" s="6" t="e">
        <f t="shared" si="136"/>
        <v>#VALUE!</v>
      </c>
      <c r="N1743" s="6">
        <v>180</v>
      </c>
      <c r="O1743" s="6" t="s">
        <v>1081</v>
      </c>
      <c r="P1743" s="6">
        <v>189.1106667</v>
      </c>
      <c r="Q1743" s="6">
        <v>34039.919999999998</v>
      </c>
      <c r="R1743" s="6">
        <v>2.531601963</v>
      </c>
      <c r="S1743" s="6">
        <v>455.68835339999998</v>
      </c>
      <c r="T1743" s="27">
        <v>8278.5</v>
      </c>
      <c r="U1743" s="6">
        <f t="shared" si="137"/>
        <v>191.64226866299998</v>
      </c>
      <c r="V1743" s="6">
        <f t="shared" si="138"/>
        <v>2018</v>
      </c>
      <c r="W1743" s="10" t="str">
        <f>IFERROR(VLOOKUP(VALUE(D1743),'HSN Lookup'!$A:$B,2,0),"Unknown")</f>
        <v>Household Steel Items</v>
      </c>
      <c r="X1743" s="6" t="str">
        <f t="shared" si="139"/>
        <v>Lunch Box</v>
      </c>
    </row>
    <row r="1744" spans="1:24">
      <c r="A1744" s="25" t="s">
        <v>24</v>
      </c>
      <c r="B1744" s="6" t="s">
        <v>2318</v>
      </c>
      <c r="C1744" s="6" t="s">
        <v>26</v>
      </c>
      <c r="D1744" s="26" t="s">
        <v>32</v>
      </c>
      <c r="E1744" s="6" t="s">
        <v>2320</v>
      </c>
      <c r="F1744" s="6"/>
      <c r="G1744" s="6" t="str" cm="1">
        <f t="array" ref="G1744">_xlfn.LET(
 _xlpm.txt, TRIM(E1744),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1744" s="6" t="str">
        <f t="shared" si="135"/>
        <v>TOTAL NET.WT.4625.26KGS</v>
      </c>
      <c r="I1744" s="6" t="str" cm="1">
        <f t="array" ref="I1744">_xlfn.LET(
 _xlpm.txt, E1744,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44" s="6" t="str" cm="1">
        <f t="array" ref="J1744">_xlfn.LET(
 _xlpm.txt, E1744,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44" s="6" t="e" cm="1">
        <f t="array" ref="K1744">_xlfn.LET(
 _xlpm.txt, E1744,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44" s="6" t="str">
        <f>IFERROR(_xlfn.TEXTAFTER(_xlfn.TEXTBEFORE(E1744," PER"),"USD ")," ")</f>
        <v xml:space="preserve"> </v>
      </c>
      <c r="M1744" s="6" t="e">
        <f t="shared" si="136"/>
        <v>#VALUE!</v>
      </c>
      <c r="N1744" s="6">
        <v>39504</v>
      </c>
      <c r="O1744" s="6" t="s">
        <v>1081</v>
      </c>
      <c r="P1744" s="6">
        <v>60.28848395</v>
      </c>
      <c r="Q1744" s="6">
        <v>2381636.27</v>
      </c>
      <c r="R1744" s="6">
        <v>0.80707475200000001</v>
      </c>
      <c r="S1744" s="6">
        <v>31882.680990000001</v>
      </c>
      <c r="T1744" s="27">
        <v>579214</v>
      </c>
      <c r="U1744" s="6">
        <f t="shared" si="137"/>
        <v>61.095558701999998</v>
      </c>
      <c r="V1744" s="6">
        <f t="shared" si="138"/>
        <v>2018</v>
      </c>
      <c r="W1744" s="10" t="str">
        <f>IFERROR(VLOOKUP(VALUE(D1744),'HSN Lookup'!$A:$B,2,0),"Unknown")</f>
        <v>Household Steel Items</v>
      </c>
      <c r="X1744" s="6" t="str">
        <f t="shared" si="139"/>
        <v>Lunch Box</v>
      </c>
    </row>
    <row r="1745" spans="1:24">
      <c r="A1745" s="25" t="s">
        <v>24</v>
      </c>
      <c r="B1745" s="6" t="s">
        <v>2318</v>
      </c>
      <c r="C1745" s="6" t="s">
        <v>26</v>
      </c>
      <c r="D1745" s="26" t="s">
        <v>32</v>
      </c>
      <c r="E1745" s="6" t="s">
        <v>2321</v>
      </c>
      <c r="F1745" s="6"/>
      <c r="G1745" s="6" t="str" cm="1">
        <f t="array" ref="G1745">_xlfn.LET(
 _xlpm.txt, TRIM(E1745),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 NP-003</v>
      </c>
      <c r="H1745" s="6" t="str">
        <f t="shared" si="135"/>
        <v>MILD STEEL</v>
      </c>
      <c r="I1745" s="6" t="str" cm="1">
        <f t="array" ref="I1745">_xlfn.LET(
 _xlpm.txt, E1745,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45" s="6" t="str" cm="1">
        <f t="array" ref="J1745">_xlfn.LET(
 _xlpm.txt, E1745,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45" s="6" t="e" cm="1">
        <f t="array" ref="K1745">_xlfn.LET(
 _xlpm.txt, E1745,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45" s="6" t="str">
        <f>IFERROR(_xlfn.TEXTAFTER(_xlfn.TEXTBEFORE(E1745," PER"),"USD ")," ")</f>
        <v xml:space="preserve"> </v>
      </c>
      <c r="M1745" s="6" t="e">
        <f t="shared" si="136"/>
        <v>#VALUE!</v>
      </c>
      <c r="N1745" s="6">
        <v>59640</v>
      </c>
      <c r="O1745" s="6" t="s">
        <v>1081</v>
      </c>
      <c r="P1745" s="6">
        <v>34.062949869999997</v>
      </c>
      <c r="Q1745" s="6">
        <v>2031514.33</v>
      </c>
      <c r="R1745" s="6">
        <v>0.45599665099999998</v>
      </c>
      <c r="S1745" s="6">
        <v>27195.640289999999</v>
      </c>
      <c r="T1745" s="27">
        <v>494064.2</v>
      </c>
      <c r="U1745" s="6">
        <f t="shared" si="137"/>
        <v>34.518946520999997</v>
      </c>
      <c r="V1745" s="6">
        <f t="shared" si="138"/>
        <v>2018</v>
      </c>
      <c r="W1745" s="10" t="str">
        <f>IFERROR(VLOOKUP(VALUE(D1745),'HSN Lookup'!$A:$B,2,0),"Unknown")</f>
        <v>Household Steel Items</v>
      </c>
      <c r="X1745" s="6" t="str">
        <f t="shared" si="139"/>
        <v>Other</v>
      </c>
    </row>
    <row r="1746" spans="1:24">
      <c r="A1746" s="25" t="s">
        <v>24</v>
      </c>
      <c r="B1746" s="6" t="s">
        <v>2322</v>
      </c>
      <c r="C1746" s="6" t="s">
        <v>26</v>
      </c>
      <c r="D1746" s="26" t="s">
        <v>32</v>
      </c>
      <c r="E1746" s="6" t="s">
        <v>2323</v>
      </c>
      <c r="F1746" s="6"/>
      <c r="G1746" s="6" t="str" cm="1">
        <f t="array" ref="G1746">_xlfn.LET(
 _xlpm.txt, TRIM(E1746),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746" s="6" t="str">
        <f t="shared" si="135"/>
        <v>TOTAL NET WT.4660.42 KGS</v>
      </c>
      <c r="I1746" s="6" t="str" cm="1">
        <f t="array" ref="I1746">_xlfn.LET(
 _xlpm.txt, E1746,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46" s="6" t="str" cm="1">
        <f t="array" ref="J1746">_xlfn.LET(
 _xlpm.txt, E1746,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46" s="6" t="e" cm="1">
        <f t="array" ref="K1746">_xlfn.LET(
 _xlpm.txt, E1746,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46" s="6" t="str">
        <f>IFERROR(_xlfn.TEXTAFTER(_xlfn.TEXTBEFORE(E1746," PER"),"USD ")," ")</f>
        <v xml:space="preserve"> </v>
      </c>
      <c r="M1746" s="6" t="e">
        <f t="shared" si="136"/>
        <v>#VALUE!</v>
      </c>
      <c r="N1746" s="6">
        <v>26784</v>
      </c>
      <c r="O1746" s="6" t="s">
        <v>1081</v>
      </c>
      <c r="P1746" s="6">
        <v>93.161866040000007</v>
      </c>
      <c r="Q1746" s="6">
        <v>2495247.42</v>
      </c>
      <c r="R1746" s="6">
        <v>1.247146801</v>
      </c>
      <c r="S1746" s="6">
        <v>33403.579919999996</v>
      </c>
      <c r="T1746" s="27">
        <v>606844.19999999995</v>
      </c>
      <c r="U1746" s="6">
        <f t="shared" si="137"/>
        <v>94.409012841000006</v>
      </c>
      <c r="V1746" s="6">
        <f t="shared" si="138"/>
        <v>2018</v>
      </c>
      <c r="W1746" s="10" t="str">
        <f>IFERROR(VLOOKUP(VALUE(D1746),'HSN Lookup'!$A:$B,2,0),"Unknown")</f>
        <v>Household Steel Items</v>
      </c>
      <c r="X1746" s="6" t="str">
        <f t="shared" si="139"/>
        <v>Other</v>
      </c>
    </row>
    <row r="1747" spans="1:24">
      <c r="A1747" s="25" t="s">
        <v>24</v>
      </c>
      <c r="B1747" s="6" t="s">
        <v>2322</v>
      </c>
      <c r="C1747" s="6" t="s">
        <v>26</v>
      </c>
      <c r="D1747" s="26" t="s">
        <v>32</v>
      </c>
      <c r="E1747" s="6" t="s">
        <v>2324</v>
      </c>
      <c r="F1747" s="6"/>
      <c r="G1747" s="6" t="str" cm="1">
        <f t="array" ref="G1747">_xlfn.LET(
 _xlpm.txt, TRIM(E1747),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747" s="6" t="str">
        <f t="shared" si="135"/>
        <v>TOTAL NET WT.1318.18 KGS</v>
      </c>
      <c r="I1747" s="6" t="str" cm="1">
        <f t="array" ref="I1747">_xlfn.LET(
 _xlpm.txt, E1747,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47" s="6" t="str" cm="1">
        <f t="array" ref="J1747">_xlfn.LET(
 _xlpm.txt, E1747,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47" s="6" t="e" cm="1">
        <f t="array" ref="K1747">_xlfn.LET(
 _xlpm.txt, E1747,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47" s="6" t="str">
        <f>IFERROR(_xlfn.TEXTAFTER(_xlfn.TEXTBEFORE(E1747," PER"),"USD ")," ")</f>
        <v xml:space="preserve"> </v>
      </c>
      <c r="M1747" s="6" t="e">
        <f t="shared" si="136"/>
        <v>#VALUE!</v>
      </c>
      <c r="N1747" s="6">
        <v>7164</v>
      </c>
      <c r="O1747" s="6" t="s">
        <v>1081</v>
      </c>
      <c r="P1747" s="6">
        <v>93.255475989999994</v>
      </c>
      <c r="Q1747" s="6">
        <v>668082.23</v>
      </c>
      <c r="R1747" s="6">
        <v>1.2483999459999999</v>
      </c>
      <c r="S1747" s="6">
        <v>8943.5372160000006</v>
      </c>
      <c r="T1747" s="27">
        <v>162477.6</v>
      </c>
      <c r="U1747" s="6">
        <f t="shared" si="137"/>
        <v>94.503875936</v>
      </c>
      <c r="V1747" s="6">
        <f t="shared" si="138"/>
        <v>2018</v>
      </c>
      <c r="W1747" s="10" t="str">
        <f>IFERROR(VLOOKUP(VALUE(D1747),'HSN Lookup'!$A:$B,2,0),"Unknown")</f>
        <v>Household Steel Items</v>
      </c>
      <c r="X1747" s="6" t="str">
        <f t="shared" si="139"/>
        <v>Other</v>
      </c>
    </row>
    <row r="1748" spans="1:24">
      <c r="A1748" s="25" t="s">
        <v>24</v>
      </c>
      <c r="B1748" s="6" t="s">
        <v>2322</v>
      </c>
      <c r="C1748" s="6" t="s">
        <v>26</v>
      </c>
      <c r="D1748" s="26" t="s">
        <v>32</v>
      </c>
      <c r="E1748" s="6" t="s">
        <v>2325</v>
      </c>
      <c r="F1748" s="6"/>
      <c r="G1748" s="6" t="str" cm="1">
        <f t="array" ref="G1748">_xlfn.LET(
 _xlpm.txt, TRIM(E1748),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748" s="6" t="str">
        <f t="shared" si="135"/>
        <v>TOTAL NETWT.3674.52 KGS</v>
      </c>
      <c r="I1748" s="6" t="str" cm="1">
        <f t="array" ref="I1748">_xlfn.LET(
 _xlpm.txt, E1748,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48" s="6" t="str" cm="1">
        <f t="array" ref="J1748">_xlfn.LET(
 _xlpm.txt, E1748,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48" s="6" t="e" cm="1">
        <f t="array" ref="K1748">_xlfn.LET(
 _xlpm.txt, E1748,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48" s="6" t="str">
        <f>IFERROR(_xlfn.TEXTAFTER(_xlfn.TEXTBEFORE(E1748," PER"),"USD ")," ")</f>
        <v xml:space="preserve"> </v>
      </c>
      <c r="M1748" s="6" t="e">
        <f t="shared" si="136"/>
        <v>#VALUE!</v>
      </c>
      <c r="N1748" s="6">
        <v>21240</v>
      </c>
      <c r="O1748" s="6" t="s">
        <v>1081</v>
      </c>
      <c r="P1748" s="6">
        <v>81.617809320000006</v>
      </c>
      <c r="Q1748" s="6">
        <v>1733562.27</v>
      </c>
      <c r="R1748" s="6">
        <v>1.0926078889999999</v>
      </c>
      <c r="S1748" s="6">
        <v>23206.991569999998</v>
      </c>
      <c r="T1748" s="27">
        <v>421602.3</v>
      </c>
      <c r="U1748" s="6">
        <f t="shared" si="137"/>
        <v>82.710417209000013</v>
      </c>
      <c r="V1748" s="6">
        <f t="shared" si="138"/>
        <v>2018</v>
      </c>
      <c r="W1748" s="10" t="str">
        <f>IFERROR(VLOOKUP(VALUE(D1748),'HSN Lookup'!$A:$B,2,0),"Unknown")</f>
        <v>Household Steel Items</v>
      </c>
      <c r="X1748" s="6" t="str">
        <f t="shared" si="139"/>
        <v>Other</v>
      </c>
    </row>
    <row r="1749" spans="1:24">
      <c r="A1749" s="25" t="s">
        <v>24</v>
      </c>
      <c r="B1749" s="6" t="s">
        <v>2326</v>
      </c>
      <c r="C1749" s="6" t="s">
        <v>26</v>
      </c>
      <c r="D1749" s="26" t="s">
        <v>32</v>
      </c>
      <c r="E1749" s="6" t="s">
        <v>2219</v>
      </c>
      <c r="F1749" s="6" t="str">
        <f>LEFT(E1749, FIND(" ", E1749)-1)</f>
        <v>KWB-600F</v>
      </c>
      <c r="G1749" s="6" t="str" cm="1">
        <f t="array" ref="G1749">_xlfn.LET(
 _xlpm.txt, TRIM(E1749),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-</v>
      </c>
      <c r="H1749" s="6" t="str">
        <f t="shared" si="135"/>
        <v>KWB-600F</v>
      </c>
      <c r="I1749" s="6" t="str" cm="1">
        <f t="array" ref="I1749">_xlfn.LET(
 _xlpm.txt, E1749,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49" s="6" t="str" cm="1">
        <f t="array" ref="J1749">_xlfn.LET(
 _xlpm.txt, E1749,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49" s="6" t="e" cm="1">
        <f t="array" ref="K1749">_xlfn.LET(
 _xlpm.txt, E1749,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49" s="6" t="str">
        <f>IFERROR(_xlfn.TEXTAFTER(_xlfn.TEXTBEFORE(E1749," PER"),"USD ")," ")</f>
        <v xml:space="preserve"> </v>
      </c>
      <c r="M1749" s="6" t="e">
        <f t="shared" si="136"/>
        <v>#VALUE!</v>
      </c>
      <c r="N1749" s="6">
        <v>50400</v>
      </c>
      <c r="O1749" s="6" t="s">
        <v>1081</v>
      </c>
      <c r="P1749" s="6">
        <v>80.868873809999997</v>
      </c>
      <c r="Q1749" s="6">
        <v>4075791.24</v>
      </c>
      <c r="R1749" s="6">
        <v>1.0884101450000001</v>
      </c>
      <c r="S1749" s="6">
        <v>54855.871330000002</v>
      </c>
      <c r="T1749" s="27">
        <v>991232.4</v>
      </c>
      <c r="U1749" s="6">
        <f t="shared" si="137"/>
        <v>81.957283954999994</v>
      </c>
      <c r="V1749" s="6">
        <f t="shared" si="138"/>
        <v>2018</v>
      </c>
      <c r="W1749" s="10" t="str">
        <f>IFERROR(VLOOKUP(VALUE(D1749),'HSN Lookup'!$A:$B,2,0),"Unknown")</f>
        <v>Household Steel Items</v>
      </c>
      <c r="X1749" s="6" t="str">
        <f t="shared" si="139"/>
        <v>Other</v>
      </c>
    </row>
    <row r="1750" spans="1:24">
      <c r="A1750" s="25" t="s">
        <v>24</v>
      </c>
      <c r="B1750" s="6" t="s">
        <v>2326</v>
      </c>
      <c r="C1750" s="6" t="s">
        <v>26</v>
      </c>
      <c r="D1750" s="26" t="s">
        <v>32</v>
      </c>
      <c r="E1750" s="6" t="s">
        <v>2227</v>
      </c>
      <c r="F1750" s="6" t="str">
        <f>LEFT(E1750, FIND(" ", E1750)-1)</f>
        <v>KWP-1000B-SS</v>
      </c>
      <c r="G1750" s="6" t="str" cm="1">
        <f t="array" ref="G1750">_xlfn.LET(
 _xlpm.txt, TRIM(E1750),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1000ML -</v>
      </c>
      <c r="H1750" s="6" t="str">
        <f t="shared" si="135"/>
        <v>KWP-1000B-SS</v>
      </c>
      <c r="I1750" s="6" t="str" cm="1">
        <f t="array" ref="I1750">_xlfn.LET(
 _xlpm.txt, E1750,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50" s="6" t="str" cm="1">
        <f t="array" ref="J1750">_xlfn.LET(
 _xlpm.txt, E1750,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50" s="6" t="e" cm="1">
        <f t="array" ref="K1750">_xlfn.LET(
 _xlpm.txt, E1750,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50" s="6" t="str">
        <f>IFERROR(_xlfn.TEXTAFTER(_xlfn.TEXTBEFORE(E1750," PER"),"USD ")," ")</f>
        <v xml:space="preserve"> </v>
      </c>
      <c r="M1750" s="6" t="e">
        <f t="shared" si="136"/>
        <v>#VALUE!</v>
      </c>
      <c r="N1750" s="6">
        <v>27000</v>
      </c>
      <c r="O1750" s="6" t="s">
        <v>1081</v>
      </c>
      <c r="P1750" s="6">
        <v>116.8105956</v>
      </c>
      <c r="Q1750" s="6">
        <v>3153886.08</v>
      </c>
      <c r="R1750" s="6">
        <v>1.5721479890000001</v>
      </c>
      <c r="S1750" s="6">
        <v>42447.995690000003</v>
      </c>
      <c r="T1750" s="27">
        <v>767025.1</v>
      </c>
      <c r="U1750" s="6">
        <f t="shared" si="137"/>
        <v>118.382743589</v>
      </c>
      <c r="V1750" s="6">
        <f t="shared" si="138"/>
        <v>2018</v>
      </c>
      <c r="W1750" s="10" t="str">
        <f>IFERROR(VLOOKUP(VALUE(D1750),'HSN Lookup'!$A:$B,2,0),"Unknown")</f>
        <v>Household Steel Items</v>
      </c>
      <c r="X1750" s="6" t="str">
        <f t="shared" si="139"/>
        <v>Other</v>
      </c>
    </row>
    <row r="1751" spans="1:24">
      <c r="A1751" s="25" t="s">
        <v>24</v>
      </c>
      <c r="B1751" s="6" t="s">
        <v>2327</v>
      </c>
      <c r="C1751" s="6" t="s">
        <v>26</v>
      </c>
      <c r="D1751" s="26" t="s">
        <v>32</v>
      </c>
      <c r="E1751" s="6" t="s">
        <v>2328</v>
      </c>
      <c r="F1751" s="6"/>
      <c r="G1751" s="6" t="str" cm="1">
        <f t="array" ref="G1751">_xlfn.LET(
 _xlpm.txt, TRIM(E1751),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WAN-MP-263</v>
      </c>
      <c r="H1751" s="6" t="str">
        <f t="shared" si="135"/>
        <v>TOTAL NT WT.2822.40 KGS</v>
      </c>
      <c r="I1751" s="6" t="str" cm="1">
        <f t="array" ref="I1751">_xlfn.LET(
 _xlpm.txt, E1751,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51" s="6" t="str" cm="1">
        <f t="array" ref="J1751">_xlfn.LET(
 _xlpm.txt, E1751,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51" s="6" t="e" cm="1">
        <f t="array" ref="K1751">_xlfn.LET(
 _xlpm.txt, E1751,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51" s="6" t="str">
        <f>IFERROR(_xlfn.TEXTAFTER(_xlfn.TEXTBEFORE(E1751," PER"),"USD ")," ")</f>
        <v xml:space="preserve"> </v>
      </c>
      <c r="M1751" s="6" t="e">
        <f t="shared" si="136"/>
        <v>#VALUE!</v>
      </c>
      <c r="N1751" s="6">
        <v>29400</v>
      </c>
      <c r="O1751" s="6" t="s">
        <v>1081</v>
      </c>
      <c r="P1751" s="6">
        <v>37.834777549999998</v>
      </c>
      <c r="Q1751" s="6">
        <v>1112342.46</v>
      </c>
      <c r="R1751" s="6">
        <v>0.50921638700000005</v>
      </c>
      <c r="S1751" s="6">
        <v>14970.96178</v>
      </c>
      <c r="T1751" s="27">
        <v>270521.59999999998</v>
      </c>
      <c r="U1751" s="6">
        <f t="shared" si="137"/>
        <v>38.343993937</v>
      </c>
      <c r="V1751" s="6">
        <f t="shared" si="138"/>
        <v>2018</v>
      </c>
      <c r="W1751" s="10" t="str">
        <f>IFERROR(VLOOKUP(VALUE(D1751),'HSN Lookup'!$A:$B,2,0),"Unknown")</f>
        <v>Household Steel Items</v>
      </c>
      <c r="X1751" s="6" t="str">
        <f t="shared" si="139"/>
        <v>Other</v>
      </c>
    </row>
    <row r="1752" spans="1:24">
      <c r="A1752" s="25" t="s">
        <v>24</v>
      </c>
      <c r="B1752" s="6" t="s">
        <v>2327</v>
      </c>
      <c r="C1752" s="6" t="s">
        <v>26</v>
      </c>
      <c r="D1752" s="26" t="s">
        <v>32</v>
      </c>
      <c r="E1752" s="6" t="s">
        <v>2329</v>
      </c>
      <c r="F1752" s="6"/>
      <c r="G1752" s="6" t="str" cm="1">
        <f t="array" ref="G1752">_xlfn.LET(
 _xlpm.txt, TRIM(E1752),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1752" s="6" t="str">
        <f t="shared" si="135"/>
        <v>TOTAL NET WT.1387.58 KGS</v>
      </c>
      <c r="I1752" s="6" t="str" cm="1">
        <f t="array" ref="I1752">_xlfn.LET(
 _xlpm.txt, E1752,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52" s="6" t="str" cm="1">
        <f t="array" ref="J1752">_xlfn.LET(
 _xlpm.txt, E1752,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52" s="6" t="e" cm="1">
        <f t="array" ref="K1752">_xlfn.LET(
 _xlpm.txt, E1752,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52" s="6" t="str">
        <f>IFERROR(_xlfn.TEXTAFTER(_xlfn.TEXTBEFORE(E1752," PER"),"USD ")," ")</f>
        <v xml:space="preserve"> </v>
      </c>
      <c r="M1752" s="6" t="e">
        <f t="shared" si="136"/>
        <v>#VALUE!</v>
      </c>
      <c r="N1752" s="6">
        <v>21024</v>
      </c>
      <c r="O1752" s="6" t="s">
        <v>1081</v>
      </c>
      <c r="P1752" s="6">
        <v>38.878294330000003</v>
      </c>
      <c r="Q1752" s="6">
        <v>817377.26</v>
      </c>
      <c r="R1752" s="6">
        <v>0.52326102699999999</v>
      </c>
      <c r="S1752" s="6">
        <v>11001.039839999999</v>
      </c>
      <c r="T1752" s="27">
        <v>198786.2</v>
      </c>
      <c r="U1752" s="6">
        <f t="shared" si="137"/>
        <v>39.401555356999999</v>
      </c>
      <c r="V1752" s="6">
        <f t="shared" si="138"/>
        <v>2018</v>
      </c>
      <c r="W1752" s="10" t="str">
        <f>IFERROR(VLOOKUP(VALUE(D1752),'HSN Lookup'!$A:$B,2,0),"Unknown")</f>
        <v>Household Steel Items</v>
      </c>
      <c r="X1752" s="6" t="str">
        <f t="shared" si="139"/>
        <v>Other</v>
      </c>
    </row>
    <row r="1753" spans="1:24">
      <c r="A1753" s="25" t="s">
        <v>24</v>
      </c>
      <c r="B1753" s="6" t="s">
        <v>2327</v>
      </c>
      <c r="C1753" s="6" t="s">
        <v>26</v>
      </c>
      <c r="D1753" s="26" t="s">
        <v>32</v>
      </c>
      <c r="E1753" s="6" t="s">
        <v>2330</v>
      </c>
      <c r="F1753" s="6"/>
      <c r="G1753" s="6" t="str" cm="1">
        <f t="array" ref="G1753">_xlfn.LET(
 _xlpm.txt, TRIM(E1753),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WAN -MP-263</v>
      </c>
      <c r="H1753" s="6" t="str">
        <f t="shared" si="135"/>
        <v>TOTAL NET WT.2419.20 KGS</v>
      </c>
      <c r="I1753" s="6" t="str" cm="1">
        <f t="array" ref="I1753">_xlfn.LET(
 _xlpm.txt, E1753,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53" s="6" t="str" cm="1">
        <f t="array" ref="J1753">_xlfn.LET(
 _xlpm.txt, E1753,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53" s="6" t="e" cm="1">
        <f t="array" ref="K1753">_xlfn.LET(
 _xlpm.txt, E1753,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53" s="6" t="str">
        <f>IFERROR(_xlfn.TEXTAFTER(_xlfn.TEXTBEFORE(E1753," PER"),"USD ")," ")</f>
        <v xml:space="preserve"> </v>
      </c>
      <c r="M1753" s="6" t="e">
        <f t="shared" si="136"/>
        <v>#VALUE!</v>
      </c>
      <c r="N1753" s="6">
        <v>25200</v>
      </c>
      <c r="O1753" s="6" t="s">
        <v>1081</v>
      </c>
      <c r="P1753" s="6">
        <v>36.595965479999997</v>
      </c>
      <c r="Q1753" s="6">
        <v>922218.33</v>
      </c>
      <c r="R1753" s="6">
        <v>0.492543277</v>
      </c>
      <c r="S1753" s="6">
        <v>12412.09058</v>
      </c>
      <c r="T1753" s="27">
        <v>224283.5</v>
      </c>
      <c r="U1753" s="6">
        <f t="shared" si="137"/>
        <v>37.088508757</v>
      </c>
      <c r="V1753" s="6">
        <f t="shared" si="138"/>
        <v>2018</v>
      </c>
      <c r="W1753" s="10" t="str">
        <f>IFERROR(VLOOKUP(VALUE(D1753),'HSN Lookup'!$A:$B,2,0),"Unknown")</f>
        <v>Household Steel Items</v>
      </c>
      <c r="X1753" s="6" t="str">
        <f t="shared" si="139"/>
        <v>Other</v>
      </c>
    </row>
    <row r="1754" spans="1:24">
      <c r="A1754" s="25" t="s">
        <v>24</v>
      </c>
      <c r="B1754" s="6" t="s">
        <v>2327</v>
      </c>
      <c r="C1754" s="6" t="s">
        <v>26</v>
      </c>
      <c r="D1754" s="26" t="s">
        <v>32</v>
      </c>
      <c r="E1754" s="6" t="s">
        <v>2331</v>
      </c>
      <c r="F1754" s="6"/>
      <c r="G1754" s="6" t="str" cm="1">
        <f t="array" ref="G1754">_xlfn.LET(
 _xlpm.txt, TRIM(E1754),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 NP-55</v>
      </c>
      <c r="H1754" s="6" t="str">
        <f t="shared" si="135"/>
        <v>TOTAL NET WT.2368.80 KGS</v>
      </c>
      <c r="I1754" s="6" t="str" cm="1">
        <f t="array" ref="I1754">_xlfn.LET(
 _xlpm.txt, E1754,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54" s="6" t="str" cm="1">
        <f t="array" ref="J1754">_xlfn.LET(
 _xlpm.txt, E1754,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54" s="6" t="e" cm="1">
        <f t="array" ref="K1754">_xlfn.LET(
 _xlpm.txt, E1754,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54" s="6" t="str">
        <f>IFERROR(_xlfn.TEXTAFTER(_xlfn.TEXTBEFORE(E1754," PER"),"USD ")," ")</f>
        <v xml:space="preserve"> </v>
      </c>
      <c r="M1754" s="6" t="e">
        <f t="shared" si="136"/>
        <v>#VALUE!</v>
      </c>
      <c r="N1754" s="6">
        <v>50400</v>
      </c>
      <c r="O1754" s="6" t="s">
        <v>1081</v>
      </c>
      <c r="P1754" s="6">
        <v>24.003805159999999</v>
      </c>
      <c r="Q1754" s="6">
        <v>1209791.78</v>
      </c>
      <c r="R1754" s="6">
        <v>0.32306601800000001</v>
      </c>
      <c r="S1754" s="6">
        <v>16282.527319999999</v>
      </c>
      <c r="T1754" s="27">
        <v>294221.40000000002</v>
      </c>
      <c r="U1754" s="6">
        <f t="shared" si="137"/>
        <v>24.326871177999998</v>
      </c>
      <c r="V1754" s="6">
        <f t="shared" si="138"/>
        <v>2018</v>
      </c>
      <c r="W1754" s="10" t="str">
        <f>IFERROR(VLOOKUP(VALUE(D1754),'HSN Lookup'!$A:$B,2,0),"Unknown")</f>
        <v>Household Steel Items</v>
      </c>
      <c r="X1754" s="6" t="str">
        <f t="shared" si="139"/>
        <v>Tea Strainer</v>
      </c>
    </row>
    <row r="1755" spans="1:24">
      <c r="A1755" s="25" t="s">
        <v>24</v>
      </c>
      <c r="B1755" s="6" t="s">
        <v>2327</v>
      </c>
      <c r="C1755" s="6" t="s">
        <v>26</v>
      </c>
      <c r="D1755" s="26" t="s">
        <v>32</v>
      </c>
      <c r="E1755" s="6" t="s">
        <v>2332</v>
      </c>
      <c r="F1755" s="6"/>
      <c r="G1755" s="6" t="str" cm="1">
        <f t="array" ref="G1755">_xlfn.LET(
 _xlpm.txt, TRIM(E1755),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2LAYERS-8504</v>
      </c>
      <c r="H1755" s="6" t="str">
        <f t="shared" si="135"/>
        <v>TOTAL NET.WT.10601.78 KGS</v>
      </c>
      <c r="I1755" s="6" t="str" cm="1">
        <f t="array" ref="I1755">_xlfn.LET(
 _xlpm.txt, E1755,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55" s="6" t="str" cm="1">
        <f t="array" ref="J1755">_xlfn.LET(
 _xlpm.txt, E1755,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55" s="6" t="e" cm="1">
        <f t="array" ref="K1755">_xlfn.LET(
 _xlpm.txt, E1755,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55" s="6" t="str">
        <f>IFERROR(_xlfn.TEXTAFTER(_xlfn.TEXTBEFORE(E1755," PER"),"USD ")," ")</f>
        <v xml:space="preserve"> </v>
      </c>
      <c r="M1755" s="6" t="e">
        <f t="shared" si="136"/>
        <v>#VALUE!</v>
      </c>
      <c r="N1755" s="6">
        <v>22164</v>
      </c>
      <c r="O1755" s="6" t="s">
        <v>1081</v>
      </c>
      <c r="P1755" s="6">
        <v>187.88043669999999</v>
      </c>
      <c r="Q1755" s="6">
        <v>4164182</v>
      </c>
      <c r="R1755" s="6">
        <v>2.5286734420000001</v>
      </c>
      <c r="S1755" s="6">
        <v>56045.518170000003</v>
      </c>
      <c r="T1755" s="27">
        <v>1012729</v>
      </c>
      <c r="U1755" s="6">
        <f t="shared" si="137"/>
        <v>190.409110142</v>
      </c>
      <c r="V1755" s="6">
        <f t="shared" si="138"/>
        <v>2018</v>
      </c>
      <c r="W1755" s="10" t="str">
        <f>IFERROR(VLOOKUP(VALUE(D1755),'HSN Lookup'!$A:$B,2,0),"Unknown")</f>
        <v>Household Steel Items</v>
      </c>
      <c r="X1755" s="6" t="str">
        <f t="shared" si="139"/>
        <v>Lunch Box</v>
      </c>
    </row>
    <row r="1756" spans="1:24">
      <c r="A1756" s="25" t="s">
        <v>24</v>
      </c>
      <c r="B1756" s="6" t="s">
        <v>2333</v>
      </c>
      <c r="C1756" s="6" t="s">
        <v>26</v>
      </c>
      <c r="D1756" s="26" t="s">
        <v>32</v>
      </c>
      <c r="E1756" s="6" t="s">
        <v>2334</v>
      </c>
      <c r="F1756" s="6"/>
      <c r="G1756" s="6" t="str" cm="1">
        <f t="array" ref="G1756">_xlfn.LET(
 _xlpm.txt, TRIM(E1756),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 PCS SET-2628</v>
      </c>
      <c r="H1756" s="6" t="str">
        <f t="shared" si="135"/>
        <v>TOTAL 68760 SET</v>
      </c>
      <c r="I1756" s="6" t="str" cm="1">
        <f t="array" ref="I1756">_xlfn.LET(
 _xlpm.txt, E1756,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56" s="6" t="str" cm="1">
        <f t="array" ref="J1756">_xlfn.LET(
 _xlpm.txt, E1756,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56" s="6" t="e" cm="1">
        <f t="array" ref="K1756">_xlfn.LET(
 _xlpm.txt, E1756,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56" s="6" t="str">
        <f>IFERROR(_xlfn.TEXTAFTER(_xlfn.TEXTBEFORE(E1756," PER"),"USD ")," ")</f>
        <v xml:space="preserve"> </v>
      </c>
      <c r="M1756" s="6" t="e">
        <f t="shared" si="136"/>
        <v>#VALUE!</v>
      </c>
      <c r="N1756" s="6">
        <v>2330.1999999999998</v>
      </c>
      <c r="O1756" s="6" t="s">
        <v>28</v>
      </c>
      <c r="P1756" s="6">
        <v>1039.764866</v>
      </c>
      <c r="Q1756" s="6">
        <v>2422860.09</v>
      </c>
      <c r="R1756" s="6">
        <v>13.937866830000001</v>
      </c>
      <c r="S1756" s="6">
        <v>32478.01729</v>
      </c>
      <c r="T1756" s="27">
        <v>589239.6</v>
      </c>
      <c r="U1756" s="6">
        <f t="shared" si="137"/>
        <v>1053.7027328300001</v>
      </c>
      <c r="V1756" s="6">
        <f t="shared" si="138"/>
        <v>2018</v>
      </c>
      <c r="W1756" s="10" t="str">
        <f>IFERROR(VLOOKUP(VALUE(D1756),'HSN Lookup'!$A:$B,2,0),"Unknown")</f>
        <v>Household Steel Items</v>
      </c>
      <c r="X1756" s="6" t="str">
        <f t="shared" si="139"/>
        <v>Other</v>
      </c>
    </row>
    <row r="1757" spans="1:24">
      <c r="A1757" s="25" t="s">
        <v>24</v>
      </c>
      <c r="B1757" s="6" t="s">
        <v>2335</v>
      </c>
      <c r="C1757" s="6" t="s">
        <v>26</v>
      </c>
      <c r="D1757" s="26" t="s">
        <v>32</v>
      </c>
      <c r="E1757" s="6" t="s">
        <v>2336</v>
      </c>
      <c r="F1757" s="6"/>
      <c r="G1757" s="6" t="str" cm="1">
        <f t="array" ref="G1757">_xlfn.LET(
 _xlpm.txt, TRIM(E1757),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WAN -MP-263</v>
      </c>
      <c r="H1757" s="6" t="str">
        <f t="shared" si="135"/>
        <v>TOTAL NET WT.4645.20 KGS</v>
      </c>
      <c r="I1757" s="6" t="str" cm="1">
        <f t="array" ref="I1757">_xlfn.LET(
 _xlpm.txt, E1757,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57" s="6" t="str" cm="1">
        <f t="array" ref="J1757">_xlfn.LET(
 _xlpm.txt, E1757,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57" s="6" t="e" cm="1">
        <f t="array" ref="K1757">_xlfn.LET(
 _xlpm.txt, E1757,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57" s="6" t="str">
        <f>IFERROR(_xlfn.TEXTAFTER(_xlfn.TEXTBEFORE(E1757," PER"),"USD ")," ")</f>
        <v xml:space="preserve"> </v>
      </c>
      <c r="M1757" s="6" t="e">
        <f t="shared" si="136"/>
        <v>#VALUE!</v>
      </c>
      <c r="N1757" s="6">
        <v>47400</v>
      </c>
      <c r="O1757" s="6" t="s">
        <v>1081</v>
      </c>
      <c r="P1757" s="6">
        <v>36.588924679999998</v>
      </c>
      <c r="Q1757" s="6">
        <v>1734315.03</v>
      </c>
      <c r="R1757" s="6">
        <v>0.49046815900000001</v>
      </c>
      <c r="S1757" s="6">
        <v>23248.190750000002</v>
      </c>
      <c r="T1757" s="27">
        <v>421785.5</v>
      </c>
      <c r="U1757" s="6">
        <f t="shared" si="137"/>
        <v>37.079392839</v>
      </c>
      <c r="V1757" s="6">
        <f t="shared" si="138"/>
        <v>2018</v>
      </c>
      <c r="W1757" s="10" t="str">
        <f>IFERROR(VLOOKUP(VALUE(D1757),'HSN Lookup'!$A:$B,2,0),"Unknown")</f>
        <v>Household Steel Items</v>
      </c>
      <c r="X1757" s="6" t="str">
        <f t="shared" si="139"/>
        <v>Other</v>
      </c>
    </row>
    <row r="1758" spans="1:24">
      <c r="A1758" s="25" t="s">
        <v>24</v>
      </c>
      <c r="B1758" s="6" t="s">
        <v>2337</v>
      </c>
      <c r="C1758" s="6" t="s">
        <v>26</v>
      </c>
      <c r="D1758" s="26" t="s">
        <v>32</v>
      </c>
      <c r="E1758" s="6" t="s">
        <v>2248</v>
      </c>
      <c r="F1758" s="6" t="str">
        <f>LEFT(E1758, FIND(" ", E1758)-1)</f>
        <v>RYX-02-021A</v>
      </c>
      <c r="G1758" s="6" t="str" cm="1">
        <f t="array" ref="G1758">_xlfn.LET(
 _xlpm.txt, TRIM(E1758),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58" s="6" t="str">
        <f t="shared" si="135"/>
        <v>OTHER ART - ICLES OF HOUSEHOLD OF IRON &amp; STEEL</v>
      </c>
      <c r="I1758" s="6" t="str" cm="1">
        <f t="array" ref="I1758">_xlfn.LET(
 _xlpm.txt, E1758,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58" s="6" t="str" cm="1">
        <f t="array" ref="J1758">_xlfn.LET(
 _xlpm.txt, E1758,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58" s="6" t="e" cm="1">
        <f t="array" ref="K1758">_xlfn.LET(
 _xlpm.txt, E1758,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58" s="6" t="str">
        <f>IFERROR(_xlfn.TEXTAFTER(_xlfn.TEXTBEFORE(E1758," PER"),"USD ")," ")</f>
        <v xml:space="preserve"> </v>
      </c>
      <c r="M1758" s="6" t="e">
        <f t="shared" si="136"/>
        <v>#VALUE!</v>
      </c>
      <c r="N1758" s="6">
        <v>2592</v>
      </c>
      <c r="O1758" s="6" t="s">
        <v>1081</v>
      </c>
      <c r="P1758" s="6">
        <v>708.85671300000001</v>
      </c>
      <c r="Q1758" s="6">
        <v>1837356.6</v>
      </c>
      <c r="R1758" s="6">
        <v>9.5021007100000006</v>
      </c>
      <c r="S1758" s="6">
        <v>24629.445039999999</v>
      </c>
      <c r="T1758" s="27">
        <v>446845.2</v>
      </c>
      <c r="U1758" s="6">
        <f t="shared" si="137"/>
        <v>718.35881371000005</v>
      </c>
      <c r="V1758" s="6">
        <f t="shared" si="138"/>
        <v>2018</v>
      </c>
      <c r="W1758" s="10" t="str">
        <f>IFERROR(VLOOKUP(VALUE(D1758),'HSN Lookup'!$A:$B,2,0),"Unknown")</f>
        <v>Household Steel Items</v>
      </c>
      <c r="X1758" s="6" t="str">
        <f t="shared" si="139"/>
        <v>Cloth Stand</v>
      </c>
    </row>
    <row r="1759" spans="1:24">
      <c r="A1759" s="25" t="s">
        <v>24</v>
      </c>
      <c r="B1759" s="6" t="s">
        <v>2338</v>
      </c>
      <c r="C1759" s="6" t="s">
        <v>26</v>
      </c>
      <c r="D1759" s="26" t="s">
        <v>32</v>
      </c>
      <c r="E1759" s="6" t="s">
        <v>2339</v>
      </c>
      <c r="F1759" s="6"/>
      <c r="G1759" s="6" t="str" cm="1">
        <f t="array" ref="G1759">_xlfn.LET(
 _xlpm.txt, TRIM(E1759),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1759" s="6" t="str">
        <f t="shared" si="135"/>
        <v>TOTAL NET WT.2414.88 KGS</v>
      </c>
      <c r="I1759" s="6" t="str" cm="1">
        <f t="array" ref="I1759">_xlfn.LET(
 _xlpm.txt, E1759,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59" s="6" t="str" cm="1">
        <f t="array" ref="J1759">_xlfn.LET(
 _xlpm.txt, E1759,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59" s="6" t="e" cm="1">
        <f t="array" ref="K1759">_xlfn.LET(
 _xlpm.txt, E1759,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59" s="6" t="str">
        <f>IFERROR(_xlfn.TEXTAFTER(_xlfn.TEXTBEFORE(E1759," PER"),"USD ")," ")</f>
        <v xml:space="preserve"> </v>
      </c>
      <c r="M1759" s="6" t="e">
        <f t="shared" si="136"/>
        <v>#VALUE!</v>
      </c>
      <c r="N1759" s="6">
        <v>30960</v>
      </c>
      <c r="O1759" s="6" t="s">
        <v>1081</v>
      </c>
      <c r="P1759" s="6">
        <v>39.147382110000002</v>
      </c>
      <c r="Q1759" s="6">
        <v>1212002.95</v>
      </c>
      <c r="R1759" s="6">
        <v>0.52476383500000001</v>
      </c>
      <c r="S1759" s="6">
        <v>16246.688340000001</v>
      </c>
      <c r="T1759" s="27">
        <v>294759.09999999998</v>
      </c>
      <c r="U1759" s="6">
        <f t="shared" si="137"/>
        <v>39.672145945000004</v>
      </c>
      <c r="V1759" s="6">
        <f t="shared" si="138"/>
        <v>2018</v>
      </c>
      <c r="W1759" s="10" t="str">
        <f>IFERROR(VLOOKUP(VALUE(D1759),'HSN Lookup'!$A:$B,2,0),"Unknown")</f>
        <v>Household Steel Items</v>
      </c>
      <c r="X1759" s="6" t="str">
        <f t="shared" si="139"/>
        <v>Other</v>
      </c>
    </row>
    <row r="1760" spans="1:24">
      <c r="A1760" s="25" t="s">
        <v>24</v>
      </c>
      <c r="B1760" s="6" t="s">
        <v>2338</v>
      </c>
      <c r="C1760" s="6" t="s">
        <v>26</v>
      </c>
      <c r="D1760" s="26" t="s">
        <v>32</v>
      </c>
      <c r="E1760" s="6" t="s">
        <v>2340</v>
      </c>
      <c r="F1760" s="6"/>
      <c r="G1760" s="6" t="str" cm="1">
        <f t="array" ref="G1760">_xlfn.LET(
 _xlpm.txt, TRIM(E1760),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760" s="6" t="str">
        <f t="shared" si="135"/>
        <v>TOTAL NET WT - .6326.64 KGS</v>
      </c>
      <c r="I1760" s="6" t="str" cm="1">
        <f t="array" ref="I1760">_xlfn.LET(
 _xlpm.txt, E1760,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60" s="6" t="str" cm="1">
        <f t="array" ref="J1760">_xlfn.LET(
 _xlpm.txt, E1760,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60" s="6" t="e" cm="1">
        <f t="array" ref="K1760">_xlfn.LET(
 _xlpm.txt, E1760,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60" s="6" t="str">
        <f>IFERROR(_xlfn.TEXTAFTER(_xlfn.TEXTBEFORE(E1760," PER"),"USD ")," ")</f>
        <v xml:space="preserve"> </v>
      </c>
      <c r="M1760" s="6" t="e">
        <f t="shared" si="136"/>
        <v>#VALUE!</v>
      </c>
      <c r="N1760" s="6">
        <v>36360</v>
      </c>
      <c r="O1760" s="6" t="s">
        <v>1081</v>
      </c>
      <c r="P1760" s="6">
        <v>92.933786299999994</v>
      </c>
      <c r="Q1760" s="6">
        <v>3379072.47</v>
      </c>
      <c r="R1760" s="6">
        <v>1.245761211</v>
      </c>
      <c r="S1760" s="6">
        <v>45295.877610000003</v>
      </c>
      <c r="T1760" s="27">
        <v>821790.4</v>
      </c>
      <c r="U1760" s="6">
        <f t="shared" si="137"/>
        <v>94.179547510999996</v>
      </c>
      <c r="V1760" s="6">
        <f t="shared" si="138"/>
        <v>2018</v>
      </c>
      <c r="W1760" s="10" t="str">
        <f>IFERROR(VLOOKUP(VALUE(D1760),'HSN Lookup'!$A:$B,2,0),"Unknown")</f>
        <v>Household Steel Items</v>
      </c>
      <c r="X1760" s="6" t="str">
        <f t="shared" si="139"/>
        <v>Other</v>
      </c>
    </row>
    <row r="1761" spans="1:24">
      <c r="A1761" s="25" t="s">
        <v>24</v>
      </c>
      <c r="B1761" s="6" t="s">
        <v>2341</v>
      </c>
      <c r="C1761" s="6" t="s">
        <v>26</v>
      </c>
      <c r="D1761" s="26" t="s">
        <v>32</v>
      </c>
      <c r="E1761" s="6" t="s">
        <v>2248</v>
      </c>
      <c r="F1761" s="6" t="str">
        <f>LEFT(E1761, FIND(" ", E1761)-1)</f>
        <v>RYX-02-021A</v>
      </c>
      <c r="G1761" s="6" t="str" cm="1">
        <f t="array" ref="G1761">_xlfn.LET(
 _xlpm.txt, TRIM(E1761),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61" s="6" t="str">
        <f t="shared" si="135"/>
        <v>OTHER ART - ICLES OF HOUSEHOLD OF IRON &amp; STEEL</v>
      </c>
      <c r="I1761" s="6" t="str" cm="1">
        <f t="array" ref="I1761">_xlfn.LET(
 _xlpm.txt, E1761,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61" s="6" t="str" cm="1">
        <f t="array" ref="J1761">_xlfn.LET(
 _xlpm.txt, E1761,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61" s="6" t="e" cm="1">
        <f t="array" ref="K1761">_xlfn.LET(
 _xlpm.txt, E1761,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61" s="6" t="str">
        <f>IFERROR(_xlfn.TEXTAFTER(_xlfn.TEXTBEFORE(E1761," PER"),"USD ")," ")</f>
        <v xml:space="preserve"> </v>
      </c>
      <c r="M1761" s="6" t="e">
        <f t="shared" si="136"/>
        <v>#VALUE!</v>
      </c>
      <c r="N1761" s="6">
        <v>2592</v>
      </c>
      <c r="O1761" s="6" t="s">
        <v>1081</v>
      </c>
      <c r="P1761" s="6">
        <v>699.83097989999999</v>
      </c>
      <c r="Q1761" s="6">
        <v>1813961.9</v>
      </c>
      <c r="R1761" s="6">
        <v>9.5021178539999998</v>
      </c>
      <c r="S1761" s="6">
        <v>24629.48948</v>
      </c>
      <c r="T1761" s="27">
        <v>441155.5</v>
      </c>
      <c r="U1761" s="6">
        <f t="shared" si="137"/>
        <v>709.33309775399994</v>
      </c>
      <c r="V1761" s="6">
        <f t="shared" si="138"/>
        <v>2018</v>
      </c>
      <c r="W1761" s="10" t="str">
        <f>IFERROR(VLOOKUP(VALUE(D1761),'HSN Lookup'!$A:$B,2,0),"Unknown")</f>
        <v>Household Steel Items</v>
      </c>
      <c r="X1761" s="6" t="str">
        <f t="shared" si="139"/>
        <v>Cloth Stand</v>
      </c>
    </row>
    <row r="1762" spans="1:24">
      <c r="A1762" s="25" t="s">
        <v>24</v>
      </c>
      <c r="B1762" s="6" t="s">
        <v>2341</v>
      </c>
      <c r="C1762" s="6" t="s">
        <v>26</v>
      </c>
      <c r="D1762" s="26" t="s">
        <v>32</v>
      </c>
      <c r="E1762" s="6" t="s">
        <v>2342</v>
      </c>
      <c r="F1762" s="6"/>
      <c r="G1762" s="6" t="str" cm="1">
        <f t="array" ref="G1762">_xlfn.LET(
 _xlpm.txt, TRIM(E1762),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 -MP-196</v>
      </c>
      <c r="H1762" s="6" t="str">
        <f t="shared" si="135"/>
        <v>TOTAL NET WT.580.32 KGS</v>
      </c>
      <c r="I1762" s="6" t="str" cm="1">
        <f t="array" ref="I1762">_xlfn.LET(
 _xlpm.txt, E1762,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62" s="6" t="str" cm="1">
        <f t="array" ref="J1762">_xlfn.LET(
 _xlpm.txt, E1762,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62" s="6" t="e" cm="1">
        <f t="array" ref="K1762">_xlfn.LET(
 _xlpm.txt, E1762,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62" s="6" t="str">
        <f>IFERROR(_xlfn.TEXTAFTER(_xlfn.TEXTBEFORE(E1762," PER"),"USD ")," ")</f>
        <v xml:space="preserve"> </v>
      </c>
      <c r="M1762" s="6" t="e">
        <f t="shared" si="136"/>
        <v>#VALUE!</v>
      </c>
      <c r="N1762" s="6">
        <v>7440</v>
      </c>
      <c r="O1762" s="6" t="s">
        <v>1081</v>
      </c>
      <c r="P1762" s="6">
        <v>38.390108869999999</v>
      </c>
      <c r="Q1762" s="6">
        <v>285622.40999999997</v>
      </c>
      <c r="R1762" s="6">
        <v>0.52125063000000005</v>
      </c>
      <c r="S1762" s="6">
        <v>3878.1046839999999</v>
      </c>
      <c r="T1762" s="27">
        <v>69463.3</v>
      </c>
      <c r="U1762" s="6">
        <f t="shared" si="137"/>
        <v>38.911359499999996</v>
      </c>
      <c r="V1762" s="6">
        <f t="shared" si="138"/>
        <v>2018</v>
      </c>
      <c r="W1762" s="10" t="str">
        <f>IFERROR(VLOOKUP(VALUE(D1762),'HSN Lookup'!$A:$B,2,0),"Unknown")</f>
        <v>Household Steel Items</v>
      </c>
      <c r="X1762" s="6" t="str">
        <f t="shared" si="139"/>
        <v>Other</v>
      </c>
    </row>
    <row r="1763" spans="1:24">
      <c r="A1763" s="25" t="s">
        <v>24</v>
      </c>
      <c r="B1763" s="6" t="s">
        <v>2341</v>
      </c>
      <c r="C1763" s="6" t="s">
        <v>26</v>
      </c>
      <c r="D1763" s="26" t="s">
        <v>32</v>
      </c>
      <c r="E1763" s="6" t="s">
        <v>2343</v>
      </c>
      <c r="F1763" s="6" t="str">
        <f>LEFT(E1763, FIND(" ", E1763)-1)</f>
        <v>RYX-02-020</v>
      </c>
      <c r="G1763" s="6" t="str" cm="1">
        <f t="array" ref="G1763">_xlfn.LET(
 _xlpm.txt, TRIM(E1763),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63" s="6" t="str">
        <f t="shared" si="135"/>
        <v>OTHER ARTI - CLES OF HOUSEHOLD OF IRON &amp; STEEL</v>
      </c>
      <c r="I1763" s="6" t="str" cm="1">
        <f t="array" ref="I1763">_xlfn.LET(
 _xlpm.txt, E1763,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63" s="6" t="str" cm="1">
        <f t="array" ref="J1763">_xlfn.LET(
 _xlpm.txt, E1763,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63" s="6" t="e" cm="1">
        <f t="array" ref="K1763">_xlfn.LET(
 _xlpm.txt, E1763,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63" s="6" t="str">
        <f>IFERROR(_xlfn.TEXTAFTER(_xlfn.TEXTBEFORE(E1763," PER"),"USD ")," ")</f>
        <v xml:space="preserve"> </v>
      </c>
      <c r="M1763" s="6" t="e">
        <f t="shared" si="136"/>
        <v>#VALUE!</v>
      </c>
      <c r="N1763" s="6">
        <v>1232</v>
      </c>
      <c r="O1763" s="6" t="s">
        <v>1081</v>
      </c>
      <c r="P1763" s="6">
        <v>1113.2911770000001</v>
      </c>
      <c r="Q1763" s="6">
        <v>1371574.73</v>
      </c>
      <c r="R1763" s="6">
        <v>15.11596982</v>
      </c>
      <c r="S1763" s="6">
        <v>18622.874810000001</v>
      </c>
      <c r="T1763" s="27">
        <v>333567</v>
      </c>
      <c r="U1763" s="6">
        <f t="shared" si="137"/>
        <v>1128.40714682</v>
      </c>
      <c r="V1763" s="6">
        <f t="shared" si="138"/>
        <v>2018</v>
      </c>
      <c r="W1763" s="10" t="str">
        <f>IFERROR(VLOOKUP(VALUE(D1763),'HSN Lookup'!$A:$B,2,0),"Unknown")</f>
        <v>Household Steel Items</v>
      </c>
      <c r="X1763" s="6" t="str">
        <f t="shared" si="139"/>
        <v>Cloth Stand</v>
      </c>
    </row>
    <row r="1764" spans="1:24">
      <c r="A1764" s="25" t="s">
        <v>24</v>
      </c>
      <c r="B1764" s="6" t="s">
        <v>2344</v>
      </c>
      <c r="C1764" s="6" t="s">
        <v>26</v>
      </c>
      <c r="D1764" s="26" t="s">
        <v>32</v>
      </c>
      <c r="E1764" s="6" t="s">
        <v>2345</v>
      </c>
      <c r="F1764" s="6"/>
      <c r="G1764" s="6" t="str" cm="1">
        <f t="array" ref="G1764">_xlfn.LET(
 _xlpm.txt, TRIM(E1764),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-DS-25</v>
      </c>
      <c r="H1764" s="6" t="str">
        <f t="shared" si="135"/>
        <v>TOTAL NET WT.1734 - KGS</v>
      </c>
      <c r="I1764" s="6" t="str" cm="1">
        <f t="array" ref="I1764">_xlfn.LET(
 _xlpm.txt, E1764,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64" s="6" t="str" cm="1">
        <f t="array" ref="J1764">_xlfn.LET(
 _xlpm.txt, E1764,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64" s="6" t="e" cm="1">
        <f t="array" ref="K1764">_xlfn.LET(
 _xlpm.txt, E1764,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64" s="6" t="str">
        <f>IFERROR(_xlfn.TEXTAFTER(_xlfn.TEXTBEFORE(E1764," PER"),"USD ")," ")</f>
        <v xml:space="preserve"> </v>
      </c>
      <c r="M1764" s="6" t="e">
        <f t="shared" si="136"/>
        <v>#VALUE!</v>
      </c>
      <c r="N1764" s="6">
        <v>51000</v>
      </c>
      <c r="O1764" s="6" t="s">
        <v>1081</v>
      </c>
      <c r="P1764" s="6">
        <v>16.134915490000001</v>
      </c>
      <c r="Q1764" s="6">
        <v>822880.69</v>
      </c>
      <c r="R1764" s="6">
        <v>0.219075567</v>
      </c>
      <c r="S1764" s="6">
        <v>11172.8539</v>
      </c>
      <c r="T1764" s="27">
        <v>200124.6</v>
      </c>
      <c r="U1764" s="6">
        <f t="shared" si="137"/>
        <v>16.353991057000002</v>
      </c>
      <c r="V1764" s="6">
        <f t="shared" si="138"/>
        <v>2018</v>
      </c>
      <c r="W1764" s="10" t="str">
        <f>IFERROR(VLOOKUP(VALUE(D1764),'HSN Lookup'!$A:$B,2,0),"Unknown")</f>
        <v>Household Steel Items</v>
      </c>
      <c r="X1764" s="6" t="str">
        <f t="shared" si="139"/>
        <v>Other</v>
      </c>
    </row>
    <row r="1765" spans="1:24">
      <c r="A1765" s="25" t="s">
        <v>24</v>
      </c>
      <c r="B1765" s="6" t="s">
        <v>2344</v>
      </c>
      <c r="C1765" s="6" t="s">
        <v>26</v>
      </c>
      <c r="D1765" s="26" t="s">
        <v>32</v>
      </c>
      <c r="E1765" s="6" t="s">
        <v>2346</v>
      </c>
      <c r="F1765" s="6"/>
      <c r="G1765" s="6" t="str" cm="1">
        <f t="array" ref="G1765">_xlfn.LET(
 _xlpm.txt, TRIM(E1765),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765" s="6" t="str">
        <f t="shared" si="135"/>
        <v>TOTAL NET WT - .5537.38KGS</v>
      </c>
      <c r="I1765" s="6" t="str" cm="1">
        <f t="array" ref="I1765">_xlfn.LET(
 _xlpm.txt, E1765,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65" s="6" t="str" cm="1">
        <f t="array" ref="J1765">_xlfn.LET(
 _xlpm.txt, E1765,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65" s="6" t="e" cm="1">
        <f t="array" ref="K1765">_xlfn.LET(
 _xlpm.txt, E1765,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65" s="6" t="str">
        <f>IFERROR(_xlfn.TEXTAFTER(_xlfn.TEXTBEFORE(E1765," PER"),"USD ")," ")</f>
        <v xml:space="preserve"> </v>
      </c>
      <c r="M1765" s="6" t="e">
        <f t="shared" si="136"/>
        <v>#VALUE!</v>
      </c>
      <c r="N1765" s="6">
        <v>31824</v>
      </c>
      <c r="O1765" s="6" t="s">
        <v>1081</v>
      </c>
      <c r="P1765" s="6">
        <v>93.201846410000002</v>
      </c>
      <c r="Q1765" s="6">
        <v>2966055.56</v>
      </c>
      <c r="R1765" s="6">
        <v>1.265469741</v>
      </c>
      <c r="S1765" s="6">
        <v>40272.309029999997</v>
      </c>
      <c r="T1765" s="27">
        <v>721344.8</v>
      </c>
      <c r="U1765" s="6">
        <f t="shared" si="137"/>
        <v>94.467316151000006</v>
      </c>
      <c r="V1765" s="6">
        <f t="shared" si="138"/>
        <v>2018</v>
      </c>
      <c r="W1765" s="10" t="str">
        <f>IFERROR(VLOOKUP(VALUE(D1765),'HSN Lookup'!$A:$B,2,0),"Unknown")</f>
        <v>Household Steel Items</v>
      </c>
      <c r="X1765" s="6" t="str">
        <f t="shared" si="139"/>
        <v>Other</v>
      </c>
    </row>
    <row r="1766" spans="1:24">
      <c r="A1766" s="25" t="s">
        <v>24</v>
      </c>
      <c r="B1766" s="6" t="s">
        <v>2344</v>
      </c>
      <c r="C1766" s="6" t="s">
        <v>26</v>
      </c>
      <c r="D1766" s="26" t="s">
        <v>32</v>
      </c>
      <c r="E1766" s="6" t="s">
        <v>2347</v>
      </c>
      <c r="F1766" s="6"/>
      <c r="G1766" s="6" t="str" cm="1">
        <f t="array" ref="G1766">_xlfn.LET(
 _xlpm.txt, TRIM(E1766),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4PCS SET-SL-172</v>
      </c>
      <c r="H1766" s="6" t="str">
        <f t="shared" si="135"/>
        <v>TOTAL NET WT.54 KGS</v>
      </c>
      <c r="I1766" s="6" t="str" cm="1">
        <f t="array" ref="I1766">_xlfn.LET(
 _xlpm.txt, E1766,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66" s="6" t="str" cm="1">
        <f t="array" ref="J1766">_xlfn.LET(
 _xlpm.txt, E1766,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66" s="6" t="e" cm="1">
        <f t="array" ref="K1766">_xlfn.LET(
 _xlpm.txt, E1766,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66" s="6" t="str">
        <f>IFERROR(_xlfn.TEXTAFTER(_xlfn.TEXTBEFORE(E1766," PER"),"USD ")," ")</f>
        <v xml:space="preserve"> </v>
      </c>
      <c r="M1766" s="6" t="e">
        <f t="shared" si="136"/>
        <v>#VALUE!</v>
      </c>
      <c r="N1766" s="6">
        <v>1200</v>
      </c>
      <c r="O1766" s="6" t="s">
        <v>2199</v>
      </c>
      <c r="P1766" s="6">
        <v>20.844149999999999</v>
      </c>
      <c r="Q1766" s="6">
        <v>25012.98</v>
      </c>
      <c r="R1766" s="6">
        <v>0.28301629299999997</v>
      </c>
      <c r="S1766" s="6">
        <v>339.61955189999998</v>
      </c>
      <c r="T1766" s="27">
        <v>6083.1</v>
      </c>
      <c r="U1766" s="6">
        <f t="shared" si="137"/>
        <v>21.127166292999998</v>
      </c>
      <c r="V1766" s="6">
        <f t="shared" si="138"/>
        <v>2018</v>
      </c>
      <c r="W1766" s="10" t="str">
        <f>IFERROR(VLOOKUP(VALUE(D1766),'HSN Lookup'!$A:$B,2,0),"Unknown")</f>
        <v>Household Steel Items</v>
      </c>
      <c r="X1766" s="6" t="str">
        <f t="shared" si="139"/>
        <v>Other</v>
      </c>
    </row>
    <row r="1767" spans="1:24">
      <c r="A1767" s="25" t="s">
        <v>24</v>
      </c>
      <c r="B1767" s="6" t="s">
        <v>2344</v>
      </c>
      <c r="C1767" s="6" t="s">
        <v>26</v>
      </c>
      <c r="D1767" s="26" t="s">
        <v>32</v>
      </c>
      <c r="E1767" s="6" t="s">
        <v>2348</v>
      </c>
      <c r="F1767" s="6"/>
      <c r="G1767" s="6" t="str" cm="1">
        <f t="array" ref="G1767">_xlfn.LET(
 _xlpm.txt, TRIM(E1767),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767" s="6" t="str">
        <f t="shared" si="135"/>
        <v>TOTAL NET - WT.5.98 KGS</v>
      </c>
      <c r="I1767" s="6" t="str" cm="1">
        <f t="array" ref="I1767">_xlfn.LET(
 _xlpm.txt, E1767,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67" s="6" t="str" cm="1">
        <f t="array" ref="J1767">_xlfn.LET(
 _xlpm.txt, E1767,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67" s="6" t="e" cm="1">
        <f t="array" ref="K1767">_xlfn.LET(
 _xlpm.txt, E1767,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67" s="6" t="str">
        <f>IFERROR(_xlfn.TEXTAFTER(_xlfn.TEXTBEFORE(E1767," PER"),"USD ")," ")</f>
        <v xml:space="preserve"> </v>
      </c>
      <c r="M1767" s="6" t="e">
        <f t="shared" si="136"/>
        <v>#VALUE!</v>
      </c>
      <c r="N1767" s="6">
        <v>36</v>
      </c>
      <c r="O1767" s="6" t="s">
        <v>1081</v>
      </c>
      <c r="P1767" s="6">
        <v>86.03833333</v>
      </c>
      <c r="Q1767" s="6">
        <v>3097.38</v>
      </c>
      <c r="R1767" s="6">
        <v>1.168205476</v>
      </c>
      <c r="S1767" s="6">
        <v>42.055397149999997</v>
      </c>
      <c r="T1767" s="27">
        <v>753.3</v>
      </c>
      <c r="U1767" s="6">
        <f t="shared" si="137"/>
        <v>87.206538805999998</v>
      </c>
      <c r="V1767" s="6">
        <f t="shared" si="138"/>
        <v>2018</v>
      </c>
      <c r="W1767" s="10" t="str">
        <f>IFERROR(VLOOKUP(VALUE(D1767),'HSN Lookup'!$A:$B,2,0),"Unknown")</f>
        <v>Household Steel Items</v>
      </c>
      <c r="X1767" s="6" t="str">
        <f t="shared" si="139"/>
        <v>Other</v>
      </c>
    </row>
    <row r="1768" spans="1:24">
      <c r="A1768" s="25" t="s">
        <v>24</v>
      </c>
      <c r="B1768" s="6" t="s">
        <v>2344</v>
      </c>
      <c r="C1768" s="6" t="s">
        <v>26</v>
      </c>
      <c r="D1768" s="26" t="s">
        <v>32</v>
      </c>
      <c r="E1768" s="6" t="s">
        <v>2349</v>
      </c>
      <c r="F1768" s="6"/>
      <c r="G1768" s="6" t="str" cm="1">
        <f t="array" ref="G1768">_xlfn.LET(
 _xlpm.txt, TRIM(E1768),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730ML-6858</v>
      </c>
      <c r="H1768" s="6" t="str">
        <f t="shared" si="135"/>
        <v>TOTAL NET.WT.3470.60KGS</v>
      </c>
      <c r="I1768" s="6" t="str" cm="1">
        <f t="array" ref="I1768">_xlfn.LET(
 _xlpm.txt, E1768,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68" s="6" t="str" cm="1">
        <f t="array" ref="J1768">_xlfn.LET(
 _xlpm.txt, E1768,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68" s="6" t="e" cm="1">
        <f t="array" ref="K1768">_xlfn.LET(
 _xlpm.txt, E1768,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68" s="6" t="str">
        <f>IFERROR(_xlfn.TEXTAFTER(_xlfn.TEXTBEFORE(E1768," PER"),"USD ")," ")</f>
        <v xml:space="preserve"> </v>
      </c>
      <c r="M1768" s="6" t="e">
        <f t="shared" si="136"/>
        <v>#VALUE!</v>
      </c>
      <c r="N1768" s="6">
        <v>17760</v>
      </c>
      <c r="O1768" s="6" t="s">
        <v>1081</v>
      </c>
      <c r="P1768" s="6">
        <v>82.864927929999993</v>
      </c>
      <c r="Q1768" s="6">
        <v>1471681.12</v>
      </c>
      <c r="R1768" s="6">
        <v>1.125117827</v>
      </c>
      <c r="S1768" s="6">
        <v>19982.0926</v>
      </c>
      <c r="T1768" s="27">
        <v>357912.8</v>
      </c>
      <c r="U1768" s="6">
        <f t="shared" si="137"/>
        <v>83.99004575699999</v>
      </c>
      <c r="V1768" s="6">
        <f t="shared" si="138"/>
        <v>2018</v>
      </c>
      <c r="W1768" s="10" t="str">
        <f>IFERROR(VLOOKUP(VALUE(D1768),'HSN Lookup'!$A:$B,2,0),"Unknown")</f>
        <v>Household Steel Items</v>
      </c>
      <c r="X1768" s="6" t="str">
        <f t="shared" si="139"/>
        <v>Other</v>
      </c>
    </row>
    <row r="1769" spans="1:24">
      <c r="A1769" s="25" t="s">
        <v>24</v>
      </c>
      <c r="B1769" s="6" t="s">
        <v>2350</v>
      </c>
      <c r="C1769" s="6" t="s">
        <v>26</v>
      </c>
      <c r="D1769" s="26" t="s">
        <v>32</v>
      </c>
      <c r="E1769" s="6" t="s">
        <v>2351</v>
      </c>
      <c r="F1769" s="6"/>
      <c r="G1769" s="6" t="str" cm="1">
        <f t="array" ref="G1769">_xlfn.LET(
 _xlpm.txt, TRIM(E1769),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 NP-003</v>
      </c>
      <c r="H1769" s="6" t="str">
        <f t="shared" si="135"/>
        <v>MILD STEEL</v>
      </c>
      <c r="I1769" s="6" t="str" cm="1">
        <f t="array" ref="I1769">_xlfn.LET(
 _xlpm.txt, E1769,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69" s="6" t="str" cm="1">
        <f t="array" ref="J1769">_xlfn.LET(
 _xlpm.txt, E1769,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69" s="6" t="e" cm="1">
        <f t="array" ref="K1769">_xlfn.LET(
 _xlpm.txt, E1769,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69" s="6" t="str">
        <f>IFERROR(_xlfn.TEXTAFTER(_xlfn.TEXTBEFORE(E1769," PER"),"USD ")," ")</f>
        <v xml:space="preserve"> </v>
      </c>
      <c r="M1769" s="6" t="e">
        <f t="shared" si="136"/>
        <v>#VALUE!</v>
      </c>
      <c r="N1769" s="6">
        <v>27600</v>
      </c>
      <c r="O1769" s="6" t="s">
        <v>1081</v>
      </c>
      <c r="P1769" s="6">
        <v>33.511519569999997</v>
      </c>
      <c r="Q1769" s="6">
        <v>924917.94</v>
      </c>
      <c r="R1769" s="6">
        <v>0.45501044899999998</v>
      </c>
      <c r="S1769" s="6">
        <v>12558.28839</v>
      </c>
      <c r="T1769" s="27">
        <v>224940.1</v>
      </c>
      <c r="U1769" s="6">
        <f t="shared" si="137"/>
        <v>33.966530018999997</v>
      </c>
      <c r="V1769" s="6">
        <f t="shared" si="138"/>
        <v>2018</v>
      </c>
      <c r="W1769" s="10" t="str">
        <f>IFERROR(VLOOKUP(VALUE(D1769),'HSN Lookup'!$A:$B,2,0),"Unknown")</f>
        <v>Household Steel Items</v>
      </c>
      <c r="X1769" s="6" t="str">
        <f t="shared" si="139"/>
        <v>Other</v>
      </c>
    </row>
    <row r="1770" spans="1:24">
      <c r="A1770" s="25" t="s">
        <v>24</v>
      </c>
      <c r="B1770" s="6" t="s">
        <v>2352</v>
      </c>
      <c r="C1770" s="6" t="s">
        <v>26</v>
      </c>
      <c r="D1770" s="26" t="s">
        <v>32</v>
      </c>
      <c r="E1770" s="6" t="s">
        <v>2353</v>
      </c>
      <c r="F1770" s="6"/>
      <c r="G1770" s="6" t="str" cm="1">
        <f t="array" ref="G1770">_xlfn.LET(
 _xlpm.txt, TRIM(E1770),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STRAINER-NP-55</v>
      </c>
      <c r="H1770" s="6" t="str">
        <f t="shared" si="135"/>
        <v>TOTAL NET WT.2318.40 KGS</v>
      </c>
      <c r="I1770" s="6" t="str" cm="1">
        <f t="array" ref="I1770">_xlfn.LET(
 _xlpm.txt, E1770,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70" s="6" t="str" cm="1">
        <f t="array" ref="J1770">_xlfn.LET(
 _xlpm.txt, E1770,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70" s="6" t="e" cm="1">
        <f t="array" ref="K1770">_xlfn.LET(
 _xlpm.txt, E1770,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70" s="6" t="str">
        <f>IFERROR(_xlfn.TEXTAFTER(_xlfn.TEXTBEFORE(E1770," PER"),"USD ")," ")</f>
        <v xml:space="preserve"> </v>
      </c>
      <c r="M1770" s="6" t="e">
        <f t="shared" si="136"/>
        <v>#VALUE!</v>
      </c>
      <c r="N1770" s="6">
        <v>50400</v>
      </c>
      <c r="O1770" s="6" t="s">
        <v>1081</v>
      </c>
      <c r="P1770" s="6">
        <v>23.591961900000001</v>
      </c>
      <c r="Q1770" s="6">
        <v>1189034.8799999999</v>
      </c>
      <c r="R1770" s="6">
        <v>0.32032534800000001</v>
      </c>
      <c r="S1770" s="6">
        <v>16144.397559999999</v>
      </c>
      <c r="T1770" s="27">
        <v>289173.3</v>
      </c>
      <c r="U1770" s="6">
        <f t="shared" si="137"/>
        <v>23.912287248000002</v>
      </c>
      <c r="V1770" s="6">
        <f t="shared" si="138"/>
        <v>2018</v>
      </c>
      <c r="W1770" s="10" t="str">
        <f>IFERROR(VLOOKUP(VALUE(D1770),'HSN Lookup'!$A:$B,2,0),"Unknown")</f>
        <v>Household Steel Items</v>
      </c>
      <c r="X1770" s="6" t="str">
        <f t="shared" si="139"/>
        <v>Tea Strainer</v>
      </c>
    </row>
    <row r="1771" spans="1:24">
      <c r="A1771" s="25" t="s">
        <v>24</v>
      </c>
      <c r="B1771" s="6" t="s">
        <v>2352</v>
      </c>
      <c r="C1771" s="6" t="s">
        <v>26</v>
      </c>
      <c r="D1771" s="26" t="s">
        <v>32</v>
      </c>
      <c r="E1771" s="6" t="s">
        <v>2354</v>
      </c>
      <c r="F1771" s="6"/>
      <c r="G1771" s="6" t="str" cm="1">
        <f t="array" ref="G1771">_xlfn.LET(
 _xlpm.txt, TRIM(E1771),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HOOK-SL-89</v>
      </c>
      <c r="H1771" s="6" t="str">
        <f t="shared" si="135"/>
        <v>TOTAL NET WT.9390.60 KGS</v>
      </c>
      <c r="I1771" s="6" t="str" cm="1">
        <f t="array" ref="I1771">_xlfn.LET(
 _xlpm.txt, E1771,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71" s="6" t="str" cm="1">
        <f t="array" ref="J1771">_xlfn.LET(
 _xlpm.txt, E1771,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71" s="6" t="e" cm="1">
        <f t="array" ref="K1771">_xlfn.LET(
 _xlpm.txt, E1771,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71" s="6" t="str">
        <f>IFERROR(_xlfn.TEXTAFTER(_xlfn.TEXTBEFORE(E1771," PER"),"USD ")," ")</f>
        <v xml:space="preserve"> </v>
      </c>
      <c r="M1771" s="6" t="e">
        <f t="shared" si="136"/>
        <v>#VALUE!</v>
      </c>
      <c r="N1771" s="6">
        <v>39960</v>
      </c>
      <c r="O1771" s="6" t="s">
        <v>1081</v>
      </c>
      <c r="P1771" s="6">
        <v>82.571866619999994</v>
      </c>
      <c r="Q1771" s="6">
        <v>3299571.79</v>
      </c>
      <c r="R1771" s="6">
        <v>1.1211387180000001</v>
      </c>
      <c r="S1771" s="6">
        <v>44800.70319</v>
      </c>
      <c r="T1771" s="27">
        <v>802455.9</v>
      </c>
      <c r="U1771" s="6">
        <f t="shared" si="137"/>
        <v>83.693005337999992</v>
      </c>
      <c r="V1771" s="6">
        <f t="shared" si="138"/>
        <v>2018</v>
      </c>
      <c r="W1771" s="10" t="str">
        <f>IFERROR(VLOOKUP(VALUE(D1771),'HSN Lookup'!$A:$B,2,0),"Unknown")</f>
        <v>Household Steel Items</v>
      </c>
      <c r="X1771" s="6" t="str">
        <f t="shared" si="139"/>
        <v>Hanger</v>
      </c>
    </row>
    <row r="1772" spans="1:24">
      <c r="A1772" s="25" t="s">
        <v>24</v>
      </c>
      <c r="B1772" s="6" t="s">
        <v>2355</v>
      </c>
      <c r="C1772" s="6" t="s">
        <v>26</v>
      </c>
      <c r="D1772" s="26" t="s">
        <v>32</v>
      </c>
      <c r="E1772" s="6" t="s">
        <v>2356</v>
      </c>
      <c r="F1772" s="6"/>
      <c r="G1772" s="6" t="str" cm="1">
        <f t="array" ref="G1772">_xlfn.LET(
 _xlpm.txt, TRIM(E1772),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772" s="6" t="str">
        <f t="shared" si="135"/>
        <v>TOTAL NET WT.1509.01 KGS</v>
      </c>
      <c r="I1772" s="6" t="str" cm="1">
        <f t="array" ref="I1772">_xlfn.LET(
 _xlpm.txt, E1772,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72" s="6" t="str" cm="1">
        <f t="array" ref="J1772">_xlfn.LET(
 _xlpm.txt, E1772,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72" s="6" t="e" cm="1">
        <f t="array" ref="K1772">_xlfn.LET(
 _xlpm.txt, E1772,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72" s="6" t="str">
        <f>IFERROR(_xlfn.TEXTAFTER(_xlfn.TEXTBEFORE(E1772," PER"),"USD ")," ")</f>
        <v xml:space="preserve"> </v>
      </c>
      <c r="M1772" s="6" t="e">
        <f t="shared" si="136"/>
        <v>#VALUE!</v>
      </c>
      <c r="N1772" s="6">
        <v>9036</v>
      </c>
      <c r="O1772" s="6" t="s">
        <v>1081</v>
      </c>
      <c r="P1772" s="6">
        <v>85.809154489999997</v>
      </c>
      <c r="Q1772" s="6">
        <v>775371.52</v>
      </c>
      <c r="R1772" s="6">
        <v>1.165093747</v>
      </c>
      <c r="S1772" s="6">
        <v>10527.7871</v>
      </c>
      <c r="T1772" s="27">
        <v>188570.4</v>
      </c>
      <c r="U1772" s="6">
        <f t="shared" si="137"/>
        <v>86.974248236999998</v>
      </c>
      <c r="V1772" s="6">
        <f t="shared" si="138"/>
        <v>2018</v>
      </c>
      <c r="W1772" s="10" t="str">
        <f>IFERROR(VLOOKUP(VALUE(D1772),'HSN Lookup'!$A:$B,2,0),"Unknown")</f>
        <v>Household Steel Items</v>
      </c>
      <c r="X1772" s="6" t="str">
        <f t="shared" si="139"/>
        <v>Other</v>
      </c>
    </row>
    <row r="1773" spans="1:24">
      <c r="A1773" s="25" t="s">
        <v>24</v>
      </c>
      <c r="B1773" s="6" t="s">
        <v>2355</v>
      </c>
      <c r="C1773" s="6" t="s">
        <v>26</v>
      </c>
      <c r="D1773" s="26" t="s">
        <v>32</v>
      </c>
      <c r="E1773" s="6" t="s">
        <v>2357</v>
      </c>
      <c r="F1773" s="6"/>
      <c r="G1773" s="6" t="str" cm="1">
        <f t="array" ref="G1773">_xlfn.LET(
 _xlpm.txt, TRIM(E1773),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773" s="6" t="str">
        <f t="shared" si="135"/>
        <v>TOTAL NET WT.5844.60 KGS</v>
      </c>
      <c r="I1773" s="6" t="str" cm="1">
        <f t="array" ref="I1773">_xlfn.LET(
 _xlpm.txt, E1773,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73" s="6" t="str" cm="1">
        <f t="array" ref="J1773">_xlfn.LET(
 _xlpm.txt, E1773,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73" s="6" t="e" cm="1">
        <f t="array" ref="K1773">_xlfn.LET(
 _xlpm.txt, E1773,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73" s="6" t="str">
        <f>IFERROR(_xlfn.TEXTAFTER(_xlfn.TEXTBEFORE(E1773," PER"),"USD ")," ")</f>
        <v xml:space="preserve"> </v>
      </c>
      <c r="M1773" s="6" t="e">
        <f t="shared" si="136"/>
        <v>#VALUE!</v>
      </c>
      <c r="N1773" s="6">
        <v>30600</v>
      </c>
      <c r="O1773" s="6" t="s">
        <v>1081</v>
      </c>
      <c r="P1773" s="6">
        <v>99.795667969999997</v>
      </c>
      <c r="Q1773" s="6">
        <v>3053747.44</v>
      </c>
      <c r="R1773" s="6">
        <v>1.354998886</v>
      </c>
      <c r="S1773" s="6">
        <v>41462.965920000002</v>
      </c>
      <c r="T1773" s="27">
        <v>742671.4</v>
      </c>
      <c r="U1773" s="6">
        <f t="shared" si="137"/>
        <v>101.150666856</v>
      </c>
      <c r="V1773" s="6">
        <f t="shared" si="138"/>
        <v>2018</v>
      </c>
      <c r="W1773" s="10" t="str">
        <f>IFERROR(VLOOKUP(VALUE(D1773),'HSN Lookup'!$A:$B,2,0),"Unknown")</f>
        <v>Household Steel Items</v>
      </c>
      <c r="X1773" s="6" t="str">
        <f t="shared" si="139"/>
        <v>Other</v>
      </c>
    </row>
    <row r="1774" spans="1:24">
      <c r="A1774" s="25" t="s">
        <v>24</v>
      </c>
      <c r="B1774" s="6" t="s">
        <v>2355</v>
      </c>
      <c r="C1774" s="6" t="s">
        <v>26</v>
      </c>
      <c r="D1774" s="26" t="s">
        <v>32</v>
      </c>
      <c r="E1774" s="6" t="s">
        <v>2299</v>
      </c>
      <c r="F1774" s="6" t="str">
        <f>LEFT(E1774, FIND(" ", E1774)-1)</f>
        <v>RYX-02-021A</v>
      </c>
      <c r="G1774" s="6" t="str" cm="1">
        <f t="array" ref="G1774">_xlfn.LET(
 _xlpm.txt, TRIM(E1774),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74" s="6" t="str">
        <f t="shared" si="135"/>
        <v>OTHER ARTICLES OF HOUSEHOLD OF IRON &amp; STEEL</v>
      </c>
      <c r="I1774" s="6" t="str" cm="1">
        <f t="array" ref="I1774">_xlfn.LET(
 _xlpm.txt, E1774,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74" s="6" t="str" cm="1">
        <f t="array" ref="J1774">_xlfn.LET(
 _xlpm.txt, E1774,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74" s="6" t="e" cm="1">
        <f t="array" ref="K1774">_xlfn.LET(
 _xlpm.txt, E1774,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74" s="6" t="str">
        <f>IFERROR(_xlfn.TEXTAFTER(_xlfn.TEXTBEFORE(E1774," PER"),"USD ")," ")</f>
        <v xml:space="preserve"> </v>
      </c>
      <c r="M1774" s="6" t="e">
        <f t="shared" si="136"/>
        <v>#VALUE!</v>
      </c>
      <c r="N1774" s="6">
        <v>2592</v>
      </c>
      <c r="O1774" s="6" t="s">
        <v>1081</v>
      </c>
      <c r="P1774" s="6">
        <v>699.82133490000001</v>
      </c>
      <c r="Q1774" s="6">
        <v>1813936.9</v>
      </c>
      <c r="R1774" s="6">
        <v>9.501986896</v>
      </c>
      <c r="S1774" s="6">
        <v>24629.150030000001</v>
      </c>
      <c r="T1774" s="27">
        <v>441149.5</v>
      </c>
      <c r="U1774" s="6">
        <f t="shared" si="137"/>
        <v>709.32332179599996</v>
      </c>
      <c r="V1774" s="6">
        <f t="shared" si="138"/>
        <v>2018</v>
      </c>
      <c r="W1774" s="10" t="str">
        <f>IFERROR(VLOOKUP(VALUE(D1774),'HSN Lookup'!$A:$B,2,0),"Unknown")</f>
        <v>Household Steel Items</v>
      </c>
      <c r="X1774" s="6" t="str">
        <f t="shared" si="139"/>
        <v>Cloth Stand</v>
      </c>
    </row>
    <row r="1775" spans="1:24">
      <c r="A1775" s="25" t="s">
        <v>24</v>
      </c>
      <c r="B1775" s="6" t="s">
        <v>2355</v>
      </c>
      <c r="C1775" s="6" t="s">
        <v>26</v>
      </c>
      <c r="D1775" s="26" t="s">
        <v>32</v>
      </c>
      <c r="E1775" s="6" t="s">
        <v>2358</v>
      </c>
      <c r="F1775" s="6"/>
      <c r="G1775" s="6" t="str" cm="1">
        <f t="array" ref="G1775">_xlfn.LET(
 _xlpm.txt, TRIM(E1775),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1775" s="6" t="str">
        <f t="shared" si="135"/>
        <v>TOTAL NET.WT.1854.60KGS</v>
      </c>
      <c r="I1775" s="6" t="str" cm="1">
        <f t="array" ref="I1775">_xlfn.LET(
 _xlpm.txt, E1775,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75" s="6" t="str" cm="1">
        <f t="array" ref="J1775">_xlfn.LET(
 _xlpm.txt, E1775,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75" s="6" t="e" cm="1">
        <f t="array" ref="K1775">_xlfn.LET(
 _xlpm.txt, E1775,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75" s="6" t="str">
        <f>IFERROR(_xlfn.TEXTAFTER(_xlfn.TEXTBEFORE(E1775," PER"),"USD ")," ")</f>
        <v xml:space="preserve"> </v>
      </c>
      <c r="M1775" s="6" t="e">
        <f t="shared" si="136"/>
        <v>#VALUE!</v>
      </c>
      <c r="N1775" s="6">
        <v>15840</v>
      </c>
      <c r="O1775" s="6" t="s">
        <v>1081</v>
      </c>
      <c r="P1775" s="6">
        <v>59.450976009999998</v>
      </c>
      <c r="Q1775" s="6">
        <v>941703.46</v>
      </c>
      <c r="R1775" s="6">
        <v>0.80720945</v>
      </c>
      <c r="S1775" s="6">
        <v>12786.197690000001</v>
      </c>
      <c r="T1775" s="27">
        <v>229022.2</v>
      </c>
      <c r="U1775" s="6">
        <f t="shared" si="137"/>
        <v>60.25818546</v>
      </c>
      <c r="V1775" s="6">
        <f t="shared" si="138"/>
        <v>2018</v>
      </c>
      <c r="W1775" s="10" t="str">
        <f>IFERROR(VLOOKUP(VALUE(D1775),'HSN Lookup'!$A:$B,2,0),"Unknown")</f>
        <v>Household Steel Items</v>
      </c>
      <c r="X1775" s="6" t="str">
        <f t="shared" si="139"/>
        <v>Lunch Box</v>
      </c>
    </row>
    <row r="1776" spans="1:24">
      <c r="A1776" s="25" t="s">
        <v>24</v>
      </c>
      <c r="B1776" s="6" t="s">
        <v>2355</v>
      </c>
      <c r="C1776" s="6" t="s">
        <v>26</v>
      </c>
      <c r="D1776" s="26" t="s">
        <v>32</v>
      </c>
      <c r="E1776" s="6" t="s">
        <v>2359</v>
      </c>
      <c r="F1776" s="6"/>
      <c r="G1776" s="6" t="str" cm="1">
        <f t="array" ref="G1776">_xlfn.LET(
 _xlpm.txt, TRIM(E1776),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776" s="6" t="str">
        <f t="shared" si="135"/>
        <v>TOTAL NET WT.92.88 KGS</v>
      </c>
      <c r="I1776" s="6" t="str" cm="1">
        <f t="array" ref="I1776">_xlfn.LET(
 _xlpm.txt, E1776,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76" s="6" t="str" cm="1">
        <f t="array" ref="J1776">_xlfn.LET(
 _xlpm.txt, E1776,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76" s="6" t="e" cm="1">
        <f t="array" ref="K1776">_xlfn.LET(
 _xlpm.txt, E1776,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76" s="6" t="str">
        <f>IFERROR(_xlfn.TEXTAFTER(_xlfn.TEXTBEFORE(E1776," PER"),"USD ")," ")</f>
        <v xml:space="preserve"> </v>
      </c>
      <c r="M1776" s="6" t="e">
        <f t="shared" si="136"/>
        <v>#VALUE!</v>
      </c>
      <c r="N1776" s="6">
        <v>540</v>
      </c>
      <c r="O1776" s="6" t="s">
        <v>1081</v>
      </c>
      <c r="P1776" s="6">
        <v>94.881481480000005</v>
      </c>
      <c r="Q1776" s="6">
        <v>51236</v>
      </c>
      <c r="R1776" s="6">
        <v>1.2882753769999999</v>
      </c>
      <c r="S1776" s="6">
        <v>695.66870329999995</v>
      </c>
      <c r="T1776" s="27">
        <v>12460.6</v>
      </c>
      <c r="U1776" s="6">
        <f t="shared" si="137"/>
        <v>96.16975685700001</v>
      </c>
      <c r="V1776" s="6">
        <f t="shared" si="138"/>
        <v>2018</v>
      </c>
      <c r="W1776" s="10" t="str">
        <f>IFERROR(VLOOKUP(VALUE(D1776),'HSN Lookup'!$A:$B,2,0),"Unknown")</f>
        <v>Household Steel Items</v>
      </c>
      <c r="X1776" s="6" t="str">
        <f t="shared" si="139"/>
        <v>Other</v>
      </c>
    </row>
    <row r="1777" spans="1:24">
      <c r="A1777" s="25" t="s">
        <v>24</v>
      </c>
      <c r="B1777" s="6" t="s">
        <v>2360</v>
      </c>
      <c r="C1777" s="6" t="s">
        <v>26</v>
      </c>
      <c r="D1777" s="26" t="s">
        <v>32</v>
      </c>
      <c r="E1777" s="6" t="s">
        <v>2361</v>
      </c>
      <c r="F1777" s="6"/>
      <c r="G1777" s="6" t="str" cm="1">
        <f t="array" ref="G1777">_xlfn.LET(
 _xlpm.txt, TRIM(E1777),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2LAYER-8504</v>
      </c>
      <c r="H1777" s="6" t="str">
        <f t="shared" si="135"/>
        <v>TOTAL NET.WT.10532.90KGS</v>
      </c>
      <c r="I1777" s="6" t="str" cm="1">
        <f t="array" ref="I1777">_xlfn.LET(
 _xlpm.txt, E1777,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77" s="6" t="str" cm="1">
        <f t="array" ref="J1777">_xlfn.LET(
 _xlpm.txt, E1777,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77" s="6" t="e" cm="1">
        <f t="array" ref="K1777">_xlfn.LET(
 _xlpm.txt, E1777,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77" s="6" t="str">
        <f>IFERROR(_xlfn.TEXTAFTER(_xlfn.TEXTBEFORE(E1777," PER"),"USD ")," ")</f>
        <v xml:space="preserve"> </v>
      </c>
      <c r="M1777" s="6" t="e">
        <f t="shared" si="136"/>
        <v>#VALUE!</v>
      </c>
      <c r="N1777" s="6">
        <v>22020</v>
      </c>
      <c r="O1777" s="6" t="s">
        <v>1081</v>
      </c>
      <c r="P1777" s="6">
        <v>182.93979110000001</v>
      </c>
      <c r="Q1777" s="6">
        <v>4028334.2</v>
      </c>
      <c r="R1777" s="6">
        <v>2.5215684509999998</v>
      </c>
      <c r="S1777" s="6">
        <v>55524.937279999998</v>
      </c>
      <c r="T1777" s="27">
        <v>979690.8</v>
      </c>
      <c r="U1777" s="6">
        <f t="shared" si="137"/>
        <v>185.46135955100002</v>
      </c>
      <c r="V1777" s="6">
        <f t="shared" si="138"/>
        <v>2018</v>
      </c>
      <c r="W1777" s="10" t="str">
        <f>IFERROR(VLOOKUP(VALUE(D1777),'HSN Lookup'!$A:$B,2,0),"Unknown")</f>
        <v>Household Steel Items</v>
      </c>
      <c r="X1777" s="6" t="str">
        <f t="shared" si="139"/>
        <v>Lunch Box</v>
      </c>
    </row>
    <row r="1778" spans="1:24">
      <c r="A1778" s="25" t="s">
        <v>24</v>
      </c>
      <c r="B1778" s="6" t="s">
        <v>2360</v>
      </c>
      <c r="C1778" s="6" t="s">
        <v>26</v>
      </c>
      <c r="D1778" s="26" t="s">
        <v>32</v>
      </c>
      <c r="E1778" s="6" t="s">
        <v>2362</v>
      </c>
      <c r="F1778" s="6"/>
      <c r="G1778" s="6" t="str" cm="1">
        <f t="array" ref="G1778">_xlfn.LET(
 _xlpm.txt, TRIM(E1778),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3LAYER-8505</v>
      </c>
      <c r="H1778" s="6" t="str">
        <f t="shared" si="135"/>
        <v>TOTAL NET WT.9608.30 KGS</v>
      </c>
      <c r="I1778" s="6" t="str" cm="1">
        <f t="array" ref="I1778">_xlfn.LET(
 _xlpm.txt, E1778,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78" s="6" t="str" cm="1">
        <f t="array" ref="J1778">_xlfn.LET(
 _xlpm.txt, E1778,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78" s="6" t="e" cm="1">
        <f t="array" ref="K1778">_xlfn.LET(
 _xlpm.txt, E1778,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78" s="6" t="str">
        <f>IFERROR(_xlfn.TEXTAFTER(_xlfn.TEXTBEFORE(E1778," PER"),"USD ")," ")</f>
        <v xml:space="preserve"> </v>
      </c>
      <c r="M1778" s="6" t="e">
        <f t="shared" si="136"/>
        <v>#VALUE!</v>
      </c>
      <c r="N1778" s="6">
        <v>14820</v>
      </c>
      <c r="O1778" s="6" t="s">
        <v>1081</v>
      </c>
      <c r="P1778" s="6">
        <v>253.92042979999999</v>
      </c>
      <c r="Q1778" s="6">
        <v>3763100.77</v>
      </c>
      <c r="R1778" s="6">
        <v>3.4999370070000002</v>
      </c>
      <c r="S1778" s="6">
        <v>51869.066440000002</v>
      </c>
      <c r="T1778" s="27">
        <v>915186.1</v>
      </c>
      <c r="U1778" s="6">
        <f t="shared" si="137"/>
        <v>257.42036680699999</v>
      </c>
      <c r="V1778" s="6">
        <f t="shared" si="138"/>
        <v>2018</v>
      </c>
      <c r="W1778" s="10" t="str">
        <f>IFERROR(VLOOKUP(VALUE(D1778),'HSN Lookup'!$A:$B,2,0),"Unknown")</f>
        <v>Household Steel Items</v>
      </c>
      <c r="X1778" s="6" t="str">
        <f t="shared" si="139"/>
        <v>Lunch Box</v>
      </c>
    </row>
    <row r="1779" spans="1:24">
      <c r="A1779" s="25" t="s">
        <v>24</v>
      </c>
      <c r="B1779" s="6" t="s">
        <v>2363</v>
      </c>
      <c r="C1779" s="6" t="s">
        <v>26</v>
      </c>
      <c r="D1779" s="26" t="s">
        <v>32</v>
      </c>
      <c r="E1779" s="6" t="s">
        <v>2364</v>
      </c>
      <c r="F1779" s="6"/>
      <c r="G1779" s="6" t="str" cm="1">
        <f t="array" ref="G1779">_xlfn.LET(
 _xlpm.txt, TRIM(E1779),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-MP-96</v>
      </c>
      <c r="H1779" s="6" t="str">
        <f t="shared" si="135"/>
        <v>MILD STEEL</v>
      </c>
      <c r="I1779" s="6" t="str" cm="1">
        <f t="array" ref="I1779">_xlfn.LET(
 _xlpm.txt, E1779,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79" s="6" t="str" cm="1">
        <f t="array" ref="J1779">_xlfn.LET(
 _xlpm.txt, E1779,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79" s="6" t="e" cm="1">
        <f t="array" ref="K1779">_xlfn.LET(
 _xlpm.txt, E1779,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79" s="6" t="str">
        <f>IFERROR(_xlfn.TEXTAFTER(_xlfn.TEXTBEFORE(E1779," PER"),"USD ")," ")</f>
        <v xml:space="preserve"> </v>
      </c>
      <c r="M1779" s="6" t="e">
        <f t="shared" si="136"/>
        <v>#VALUE!</v>
      </c>
      <c r="N1779" s="6">
        <v>10548</v>
      </c>
      <c r="O1779" s="6" t="s">
        <v>1081</v>
      </c>
      <c r="P1779" s="6">
        <v>53.729027299999998</v>
      </c>
      <c r="Q1779" s="6">
        <v>566733.78</v>
      </c>
      <c r="R1779" s="6">
        <v>0.74057928699999998</v>
      </c>
      <c r="S1779" s="6">
        <v>7811.6303239999997</v>
      </c>
      <c r="T1779" s="27">
        <v>137829.6</v>
      </c>
      <c r="U1779" s="6">
        <f t="shared" si="137"/>
        <v>54.469606587000001</v>
      </c>
      <c r="V1779" s="6">
        <f t="shared" si="138"/>
        <v>2018</v>
      </c>
      <c r="W1779" s="10" t="str">
        <f>IFERROR(VLOOKUP(VALUE(D1779),'HSN Lookup'!$A:$B,2,0),"Unknown")</f>
        <v>Household Steel Items</v>
      </c>
      <c r="X1779" s="6" t="str">
        <f t="shared" si="139"/>
        <v>Holder</v>
      </c>
    </row>
    <row r="1780" spans="1:24">
      <c r="A1780" s="25" t="s">
        <v>24</v>
      </c>
      <c r="B1780" s="6" t="s">
        <v>2363</v>
      </c>
      <c r="C1780" s="6" t="s">
        <v>26</v>
      </c>
      <c r="D1780" s="26" t="s">
        <v>32</v>
      </c>
      <c r="E1780" s="6" t="s">
        <v>2365</v>
      </c>
      <c r="F1780" s="6"/>
      <c r="G1780" s="6" t="str" cm="1">
        <f t="array" ref="G1780">_xlfn.LET(
 _xlpm.txt, TRIM(E1780),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780" s="6" t="str">
        <f t="shared" si="135"/>
        <v>MILD STEEL</v>
      </c>
      <c r="I1780" s="6" t="str" cm="1">
        <f t="array" ref="I1780">_xlfn.LET(
 _xlpm.txt, E1780,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80" s="6" t="str" cm="1">
        <f t="array" ref="J1780">_xlfn.LET(
 _xlpm.txt, E1780,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80" s="6" t="e" cm="1">
        <f t="array" ref="K1780">_xlfn.LET(
 _xlpm.txt, E1780,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80" s="6" t="str">
        <f>IFERROR(_xlfn.TEXTAFTER(_xlfn.TEXTBEFORE(E1780," PER"),"USD ")," ")</f>
        <v xml:space="preserve"> </v>
      </c>
      <c r="M1780" s="6" t="e">
        <f t="shared" si="136"/>
        <v>#VALUE!</v>
      </c>
      <c r="N1780" s="6">
        <v>18000</v>
      </c>
      <c r="O1780" s="6" t="s">
        <v>1081</v>
      </c>
      <c r="P1780" s="6">
        <v>32.72447889</v>
      </c>
      <c r="Q1780" s="6">
        <v>589040.62</v>
      </c>
      <c r="R1780" s="6">
        <v>0.45106104600000002</v>
      </c>
      <c r="S1780" s="6">
        <v>8119.0988280000001</v>
      </c>
      <c r="T1780" s="27">
        <v>143254.70000000001</v>
      </c>
      <c r="U1780" s="6">
        <f t="shared" si="137"/>
        <v>33.175539936</v>
      </c>
      <c r="V1780" s="6">
        <f t="shared" si="138"/>
        <v>2018</v>
      </c>
      <c r="W1780" s="10" t="str">
        <f>IFERROR(VLOOKUP(VALUE(D1780),'HSN Lookup'!$A:$B,2,0),"Unknown")</f>
        <v>Household Steel Items</v>
      </c>
      <c r="X1780" s="6" t="str">
        <f t="shared" si="139"/>
        <v>Other</v>
      </c>
    </row>
    <row r="1781" spans="1:24">
      <c r="A1781" s="25" t="s">
        <v>24</v>
      </c>
      <c r="B1781" s="6" t="s">
        <v>2363</v>
      </c>
      <c r="C1781" s="6" t="s">
        <v>26</v>
      </c>
      <c r="D1781" s="26" t="s">
        <v>29</v>
      </c>
      <c r="E1781" s="6" t="s">
        <v>2366</v>
      </c>
      <c r="F1781" s="6"/>
      <c r="G1781" s="6" t="str" cm="1">
        <f t="array" ref="G1781">_xlfn.LET(
 _xlpm.txt, TRIM(E1781),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-ANG537</v>
      </c>
      <c r="H1781" s="6" t="str">
        <f t="shared" si="135"/>
        <v>TOTAL NET WT.5831.10 KGS</v>
      </c>
      <c r="I1781" s="6" t="str" cm="1">
        <f t="array" ref="I1781">_xlfn.LET(
 _xlpm.txt, E1781,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81" s="6" t="str" cm="1">
        <f t="array" ref="J1781">_xlfn.LET(
 _xlpm.txt, E1781,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81" s="6" t="e" cm="1">
        <f t="array" ref="K1781">_xlfn.LET(
 _xlpm.txt, E1781,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81" s="6" t="str">
        <f>IFERROR(_xlfn.TEXTAFTER(_xlfn.TEXTBEFORE(E1781," PER"),"USD ")," ")</f>
        <v xml:space="preserve"> </v>
      </c>
      <c r="M1781" s="6" t="e">
        <f t="shared" si="136"/>
        <v>#VALUE!</v>
      </c>
      <c r="N1781" s="6">
        <v>270864</v>
      </c>
      <c r="O1781" s="6" t="s">
        <v>1081</v>
      </c>
      <c r="P1781" s="6">
        <v>4.9197371009999999</v>
      </c>
      <c r="Q1781" s="6">
        <v>1332579.67</v>
      </c>
      <c r="R1781" s="6">
        <v>6.7811676000000001E-2</v>
      </c>
      <c r="S1781" s="6">
        <v>18367.741829999999</v>
      </c>
      <c r="T1781" s="27">
        <v>412833.2</v>
      </c>
      <c r="U1781" s="6">
        <f t="shared" si="137"/>
        <v>4.9875487769999998</v>
      </c>
      <c r="V1781" s="6">
        <f t="shared" si="138"/>
        <v>2018</v>
      </c>
      <c r="W1781" s="10" t="str">
        <f>IFERROR(VLOOKUP(VALUE(D1781),'HSN Lookup'!$A:$B,2,0),"Unknown")</f>
        <v>Steel Scrubbers</v>
      </c>
      <c r="X1781" s="6" t="str">
        <f t="shared" si="139"/>
        <v>Scrubber</v>
      </c>
    </row>
    <row r="1782" spans="1:24">
      <c r="A1782" s="25" t="s">
        <v>24</v>
      </c>
      <c r="B1782" s="6" t="s">
        <v>2363</v>
      </c>
      <c r="C1782" s="6" t="s">
        <v>26</v>
      </c>
      <c r="D1782" s="26" t="s">
        <v>32</v>
      </c>
      <c r="E1782" s="6" t="s">
        <v>2367</v>
      </c>
      <c r="F1782" s="6"/>
      <c r="G1782" s="6" t="str" cm="1">
        <f t="array" ref="G1782">_xlfn.LET(
 _xlpm.txt, TRIM(E1782),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 LAYER -8505</v>
      </c>
      <c r="H1782" s="6" t="str">
        <f t="shared" si="135"/>
        <v>TOTAL NET.WT. 1174.78 KGS</v>
      </c>
      <c r="I1782" s="6" t="str" cm="1">
        <f t="array" ref="I1782">_xlfn.LET(
 _xlpm.txt, E1782,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82" s="6" t="str" cm="1">
        <f t="array" ref="J1782">_xlfn.LET(
 _xlpm.txt, E1782,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82" s="6" t="e" cm="1">
        <f t="array" ref="K1782">_xlfn.LET(
 _xlpm.txt, E1782,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82" s="6" t="str">
        <f>IFERROR(_xlfn.TEXTAFTER(_xlfn.TEXTBEFORE(E1782," PER"),"USD ")," ")</f>
        <v xml:space="preserve"> </v>
      </c>
      <c r="M1782" s="6" t="e">
        <f t="shared" si="136"/>
        <v>#VALUE!</v>
      </c>
      <c r="N1782" s="6">
        <v>1812</v>
      </c>
      <c r="O1782" s="6" t="s">
        <v>1081</v>
      </c>
      <c r="P1782" s="6">
        <v>253.72213020000001</v>
      </c>
      <c r="Q1782" s="6">
        <v>459744.5</v>
      </c>
      <c r="R1782" s="6">
        <v>3.4972037249999999</v>
      </c>
      <c r="S1782" s="6">
        <v>6336.9331499999998</v>
      </c>
      <c r="T1782" s="27">
        <v>111809.8</v>
      </c>
      <c r="U1782" s="6">
        <f t="shared" si="137"/>
        <v>257.219333925</v>
      </c>
      <c r="V1782" s="6">
        <f t="shared" si="138"/>
        <v>2018</v>
      </c>
      <c r="W1782" s="10" t="str">
        <f>IFERROR(VLOOKUP(VALUE(D1782),'HSN Lookup'!$A:$B,2,0),"Unknown")</f>
        <v>Household Steel Items</v>
      </c>
      <c r="X1782" s="6" t="str">
        <f t="shared" si="139"/>
        <v>Lunch Box</v>
      </c>
    </row>
    <row r="1783" spans="1:24">
      <c r="A1783" s="25" t="s">
        <v>24</v>
      </c>
      <c r="B1783" s="6" t="s">
        <v>2363</v>
      </c>
      <c r="C1783" s="6" t="s">
        <v>26</v>
      </c>
      <c r="D1783" s="26" t="s">
        <v>32</v>
      </c>
      <c r="E1783" s="6" t="s">
        <v>2368</v>
      </c>
      <c r="F1783" s="6"/>
      <c r="G1783" s="6" t="str" cm="1">
        <f t="array" ref="G1783">_xlfn.LET(
 _xlpm.txt, TRIM(E1783),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-6561</v>
      </c>
      <c r="H1783" s="6" t="str">
        <f t="shared" si="135"/>
        <v>TOTAL NET.WT. 2469.60 KGS</v>
      </c>
      <c r="I1783" s="6" t="str" cm="1">
        <f t="array" ref="I1783">_xlfn.LET(
 _xlpm.txt, E1783,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83" s="6" t="str" cm="1">
        <f t="array" ref="J1783">_xlfn.LET(
 _xlpm.txt, E1783,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83" s="6" t="e" cm="1">
        <f t="array" ref="K1783">_xlfn.LET(
 _xlpm.txt, E1783,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83" s="6" t="str">
        <f>IFERROR(_xlfn.TEXTAFTER(_xlfn.TEXTBEFORE(E1783," PER"),"USD ")," ")</f>
        <v xml:space="preserve"> </v>
      </c>
      <c r="M1783" s="6" t="e">
        <f t="shared" si="136"/>
        <v>#VALUE!</v>
      </c>
      <c r="N1783" s="6">
        <v>6480</v>
      </c>
      <c r="O1783" s="6" t="s">
        <v>1081</v>
      </c>
      <c r="P1783" s="6">
        <v>191.57117589999999</v>
      </c>
      <c r="Q1783" s="6">
        <v>1241381.22</v>
      </c>
      <c r="R1783" s="6">
        <v>2.6405399850000002</v>
      </c>
      <c r="S1783" s="6">
        <v>17110.699100000002</v>
      </c>
      <c r="T1783" s="27">
        <v>301903.90000000002</v>
      </c>
      <c r="U1783" s="6">
        <f t="shared" si="137"/>
        <v>194.21171588499999</v>
      </c>
      <c r="V1783" s="6">
        <f t="shared" si="138"/>
        <v>2018</v>
      </c>
      <c r="W1783" s="10" t="str">
        <f>IFERROR(VLOOKUP(VALUE(D1783),'HSN Lookup'!$A:$B,2,0),"Unknown")</f>
        <v>Household Steel Items</v>
      </c>
      <c r="X1783" s="6" t="str">
        <f t="shared" si="139"/>
        <v>Lunch Box</v>
      </c>
    </row>
    <row r="1784" spans="1:24">
      <c r="A1784" s="25" t="s">
        <v>24</v>
      </c>
      <c r="B1784" s="6" t="s">
        <v>2363</v>
      </c>
      <c r="C1784" s="6" t="s">
        <v>26</v>
      </c>
      <c r="D1784" s="26" t="s">
        <v>32</v>
      </c>
      <c r="E1784" s="6" t="s">
        <v>2369</v>
      </c>
      <c r="F1784" s="6"/>
      <c r="G1784" s="6" t="str" cm="1">
        <f t="array" ref="G1784">_xlfn.LET(
 _xlpm.txt, TRIM(E1784),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CONTAINER ROUND-6857</v>
      </c>
      <c r="H1784" s="6" t="str">
        <f t="shared" si="135"/>
        <v>TOTAL NET WT.3029.40 KGS</v>
      </c>
      <c r="I1784" s="6" t="str" cm="1">
        <f t="array" ref="I1784">_xlfn.LET(
 _xlpm.txt, E1784,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84" s="6" t="str" cm="1">
        <f t="array" ref="J1784">_xlfn.LET(
 _xlpm.txt, E1784,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84" s="6" t="e" cm="1">
        <f t="array" ref="K1784">_xlfn.LET(
 _xlpm.txt, E1784,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84" s="6" t="str">
        <f>IFERROR(_xlfn.TEXTAFTER(_xlfn.TEXTBEFORE(E1784," PER"),"USD ")," ")</f>
        <v xml:space="preserve"> </v>
      </c>
      <c r="M1784" s="6" t="e">
        <f t="shared" si="136"/>
        <v>#VALUE!</v>
      </c>
      <c r="N1784" s="6">
        <v>23760</v>
      </c>
      <c r="O1784" s="6" t="s">
        <v>1081</v>
      </c>
      <c r="P1784" s="6">
        <v>61.419765990000002</v>
      </c>
      <c r="Q1784" s="6">
        <v>1459333.64</v>
      </c>
      <c r="R1784" s="6">
        <v>0.84658533400000002</v>
      </c>
      <c r="S1784" s="6">
        <v>20114.867539999999</v>
      </c>
      <c r="T1784" s="27">
        <v>354909.9</v>
      </c>
      <c r="U1784" s="6">
        <f t="shared" si="137"/>
        <v>62.266351323999999</v>
      </c>
      <c r="V1784" s="6">
        <f t="shared" si="138"/>
        <v>2018</v>
      </c>
      <c r="W1784" s="10" t="str">
        <f>IFERROR(VLOOKUP(VALUE(D1784),'HSN Lookup'!$A:$B,2,0),"Unknown")</f>
        <v>Household Steel Items</v>
      </c>
      <c r="X1784" s="6" t="str">
        <f t="shared" si="139"/>
        <v>Other</v>
      </c>
    </row>
    <row r="1785" spans="1:24">
      <c r="A1785" s="25" t="s">
        <v>24</v>
      </c>
      <c r="B1785" s="6" t="s">
        <v>2363</v>
      </c>
      <c r="C1785" s="6" t="s">
        <v>26</v>
      </c>
      <c r="D1785" s="26" t="s">
        <v>32</v>
      </c>
      <c r="E1785" s="6" t="s">
        <v>2370</v>
      </c>
      <c r="F1785" s="6"/>
      <c r="G1785" s="6" t="str" cm="1">
        <f t="array" ref="G1785">_xlfn.LET(
 _xlpm.txt, TRIM(E1785),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1785" s="6" t="str">
        <f t="shared" si="135"/>
        <v>TOTAL NET.WT. 2686.36 KGS</v>
      </c>
      <c r="I1785" s="6" t="str" cm="1">
        <f t="array" ref="I1785">_xlfn.LET(
 _xlpm.txt, E1785,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85" s="6" t="str" cm="1">
        <f t="array" ref="J1785">_xlfn.LET(
 _xlpm.txt, E1785,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85" s="6" t="e" cm="1">
        <f t="array" ref="K1785">_xlfn.LET(
 _xlpm.txt, E1785,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85" s="6" t="str">
        <f>IFERROR(_xlfn.TEXTAFTER(_xlfn.TEXTBEFORE(E1785," PER"),"USD ")," ")</f>
        <v xml:space="preserve"> </v>
      </c>
      <c r="M1785" s="6" t="e">
        <f t="shared" si="136"/>
        <v>#VALUE!</v>
      </c>
      <c r="N1785" s="6">
        <v>22944</v>
      </c>
      <c r="O1785" s="6" t="s">
        <v>1081</v>
      </c>
      <c r="P1785" s="6">
        <v>58.275658999999997</v>
      </c>
      <c r="Q1785" s="6">
        <v>1337076.72</v>
      </c>
      <c r="R1785" s="6">
        <v>0.80324822900000004</v>
      </c>
      <c r="S1785" s="6">
        <v>18429.727360000001</v>
      </c>
      <c r="T1785" s="27">
        <v>325177.09999999998</v>
      </c>
      <c r="U1785" s="6">
        <f t="shared" si="137"/>
        <v>59.078907228999995</v>
      </c>
      <c r="V1785" s="6">
        <f t="shared" si="138"/>
        <v>2018</v>
      </c>
      <c r="W1785" s="10" t="str">
        <f>IFERROR(VLOOKUP(VALUE(D1785),'HSN Lookup'!$A:$B,2,0),"Unknown")</f>
        <v>Household Steel Items</v>
      </c>
      <c r="X1785" s="6" t="str">
        <f t="shared" si="139"/>
        <v>Lunch Box</v>
      </c>
    </row>
    <row r="1786" spans="1:24">
      <c r="A1786" s="25" t="s">
        <v>24</v>
      </c>
      <c r="B1786" s="6" t="s">
        <v>2371</v>
      </c>
      <c r="C1786" s="6" t="s">
        <v>26</v>
      </c>
      <c r="D1786" s="26" t="s">
        <v>32</v>
      </c>
      <c r="E1786" s="6" t="s">
        <v>2372</v>
      </c>
      <c r="F1786" s="6"/>
      <c r="G1786" s="6" t="str" cm="1">
        <f t="array" ref="G1786">_xlfn.LET(
 _xlpm.txt, TRIM(E1786),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786" s="6" t="str">
        <f t="shared" si="135"/>
        <v>TOTAL NET WT.3585.60 KGS</v>
      </c>
      <c r="I1786" s="6" t="str" cm="1">
        <f t="array" ref="I1786">_xlfn.LET(
 _xlpm.txt, E1786,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86" s="6" t="str" cm="1">
        <f t="array" ref="J1786">_xlfn.LET(
 _xlpm.txt, E1786,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86" s="6" t="e" cm="1">
        <f t="array" ref="K1786">_xlfn.LET(
 _xlpm.txt, E1786,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86" s="6" t="str">
        <f>IFERROR(_xlfn.TEXTAFTER(_xlfn.TEXTBEFORE(E1786," PER"),"USD ")," ")</f>
        <v xml:space="preserve"> </v>
      </c>
      <c r="M1786" s="6" t="e">
        <f t="shared" si="136"/>
        <v>#VALUE!</v>
      </c>
      <c r="N1786" s="6">
        <v>21600</v>
      </c>
      <c r="O1786" s="6" t="s">
        <v>1081</v>
      </c>
      <c r="P1786" s="6">
        <v>84.625753700000004</v>
      </c>
      <c r="Q1786" s="6">
        <v>1827916.28</v>
      </c>
      <c r="R1786" s="6">
        <v>1.1664473289999999</v>
      </c>
      <c r="S1786" s="6">
        <v>25195.262299999999</v>
      </c>
      <c r="T1786" s="27">
        <v>444549.3</v>
      </c>
      <c r="U1786" s="6">
        <f t="shared" si="137"/>
        <v>85.792201028999997</v>
      </c>
      <c r="V1786" s="6">
        <f t="shared" si="138"/>
        <v>2018</v>
      </c>
      <c r="W1786" s="10" t="str">
        <f>IFERROR(VLOOKUP(VALUE(D1786),'HSN Lookup'!$A:$B,2,0),"Unknown")</f>
        <v>Household Steel Items</v>
      </c>
      <c r="X1786" s="6" t="str">
        <f t="shared" si="139"/>
        <v>Other</v>
      </c>
    </row>
    <row r="1787" spans="1:24">
      <c r="A1787" s="25" t="s">
        <v>24</v>
      </c>
      <c r="B1787" s="6" t="s">
        <v>2371</v>
      </c>
      <c r="C1787" s="6" t="s">
        <v>26</v>
      </c>
      <c r="D1787" s="26" t="s">
        <v>32</v>
      </c>
      <c r="E1787" s="6" t="s">
        <v>2373</v>
      </c>
      <c r="F1787" s="6"/>
      <c r="G1787" s="6" t="str" cm="1">
        <f t="array" ref="G1787">_xlfn.LET(
 _xlpm.txt, TRIM(E1787),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787" s="6" t="str">
        <f t="shared" si="135"/>
        <v>TOTAL NET WT. 3609.94KGS</v>
      </c>
      <c r="I1787" s="6" t="str" cm="1">
        <f t="array" ref="I1787">_xlfn.LET(
 _xlpm.txt, E1787,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87" s="6" t="str" cm="1">
        <f t="array" ref="J1787">_xlfn.LET(
 _xlpm.txt, E1787,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87" s="6" t="e" cm="1">
        <f t="array" ref="K1787">_xlfn.LET(
 _xlpm.txt, E1787,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87" s="6" t="str">
        <f>IFERROR(_xlfn.TEXTAFTER(_xlfn.TEXTBEFORE(E1787," PER"),"USD ")," ")</f>
        <v xml:space="preserve"> </v>
      </c>
      <c r="M1787" s="6" t="e">
        <f t="shared" si="136"/>
        <v>#VALUE!</v>
      </c>
      <c r="N1787" s="6">
        <v>20988</v>
      </c>
      <c r="O1787" s="6" t="s">
        <v>1081</v>
      </c>
      <c r="P1787" s="6">
        <v>93.572970269999999</v>
      </c>
      <c r="Q1787" s="6">
        <v>1963909.5</v>
      </c>
      <c r="R1787" s="6">
        <v>1.2897721609999999</v>
      </c>
      <c r="S1787" s="6">
        <v>27069.738109999998</v>
      </c>
      <c r="T1787" s="27">
        <v>477622.7</v>
      </c>
      <c r="U1787" s="6">
        <f t="shared" si="137"/>
        <v>94.862742431000001</v>
      </c>
      <c r="V1787" s="6">
        <f t="shared" si="138"/>
        <v>2018</v>
      </c>
      <c r="W1787" s="10" t="str">
        <f>IFERROR(VLOOKUP(VALUE(D1787),'HSN Lookup'!$A:$B,2,0),"Unknown")</f>
        <v>Household Steel Items</v>
      </c>
      <c r="X1787" s="6" t="str">
        <f t="shared" si="139"/>
        <v>Other</v>
      </c>
    </row>
    <row r="1788" spans="1:24">
      <c r="A1788" s="25" t="s">
        <v>24</v>
      </c>
      <c r="B1788" s="6" t="s">
        <v>2374</v>
      </c>
      <c r="C1788" s="6" t="s">
        <v>26</v>
      </c>
      <c r="D1788" s="26" t="s">
        <v>32</v>
      </c>
      <c r="E1788" s="6" t="s">
        <v>2375</v>
      </c>
      <c r="F1788" s="6"/>
      <c r="G1788" s="6" t="str" cm="1">
        <f t="array" ref="G1788">_xlfn.LET(
 _xlpm.txt, TRIM(E1788),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-MP-96</v>
      </c>
      <c r="H1788" s="6" t="str">
        <f t="shared" si="135"/>
        <v>TOTAL NET WT.1034.21 KGS</v>
      </c>
      <c r="I1788" s="6" t="str" cm="1">
        <f t="array" ref="I1788">_xlfn.LET(
 _xlpm.txt, E1788,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88" s="6" t="str" cm="1">
        <f t="array" ref="J1788">_xlfn.LET(
 _xlpm.txt, E1788,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88" s="6" t="e" cm="1">
        <f t="array" ref="K1788">_xlfn.LET(
 _xlpm.txt, E1788,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88" s="6" t="str">
        <f>IFERROR(_xlfn.TEXTAFTER(_xlfn.TEXTBEFORE(E1788," PER"),"USD ")," ")</f>
        <v xml:space="preserve"> </v>
      </c>
      <c r="M1788" s="6" t="e">
        <f t="shared" si="136"/>
        <v>#VALUE!</v>
      </c>
      <c r="N1788" s="6">
        <v>4788</v>
      </c>
      <c r="O1788" s="6" t="s">
        <v>1081</v>
      </c>
      <c r="P1788" s="6">
        <v>54.642571009999998</v>
      </c>
      <c r="Q1788" s="6">
        <v>261628.63</v>
      </c>
      <c r="R1788" s="6">
        <v>0.75317120599999998</v>
      </c>
      <c r="S1788" s="6">
        <v>3606.1837350000001</v>
      </c>
      <c r="T1788" s="27">
        <v>63628.1</v>
      </c>
      <c r="U1788" s="6">
        <f t="shared" si="137"/>
        <v>55.395742215999995</v>
      </c>
      <c r="V1788" s="6">
        <f t="shared" si="138"/>
        <v>2018</v>
      </c>
      <c r="W1788" s="10" t="str">
        <f>IFERROR(VLOOKUP(VALUE(D1788),'HSN Lookup'!$A:$B,2,0),"Unknown")</f>
        <v>Household Steel Items</v>
      </c>
      <c r="X1788" s="6" t="str">
        <f t="shared" si="139"/>
        <v>Holder</v>
      </c>
    </row>
    <row r="1789" spans="1:24">
      <c r="A1789" s="25" t="s">
        <v>24</v>
      </c>
      <c r="B1789" s="6" t="s">
        <v>2376</v>
      </c>
      <c r="C1789" s="6" t="s">
        <v>26</v>
      </c>
      <c r="D1789" s="26" t="s">
        <v>32</v>
      </c>
      <c r="E1789" s="6" t="s">
        <v>2377</v>
      </c>
      <c r="F1789" s="6"/>
      <c r="G1789" s="6" t="str" cm="1">
        <f t="array" ref="G1789">_xlfn.LET(
 _xlpm.txt, TRIM(E1789),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SG-702-SB-01</v>
      </c>
      <c r="H1789" s="6" t="str">
        <f t="shared" si="135"/>
        <v>TOTAL NET WT.2016 KGS</v>
      </c>
      <c r="I1789" s="6" t="str" cm="1">
        <f t="array" ref="I1789">_xlfn.LET(
 _xlpm.txt, E1789,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89" s="6" t="str" cm="1">
        <f t="array" ref="J1789">_xlfn.LET(
 _xlpm.txt, E1789,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89" s="6" t="e" cm="1">
        <f t="array" ref="K1789">_xlfn.LET(
 _xlpm.txt, E1789,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89" s="6" t="str">
        <f>IFERROR(_xlfn.TEXTAFTER(_xlfn.TEXTBEFORE(E1789," PER"),"USD ")," ")</f>
        <v xml:space="preserve"> </v>
      </c>
      <c r="M1789" s="6" t="e">
        <f t="shared" si="136"/>
        <v>#VALUE!</v>
      </c>
      <c r="N1789" s="6">
        <v>12600</v>
      </c>
      <c r="O1789" s="6" t="s">
        <v>1081</v>
      </c>
      <c r="P1789" s="6">
        <v>97.227065080000003</v>
      </c>
      <c r="Q1789" s="6">
        <v>1225061.02</v>
      </c>
      <c r="R1789" s="6">
        <v>1.36746927</v>
      </c>
      <c r="S1789" s="6">
        <v>17230.112799999999</v>
      </c>
      <c r="T1789" s="27">
        <v>297934.8</v>
      </c>
      <c r="U1789" s="6">
        <f t="shared" si="137"/>
        <v>98.594534350000004</v>
      </c>
      <c r="V1789" s="6">
        <f t="shared" si="138"/>
        <v>2018</v>
      </c>
      <c r="W1789" s="10" t="str">
        <f>IFERROR(VLOOKUP(VALUE(D1789),'HSN Lookup'!$A:$B,2,0),"Unknown")</f>
        <v>Household Steel Items</v>
      </c>
      <c r="X1789" s="6" t="str">
        <f t="shared" si="139"/>
        <v>Other</v>
      </c>
    </row>
    <row r="1790" spans="1:24">
      <c r="A1790" s="25" t="s">
        <v>24</v>
      </c>
      <c r="B1790" s="6" t="s">
        <v>2376</v>
      </c>
      <c r="C1790" s="6" t="s">
        <v>26</v>
      </c>
      <c r="D1790" s="26" t="s">
        <v>32</v>
      </c>
      <c r="E1790" s="6" t="s">
        <v>2378</v>
      </c>
      <c r="F1790" s="6"/>
      <c r="G1790" s="6" t="str" cm="1">
        <f t="array" ref="G1790">_xlfn.LET(
 _xlpm.txt, TRIM(E1790),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790" s="6" t="str">
        <f t="shared" si="135"/>
        <v>TOTAL NET WT.2256 KGS</v>
      </c>
      <c r="I1790" s="6" t="str" cm="1">
        <f t="array" ref="I1790">_xlfn.LET(
 _xlpm.txt, E1790,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90" s="6" t="str" cm="1">
        <f t="array" ref="J1790">_xlfn.LET(
 _xlpm.txt, E1790,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90" s="6" t="e" cm="1">
        <f t="array" ref="K1790">_xlfn.LET(
 _xlpm.txt, E1790,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90" s="6" t="str">
        <f>IFERROR(_xlfn.TEXTAFTER(_xlfn.TEXTBEFORE(E1790," PER"),"USD ")," ")</f>
        <v xml:space="preserve"> </v>
      </c>
      <c r="M1790" s="6" t="e">
        <f t="shared" si="136"/>
        <v>#VALUE!</v>
      </c>
      <c r="N1790" s="6">
        <v>24000</v>
      </c>
      <c r="O1790" s="6" t="s">
        <v>1081</v>
      </c>
      <c r="P1790" s="6">
        <v>32.170043329999999</v>
      </c>
      <c r="Q1790" s="6">
        <v>772081.04</v>
      </c>
      <c r="R1790" s="6">
        <v>0.45246193200000001</v>
      </c>
      <c r="S1790" s="6">
        <v>10859.086359999999</v>
      </c>
      <c r="T1790" s="27">
        <v>187770.1</v>
      </c>
      <c r="U1790" s="6">
        <f t="shared" si="137"/>
        <v>32.622505261999997</v>
      </c>
      <c r="V1790" s="6">
        <f t="shared" si="138"/>
        <v>2018</v>
      </c>
      <c r="W1790" s="10" t="str">
        <f>IFERROR(VLOOKUP(VALUE(D1790),'HSN Lookup'!$A:$B,2,0),"Unknown")</f>
        <v>Household Steel Items</v>
      </c>
      <c r="X1790" s="6" t="str">
        <f t="shared" si="139"/>
        <v>Other</v>
      </c>
    </row>
    <row r="1791" spans="1:24">
      <c r="A1791" s="25" t="s">
        <v>24</v>
      </c>
      <c r="B1791" s="6" t="s">
        <v>2376</v>
      </c>
      <c r="C1791" s="6" t="s">
        <v>26</v>
      </c>
      <c r="D1791" s="26" t="s">
        <v>32</v>
      </c>
      <c r="E1791" s="6" t="s">
        <v>2379</v>
      </c>
      <c r="F1791" s="6"/>
      <c r="G1791" s="6" t="str" cm="1">
        <f t="array" ref="G1791">_xlfn.LET(
 _xlpm.txt, TRIM(E1791),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STRAINER-NP-55</v>
      </c>
      <c r="H1791" s="6" t="str">
        <f t="shared" si="135"/>
        <v>TOTAL NET WT.2368.80KGS</v>
      </c>
      <c r="I1791" s="6" t="str" cm="1">
        <f t="array" ref="I1791">_xlfn.LET(
 _xlpm.txt, E1791,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91" s="6" t="str" cm="1">
        <f t="array" ref="J1791">_xlfn.LET(
 _xlpm.txt, E1791,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91" s="6" t="e" cm="1">
        <f t="array" ref="K1791">_xlfn.LET(
 _xlpm.txt, E1791,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91" s="6" t="str">
        <f>IFERROR(_xlfn.TEXTAFTER(_xlfn.TEXTBEFORE(E1791," PER"),"USD ")," ")</f>
        <v xml:space="preserve"> </v>
      </c>
      <c r="M1791" s="6" t="e">
        <f t="shared" si="136"/>
        <v>#VALUE!</v>
      </c>
      <c r="N1791" s="6">
        <v>50400</v>
      </c>
      <c r="O1791" s="6" t="s">
        <v>1081</v>
      </c>
      <c r="P1791" s="6">
        <v>23.036852580000001</v>
      </c>
      <c r="Q1791" s="6">
        <v>1161057.3700000001</v>
      </c>
      <c r="R1791" s="6">
        <v>0.32400636500000002</v>
      </c>
      <c r="S1791" s="6">
        <v>16329.920819999999</v>
      </c>
      <c r="T1791" s="27">
        <v>282369.09999999998</v>
      </c>
      <c r="U1791" s="6">
        <f t="shared" si="137"/>
        <v>23.360858945</v>
      </c>
      <c r="V1791" s="6">
        <f t="shared" si="138"/>
        <v>2018</v>
      </c>
      <c r="W1791" s="10" t="str">
        <f>IFERROR(VLOOKUP(VALUE(D1791),'HSN Lookup'!$A:$B,2,0),"Unknown")</f>
        <v>Household Steel Items</v>
      </c>
      <c r="X1791" s="6" t="str">
        <f t="shared" si="139"/>
        <v>Tea Strainer</v>
      </c>
    </row>
    <row r="1792" spans="1:24">
      <c r="A1792" s="25" t="s">
        <v>24</v>
      </c>
      <c r="B1792" s="6" t="s">
        <v>2376</v>
      </c>
      <c r="C1792" s="6" t="s">
        <v>26</v>
      </c>
      <c r="D1792" s="26" t="s">
        <v>32</v>
      </c>
      <c r="E1792" s="6" t="s">
        <v>2380</v>
      </c>
      <c r="F1792" s="6"/>
      <c r="G1792" s="6" t="str" cm="1">
        <f t="array" ref="G1792">_xlfn.LET(
 _xlpm.txt, TRIM(E1792),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792" s="6" t="str">
        <f t="shared" si="135"/>
        <v>TOTAL NET WT.4185.79 KGS</v>
      </c>
      <c r="I1792" s="6" t="str" cm="1">
        <f t="array" ref="I1792">_xlfn.LET(
 _xlpm.txt, E1792,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92" s="6" t="str" cm="1">
        <f t="array" ref="J1792">_xlfn.LET(
 _xlpm.txt, E1792,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92" s="6" t="e" cm="1">
        <f t="array" ref="K1792">_xlfn.LET(
 _xlpm.txt, E1792,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92" s="6" t="str">
        <f>IFERROR(_xlfn.TEXTAFTER(_xlfn.TEXTBEFORE(E1792," PER"),"USD ")," ")</f>
        <v xml:space="preserve"> </v>
      </c>
      <c r="M1792" s="6" t="e">
        <f t="shared" si="136"/>
        <v>#VALUE!</v>
      </c>
      <c r="N1792" s="6">
        <v>24336</v>
      </c>
      <c r="O1792" s="6" t="s">
        <v>1081</v>
      </c>
      <c r="P1792" s="6">
        <v>91.744335550000002</v>
      </c>
      <c r="Q1792" s="6">
        <v>2232690.15</v>
      </c>
      <c r="R1792" s="6">
        <v>1.290356337</v>
      </c>
      <c r="S1792" s="6">
        <v>31402.111809999999</v>
      </c>
      <c r="T1792" s="27">
        <v>542990.19999999995</v>
      </c>
      <c r="U1792" s="6">
        <f t="shared" si="137"/>
        <v>93.034691887000008</v>
      </c>
      <c r="V1792" s="6">
        <f t="shared" si="138"/>
        <v>2018</v>
      </c>
      <c r="W1792" s="10" t="str">
        <f>IFERROR(VLOOKUP(VALUE(D1792),'HSN Lookup'!$A:$B,2,0),"Unknown")</f>
        <v>Household Steel Items</v>
      </c>
      <c r="X1792" s="6" t="str">
        <f t="shared" si="139"/>
        <v>Other</v>
      </c>
    </row>
    <row r="1793" spans="1:24">
      <c r="A1793" s="25" t="s">
        <v>24</v>
      </c>
      <c r="B1793" s="6" t="s">
        <v>2376</v>
      </c>
      <c r="C1793" s="6" t="s">
        <v>26</v>
      </c>
      <c r="D1793" s="26" t="s">
        <v>32</v>
      </c>
      <c r="E1793" s="6" t="s">
        <v>2381</v>
      </c>
      <c r="F1793" s="6"/>
      <c r="G1793" s="6" t="str" cm="1">
        <f t="array" ref="G1793">_xlfn.LET(
 _xlpm.txt, TRIM(E1793),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793" s="6" t="str">
        <f t="shared" si="135"/>
        <v>TOTAL NET WT.1165.32 KGS</v>
      </c>
      <c r="I1793" s="6" t="str" cm="1">
        <f t="array" ref="I1793">_xlfn.LET(
 _xlpm.txt, E1793,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93" s="6" t="str" cm="1">
        <f t="array" ref="J1793">_xlfn.LET(
 _xlpm.txt, E1793,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93" s="6" t="e" cm="1">
        <f t="array" ref="K1793">_xlfn.LET(
 _xlpm.txt, E1793,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93" s="6" t="str">
        <f>IFERROR(_xlfn.TEXTAFTER(_xlfn.TEXTBEFORE(E1793," PER"),"USD ")," ")</f>
        <v xml:space="preserve"> </v>
      </c>
      <c r="M1793" s="6" t="e">
        <f t="shared" si="136"/>
        <v>#VALUE!</v>
      </c>
      <c r="N1793" s="6">
        <v>7020</v>
      </c>
      <c r="O1793" s="6" t="s">
        <v>1081</v>
      </c>
      <c r="P1793" s="6">
        <v>82.971968660000002</v>
      </c>
      <c r="Q1793" s="6">
        <v>582463.22</v>
      </c>
      <c r="R1793" s="6">
        <v>1.1669756490000001</v>
      </c>
      <c r="S1793" s="6">
        <v>8192.1690579999995</v>
      </c>
      <c r="T1793" s="27">
        <v>141655</v>
      </c>
      <c r="U1793" s="6">
        <f t="shared" si="137"/>
        <v>84.138944308999996</v>
      </c>
      <c r="V1793" s="6">
        <f t="shared" si="138"/>
        <v>2018</v>
      </c>
      <c r="W1793" s="10" t="str">
        <f>IFERROR(VLOOKUP(VALUE(D1793),'HSN Lookup'!$A:$B,2,0),"Unknown")</f>
        <v>Household Steel Items</v>
      </c>
      <c r="X1793" s="6" t="str">
        <f t="shared" si="139"/>
        <v>Other</v>
      </c>
    </row>
    <row r="1794" spans="1:24">
      <c r="A1794" s="25" t="s">
        <v>24</v>
      </c>
      <c r="B1794" s="6" t="s">
        <v>2382</v>
      </c>
      <c r="C1794" s="6" t="s">
        <v>26</v>
      </c>
      <c r="D1794" s="26" t="s">
        <v>32</v>
      </c>
      <c r="E1794" s="6" t="s">
        <v>2383</v>
      </c>
      <c r="F1794" s="6" t="str">
        <f>LEFT(E1794, FIND(" ", E1794)-1)</f>
        <v>RYX-02-020</v>
      </c>
      <c r="G1794" s="6" t="str" cm="1">
        <f t="array" ref="G1794">_xlfn.LET(
 _xlpm.txt, TRIM(E1794),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794" s="6" t="str">
        <f t="shared" ref="H1794:H1857" si="140">IFERROR(
    IF(
       AND(ISNUMBER(FIND("(",E1794)),
           NOT(ISNUMBER(SEARCH("QTY", _xlfn.TEXTBEFORE(_xlfn.TEXTAFTER(E1794,"("), ")"))))
       ),
       _xlfn.TEXTBEFORE(_xlfn.TEXTAFTER(E1794,"("), ")"),
       LEFT(E1794, FIND(" ", E1794 &amp; " ") - 1)
    ),
"")</f>
        <v>OTHER ARTICLES OF HOUSEHOLD OF IRON &amp; STEEL</v>
      </c>
      <c r="I1794" s="6" t="str" cm="1">
        <f t="array" ref="I1794">_xlfn.LET(
 _xlpm.txt, E1794,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94" s="6" t="str" cm="1">
        <f t="array" ref="J1794">_xlfn.LET(
 _xlpm.txt, E1794,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94" s="6" t="e" cm="1">
        <f t="array" ref="K1794">_xlfn.LET(
 _xlpm.txt, E1794,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94" s="6" t="str">
        <f>IFERROR(_xlfn.TEXTAFTER(_xlfn.TEXTBEFORE(E1794," PER"),"USD ")," ")</f>
        <v xml:space="preserve"> </v>
      </c>
      <c r="M1794" s="6" t="e">
        <f t="shared" ref="M1794:M1857" si="141">IF(OR(K1794="PCS",K1794="PC",K1794="NOS"),"PCS",
IF(OR(K1794="SET",K1794="SETS"),"SET",
IF(K1794="PKT","PACK","OTHER")))</f>
        <v>#VALUE!</v>
      </c>
      <c r="N1794" s="6">
        <v>1232</v>
      </c>
      <c r="O1794" s="6" t="s">
        <v>1081</v>
      </c>
      <c r="P1794" s="6">
        <v>1076.1783439999999</v>
      </c>
      <c r="Q1794" s="6">
        <v>1325851.72</v>
      </c>
      <c r="R1794" s="6">
        <v>15.13612298</v>
      </c>
      <c r="S1794" s="6">
        <v>18647.703519999999</v>
      </c>
      <c r="T1794" s="27">
        <v>322447.2</v>
      </c>
      <c r="U1794" s="6">
        <f t="shared" ref="U1794:U1857" si="142">P1794+R1794</f>
        <v>1091.3144669799999</v>
      </c>
      <c r="V1794" s="6">
        <f t="shared" ref="V1794:V1857" si="143">YEAR(B1794)</f>
        <v>2018</v>
      </c>
      <c r="W1794" s="10" t="str">
        <f>IFERROR(VLOOKUP(VALUE(D1794),'HSN Lookup'!$A:$B,2,0),"Unknown")</f>
        <v>Household Steel Items</v>
      </c>
      <c r="X1794" s="6" t="str">
        <f t="shared" ref="X1794:X1857" si="144">IF(ISNUMBER(SEARCH("SCRUBBER",G1794)),"Scrubber",
 IF(ISNUMBER(SEARCH("STRAINER",G1794)),"Tea Strainer",
 IF(ISNUMBER(SEARCH("BASKET",G1794)),"Basket",
 IF(ISNUMBER(SEARCH("HANGER",G1794)),"Hanger",
 IF(ISNUMBER(SEARCH("STAND",G1794)),"Cloth Stand",
 IF(ISNUMBER(SEARCH("SPRINKLER",G1794)),"Sprinkler",
 IF(ISNUMBER(SEARCH("HOLDER",G1794)),"Holder",
 IF(ISNUMBER(SEARCH("LUNCH BOX",G1794)),"Lunch Box",
 "Other"))))))))</f>
        <v>Cloth Stand</v>
      </c>
    </row>
    <row r="1795" spans="1:24">
      <c r="A1795" s="25" t="s">
        <v>24</v>
      </c>
      <c r="B1795" s="6" t="s">
        <v>2384</v>
      </c>
      <c r="C1795" s="6" t="s">
        <v>26</v>
      </c>
      <c r="D1795" s="26" t="s">
        <v>32</v>
      </c>
      <c r="E1795" s="6" t="s">
        <v>2385</v>
      </c>
      <c r="F1795" s="6" t="str">
        <f>LEFT(E1795, FIND(" ", E1795)-1)</f>
        <v>KWB-600F</v>
      </c>
      <c r="G1795" s="6" t="str" cm="1">
        <f t="array" ref="G1795">_xlfn.LET(
 _xlpm.txt, TRIM(E1795),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1795" s="6" t="str">
        <f t="shared" si="140"/>
        <v>KWB-600F</v>
      </c>
      <c r="I1795" s="6" t="str" cm="1">
        <f t="array" ref="I1795">_xlfn.LET(
 _xlpm.txt, E1795,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95" s="6" t="str" cm="1">
        <f t="array" ref="J1795">_xlfn.LET(
 _xlpm.txt, E1795,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95" s="6" t="e" cm="1">
        <f t="array" ref="K1795">_xlfn.LET(
 _xlpm.txt, E1795,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95" s="6" t="str">
        <f>IFERROR(_xlfn.TEXTAFTER(_xlfn.TEXTBEFORE(E1795," PER"),"USD ")," ")</f>
        <v xml:space="preserve"> </v>
      </c>
      <c r="M1795" s="6" t="e">
        <f t="shared" si="141"/>
        <v>#VALUE!</v>
      </c>
      <c r="N1795" s="6">
        <v>50544</v>
      </c>
      <c r="O1795" s="6" t="s">
        <v>1081</v>
      </c>
      <c r="P1795" s="6">
        <v>82.373984250000007</v>
      </c>
      <c r="Q1795" s="6">
        <v>4163510.66</v>
      </c>
      <c r="R1795" s="6">
        <v>1.158565179</v>
      </c>
      <c r="S1795" s="6">
        <v>58558.51842</v>
      </c>
      <c r="T1795" s="27">
        <v>1012565.8</v>
      </c>
      <c r="U1795" s="6">
        <f t="shared" si="142"/>
        <v>83.532549428999999</v>
      </c>
      <c r="V1795" s="6">
        <f t="shared" si="143"/>
        <v>2018</v>
      </c>
      <c r="W1795" s="10" t="str">
        <f>IFERROR(VLOOKUP(VALUE(D1795),'HSN Lookup'!$A:$B,2,0),"Unknown")</f>
        <v>Household Steel Items</v>
      </c>
      <c r="X1795" s="6" t="str">
        <f t="shared" si="144"/>
        <v>Other</v>
      </c>
    </row>
    <row r="1796" spans="1:24">
      <c r="A1796" s="25" t="s">
        <v>24</v>
      </c>
      <c r="B1796" s="6" t="s">
        <v>2386</v>
      </c>
      <c r="C1796" s="6" t="s">
        <v>26</v>
      </c>
      <c r="D1796" s="26" t="s">
        <v>32</v>
      </c>
      <c r="E1796" s="6" t="s">
        <v>2387</v>
      </c>
      <c r="F1796" s="6"/>
      <c r="G1796" s="6" t="str" cm="1">
        <f t="array" ref="G1796">_xlfn.LET(
 _xlpm.txt, TRIM(E1796),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1796" s="6" t="str">
        <f t="shared" si="140"/>
        <v>TOTAL NET.WT. 255.71KGS</v>
      </c>
      <c r="I1796" s="6" t="str" cm="1">
        <f t="array" ref="I1796">_xlfn.LET(
 _xlpm.txt, E1796,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96" s="6" t="str" cm="1">
        <f t="array" ref="J1796">_xlfn.LET(
 _xlpm.txt, E1796,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96" s="6" t="e" cm="1">
        <f t="array" ref="K1796">_xlfn.LET(
 _xlpm.txt, E1796,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96" s="6" t="str">
        <f>IFERROR(_xlfn.TEXTAFTER(_xlfn.TEXTBEFORE(E1796," PER"),"USD ")," ")</f>
        <v xml:space="preserve"> </v>
      </c>
      <c r="M1796" s="6" t="e">
        <f t="shared" si="141"/>
        <v>#VALUE!</v>
      </c>
      <c r="N1796" s="6">
        <v>2184</v>
      </c>
      <c r="O1796" s="6" t="s">
        <v>1081</v>
      </c>
      <c r="P1796" s="6">
        <v>57.882202380000003</v>
      </c>
      <c r="Q1796" s="6">
        <v>126414.73</v>
      </c>
      <c r="R1796" s="6">
        <v>0.81409567299999996</v>
      </c>
      <c r="S1796" s="6">
        <v>1777.9849509999999</v>
      </c>
      <c r="T1796" s="27">
        <v>30744</v>
      </c>
      <c r="U1796" s="6">
        <f t="shared" si="142"/>
        <v>58.696298053</v>
      </c>
      <c r="V1796" s="6">
        <f t="shared" si="143"/>
        <v>2018</v>
      </c>
      <c r="W1796" s="10" t="str">
        <f>IFERROR(VLOOKUP(VALUE(D1796),'HSN Lookup'!$A:$B,2,0),"Unknown")</f>
        <v>Household Steel Items</v>
      </c>
      <c r="X1796" s="6" t="str">
        <f t="shared" si="144"/>
        <v>Lunch Box</v>
      </c>
    </row>
    <row r="1797" spans="1:24">
      <c r="A1797" s="25" t="s">
        <v>24</v>
      </c>
      <c r="B1797" s="6" t="s">
        <v>2386</v>
      </c>
      <c r="C1797" s="6" t="s">
        <v>26</v>
      </c>
      <c r="D1797" s="26" t="s">
        <v>32</v>
      </c>
      <c r="E1797" s="6" t="s">
        <v>2388</v>
      </c>
      <c r="F1797" s="6"/>
      <c r="G1797" s="6" t="str" cm="1">
        <f t="array" ref="G1797">_xlfn.LET(
 _xlpm.txt, TRIM(E1797),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1797" s="6" t="str">
        <f t="shared" si="140"/>
        <v>TOTAL NET.WT. 3057.28KGS</v>
      </c>
      <c r="I1797" s="6" t="str" cm="1">
        <f t="array" ref="I1797">_xlfn.LET(
 _xlpm.txt, E1797,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97" s="6" t="str" cm="1">
        <f t="array" ref="J1797">_xlfn.LET(
 _xlpm.txt, E1797,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97" s="6" t="e" cm="1">
        <f t="array" ref="K1797">_xlfn.LET(
 _xlpm.txt, E1797,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97" s="6" t="str">
        <f>IFERROR(_xlfn.TEXTAFTER(_xlfn.TEXTBEFORE(E1797," PER"),"USD ")," ")</f>
        <v xml:space="preserve"> </v>
      </c>
      <c r="M1797" s="6" t="e">
        <f t="shared" si="141"/>
        <v>#VALUE!</v>
      </c>
      <c r="N1797" s="6">
        <v>26112</v>
      </c>
      <c r="O1797" s="6" t="s">
        <v>1081</v>
      </c>
      <c r="P1797" s="6">
        <v>57.2273809</v>
      </c>
      <c r="Q1797" s="6">
        <v>1494321.37</v>
      </c>
      <c r="R1797" s="6">
        <v>0.80488580700000001</v>
      </c>
      <c r="S1797" s="6">
        <v>21017.178199999998</v>
      </c>
      <c r="T1797" s="27">
        <v>363418.9</v>
      </c>
      <c r="U1797" s="6">
        <f t="shared" si="142"/>
        <v>58.032266706999998</v>
      </c>
      <c r="V1797" s="6">
        <f t="shared" si="143"/>
        <v>2018</v>
      </c>
      <c r="W1797" s="10" t="str">
        <f>IFERROR(VLOOKUP(VALUE(D1797),'HSN Lookup'!$A:$B,2,0),"Unknown")</f>
        <v>Household Steel Items</v>
      </c>
      <c r="X1797" s="6" t="str">
        <f t="shared" si="144"/>
        <v>Lunch Box</v>
      </c>
    </row>
    <row r="1798" spans="1:24">
      <c r="A1798" s="25" t="s">
        <v>24</v>
      </c>
      <c r="B1798" s="6" t="s">
        <v>2386</v>
      </c>
      <c r="C1798" s="6" t="s">
        <v>26</v>
      </c>
      <c r="D1798" s="26" t="s">
        <v>32</v>
      </c>
      <c r="E1798" s="6" t="s">
        <v>2389</v>
      </c>
      <c r="F1798" s="6"/>
      <c r="G1798" s="6" t="str" cm="1">
        <f t="array" ref="G1798">_xlfn.LET(
 _xlpm.txt, TRIM(E1798),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-6111</v>
      </c>
      <c r="H1798" s="6" t="str">
        <f t="shared" si="140"/>
        <v>TOTAL NET.WT. 1134.00KGS</v>
      </c>
      <c r="I1798" s="6" t="str" cm="1">
        <f t="array" ref="I1798">_xlfn.LET(
 _xlpm.txt, E1798,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98" s="6" t="str" cm="1">
        <f t="array" ref="J1798">_xlfn.LET(
 _xlpm.txt, E1798,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98" s="6" t="e" cm="1">
        <f t="array" ref="K1798">_xlfn.LET(
 _xlpm.txt, E1798,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98" s="6" t="str">
        <f>IFERROR(_xlfn.TEXTAFTER(_xlfn.TEXTBEFORE(E1798," PER"),"USD ")," ")</f>
        <v xml:space="preserve"> </v>
      </c>
      <c r="M1798" s="6" t="e">
        <f t="shared" si="141"/>
        <v>#VALUE!</v>
      </c>
      <c r="N1798" s="6">
        <v>6720</v>
      </c>
      <c r="O1798" s="6" t="s">
        <v>1081</v>
      </c>
      <c r="P1798" s="6">
        <v>85.446151790000002</v>
      </c>
      <c r="Q1798" s="6">
        <v>574198.14</v>
      </c>
      <c r="R1798" s="6">
        <v>1.2017742870000001</v>
      </c>
      <c r="S1798" s="6">
        <v>8075.9232069999998</v>
      </c>
      <c r="T1798" s="27">
        <v>139645</v>
      </c>
      <c r="U1798" s="6">
        <f t="shared" si="142"/>
        <v>86.647926077000008</v>
      </c>
      <c r="V1798" s="6">
        <f t="shared" si="143"/>
        <v>2018</v>
      </c>
      <c r="W1798" s="10" t="str">
        <f>IFERROR(VLOOKUP(VALUE(D1798),'HSN Lookup'!$A:$B,2,0),"Unknown")</f>
        <v>Household Steel Items</v>
      </c>
      <c r="X1798" s="6" t="str">
        <f t="shared" si="144"/>
        <v>Lunch Box</v>
      </c>
    </row>
    <row r="1799" spans="1:24">
      <c r="A1799" s="25" t="s">
        <v>24</v>
      </c>
      <c r="B1799" s="6" t="s">
        <v>2386</v>
      </c>
      <c r="C1799" s="6" t="s">
        <v>26</v>
      </c>
      <c r="D1799" s="26" t="s">
        <v>32</v>
      </c>
      <c r="E1799" s="6" t="s">
        <v>2390</v>
      </c>
      <c r="F1799" s="6"/>
      <c r="G1799" s="6" t="str" cm="1">
        <f t="array" ref="G1799">_xlfn.LET(
 _xlpm.txt, TRIM(E1799),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-6950</v>
      </c>
      <c r="H1799" s="6" t="str">
        <f t="shared" si="140"/>
        <v>TOTAL NET.WT. 2095.20KGS</v>
      </c>
      <c r="I1799" s="6" t="str" cm="1">
        <f t="array" ref="I1799">_xlfn.LET(
 _xlpm.txt, E1799,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799" s="6" t="str" cm="1">
        <f t="array" ref="J1799">_xlfn.LET(
 _xlpm.txt, E1799,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799" s="6" t="e" cm="1">
        <f t="array" ref="K1799">_xlfn.LET(
 _xlpm.txt, E1799,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799" s="6" t="str">
        <f>IFERROR(_xlfn.TEXTAFTER(_xlfn.TEXTBEFORE(E1799," PER"),"USD ")," ")</f>
        <v xml:space="preserve"> </v>
      </c>
      <c r="M1799" s="6" t="e">
        <f t="shared" si="141"/>
        <v>#VALUE!</v>
      </c>
      <c r="N1799" s="6">
        <v>6480</v>
      </c>
      <c r="O1799" s="6" t="s">
        <v>1081</v>
      </c>
      <c r="P1799" s="6">
        <v>172.32837499999999</v>
      </c>
      <c r="Q1799" s="6">
        <v>1116687.8700000001</v>
      </c>
      <c r="R1799" s="6">
        <v>2.423746484</v>
      </c>
      <c r="S1799" s="6">
        <v>15705.87722</v>
      </c>
      <c r="T1799" s="27">
        <v>271578.5</v>
      </c>
      <c r="U1799" s="6">
        <f t="shared" si="142"/>
        <v>174.75212148399999</v>
      </c>
      <c r="V1799" s="6">
        <f t="shared" si="143"/>
        <v>2018</v>
      </c>
      <c r="W1799" s="10" t="str">
        <f>IFERROR(VLOOKUP(VALUE(D1799),'HSN Lookup'!$A:$B,2,0),"Unknown")</f>
        <v>Household Steel Items</v>
      </c>
      <c r="X1799" s="6" t="str">
        <f t="shared" si="144"/>
        <v>Lunch Box</v>
      </c>
    </row>
    <row r="1800" spans="1:24">
      <c r="A1800" s="25" t="s">
        <v>24</v>
      </c>
      <c r="B1800" s="6" t="s">
        <v>2386</v>
      </c>
      <c r="C1800" s="6" t="s">
        <v>26</v>
      </c>
      <c r="D1800" s="26" t="s">
        <v>32</v>
      </c>
      <c r="E1800" s="6" t="s">
        <v>2391</v>
      </c>
      <c r="F1800" s="6"/>
      <c r="G1800" s="6" t="str" cm="1">
        <f t="array" ref="G1800">_xlfn.LET(
 _xlpm.txt, TRIM(E1800),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CONTAINER ROUND-6857</v>
      </c>
      <c r="H1800" s="6" t="str">
        <f t="shared" si="140"/>
        <v>TOTAL NET WT.3090.60KGS</v>
      </c>
      <c r="I1800" s="6" t="str" cm="1">
        <f t="array" ref="I1800">_xlfn.LET(
 _xlpm.txt, E1800,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00" s="6" t="str" cm="1">
        <f t="array" ref="J1800">_xlfn.LET(
 _xlpm.txt, E1800,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00" s="6" t="e" cm="1">
        <f t="array" ref="K1800">_xlfn.LET(
 _xlpm.txt, E1800,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00" s="6" t="str">
        <f>IFERROR(_xlfn.TEXTAFTER(_xlfn.TEXTBEFORE(E1800," PER"),"USD ")," ")</f>
        <v xml:space="preserve"> </v>
      </c>
      <c r="M1800" s="6" t="e">
        <f t="shared" si="141"/>
        <v>#VALUE!</v>
      </c>
      <c r="N1800" s="6">
        <v>24240</v>
      </c>
      <c r="O1800" s="6" t="s">
        <v>1081</v>
      </c>
      <c r="P1800" s="6">
        <v>60.314931110000003</v>
      </c>
      <c r="Q1800" s="6">
        <v>1462033.93</v>
      </c>
      <c r="R1800" s="6">
        <v>0.84831126700000004</v>
      </c>
      <c r="S1800" s="6">
        <v>20563.065119999999</v>
      </c>
      <c r="T1800" s="27">
        <v>355566.6</v>
      </c>
      <c r="U1800" s="6">
        <f t="shared" si="142"/>
        <v>61.163242377000003</v>
      </c>
      <c r="V1800" s="6">
        <f t="shared" si="143"/>
        <v>2018</v>
      </c>
      <c r="W1800" s="10" t="str">
        <f>IFERROR(VLOOKUP(VALUE(D1800),'HSN Lookup'!$A:$B,2,0),"Unknown")</f>
        <v>Household Steel Items</v>
      </c>
      <c r="X1800" s="6" t="str">
        <f t="shared" si="144"/>
        <v>Other</v>
      </c>
    </row>
    <row r="1801" spans="1:24">
      <c r="A1801" s="25" t="s">
        <v>24</v>
      </c>
      <c r="B1801" s="6" t="s">
        <v>2386</v>
      </c>
      <c r="C1801" s="6" t="s">
        <v>26</v>
      </c>
      <c r="D1801" s="26" t="s">
        <v>32</v>
      </c>
      <c r="E1801" s="6" t="s">
        <v>2392</v>
      </c>
      <c r="F1801" s="6"/>
      <c r="G1801" s="6" t="str" cm="1">
        <f t="array" ref="G1801">_xlfn.LET(
 _xlpm.txt, TRIM(E1801),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1801" s="6" t="str">
        <f t="shared" si="140"/>
        <v>TOTAL NET.WT. 193.89KGS</v>
      </c>
      <c r="I1801" s="6" t="str" cm="1">
        <f t="array" ref="I1801">_xlfn.LET(
 _xlpm.txt, E1801,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01" s="6" t="str" cm="1">
        <f t="array" ref="J1801">_xlfn.LET(
 _xlpm.txt, E1801,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01" s="6" t="e" cm="1">
        <f t="array" ref="K1801">_xlfn.LET(
 _xlpm.txt, E1801,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01" s="6" t="str">
        <f>IFERROR(_xlfn.TEXTAFTER(_xlfn.TEXTBEFORE(E1801," PER"),"USD ")," ")</f>
        <v xml:space="preserve"> </v>
      </c>
      <c r="M1801" s="6" t="e">
        <f t="shared" si="141"/>
        <v>#VALUE!</v>
      </c>
      <c r="N1801" s="6">
        <v>1656</v>
      </c>
      <c r="O1801" s="6" t="s">
        <v>1081</v>
      </c>
      <c r="P1801" s="6">
        <v>57.861515699999998</v>
      </c>
      <c r="Q1801" s="6">
        <v>95818.67</v>
      </c>
      <c r="R1801" s="6">
        <v>0.81380472199999998</v>
      </c>
      <c r="S1801" s="6">
        <v>1347.660619</v>
      </c>
      <c r="T1801" s="27">
        <v>23303.200000000001</v>
      </c>
      <c r="U1801" s="6">
        <f t="shared" si="142"/>
        <v>58.675320421999999</v>
      </c>
      <c r="V1801" s="6">
        <f t="shared" si="143"/>
        <v>2018</v>
      </c>
      <c r="W1801" s="10" t="str">
        <f>IFERROR(VLOOKUP(VALUE(D1801),'HSN Lookup'!$A:$B,2,0),"Unknown")</f>
        <v>Household Steel Items</v>
      </c>
      <c r="X1801" s="6" t="str">
        <f t="shared" si="144"/>
        <v>Lunch Box</v>
      </c>
    </row>
    <row r="1802" spans="1:24">
      <c r="A1802" s="25" t="s">
        <v>24</v>
      </c>
      <c r="B1802" s="6" t="s">
        <v>2386</v>
      </c>
      <c r="C1802" s="6" t="s">
        <v>26</v>
      </c>
      <c r="D1802" s="26" t="s">
        <v>32</v>
      </c>
      <c r="E1802" s="6" t="s">
        <v>2393</v>
      </c>
      <c r="F1802" s="6"/>
      <c r="G1802" s="6" t="str" cm="1">
        <f t="array" ref="G1802">_xlfn.LET(
 _xlpm.txt, TRIM(E1802),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BOX-6527</v>
      </c>
      <c r="H1802" s="6" t="str">
        <f t="shared" si="140"/>
        <v>TOTAL NET WT.4375 KGS</v>
      </c>
      <c r="I1802" s="6" t="str" cm="1">
        <f t="array" ref="I1802">_xlfn.LET(
 _xlpm.txt, E1802,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02" s="6" t="str" cm="1">
        <f t="array" ref="J1802">_xlfn.LET(
 _xlpm.txt, E1802,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02" s="6" t="e" cm="1">
        <f t="array" ref="K1802">_xlfn.LET(
 _xlpm.txt, E1802,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02" s="6" t="str">
        <f>IFERROR(_xlfn.TEXTAFTER(_xlfn.TEXTBEFORE(E1802," PER"),"USD ")," ")</f>
        <v xml:space="preserve"> </v>
      </c>
      <c r="M1802" s="6" t="e">
        <f t="shared" si="141"/>
        <v>#VALUE!</v>
      </c>
      <c r="N1802" s="6">
        <v>10500</v>
      </c>
      <c r="O1802" s="6" t="s">
        <v>1081</v>
      </c>
      <c r="P1802" s="6">
        <v>162.68022289999999</v>
      </c>
      <c r="Q1802" s="6">
        <v>1708142.34</v>
      </c>
      <c r="R1802" s="6">
        <v>2.288048141</v>
      </c>
      <c r="S1802" s="6">
        <v>24024.50549</v>
      </c>
      <c r="T1802" s="27">
        <v>415420.2</v>
      </c>
      <c r="U1802" s="6">
        <f t="shared" si="142"/>
        <v>164.96827104099998</v>
      </c>
      <c r="V1802" s="6">
        <f t="shared" si="143"/>
        <v>2018</v>
      </c>
      <c r="W1802" s="10" t="str">
        <f>IFERROR(VLOOKUP(VALUE(D1802),'HSN Lookup'!$A:$B,2,0),"Unknown")</f>
        <v>Household Steel Items</v>
      </c>
      <c r="X1802" s="6" t="str">
        <f t="shared" si="144"/>
        <v>Lunch Box</v>
      </c>
    </row>
    <row r="1803" spans="1:24">
      <c r="A1803" s="25" t="s">
        <v>24</v>
      </c>
      <c r="B1803" s="6" t="s">
        <v>2394</v>
      </c>
      <c r="C1803" s="6" t="s">
        <v>26</v>
      </c>
      <c r="D1803" s="26" t="s">
        <v>32</v>
      </c>
      <c r="E1803" s="6" t="s">
        <v>2395</v>
      </c>
      <c r="F1803" s="6" t="str">
        <f>LEFT(E1803, FIND(" ", E1803)-1)</f>
        <v>KIDS</v>
      </c>
      <c r="G1803" s="6" t="str" cm="1">
        <f t="array" ref="G1803">_xlfn.LET(
 _xlpm.txt, TRIM(E1803),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BOWL-HLG00020-2</v>
      </c>
      <c r="H1803" s="6" t="str">
        <f t="shared" si="140"/>
        <v>MILD STEEL</v>
      </c>
      <c r="I1803" s="6" t="str" cm="1">
        <f t="array" ref="I1803">_xlfn.LET(
 _xlpm.txt, E1803,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03" s="6" t="str" cm="1">
        <f t="array" ref="J1803">_xlfn.LET(
 _xlpm.txt, E1803,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03" s="6" t="e" cm="1">
        <f t="array" ref="K1803">_xlfn.LET(
 _xlpm.txt, E1803,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03" s="6" t="str">
        <f>IFERROR(_xlfn.TEXTAFTER(_xlfn.TEXTBEFORE(E1803," PER"),"USD ")," ")</f>
        <v xml:space="preserve"> </v>
      </c>
      <c r="M1803" s="6" t="e">
        <f t="shared" si="141"/>
        <v>#VALUE!</v>
      </c>
      <c r="N1803" s="6">
        <v>960</v>
      </c>
      <c r="O1803" s="6" t="s">
        <v>1081</v>
      </c>
      <c r="P1803" s="6">
        <v>104.9557188</v>
      </c>
      <c r="Q1803" s="6">
        <v>100757.49</v>
      </c>
      <c r="R1803" s="6">
        <v>1.4761704470000001</v>
      </c>
      <c r="S1803" s="6">
        <v>1417.1236289999999</v>
      </c>
      <c r="T1803" s="27">
        <v>24504.2</v>
      </c>
      <c r="U1803" s="6">
        <f t="shared" si="142"/>
        <v>106.431889247</v>
      </c>
      <c r="V1803" s="6">
        <f t="shared" si="143"/>
        <v>2018</v>
      </c>
      <c r="W1803" s="10" t="str">
        <f>IFERROR(VLOOKUP(VALUE(D1803),'HSN Lookup'!$A:$B,2,0),"Unknown")</f>
        <v>Household Steel Items</v>
      </c>
      <c r="X1803" s="6" t="str">
        <f t="shared" si="144"/>
        <v>Other</v>
      </c>
    </row>
    <row r="1804" spans="1:24">
      <c r="A1804" s="25" t="s">
        <v>24</v>
      </c>
      <c r="B1804" s="6" t="s">
        <v>2394</v>
      </c>
      <c r="C1804" s="6" t="s">
        <v>26</v>
      </c>
      <c r="D1804" s="26" t="s">
        <v>32</v>
      </c>
      <c r="E1804" s="6" t="s">
        <v>2396</v>
      </c>
      <c r="F1804" s="6" t="str">
        <f>LEFT(E1804, FIND(" ", E1804)-1)</f>
        <v>KIDS</v>
      </c>
      <c r="G1804" s="6" t="str" cm="1">
        <f t="array" ref="G1804">_xlfn.LET(
 _xlpm.txt, TRIM(E1804),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BOWL -HLG0001-2</v>
      </c>
      <c r="H1804" s="6" t="str">
        <f t="shared" si="140"/>
        <v>MILD STEEL</v>
      </c>
      <c r="I1804" s="6" t="str" cm="1">
        <f t="array" ref="I1804">_xlfn.LET(
 _xlpm.txt, E1804,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04" s="6" t="str" cm="1">
        <f t="array" ref="J1804">_xlfn.LET(
 _xlpm.txt, E1804,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04" s="6" t="e" cm="1">
        <f t="array" ref="K1804">_xlfn.LET(
 _xlpm.txt, E1804,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04" s="6" t="str">
        <f>IFERROR(_xlfn.TEXTAFTER(_xlfn.TEXTBEFORE(E1804," PER"),"USD ")," ")</f>
        <v xml:space="preserve"> </v>
      </c>
      <c r="M1804" s="6" t="e">
        <f t="shared" si="141"/>
        <v>#VALUE!</v>
      </c>
      <c r="N1804" s="6">
        <v>1920</v>
      </c>
      <c r="O1804" s="6" t="s">
        <v>1081</v>
      </c>
      <c r="P1804" s="6">
        <v>74.436677079999995</v>
      </c>
      <c r="Q1804" s="6">
        <v>142918.42000000001</v>
      </c>
      <c r="R1804" s="6">
        <v>1.046929354</v>
      </c>
      <c r="S1804" s="6">
        <v>2010.10436</v>
      </c>
      <c r="T1804" s="27">
        <v>34757.699999999997</v>
      </c>
      <c r="U1804" s="6">
        <f t="shared" si="142"/>
        <v>75.483606433999995</v>
      </c>
      <c r="V1804" s="6">
        <f t="shared" si="143"/>
        <v>2018</v>
      </c>
      <c r="W1804" s="10" t="str">
        <f>IFERROR(VLOOKUP(VALUE(D1804),'HSN Lookup'!$A:$B,2,0),"Unknown")</f>
        <v>Household Steel Items</v>
      </c>
      <c r="X1804" s="6" t="str">
        <f t="shared" si="144"/>
        <v>Other</v>
      </c>
    </row>
    <row r="1805" spans="1:24">
      <c r="A1805" s="25" t="s">
        <v>24</v>
      </c>
      <c r="B1805" s="6" t="s">
        <v>2397</v>
      </c>
      <c r="C1805" s="6" t="s">
        <v>26</v>
      </c>
      <c r="D1805" s="26" t="s">
        <v>32</v>
      </c>
      <c r="E1805" s="6" t="s">
        <v>2398</v>
      </c>
      <c r="F1805" s="6"/>
      <c r="G1805" s="6" t="str" cm="1">
        <f t="array" ref="G1805">_xlfn.LET(
 _xlpm.txt, TRIM(E1805),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805" s="6" t="str">
        <f t="shared" si="140"/>
        <v>TOTAL NET WT. 1382.40 KGS</v>
      </c>
      <c r="I1805" s="6" t="str" cm="1">
        <f t="array" ref="I1805">_xlfn.LET(
 _xlpm.txt, E1805,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05" s="6" t="str" cm="1">
        <f t="array" ref="J1805">_xlfn.LET(
 _xlpm.txt, E1805,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05" s="6" t="e" cm="1">
        <f t="array" ref="K1805">_xlfn.LET(
 _xlpm.txt, E1805,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05" s="6" t="str">
        <f>IFERROR(_xlfn.TEXTAFTER(_xlfn.TEXTBEFORE(E1805," PER"),"USD ")," ")</f>
        <v xml:space="preserve"> </v>
      </c>
      <c r="M1805" s="6" t="e">
        <f t="shared" si="141"/>
        <v>#VALUE!</v>
      </c>
      <c r="N1805" s="6">
        <v>14400</v>
      </c>
      <c r="O1805" s="6" t="s">
        <v>1081</v>
      </c>
      <c r="P1805" s="6">
        <v>32.259612500000003</v>
      </c>
      <c r="Q1805" s="6">
        <v>464538.42</v>
      </c>
      <c r="R1805" s="6">
        <v>0.45372169499999998</v>
      </c>
      <c r="S1805" s="6">
        <v>6533.5924050000003</v>
      </c>
      <c r="T1805" s="27">
        <v>112975.7</v>
      </c>
      <c r="U1805" s="6">
        <f t="shared" si="142"/>
        <v>32.713334195000002</v>
      </c>
      <c r="V1805" s="6">
        <f t="shared" si="143"/>
        <v>2018</v>
      </c>
      <c r="W1805" s="10" t="str">
        <f>IFERROR(VLOOKUP(VALUE(D1805),'HSN Lookup'!$A:$B,2,0),"Unknown")</f>
        <v>Household Steel Items</v>
      </c>
      <c r="X1805" s="6" t="str">
        <f t="shared" si="144"/>
        <v>Other</v>
      </c>
    </row>
    <row r="1806" spans="1:24">
      <c r="A1806" s="25" t="s">
        <v>24</v>
      </c>
      <c r="B1806" s="6" t="s">
        <v>2397</v>
      </c>
      <c r="C1806" s="6" t="s">
        <v>26</v>
      </c>
      <c r="D1806" s="26" t="s">
        <v>32</v>
      </c>
      <c r="E1806" s="6" t="s">
        <v>2399</v>
      </c>
      <c r="F1806" s="6"/>
      <c r="G1806" s="6" t="str" cm="1">
        <f t="array" ref="G1806">_xlfn.LET(
 _xlpm.txt, TRIM(E1806),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3PCS SET-2628</v>
      </c>
      <c r="H1806" s="6" t="str">
        <f t="shared" si="140"/>
        <v>MILD STEEL</v>
      </c>
      <c r="I1806" s="6" t="str" cm="1">
        <f t="array" ref="I1806">_xlfn.LET(
 _xlpm.txt, E1806,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06" s="6" t="str" cm="1">
        <f t="array" ref="J1806">_xlfn.LET(
 _xlpm.txt, E1806,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06" s="6" t="e" cm="1">
        <f t="array" ref="K1806">_xlfn.LET(
 _xlpm.txt, E1806,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06" s="6" t="str">
        <f>IFERROR(_xlfn.TEXTAFTER(_xlfn.TEXTBEFORE(E1806," PER"),"USD ")," ")</f>
        <v xml:space="preserve"> </v>
      </c>
      <c r="M1806" s="6" t="e">
        <f t="shared" si="141"/>
        <v>#VALUE!</v>
      </c>
      <c r="N1806" s="6">
        <v>68760</v>
      </c>
      <c r="O1806" s="6" t="s">
        <v>2199</v>
      </c>
      <c r="P1806" s="6">
        <v>33.332251309999997</v>
      </c>
      <c r="Q1806" s="6">
        <v>2291925.6</v>
      </c>
      <c r="R1806" s="6">
        <v>0.46880803500000001</v>
      </c>
      <c r="S1806" s="6">
        <v>32235.24051</v>
      </c>
      <c r="T1806" s="27">
        <v>557396.4</v>
      </c>
      <c r="U1806" s="6">
        <f t="shared" si="142"/>
        <v>33.801059344999999</v>
      </c>
      <c r="V1806" s="6">
        <f t="shared" si="143"/>
        <v>2018</v>
      </c>
      <c r="W1806" s="10" t="str">
        <f>IFERROR(VLOOKUP(VALUE(D1806),'HSN Lookup'!$A:$B,2,0),"Unknown")</f>
        <v>Household Steel Items</v>
      </c>
      <c r="X1806" s="6" t="str">
        <f t="shared" si="144"/>
        <v>Other</v>
      </c>
    </row>
    <row r="1807" spans="1:24">
      <c r="A1807" s="25" t="s">
        <v>24</v>
      </c>
      <c r="B1807" s="6" t="s">
        <v>2397</v>
      </c>
      <c r="C1807" s="6" t="s">
        <v>26</v>
      </c>
      <c r="D1807" s="26" t="s">
        <v>32</v>
      </c>
      <c r="E1807" s="6" t="s">
        <v>2400</v>
      </c>
      <c r="F1807" s="6"/>
      <c r="G1807" s="6" t="str" cm="1">
        <f t="array" ref="G1807">_xlfn.LET(
 _xlpm.txt, TRIM(E1807),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GARLIC CRUSHER-SL-159</v>
      </c>
      <c r="H1807" s="6" t="str">
        <f t="shared" si="140"/>
        <v>MILD STEEL</v>
      </c>
      <c r="I1807" s="6" t="str" cm="1">
        <f t="array" ref="I1807">_xlfn.LET(
 _xlpm.txt, E1807,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07" s="6" t="str" cm="1">
        <f t="array" ref="J1807">_xlfn.LET(
 _xlpm.txt, E1807,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07" s="6" t="e" cm="1">
        <f t="array" ref="K1807">_xlfn.LET(
 _xlpm.txt, E1807,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07" s="6" t="str">
        <f>IFERROR(_xlfn.TEXTAFTER(_xlfn.TEXTBEFORE(E1807," PER"),"USD ")," ")</f>
        <v xml:space="preserve"> </v>
      </c>
      <c r="M1807" s="6" t="e">
        <f t="shared" si="141"/>
        <v>#VALUE!</v>
      </c>
      <c r="N1807" s="6">
        <v>240</v>
      </c>
      <c r="O1807" s="6" t="s">
        <v>1081</v>
      </c>
      <c r="P1807" s="6">
        <v>106.79291670000001</v>
      </c>
      <c r="Q1807" s="6">
        <v>25630.3</v>
      </c>
      <c r="R1807" s="6">
        <v>1.50201008</v>
      </c>
      <c r="S1807" s="6">
        <v>360.48241910000002</v>
      </c>
      <c r="T1807" s="27">
        <v>6233.3</v>
      </c>
      <c r="U1807" s="6">
        <f t="shared" si="142"/>
        <v>108.29492678000001</v>
      </c>
      <c r="V1807" s="6">
        <f t="shared" si="143"/>
        <v>2018</v>
      </c>
      <c r="W1807" s="10" t="str">
        <f>IFERROR(VLOOKUP(VALUE(D1807),'HSN Lookup'!$A:$B,2,0),"Unknown")</f>
        <v>Household Steel Items</v>
      </c>
      <c r="X1807" s="6" t="str">
        <f t="shared" si="144"/>
        <v>Other</v>
      </c>
    </row>
    <row r="1808" spans="1:24">
      <c r="A1808" s="25" t="s">
        <v>24</v>
      </c>
      <c r="B1808" s="6" t="s">
        <v>2397</v>
      </c>
      <c r="C1808" s="6" t="s">
        <v>26</v>
      </c>
      <c r="D1808" s="26" t="s">
        <v>32</v>
      </c>
      <c r="E1808" s="6" t="s">
        <v>2401</v>
      </c>
      <c r="F1808" s="6"/>
      <c r="G1808" s="6" t="str" cm="1">
        <f t="array" ref="G1808">_xlfn.LET(
 _xlpm.txt, TRIM(E1808),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HOOK-SL-89</v>
      </c>
      <c r="H1808" s="6" t="str">
        <f t="shared" si="140"/>
        <v>TOTAL NET WT. 1706.40 KGS</v>
      </c>
      <c r="I1808" s="6" t="str" cm="1">
        <f t="array" ref="I1808">_xlfn.LET(
 _xlpm.txt, E1808,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08" s="6" t="str" cm="1">
        <f t="array" ref="J1808">_xlfn.LET(
 _xlpm.txt, E1808,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08" s="6" t="e" cm="1">
        <f t="array" ref="K1808">_xlfn.LET(
 _xlpm.txt, E1808,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08" s="6" t="str">
        <f>IFERROR(_xlfn.TEXTAFTER(_xlfn.TEXTBEFORE(E1808," PER"),"USD ")," ")</f>
        <v xml:space="preserve"> </v>
      </c>
      <c r="M1808" s="6" t="e">
        <f t="shared" si="141"/>
        <v>#VALUE!</v>
      </c>
      <c r="N1808" s="6">
        <v>7200</v>
      </c>
      <c r="O1808" s="6" t="s">
        <v>1081</v>
      </c>
      <c r="P1808" s="6">
        <v>81.584634719999997</v>
      </c>
      <c r="Q1808" s="6">
        <v>587409.37</v>
      </c>
      <c r="R1808" s="6">
        <v>1.1474632170000001</v>
      </c>
      <c r="S1808" s="6">
        <v>8261.7351620000009</v>
      </c>
      <c r="T1808" s="27">
        <v>142857.9</v>
      </c>
      <c r="U1808" s="6">
        <f t="shared" si="142"/>
        <v>82.732097936999992</v>
      </c>
      <c r="V1808" s="6">
        <f t="shared" si="143"/>
        <v>2018</v>
      </c>
      <c r="W1808" s="10" t="str">
        <f>IFERROR(VLOOKUP(VALUE(D1808),'HSN Lookup'!$A:$B,2,0),"Unknown")</f>
        <v>Household Steel Items</v>
      </c>
      <c r="X1808" s="6" t="str">
        <f t="shared" si="144"/>
        <v>Hanger</v>
      </c>
    </row>
    <row r="1809" spans="1:24">
      <c r="A1809" s="25" t="s">
        <v>24</v>
      </c>
      <c r="B1809" s="6" t="s">
        <v>2397</v>
      </c>
      <c r="C1809" s="6" t="s">
        <v>26</v>
      </c>
      <c r="D1809" s="26" t="s">
        <v>32</v>
      </c>
      <c r="E1809" s="6" t="s">
        <v>2402</v>
      </c>
      <c r="F1809" s="6"/>
      <c r="G1809" s="6" t="str" cm="1">
        <f t="array" ref="G1809">_xlfn.LET(
 _xlpm.txt, TRIM(E1809),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 -MP-196</v>
      </c>
      <c r="H1809" s="6" t="str">
        <f t="shared" si="140"/>
        <v>MILD STEEL</v>
      </c>
      <c r="I1809" s="6" t="str" cm="1">
        <f t="array" ref="I1809">_xlfn.LET(
 _xlpm.txt, E1809,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09" s="6" t="str" cm="1">
        <f t="array" ref="J1809">_xlfn.LET(
 _xlpm.txt, E1809,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09" s="6" t="e" cm="1">
        <f t="array" ref="K1809">_xlfn.LET(
 _xlpm.txt, E1809,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09" s="6" t="str">
        <f>IFERROR(_xlfn.TEXTAFTER(_xlfn.TEXTBEFORE(E1809," PER"),"USD ")," ")</f>
        <v xml:space="preserve"> </v>
      </c>
      <c r="M1809" s="6" t="e">
        <f t="shared" si="141"/>
        <v>#VALUE!</v>
      </c>
      <c r="N1809" s="6">
        <v>52800</v>
      </c>
      <c r="O1809" s="6" t="s">
        <v>1081</v>
      </c>
      <c r="P1809" s="6">
        <v>37.414855109999998</v>
      </c>
      <c r="Q1809" s="6">
        <v>1975504.35</v>
      </c>
      <c r="R1809" s="6">
        <v>0.52622862299999995</v>
      </c>
      <c r="S1809" s="6">
        <v>27784.871309999999</v>
      </c>
      <c r="T1809" s="27">
        <v>480442.6</v>
      </c>
      <c r="U1809" s="6">
        <f t="shared" si="142"/>
        <v>37.941083732999999</v>
      </c>
      <c r="V1809" s="6">
        <f t="shared" si="143"/>
        <v>2018</v>
      </c>
      <c r="W1809" s="10" t="str">
        <f>IFERROR(VLOOKUP(VALUE(D1809),'HSN Lookup'!$A:$B,2,0),"Unknown")</f>
        <v>Household Steel Items</v>
      </c>
      <c r="X1809" s="6" t="str">
        <f t="shared" si="144"/>
        <v>Other</v>
      </c>
    </row>
    <row r="1810" spans="1:24">
      <c r="A1810" s="25" t="s">
        <v>24</v>
      </c>
      <c r="B1810" s="6" t="s">
        <v>2403</v>
      </c>
      <c r="C1810" s="6" t="s">
        <v>26</v>
      </c>
      <c r="D1810" s="26" t="s">
        <v>32</v>
      </c>
      <c r="E1810" s="6" t="s">
        <v>2383</v>
      </c>
      <c r="F1810" s="6" t="str">
        <f>LEFT(E1810, FIND(" ", E1810)-1)</f>
        <v>RYX-02-020</v>
      </c>
      <c r="G1810" s="6" t="str" cm="1">
        <f t="array" ref="G1810">_xlfn.LET(
 _xlpm.txt, TRIM(E1810),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10" s="6" t="str">
        <f t="shared" si="140"/>
        <v>OTHER ARTICLES OF HOUSEHOLD OF IRON &amp; STEEL</v>
      </c>
      <c r="I1810" s="6" t="str" cm="1">
        <f t="array" ref="I1810">_xlfn.LET(
 _xlpm.txt, E1810,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10" s="6" t="str" cm="1">
        <f t="array" ref="J1810">_xlfn.LET(
 _xlpm.txt, E1810,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10" s="6" t="e" cm="1">
        <f t="array" ref="K1810">_xlfn.LET(
 _xlpm.txt, E1810,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10" s="6" t="str">
        <f>IFERROR(_xlfn.TEXTAFTER(_xlfn.TEXTBEFORE(E1810," PER"),"USD ")," ")</f>
        <v xml:space="preserve"> </v>
      </c>
      <c r="M1810" s="6" t="e">
        <f t="shared" si="141"/>
        <v>#VALUE!</v>
      </c>
      <c r="N1810" s="6">
        <v>2464</v>
      </c>
      <c r="O1810" s="6" t="s">
        <v>1081</v>
      </c>
      <c r="P1810" s="6">
        <v>1057.735471</v>
      </c>
      <c r="Q1810" s="6">
        <v>2606260.2000000002</v>
      </c>
      <c r="R1810" s="6">
        <v>15.274158419999999</v>
      </c>
      <c r="S1810" s="6">
        <v>37635.52635</v>
      </c>
      <c r="T1810" s="27">
        <v>633842.5</v>
      </c>
      <c r="U1810" s="6">
        <f t="shared" si="142"/>
        <v>1073.00962942</v>
      </c>
      <c r="V1810" s="6">
        <f t="shared" si="143"/>
        <v>2018</v>
      </c>
      <c r="W1810" s="10" t="str">
        <f>IFERROR(VLOOKUP(VALUE(D1810),'HSN Lookup'!$A:$B,2,0),"Unknown")</f>
        <v>Household Steel Items</v>
      </c>
      <c r="X1810" s="6" t="str">
        <f t="shared" si="144"/>
        <v>Cloth Stand</v>
      </c>
    </row>
    <row r="1811" spans="1:24">
      <c r="A1811" s="25" t="s">
        <v>24</v>
      </c>
      <c r="B1811" s="6" t="s">
        <v>2404</v>
      </c>
      <c r="C1811" s="6" t="s">
        <v>26</v>
      </c>
      <c r="D1811" s="26" t="s">
        <v>29</v>
      </c>
      <c r="E1811" s="6" t="s">
        <v>2405</v>
      </c>
      <c r="F1811" s="6" t="str">
        <f>LEFT(E1811, FIND(" ", E1811)-1)</f>
        <v>8001-1PCS</v>
      </c>
      <c r="G1811" s="6" t="str" cm="1">
        <f t="array" ref="G1811">_xlfn.LET(
 _xlpm.txt, TRIM(E1811),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STEEL SCRUBBER</v>
      </c>
      <c r="H1811" s="6" t="str">
        <f t="shared" si="140"/>
        <v>MADE UP MILD STEEL</v>
      </c>
      <c r="I1811" s="6" t="str" cm="1">
        <f t="array" ref="I1811">_xlfn.LET(
 _xlpm.txt, E1811,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11" s="6" t="str" cm="1">
        <f t="array" ref="J1811">_xlfn.LET(
 _xlpm.txt, E1811,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11" s="6" t="e" cm="1">
        <f t="array" ref="K1811">_xlfn.LET(
 _xlpm.txt, E1811,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11" s="6" t="str">
        <f>IFERROR(_xlfn.TEXTAFTER(_xlfn.TEXTBEFORE(E1811," PER"),"USD ")," ")</f>
        <v xml:space="preserve"> </v>
      </c>
      <c r="M1811" s="6" t="e">
        <f t="shared" si="141"/>
        <v>#VALUE!</v>
      </c>
      <c r="N1811" s="6">
        <v>305400</v>
      </c>
      <c r="O1811" s="6" t="s">
        <v>1081</v>
      </c>
      <c r="P1811" s="6">
        <v>7.022338736</v>
      </c>
      <c r="Q1811" s="6">
        <v>2144622.25</v>
      </c>
      <c r="R1811" s="6">
        <v>0.10140561400000001</v>
      </c>
      <c r="S1811" s="6">
        <v>30969.274369999999</v>
      </c>
      <c r="T1811" s="27">
        <v>664403.9</v>
      </c>
      <c r="U1811" s="6">
        <f t="shared" si="142"/>
        <v>7.1237443499999999</v>
      </c>
      <c r="V1811" s="6">
        <f t="shared" si="143"/>
        <v>2018</v>
      </c>
      <c r="W1811" s="10" t="str">
        <f>IFERROR(VLOOKUP(VALUE(D1811),'HSN Lookup'!$A:$B,2,0),"Unknown")</f>
        <v>Steel Scrubbers</v>
      </c>
      <c r="X1811" s="6" t="str">
        <f t="shared" si="144"/>
        <v>Scrubber</v>
      </c>
    </row>
    <row r="1812" spans="1:24">
      <c r="A1812" s="25" t="s">
        <v>24</v>
      </c>
      <c r="B1812" s="6" t="s">
        <v>2406</v>
      </c>
      <c r="C1812" s="6" t="s">
        <v>26</v>
      </c>
      <c r="D1812" s="26" t="s">
        <v>32</v>
      </c>
      <c r="E1812" s="6" t="s">
        <v>2407</v>
      </c>
      <c r="F1812" s="6"/>
      <c r="G1812" s="6" t="str" cm="1">
        <f t="array" ref="G1812">_xlfn.LET(
 _xlpm.txt, TRIM(E1812),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2LAYER-8504</v>
      </c>
      <c r="H1812" s="6" t="str">
        <f t="shared" si="140"/>
        <v>TOTAL NET.WT.10532.9KGS</v>
      </c>
      <c r="I1812" s="6" t="str" cm="1">
        <f t="array" ref="I1812">_xlfn.LET(
 _xlpm.txt, E1812,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12" s="6" t="str" cm="1">
        <f t="array" ref="J1812">_xlfn.LET(
 _xlpm.txt, E1812,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12" s="6" t="e" cm="1">
        <f t="array" ref="K1812">_xlfn.LET(
 _xlpm.txt, E1812,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12" s="6" t="str">
        <f>IFERROR(_xlfn.TEXTAFTER(_xlfn.TEXTBEFORE(E1812," PER"),"USD ")," ")</f>
        <v xml:space="preserve"> </v>
      </c>
      <c r="M1812" s="6" t="e">
        <f t="shared" si="141"/>
        <v>#VALUE!</v>
      </c>
      <c r="N1812" s="6">
        <v>22020</v>
      </c>
      <c r="O1812" s="6" t="s">
        <v>1081</v>
      </c>
      <c r="P1812" s="6">
        <v>174.96968709999999</v>
      </c>
      <c r="Q1812" s="6">
        <v>3852832.51</v>
      </c>
      <c r="R1812" s="6">
        <v>2.5266380810000002</v>
      </c>
      <c r="S1812" s="6">
        <v>55636.570540000001</v>
      </c>
      <c r="T1812" s="27">
        <v>937008.9</v>
      </c>
      <c r="U1812" s="6">
        <f t="shared" si="142"/>
        <v>177.49632518099997</v>
      </c>
      <c r="V1812" s="6">
        <f t="shared" si="143"/>
        <v>2018</v>
      </c>
      <c r="W1812" s="10" t="str">
        <f>IFERROR(VLOOKUP(VALUE(D1812),'HSN Lookup'!$A:$B,2,0),"Unknown")</f>
        <v>Household Steel Items</v>
      </c>
      <c r="X1812" s="6" t="str">
        <f t="shared" si="144"/>
        <v>Lunch Box</v>
      </c>
    </row>
    <row r="1813" spans="1:24">
      <c r="A1813" s="25" t="s">
        <v>24</v>
      </c>
      <c r="B1813" s="6" t="s">
        <v>2406</v>
      </c>
      <c r="C1813" s="6" t="s">
        <v>26</v>
      </c>
      <c r="D1813" s="26" t="s">
        <v>32</v>
      </c>
      <c r="E1813" s="6" t="s">
        <v>2408</v>
      </c>
      <c r="F1813" s="6"/>
      <c r="G1813" s="6" t="str" cm="1">
        <f t="array" ref="G1813">_xlfn.LET(
 _xlpm.txt, TRIM(E1813),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813" s="6" t="str">
        <f t="shared" si="140"/>
        <v>TOTAL NET WT.6890.32 KGS</v>
      </c>
      <c r="I1813" s="6" t="str" cm="1">
        <f t="array" ref="I1813">_xlfn.LET(
 _xlpm.txt, E1813,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13" s="6" t="str" cm="1">
        <f t="array" ref="J1813">_xlfn.LET(
 _xlpm.txt, E1813,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13" s="6" t="e" cm="1">
        <f t="array" ref="K1813">_xlfn.LET(
 _xlpm.txt, E1813,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13" s="6" t="str">
        <f>IFERROR(_xlfn.TEXTAFTER(_xlfn.TEXTBEFORE(E1813," PER"),"USD ")," ")</f>
        <v xml:space="preserve"> </v>
      </c>
      <c r="M1813" s="6" t="e">
        <f t="shared" si="141"/>
        <v>#VALUE!</v>
      </c>
      <c r="N1813" s="6">
        <v>41508</v>
      </c>
      <c r="O1813" s="6" t="s">
        <v>1081</v>
      </c>
      <c r="P1813" s="6">
        <v>81.066959139999994</v>
      </c>
      <c r="Q1813" s="6">
        <v>3364927.34</v>
      </c>
      <c r="R1813" s="6">
        <v>1.170642009</v>
      </c>
      <c r="S1813" s="6">
        <v>48591.008520000003</v>
      </c>
      <c r="T1813" s="27">
        <v>818350.3</v>
      </c>
      <c r="U1813" s="6">
        <f t="shared" si="142"/>
        <v>82.237601149</v>
      </c>
      <c r="V1813" s="6">
        <f t="shared" si="143"/>
        <v>2018</v>
      </c>
      <c r="W1813" s="10" t="str">
        <f>IFERROR(VLOOKUP(VALUE(D1813),'HSN Lookup'!$A:$B,2,0),"Unknown")</f>
        <v>Household Steel Items</v>
      </c>
      <c r="X1813" s="6" t="str">
        <f t="shared" si="144"/>
        <v>Other</v>
      </c>
    </row>
    <row r="1814" spans="1:24">
      <c r="A1814" s="25" t="s">
        <v>24</v>
      </c>
      <c r="B1814" s="6" t="s">
        <v>2406</v>
      </c>
      <c r="C1814" s="6" t="s">
        <v>26</v>
      </c>
      <c r="D1814" s="26" t="s">
        <v>32</v>
      </c>
      <c r="E1814" s="6" t="s">
        <v>2409</v>
      </c>
      <c r="F1814" s="6"/>
      <c r="G1814" s="6" t="str" cm="1">
        <f t="array" ref="G1814">_xlfn.LET(
 _xlpm.txt, TRIM(E1814),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3LAYER-8505</v>
      </c>
      <c r="H1814" s="6" t="str">
        <f t="shared" si="140"/>
        <v>TOTAL NET WT.10783.08 KGS</v>
      </c>
      <c r="I1814" s="6" t="str" cm="1">
        <f t="array" ref="I1814">_xlfn.LET(
 _xlpm.txt, E1814,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14" s="6" t="str" cm="1">
        <f t="array" ref="J1814">_xlfn.LET(
 _xlpm.txt, E1814,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14" s="6" t="e" cm="1">
        <f t="array" ref="K1814">_xlfn.LET(
 _xlpm.txt, E1814,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14" s="6" t="str">
        <f>IFERROR(_xlfn.TEXTAFTER(_xlfn.TEXTBEFORE(E1814," PER"),"USD ")," ")</f>
        <v xml:space="preserve"> </v>
      </c>
      <c r="M1814" s="6" t="e">
        <f t="shared" si="141"/>
        <v>#VALUE!</v>
      </c>
      <c r="N1814" s="6">
        <v>16632</v>
      </c>
      <c r="O1814" s="6" t="s">
        <v>1081</v>
      </c>
      <c r="P1814" s="6">
        <v>242.85792509999999</v>
      </c>
      <c r="Q1814" s="6">
        <v>4039213.01</v>
      </c>
      <c r="R1814" s="6">
        <v>3.5069736470000001</v>
      </c>
      <c r="S1814" s="6">
        <v>58327.985699999997</v>
      </c>
      <c r="T1814" s="27">
        <v>982336.6</v>
      </c>
      <c r="U1814" s="6">
        <f t="shared" si="142"/>
        <v>246.36489874699998</v>
      </c>
      <c r="V1814" s="6">
        <f t="shared" si="143"/>
        <v>2018</v>
      </c>
      <c r="W1814" s="10" t="str">
        <f>IFERROR(VLOOKUP(VALUE(D1814),'HSN Lookup'!$A:$B,2,0),"Unknown")</f>
        <v>Household Steel Items</v>
      </c>
      <c r="X1814" s="6" t="str">
        <f t="shared" si="144"/>
        <v>Lunch Box</v>
      </c>
    </row>
    <row r="1815" spans="1:24">
      <c r="A1815" s="25" t="s">
        <v>24</v>
      </c>
      <c r="B1815" s="6" t="s">
        <v>2410</v>
      </c>
      <c r="C1815" s="6" t="s">
        <v>26</v>
      </c>
      <c r="D1815" s="26" t="s">
        <v>32</v>
      </c>
      <c r="E1815" s="6" t="s">
        <v>2411</v>
      </c>
      <c r="F1815" s="6"/>
      <c r="G1815" s="6" t="str" cm="1">
        <f t="array" ref="G1815">_xlfn.LET(
 _xlpm.txt, TRIM(E1815),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PIZZA CUTTER-RJ-388</v>
      </c>
      <c r="H1815" s="6" t="str">
        <f t="shared" si="140"/>
        <v>TOTAL NET WT.531.36 KGS</v>
      </c>
      <c r="I1815" s="6" t="str" cm="1">
        <f t="array" ref="I1815">_xlfn.LET(
 _xlpm.txt, E1815,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15" s="6" t="str" cm="1">
        <f t="array" ref="J1815">_xlfn.LET(
 _xlpm.txt, E1815,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15" s="6" t="e" cm="1">
        <f t="array" ref="K1815">_xlfn.LET(
 _xlpm.txt, E1815,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15" s="6" t="str">
        <f>IFERROR(_xlfn.TEXTAFTER(_xlfn.TEXTBEFORE(E1815," PER"),"USD ")," ")</f>
        <v xml:space="preserve"> </v>
      </c>
      <c r="M1815" s="6" t="e">
        <f t="shared" si="141"/>
        <v>#VALUE!</v>
      </c>
      <c r="N1815" s="6">
        <v>5904</v>
      </c>
      <c r="O1815" s="6" t="s">
        <v>1081</v>
      </c>
      <c r="P1815" s="6">
        <v>35.73043191</v>
      </c>
      <c r="Q1815" s="6">
        <v>210952.47</v>
      </c>
      <c r="R1815" s="6">
        <v>0.51596291599999999</v>
      </c>
      <c r="S1815" s="6">
        <v>3046.245054</v>
      </c>
      <c r="T1815" s="27">
        <v>51303.6</v>
      </c>
      <c r="U1815" s="6">
        <f t="shared" si="142"/>
        <v>36.246394826</v>
      </c>
      <c r="V1815" s="6">
        <f t="shared" si="143"/>
        <v>2018</v>
      </c>
      <c r="W1815" s="10" t="str">
        <f>IFERROR(VLOOKUP(VALUE(D1815),'HSN Lookup'!$A:$B,2,0),"Unknown")</f>
        <v>Household Steel Items</v>
      </c>
      <c r="X1815" s="6" t="str">
        <f t="shared" si="144"/>
        <v>Other</v>
      </c>
    </row>
    <row r="1816" spans="1:24">
      <c r="A1816" s="25" t="s">
        <v>24</v>
      </c>
      <c r="B1816" s="6" t="s">
        <v>2410</v>
      </c>
      <c r="C1816" s="6" t="s">
        <v>26</v>
      </c>
      <c r="D1816" s="26" t="s">
        <v>32</v>
      </c>
      <c r="E1816" s="6" t="s">
        <v>2412</v>
      </c>
      <c r="F1816" s="6"/>
      <c r="G1816" s="6" t="str" cm="1">
        <f t="array" ref="G1816">_xlfn.LET(
 _xlpm.txt, TRIM(E1816),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 -SL-89</v>
      </c>
      <c r="H1816" s="6" t="str">
        <f t="shared" si="140"/>
        <v>TOTAL NET WT.2986.20 KGS</v>
      </c>
      <c r="I1816" s="6" t="str" cm="1">
        <f t="array" ref="I1816">_xlfn.LET(
 _xlpm.txt, E1816,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16" s="6" t="str" cm="1">
        <f t="array" ref="J1816">_xlfn.LET(
 _xlpm.txt, E1816,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16" s="6" t="e" cm="1">
        <f t="array" ref="K1816">_xlfn.LET(
 _xlpm.txt, E1816,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16" s="6" t="str">
        <f>IFERROR(_xlfn.TEXTAFTER(_xlfn.TEXTBEFORE(E1816," PER"),"USD ")," ")</f>
        <v xml:space="preserve"> </v>
      </c>
      <c r="M1816" s="6" t="e">
        <f t="shared" si="141"/>
        <v>#VALUE!</v>
      </c>
      <c r="N1816" s="6">
        <v>12600</v>
      </c>
      <c r="O1816" s="6" t="s">
        <v>1081</v>
      </c>
      <c r="P1816" s="6">
        <v>81.20552619</v>
      </c>
      <c r="Q1816" s="6">
        <v>1023189.63</v>
      </c>
      <c r="R1816" s="6">
        <v>1.172642977</v>
      </c>
      <c r="S1816" s="6">
        <v>14775.301520000001</v>
      </c>
      <c r="T1816" s="27">
        <v>248839.8</v>
      </c>
      <c r="U1816" s="6">
        <f t="shared" si="142"/>
        <v>82.378169166999996</v>
      </c>
      <c r="V1816" s="6">
        <f t="shared" si="143"/>
        <v>2018</v>
      </c>
      <c r="W1816" s="10" t="str">
        <f>IFERROR(VLOOKUP(VALUE(D1816),'HSN Lookup'!$A:$B,2,0),"Unknown")</f>
        <v>Household Steel Items</v>
      </c>
      <c r="X1816" s="6" t="str">
        <f t="shared" si="144"/>
        <v>Hanger</v>
      </c>
    </row>
    <row r="1817" spans="1:24">
      <c r="A1817" s="25" t="s">
        <v>24</v>
      </c>
      <c r="B1817" s="6" t="s">
        <v>2413</v>
      </c>
      <c r="C1817" s="6" t="s">
        <v>26</v>
      </c>
      <c r="D1817" s="26" t="s">
        <v>32</v>
      </c>
      <c r="E1817" s="6" t="s">
        <v>2414</v>
      </c>
      <c r="F1817" s="6" t="str">
        <f>LEFT(E1817, FIND(" ", E1817)-1)</f>
        <v>KWP-600B-SS</v>
      </c>
      <c r="G1817" s="6" t="str" cm="1">
        <f t="array" ref="G1817">_xlfn.LET(
 _xlpm.txt, TRIM(E1817),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600ML</v>
      </c>
      <c r="H1817" s="6" t="str">
        <f t="shared" si="140"/>
        <v>KWP-600B-SS</v>
      </c>
      <c r="I1817" s="6" t="str" cm="1">
        <f t="array" ref="I1817">_xlfn.LET(
 _xlpm.txt, E1817,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17" s="6" t="str" cm="1">
        <f t="array" ref="J1817">_xlfn.LET(
 _xlpm.txt, E1817,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17" s="6" t="e" cm="1">
        <f t="array" ref="K1817">_xlfn.LET(
 _xlpm.txt, E1817,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17" s="6" t="str">
        <f>IFERROR(_xlfn.TEXTAFTER(_xlfn.TEXTBEFORE(E1817," PER"),"USD ")," ")</f>
        <v xml:space="preserve"> </v>
      </c>
      <c r="M1817" s="6" t="e">
        <f t="shared" si="141"/>
        <v>#VALUE!</v>
      </c>
      <c r="N1817" s="6">
        <v>16000</v>
      </c>
      <c r="O1817" s="6" t="s">
        <v>1081</v>
      </c>
      <c r="P1817" s="6">
        <v>95.924437499999996</v>
      </c>
      <c r="Q1817" s="6">
        <v>1534791</v>
      </c>
      <c r="R1817" s="6">
        <v>1.385190433</v>
      </c>
      <c r="S1817" s="6">
        <v>22163.04693</v>
      </c>
      <c r="T1817" s="27">
        <v>373261.2</v>
      </c>
      <c r="U1817" s="6">
        <f t="shared" si="142"/>
        <v>97.309627933000002</v>
      </c>
      <c r="V1817" s="6">
        <f t="shared" si="143"/>
        <v>2018</v>
      </c>
      <c r="W1817" s="10" t="str">
        <f>IFERROR(VLOOKUP(VALUE(D1817),'HSN Lookup'!$A:$B,2,0),"Unknown")</f>
        <v>Household Steel Items</v>
      </c>
      <c r="X1817" s="6" t="str">
        <f t="shared" si="144"/>
        <v>Other</v>
      </c>
    </row>
    <row r="1818" spans="1:24">
      <c r="A1818" s="25" t="s">
        <v>24</v>
      </c>
      <c r="B1818" s="6" t="s">
        <v>2415</v>
      </c>
      <c r="C1818" s="6" t="s">
        <v>26</v>
      </c>
      <c r="D1818" s="26" t="s">
        <v>32</v>
      </c>
      <c r="E1818" s="6" t="s">
        <v>2416</v>
      </c>
      <c r="F1818" s="6"/>
      <c r="G1818" s="6" t="str" cm="1">
        <f t="array" ref="G1818">_xlfn.LET(
 _xlpm.txt, TRIM(E1818),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SK750 -SL-01</v>
      </c>
      <c r="H1818" s="6" t="str">
        <f t="shared" si="140"/>
        <v>TOTAL NET WT.3352.32 KGS</v>
      </c>
      <c r="I1818" s="6" t="str" cm="1">
        <f t="array" ref="I1818">_xlfn.LET(
 _xlpm.txt, E1818,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18" s="6" t="str" cm="1">
        <f t="array" ref="J1818">_xlfn.LET(
 _xlpm.txt, E1818,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18" s="6" t="e" cm="1">
        <f t="array" ref="K1818">_xlfn.LET(
 _xlpm.txt, E1818,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18" s="6" t="str">
        <f>IFERROR(_xlfn.TEXTAFTER(_xlfn.TEXTBEFORE(E1818," PER"),"USD ")," ")</f>
        <v xml:space="preserve"> </v>
      </c>
      <c r="M1818" s="6" t="e">
        <f t="shared" si="141"/>
        <v>#VALUE!</v>
      </c>
      <c r="N1818" s="6">
        <v>17280</v>
      </c>
      <c r="O1818" s="6" t="s">
        <v>1081</v>
      </c>
      <c r="P1818" s="6">
        <v>98.107152780000007</v>
      </c>
      <c r="Q1818" s="6">
        <v>1695291.6</v>
      </c>
      <c r="R1818" s="6">
        <v>1.409585528</v>
      </c>
      <c r="S1818" s="6">
        <v>24357.637930000001</v>
      </c>
      <c r="T1818" s="27">
        <v>412294.9</v>
      </c>
      <c r="U1818" s="6">
        <f t="shared" si="142"/>
        <v>99.516738308000001</v>
      </c>
      <c r="V1818" s="6">
        <f t="shared" si="143"/>
        <v>2018</v>
      </c>
      <c r="W1818" s="10" t="str">
        <f>IFERROR(VLOOKUP(VALUE(D1818),'HSN Lookup'!$A:$B,2,0),"Unknown")</f>
        <v>Household Steel Items</v>
      </c>
      <c r="X1818" s="6" t="str">
        <f t="shared" si="144"/>
        <v>Other</v>
      </c>
    </row>
    <row r="1819" spans="1:24">
      <c r="A1819" s="25" t="s">
        <v>24</v>
      </c>
      <c r="B1819" s="6" t="s">
        <v>2415</v>
      </c>
      <c r="C1819" s="6" t="s">
        <v>26</v>
      </c>
      <c r="D1819" s="26" t="s">
        <v>32</v>
      </c>
      <c r="E1819" s="6" t="s">
        <v>2417</v>
      </c>
      <c r="F1819" s="6"/>
      <c r="G1819" s="6" t="str" cm="1">
        <f t="array" ref="G1819">_xlfn.LET(
 _xlpm.txt, TRIM(E1819),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819" s="6" t="str">
        <f t="shared" si="140"/>
        <v>TOTAL NET WT.3294.144 KGS</v>
      </c>
      <c r="I1819" s="6" t="str" cm="1">
        <f t="array" ref="I1819">_xlfn.LET(
 _xlpm.txt, E1819,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19" s="6" t="str" cm="1">
        <f t="array" ref="J1819">_xlfn.LET(
 _xlpm.txt, E1819,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19" s="6" t="e" cm="1">
        <f t="array" ref="K1819">_xlfn.LET(
 _xlpm.txt, E1819,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19" s="6" t="str">
        <f>IFERROR(_xlfn.TEXTAFTER(_xlfn.TEXTBEFORE(E1819," PER"),"USD ")," ")</f>
        <v xml:space="preserve"> </v>
      </c>
      <c r="M1819" s="6" t="e">
        <f t="shared" si="141"/>
        <v>#VALUE!</v>
      </c>
      <c r="N1819" s="6">
        <v>19152</v>
      </c>
      <c r="O1819" s="6" t="s">
        <v>1081</v>
      </c>
      <c r="P1819" s="6">
        <v>89.871880739999995</v>
      </c>
      <c r="Q1819" s="6">
        <v>1721226.26</v>
      </c>
      <c r="R1819" s="6">
        <v>1.2912626540000001</v>
      </c>
      <c r="S1819" s="6">
        <v>24730.262360000001</v>
      </c>
      <c r="T1819" s="27">
        <v>418602.2</v>
      </c>
      <c r="U1819" s="6">
        <f t="shared" si="142"/>
        <v>91.163143393999988</v>
      </c>
      <c r="V1819" s="6">
        <f t="shared" si="143"/>
        <v>2018</v>
      </c>
      <c r="W1819" s="10" t="str">
        <f>IFERROR(VLOOKUP(VALUE(D1819),'HSN Lookup'!$A:$B,2,0),"Unknown")</f>
        <v>Household Steel Items</v>
      </c>
      <c r="X1819" s="6" t="str">
        <f t="shared" si="144"/>
        <v>Other</v>
      </c>
    </row>
    <row r="1820" spans="1:24">
      <c r="A1820" s="25" t="s">
        <v>24</v>
      </c>
      <c r="B1820" s="6" t="s">
        <v>2415</v>
      </c>
      <c r="C1820" s="6" t="s">
        <v>26</v>
      </c>
      <c r="D1820" s="26" t="s">
        <v>29</v>
      </c>
      <c r="E1820" s="6" t="s">
        <v>2418</v>
      </c>
      <c r="F1820" s="6"/>
      <c r="G1820" s="6" t="str" cm="1">
        <f t="array" ref="G1820">_xlfn.LET(
 _xlpm.txt, TRIM(E1820),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SCRUBBER-GS21</v>
      </c>
      <c r="H1820" s="6" t="str">
        <f t="shared" si="140"/>
        <v>TOTAL NET WT.306 KGS</v>
      </c>
      <c r="I1820" s="6" t="str" cm="1">
        <f t="array" ref="I1820">_xlfn.LET(
 _xlpm.txt, E1820,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20" s="6" t="str" cm="1">
        <f t="array" ref="J1820">_xlfn.LET(
 _xlpm.txt, E1820,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20" s="6" t="e" cm="1">
        <f t="array" ref="K1820">_xlfn.LET(
 _xlpm.txt, E1820,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20" s="6" t="str">
        <f>IFERROR(_xlfn.TEXTAFTER(_xlfn.TEXTBEFORE(E1820," PER"),"USD ")," ")</f>
        <v xml:space="preserve"> </v>
      </c>
      <c r="M1820" s="6" t="e">
        <f t="shared" si="141"/>
        <v>#VALUE!</v>
      </c>
      <c r="N1820" s="6">
        <v>6000</v>
      </c>
      <c r="O1820" s="6" t="s">
        <v>1081</v>
      </c>
      <c r="P1820" s="6">
        <v>17.253965000000001</v>
      </c>
      <c r="Q1820" s="6">
        <v>103523.79</v>
      </c>
      <c r="R1820" s="6">
        <v>0.24790179600000001</v>
      </c>
      <c r="S1820" s="6">
        <v>1487.4107759999999</v>
      </c>
      <c r="T1820" s="27">
        <v>32071.7</v>
      </c>
      <c r="U1820" s="6">
        <f t="shared" si="142"/>
        <v>17.501866796000002</v>
      </c>
      <c r="V1820" s="6">
        <f t="shared" si="143"/>
        <v>2018</v>
      </c>
      <c r="W1820" s="10" t="str">
        <f>IFERROR(VLOOKUP(VALUE(D1820),'HSN Lookup'!$A:$B,2,0),"Unknown")</f>
        <v>Steel Scrubbers</v>
      </c>
      <c r="X1820" s="6" t="str">
        <f t="shared" si="144"/>
        <v>Scrubber</v>
      </c>
    </row>
    <row r="1821" spans="1:24">
      <c r="A1821" s="25" t="s">
        <v>24</v>
      </c>
      <c r="B1821" s="6" t="s">
        <v>2415</v>
      </c>
      <c r="C1821" s="6" t="s">
        <v>26</v>
      </c>
      <c r="D1821" s="26" t="s">
        <v>32</v>
      </c>
      <c r="E1821" s="6" t="s">
        <v>2419</v>
      </c>
      <c r="F1821" s="6"/>
      <c r="G1821" s="6" t="str" cm="1">
        <f t="array" ref="G1821">_xlfn.LET(
 _xlpm.txt, TRIM(E1821),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STRAINER-NP-55</v>
      </c>
      <c r="H1821" s="6" t="str">
        <f t="shared" si="140"/>
        <v>TOTAL NET WT.2268 KGS</v>
      </c>
      <c r="I1821" s="6" t="str" cm="1">
        <f t="array" ref="I1821">_xlfn.LET(
 _xlpm.txt, E1821,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21" s="6" t="str" cm="1">
        <f t="array" ref="J1821">_xlfn.LET(
 _xlpm.txt, E1821,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21" s="6" t="e" cm="1">
        <f t="array" ref="K1821">_xlfn.LET(
 _xlpm.txt, E1821,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21" s="6" t="str">
        <f>IFERROR(_xlfn.TEXTAFTER(_xlfn.TEXTBEFORE(E1821," PER"),"USD ")," ")</f>
        <v xml:space="preserve"> </v>
      </c>
      <c r="M1821" s="6" t="e">
        <f t="shared" si="141"/>
        <v>#VALUE!</v>
      </c>
      <c r="N1821" s="6">
        <v>50400</v>
      </c>
      <c r="O1821" s="6" t="s">
        <v>1081</v>
      </c>
      <c r="P1821" s="6">
        <v>23.126113100000001</v>
      </c>
      <c r="Q1821" s="6">
        <v>1165556.1000000001</v>
      </c>
      <c r="R1821" s="6">
        <v>0.33227173999999998</v>
      </c>
      <c r="S1821" s="6">
        <v>16746.49569</v>
      </c>
      <c r="T1821" s="27">
        <v>283463.3</v>
      </c>
      <c r="U1821" s="6">
        <f t="shared" si="142"/>
        <v>23.458384840000001</v>
      </c>
      <c r="V1821" s="6">
        <f t="shared" si="143"/>
        <v>2018</v>
      </c>
      <c r="W1821" s="10" t="str">
        <f>IFERROR(VLOOKUP(VALUE(D1821),'HSN Lookup'!$A:$B,2,0),"Unknown")</f>
        <v>Household Steel Items</v>
      </c>
      <c r="X1821" s="6" t="str">
        <f t="shared" si="144"/>
        <v>Tea Strainer</v>
      </c>
    </row>
    <row r="1822" spans="1:24">
      <c r="A1822" s="25" t="s">
        <v>24</v>
      </c>
      <c r="B1822" s="6" t="s">
        <v>2420</v>
      </c>
      <c r="C1822" s="6" t="s">
        <v>26</v>
      </c>
      <c r="D1822" s="26" t="s">
        <v>32</v>
      </c>
      <c r="E1822" s="6" t="s">
        <v>2421</v>
      </c>
      <c r="F1822" s="6" t="str">
        <f>LEFT(E1822, FIND(" ", E1822)-1)</f>
        <v>KWP-1000B-SS</v>
      </c>
      <c r="G1822" s="6" t="str" cm="1">
        <f t="array" ref="G1822">_xlfn.LET(
 _xlpm.txt, TRIM(E1822),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1000ML</v>
      </c>
      <c r="H1822" s="6" t="str">
        <f t="shared" si="140"/>
        <v>KWP-1000B-SS</v>
      </c>
      <c r="I1822" s="6" t="str" cm="1">
        <f t="array" ref="I1822">_xlfn.LET(
 _xlpm.txt, E1822,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22" s="6" t="str" cm="1">
        <f t="array" ref="J1822">_xlfn.LET(
 _xlpm.txt, E1822,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22" s="6" t="e" cm="1">
        <f t="array" ref="K1822">_xlfn.LET(
 _xlpm.txt, E1822,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22" s="6" t="str">
        <f>IFERROR(_xlfn.TEXTAFTER(_xlfn.TEXTBEFORE(E1822," PER"),"USD ")," ")</f>
        <v xml:space="preserve"> </v>
      </c>
      <c r="M1822" s="6" t="e">
        <f t="shared" si="141"/>
        <v>#VALUE!</v>
      </c>
      <c r="N1822" s="6">
        <v>27000</v>
      </c>
      <c r="O1822" s="6" t="s">
        <v>1081</v>
      </c>
      <c r="P1822" s="6">
        <v>116.2931389</v>
      </c>
      <c r="Q1822" s="6">
        <v>3139914.75</v>
      </c>
      <c r="R1822" s="6">
        <v>1.6708784320000001</v>
      </c>
      <c r="S1822" s="6">
        <v>45113.717669999998</v>
      </c>
      <c r="T1822" s="27">
        <v>763627.2</v>
      </c>
      <c r="U1822" s="6">
        <f t="shared" si="142"/>
        <v>117.964017332</v>
      </c>
      <c r="V1822" s="6">
        <f t="shared" si="143"/>
        <v>2018</v>
      </c>
      <c r="W1822" s="10" t="str">
        <f>IFERROR(VLOOKUP(VALUE(D1822),'HSN Lookup'!$A:$B,2,0),"Unknown")</f>
        <v>Household Steel Items</v>
      </c>
      <c r="X1822" s="6" t="str">
        <f t="shared" si="144"/>
        <v>Other</v>
      </c>
    </row>
    <row r="1823" spans="1:24">
      <c r="A1823" s="25" t="s">
        <v>24</v>
      </c>
      <c r="B1823" s="6" t="s">
        <v>2422</v>
      </c>
      <c r="C1823" s="6" t="s">
        <v>26</v>
      </c>
      <c r="D1823" s="26" t="s">
        <v>29</v>
      </c>
      <c r="E1823" s="6" t="s">
        <v>2423</v>
      </c>
      <c r="F1823" s="6" t="str">
        <f>LEFT(E1823, FIND(" ", E1823)-1)</f>
        <v>8001-1PCS</v>
      </c>
      <c r="G1823" s="6" t="str" cm="1">
        <f t="array" ref="G1823">_xlfn.LET(
 _xlpm.txt, TRIM(E1823),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 STEEL SCRUBBER</v>
      </c>
      <c r="H1823" s="6" t="str">
        <f t="shared" si="140"/>
        <v>8001-1PCS</v>
      </c>
      <c r="I1823" s="6" t="str" cm="1">
        <f t="array" ref="I1823">_xlfn.LET(
 _xlpm.txt, E1823,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23" s="6" t="str" cm="1">
        <f t="array" ref="J1823">_xlfn.LET(
 _xlpm.txt, E1823,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23" s="6" t="e" cm="1">
        <f t="array" ref="K1823">_xlfn.LET(
 _xlpm.txt, E1823,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23" s="6" t="str">
        <f>IFERROR(_xlfn.TEXTAFTER(_xlfn.TEXTBEFORE(E1823," PER"),"USD ")," ")</f>
        <v xml:space="preserve"> </v>
      </c>
      <c r="M1823" s="6" t="e">
        <f t="shared" si="141"/>
        <v>#VALUE!</v>
      </c>
      <c r="N1823" s="6">
        <v>259800</v>
      </c>
      <c r="O1823" s="6" t="s">
        <v>2199</v>
      </c>
      <c r="P1823" s="6">
        <v>7.0452517710000002</v>
      </c>
      <c r="Q1823" s="6">
        <v>1830356.41</v>
      </c>
      <c r="R1823" s="6">
        <v>0.101224882</v>
      </c>
      <c r="S1823" s="6">
        <v>26298.224279999999</v>
      </c>
      <c r="T1823" s="27">
        <v>567044.4</v>
      </c>
      <c r="U1823" s="6">
        <f t="shared" si="142"/>
        <v>7.1464766530000006</v>
      </c>
      <c r="V1823" s="6">
        <f t="shared" si="143"/>
        <v>2018</v>
      </c>
      <c r="W1823" s="10" t="str">
        <f>IFERROR(VLOOKUP(VALUE(D1823),'HSN Lookup'!$A:$B,2,0),"Unknown")</f>
        <v>Steel Scrubbers</v>
      </c>
      <c r="X1823" s="6" t="str">
        <f t="shared" si="144"/>
        <v>Scrubber</v>
      </c>
    </row>
    <row r="1824" spans="1:24">
      <c r="A1824" s="25" t="s">
        <v>24</v>
      </c>
      <c r="B1824" s="6" t="s">
        <v>2422</v>
      </c>
      <c r="C1824" s="6" t="s">
        <v>26</v>
      </c>
      <c r="D1824" s="26" t="s">
        <v>29</v>
      </c>
      <c r="E1824" s="6" t="s">
        <v>2424</v>
      </c>
      <c r="F1824" s="6"/>
      <c r="G1824" s="6" t="str" cm="1">
        <f t="array" ref="G1824">_xlfn.LET(
 _xlpm.txt, TRIM(E1824),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-ANG537</v>
      </c>
      <c r="H1824" s="6" t="str">
        <f t="shared" si="140"/>
        <v>TOTAL NET WT.5719.50KGS</v>
      </c>
      <c r="I1824" s="6" t="str" cm="1">
        <f t="array" ref="I1824">_xlfn.LET(
 _xlpm.txt, E1824,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24" s="6" t="str" cm="1">
        <f t="array" ref="J1824">_xlfn.LET(
 _xlpm.txt, E1824,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24" s="6" t="e" cm="1">
        <f t="array" ref="K1824">_xlfn.LET(
 _xlpm.txt, E1824,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24" s="6" t="str">
        <f>IFERROR(_xlfn.TEXTAFTER(_xlfn.TEXTBEFORE(E1824," PER"),"USD ")," ")</f>
        <v xml:space="preserve"> </v>
      </c>
      <c r="M1824" s="6" t="e">
        <f t="shared" si="141"/>
        <v>#VALUE!</v>
      </c>
      <c r="N1824" s="6">
        <v>265680</v>
      </c>
      <c r="O1824" s="6" t="s">
        <v>1081</v>
      </c>
      <c r="P1824" s="6">
        <v>4.7569531390000002</v>
      </c>
      <c r="Q1824" s="6">
        <v>1263827.31</v>
      </c>
      <c r="R1824" s="6">
        <v>6.8347028000000004E-2</v>
      </c>
      <c r="S1824" s="6">
        <v>18158.43836</v>
      </c>
      <c r="T1824" s="27">
        <v>391533.7</v>
      </c>
      <c r="U1824" s="6">
        <f t="shared" si="142"/>
        <v>4.825300167</v>
      </c>
      <c r="V1824" s="6">
        <f t="shared" si="143"/>
        <v>2018</v>
      </c>
      <c r="W1824" s="10" t="str">
        <f>IFERROR(VLOOKUP(VALUE(D1824),'HSN Lookup'!$A:$B,2,0),"Unknown")</f>
        <v>Steel Scrubbers</v>
      </c>
      <c r="X1824" s="6" t="str">
        <f t="shared" si="144"/>
        <v>Scrubber</v>
      </c>
    </row>
    <row r="1825" spans="1:24">
      <c r="A1825" s="25" t="s">
        <v>24</v>
      </c>
      <c r="B1825" s="6" t="s">
        <v>2422</v>
      </c>
      <c r="C1825" s="6" t="s">
        <v>26</v>
      </c>
      <c r="D1825" s="26" t="s">
        <v>29</v>
      </c>
      <c r="E1825" s="6" t="s">
        <v>2425</v>
      </c>
      <c r="F1825" s="6" t="str">
        <f>LEFT(E1825, FIND(" ", E1825)-1)</f>
        <v>8001-2</v>
      </c>
      <c r="G1825" s="6" t="str" cm="1">
        <f t="array" ref="G1825">_xlfn.LET(
 _xlpm.txt, TRIM(E1825),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PCS - STEEL SCRUBBER 2PCS SET</v>
      </c>
      <c r="H1825" s="6" t="str">
        <f t="shared" si="140"/>
        <v>8001-2</v>
      </c>
      <c r="I1825" s="6" t="str" cm="1">
        <f t="array" ref="I1825">_xlfn.LET(
 _xlpm.txt, E1825,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25" s="6" t="str" cm="1">
        <f t="array" ref="J1825">_xlfn.LET(
 _xlpm.txt, E1825,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25" s="6" t="e" cm="1">
        <f t="array" ref="K1825">_xlfn.LET(
 _xlpm.txt, E1825,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25" s="6" t="str">
        <f>IFERROR(_xlfn.TEXTAFTER(_xlfn.TEXTBEFORE(E1825," PER"),"USD ")," ")</f>
        <v xml:space="preserve"> </v>
      </c>
      <c r="M1825" s="6" t="e">
        <f t="shared" si="141"/>
        <v>#VALUE!</v>
      </c>
      <c r="N1825" s="6">
        <v>30000</v>
      </c>
      <c r="O1825" s="6" t="s">
        <v>2199</v>
      </c>
      <c r="P1825" s="6">
        <v>12.681452999999999</v>
      </c>
      <c r="Q1825" s="6">
        <v>380443.59</v>
      </c>
      <c r="R1825" s="6">
        <v>0.18220478400000001</v>
      </c>
      <c r="S1825" s="6">
        <v>5466.1435339999998</v>
      </c>
      <c r="T1825" s="27">
        <v>117861.4</v>
      </c>
      <c r="U1825" s="6">
        <f t="shared" si="142"/>
        <v>12.863657783999999</v>
      </c>
      <c r="V1825" s="6">
        <f t="shared" si="143"/>
        <v>2018</v>
      </c>
      <c r="W1825" s="10" t="str">
        <f>IFERROR(VLOOKUP(VALUE(D1825),'HSN Lookup'!$A:$B,2,0),"Unknown")</f>
        <v>Steel Scrubbers</v>
      </c>
      <c r="X1825" s="6" t="str">
        <f t="shared" si="144"/>
        <v>Scrubber</v>
      </c>
    </row>
    <row r="1826" spans="1:24">
      <c r="A1826" s="25" t="s">
        <v>24</v>
      </c>
      <c r="B1826" s="6" t="s">
        <v>2426</v>
      </c>
      <c r="C1826" s="6" t="s">
        <v>26</v>
      </c>
      <c r="D1826" s="26" t="s">
        <v>32</v>
      </c>
      <c r="E1826" s="6" t="s">
        <v>2427</v>
      </c>
      <c r="F1826" s="6"/>
      <c r="G1826" s="6" t="str" cm="1">
        <f t="array" ref="G1826">_xlfn.LET(
 _xlpm.txt, TRIM(E1826),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826" s="6" t="str">
        <f t="shared" si="140"/>
        <v>TOTAL NET WT. 2055.24 KGS</v>
      </c>
      <c r="I1826" s="6" t="str" cm="1">
        <f t="array" ref="I1826">_xlfn.LET(
 _xlpm.txt, E1826,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26" s="6" t="str" cm="1">
        <f t="array" ref="J1826">_xlfn.LET(
 _xlpm.txt, E1826,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26" s="6" t="e" cm="1">
        <f t="array" ref="K1826">_xlfn.LET(
 _xlpm.txt, E1826,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26" s="6" t="str">
        <f>IFERROR(_xlfn.TEXTAFTER(_xlfn.TEXTBEFORE(E1826," PER"),"USD ")," ")</f>
        <v xml:space="preserve"> </v>
      </c>
      <c r="M1826" s="6" t="e">
        <f t="shared" si="141"/>
        <v>#VALUE!</v>
      </c>
      <c r="N1826" s="6">
        <v>11880</v>
      </c>
      <c r="O1826" s="6" t="s">
        <v>1081</v>
      </c>
      <c r="P1826" s="6">
        <v>81.343744110000003</v>
      </c>
      <c r="Q1826" s="6">
        <v>966363.68</v>
      </c>
      <c r="R1826" s="6">
        <v>1.168731956</v>
      </c>
      <c r="S1826" s="6">
        <v>13884.53563</v>
      </c>
      <c r="T1826" s="27">
        <v>235019.6</v>
      </c>
      <c r="U1826" s="6">
        <f t="shared" si="142"/>
        <v>82.512476066000005</v>
      </c>
      <c r="V1826" s="6">
        <f t="shared" si="143"/>
        <v>2018</v>
      </c>
      <c r="W1826" s="10" t="str">
        <f>IFERROR(VLOOKUP(VALUE(D1826),'HSN Lookup'!$A:$B,2,0),"Unknown")</f>
        <v>Household Steel Items</v>
      </c>
      <c r="X1826" s="6" t="str">
        <f t="shared" si="144"/>
        <v>Other</v>
      </c>
    </row>
    <row r="1827" spans="1:24">
      <c r="A1827" s="25" t="s">
        <v>24</v>
      </c>
      <c r="B1827" s="6" t="s">
        <v>2426</v>
      </c>
      <c r="C1827" s="6" t="s">
        <v>26</v>
      </c>
      <c r="D1827" s="26" t="s">
        <v>32</v>
      </c>
      <c r="E1827" s="6" t="s">
        <v>2428</v>
      </c>
      <c r="F1827" s="6"/>
      <c r="G1827" s="6" t="str" cm="1">
        <f t="array" ref="G1827">_xlfn.LET(
 _xlpm.txt, TRIM(E1827),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827" s="6" t="str">
        <f t="shared" si="140"/>
        <v>TOTAL NET WT.66.24 KGS</v>
      </c>
      <c r="I1827" s="6" t="str" cm="1">
        <f t="array" ref="I1827">_xlfn.LET(
 _xlpm.txt, E1827,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27" s="6" t="str" cm="1">
        <f t="array" ref="J1827">_xlfn.LET(
 _xlpm.txt, E1827,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27" s="6" t="e" cm="1">
        <f t="array" ref="K1827">_xlfn.LET(
 _xlpm.txt, E1827,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27" s="6" t="str">
        <f>IFERROR(_xlfn.TEXTAFTER(_xlfn.TEXTBEFORE(E1827," PER"),"USD ")," ")</f>
        <v xml:space="preserve"> </v>
      </c>
      <c r="M1827" s="6" t="e">
        <f t="shared" si="141"/>
        <v>#VALUE!</v>
      </c>
      <c r="N1827" s="6">
        <v>360</v>
      </c>
      <c r="O1827" s="6" t="s">
        <v>1081</v>
      </c>
      <c r="P1827" s="6">
        <v>89.943972220000006</v>
      </c>
      <c r="Q1827" s="6">
        <v>32379.83</v>
      </c>
      <c r="R1827" s="6">
        <v>1.292298451</v>
      </c>
      <c r="S1827" s="6">
        <v>465.2274425</v>
      </c>
      <c r="T1827" s="27">
        <v>7874.8</v>
      </c>
      <c r="U1827" s="6">
        <f t="shared" si="142"/>
        <v>91.236270671</v>
      </c>
      <c r="V1827" s="6">
        <f t="shared" si="143"/>
        <v>2018</v>
      </c>
      <c r="W1827" s="10" t="str">
        <f>IFERROR(VLOOKUP(VALUE(D1827),'HSN Lookup'!$A:$B,2,0),"Unknown")</f>
        <v>Household Steel Items</v>
      </c>
      <c r="X1827" s="6" t="str">
        <f t="shared" si="144"/>
        <v>Other</v>
      </c>
    </row>
    <row r="1828" spans="1:24">
      <c r="A1828" s="25" t="s">
        <v>24</v>
      </c>
      <c r="B1828" s="6" t="s">
        <v>2426</v>
      </c>
      <c r="C1828" s="6" t="s">
        <v>26</v>
      </c>
      <c r="D1828" s="26" t="s">
        <v>32</v>
      </c>
      <c r="E1828" s="6" t="s">
        <v>2429</v>
      </c>
      <c r="F1828" s="6"/>
      <c r="G1828" s="6" t="str" cm="1">
        <f t="array" ref="G1828">_xlfn.LET(
 _xlpm.txt, TRIM(E1828),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828" s="6" t="str">
        <f t="shared" si="140"/>
        <v>TOTAL NET WT.4085.64 KGS</v>
      </c>
      <c r="I1828" s="6" t="str" cm="1">
        <f t="array" ref="I1828">_xlfn.LET(
 _xlpm.txt, E1828,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28" s="6" t="str" cm="1">
        <f t="array" ref="J1828">_xlfn.LET(
 _xlpm.txt, E1828,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28" s="6" t="e" cm="1">
        <f t="array" ref="K1828">_xlfn.LET(
 _xlpm.txt, E1828,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28" s="6" t="str">
        <f>IFERROR(_xlfn.TEXTAFTER(_xlfn.TEXTBEFORE(E1828," PER"),"USD ")," ")</f>
        <v xml:space="preserve"> </v>
      </c>
      <c r="M1828" s="6" t="e">
        <f t="shared" si="141"/>
        <v>#VALUE!</v>
      </c>
      <c r="N1828" s="6">
        <v>42120</v>
      </c>
      <c r="O1828" s="6" t="s">
        <v>1081</v>
      </c>
      <c r="P1828" s="6">
        <v>32.475715569999998</v>
      </c>
      <c r="Q1828" s="6">
        <v>1367877.14</v>
      </c>
      <c r="R1828" s="6">
        <v>0.46660510900000002</v>
      </c>
      <c r="S1828" s="6">
        <v>19653.407179999998</v>
      </c>
      <c r="T1828" s="27">
        <v>332667.7</v>
      </c>
      <c r="U1828" s="6">
        <f t="shared" si="142"/>
        <v>32.942320678999998</v>
      </c>
      <c r="V1828" s="6">
        <f t="shared" si="143"/>
        <v>2018</v>
      </c>
      <c r="W1828" s="10" t="str">
        <f>IFERROR(VLOOKUP(VALUE(D1828),'HSN Lookup'!$A:$B,2,0),"Unknown")</f>
        <v>Household Steel Items</v>
      </c>
      <c r="X1828" s="6" t="str">
        <f t="shared" si="144"/>
        <v>Other</v>
      </c>
    </row>
    <row r="1829" spans="1:24">
      <c r="A1829" s="25" t="s">
        <v>24</v>
      </c>
      <c r="B1829" s="6" t="s">
        <v>2426</v>
      </c>
      <c r="C1829" s="6" t="s">
        <v>26</v>
      </c>
      <c r="D1829" s="26" t="s">
        <v>32</v>
      </c>
      <c r="E1829" s="6" t="s">
        <v>2430</v>
      </c>
      <c r="F1829" s="6"/>
      <c r="G1829" s="6" t="str" cm="1">
        <f t="array" ref="G1829">_xlfn.LET(
 _xlpm.txt, TRIM(E1829),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SK750 -SL-01</v>
      </c>
      <c r="H1829" s="6" t="str">
        <f t="shared" si="140"/>
        <v>TOTAL NET WT.2857.68 KGS</v>
      </c>
      <c r="I1829" s="6" t="str" cm="1">
        <f t="array" ref="I1829">_xlfn.LET(
 _xlpm.txt, E1829,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29" s="6" t="str" cm="1">
        <f t="array" ref="J1829">_xlfn.LET(
 _xlpm.txt, E1829,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29" s="6" t="e" cm="1">
        <f t="array" ref="K1829">_xlfn.LET(
 _xlpm.txt, E1829,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29" s="6" t="str">
        <f>IFERROR(_xlfn.TEXTAFTER(_xlfn.TEXTBEFORE(E1829," PER"),"USD ")," ")</f>
        <v xml:space="preserve"> </v>
      </c>
      <c r="M1829" s="6" t="e">
        <f t="shared" si="141"/>
        <v>#VALUE!</v>
      </c>
      <c r="N1829" s="6">
        <v>15120</v>
      </c>
      <c r="O1829" s="6" t="s">
        <v>1081</v>
      </c>
      <c r="P1829" s="6">
        <v>98.18584061</v>
      </c>
      <c r="Q1829" s="6">
        <v>1484569.91</v>
      </c>
      <c r="R1829" s="6">
        <v>1.410716101</v>
      </c>
      <c r="S1829" s="6">
        <v>21330.027440000002</v>
      </c>
      <c r="T1829" s="27">
        <v>361047.4</v>
      </c>
      <c r="U1829" s="6">
        <f t="shared" si="142"/>
        <v>99.596556711000005</v>
      </c>
      <c r="V1829" s="6">
        <f t="shared" si="143"/>
        <v>2018</v>
      </c>
      <c r="W1829" s="10" t="str">
        <f>IFERROR(VLOOKUP(VALUE(D1829),'HSN Lookup'!$A:$B,2,0),"Unknown")</f>
        <v>Household Steel Items</v>
      </c>
      <c r="X1829" s="6" t="str">
        <f t="shared" si="144"/>
        <v>Other</v>
      </c>
    </row>
    <row r="1830" spans="1:24">
      <c r="A1830" s="25" t="s">
        <v>24</v>
      </c>
      <c r="B1830" s="6" t="s">
        <v>2431</v>
      </c>
      <c r="C1830" s="6" t="s">
        <v>26</v>
      </c>
      <c r="D1830" s="26" t="s">
        <v>32</v>
      </c>
      <c r="E1830" s="6" t="s">
        <v>2432</v>
      </c>
      <c r="F1830" s="6"/>
      <c r="G1830" s="6" t="str" cm="1">
        <f t="array" ref="G1830">_xlfn.LET(
 _xlpm.txt, TRIM(E1830),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2LAYER-8504</v>
      </c>
      <c r="H1830" s="6" t="str">
        <f t="shared" si="140"/>
        <v>TOTAL NET.WT.10532.9 KGS</v>
      </c>
      <c r="I1830" s="6" t="str" cm="1">
        <f t="array" ref="I1830">_xlfn.LET(
 _xlpm.txt, E1830,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30" s="6" t="str" cm="1">
        <f t="array" ref="J1830">_xlfn.LET(
 _xlpm.txt, E1830,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30" s="6" t="e" cm="1">
        <f t="array" ref="K1830">_xlfn.LET(
 _xlpm.txt, E1830,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30" s="6" t="str">
        <f>IFERROR(_xlfn.TEXTAFTER(_xlfn.TEXTBEFORE(E1830," PER"),"USD ")," ")</f>
        <v xml:space="preserve"> </v>
      </c>
      <c r="M1830" s="6" t="e">
        <f t="shared" si="141"/>
        <v>#VALUE!</v>
      </c>
      <c r="N1830" s="6">
        <v>22020</v>
      </c>
      <c r="O1830" s="6" t="s">
        <v>1081</v>
      </c>
      <c r="P1830" s="6">
        <v>176.15718530000001</v>
      </c>
      <c r="Q1830" s="6">
        <v>3878981.22</v>
      </c>
      <c r="R1830" s="6">
        <v>2.5273627730000001</v>
      </c>
      <c r="S1830" s="6">
        <v>55652.528259999999</v>
      </c>
      <c r="T1830" s="27">
        <v>943368.2</v>
      </c>
      <c r="U1830" s="6">
        <f t="shared" si="142"/>
        <v>178.684548073</v>
      </c>
      <c r="V1830" s="6">
        <f t="shared" si="143"/>
        <v>2018</v>
      </c>
      <c r="W1830" s="10" t="str">
        <f>IFERROR(VLOOKUP(VALUE(D1830),'HSN Lookup'!$A:$B,2,0),"Unknown")</f>
        <v>Household Steel Items</v>
      </c>
      <c r="X1830" s="6" t="str">
        <f t="shared" si="144"/>
        <v>Lunch Box</v>
      </c>
    </row>
    <row r="1831" spans="1:24">
      <c r="A1831" s="25" t="s">
        <v>24</v>
      </c>
      <c r="B1831" s="6" t="s">
        <v>2431</v>
      </c>
      <c r="C1831" s="6" t="s">
        <v>26</v>
      </c>
      <c r="D1831" s="26" t="s">
        <v>32</v>
      </c>
      <c r="E1831" s="6" t="s">
        <v>2433</v>
      </c>
      <c r="F1831" s="6"/>
      <c r="G1831" s="6" t="str" cm="1">
        <f t="array" ref="G1831">_xlfn.LET(
 _xlpm.txt, TRIM(E1831),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HOOK-SL-89</v>
      </c>
      <c r="H1831" s="6" t="str">
        <f t="shared" si="140"/>
        <v>TOTAL NET WT.3855.60 KGS</v>
      </c>
      <c r="I1831" s="6" t="str" cm="1">
        <f t="array" ref="I1831">_xlfn.LET(
 _xlpm.txt, E1831,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31" s="6" t="str" cm="1">
        <f t="array" ref="J1831">_xlfn.LET(
 _xlpm.txt, E1831,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31" s="6" t="e" cm="1">
        <f t="array" ref="K1831">_xlfn.LET(
 _xlpm.txt, E1831,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31" s="6" t="str">
        <f>IFERROR(_xlfn.TEXTAFTER(_xlfn.TEXTBEFORE(E1831," PER"),"USD ")," ")</f>
        <v xml:space="preserve"> </v>
      </c>
      <c r="M1831" s="6" t="e">
        <f t="shared" si="141"/>
        <v>#VALUE!</v>
      </c>
      <c r="N1831" s="6">
        <v>16200</v>
      </c>
      <c r="O1831" s="6" t="s">
        <v>1081</v>
      </c>
      <c r="P1831" s="6">
        <v>83.578754939999996</v>
      </c>
      <c r="Q1831" s="6">
        <v>1353975.83</v>
      </c>
      <c r="R1831" s="6">
        <v>1.199121305</v>
      </c>
      <c r="S1831" s="6">
        <v>19425.76514</v>
      </c>
      <c r="T1831" s="27">
        <v>329287</v>
      </c>
      <c r="U1831" s="6">
        <f t="shared" si="142"/>
        <v>84.777876245000002</v>
      </c>
      <c r="V1831" s="6">
        <f t="shared" si="143"/>
        <v>2018</v>
      </c>
      <c r="W1831" s="10" t="str">
        <f>IFERROR(VLOOKUP(VALUE(D1831),'HSN Lookup'!$A:$B,2,0),"Unknown")</f>
        <v>Household Steel Items</v>
      </c>
      <c r="X1831" s="6" t="str">
        <f t="shared" si="144"/>
        <v>Hanger</v>
      </c>
    </row>
    <row r="1832" spans="1:24">
      <c r="A1832" s="25" t="s">
        <v>24</v>
      </c>
      <c r="B1832" s="6" t="s">
        <v>2431</v>
      </c>
      <c r="C1832" s="6" t="s">
        <v>26</v>
      </c>
      <c r="D1832" s="26" t="s">
        <v>32</v>
      </c>
      <c r="E1832" s="6" t="s">
        <v>2409</v>
      </c>
      <c r="F1832" s="6"/>
      <c r="G1832" s="6" t="str" cm="1">
        <f t="array" ref="G1832">_xlfn.LET(
 _xlpm.txt, TRIM(E1832),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3LAYER-8505</v>
      </c>
      <c r="H1832" s="6" t="str">
        <f t="shared" si="140"/>
        <v>TOTAL NET WT.10783.08 KGS</v>
      </c>
      <c r="I1832" s="6" t="str" cm="1">
        <f t="array" ref="I1832">_xlfn.LET(
 _xlpm.txt, E1832,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32" s="6" t="str" cm="1">
        <f t="array" ref="J1832">_xlfn.LET(
 _xlpm.txt, E1832,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32" s="6" t="e" cm="1">
        <f t="array" ref="K1832">_xlfn.LET(
 _xlpm.txt, E1832,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32" s="6" t="str">
        <f>IFERROR(_xlfn.TEXTAFTER(_xlfn.TEXTBEFORE(E1832," PER"),"USD ")," ")</f>
        <v xml:space="preserve"> </v>
      </c>
      <c r="M1832" s="6" t="e">
        <f t="shared" si="141"/>
        <v>#VALUE!</v>
      </c>
      <c r="N1832" s="6">
        <v>16632</v>
      </c>
      <c r="O1832" s="6" t="s">
        <v>1081</v>
      </c>
      <c r="P1832" s="6">
        <v>244.50617299999999</v>
      </c>
      <c r="Q1832" s="6">
        <v>4066626.67</v>
      </c>
      <c r="R1832" s="6">
        <v>3.5079795269999998</v>
      </c>
      <c r="S1832" s="6">
        <v>58344.715490000002</v>
      </c>
      <c r="T1832" s="27">
        <v>989003.7</v>
      </c>
      <c r="U1832" s="6">
        <f t="shared" si="142"/>
        <v>248.01415252699999</v>
      </c>
      <c r="V1832" s="6">
        <f t="shared" si="143"/>
        <v>2018</v>
      </c>
      <c r="W1832" s="10" t="str">
        <f>IFERROR(VLOOKUP(VALUE(D1832),'HSN Lookup'!$A:$B,2,0),"Unknown")</f>
        <v>Household Steel Items</v>
      </c>
      <c r="X1832" s="6" t="str">
        <f t="shared" si="144"/>
        <v>Lunch Box</v>
      </c>
    </row>
    <row r="1833" spans="1:24">
      <c r="A1833" s="25" t="s">
        <v>24</v>
      </c>
      <c r="B1833" s="6" t="s">
        <v>2434</v>
      </c>
      <c r="C1833" s="6" t="s">
        <v>26</v>
      </c>
      <c r="D1833" s="26" t="s">
        <v>32</v>
      </c>
      <c r="E1833" s="6" t="s">
        <v>2435</v>
      </c>
      <c r="F1833" s="6"/>
      <c r="G1833" s="6" t="str" cm="1">
        <f t="array" ref="G1833">_xlfn.LET(
 _xlpm.txt, TRIM(E1833),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833" s="6" t="str">
        <f t="shared" si="140"/>
        <v>TOTAL NET WT. 7286.76 KGS</v>
      </c>
      <c r="I1833" s="6" t="str" cm="1">
        <f t="array" ref="I1833">_xlfn.LET(
 _xlpm.txt, E1833,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33" s="6" t="str" cm="1">
        <f t="array" ref="J1833">_xlfn.LET(
 _xlpm.txt, E1833,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33" s="6" t="e" cm="1">
        <f t="array" ref="K1833">_xlfn.LET(
 _xlpm.txt, E1833,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33" s="6" t="str">
        <f>IFERROR(_xlfn.TEXTAFTER(_xlfn.TEXTBEFORE(E1833," PER"),"USD ")," ")</f>
        <v xml:space="preserve"> </v>
      </c>
      <c r="M1833" s="6" t="e">
        <f t="shared" si="141"/>
        <v>#VALUE!</v>
      </c>
      <c r="N1833" s="6">
        <v>42120</v>
      </c>
      <c r="O1833" s="6" t="s">
        <v>1081</v>
      </c>
      <c r="P1833" s="6">
        <v>81.441473169999995</v>
      </c>
      <c r="Q1833" s="6">
        <v>3430314.85</v>
      </c>
      <c r="R1833" s="6">
        <v>1.168457291</v>
      </c>
      <c r="S1833" s="6">
        <v>49215.421090000003</v>
      </c>
      <c r="T1833" s="27">
        <v>834252.5</v>
      </c>
      <c r="U1833" s="6">
        <f t="shared" si="142"/>
        <v>82.60993046099999</v>
      </c>
      <c r="V1833" s="6">
        <f t="shared" si="143"/>
        <v>2018</v>
      </c>
      <c r="W1833" s="10" t="str">
        <f>IFERROR(VLOOKUP(VALUE(D1833),'HSN Lookup'!$A:$B,2,0),"Unknown")</f>
        <v>Household Steel Items</v>
      </c>
      <c r="X1833" s="6" t="str">
        <f t="shared" si="144"/>
        <v>Other</v>
      </c>
    </row>
    <row r="1834" spans="1:24">
      <c r="A1834" s="25" t="s">
        <v>24</v>
      </c>
      <c r="B1834" s="6" t="s">
        <v>2434</v>
      </c>
      <c r="C1834" s="6" t="s">
        <v>26</v>
      </c>
      <c r="D1834" s="26" t="s">
        <v>32</v>
      </c>
      <c r="E1834" s="6" t="s">
        <v>2436</v>
      </c>
      <c r="F1834" s="6"/>
      <c r="G1834" s="6" t="str" cm="1">
        <f t="array" ref="G1834">_xlfn.LET(
 _xlpm.txt, TRIM(E1834),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834" s="6" t="str">
        <f t="shared" si="140"/>
        <v>TOTAL NET WT.2848.32KGS</v>
      </c>
      <c r="I1834" s="6" t="str" cm="1">
        <f t="array" ref="I1834">_xlfn.LET(
 _xlpm.txt, E1834,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34" s="6" t="str" cm="1">
        <f t="array" ref="J1834">_xlfn.LET(
 _xlpm.txt, E1834,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34" s="6" t="e" cm="1">
        <f t="array" ref="K1834">_xlfn.LET(
 _xlpm.txt, E1834,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34" s="6" t="str">
        <f>IFERROR(_xlfn.TEXTAFTER(_xlfn.TEXTBEFORE(E1834," PER"),"USD ")," ")</f>
        <v xml:space="preserve"> </v>
      </c>
      <c r="M1834" s="6" t="e">
        <f t="shared" si="141"/>
        <v>#VALUE!</v>
      </c>
      <c r="N1834" s="6">
        <v>15480</v>
      </c>
      <c r="O1834" s="6" t="s">
        <v>1081</v>
      </c>
      <c r="P1834" s="6">
        <v>90.052025189999995</v>
      </c>
      <c r="Q1834" s="6">
        <v>1394005.35</v>
      </c>
      <c r="R1834" s="6">
        <v>1.2919946229999999</v>
      </c>
      <c r="S1834" s="6">
        <v>20000.07676</v>
      </c>
      <c r="T1834" s="27">
        <v>339022.1</v>
      </c>
      <c r="U1834" s="6">
        <f t="shared" si="142"/>
        <v>91.344019812999989</v>
      </c>
      <c r="V1834" s="6">
        <f t="shared" si="143"/>
        <v>2018</v>
      </c>
      <c r="W1834" s="10" t="str">
        <f>IFERROR(VLOOKUP(VALUE(D1834),'HSN Lookup'!$A:$B,2,0),"Unknown")</f>
        <v>Household Steel Items</v>
      </c>
      <c r="X1834" s="6" t="str">
        <f t="shared" si="144"/>
        <v>Other</v>
      </c>
    </row>
    <row r="1835" spans="1:24">
      <c r="A1835" s="25" t="s">
        <v>24</v>
      </c>
      <c r="B1835" s="6" t="s">
        <v>2434</v>
      </c>
      <c r="C1835" s="6" t="s">
        <v>26</v>
      </c>
      <c r="D1835" s="26" t="s">
        <v>32</v>
      </c>
      <c r="E1835" s="6" t="s">
        <v>2437</v>
      </c>
      <c r="F1835" s="6"/>
      <c r="G1835" s="6" t="str" cm="1">
        <f t="array" ref="G1835">_xlfn.LET(
 _xlpm.txt, TRIM(E1835),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SK750 -SL-01</v>
      </c>
      <c r="H1835" s="6" t="str">
        <f t="shared" si="140"/>
        <v>TOTAL NET WT.1360.80KGS</v>
      </c>
      <c r="I1835" s="6" t="str" cm="1">
        <f t="array" ref="I1835">_xlfn.LET(
 _xlpm.txt, E1835,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35" s="6" t="str" cm="1">
        <f t="array" ref="J1835">_xlfn.LET(
 _xlpm.txt, E1835,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35" s="6" t="e" cm="1">
        <f t="array" ref="K1835">_xlfn.LET(
 _xlpm.txt, E1835,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35" s="6" t="str">
        <f>IFERROR(_xlfn.TEXTAFTER(_xlfn.TEXTBEFORE(E1835," PER"),"USD ")," ")</f>
        <v xml:space="preserve"> </v>
      </c>
      <c r="M1835" s="6" t="e">
        <f t="shared" si="141"/>
        <v>#VALUE!</v>
      </c>
      <c r="N1835" s="6">
        <v>7200</v>
      </c>
      <c r="O1835" s="6" t="s">
        <v>1081</v>
      </c>
      <c r="P1835" s="6">
        <v>98.303804170000006</v>
      </c>
      <c r="Q1835" s="6">
        <v>707787.39</v>
      </c>
      <c r="R1835" s="6">
        <v>1.410384565</v>
      </c>
      <c r="S1835" s="6">
        <v>10154.76887</v>
      </c>
      <c r="T1835" s="27">
        <v>172133.9</v>
      </c>
      <c r="U1835" s="6">
        <f t="shared" si="142"/>
        <v>99.714188735000008</v>
      </c>
      <c r="V1835" s="6">
        <f t="shared" si="143"/>
        <v>2018</v>
      </c>
      <c r="W1835" s="10" t="str">
        <f>IFERROR(VLOOKUP(VALUE(D1835),'HSN Lookup'!$A:$B,2,0),"Unknown")</f>
        <v>Household Steel Items</v>
      </c>
      <c r="X1835" s="6" t="str">
        <f t="shared" si="144"/>
        <v>Other</v>
      </c>
    </row>
    <row r="1836" spans="1:24">
      <c r="A1836" s="25" t="s">
        <v>24</v>
      </c>
      <c r="B1836" s="6" t="s">
        <v>2438</v>
      </c>
      <c r="C1836" s="6" t="s">
        <v>26</v>
      </c>
      <c r="D1836" s="26" t="s">
        <v>32</v>
      </c>
      <c r="E1836" s="6" t="s">
        <v>2299</v>
      </c>
      <c r="F1836" s="6" t="str">
        <f>LEFT(E1836, FIND(" ", E1836)-1)</f>
        <v>RYX-02-021A</v>
      </c>
      <c r="G1836" s="6" t="str" cm="1">
        <f t="array" ref="G1836">_xlfn.LET(
 _xlpm.txt, TRIM(E1836),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36" s="6" t="str">
        <f t="shared" si="140"/>
        <v>OTHER ARTICLES OF HOUSEHOLD OF IRON &amp; STEEL</v>
      </c>
      <c r="I1836" s="6" t="str" cm="1">
        <f t="array" ref="I1836">_xlfn.LET(
 _xlpm.txt, E1836,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36" s="6" t="str" cm="1">
        <f t="array" ref="J1836">_xlfn.LET(
 _xlpm.txt, E1836,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36" s="6" t="e" cm="1">
        <f t="array" ref="K1836">_xlfn.LET(
 _xlpm.txt, E1836,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36" s="6" t="str">
        <f>IFERROR(_xlfn.TEXTAFTER(_xlfn.TEXTBEFORE(E1836," PER"),"USD ")," ")</f>
        <v xml:space="preserve"> </v>
      </c>
      <c r="M1836" s="6" t="e">
        <f t="shared" si="141"/>
        <v>#VALUE!</v>
      </c>
      <c r="N1836" s="6">
        <v>5184</v>
      </c>
      <c r="O1836" s="6" t="s">
        <v>1081</v>
      </c>
      <c r="P1836" s="6">
        <v>649.97474920000002</v>
      </c>
      <c r="Q1836" s="6">
        <v>3369469.1</v>
      </c>
      <c r="R1836" s="6">
        <v>9.3253192140000003</v>
      </c>
      <c r="S1836" s="6">
        <v>48342.454810000003</v>
      </c>
      <c r="T1836" s="27">
        <v>819454.9</v>
      </c>
      <c r="U1836" s="6">
        <f t="shared" si="142"/>
        <v>659.30006841400007</v>
      </c>
      <c r="V1836" s="6">
        <f t="shared" si="143"/>
        <v>2018</v>
      </c>
      <c r="W1836" s="10" t="str">
        <f>IFERROR(VLOOKUP(VALUE(D1836),'HSN Lookup'!$A:$B,2,0),"Unknown")</f>
        <v>Household Steel Items</v>
      </c>
      <c r="X1836" s="6" t="str">
        <f t="shared" si="144"/>
        <v>Cloth Stand</v>
      </c>
    </row>
    <row r="1837" spans="1:24">
      <c r="A1837" s="25" t="s">
        <v>24</v>
      </c>
      <c r="B1837" s="6" t="s">
        <v>2439</v>
      </c>
      <c r="C1837" s="6" t="s">
        <v>26</v>
      </c>
      <c r="D1837" s="26" t="s">
        <v>32</v>
      </c>
      <c r="E1837" s="6" t="s">
        <v>2299</v>
      </c>
      <c r="F1837" s="6" t="str">
        <f>LEFT(E1837, FIND(" ", E1837)-1)</f>
        <v>RYX-02-021A</v>
      </c>
      <c r="G1837" s="6" t="str" cm="1">
        <f t="array" ref="G1837">_xlfn.LET(
 _xlpm.txt, TRIM(E1837),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37" s="6" t="str">
        <f t="shared" si="140"/>
        <v>OTHER ARTICLES OF HOUSEHOLD OF IRON &amp; STEEL</v>
      </c>
      <c r="I1837" s="6" t="str" cm="1">
        <f t="array" ref="I1837">_xlfn.LET(
 _xlpm.txt, E1837,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37" s="6" t="str" cm="1">
        <f t="array" ref="J1837">_xlfn.LET(
 _xlpm.txt, E1837,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37" s="6" t="e" cm="1">
        <f t="array" ref="K1837">_xlfn.LET(
 _xlpm.txt, E1837,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37" s="6" t="str">
        <f>IFERROR(_xlfn.TEXTAFTER(_xlfn.TEXTBEFORE(E1837," PER"),"USD ")," ")</f>
        <v xml:space="preserve"> </v>
      </c>
      <c r="M1837" s="6" t="e">
        <f t="shared" si="141"/>
        <v>#VALUE!</v>
      </c>
      <c r="N1837" s="6">
        <v>5184</v>
      </c>
      <c r="O1837" s="6" t="s">
        <v>1081</v>
      </c>
      <c r="P1837" s="6">
        <v>644.38031060000003</v>
      </c>
      <c r="Q1837" s="6">
        <v>3340467.53</v>
      </c>
      <c r="R1837" s="6">
        <v>9.3253301099999995</v>
      </c>
      <c r="S1837" s="6">
        <v>48342.511290000002</v>
      </c>
      <c r="T1837" s="27">
        <v>812401.8</v>
      </c>
      <c r="U1837" s="6">
        <f t="shared" si="142"/>
        <v>653.70564071000001</v>
      </c>
      <c r="V1837" s="6">
        <f t="shared" si="143"/>
        <v>2018</v>
      </c>
      <c r="W1837" s="10" t="str">
        <f>IFERROR(VLOOKUP(VALUE(D1837),'HSN Lookup'!$A:$B,2,0),"Unknown")</f>
        <v>Household Steel Items</v>
      </c>
      <c r="X1837" s="6" t="str">
        <f t="shared" si="144"/>
        <v>Cloth Stand</v>
      </c>
    </row>
    <row r="1838" spans="1:24">
      <c r="A1838" s="25" t="s">
        <v>24</v>
      </c>
      <c r="B1838" s="6" t="s">
        <v>2440</v>
      </c>
      <c r="C1838" s="6" t="s">
        <v>26</v>
      </c>
      <c r="D1838" s="26" t="s">
        <v>32</v>
      </c>
      <c r="E1838" s="6" t="s">
        <v>2441</v>
      </c>
      <c r="F1838" s="6"/>
      <c r="G1838" s="6" t="str" cm="1">
        <f t="array" ref="G1838">_xlfn.LET(
 _xlpm.txt, TRIM(E1838),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838" s="6" t="str">
        <f t="shared" si="140"/>
        <v>TOTAL NET WT.4590.432 KGS</v>
      </c>
      <c r="I1838" s="6" t="str" cm="1">
        <f t="array" ref="I1838">_xlfn.LET(
 _xlpm.txt, E1838,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38" s="6" t="str" cm="1">
        <f t="array" ref="J1838">_xlfn.LET(
 _xlpm.txt, E1838,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38" s="6" t="e" cm="1">
        <f t="array" ref="K1838">_xlfn.LET(
 _xlpm.txt, E1838,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38" s="6" t="str">
        <f>IFERROR(_xlfn.TEXTAFTER(_xlfn.TEXTBEFORE(E1838," PER"),"USD ")," ")</f>
        <v xml:space="preserve"> </v>
      </c>
      <c r="M1838" s="6" t="e">
        <f t="shared" si="141"/>
        <v>#VALUE!</v>
      </c>
      <c r="N1838" s="6">
        <v>27324</v>
      </c>
      <c r="O1838" s="6" t="s">
        <v>1081</v>
      </c>
      <c r="P1838" s="6">
        <v>89.181334359999994</v>
      </c>
      <c r="Q1838" s="6">
        <v>2436790.7799999998</v>
      </c>
      <c r="R1838" s="6">
        <v>1.290612654</v>
      </c>
      <c r="S1838" s="6">
        <v>35264.700140000001</v>
      </c>
      <c r="T1838" s="27">
        <v>592627.5</v>
      </c>
      <c r="U1838" s="6">
        <f t="shared" si="142"/>
        <v>90.471947013999994</v>
      </c>
      <c r="V1838" s="6">
        <f t="shared" si="143"/>
        <v>2018</v>
      </c>
      <c r="W1838" s="10" t="str">
        <f>IFERROR(VLOOKUP(VALUE(D1838),'HSN Lookup'!$A:$B,2,0),"Unknown")</f>
        <v>Household Steel Items</v>
      </c>
      <c r="X1838" s="6" t="str">
        <f t="shared" si="144"/>
        <v>Other</v>
      </c>
    </row>
    <row r="1839" spans="1:24">
      <c r="A1839" s="25" t="s">
        <v>24</v>
      </c>
      <c r="B1839" s="6" t="s">
        <v>2440</v>
      </c>
      <c r="C1839" s="6" t="s">
        <v>26</v>
      </c>
      <c r="D1839" s="26" t="s">
        <v>32</v>
      </c>
      <c r="E1839" s="6" t="s">
        <v>2442</v>
      </c>
      <c r="F1839" s="6"/>
      <c r="G1839" s="6" t="str" cm="1">
        <f t="array" ref="G1839">_xlfn.LET(
 _xlpm.txt, TRIM(E1839),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ROUND-MP-96</v>
      </c>
      <c r="H1839" s="6" t="str">
        <f t="shared" si="140"/>
        <v>TOTAL NET WT.2654.57 KGS</v>
      </c>
      <c r="I1839" s="6" t="str" cm="1">
        <f t="array" ref="I1839">_xlfn.LET(
 _xlpm.txt, E1839,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39" s="6" t="str" cm="1">
        <f t="array" ref="J1839">_xlfn.LET(
 _xlpm.txt, E1839,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39" s="6" t="e" cm="1">
        <f t="array" ref="K1839">_xlfn.LET(
 _xlpm.txt, E1839,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39" s="6" t="str">
        <f>IFERROR(_xlfn.TEXTAFTER(_xlfn.TEXTBEFORE(E1839," PER"),"USD ")," ")</f>
        <v xml:space="preserve"> </v>
      </c>
      <c r="M1839" s="6" t="e">
        <f t="shared" si="141"/>
        <v>#VALUE!</v>
      </c>
      <c r="N1839" s="6">
        <v>11592</v>
      </c>
      <c r="O1839" s="6" t="s">
        <v>1081</v>
      </c>
      <c r="P1839" s="6">
        <v>51.967748450000002</v>
      </c>
      <c r="Q1839" s="6">
        <v>602410.14</v>
      </c>
      <c r="R1839" s="6">
        <v>0.75206582399999999</v>
      </c>
      <c r="S1839" s="6">
        <v>8717.9470330000004</v>
      </c>
      <c r="T1839" s="27">
        <v>146506.1</v>
      </c>
      <c r="U1839" s="6">
        <f t="shared" si="142"/>
        <v>52.719814274000001</v>
      </c>
      <c r="V1839" s="6">
        <f t="shared" si="143"/>
        <v>2018</v>
      </c>
      <c r="W1839" s="10" t="str">
        <f>IFERROR(VLOOKUP(VALUE(D1839),'HSN Lookup'!$A:$B,2,0),"Unknown")</f>
        <v>Household Steel Items</v>
      </c>
      <c r="X1839" s="6" t="str">
        <f t="shared" si="144"/>
        <v>Holder</v>
      </c>
    </row>
    <row r="1840" spans="1:24">
      <c r="A1840" s="25" t="s">
        <v>24</v>
      </c>
      <c r="B1840" s="6" t="s">
        <v>2440</v>
      </c>
      <c r="C1840" s="6" t="s">
        <v>26</v>
      </c>
      <c r="D1840" s="26" t="s">
        <v>32</v>
      </c>
      <c r="E1840" s="6" t="s">
        <v>2443</v>
      </c>
      <c r="F1840" s="6"/>
      <c r="G1840" s="6" t="str" cm="1">
        <f t="array" ref="G1840">_xlfn.LET(
 _xlpm.txt, TRIM(E1840),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PIZZA CUTTER -RJ-388</v>
      </c>
      <c r="H1840" s="6" t="str">
        <f t="shared" si="140"/>
        <v>TOTAL NET WT.1749.60 KGS</v>
      </c>
      <c r="I1840" s="6" t="str" cm="1">
        <f t="array" ref="I1840">_xlfn.LET(
 _xlpm.txt, E1840,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40" s="6" t="str" cm="1">
        <f t="array" ref="J1840">_xlfn.LET(
 _xlpm.txt, E1840,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40" s="6" t="e" cm="1">
        <f t="array" ref="K1840">_xlfn.LET(
 _xlpm.txt, E1840,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40" s="6" t="str">
        <f>IFERROR(_xlfn.TEXTAFTER(_xlfn.TEXTBEFORE(E1840," PER"),"USD ")," ")</f>
        <v xml:space="preserve"> </v>
      </c>
      <c r="M1840" s="6" t="e">
        <f t="shared" si="141"/>
        <v>#VALUE!</v>
      </c>
      <c r="N1840" s="6">
        <v>19440</v>
      </c>
      <c r="O1840" s="6" t="s">
        <v>1081</v>
      </c>
      <c r="P1840" s="6">
        <v>36.84985751</v>
      </c>
      <c r="Q1840" s="6">
        <v>716361.23</v>
      </c>
      <c r="R1840" s="6">
        <v>0.53328303200000005</v>
      </c>
      <c r="S1840" s="6">
        <v>10367.022139999999</v>
      </c>
      <c r="T1840" s="27">
        <v>174219</v>
      </c>
      <c r="U1840" s="6">
        <f t="shared" si="142"/>
        <v>37.383140542</v>
      </c>
      <c r="V1840" s="6">
        <f t="shared" si="143"/>
        <v>2018</v>
      </c>
      <c r="W1840" s="10" t="str">
        <f>IFERROR(VLOOKUP(VALUE(D1840),'HSN Lookup'!$A:$B,2,0),"Unknown")</f>
        <v>Household Steel Items</v>
      </c>
      <c r="X1840" s="6" t="str">
        <f t="shared" si="144"/>
        <v>Other</v>
      </c>
    </row>
    <row r="1841" spans="1:24">
      <c r="A1841" s="25" t="s">
        <v>24</v>
      </c>
      <c r="B1841" s="6" t="s">
        <v>2440</v>
      </c>
      <c r="C1841" s="6" t="s">
        <v>26</v>
      </c>
      <c r="D1841" s="26" t="s">
        <v>32</v>
      </c>
      <c r="E1841" s="6" t="s">
        <v>2444</v>
      </c>
      <c r="F1841" s="6"/>
      <c r="G1841" s="6" t="str" cm="1">
        <f t="array" ref="G1841">_xlfn.LET(
 _xlpm.txt, TRIM(E1841),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841" s="6" t="str">
        <f t="shared" si="140"/>
        <v>TOTAL NET WT. 2529.108 KGS</v>
      </c>
      <c r="I1841" s="6" t="str" cm="1">
        <f t="array" ref="I1841">_xlfn.LET(
 _xlpm.txt, E1841,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41" s="6" t="str" cm="1">
        <f t="array" ref="J1841">_xlfn.LET(
 _xlpm.txt, E1841,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41" s="6" t="e" cm="1">
        <f t="array" ref="K1841">_xlfn.LET(
 _xlpm.txt, E1841,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41" s="6" t="str">
        <f>IFERROR(_xlfn.TEXTAFTER(_xlfn.TEXTBEFORE(E1841," PER"),"USD ")," ")</f>
        <v xml:space="preserve"> </v>
      </c>
      <c r="M1841" s="6" t="e">
        <f t="shared" si="141"/>
        <v>#VALUE!</v>
      </c>
      <c r="N1841" s="6">
        <v>15516</v>
      </c>
      <c r="O1841" s="6" t="s">
        <v>1081</v>
      </c>
      <c r="P1841" s="6">
        <v>80.654035829999998</v>
      </c>
      <c r="Q1841" s="6">
        <v>1251428.02</v>
      </c>
      <c r="R1841" s="6">
        <v>1.1672074649999999</v>
      </c>
      <c r="S1841" s="6">
        <v>18110.391029999999</v>
      </c>
      <c r="T1841" s="27">
        <v>304347.3</v>
      </c>
      <c r="U1841" s="6">
        <f t="shared" si="142"/>
        <v>81.821243295000002</v>
      </c>
      <c r="V1841" s="6">
        <f t="shared" si="143"/>
        <v>2018</v>
      </c>
      <c r="W1841" s="10" t="str">
        <f>IFERROR(VLOOKUP(VALUE(D1841),'HSN Lookup'!$A:$B,2,0),"Unknown")</f>
        <v>Household Steel Items</v>
      </c>
      <c r="X1841" s="6" t="str">
        <f t="shared" si="144"/>
        <v>Other</v>
      </c>
    </row>
    <row r="1842" spans="1:24">
      <c r="A1842" s="25" t="s">
        <v>24</v>
      </c>
      <c r="B1842" s="6" t="s">
        <v>2445</v>
      </c>
      <c r="C1842" s="6" t="s">
        <v>26</v>
      </c>
      <c r="D1842" s="26" t="s">
        <v>32</v>
      </c>
      <c r="E1842" s="6" t="s">
        <v>2446</v>
      </c>
      <c r="F1842" s="6"/>
      <c r="G1842" s="6" t="str" cm="1">
        <f t="array" ref="G1842">_xlfn.LET(
 _xlpm.txt, TRIM(E1842),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ROUND-MP-96</v>
      </c>
      <c r="H1842" s="6" t="str">
        <f t="shared" si="140"/>
        <v>TOTAL NET WT. 585.32 KGS</v>
      </c>
      <c r="I1842" s="6" t="str" cm="1">
        <f t="array" ref="I1842">_xlfn.LET(
 _xlpm.txt, E1842,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42" s="6" t="str" cm="1">
        <f t="array" ref="J1842">_xlfn.LET(
 _xlpm.txt, E1842,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42" s="6" t="e" cm="1">
        <f t="array" ref="K1842">_xlfn.LET(
 _xlpm.txt, E1842,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42" s="6" t="str">
        <f>IFERROR(_xlfn.TEXTAFTER(_xlfn.TEXTBEFORE(E1842," PER"),"USD ")," ")</f>
        <v xml:space="preserve"> </v>
      </c>
      <c r="M1842" s="6" t="e">
        <f t="shared" si="141"/>
        <v>#VALUE!</v>
      </c>
      <c r="N1842" s="6">
        <v>2556</v>
      </c>
      <c r="O1842" s="6" t="s">
        <v>1081</v>
      </c>
      <c r="P1842" s="6">
        <v>52.269104069999997</v>
      </c>
      <c r="Q1842" s="6">
        <v>133599.82999999999</v>
      </c>
      <c r="R1842" s="6">
        <v>0.75642697599999997</v>
      </c>
      <c r="S1842" s="6">
        <v>1933.4273519999999</v>
      </c>
      <c r="T1842" s="27">
        <v>32491.5</v>
      </c>
      <c r="U1842" s="6">
        <f t="shared" si="142"/>
        <v>53.025531045999998</v>
      </c>
      <c r="V1842" s="6">
        <f t="shared" si="143"/>
        <v>2018</v>
      </c>
      <c r="W1842" s="10" t="str">
        <f>IFERROR(VLOOKUP(VALUE(D1842),'HSN Lookup'!$A:$B,2,0),"Unknown")</f>
        <v>Household Steel Items</v>
      </c>
      <c r="X1842" s="6" t="str">
        <f t="shared" si="144"/>
        <v>Holder</v>
      </c>
    </row>
    <row r="1843" spans="1:24">
      <c r="A1843" s="25" t="s">
        <v>24</v>
      </c>
      <c r="B1843" s="6" t="s">
        <v>2445</v>
      </c>
      <c r="C1843" s="6" t="s">
        <v>26</v>
      </c>
      <c r="D1843" s="26" t="s">
        <v>32</v>
      </c>
      <c r="E1843" s="6" t="s">
        <v>2447</v>
      </c>
      <c r="F1843" s="6"/>
      <c r="G1843" s="6" t="str" cm="1">
        <f t="array" ref="G1843">_xlfn.LET(
 _xlpm.txt, TRIM(E1843),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ZHARA-NP-003-NP-003</v>
      </c>
      <c r="H1843" s="6" t="str">
        <f t="shared" si="140"/>
        <v>TOTAL NET WT.3948 KGS</v>
      </c>
      <c r="I1843" s="6" t="str" cm="1">
        <f t="array" ref="I1843">_xlfn.LET(
 _xlpm.txt, E1843,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43" s="6" t="str" cm="1">
        <f t="array" ref="J1843">_xlfn.LET(
 _xlpm.txt, E1843,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43" s="6" t="e" cm="1">
        <f t="array" ref="K1843">_xlfn.LET(
 _xlpm.txt, E1843,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43" s="6" t="str">
        <f>IFERROR(_xlfn.TEXTAFTER(_xlfn.TEXTBEFORE(E1843," PER"),"USD ")," ")</f>
        <v xml:space="preserve"> </v>
      </c>
      <c r="M1843" s="6" t="e">
        <f t="shared" si="141"/>
        <v>#VALUE!</v>
      </c>
      <c r="N1843" s="6">
        <v>42000</v>
      </c>
      <c r="O1843" s="6" t="s">
        <v>1081</v>
      </c>
      <c r="P1843" s="6">
        <v>33.394149290000001</v>
      </c>
      <c r="Q1843" s="6">
        <v>1402554.27</v>
      </c>
      <c r="R1843" s="6">
        <v>0.48327278299999998</v>
      </c>
      <c r="S1843" s="6">
        <v>20297.456870000002</v>
      </c>
      <c r="T1843" s="27">
        <v>341101.1</v>
      </c>
      <c r="U1843" s="6">
        <f t="shared" si="142"/>
        <v>33.877422072999998</v>
      </c>
      <c r="V1843" s="6">
        <f t="shared" si="143"/>
        <v>2018</v>
      </c>
      <c r="W1843" s="10" t="str">
        <f>IFERROR(VLOOKUP(VALUE(D1843),'HSN Lookup'!$A:$B,2,0),"Unknown")</f>
        <v>Household Steel Items</v>
      </c>
      <c r="X1843" s="6" t="str">
        <f t="shared" si="144"/>
        <v>Other</v>
      </c>
    </row>
    <row r="1844" spans="1:24">
      <c r="A1844" s="25" t="s">
        <v>24</v>
      </c>
      <c r="B1844" s="6" t="s">
        <v>2448</v>
      </c>
      <c r="C1844" s="6" t="s">
        <v>26</v>
      </c>
      <c r="D1844" s="26" t="s">
        <v>32</v>
      </c>
      <c r="E1844" s="6" t="s">
        <v>2449</v>
      </c>
      <c r="F1844" s="6"/>
      <c r="G1844" s="6" t="str" cm="1">
        <f t="array" ref="G1844">_xlfn.LET(
 _xlpm.txt, TRIM(E1844),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844" s="6" t="str">
        <f t="shared" si="140"/>
        <v>TOTAL NET WT - .2909.088 KGS</v>
      </c>
      <c r="I1844" s="6" t="str" cm="1">
        <f t="array" ref="I1844">_xlfn.LET(
 _xlpm.txt, E1844,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44" s="6" t="str" cm="1">
        <f t="array" ref="J1844">_xlfn.LET(
 _xlpm.txt, E1844,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44" s="6" t="e" cm="1">
        <f t="array" ref="K1844">_xlfn.LET(
 _xlpm.txt, E1844,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44" s="6" t="str">
        <f>IFERROR(_xlfn.TEXTAFTER(_xlfn.TEXTBEFORE(E1844," PER"),"USD ")," ")</f>
        <v xml:space="preserve"> </v>
      </c>
      <c r="M1844" s="6" t="e">
        <f t="shared" si="141"/>
        <v>#VALUE!</v>
      </c>
      <c r="N1844" s="6">
        <v>17316</v>
      </c>
      <c r="O1844" s="6" t="s">
        <v>1081</v>
      </c>
      <c r="P1844" s="6">
        <v>87.627167360000001</v>
      </c>
      <c r="Q1844" s="6">
        <v>1517352.03</v>
      </c>
      <c r="R1844" s="6">
        <v>1.2914836750000001</v>
      </c>
      <c r="S1844" s="6">
        <v>22363.331320000001</v>
      </c>
      <c r="T1844" s="27">
        <v>369020</v>
      </c>
      <c r="U1844" s="6">
        <f t="shared" si="142"/>
        <v>88.918651034999996</v>
      </c>
      <c r="V1844" s="6">
        <f t="shared" si="143"/>
        <v>2018</v>
      </c>
      <c r="W1844" s="10" t="str">
        <f>IFERROR(VLOOKUP(VALUE(D1844),'HSN Lookup'!$A:$B,2,0),"Unknown")</f>
        <v>Household Steel Items</v>
      </c>
      <c r="X1844" s="6" t="str">
        <f t="shared" si="144"/>
        <v>Other</v>
      </c>
    </row>
    <row r="1845" spans="1:24">
      <c r="A1845" s="25" t="s">
        <v>24</v>
      </c>
      <c r="B1845" s="6" t="s">
        <v>2448</v>
      </c>
      <c r="C1845" s="6" t="s">
        <v>26</v>
      </c>
      <c r="D1845" s="26" t="s">
        <v>32</v>
      </c>
      <c r="E1845" s="6" t="s">
        <v>2450</v>
      </c>
      <c r="F1845" s="6"/>
      <c r="G1845" s="6" t="str" cm="1">
        <f t="array" ref="G1845">_xlfn.LET(
 _xlpm.txt, TRIM(E1845),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845" s="6" t="str">
        <f t="shared" si="140"/>
        <v>TOTAL NE - T WT.3114.00 KGS</v>
      </c>
      <c r="I1845" s="6" t="str" cm="1">
        <f t="array" ref="I1845">_xlfn.LET(
 _xlpm.txt, E1845,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45" s="6" t="str" cm="1">
        <f t="array" ref="J1845">_xlfn.LET(
 _xlpm.txt, E1845,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45" s="6" t="e" cm="1">
        <f t="array" ref="K1845">_xlfn.LET(
 _xlpm.txt, E1845,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45" s="6" t="str">
        <f>IFERROR(_xlfn.TEXTAFTER(_xlfn.TEXTBEFORE(E1845," PER"),"USD ")," ")</f>
        <v xml:space="preserve"> </v>
      </c>
      <c r="M1845" s="6" t="e">
        <f t="shared" si="141"/>
        <v>#VALUE!</v>
      </c>
      <c r="N1845" s="6">
        <v>18000</v>
      </c>
      <c r="O1845" s="6" t="s">
        <v>1081</v>
      </c>
      <c r="P1845" s="6">
        <v>79.24847389</v>
      </c>
      <c r="Q1845" s="6">
        <v>1426472.53</v>
      </c>
      <c r="R1845" s="6">
        <v>1.167995194</v>
      </c>
      <c r="S1845" s="6">
        <v>21023.913489999999</v>
      </c>
      <c r="T1845" s="27">
        <v>346918.1</v>
      </c>
      <c r="U1845" s="6">
        <f t="shared" si="142"/>
        <v>80.416469083999999</v>
      </c>
      <c r="V1845" s="6">
        <f t="shared" si="143"/>
        <v>2018</v>
      </c>
      <c r="W1845" s="10" t="str">
        <f>IFERROR(VLOOKUP(VALUE(D1845),'HSN Lookup'!$A:$B,2,0),"Unknown")</f>
        <v>Household Steel Items</v>
      </c>
      <c r="X1845" s="6" t="str">
        <f t="shared" si="144"/>
        <v>Other</v>
      </c>
    </row>
    <row r="1846" spans="1:24">
      <c r="A1846" s="25" t="s">
        <v>24</v>
      </c>
      <c r="B1846" s="6" t="s">
        <v>2448</v>
      </c>
      <c r="C1846" s="6" t="s">
        <v>26</v>
      </c>
      <c r="D1846" s="26" t="s">
        <v>32</v>
      </c>
      <c r="E1846" s="6" t="s">
        <v>2451</v>
      </c>
      <c r="F1846" s="6"/>
      <c r="G1846" s="6" t="str" cm="1">
        <f t="array" ref="G1846">_xlfn.LET(
 _xlpm.txt, TRIM(E1846),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SK750 -SL-01</v>
      </c>
      <c r="H1846" s="6" t="str">
        <f t="shared" si="140"/>
        <v>TOTAL NET WT - .1230.12 KGS</v>
      </c>
      <c r="I1846" s="6" t="str" cm="1">
        <f t="array" ref="I1846">_xlfn.LET(
 _xlpm.txt, E1846,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46" s="6" t="str" cm="1">
        <f t="array" ref="J1846">_xlfn.LET(
 _xlpm.txt, E1846,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46" s="6" t="e" cm="1">
        <f t="array" ref="K1846">_xlfn.LET(
 _xlpm.txt, E1846,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46" s="6" t="str">
        <f>IFERROR(_xlfn.TEXTAFTER(_xlfn.TEXTBEFORE(E1846," PER"),"USD ")," ")</f>
        <v xml:space="preserve"> </v>
      </c>
      <c r="M1846" s="6" t="e">
        <f t="shared" si="141"/>
        <v>#VALUE!</v>
      </c>
      <c r="N1846" s="6">
        <v>6120</v>
      </c>
      <c r="O1846" s="6" t="s">
        <v>1081</v>
      </c>
      <c r="P1846" s="6">
        <v>94.260299020000005</v>
      </c>
      <c r="Q1846" s="6">
        <v>576873.03</v>
      </c>
      <c r="R1846" s="6">
        <v>1.38924538</v>
      </c>
      <c r="S1846" s="6">
        <v>8502.181724</v>
      </c>
      <c r="T1846" s="27">
        <v>140295.5</v>
      </c>
      <c r="U1846" s="6">
        <f t="shared" si="142"/>
        <v>95.649544400000011</v>
      </c>
      <c r="V1846" s="6">
        <f t="shared" si="143"/>
        <v>2018</v>
      </c>
      <c r="W1846" s="10" t="str">
        <f>IFERROR(VLOOKUP(VALUE(D1846),'HSN Lookup'!$A:$B,2,0),"Unknown")</f>
        <v>Household Steel Items</v>
      </c>
      <c r="X1846" s="6" t="str">
        <f t="shared" si="144"/>
        <v>Other</v>
      </c>
    </row>
    <row r="1847" spans="1:24">
      <c r="A1847" s="25" t="s">
        <v>24</v>
      </c>
      <c r="B1847" s="6" t="s">
        <v>2452</v>
      </c>
      <c r="C1847" s="6" t="s">
        <v>26</v>
      </c>
      <c r="D1847" s="26" t="s">
        <v>32</v>
      </c>
      <c r="E1847" s="6" t="s">
        <v>2343</v>
      </c>
      <c r="F1847" s="6" t="str">
        <f>LEFT(E1847, FIND(" ", E1847)-1)</f>
        <v>RYX-02-020</v>
      </c>
      <c r="G1847" s="6" t="str" cm="1">
        <f t="array" ref="G1847">_xlfn.LET(
 _xlpm.txt, TRIM(E1847),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47" s="6" t="str">
        <f t="shared" si="140"/>
        <v>OTHER ARTI - CLES OF HOUSEHOLD OF IRON &amp; STEEL</v>
      </c>
      <c r="I1847" s="6" t="str" cm="1">
        <f t="array" ref="I1847">_xlfn.LET(
 _xlpm.txt, E1847,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47" s="6" t="str" cm="1">
        <f t="array" ref="J1847">_xlfn.LET(
 _xlpm.txt, E1847,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47" s="6" t="e" cm="1">
        <f t="array" ref="K1847">_xlfn.LET(
 _xlpm.txt, E1847,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47" s="6" t="str">
        <f>IFERROR(_xlfn.TEXTAFTER(_xlfn.TEXTBEFORE(E1847," PER"),"USD ")," ")</f>
        <v xml:space="preserve"> </v>
      </c>
      <c r="M1847" s="6" t="e">
        <f t="shared" si="141"/>
        <v>#VALUE!</v>
      </c>
      <c r="N1847" s="6">
        <v>1232</v>
      </c>
      <c r="O1847" s="6" t="s">
        <v>1081</v>
      </c>
      <c r="P1847" s="6">
        <v>1033.244058</v>
      </c>
      <c r="Q1847" s="6">
        <v>1272956.68</v>
      </c>
      <c r="R1847" s="6">
        <v>15.22835753</v>
      </c>
      <c r="S1847" s="6">
        <v>18761.336480000002</v>
      </c>
      <c r="T1847" s="27">
        <v>309583.09999999998</v>
      </c>
      <c r="U1847" s="6">
        <f t="shared" si="142"/>
        <v>1048.47241553</v>
      </c>
      <c r="V1847" s="6">
        <f t="shared" si="143"/>
        <v>2018</v>
      </c>
      <c r="W1847" s="10" t="str">
        <f>IFERROR(VLOOKUP(VALUE(D1847),'HSN Lookup'!$A:$B,2,0),"Unknown")</f>
        <v>Household Steel Items</v>
      </c>
      <c r="X1847" s="6" t="str">
        <f t="shared" si="144"/>
        <v>Cloth Stand</v>
      </c>
    </row>
    <row r="1848" spans="1:24">
      <c r="A1848" s="25" t="s">
        <v>24</v>
      </c>
      <c r="B1848" s="6" t="s">
        <v>2452</v>
      </c>
      <c r="C1848" s="6" t="s">
        <v>26</v>
      </c>
      <c r="D1848" s="26" t="s">
        <v>32</v>
      </c>
      <c r="E1848" s="6" t="s">
        <v>2248</v>
      </c>
      <c r="F1848" s="6" t="str">
        <f>LEFT(E1848, FIND(" ", E1848)-1)</f>
        <v>RYX-02-021A</v>
      </c>
      <c r="G1848" s="6" t="str" cm="1">
        <f t="array" ref="G1848">_xlfn.LET(
 _xlpm.txt, TRIM(E1848),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48" s="6" t="str">
        <f t="shared" si="140"/>
        <v>OTHER ART - ICLES OF HOUSEHOLD OF IRON &amp; STEEL</v>
      </c>
      <c r="I1848" s="6" t="str" cm="1">
        <f t="array" ref="I1848">_xlfn.LET(
 _xlpm.txt, E1848,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48" s="6" t="str" cm="1">
        <f t="array" ref="J1848">_xlfn.LET(
 _xlpm.txt, E1848,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48" s="6" t="e" cm="1">
        <f t="array" ref="K1848">_xlfn.LET(
 _xlpm.txt, E1848,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48" s="6" t="str">
        <f>IFERROR(_xlfn.TEXTAFTER(_xlfn.TEXTBEFORE(E1848," PER"),"USD ")," ")</f>
        <v xml:space="preserve"> </v>
      </c>
      <c r="M1848" s="6" t="e">
        <f t="shared" si="141"/>
        <v>#VALUE!</v>
      </c>
      <c r="N1848" s="6">
        <v>6480</v>
      </c>
      <c r="O1848" s="6" t="s">
        <v>1081</v>
      </c>
      <c r="P1848" s="6">
        <v>629.96577309999998</v>
      </c>
      <c r="Q1848" s="6">
        <v>4082178.21</v>
      </c>
      <c r="R1848" s="6">
        <v>9.2846834660000006</v>
      </c>
      <c r="S1848" s="6">
        <v>60164.74886</v>
      </c>
      <c r="T1848" s="27">
        <v>992785.7</v>
      </c>
      <c r="U1848" s="6">
        <f t="shared" si="142"/>
        <v>639.25045656600003</v>
      </c>
      <c r="V1848" s="6">
        <f t="shared" si="143"/>
        <v>2018</v>
      </c>
      <c r="W1848" s="10" t="str">
        <f>IFERROR(VLOOKUP(VALUE(D1848),'HSN Lookup'!$A:$B,2,0),"Unknown")</f>
        <v>Household Steel Items</v>
      </c>
      <c r="X1848" s="6" t="str">
        <f t="shared" si="144"/>
        <v>Cloth Stand</v>
      </c>
    </row>
    <row r="1849" spans="1:24">
      <c r="A1849" s="25" t="s">
        <v>24</v>
      </c>
      <c r="B1849" s="6" t="s">
        <v>2453</v>
      </c>
      <c r="C1849" s="6" t="s">
        <v>26</v>
      </c>
      <c r="D1849" s="26" t="s">
        <v>32</v>
      </c>
      <c r="E1849" s="6" t="s">
        <v>2454</v>
      </c>
      <c r="F1849" s="6"/>
      <c r="G1849" s="6" t="str" cm="1">
        <f t="array" ref="G1849">_xlfn.LET(
 _xlpm.txt, TRIM(E1849),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1849" s="6" t="str">
        <f t="shared" si="140"/>
        <v>TOTAL NET WT.179.28 KGS</v>
      </c>
      <c r="I1849" s="6" t="str" cm="1">
        <f t="array" ref="I1849">_xlfn.LET(
 _xlpm.txt, E1849,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49" s="6" t="str" cm="1">
        <f t="array" ref="J1849">_xlfn.LET(
 _xlpm.txt, E1849,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49" s="6" t="e" cm="1">
        <f t="array" ref="K1849">_xlfn.LET(
 _xlpm.txt, E1849,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49" s="6" t="str">
        <f>IFERROR(_xlfn.TEXTAFTER(_xlfn.TEXTBEFORE(E1849," PER"),"USD ")," ")</f>
        <v xml:space="preserve"> </v>
      </c>
      <c r="M1849" s="6" t="e">
        <f t="shared" si="141"/>
        <v>#VALUE!</v>
      </c>
      <c r="N1849" s="6">
        <v>2160</v>
      </c>
      <c r="O1849" s="6" t="s">
        <v>1081</v>
      </c>
      <c r="P1849" s="6">
        <v>38.094467590000001</v>
      </c>
      <c r="Q1849" s="6">
        <v>82284.05</v>
      </c>
      <c r="R1849" s="6">
        <v>0.56145125399999996</v>
      </c>
      <c r="S1849" s="6">
        <v>1212.7347090000001</v>
      </c>
      <c r="T1849" s="27">
        <v>20011.400000000001</v>
      </c>
      <c r="U1849" s="6">
        <f t="shared" si="142"/>
        <v>38.655918843999999</v>
      </c>
      <c r="V1849" s="6">
        <f t="shared" si="143"/>
        <v>2018</v>
      </c>
      <c r="W1849" s="10" t="str">
        <f>IFERROR(VLOOKUP(VALUE(D1849),'HSN Lookup'!$A:$B,2,0),"Unknown")</f>
        <v>Household Steel Items</v>
      </c>
      <c r="X1849" s="6" t="str">
        <f t="shared" si="144"/>
        <v>Other</v>
      </c>
    </row>
    <row r="1850" spans="1:24">
      <c r="A1850" s="25" t="s">
        <v>24</v>
      </c>
      <c r="B1850" s="6" t="s">
        <v>2455</v>
      </c>
      <c r="C1850" s="6" t="s">
        <v>26</v>
      </c>
      <c r="D1850" s="26" t="s">
        <v>32</v>
      </c>
      <c r="E1850" s="6" t="s">
        <v>2456</v>
      </c>
      <c r="F1850" s="6"/>
      <c r="G1850" s="6" t="str" cm="1">
        <f t="array" ref="G1850">_xlfn.LET(
 _xlpm.txt, TRIM(E1850),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CONTAINER ROUND-6856</v>
      </c>
      <c r="H1850" s="6" t="str">
        <f t="shared" si="140"/>
        <v>TOTAL NET WT.3964.00KGS</v>
      </c>
      <c r="I1850" s="6" t="str" cm="1">
        <f t="array" ref="I1850">_xlfn.LET(
 _xlpm.txt, E1850,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50" s="6" t="str" cm="1">
        <f t="array" ref="J1850">_xlfn.LET(
 _xlpm.txt, E1850,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50" s="6" t="e" cm="1">
        <f t="array" ref="K1850">_xlfn.LET(
 _xlpm.txt, E1850,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50" s="6" t="str">
        <f>IFERROR(_xlfn.TEXTAFTER(_xlfn.TEXTBEFORE(E1850," PER"),"USD ")," ")</f>
        <v xml:space="preserve"> </v>
      </c>
      <c r="M1850" s="6" t="e">
        <f t="shared" si="141"/>
        <v>#VALUE!</v>
      </c>
      <c r="N1850" s="6">
        <v>47568</v>
      </c>
      <c r="O1850" s="6" t="s">
        <v>1081</v>
      </c>
      <c r="P1850" s="6">
        <v>41.811767570000001</v>
      </c>
      <c r="Q1850" s="6">
        <v>1988902.16</v>
      </c>
      <c r="R1850" s="6">
        <v>0.60905706599999998</v>
      </c>
      <c r="S1850" s="6">
        <v>28971.626509999998</v>
      </c>
      <c r="T1850" s="27">
        <v>483701</v>
      </c>
      <c r="U1850" s="6">
        <f t="shared" si="142"/>
        <v>42.420824635999999</v>
      </c>
      <c r="V1850" s="6">
        <f t="shared" si="143"/>
        <v>2018</v>
      </c>
      <c r="W1850" s="10" t="str">
        <f>IFERROR(VLOOKUP(VALUE(D1850),'HSN Lookup'!$A:$B,2,0),"Unknown")</f>
        <v>Household Steel Items</v>
      </c>
      <c r="X1850" s="6" t="str">
        <f t="shared" si="144"/>
        <v>Other</v>
      </c>
    </row>
    <row r="1851" spans="1:24">
      <c r="A1851" s="25" t="s">
        <v>24</v>
      </c>
      <c r="B1851" s="6" t="s">
        <v>2457</v>
      </c>
      <c r="C1851" s="6" t="s">
        <v>26</v>
      </c>
      <c r="D1851" s="26" t="s">
        <v>32</v>
      </c>
      <c r="E1851" s="6" t="s">
        <v>2458</v>
      </c>
      <c r="F1851" s="6"/>
      <c r="G1851" s="6" t="str" cm="1">
        <f t="array" ref="G1851">_xlfn.LET(
 _xlpm.txt, TRIM(E1851),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730ML-LF-8</v>
      </c>
      <c r="H1851" s="6" t="str">
        <f t="shared" si="140"/>
        <v>TOTAL NET WT.48 KGS</v>
      </c>
      <c r="I1851" s="6" t="str" cm="1">
        <f t="array" ref="I1851">_xlfn.LET(
 _xlpm.txt, E1851,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51" s="6" t="str" cm="1">
        <f t="array" ref="J1851">_xlfn.LET(
 _xlpm.txt, E1851,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51" s="6" t="e" cm="1">
        <f t="array" ref="K1851">_xlfn.LET(
 _xlpm.txt, E1851,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51" s="6" t="str">
        <f>IFERROR(_xlfn.TEXTAFTER(_xlfn.TEXTBEFORE(E1851," PER"),"USD ")," ")</f>
        <v xml:space="preserve"> </v>
      </c>
      <c r="M1851" s="6" t="e">
        <f t="shared" si="141"/>
        <v>#VALUE!</v>
      </c>
      <c r="N1851" s="6">
        <v>240</v>
      </c>
      <c r="O1851" s="6" t="s">
        <v>1081</v>
      </c>
      <c r="P1851" s="6">
        <v>88.169208330000004</v>
      </c>
      <c r="Q1851" s="6">
        <v>21160.61</v>
      </c>
      <c r="R1851" s="6">
        <v>1.2843293280000001</v>
      </c>
      <c r="S1851" s="6">
        <v>308.23903860000001</v>
      </c>
      <c r="T1851" s="27">
        <v>5146.3</v>
      </c>
      <c r="U1851" s="6">
        <f t="shared" si="142"/>
        <v>89.453537658000002</v>
      </c>
      <c r="V1851" s="6">
        <f t="shared" si="143"/>
        <v>2018</v>
      </c>
      <c r="W1851" s="10" t="str">
        <f>IFERROR(VLOOKUP(VALUE(D1851),'HSN Lookup'!$A:$B,2,0),"Unknown")</f>
        <v>Household Steel Items</v>
      </c>
      <c r="X1851" s="6" t="str">
        <f t="shared" si="144"/>
        <v>Other</v>
      </c>
    </row>
    <row r="1852" spans="1:24">
      <c r="A1852" s="25" t="s">
        <v>24</v>
      </c>
      <c r="B1852" s="6" t="s">
        <v>2457</v>
      </c>
      <c r="C1852" s="6" t="s">
        <v>26</v>
      </c>
      <c r="D1852" s="26" t="s">
        <v>32</v>
      </c>
      <c r="E1852" s="6" t="s">
        <v>2459</v>
      </c>
      <c r="F1852" s="6"/>
      <c r="G1852" s="6" t="str" cm="1">
        <f t="array" ref="G1852">_xlfn.LET(
 _xlpm.txt, TRIM(E1852),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ROUND CONTAINER 420ML-LF-9</v>
      </c>
      <c r="H1852" s="6" t="str">
        <f t="shared" si="140"/>
        <v>TOTAL NET WT.42KGS</v>
      </c>
      <c r="I1852" s="6" t="str" cm="1">
        <f t="array" ref="I1852">_xlfn.LET(
 _xlpm.txt, E1852,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52" s="6" t="str" cm="1">
        <f t="array" ref="J1852">_xlfn.LET(
 _xlpm.txt, E1852,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52" s="6" t="e" cm="1">
        <f t="array" ref="K1852">_xlfn.LET(
 _xlpm.txt, E1852,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52" s="6" t="str">
        <f>IFERROR(_xlfn.TEXTAFTER(_xlfn.TEXTBEFORE(E1852," PER"),"USD ")," ")</f>
        <v xml:space="preserve"> </v>
      </c>
      <c r="M1852" s="6" t="e">
        <f t="shared" si="141"/>
        <v>#VALUE!</v>
      </c>
      <c r="N1852" s="6">
        <v>300</v>
      </c>
      <c r="O1852" s="6" t="s">
        <v>1081</v>
      </c>
      <c r="P1852" s="6">
        <v>67.933633330000006</v>
      </c>
      <c r="Q1852" s="6">
        <v>20380.09</v>
      </c>
      <c r="R1852" s="6">
        <v>0.98956494299999997</v>
      </c>
      <c r="S1852" s="6">
        <v>296.86948289999998</v>
      </c>
      <c r="T1852" s="27">
        <v>4956.3999999999996</v>
      </c>
      <c r="U1852" s="6">
        <f t="shared" si="142"/>
        <v>68.923198273000011</v>
      </c>
      <c r="V1852" s="6">
        <f t="shared" si="143"/>
        <v>2018</v>
      </c>
      <c r="W1852" s="10" t="str">
        <f>IFERROR(VLOOKUP(VALUE(D1852),'HSN Lookup'!$A:$B,2,0),"Unknown")</f>
        <v>Household Steel Items</v>
      </c>
      <c r="X1852" s="6" t="str">
        <f t="shared" si="144"/>
        <v>Other</v>
      </c>
    </row>
    <row r="1853" spans="1:24">
      <c r="A1853" s="25" t="s">
        <v>24</v>
      </c>
      <c r="B1853" s="6" t="s">
        <v>2457</v>
      </c>
      <c r="C1853" s="6" t="s">
        <v>26</v>
      </c>
      <c r="D1853" s="26" t="s">
        <v>32</v>
      </c>
      <c r="E1853" s="6" t="s">
        <v>2460</v>
      </c>
      <c r="F1853" s="6"/>
      <c r="G1853" s="6" t="str" cm="1">
        <f t="array" ref="G1853">_xlfn.LET(
 _xlpm.txt, TRIM(E1853),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1853" s="6" t="str">
        <f t="shared" si="140"/>
        <v>TOTAL NET WT.4900.32 KGS</v>
      </c>
      <c r="I1853" s="6" t="str" cm="1">
        <f t="array" ref="I1853">_xlfn.LET(
 _xlpm.txt, E1853,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53" s="6" t="str" cm="1">
        <f t="array" ref="J1853">_xlfn.LET(
 _xlpm.txt, E1853,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53" s="6" t="e" cm="1">
        <f t="array" ref="K1853">_xlfn.LET(
 _xlpm.txt, E1853,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53" s="6" t="str">
        <f>IFERROR(_xlfn.TEXTAFTER(_xlfn.TEXTBEFORE(E1853," PER"),"USD ")," ")</f>
        <v xml:space="preserve"> </v>
      </c>
      <c r="M1853" s="6" t="e">
        <f t="shared" si="141"/>
        <v>#VALUE!</v>
      </c>
      <c r="N1853" s="6">
        <v>59040</v>
      </c>
      <c r="O1853" s="6" t="s">
        <v>1081</v>
      </c>
      <c r="P1853" s="6">
        <v>38.630162769999998</v>
      </c>
      <c r="Q1853" s="6">
        <v>2280724.81</v>
      </c>
      <c r="R1853" s="6">
        <v>0.56271176700000003</v>
      </c>
      <c r="S1853" s="6">
        <v>33222.502690000001</v>
      </c>
      <c r="T1853" s="27">
        <v>554672.19999999995</v>
      </c>
      <c r="U1853" s="6">
        <f t="shared" si="142"/>
        <v>39.192874537000002</v>
      </c>
      <c r="V1853" s="6">
        <f t="shared" si="143"/>
        <v>2018</v>
      </c>
      <c r="W1853" s="10" t="str">
        <f>IFERROR(VLOOKUP(VALUE(D1853),'HSN Lookup'!$A:$B,2,0),"Unknown")</f>
        <v>Household Steel Items</v>
      </c>
      <c r="X1853" s="6" t="str">
        <f t="shared" si="144"/>
        <v>Other</v>
      </c>
    </row>
    <row r="1854" spans="1:24">
      <c r="A1854" s="25" t="s">
        <v>24</v>
      </c>
      <c r="B1854" s="6" t="s">
        <v>2457</v>
      </c>
      <c r="C1854" s="6" t="s">
        <v>26</v>
      </c>
      <c r="D1854" s="26" t="s">
        <v>32</v>
      </c>
      <c r="E1854" s="6" t="s">
        <v>2461</v>
      </c>
      <c r="F1854" s="6"/>
      <c r="G1854" s="6" t="str" cm="1">
        <f t="array" ref="G1854">_xlfn.LET(
 _xlpm.txt, TRIM(E1854),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854" s="6" t="str">
        <f t="shared" si="140"/>
        <v>TOTAL NET WT - . 3628.80 KGS</v>
      </c>
      <c r="I1854" s="6" t="str" cm="1">
        <f t="array" ref="I1854">_xlfn.LET(
 _xlpm.txt, E1854,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54" s="6" t="str" cm="1">
        <f t="array" ref="J1854">_xlfn.LET(
 _xlpm.txt, E1854,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54" s="6" t="e" cm="1">
        <f t="array" ref="K1854">_xlfn.LET(
 _xlpm.txt, E1854,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54" s="6" t="str">
        <f>IFERROR(_xlfn.TEXTAFTER(_xlfn.TEXTBEFORE(E1854," PER"),"USD ")," ")</f>
        <v xml:space="preserve"> </v>
      </c>
      <c r="M1854" s="6" t="e">
        <f t="shared" si="141"/>
        <v>#VALUE!</v>
      </c>
      <c r="N1854" s="6">
        <v>21600</v>
      </c>
      <c r="O1854" s="6" t="s">
        <v>1081</v>
      </c>
      <c r="P1854" s="6">
        <v>88.581003240000001</v>
      </c>
      <c r="Q1854" s="6">
        <v>1913349.67</v>
      </c>
      <c r="R1854" s="6">
        <v>1.290327797</v>
      </c>
      <c r="S1854" s="6">
        <v>27871.080409999999</v>
      </c>
      <c r="T1854" s="27">
        <v>465326.7</v>
      </c>
      <c r="U1854" s="6">
        <f t="shared" si="142"/>
        <v>89.871331037000004</v>
      </c>
      <c r="V1854" s="6">
        <f t="shared" si="143"/>
        <v>2018</v>
      </c>
      <c r="W1854" s="10" t="str">
        <f>IFERROR(VLOOKUP(VALUE(D1854),'HSN Lookup'!$A:$B,2,0),"Unknown")</f>
        <v>Household Steel Items</v>
      </c>
      <c r="X1854" s="6" t="str">
        <f t="shared" si="144"/>
        <v>Other</v>
      </c>
    </row>
    <row r="1855" spans="1:24">
      <c r="A1855" s="25" t="s">
        <v>24</v>
      </c>
      <c r="B1855" s="6" t="s">
        <v>2457</v>
      </c>
      <c r="C1855" s="6" t="s">
        <v>26</v>
      </c>
      <c r="D1855" s="26" t="s">
        <v>32</v>
      </c>
      <c r="E1855" s="6" t="s">
        <v>2462</v>
      </c>
      <c r="F1855" s="6"/>
      <c r="G1855" s="6" t="str" cm="1">
        <f t="array" ref="G1855">_xlfn.LET(
 _xlpm.txt, TRIM(E1855),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STRAINER-NP-55</v>
      </c>
      <c r="H1855" s="6" t="str">
        <f t="shared" si="140"/>
        <v>TOTAL NET WT.2419.20 KGS</v>
      </c>
      <c r="I1855" s="6" t="str" cm="1">
        <f t="array" ref="I1855">_xlfn.LET(
 _xlpm.txt, E1855,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55" s="6" t="str" cm="1">
        <f t="array" ref="J1855">_xlfn.LET(
 _xlpm.txt, E1855,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55" s="6" t="e" cm="1">
        <f t="array" ref="K1855">_xlfn.LET(
 _xlpm.txt, E1855,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55" s="6" t="str">
        <f>IFERROR(_xlfn.TEXTAFTER(_xlfn.TEXTBEFORE(E1855," PER"),"USD ")," ")</f>
        <v xml:space="preserve"> </v>
      </c>
      <c r="M1855" s="6" t="e">
        <f t="shared" si="141"/>
        <v>#VALUE!</v>
      </c>
      <c r="N1855" s="6">
        <v>50400</v>
      </c>
      <c r="O1855" s="6" t="s">
        <v>1081</v>
      </c>
      <c r="P1855" s="6">
        <v>24.081140479999998</v>
      </c>
      <c r="Q1855" s="6">
        <v>1213689.48</v>
      </c>
      <c r="R1855" s="6">
        <v>0.35078136199999999</v>
      </c>
      <c r="S1855" s="6">
        <v>17679.38063</v>
      </c>
      <c r="T1855" s="27">
        <v>295169.2</v>
      </c>
      <c r="U1855" s="6">
        <f t="shared" si="142"/>
        <v>24.431921841999998</v>
      </c>
      <c r="V1855" s="6">
        <f t="shared" si="143"/>
        <v>2018</v>
      </c>
      <c r="W1855" s="10" t="str">
        <f>IFERROR(VLOOKUP(VALUE(D1855),'HSN Lookup'!$A:$B,2,0),"Unknown")</f>
        <v>Household Steel Items</v>
      </c>
      <c r="X1855" s="6" t="str">
        <f t="shared" si="144"/>
        <v>Tea Strainer</v>
      </c>
    </row>
    <row r="1856" spans="1:24">
      <c r="A1856" s="25" t="s">
        <v>24</v>
      </c>
      <c r="B1856" s="6" t="s">
        <v>2457</v>
      </c>
      <c r="C1856" s="6" t="s">
        <v>26</v>
      </c>
      <c r="D1856" s="26" t="s">
        <v>32</v>
      </c>
      <c r="E1856" s="6" t="s">
        <v>2463</v>
      </c>
      <c r="F1856" s="6"/>
      <c r="G1856" s="6" t="str" cm="1">
        <f t="array" ref="G1856">_xlfn.LET(
 _xlpm.txt, TRIM(E1856),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856" s="6" t="str">
        <f t="shared" si="140"/>
        <v>TOTAL NE - T WT. 2491.20 KGS</v>
      </c>
      <c r="I1856" s="6" t="str" cm="1">
        <f t="array" ref="I1856">_xlfn.LET(
 _xlpm.txt, E1856,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56" s="6" t="str" cm="1">
        <f t="array" ref="J1856">_xlfn.LET(
 _xlpm.txt, E1856,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56" s="6" t="e" cm="1">
        <f t="array" ref="K1856">_xlfn.LET(
 _xlpm.txt, E1856,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56" s="6" t="str">
        <f>IFERROR(_xlfn.TEXTAFTER(_xlfn.TEXTBEFORE(E1856," PER"),"USD ")," ")</f>
        <v xml:space="preserve"> </v>
      </c>
      <c r="M1856" s="6" t="e">
        <f t="shared" si="141"/>
        <v>#VALUE!</v>
      </c>
      <c r="N1856" s="6">
        <v>14400</v>
      </c>
      <c r="O1856" s="6" t="s">
        <v>1081</v>
      </c>
      <c r="P1856" s="6">
        <v>80.111106250000006</v>
      </c>
      <c r="Q1856" s="6">
        <v>1153599.93</v>
      </c>
      <c r="R1856" s="6">
        <v>1.1669498359999999</v>
      </c>
      <c r="S1856" s="6">
        <v>16804.07764</v>
      </c>
      <c r="T1856" s="27">
        <v>280555.5</v>
      </c>
      <c r="U1856" s="6">
        <f t="shared" si="142"/>
        <v>81.278056086000007</v>
      </c>
      <c r="V1856" s="6">
        <f t="shared" si="143"/>
        <v>2018</v>
      </c>
      <c r="W1856" s="10" t="str">
        <f>IFERROR(VLOOKUP(VALUE(D1856),'HSN Lookup'!$A:$B,2,0),"Unknown")</f>
        <v>Household Steel Items</v>
      </c>
      <c r="X1856" s="6" t="str">
        <f t="shared" si="144"/>
        <v>Other</v>
      </c>
    </row>
    <row r="1857" spans="1:24">
      <c r="A1857" s="25" t="s">
        <v>24</v>
      </c>
      <c r="B1857" s="6" t="s">
        <v>2457</v>
      </c>
      <c r="C1857" s="6" t="s">
        <v>26</v>
      </c>
      <c r="D1857" s="26" t="s">
        <v>32</v>
      </c>
      <c r="E1857" s="6" t="s">
        <v>2464</v>
      </c>
      <c r="F1857" s="6"/>
      <c r="G1857" s="6" t="str" cm="1">
        <f t="array" ref="G1857">_xlfn.LET(
 _xlpm.txt, TRIM(E1857),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SK750 -SL-01</v>
      </c>
      <c r="H1857" s="6" t="str">
        <f t="shared" si="140"/>
        <v>TOTAL NET WT - .1165.00 KGS</v>
      </c>
      <c r="I1857" s="6" t="str" cm="1">
        <f t="array" ref="I1857">_xlfn.LET(
 _xlpm.txt, E1857,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57" s="6" t="str" cm="1">
        <f t="array" ref="J1857">_xlfn.LET(
 _xlpm.txt, E1857,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57" s="6" t="e" cm="1">
        <f t="array" ref="K1857">_xlfn.LET(
 _xlpm.txt, E1857,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57" s="6" t="str">
        <f>IFERROR(_xlfn.TEXTAFTER(_xlfn.TEXTBEFORE(E1857," PER"),"USD ")," ")</f>
        <v xml:space="preserve"> </v>
      </c>
      <c r="M1857" s="6" t="e">
        <f t="shared" si="141"/>
        <v>#VALUE!</v>
      </c>
      <c r="N1857" s="6">
        <v>5796</v>
      </c>
      <c r="O1857" s="6" t="s">
        <v>1081</v>
      </c>
      <c r="P1857" s="6">
        <v>95.286338850000007</v>
      </c>
      <c r="Q1857" s="6">
        <v>552279.62</v>
      </c>
      <c r="R1857" s="6">
        <v>1.3880020230000001</v>
      </c>
      <c r="S1857" s="6">
        <v>8044.8597229999996</v>
      </c>
      <c r="T1857" s="27">
        <v>134314.5</v>
      </c>
      <c r="U1857" s="6">
        <f t="shared" si="142"/>
        <v>96.674340873000006</v>
      </c>
      <c r="V1857" s="6">
        <f t="shared" si="143"/>
        <v>2018</v>
      </c>
      <c r="W1857" s="10" t="str">
        <f>IFERROR(VLOOKUP(VALUE(D1857),'HSN Lookup'!$A:$B,2,0),"Unknown")</f>
        <v>Household Steel Items</v>
      </c>
      <c r="X1857" s="6" t="str">
        <f t="shared" si="144"/>
        <v>Other</v>
      </c>
    </row>
    <row r="1858" spans="1:24">
      <c r="A1858" s="25" t="s">
        <v>24</v>
      </c>
      <c r="B1858" s="6" t="s">
        <v>2465</v>
      </c>
      <c r="C1858" s="6" t="s">
        <v>26</v>
      </c>
      <c r="D1858" s="26" t="s">
        <v>32</v>
      </c>
      <c r="E1858" s="6" t="s">
        <v>2219</v>
      </c>
      <c r="F1858" s="6" t="str">
        <f>LEFT(E1858, FIND(" ", E1858)-1)</f>
        <v>KWB-600F</v>
      </c>
      <c r="G1858" s="6" t="str" cm="1">
        <f t="array" ref="G1858">_xlfn.LET(
 _xlpm.txt, TRIM(E1858),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-</v>
      </c>
      <c r="H1858" s="6" t="str">
        <f t="shared" ref="H1858:H1921" si="145">IFERROR(
    IF(
       AND(ISNUMBER(FIND("(",E1858)),
           NOT(ISNUMBER(SEARCH("QTY", _xlfn.TEXTBEFORE(_xlfn.TEXTAFTER(E1858,"("), ")"))))
       ),
       _xlfn.TEXTBEFORE(_xlfn.TEXTAFTER(E1858,"("), ")"),
       LEFT(E1858, FIND(" ", E1858 &amp; " ") - 1)
    ),
"")</f>
        <v>KWB-600F</v>
      </c>
      <c r="I1858" s="6" t="str" cm="1">
        <f t="array" ref="I1858">_xlfn.LET(
 _xlpm.txt, E1858,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58" s="6" t="str" cm="1">
        <f t="array" ref="J1858">_xlfn.LET(
 _xlpm.txt, E1858,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58" s="6" t="e" cm="1">
        <f t="array" ref="K1858">_xlfn.LET(
 _xlpm.txt, E1858,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58" s="6" t="str">
        <f>IFERROR(_xlfn.TEXTAFTER(_xlfn.TEXTBEFORE(E1858," PER"),"USD ")," ")</f>
        <v xml:space="preserve"> </v>
      </c>
      <c r="M1858" s="6" t="e">
        <f t="shared" ref="M1858:M1921" si="146">IF(OR(K1858="PCS",K1858="PC",K1858="NOS"),"PCS",
IF(OR(K1858="SET",K1858="SETS"),"SET",
IF(K1858="PKT","PACK","OTHER")))</f>
        <v>#VALUE!</v>
      </c>
      <c r="N1858" s="6">
        <v>50400</v>
      </c>
      <c r="O1858" s="6" t="s">
        <v>1081</v>
      </c>
      <c r="P1858" s="6">
        <v>79.489871030000003</v>
      </c>
      <c r="Q1858" s="6">
        <v>4006289.5</v>
      </c>
      <c r="R1858" s="6">
        <v>1.1579005250000001</v>
      </c>
      <c r="S1858" s="6">
        <v>58358.186450000001</v>
      </c>
      <c r="T1858" s="27">
        <v>974329.7</v>
      </c>
      <c r="U1858" s="6">
        <f t="shared" ref="U1858:U1921" si="147">P1858+R1858</f>
        <v>80.647771555000006</v>
      </c>
      <c r="V1858" s="6">
        <f t="shared" ref="V1858:V1921" si="148">YEAR(B1858)</f>
        <v>2018</v>
      </c>
      <c r="W1858" s="10" t="str">
        <f>IFERROR(VLOOKUP(VALUE(D1858),'HSN Lookup'!$A:$B,2,0),"Unknown")</f>
        <v>Household Steel Items</v>
      </c>
      <c r="X1858" s="6" t="str">
        <f t="shared" ref="X1858:X1921" si="149">IF(ISNUMBER(SEARCH("SCRUBBER",G1858)),"Scrubber",
 IF(ISNUMBER(SEARCH("STRAINER",G1858)),"Tea Strainer",
 IF(ISNUMBER(SEARCH("BASKET",G1858)),"Basket",
 IF(ISNUMBER(SEARCH("HANGER",G1858)),"Hanger",
 IF(ISNUMBER(SEARCH("STAND",G1858)),"Cloth Stand",
 IF(ISNUMBER(SEARCH("SPRINKLER",G1858)),"Sprinkler",
 IF(ISNUMBER(SEARCH("HOLDER",G1858)),"Holder",
 IF(ISNUMBER(SEARCH("LUNCH BOX",G1858)),"Lunch Box",
 "Other"))))))))</f>
        <v>Other</v>
      </c>
    </row>
    <row r="1859" spans="1:24">
      <c r="A1859" s="25" t="s">
        <v>24</v>
      </c>
      <c r="B1859" s="6" t="s">
        <v>2466</v>
      </c>
      <c r="C1859" s="6" t="s">
        <v>26</v>
      </c>
      <c r="D1859" s="26" t="s">
        <v>29</v>
      </c>
      <c r="E1859" s="6" t="s">
        <v>2467</v>
      </c>
      <c r="F1859" s="6" t="str">
        <f>LEFT(E1859, FIND(" ", E1859)-1)</f>
        <v>8001-</v>
      </c>
      <c r="G1859" s="6" t="str" cm="1">
        <f t="array" ref="G1859">_xlfn.LET(
 _xlpm.txt, TRIM(E1859),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2PCS SET -</v>
      </c>
      <c r="H1859" s="6" t="str">
        <f t="shared" si="145"/>
        <v>8001-</v>
      </c>
      <c r="I1859" s="6" t="str" cm="1">
        <f t="array" ref="I1859">_xlfn.LET(
 _xlpm.txt, E1859,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59" s="6" t="str" cm="1">
        <f t="array" ref="J1859">_xlfn.LET(
 _xlpm.txt, E1859,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59" s="6" t="e" cm="1">
        <f t="array" ref="K1859">_xlfn.LET(
 _xlpm.txt, E1859,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59" s="6" t="str">
        <f>IFERROR(_xlfn.TEXTAFTER(_xlfn.TEXTBEFORE(E1859," PER"),"USD ")," ")</f>
        <v xml:space="preserve"> </v>
      </c>
      <c r="M1859" s="6" t="e">
        <f t="shared" si="146"/>
        <v>#VALUE!</v>
      </c>
      <c r="N1859" s="6">
        <v>134400</v>
      </c>
      <c r="O1859" s="6" t="s">
        <v>2199</v>
      </c>
      <c r="P1859" s="6">
        <v>12.529050740000001</v>
      </c>
      <c r="Q1859" s="6">
        <v>1683904.42</v>
      </c>
      <c r="R1859" s="6">
        <v>0.18250620200000001</v>
      </c>
      <c r="S1859" s="6">
        <v>24528.833500000001</v>
      </c>
      <c r="T1859" s="27">
        <v>521673.5</v>
      </c>
      <c r="U1859" s="6">
        <f t="shared" si="147"/>
        <v>12.711556942000001</v>
      </c>
      <c r="V1859" s="6">
        <f t="shared" si="148"/>
        <v>2018</v>
      </c>
      <c r="W1859" s="10" t="str">
        <f>IFERROR(VLOOKUP(VALUE(D1859),'HSN Lookup'!$A:$B,2,0),"Unknown")</f>
        <v>Steel Scrubbers</v>
      </c>
      <c r="X1859" s="6" t="str">
        <f t="shared" si="149"/>
        <v>Scrubber</v>
      </c>
    </row>
    <row r="1860" spans="1:24">
      <c r="A1860" s="25" t="s">
        <v>24</v>
      </c>
      <c r="B1860" s="6" t="s">
        <v>2466</v>
      </c>
      <c r="C1860" s="6" t="s">
        <v>26</v>
      </c>
      <c r="D1860" s="26" t="s">
        <v>32</v>
      </c>
      <c r="E1860" s="6" t="s">
        <v>2343</v>
      </c>
      <c r="F1860" s="6" t="str">
        <f>LEFT(E1860, FIND(" ", E1860)-1)</f>
        <v>RYX-02-020</v>
      </c>
      <c r="G1860" s="6" t="str" cm="1">
        <f t="array" ref="G1860">_xlfn.LET(
 _xlpm.txt, TRIM(E1860),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60" s="6" t="str">
        <f t="shared" si="145"/>
        <v>OTHER ARTI - CLES OF HOUSEHOLD OF IRON &amp; STEEL</v>
      </c>
      <c r="I1860" s="6" t="str" cm="1">
        <f t="array" ref="I1860">_xlfn.LET(
 _xlpm.txt, E1860,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60" s="6" t="str" cm="1">
        <f t="array" ref="J1860">_xlfn.LET(
 _xlpm.txt, E1860,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60" s="6" t="e" cm="1">
        <f t="array" ref="K1860">_xlfn.LET(
 _xlpm.txt, E1860,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60" s="6" t="str">
        <f>IFERROR(_xlfn.TEXTAFTER(_xlfn.TEXTBEFORE(E1860," PER"),"USD ")," ")</f>
        <v xml:space="preserve"> </v>
      </c>
      <c r="M1860" s="6" t="e">
        <f t="shared" si="146"/>
        <v>#VALUE!</v>
      </c>
      <c r="N1860" s="6">
        <v>2464</v>
      </c>
      <c r="O1860" s="6" t="s">
        <v>1081</v>
      </c>
      <c r="P1860" s="6">
        <v>1043.9425650000001</v>
      </c>
      <c r="Q1860" s="6">
        <v>2572274.48</v>
      </c>
      <c r="R1860" s="6">
        <v>15.20673802</v>
      </c>
      <c r="S1860" s="6">
        <v>37469.402479999997</v>
      </c>
      <c r="T1860" s="27">
        <v>625577.1</v>
      </c>
      <c r="U1860" s="6">
        <f t="shared" si="147"/>
        <v>1059.1493030200002</v>
      </c>
      <c r="V1860" s="6">
        <f t="shared" si="148"/>
        <v>2018</v>
      </c>
      <c r="W1860" s="10" t="str">
        <f>IFERROR(VLOOKUP(VALUE(D1860),'HSN Lookup'!$A:$B,2,0),"Unknown")</f>
        <v>Household Steel Items</v>
      </c>
      <c r="X1860" s="6" t="str">
        <f t="shared" si="149"/>
        <v>Cloth Stand</v>
      </c>
    </row>
    <row r="1861" spans="1:24">
      <c r="A1861" s="25" t="s">
        <v>24</v>
      </c>
      <c r="B1861" s="6" t="s">
        <v>2466</v>
      </c>
      <c r="C1861" s="6" t="s">
        <v>26</v>
      </c>
      <c r="D1861" s="26" t="s">
        <v>32</v>
      </c>
      <c r="E1861" s="6" t="s">
        <v>2248</v>
      </c>
      <c r="F1861" s="6" t="str">
        <f>LEFT(E1861, FIND(" ", E1861)-1)</f>
        <v>RYX-02-021A</v>
      </c>
      <c r="G1861" s="6" t="str" cm="1">
        <f t="array" ref="G1861">_xlfn.LET(
 _xlpm.txt, TRIM(E1861),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61" s="6" t="str">
        <f t="shared" si="145"/>
        <v>OTHER ART - ICLES OF HOUSEHOLD OF IRON &amp; STEEL</v>
      </c>
      <c r="I1861" s="6" t="str" cm="1">
        <f t="array" ref="I1861">_xlfn.LET(
 _xlpm.txt, E1861,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61" s="6" t="str" cm="1">
        <f t="array" ref="J1861">_xlfn.LET(
 _xlpm.txt, E1861,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61" s="6" t="e" cm="1">
        <f t="array" ref="K1861">_xlfn.LET(
 _xlpm.txt, E1861,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61" s="6" t="str">
        <f>IFERROR(_xlfn.TEXTAFTER(_xlfn.TEXTBEFORE(E1861," PER"),"USD ")," ")</f>
        <v xml:space="preserve"> </v>
      </c>
      <c r="M1861" s="6" t="e">
        <f t="shared" si="146"/>
        <v>#VALUE!</v>
      </c>
      <c r="N1861" s="6">
        <v>6480</v>
      </c>
      <c r="O1861" s="6" t="s">
        <v>1081</v>
      </c>
      <c r="P1861" s="6">
        <v>636.48861729999999</v>
      </c>
      <c r="Q1861" s="6">
        <v>4124446.24</v>
      </c>
      <c r="R1861" s="6">
        <v>9.2715020730000006</v>
      </c>
      <c r="S1861" s="6">
        <v>60079.333429999999</v>
      </c>
      <c r="T1861" s="27">
        <v>1003065.3</v>
      </c>
      <c r="U1861" s="6">
        <f t="shared" si="147"/>
        <v>645.76011937299995</v>
      </c>
      <c r="V1861" s="6">
        <f t="shared" si="148"/>
        <v>2018</v>
      </c>
      <c r="W1861" s="10" t="str">
        <f>IFERROR(VLOOKUP(VALUE(D1861),'HSN Lookup'!$A:$B,2,0),"Unknown")</f>
        <v>Household Steel Items</v>
      </c>
      <c r="X1861" s="6" t="str">
        <f t="shared" si="149"/>
        <v>Cloth Stand</v>
      </c>
    </row>
    <row r="1862" spans="1:24">
      <c r="A1862" s="25" t="s">
        <v>24</v>
      </c>
      <c r="B1862" s="6" t="s">
        <v>2468</v>
      </c>
      <c r="C1862" s="6" t="s">
        <v>26</v>
      </c>
      <c r="D1862" s="26" t="s">
        <v>32</v>
      </c>
      <c r="E1862" s="6" t="s">
        <v>2469</v>
      </c>
      <c r="F1862" s="6"/>
      <c r="G1862" s="6" t="str" cm="1">
        <f t="array" ref="G1862">_xlfn.LET(
 _xlpm.txt, TRIM(E1862),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862" s="6" t="str">
        <f t="shared" si="145"/>
        <v>TOTAL NET WT.4608 KGS</v>
      </c>
      <c r="I1862" s="6" t="str" cm="1">
        <f t="array" ref="I1862">_xlfn.LET(
 _xlpm.txt, E1862,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62" s="6" t="str" cm="1">
        <f t="array" ref="J1862">_xlfn.LET(
 _xlpm.txt, E1862,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62" s="6" t="e" cm="1">
        <f t="array" ref="K1862">_xlfn.LET(
 _xlpm.txt, E1862,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62" s="6" t="str">
        <f>IFERROR(_xlfn.TEXTAFTER(_xlfn.TEXTBEFORE(E1862," PER"),"USD ")," ")</f>
        <v xml:space="preserve"> </v>
      </c>
      <c r="M1862" s="6" t="e">
        <f t="shared" si="146"/>
        <v>#VALUE!</v>
      </c>
      <c r="N1862" s="6">
        <v>48000</v>
      </c>
      <c r="O1862" s="6" t="s">
        <v>1081</v>
      </c>
      <c r="P1862" s="6">
        <v>33.523677499999998</v>
      </c>
      <c r="Q1862" s="6">
        <v>1609136.52</v>
      </c>
      <c r="R1862" s="6">
        <v>0.48832742200000001</v>
      </c>
      <c r="S1862" s="6">
        <v>23439.716240000002</v>
      </c>
      <c r="T1862" s="27">
        <v>391342.1</v>
      </c>
      <c r="U1862" s="6">
        <f t="shared" si="147"/>
        <v>34.012004921999996</v>
      </c>
      <c r="V1862" s="6">
        <f t="shared" si="148"/>
        <v>2018</v>
      </c>
      <c r="W1862" s="10" t="str">
        <f>IFERROR(VLOOKUP(VALUE(D1862),'HSN Lookup'!$A:$B,2,0),"Unknown")</f>
        <v>Household Steel Items</v>
      </c>
      <c r="X1862" s="6" t="str">
        <f t="shared" si="149"/>
        <v>Other</v>
      </c>
    </row>
    <row r="1863" spans="1:24">
      <c r="A1863" s="25" t="s">
        <v>24</v>
      </c>
      <c r="B1863" s="6" t="s">
        <v>2468</v>
      </c>
      <c r="C1863" s="6" t="s">
        <v>26</v>
      </c>
      <c r="D1863" s="26" t="s">
        <v>32</v>
      </c>
      <c r="E1863" s="6" t="s">
        <v>2470</v>
      </c>
      <c r="F1863" s="6"/>
      <c r="G1863" s="6" t="str" cm="1">
        <f t="array" ref="G1863">_xlfn.LET(
 _xlpm.txt, TRIM(E1863),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SK750 -SL-01</v>
      </c>
      <c r="H1863" s="6" t="str">
        <f t="shared" si="145"/>
        <v>TOTAL NET WT - .1932.01KGS</v>
      </c>
      <c r="I1863" s="6" t="str" cm="1">
        <f t="array" ref="I1863">_xlfn.LET(
 _xlpm.txt, E1863,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63" s="6" t="str" cm="1">
        <f t="array" ref="J1863">_xlfn.LET(
 _xlpm.txt, E1863,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63" s="6" t="e" cm="1">
        <f t="array" ref="K1863">_xlfn.LET(
 _xlpm.txt, E1863,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63" s="6" t="str">
        <f>IFERROR(_xlfn.TEXTAFTER(_xlfn.TEXTBEFORE(E1863," PER"),"USD ")," ")</f>
        <v xml:space="preserve"> </v>
      </c>
      <c r="M1863" s="6" t="e">
        <f t="shared" si="146"/>
        <v>#VALUE!</v>
      </c>
      <c r="N1863" s="6">
        <v>9612</v>
      </c>
      <c r="O1863" s="6" t="s">
        <v>1081</v>
      </c>
      <c r="P1863" s="6">
        <v>95.296145440000004</v>
      </c>
      <c r="Q1863" s="6">
        <v>915986.55</v>
      </c>
      <c r="R1863" s="6">
        <v>1.388144872</v>
      </c>
      <c r="S1863" s="6">
        <v>13342.84851</v>
      </c>
      <c r="T1863" s="27">
        <v>222768</v>
      </c>
      <c r="U1863" s="6">
        <f t="shared" si="147"/>
        <v>96.684290312000002</v>
      </c>
      <c r="V1863" s="6">
        <f t="shared" si="148"/>
        <v>2018</v>
      </c>
      <c r="W1863" s="10" t="str">
        <f>IFERROR(VLOOKUP(VALUE(D1863),'HSN Lookup'!$A:$B,2,0),"Unknown")</f>
        <v>Household Steel Items</v>
      </c>
      <c r="X1863" s="6" t="str">
        <f t="shared" si="149"/>
        <v>Other</v>
      </c>
    </row>
    <row r="1864" spans="1:24">
      <c r="A1864" s="25" t="s">
        <v>24</v>
      </c>
      <c r="B1864" s="6" t="s">
        <v>2468</v>
      </c>
      <c r="C1864" s="6" t="s">
        <v>26</v>
      </c>
      <c r="D1864" s="26" t="s">
        <v>32</v>
      </c>
      <c r="E1864" s="6" t="s">
        <v>2471</v>
      </c>
      <c r="F1864" s="6"/>
      <c r="G1864" s="6" t="str" cm="1">
        <f t="array" ref="G1864">_xlfn.LET(
 _xlpm.txt, TRIM(E1864),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864" s="6" t="str">
        <f t="shared" si="145"/>
        <v>TOTAL NET WT - . 5310.14 KGS</v>
      </c>
      <c r="I1864" s="6" t="str" cm="1">
        <f t="array" ref="I1864">_xlfn.LET(
 _xlpm.txt, E1864,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64" s="6" t="str" cm="1">
        <f t="array" ref="J1864">_xlfn.LET(
 _xlpm.txt, E1864,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64" s="6" t="e" cm="1">
        <f t="array" ref="K1864">_xlfn.LET(
 _xlpm.txt, E1864,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64" s="6" t="str">
        <f>IFERROR(_xlfn.TEXTAFTER(_xlfn.TEXTBEFORE(E1864," PER"),"USD ")," ")</f>
        <v xml:space="preserve"> </v>
      </c>
      <c r="M1864" s="6" t="e">
        <f t="shared" si="146"/>
        <v>#VALUE!</v>
      </c>
      <c r="N1864" s="6">
        <v>31608</v>
      </c>
      <c r="O1864" s="6" t="s">
        <v>1081</v>
      </c>
      <c r="P1864" s="6">
        <v>85.978300430000004</v>
      </c>
      <c r="Q1864" s="6">
        <v>2717602.12</v>
      </c>
      <c r="R1864" s="6">
        <v>1.2524151560000001</v>
      </c>
      <c r="S1864" s="6">
        <v>39586.338239999997</v>
      </c>
      <c r="T1864" s="27">
        <v>660920.80000000005</v>
      </c>
      <c r="U1864" s="6">
        <f t="shared" si="147"/>
        <v>87.230715586000002</v>
      </c>
      <c r="V1864" s="6">
        <f t="shared" si="148"/>
        <v>2018</v>
      </c>
      <c r="W1864" s="10" t="str">
        <f>IFERROR(VLOOKUP(VALUE(D1864),'HSN Lookup'!$A:$B,2,0),"Unknown")</f>
        <v>Household Steel Items</v>
      </c>
      <c r="X1864" s="6" t="str">
        <f t="shared" si="149"/>
        <v>Other</v>
      </c>
    </row>
    <row r="1865" spans="1:24">
      <c r="A1865" s="25" t="s">
        <v>24</v>
      </c>
      <c r="B1865" s="6" t="s">
        <v>2468</v>
      </c>
      <c r="C1865" s="6" t="s">
        <v>26</v>
      </c>
      <c r="D1865" s="26" t="s">
        <v>32</v>
      </c>
      <c r="E1865" s="6" t="s">
        <v>2472</v>
      </c>
      <c r="F1865" s="6"/>
      <c r="G1865" s="6" t="str" cm="1">
        <f t="array" ref="G1865">_xlfn.LET(
 _xlpm.txt, TRIM(E1865),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HOOK-SL-89</v>
      </c>
      <c r="H1865" s="6" t="str">
        <f t="shared" si="145"/>
        <v>TOTAL NET WT.1670.40KGS</v>
      </c>
      <c r="I1865" s="6" t="str" cm="1">
        <f t="array" ref="I1865">_xlfn.LET(
 _xlpm.txt, E1865,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65" s="6" t="str" cm="1">
        <f t="array" ref="J1865">_xlfn.LET(
 _xlpm.txt, E1865,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65" s="6" t="e" cm="1">
        <f t="array" ref="K1865">_xlfn.LET(
 _xlpm.txt, E1865,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65" s="6" t="str">
        <f>IFERROR(_xlfn.TEXTAFTER(_xlfn.TEXTBEFORE(E1865," PER"),"USD ")," ")</f>
        <v xml:space="preserve"> </v>
      </c>
      <c r="M1865" s="6" t="e">
        <f t="shared" si="146"/>
        <v>#VALUE!</v>
      </c>
      <c r="N1865" s="6">
        <v>7200</v>
      </c>
      <c r="O1865" s="6" t="s">
        <v>1081</v>
      </c>
      <c r="P1865" s="6">
        <v>85.308030560000006</v>
      </c>
      <c r="Q1865" s="6">
        <v>614217.81999999995</v>
      </c>
      <c r="R1865" s="6">
        <v>1.2426515739999999</v>
      </c>
      <c r="S1865" s="6">
        <v>8947.0913330000003</v>
      </c>
      <c r="T1865" s="27">
        <v>149377.79999999999</v>
      </c>
      <c r="U1865" s="6">
        <f t="shared" si="147"/>
        <v>86.550682133999999</v>
      </c>
      <c r="V1865" s="6">
        <f t="shared" si="148"/>
        <v>2018</v>
      </c>
      <c r="W1865" s="10" t="str">
        <f>IFERROR(VLOOKUP(VALUE(D1865),'HSN Lookup'!$A:$B,2,0),"Unknown")</f>
        <v>Household Steel Items</v>
      </c>
      <c r="X1865" s="6" t="str">
        <f t="shared" si="149"/>
        <v>Hanger</v>
      </c>
    </row>
    <row r="1866" spans="1:24">
      <c r="A1866" s="25" t="s">
        <v>24</v>
      </c>
      <c r="B1866" s="6" t="s">
        <v>2473</v>
      </c>
      <c r="C1866" s="6" t="s">
        <v>26</v>
      </c>
      <c r="D1866" s="26" t="s">
        <v>32</v>
      </c>
      <c r="E1866" s="6" t="s">
        <v>2474</v>
      </c>
      <c r="F1866" s="6"/>
      <c r="G1866" s="6" t="str" cm="1">
        <f t="array" ref="G1866">_xlfn.LET(
 _xlpm.txt, TRIM(E1866),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-LF-35</v>
      </c>
      <c r="H1866" s="6" t="str">
        <f t="shared" si="145"/>
        <v>TOTAL NET WT.45.79 KGS</v>
      </c>
      <c r="I1866" s="6" t="str" cm="1">
        <f t="array" ref="I1866">_xlfn.LET(
 _xlpm.txt, E1866,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66" s="6" t="str" cm="1">
        <f t="array" ref="J1866">_xlfn.LET(
 _xlpm.txt, E1866,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66" s="6" t="e" cm="1">
        <f t="array" ref="K1866">_xlfn.LET(
 _xlpm.txt, E1866,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66" s="6" t="str">
        <f>IFERROR(_xlfn.TEXTAFTER(_xlfn.TEXTBEFORE(E1866," PER"),"USD ")," ")</f>
        <v xml:space="preserve"> </v>
      </c>
      <c r="M1866" s="6" t="e">
        <f t="shared" si="146"/>
        <v>#VALUE!</v>
      </c>
      <c r="N1866" s="6">
        <v>864</v>
      </c>
      <c r="O1866" s="6" t="s">
        <v>1081</v>
      </c>
      <c r="P1866" s="6">
        <v>40.533900459999998</v>
      </c>
      <c r="Q1866" s="6">
        <v>35021.29</v>
      </c>
      <c r="R1866" s="6">
        <v>0.590442833</v>
      </c>
      <c r="S1866" s="6">
        <v>510.14260739999997</v>
      </c>
      <c r="T1866" s="27">
        <v>8517.1</v>
      </c>
      <c r="U1866" s="6">
        <f t="shared" si="147"/>
        <v>41.124343292999995</v>
      </c>
      <c r="V1866" s="6">
        <f t="shared" si="148"/>
        <v>2018</v>
      </c>
      <c r="W1866" s="10" t="str">
        <f>IFERROR(VLOOKUP(VALUE(D1866),'HSN Lookup'!$A:$B,2,0),"Unknown")</f>
        <v>Household Steel Items</v>
      </c>
      <c r="X1866" s="6" t="str">
        <f t="shared" si="149"/>
        <v>Other</v>
      </c>
    </row>
    <row r="1867" spans="1:24">
      <c r="A1867" s="25" t="s">
        <v>24</v>
      </c>
      <c r="B1867" s="6" t="s">
        <v>2475</v>
      </c>
      <c r="C1867" s="6" t="s">
        <v>26</v>
      </c>
      <c r="D1867" s="26" t="s">
        <v>32</v>
      </c>
      <c r="E1867" s="6" t="s">
        <v>2227</v>
      </c>
      <c r="F1867" s="6" t="str">
        <f>LEFT(E1867, FIND(" ", E1867)-1)</f>
        <v>KWP-1000B-SS</v>
      </c>
      <c r="G1867" s="6" t="str" cm="1">
        <f t="array" ref="G1867">_xlfn.LET(
 _xlpm.txt, TRIM(E1867),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1000ML -</v>
      </c>
      <c r="H1867" s="6" t="str">
        <f t="shared" si="145"/>
        <v>KWP-1000B-SS</v>
      </c>
      <c r="I1867" s="6" t="str" cm="1">
        <f t="array" ref="I1867">_xlfn.LET(
 _xlpm.txt, E1867,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67" s="6" t="str" cm="1">
        <f t="array" ref="J1867">_xlfn.LET(
 _xlpm.txt, E1867,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67" s="6" t="e" cm="1">
        <f t="array" ref="K1867">_xlfn.LET(
 _xlpm.txt, E1867,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67" s="6" t="str">
        <f>IFERROR(_xlfn.TEXTAFTER(_xlfn.TEXTBEFORE(E1867," PER"),"USD ")," ")</f>
        <v xml:space="preserve"> </v>
      </c>
      <c r="M1867" s="6" t="e">
        <f t="shared" si="146"/>
        <v>#VALUE!</v>
      </c>
      <c r="N1867" s="6">
        <v>27000</v>
      </c>
      <c r="O1867" s="6" t="s">
        <v>1081</v>
      </c>
      <c r="P1867" s="6">
        <v>113.44107409999999</v>
      </c>
      <c r="Q1867" s="6">
        <v>3062909</v>
      </c>
      <c r="R1867" s="6">
        <v>1.6806085049999999</v>
      </c>
      <c r="S1867" s="6">
        <v>45376.429629999999</v>
      </c>
      <c r="T1867" s="27">
        <v>744899.5</v>
      </c>
      <c r="U1867" s="6">
        <f t="shared" si="147"/>
        <v>115.12168260499999</v>
      </c>
      <c r="V1867" s="6">
        <f t="shared" si="148"/>
        <v>2018</v>
      </c>
      <c r="W1867" s="10" t="str">
        <f>IFERROR(VLOOKUP(VALUE(D1867),'HSN Lookup'!$A:$B,2,0),"Unknown")</f>
        <v>Household Steel Items</v>
      </c>
      <c r="X1867" s="6" t="str">
        <f t="shared" si="149"/>
        <v>Other</v>
      </c>
    </row>
    <row r="1868" spans="1:24">
      <c r="A1868" s="25" t="s">
        <v>24</v>
      </c>
      <c r="B1868" s="6" t="s">
        <v>2476</v>
      </c>
      <c r="C1868" s="6" t="s">
        <v>26</v>
      </c>
      <c r="D1868" s="26" t="s">
        <v>32</v>
      </c>
      <c r="E1868" s="6" t="s">
        <v>2477</v>
      </c>
      <c r="F1868" s="6" t="str">
        <f>LEFT(E1868, FIND(" ", E1868)-1)</f>
        <v>RYX-02-020</v>
      </c>
      <c r="G1868" s="6" t="str" cm="1">
        <f t="array" ref="G1868">_xlfn.LET(
 _xlpm.txt, TRIM(E1868),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68" s="6" t="str">
        <f t="shared" si="145"/>
        <v>OTHER ART - ICLES OF HOUSEHOLD OF IRON &amp; STEEL</v>
      </c>
      <c r="I1868" s="6" t="str" cm="1">
        <f t="array" ref="I1868">_xlfn.LET(
 _xlpm.txt, E1868,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68" s="6" t="str" cm="1">
        <f t="array" ref="J1868">_xlfn.LET(
 _xlpm.txt, E1868,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68" s="6" t="e" cm="1">
        <f t="array" ref="K1868">_xlfn.LET(
 _xlpm.txt, E1868,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68" s="6" t="str">
        <f>IFERROR(_xlfn.TEXTAFTER(_xlfn.TEXTBEFORE(E1868," PER"),"USD ")," ")</f>
        <v xml:space="preserve"> </v>
      </c>
      <c r="M1868" s="6" t="e">
        <f t="shared" si="146"/>
        <v>#VALUE!</v>
      </c>
      <c r="N1868" s="6">
        <v>3696</v>
      </c>
      <c r="O1868" s="6" t="s">
        <v>1081</v>
      </c>
      <c r="P1868" s="6">
        <v>1027.720135</v>
      </c>
      <c r="Q1868" s="6">
        <v>3798453.62</v>
      </c>
      <c r="R1868" s="6">
        <v>15.22548349</v>
      </c>
      <c r="S1868" s="6">
        <v>56273.386960000003</v>
      </c>
      <c r="T1868" s="27">
        <v>923783.9</v>
      </c>
      <c r="U1868" s="6">
        <f t="shared" si="147"/>
        <v>1042.94561849</v>
      </c>
      <c r="V1868" s="6">
        <f t="shared" si="148"/>
        <v>2018</v>
      </c>
      <c r="W1868" s="10" t="str">
        <f>IFERROR(VLOOKUP(VALUE(D1868),'HSN Lookup'!$A:$B,2,0),"Unknown")</f>
        <v>Household Steel Items</v>
      </c>
      <c r="X1868" s="6" t="str">
        <f t="shared" si="149"/>
        <v>Cloth Stand</v>
      </c>
    </row>
    <row r="1869" spans="1:24">
      <c r="A1869" s="25" t="s">
        <v>24</v>
      </c>
      <c r="B1869" s="6" t="s">
        <v>2476</v>
      </c>
      <c r="C1869" s="6" t="s">
        <v>26</v>
      </c>
      <c r="D1869" s="26" t="s">
        <v>32</v>
      </c>
      <c r="E1869" s="6" t="s">
        <v>2478</v>
      </c>
      <c r="F1869" s="6" t="str">
        <f>LEFT(E1869, FIND(" ", E1869)-1)</f>
        <v>RYX-02-021A</v>
      </c>
      <c r="G1869" s="6" t="str" cm="1">
        <f t="array" ref="G1869">_xlfn.LET(
 _xlpm.txt, TRIM(E1869),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69" s="6" t="str">
        <f t="shared" si="145"/>
        <v>OTHER AR - TICLES OF HOUSEHOLD OF IRON &amp; STEEL</v>
      </c>
      <c r="I1869" s="6" t="str" cm="1">
        <f t="array" ref="I1869">_xlfn.LET(
 _xlpm.txt, E1869,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69" s="6" t="str" cm="1">
        <f t="array" ref="J1869">_xlfn.LET(
 _xlpm.txt, E1869,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69" s="6" t="e" cm="1">
        <f t="array" ref="K1869">_xlfn.LET(
 _xlpm.txt, E1869,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69" s="6" t="str">
        <f>IFERROR(_xlfn.TEXTAFTER(_xlfn.TEXTBEFORE(E1869," PER"),"USD ")," ")</f>
        <v xml:space="preserve"> </v>
      </c>
      <c r="M1869" s="6" t="e">
        <f t="shared" si="146"/>
        <v>#VALUE!</v>
      </c>
      <c r="N1869" s="6">
        <v>7776</v>
      </c>
      <c r="O1869" s="6" t="s">
        <v>1081</v>
      </c>
      <c r="P1869" s="6">
        <v>626.59778419999998</v>
      </c>
      <c r="Q1869" s="6">
        <v>4872424.37</v>
      </c>
      <c r="R1869" s="6">
        <v>9.2829301359999992</v>
      </c>
      <c r="S1869" s="6">
        <v>72184.064740000002</v>
      </c>
      <c r="T1869" s="27">
        <v>1184973.5</v>
      </c>
      <c r="U1869" s="6">
        <f t="shared" si="147"/>
        <v>635.88071433599998</v>
      </c>
      <c r="V1869" s="6">
        <f t="shared" si="148"/>
        <v>2018</v>
      </c>
      <c r="W1869" s="10" t="str">
        <f>IFERROR(VLOOKUP(VALUE(D1869),'HSN Lookup'!$A:$B,2,0),"Unknown")</f>
        <v>Household Steel Items</v>
      </c>
      <c r="X1869" s="6" t="str">
        <f t="shared" si="149"/>
        <v>Cloth Stand</v>
      </c>
    </row>
    <row r="1870" spans="1:24">
      <c r="A1870" s="25" t="s">
        <v>24</v>
      </c>
      <c r="B1870" s="6" t="s">
        <v>2479</v>
      </c>
      <c r="C1870" s="6" t="s">
        <v>26</v>
      </c>
      <c r="D1870" s="26" t="s">
        <v>32</v>
      </c>
      <c r="E1870" s="6" t="s">
        <v>2480</v>
      </c>
      <c r="F1870" s="6"/>
      <c r="G1870" s="6" t="str" cm="1">
        <f t="array" ref="G1870">_xlfn.LET(
 _xlpm.txt, TRIM(E1870),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870" s="6" t="str">
        <f t="shared" si="145"/>
        <v>TOTAL NE - T WT. 2186.03 KGS</v>
      </c>
      <c r="I1870" s="6" t="str" cm="1">
        <f t="array" ref="I1870">_xlfn.LET(
 _xlpm.txt, E1870,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70" s="6" t="str" cm="1">
        <f t="array" ref="J1870">_xlfn.LET(
 _xlpm.txt, E1870,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70" s="6" t="e" cm="1">
        <f t="array" ref="K1870">_xlfn.LET(
 _xlpm.txt, E1870,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70" s="6" t="str">
        <f>IFERROR(_xlfn.TEXTAFTER(_xlfn.TEXTBEFORE(E1870," PER"),"USD ")," ")</f>
        <v xml:space="preserve"> </v>
      </c>
      <c r="M1870" s="6" t="e">
        <f t="shared" si="146"/>
        <v>#VALUE!</v>
      </c>
      <c r="N1870" s="6">
        <v>12636</v>
      </c>
      <c r="O1870" s="6" t="s">
        <v>1081</v>
      </c>
      <c r="P1870" s="6">
        <v>78.629681070000004</v>
      </c>
      <c r="Q1870" s="6">
        <v>993564.65</v>
      </c>
      <c r="R1870" s="6">
        <v>1.1648841640000001</v>
      </c>
      <c r="S1870" s="6">
        <v>14719.4763</v>
      </c>
      <c r="T1870" s="27">
        <v>241634.9</v>
      </c>
      <c r="U1870" s="6">
        <f t="shared" si="147"/>
        <v>79.794565234000004</v>
      </c>
      <c r="V1870" s="6">
        <f t="shared" si="148"/>
        <v>2018</v>
      </c>
      <c r="W1870" s="10" t="str">
        <f>IFERROR(VLOOKUP(VALUE(D1870),'HSN Lookup'!$A:$B,2,0),"Unknown")</f>
        <v>Household Steel Items</v>
      </c>
      <c r="X1870" s="6" t="str">
        <f t="shared" si="149"/>
        <v>Other</v>
      </c>
    </row>
    <row r="1871" spans="1:24">
      <c r="A1871" s="25" t="s">
        <v>24</v>
      </c>
      <c r="B1871" s="6" t="s">
        <v>2479</v>
      </c>
      <c r="C1871" s="6" t="s">
        <v>26</v>
      </c>
      <c r="D1871" s="26" t="s">
        <v>32</v>
      </c>
      <c r="E1871" s="6" t="s">
        <v>2481</v>
      </c>
      <c r="F1871" s="6"/>
      <c r="G1871" s="6" t="str" cm="1">
        <f t="array" ref="G1871">_xlfn.LET(
 _xlpm.txt, TRIM(E1871),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SK750 -SL-01</v>
      </c>
      <c r="H1871" s="6" t="str">
        <f t="shared" si="145"/>
        <v>TOTAL NET WT - .2981.23 KGS</v>
      </c>
      <c r="I1871" s="6" t="str" cm="1">
        <f t="array" ref="I1871">_xlfn.LET(
 _xlpm.txt, E1871,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71" s="6" t="str" cm="1">
        <f t="array" ref="J1871">_xlfn.LET(
 _xlpm.txt, E1871,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71" s="6" t="e" cm="1">
        <f t="array" ref="K1871">_xlfn.LET(
 _xlpm.txt, E1871,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71" s="6" t="str">
        <f>IFERROR(_xlfn.TEXTAFTER(_xlfn.TEXTBEFORE(E1871," PER"),"USD ")," ")</f>
        <v xml:space="preserve"> </v>
      </c>
      <c r="M1871" s="6" t="e">
        <f t="shared" si="146"/>
        <v>#VALUE!</v>
      </c>
      <c r="N1871" s="6">
        <v>14832</v>
      </c>
      <c r="O1871" s="6" t="s">
        <v>1081</v>
      </c>
      <c r="P1871" s="6">
        <v>93.524290050000005</v>
      </c>
      <c r="Q1871" s="6">
        <v>1387152.27</v>
      </c>
      <c r="R1871" s="6">
        <v>1.3855450380000001</v>
      </c>
      <c r="S1871" s="6">
        <v>20550.403999999999</v>
      </c>
      <c r="T1871" s="27">
        <v>337355.4</v>
      </c>
      <c r="U1871" s="6">
        <f t="shared" si="147"/>
        <v>94.909835088000008</v>
      </c>
      <c r="V1871" s="6">
        <f t="shared" si="148"/>
        <v>2018</v>
      </c>
      <c r="W1871" s="10" t="str">
        <f>IFERROR(VLOOKUP(VALUE(D1871),'HSN Lookup'!$A:$B,2,0),"Unknown")</f>
        <v>Household Steel Items</v>
      </c>
      <c r="X1871" s="6" t="str">
        <f t="shared" si="149"/>
        <v>Other</v>
      </c>
    </row>
    <row r="1872" spans="1:24">
      <c r="A1872" s="25" t="s">
        <v>24</v>
      </c>
      <c r="B1872" s="6" t="s">
        <v>2479</v>
      </c>
      <c r="C1872" s="6" t="s">
        <v>26</v>
      </c>
      <c r="D1872" s="26" t="s">
        <v>32</v>
      </c>
      <c r="E1872" s="6" t="s">
        <v>2482</v>
      </c>
      <c r="F1872" s="6"/>
      <c r="G1872" s="6" t="str" cm="1">
        <f t="array" ref="G1872">_xlfn.LET(
 _xlpm.txt, TRIM(E1872),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SCRUBBER-SL-55</v>
      </c>
      <c r="H1872" s="6" t="str">
        <f t="shared" si="145"/>
        <v>TOTAL NET WT. 901.80KGS</v>
      </c>
      <c r="I1872" s="6" t="str" cm="1">
        <f t="array" ref="I1872">_xlfn.LET(
 _xlpm.txt, E1872,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72" s="6" t="str" cm="1">
        <f t="array" ref="J1872">_xlfn.LET(
 _xlpm.txt, E1872,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72" s="6" t="e" cm="1">
        <f t="array" ref="K1872">_xlfn.LET(
 _xlpm.txt, E1872,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72" s="6" t="str">
        <f>IFERROR(_xlfn.TEXTAFTER(_xlfn.TEXTBEFORE(E1872," PER"),"USD ")," ")</f>
        <v xml:space="preserve"> </v>
      </c>
      <c r="M1872" s="6" t="e">
        <f t="shared" si="146"/>
        <v>#VALUE!</v>
      </c>
      <c r="N1872" s="6">
        <v>54000</v>
      </c>
      <c r="O1872" s="6" t="s">
        <v>1081</v>
      </c>
      <c r="P1872" s="6">
        <v>13.416985560000001</v>
      </c>
      <c r="Q1872" s="6">
        <v>724517.22</v>
      </c>
      <c r="R1872" s="6">
        <v>0.198770156</v>
      </c>
      <c r="S1872" s="6">
        <v>10733.58844</v>
      </c>
      <c r="T1872" s="27">
        <v>224455.4</v>
      </c>
      <c r="U1872" s="6">
        <f t="shared" si="147"/>
        <v>13.615755716000001</v>
      </c>
      <c r="V1872" s="6">
        <f t="shared" si="148"/>
        <v>2018</v>
      </c>
      <c r="W1872" s="10" t="str">
        <f>IFERROR(VLOOKUP(VALUE(D1872),'HSN Lookup'!$A:$B,2,0),"Unknown")</f>
        <v>Household Steel Items</v>
      </c>
      <c r="X1872" s="6" t="str">
        <f t="shared" si="149"/>
        <v>Scrubber</v>
      </c>
    </row>
    <row r="1873" spans="1:24">
      <c r="A1873" s="25" t="s">
        <v>24</v>
      </c>
      <c r="B1873" s="6" t="s">
        <v>2479</v>
      </c>
      <c r="C1873" s="6" t="s">
        <v>26</v>
      </c>
      <c r="D1873" s="26" t="s">
        <v>32</v>
      </c>
      <c r="E1873" s="6" t="s">
        <v>2483</v>
      </c>
      <c r="F1873" s="6"/>
      <c r="G1873" s="6" t="str" cm="1">
        <f t="array" ref="G1873">_xlfn.LET(
 _xlpm.txt, TRIM(E1873),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873" s="6" t="str">
        <f t="shared" si="145"/>
        <v>TOTAL NET WT - . 2413.15 KGS</v>
      </c>
      <c r="I1873" s="6" t="str" cm="1">
        <f t="array" ref="I1873">_xlfn.LET(
 _xlpm.txt, E1873,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73" s="6" t="str" cm="1">
        <f t="array" ref="J1873">_xlfn.LET(
 _xlpm.txt, E1873,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73" s="6" t="e" cm="1">
        <f t="array" ref="K1873">_xlfn.LET(
 _xlpm.txt, E1873,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73" s="6" t="str">
        <f>IFERROR(_xlfn.TEXTAFTER(_xlfn.TEXTBEFORE(E1873," PER"),"USD ")," ")</f>
        <v xml:space="preserve"> </v>
      </c>
      <c r="M1873" s="6" t="e">
        <f t="shared" si="146"/>
        <v>#VALUE!</v>
      </c>
      <c r="N1873" s="6">
        <v>14364</v>
      </c>
      <c r="O1873" s="6" t="s">
        <v>1081</v>
      </c>
      <c r="P1873" s="6">
        <v>84.379692980000002</v>
      </c>
      <c r="Q1873" s="6">
        <v>1212029.9099999999</v>
      </c>
      <c r="R1873" s="6">
        <v>1.2500695260000001</v>
      </c>
      <c r="S1873" s="6">
        <v>17955.998670000001</v>
      </c>
      <c r="T1873" s="27">
        <v>294765.7</v>
      </c>
      <c r="U1873" s="6">
        <f t="shared" si="147"/>
        <v>85.629762506000006</v>
      </c>
      <c r="V1873" s="6">
        <f t="shared" si="148"/>
        <v>2018</v>
      </c>
      <c r="W1873" s="10" t="str">
        <f>IFERROR(VLOOKUP(VALUE(D1873),'HSN Lookup'!$A:$B,2,0),"Unknown")</f>
        <v>Household Steel Items</v>
      </c>
      <c r="X1873" s="6" t="str">
        <f t="shared" si="149"/>
        <v>Other</v>
      </c>
    </row>
    <row r="1874" spans="1:24">
      <c r="A1874" s="25" t="s">
        <v>24</v>
      </c>
      <c r="B1874" s="6" t="s">
        <v>2484</v>
      </c>
      <c r="C1874" s="6" t="s">
        <v>26</v>
      </c>
      <c r="D1874" s="26" t="s">
        <v>32</v>
      </c>
      <c r="E1874" s="6" t="s">
        <v>2226</v>
      </c>
      <c r="F1874" s="6" t="str">
        <f>LEFT(E1874, FIND(" ", E1874)-1)</f>
        <v>KWP-600B-SS</v>
      </c>
      <c r="G1874" s="6" t="str" cm="1">
        <f t="array" ref="G1874">_xlfn.LET(
 _xlpm.txt, TRIM(E1874),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600ML -</v>
      </c>
      <c r="H1874" s="6" t="str">
        <f t="shared" si="145"/>
        <v>KWP-600B-SS</v>
      </c>
      <c r="I1874" s="6" t="str" cm="1">
        <f t="array" ref="I1874">_xlfn.LET(
 _xlpm.txt, E1874,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74" s="6" t="str" cm="1">
        <f t="array" ref="J1874">_xlfn.LET(
 _xlpm.txt, E1874,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74" s="6" t="e" cm="1">
        <f t="array" ref="K1874">_xlfn.LET(
 _xlpm.txt, E1874,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74" s="6" t="str">
        <f>IFERROR(_xlfn.TEXTAFTER(_xlfn.TEXTBEFORE(E1874," PER"),"USD ")," ")</f>
        <v xml:space="preserve"> </v>
      </c>
      <c r="M1874" s="6" t="e">
        <f t="shared" si="146"/>
        <v>#VALUE!</v>
      </c>
      <c r="N1874" s="6">
        <v>38204</v>
      </c>
      <c r="O1874" s="6" t="s">
        <v>1081</v>
      </c>
      <c r="P1874" s="6">
        <v>91.491598789999998</v>
      </c>
      <c r="Q1874" s="6">
        <v>3495345.04</v>
      </c>
      <c r="R1874" s="6">
        <v>1.3716881379999999</v>
      </c>
      <c r="S1874" s="6">
        <v>52403.973610000001</v>
      </c>
      <c r="T1874" s="27">
        <v>850068</v>
      </c>
      <c r="U1874" s="6">
        <f t="shared" si="147"/>
        <v>92.863286927999994</v>
      </c>
      <c r="V1874" s="6">
        <f t="shared" si="148"/>
        <v>2018</v>
      </c>
      <c r="W1874" s="10" t="str">
        <f>IFERROR(VLOOKUP(VALUE(D1874),'HSN Lookup'!$A:$B,2,0),"Unknown")</f>
        <v>Household Steel Items</v>
      </c>
      <c r="X1874" s="6" t="str">
        <f t="shared" si="149"/>
        <v>Other</v>
      </c>
    </row>
    <row r="1875" spans="1:24">
      <c r="A1875" s="25" t="s">
        <v>24</v>
      </c>
      <c r="B1875" s="6" t="s">
        <v>2485</v>
      </c>
      <c r="C1875" s="6" t="s">
        <v>26</v>
      </c>
      <c r="D1875" s="26" t="s">
        <v>32</v>
      </c>
      <c r="E1875" s="6" t="s">
        <v>2486</v>
      </c>
      <c r="F1875" s="6"/>
      <c r="G1875" s="6" t="str" cm="1">
        <f t="array" ref="G1875">_xlfn.LET(
 _xlpm.txt, TRIM(E1875),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HOOK-SL-89</v>
      </c>
      <c r="H1875" s="6" t="str">
        <f t="shared" si="145"/>
        <v>TOTAL NET WT.2088.00 KGS</v>
      </c>
      <c r="I1875" s="6" t="str" cm="1">
        <f t="array" ref="I1875">_xlfn.LET(
 _xlpm.txt, E1875,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75" s="6" t="str" cm="1">
        <f t="array" ref="J1875">_xlfn.LET(
 _xlpm.txt, E1875,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75" s="6" t="e" cm="1">
        <f t="array" ref="K1875">_xlfn.LET(
 _xlpm.txt, E1875,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75" s="6" t="str">
        <f>IFERROR(_xlfn.TEXTAFTER(_xlfn.TEXTBEFORE(E1875," PER"),"USD ")," ")</f>
        <v xml:space="preserve"> </v>
      </c>
      <c r="M1875" s="6" t="e">
        <f t="shared" si="146"/>
        <v>#VALUE!</v>
      </c>
      <c r="N1875" s="6">
        <v>9000</v>
      </c>
      <c r="O1875" s="6" t="s">
        <v>1081</v>
      </c>
      <c r="P1875" s="6">
        <v>83.240530000000007</v>
      </c>
      <c r="Q1875" s="6">
        <v>749164.77</v>
      </c>
      <c r="R1875" s="6">
        <v>1.2479839580000001</v>
      </c>
      <c r="S1875" s="6">
        <v>11231.85562</v>
      </c>
      <c r="T1875" s="27">
        <v>182196.9</v>
      </c>
      <c r="U1875" s="6">
        <f t="shared" si="147"/>
        <v>84.488513958000013</v>
      </c>
      <c r="V1875" s="6">
        <f t="shared" si="148"/>
        <v>2018</v>
      </c>
      <c r="W1875" s="10" t="str">
        <f>IFERROR(VLOOKUP(VALUE(D1875),'HSN Lookup'!$A:$B,2,0),"Unknown")</f>
        <v>Household Steel Items</v>
      </c>
      <c r="X1875" s="6" t="str">
        <f t="shared" si="149"/>
        <v>Hanger</v>
      </c>
    </row>
    <row r="1876" spans="1:24">
      <c r="A1876" s="25" t="s">
        <v>24</v>
      </c>
      <c r="B1876" s="6" t="s">
        <v>2485</v>
      </c>
      <c r="C1876" s="6" t="s">
        <v>26</v>
      </c>
      <c r="D1876" s="26" t="s">
        <v>32</v>
      </c>
      <c r="E1876" s="6" t="s">
        <v>2259</v>
      </c>
      <c r="F1876" s="6" t="str">
        <f>LEFT(E1876, FIND(" ", E1876)-1)</f>
        <v>RYX-02-021A</v>
      </c>
      <c r="G1876" s="6" t="str" cm="1">
        <f t="array" ref="G1876">_xlfn.LET(
 _xlpm.txt, TRIM(E1876),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76" s="6" t="str">
        <f t="shared" si="145"/>
        <v>1296 PCS</v>
      </c>
      <c r="I1876" s="6" t="str" cm="1">
        <f t="array" ref="I1876">_xlfn.LET(
 _xlpm.txt, E1876,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76" s="6" t="str" cm="1">
        <f t="array" ref="J1876">_xlfn.LET(
 _xlpm.txt, E1876,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76" s="6" t="e" cm="1">
        <f t="array" ref="K1876">_xlfn.LET(
 _xlpm.txt, E1876,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76" s="6" t="str">
        <f>IFERROR(_xlfn.TEXTAFTER(_xlfn.TEXTBEFORE(E1876," PER"),"USD ")," ")</f>
        <v xml:space="preserve"> </v>
      </c>
      <c r="M1876" s="6" t="e">
        <f t="shared" si="146"/>
        <v>#VALUE!</v>
      </c>
      <c r="N1876" s="6">
        <v>4752</v>
      </c>
      <c r="O1876" s="6" t="s">
        <v>28</v>
      </c>
      <c r="P1876" s="6">
        <v>172.1453199</v>
      </c>
      <c r="Q1876" s="6">
        <v>818034.56</v>
      </c>
      <c r="R1876" s="6">
        <v>2.5808893529999999</v>
      </c>
      <c r="S1876" s="6">
        <v>12264.386210000001</v>
      </c>
      <c r="T1876" s="27">
        <v>198946</v>
      </c>
      <c r="U1876" s="6">
        <f t="shared" si="147"/>
        <v>174.72620925300001</v>
      </c>
      <c r="V1876" s="6">
        <f t="shared" si="148"/>
        <v>2018</v>
      </c>
      <c r="W1876" s="10" t="str">
        <f>IFERROR(VLOOKUP(VALUE(D1876),'HSN Lookup'!$A:$B,2,0),"Unknown")</f>
        <v>Household Steel Items</v>
      </c>
      <c r="X1876" s="6" t="str">
        <f t="shared" si="149"/>
        <v>Cloth Stand</v>
      </c>
    </row>
    <row r="1877" spans="1:24">
      <c r="A1877" s="25" t="s">
        <v>24</v>
      </c>
      <c r="B1877" s="6" t="s">
        <v>2485</v>
      </c>
      <c r="C1877" s="6" t="s">
        <v>26</v>
      </c>
      <c r="D1877" s="26" t="s">
        <v>32</v>
      </c>
      <c r="E1877" s="6" t="s">
        <v>2260</v>
      </c>
      <c r="F1877" s="6" t="str">
        <f>LEFT(E1877, FIND(" ", E1877)-1)</f>
        <v>RYX-02-020</v>
      </c>
      <c r="G1877" s="6" t="str" cm="1">
        <f t="array" ref="G1877">_xlfn.LET(
 _xlpm.txt, TRIM(E1877),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MILD STEEL MULTI FUNCTION CLOTH STAND</v>
      </c>
      <c r="H1877" s="6" t="str">
        <f t="shared" si="145"/>
        <v>1232 PCS</v>
      </c>
      <c r="I1877" s="6" t="str" cm="1">
        <f t="array" ref="I1877">_xlfn.LET(
 _xlpm.txt, E1877,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77" s="6" t="str" cm="1">
        <f t="array" ref="J1877">_xlfn.LET(
 _xlpm.txt, E1877,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77" s="6" t="e" cm="1">
        <f t="array" ref="K1877">_xlfn.LET(
 _xlpm.txt, E1877,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77" s="6" t="str">
        <f>IFERROR(_xlfn.TEXTAFTER(_xlfn.TEXTBEFORE(E1877," PER"),"USD ")," ")</f>
        <v xml:space="preserve"> </v>
      </c>
      <c r="M1877" s="6" t="e">
        <f t="shared" si="146"/>
        <v>#VALUE!</v>
      </c>
      <c r="N1877" s="6">
        <v>4004</v>
      </c>
      <c r="O1877" s="6" t="s">
        <v>28</v>
      </c>
      <c r="P1877" s="6">
        <v>311.79423329999997</v>
      </c>
      <c r="Q1877" s="6">
        <v>1248424.1100000001</v>
      </c>
      <c r="R1877" s="6">
        <v>4.6745762109999998</v>
      </c>
      <c r="S1877" s="6">
        <v>18717.00315</v>
      </c>
      <c r="T1877" s="27">
        <v>303616.7</v>
      </c>
      <c r="U1877" s="6">
        <f t="shared" si="147"/>
        <v>316.46880951099996</v>
      </c>
      <c r="V1877" s="6">
        <f t="shared" si="148"/>
        <v>2018</v>
      </c>
      <c r="W1877" s="10" t="str">
        <f>IFERROR(VLOOKUP(VALUE(D1877),'HSN Lookup'!$A:$B,2,0),"Unknown")</f>
        <v>Household Steel Items</v>
      </c>
      <c r="X1877" s="6" t="str">
        <f t="shared" si="149"/>
        <v>Cloth Stand</v>
      </c>
    </row>
    <row r="1878" spans="1:24">
      <c r="A1878" s="25" t="s">
        <v>24</v>
      </c>
      <c r="B1878" s="6" t="s">
        <v>2487</v>
      </c>
      <c r="C1878" s="6" t="s">
        <v>26</v>
      </c>
      <c r="D1878" s="26" t="s">
        <v>32</v>
      </c>
      <c r="E1878" s="6" t="s">
        <v>2488</v>
      </c>
      <c r="F1878" s="6"/>
      <c r="G1878" s="6" t="str" cm="1">
        <f t="array" ref="G1878">_xlfn.LET(
 _xlpm.txt, TRIM(E1878),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2LAYER-8504</v>
      </c>
      <c r="H1878" s="6" t="str">
        <f t="shared" si="145"/>
        <v>TOTAL NET.WT.5912.20 KGS</v>
      </c>
      <c r="I1878" s="6" t="str" cm="1">
        <f t="array" ref="I1878">_xlfn.LET(
 _xlpm.txt, E1878,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78" s="6" t="str" cm="1">
        <f t="array" ref="J1878">_xlfn.LET(
 _xlpm.txt, E1878,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78" s="6" t="e" cm="1">
        <f t="array" ref="K1878">_xlfn.LET(
 _xlpm.txt, E1878,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78" s="6" t="str">
        <f>IFERROR(_xlfn.TEXTAFTER(_xlfn.TEXTBEFORE(E1878," PER"),"USD ")," ")</f>
        <v xml:space="preserve"> </v>
      </c>
      <c r="M1878" s="6" t="e">
        <f t="shared" si="146"/>
        <v>#VALUE!</v>
      </c>
      <c r="N1878" s="6">
        <v>12360</v>
      </c>
      <c r="O1878" s="6" t="s">
        <v>1081</v>
      </c>
      <c r="P1878" s="6">
        <v>165.44956959999999</v>
      </c>
      <c r="Q1878" s="6">
        <v>2044956.68</v>
      </c>
      <c r="R1878" s="6">
        <v>2.4805032919999999</v>
      </c>
      <c r="S1878" s="6">
        <v>30659.020690000001</v>
      </c>
      <c r="T1878" s="27">
        <v>497333.5</v>
      </c>
      <c r="U1878" s="6">
        <f t="shared" si="147"/>
        <v>167.930072892</v>
      </c>
      <c r="V1878" s="6">
        <f t="shared" si="148"/>
        <v>2018</v>
      </c>
      <c r="W1878" s="10" t="str">
        <f>IFERROR(VLOOKUP(VALUE(D1878),'HSN Lookup'!$A:$B,2,0),"Unknown")</f>
        <v>Household Steel Items</v>
      </c>
      <c r="X1878" s="6" t="str">
        <f t="shared" si="149"/>
        <v>Lunch Box</v>
      </c>
    </row>
    <row r="1879" spans="1:24">
      <c r="A1879" s="25" t="s">
        <v>24</v>
      </c>
      <c r="B1879" s="6" t="s">
        <v>2487</v>
      </c>
      <c r="C1879" s="6" t="s">
        <v>26</v>
      </c>
      <c r="D1879" s="26" t="s">
        <v>32</v>
      </c>
      <c r="E1879" s="6" t="s">
        <v>2489</v>
      </c>
      <c r="F1879" s="6"/>
      <c r="G1879" s="6" t="str" cm="1">
        <f t="array" ref="G1879">_xlfn.LET(
 _xlpm.txt, TRIM(E1879),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1879" s="6" t="str">
        <f t="shared" si="145"/>
        <v>TOTAL NET.WT. 4215.00KGS</v>
      </c>
      <c r="I1879" s="6" t="str" cm="1">
        <f t="array" ref="I1879">_xlfn.LET(
 _xlpm.txt, E1879,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79" s="6" t="str" cm="1">
        <f t="array" ref="J1879">_xlfn.LET(
 _xlpm.txt, E1879,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79" s="6" t="e" cm="1">
        <f t="array" ref="K1879">_xlfn.LET(
 _xlpm.txt, E1879,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79" s="6" t="str">
        <f>IFERROR(_xlfn.TEXTAFTER(_xlfn.TEXTBEFORE(E1879," PER"),"USD ")," ")</f>
        <v xml:space="preserve"> </v>
      </c>
      <c r="M1879" s="6" t="e">
        <f t="shared" si="146"/>
        <v>#VALUE!</v>
      </c>
      <c r="N1879" s="6">
        <v>36000</v>
      </c>
      <c r="O1879" s="6" t="s">
        <v>1081</v>
      </c>
      <c r="P1879" s="6">
        <v>53.602970280000001</v>
      </c>
      <c r="Q1879" s="6">
        <v>1929706.93</v>
      </c>
      <c r="R1879" s="6">
        <v>0.803642733</v>
      </c>
      <c r="S1879" s="6">
        <v>28931.13838</v>
      </c>
      <c r="T1879" s="27">
        <v>469304.8</v>
      </c>
      <c r="U1879" s="6">
        <f t="shared" si="147"/>
        <v>54.406613012999998</v>
      </c>
      <c r="V1879" s="6">
        <f t="shared" si="148"/>
        <v>2018</v>
      </c>
      <c r="W1879" s="10" t="str">
        <f>IFERROR(VLOOKUP(VALUE(D1879),'HSN Lookup'!$A:$B,2,0),"Unknown")</f>
        <v>Household Steel Items</v>
      </c>
      <c r="X1879" s="6" t="str">
        <f t="shared" si="149"/>
        <v>Lunch Box</v>
      </c>
    </row>
    <row r="1880" spans="1:24">
      <c r="A1880" s="25" t="s">
        <v>24</v>
      </c>
      <c r="B1880" s="6" t="s">
        <v>2487</v>
      </c>
      <c r="C1880" s="6" t="s">
        <v>26</v>
      </c>
      <c r="D1880" s="26" t="s">
        <v>32</v>
      </c>
      <c r="E1880" s="6" t="s">
        <v>2490</v>
      </c>
      <c r="F1880" s="6"/>
      <c r="G1880" s="6" t="str" cm="1">
        <f t="array" ref="G1880">_xlfn.LET(
 _xlpm.txt, TRIM(E1880),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CONTAINER ROUND-6856</v>
      </c>
      <c r="H1880" s="6" t="str">
        <f t="shared" si="145"/>
        <v>TOTAL NET WT.116 KGS</v>
      </c>
      <c r="I1880" s="6" t="str" cm="1">
        <f t="array" ref="I1880">_xlfn.LET(
 _xlpm.txt, E1880,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80" s="6" t="str" cm="1">
        <f t="array" ref="J1880">_xlfn.LET(
 _xlpm.txt, E1880,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80" s="6" t="e" cm="1">
        <f t="array" ref="K1880">_xlfn.LET(
 _xlpm.txt, E1880,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80" s="6" t="str">
        <f>IFERROR(_xlfn.TEXTAFTER(_xlfn.TEXTBEFORE(E1880," PER"),"USD ")," ")</f>
        <v xml:space="preserve"> </v>
      </c>
      <c r="M1880" s="6" t="e">
        <f t="shared" si="146"/>
        <v>#VALUE!</v>
      </c>
      <c r="N1880" s="6">
        <v>1392</v>
      </c>
      <c r="O1880" s="6" t="s">
        <v>1081</v>
      </c>
      <c r="P1880" s="6">
        <v>40.35355603</v>
      </c>
      <c r="Q1880" s="6">
        <v>56172.15</v>
      </c>
      <c r="R1880" s="6">
        <v>0.60500083999999998</v>
      </c>
      <c r="S1880" s="6">
        <v>842.16116939999995</v>
      </c>
      <c r="T1880" s="27">
        <v>13661</v>
      </c>
      <c r="U1880" s="6">
        <f t="shared" si="147"/>
        <v>40.958556870000002</v>
      </c>
      <c r="V1880" s="6">
        <f t="shared" si="148"/>
        <v>2018</v>
      </c>
      <c r="W1880" s="10" t="str">
        <f>IFERROR(VLOOKUP(VALUE(D1880),'HSN Lookup'!$A:$B,2,0),"Unknown")</f>
        <v>Household Steel Items</v>
      </c>
      <c r="X1880" s="6" t="str">
        <f t="shared" si="149"/>
        <v>Other</v>
      </c>
    </row>
    <row r="1881" spans="1:24">
      <c r="A1881" s="25" t="s">
        <v>24</v>
      </c>
      <c r="B1881" s="6" t="s">
        <v>2491</v>
      </c>
      <c r="C1881" s="6" t="s">
        <v>26</v>
      </c>
      <c r="D1881" s="26" t="s">
        <v>32</v>
      </c>
      <c r="E1881" s="6" t="s">
        <v>2492</v>
      </c>
      <c r="F1881" s="6"/>
      <c r="G1881" s="6" t="str" cm="1">
        <f t="array" ref="G1881">_xlfn.LET(
 _xlpm.txt, TRIM(E1881),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881" s="6" t="str">
        <f t="shared" si="145"/>
        <v>TOTAL NET WT - .991.872 KGS</v>
      </c>
      <c r="I1881" s="6" t="str" cm="1">
        <f t="array" ref="I1881">_xlfn.LET(
 _xlpm.txt, E1881,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81" s="6" t="str" cm="1">
        <f t="array" ref="J1881">_xlfn.LET(
 _xlpm.txt, E1881,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81" s="6" t="e" cm="1">
        <f t="array" ref="K1881">_xlfn.LET(
 _xlpm.txt, E1881,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81" s="6" t="str">
        <f>IFERROR(_xlfn.TEXTAFTER(_xlfn.TEXTBEFORE(E1881," PER"),"USD ")," ")</f>
        <v xml:space="preserve"> </v>
      </c>
      <c r="M1881" s="6" t="e">
        <f t="shared" si="146"/>
        <v>#VALUE!</v>
      </c>
      <c r="N1881" s="6">
        <v>5904</v>
      </c>
      <c r="O1881" s="6" t="s">
        <v>1081</v>
      </c>
      <c r="P1881" s="6">
        <v>83.487137529999998</v>
      </c>
      <c r="Q1881" s="6">
        <v>492908.06</v>
      </c>
      <c r="R1881" s="6">
        <v>1.251681222</v>
      </c>
      <c r="S1881" s="6">
        <v>7389.925937</v>
      </c>
      <c r="T1881" s="27">
        <v>119875.3</v>
      </c>
      <c r="U1881" s="6">
        <f t="shared" si="147"/>
        <v>84.738818752</v>
      </c>
      <c r="V1881" s="6">
        <f t="shared" si="148"/>
        <v>2018</v>
      </c>
      <c r="W1881" s="10" t="str">
        <f>IFERROR(VLOOKUP(VALUE(D1881),'HSN Lookup'!$A:$B,2,0),"Unknown")</f>
        <v>Household Steel Items</v>
      </c>
      <c r="X1881" s="6" t="str">
        <f t="shared" si="149"/>
        <v>Other</v>
      </c>
    </row>
    <row r="1882" spans="1:24">
      <c r="A1882" s="25" t="s">
        <v>24</v>
      </c>
      <c r="B1882" s="6" t="s">
        <v>2491</v>
      </c>
      <c r="C1882" s="6" t="s">
        <v>26</v>
      </c>
      <c r="D1882" s="26" t="s">
        <v>32</v>
      </c>
      <c r="E1882" s="6" t="s">
        <v>2493</v>
      </c>
      <c r="F1882" s="6"/>
      <c r="G1882" s="6" t="str" cm="1">
        <f t="array" ref="G1882">_xlfn.LET(
 _xlpm.txt, TRIM(E1882),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S-308-C6 -NP-20</v>
      </c>
      <c r="H1882" s="6" t="str">
        <f t="shared" si="145"/>
        <v>TOTAL N - ET WT.6053.616 KGS</v>
      </c>
      <c r="I1882" s="6" t="str" cm="1">
        <f t="array" ref="I1882">_xlfn.LET(
 _xlpm.txt, E1882,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82" s="6" t="str" cm="1">
        <f t="array" ref="J1882">_xlfn.LET(
 _xlpm.txt, E1882,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82" s="6" t="e" cm="1">
        <f t="array" ref="K1882">_xlfn.LET(
 _xlpm.txt, E1882,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82" s="6" t="str">
        <f>IFERROR(_xlfn.TEXTAFTER(_xlfn.TEXTBEFORE(E1882," PER"),"USD ")," ")</f>
        <v xml:space="preserve"> </v>
      </c>
      <c r="M1882" s="6" t="e">
        <f t="shared" si="146"/>
        <v>#VALUE!</v>
      </c>
      <c r="N1882" s="6">
        <v>34992</v>
      </c>
      <c r="O1882" s="6" t="s">
        <v>1081</v>
      </c>
      <c r="P1882" s="6">
        <v>76.577856650000001</v>
      </c>
      <c r="Q1882" s="6">
        <v>2679612.36</v>
      </c>
      <c r="R1882" s="6">
        <v>1.1480938030000001</v>
      </c>
      <c r="S1882" s="6">
        <v>40174.09835</v>
      </c>
      <c r="T1882" s="27">
        <v>651681.69999999995</v>
      </c>
      <c r="U1882" s="6">
        <f t="shared" si="147"/>
        <v>77.725950452999996</v>
      </c>
      <c r="V1882" s="6">
        <f t="shared" si="148"/>
        <v>2018</v>
      </c>
      <c r="W1882" s="10" t="str">
        <f>IFERROR(VLOOKUP(VALUE(D1882),'HSN Lookup'!$A:$B,2,0),"Unknown")</f>
        <v>Household Steel Items</v>
      </c>
      <c r="X1882" s="6" t="str">
        <f t="shared" si="149"/>
        <v>Other</v>
      </c>
    </row>
    <row r="1883" spans="1:24">
      <c r="A1883" s="25" t="s">
        <v>24</v>
      </c>
      <c r="B1883" s="6" t="s">
        <v>2494</v>
      </c>
      <c r="C1883" s="6" t="s">
        <v>26</v>
      </c>
      <c r="D1883" s="26" t="s">
        <v>32</v>
      </c>
      <c r="E1883" s="6" t="s">
        <v>2495</v>
      </c>
      <c r="F1883" s="6"/>
      <c r="G1883" s="6" t="str" cm="1">
        <f t="array" ref="G1883">_xlfn.LET(
 _xlpm.txt, TRIM(E1883),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ROUND-9568</v>
      </c>
      <c r="H1883" s="6" t="str">
        <f t="shared" si="145"/>
        <v>TOTAL NET WT.947.64KGS</v>
      </c>
      <c r="I1883" s="6" t="str" cm="1">
        <f t="array" ref="I1883">_xlfn.LET(
 _xlpm.txt, E1883,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83" s="6" t="str" cm="1">
        <f t="array" ref="J1883">_xlfn.LET(
 _xlpm.txt, E1883,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83" s="6" t="e" cm="1">
        <f t="array" ref="K1883">_xlfn.LET(
 _xlpm.txt, E1883,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83" s="6" t="str">
        <f>IFERROR(_xlfn.TEXTAFTER(_xlfn.TEXTBEFORE(E1883," PER"),"USD ")," ")</f>
        <v xml:space="preserve"> </v>
      </c>
      <c r="M1883" s="6" t="e">
        <f t="shared" si="146"/>
        <v>#VALUE!</v>
      </c>
      <c r="N1883" s="6">
        <v>3576</v>
      </c>
      <c r="O1883" s="6" t="s">
        <v>1081</v>
      </c>
      <c r="P1883" s="6">
        <v>87.302472039999998</v>
      </c>
      <c r="Q1883" s="6">
        <v>312193.64</v>
      </c>
      <c r="R1883" s="6">
        <v>1.3247719579999999</v>
      </c>
      <c r="S1883" s="6">
        <v>4737.3845220000003</v>
      </c>
      <c r="T1883" s="27">
        <v>75925.5</v>
      </c>
      <c r="U1883" s="6">
        <f t="shared" si="147"/>
        <v>88.627243997999997</v>
      </c>
      <c r="V1883" s="6">
        <f t="shared" si="148"/>
        <v>2018</v>
      </c>
      <c r="W1883" s="10" t="str">
        <f>IFERROR(VLOOKUP(VALUE(D1883),'HSN Lookup'!$A:$B,2,0),"Unknown")</f>
        <v>Household Steel Items</v>
      </c>
      <c r="X1883" s="6" t="str">
        <f t="shared" si="149"/>
        <v>Lunch Box</v>
      </c>
    </row>
    <row r="1884" spans="1:24">
      <c r="A1884" s="25" t="s">
        <v>24</v>
      </c>
      <c r="B1884" s="6" t="s">
        <v>2494</v>
      </c>
      <c r="C1884" s="6" t="s">
        <v>26</v>
      </c>
      <c r="D1884" s="26" t="s">
        <v>32</v>
      </c>
      <c r="E1884" s="6" t="s">
        <v>2496</v>
      </c>
      <c r="F1884" s="6"/>
      <c r="G1884" s="6" t="str" cm="1">
        <f t="array" ref="G1884">_xlfn.LET(
 _xlpm.txt, TRIM(E1884),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2LAYER-8504</v>
      </c>
      <c r="H1884" s="6" t="str">
        <f t="shared" si="145"/>
        <v>TOTAL NET.WT.5171.74 KGS</v>
      </c>
      <c r="I1884" s="6" t="str" cm="1">
        <f t="array" ref="I1884">_xlfn.LET(
 _xlpm.txt, E1884,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84" s="6" t="str" cm="1">
        <f t="array" ref="J1884">_xlfn.LET(
 _xlpm.txt, E1884,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84" s="6" t="e" cm="1">
        <f t="array" ref="K1884">_xlfn.LET(
 _xlpm.txt, E1884,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84" s="6" t="str">
        <f>IFERROR(_xlfn.TEXTAFTER(_xlfn.TEXTBEFORE(E1884," PER"),"USD ")," ")</f>
        <v xml:space="preserve"> </v>
      </c>
      <c r="M1884" s="6" t="e">
        <f t="shared" si="146"/>
        <v>#VALUE!</v>
      </c>
      <c r="N1884" s="6">
        <v>10812</v>
      </c>
      <c r="O1884" s="6" t="s">
        <v>1081</v>
      </c>
      <c r="P1884" s="6">
        <v>163.94204590000001</v>
      </c>
      <c r="Q1884" s="6">
        <v>1772541.4</v>
      </c>
      <c r="R1884" s="6">
        <v>2.4877396950000001</v>
      </c>
      <c r="S1884" s="6">
        <v>26897.441579999999</v>
      </c>
      <c r="T1884" s="27">
        <v>431082</v>
      </c>
      <c r="U1884" s="6">
        <f t="shared" si="147"/>
        <v>166.429785595</v>
      </c>
      <c r="V1884" s="6">
        <f t="shared" si="148"/>
        <v>2018</v>
      </c>
      <c r="W1884" s="10" t="str">
        <f>IFERROR(VLOOKUP(VALUE(D1884),'HSN Lookup'!$A:$B,2,0),"Unknown")</f>
        <v>Household Steel Items</v>
      </c>
      <c r="X1884" s="6" t="str">
        <f t="shared" si="149"/>
        <v>Lunch Box</v>
      </c>
    </row>
    <row r="1885" spans="1:24">
      <c r="A1885" s="25" t="s">
        <v>24</v>
      </c>
      <c r="B1885" s="6" t="s">
        <v>2494</v>
      </c>
      <c r="C1885" s="6" t="s">
        <v>26</v>
      </c>
      <c r="D1885" s="26" t="s">
        <v>32</v>
      </c>
      <c r="E1885" s="6" t="s">
        <v>2497</v>
      </c>
      <c r="F1885" s="6"/>
      <c r="G1885" s="6" t="str" cm="1">
        <f t="array" ref="G1885">_xlfn.LET(
 _xlpm.txt, TRIM(E1885),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-6527</v>
      </c>
      <c r="H1885" s="6" t="str">
        <f t="shared" si="145"/>
        <v>TOTAL NET.WT.5125KGS</v>
      </c>
      <c r="I1885" s="6" t="str" cm="1">
        <f t="array" ref="I1885">_xlfn.LET(
 _xlpm.txt, E1885,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85" s="6" t="str" cm="1">
        <f t="array" ref="J1885">_xlfn.LET(
 _xlpm.txt, E1885,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85" s="6" t="e" cm="1">
        <f t="array" ref="K1885">_xlfn.LET(
 _xlpm.txt, E1885,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85" s="6" t="str">
        <f>IFERROR(_xlfn.TEXTAFTER(_xlfn.TEXTBEFORE(E1885," PER"),"USD ")," ")</f>
        <v xml:space="preserve"> </v>
      </c>
      <c r="M1885" s="6" t="e">
        <f t="shared" si="146"/>
        <v>#VALUE!</v>
      </c>
      <c r="N1885" s="6">
        <v>12300</v>
      </c>
      <c r="O1885" s="6" t="s">
        <v>1081</v>
      </c>
      <c r="P1885" s="6">
        <v>149.2805626</v>
      </c>
      <c r="Q1885" s="6">
        <v>1836150.92</v>
      </c>
      <c r="R1885" s="6">
        <v>2.2652589170000001</v>
      </c>
      <c r="S1885" s="6">
        <v>27862.684669999999</v>
      </c>
      <c r="T1885" s="27">
        <v>446551.9</v>
      </c>
      <c r="U1885" s="6">
        <f t="shared" si="147"/>
        <v>151.54582151700001</v>
      </c>
      <c r="V1885" s="6">
        <f t="shared" si="148"/>
        <v>2018</v>
      </c>
      <c r="W1885" s="10" t="str">
        <f>IFERROR(VLOOKUP(VALUE(D1885),'HSN Lookup'!$A:$B,2,0),"Unknown")</f>
        <v>Household Steel Items</v>
      </c>
      <c r="X1885" s="6" t="str">
        <f t="shared" si="149"/>
        <v>Lunch Box</v>
      </c>
    </row>
    <row r="1886" spans="1:24">
      <c r="A1886" s="25" t="s">
        <v>24</v>
      </c>
      <c r="B1886" s="6" t="s">
        <v>2494</v>
      </c>
      <c r="C1886" s="6" t="s">
        <v>26</v>
      </c>
      <c r="D1886" s="26" t="s">
        <v>32</v>
      </c>
      <c r="E1886" s="6" t="s">
        <v>2498</v>
      </c>
      <c r="F1886" s="6"/>
      <c r="G1886" s="6" t="str" cm="1">
        <f t="array" ref="G1886">_xlfn.LET(
 _xlpm.txt, TRIM(E1886),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3LAYER-8505</v>
      </c>
      <c r="H1886" s="6" t="str">
        <f t="shared" si="145"/>
        <v>TOTAL NET WT.10783.08 KGS</v>
      </c>
      <c r="I1886" s="6" t="str" cm="1">
        <f t="array" ref="I1886">_xlfn.LET(
 _xlpm.txt, E1886,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86" s="6" t="str" cm="1">
        <f t="array" ref="J1886">_xlfn.LET(
 _xlpm.txt, E1886,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86" s="6" t="e" cm="1">
        <f t="array" ref="K1886">_xlfn.LET(
 _xlpm.txt, E1886,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86" s="6" t="str">
        <f>IFERROR(_xlfn.TEXTAFTER(_xlfn.TEXTBEFORE(E1886," PER"),"USD ")," ")</f>
        <v xml:space="preserve"> </v>
      </c>
      <c r="M1886" s="6" t="e">
        <f t="shared" si="146"/>
        <v>#VALUE!</v>
      </c>
      <c r="N1886" s="6">
        <v>16632</v>
      </c>
      <c r="O1886" s="6" t="s">
        <v>1081</v>
      </c>
      <c r="P1886" s="6">
        <v>221.92155059999999</v>
      </c>
      <c r="Q1886" s="6">
        <v>3690999.23</v>
      </c>
      <c r="R1886" s="6">
        <v>3.367550085</v>
      </c>
      <c r="S1886" s="6">
        <v>56009.09302</v>
      </c>
      <c r="T1886" s="27">
        <v>897651</v>
      </c>
      <c r="U1886" s="6">
        <f t="shared" si="147"/>
        <v>225.28910068499999</v>
      </c>
      <c r="V1886" s="6">
        <f t="shared" si="148"/>
        <v>2018</v>
      </c>
      <c r="W1886" s="10" t="str">
        <f>IFERROR(VLOOKUP(VALUE(D1886),'HSN Lookup'!$A:$B,2,0),"Unknown")</f>
        <v>Household Steel Items</v>
      </c>
      <c r="X1886" s="6" t="str">
        <f t="shared" si="149"/>
        <v>Lunch Box</v>
      </c>
    </row>
    <row r="1887" spans="1:24">
      <c r="A1887" s="25" t="s">
        <v>24</v>
      </c>
      <c r="B1887" s="6" t="s">
        <v>2494</v>
      </c>
      <c r="C1887" s="6" t="s">
        <v>26</v>
      </c>
      <c r="D1887" s="26" t="s">
        <v>32</v>
      </c>
      <c r="E1887" s="6" t="s">
        <v>2499</v>
      </c>
      <c r="F1887" s="6"/>
      <c r="G1887" s="6" t="str" cm="1">
        <f t="array" ref="G1887">_xlfn.LET(
 _xlpm.txt, TRIM(E1887),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1887" s="6" t="str">
        <f t="shared" si="145"/>
        <v>TOTAL NET.WT. 4136.32KGS</v>
      </c>
      <c r="I1887" s="6" t="str" cm="1">
        <f t="array" ref="I1887">_xlfn.LET(
 _xlpm.txt, E1887,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87" s="6" t="str" cm="1">
        <f t="array" ref="J1887">_xlfn.LET(
 _xlpm.txt, E1887,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87" s="6" t="e" cm="1">
        <f t="array" ref="K1887">_xlfn.LET(
 _xlpm.txt, E1887,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87" s="6" t="str">
        <f>IFERROR(_xlfn.TEXTAFTER(_xlfn.TEXTBEFORE(E1887," PER"),"USD ")," ")</f>
        <v xml:space="preserve"> </v>
      </c>
      <c r="M1887" s="6" t="e">
        <f t="shared" si="146"/>
        <v>#VALUE!</v>
      </c>
      <c r="N1887" s="6">
        <v>35328</v>
      </c>
      <c r="O1887" s="6" t="s">
        <v>1081</v>
      </c>
      <c r="P1887" s="6">
        <v>53.11455729</v>
      </c>
      <c r="Q1887" s="6">
        <v>1876431.08</v>
      </c>
      <c r="R1887" s="6">
        <v>0.80598721200000001</v>
      </c>
      <c r="S1887" s="6">
        <v>28473.916239999999</v>
      </c>
      <c r="T1887" s="27">
        <v>456348</v>
      </c>
      <c r="U1887" s="6">
        <f t="shared" si="147"/>
        <v>53.920544501999998</v>
      </c>
      <c r="V1887" s="6">
        <f t="shared" si="148"/>
        <v>2018</v>
      </c>
      <c r="W1887" s="10" t="str">
        <f>IFERROR(VLOOKUP(VALUE(D1887),'HSN Lookup'!$A:$B,2,0),"Unknown")</f>
        <v>Household Steel Items</v>
      </c>
      <c r="X1887" s="6" t="str">
        <f t="shared" si="149"/>
        <v>Lunch Box</v>
      </c>
    </row>
    <row r="1888" spans="1:24">
      <c r="A1888" s="25" t="s">
        <v>24</v>
      </c>
      <c r="B1888" s="6" t="s">
        <v>2494</v>
      </c>
      <c r="C1888" s="6" t="s">
        <v>26</v>
      </c>
      <c r="D1888" s="26" t="s">
        <v>32</v>
      </c>
      <c r="E1888" s="6" t="s">
        <v>2500</v>
      </c>
      <c r="F1888" s="6"/>
      <c r="G1888" s="6" t="str" cm="1">
        <f t="array" ref="G1888">_xlfn.LET(
 _xlpm.txt, TRIM(E1888),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CONTAINER ROUND-6856</v>
      </c>
      <c r="H1888" s="6" t="str">
        <f t="shared" si="145"/>
        <v>TOTAL NET WT.220 KGS</v>
      </c>
      <c r="I1888" s="6" t="str" cm="1">
        <f t="array" ref="I1888">_xlfn.LET(
 _xlpm.txt, E1888,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88" s="6" t="str" cm="1">
        <f t="array" ref="J1888">_xlfn.LET(
 _xlpm.txt, E1888,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88" s="6" t="e" cm="1">
        <f t="array" ref="K1888">_xlfn.LET(
 _xlpm.txt, E1888,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88" s="6" t="str">
        <f>IFERROR(_xlfn.TEXTAFTER(_xlfn.TEXTBEFORE(E1888," PER"),"USD ")," ")</f>
        <v xml:space="preserve"> </v>
      </c>
      <c r="M1888" s="6" t="e">
        <f t="shared" si="146"/>
        <v>#VALUE!</v>
      </c>
      <c r="N1888" s="6">
        <v>2640</v>
      </c>
      <c r="O1888" s="6" t="s">
        <v>1081</v>
      </c>
      <c r="P1888" s="6">
        <v>39.985863639999998</v>
      </c>
      <c r="Q1888" s="6">
        <v>105562.68</v>
      </c>
      <c r="R1888" s="6">
        <v>0.60676576100000001</v>
      </c>
      <c r="S1888" s="6">
        <v>1601.8616079999999</v>
      </c>
      <c r="T1888" s="27">
        <v>25672.9</v>
      </c>
      <c r="U1888" s="6">
        <f t="shared" si="147"/>
        <v>40.592629400999996</v>
      </c>
      <c r="V1888" s="6">
        <f t="shared" si="148"/>
        <v>2018</v>
      </c>
      <c r="W1888" s="10" t="str">
        <f>IFERROR(VLOOKUP(VALUE(D1888),'HSN Lookup'!$A:$B,2,0),"Unknown")</f>
        <v>Household Steel Items</v>
      </c>
      <c r="X1888" s="6" t="str">
        <f t="shared" si="149"/>
        <v>Other</v>
      </c>
    </row>
    <row r="1889" spans="1:24">
      <c r="A1889" s="25" t="s">
        <v>24</v>
      </c>
      <c r="B1889" s="6" t="s">
        <v>2501</v>
      </c>
      <c r="C1889" s="6" t="s">
        <v>26</v>
      </c>
      <c r="D1889" s="26" t="s">
        <v>32</v>
      </c>
      <c r="E1889" s="6" t="s">
        <v>2502</v>
      </c>
      <c r="F1889" s="6" t="str">
        <f>LEFT(E1889, FIND(" ", E1889)-1)</f>
        <v>03-027I</v>
      </c>
      <c r="G1889" s="6" t="str" cm="1">
        <f t="array" ref="G1889">_xlfn.LET(
 _xlpm.txt, TRIM(E1889),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889" s="6" t="str">
        <f t="shared" si="145"/>
        <v>3600 PCS</v>
      </c>
      <c r="I1889" s="6" t="str" cm="1">
        <f t="array" ref="I1889">_xlfn.LET(
 _xlpm.txt, E1889,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89" s="6" t="str" cm="1">
        <f t="array" ref="J1889">_xlfn.LET(
 _xlpm.txt, E1889,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89" s="6" t="e" cm="1">
        <f t="array" ref="K1889">_xlfn.LET(
 _xlpm.txt, E1889,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89" s="6" t="str">
        <f>IFERROR(_xlfn.TEXTAFTER(_xlfn.TEXTBEFORE(E1889," PER"),"USD ")," ")</f>
        <v xml:space="preserve"> </v>
      </c>
      <c r="M1889" s="6" t="e">
        <f t="shared" si="146"/>
        <v>#VALUE!</v>
      </c>
      <c r="N1889" s="6">
        <v>3600</v>
      </c>
      <c r="O1889" s="6" t="s">
        <v>1081</v>
      </c>
      <c r="P1889" s="6">
        <v>834.15800000000002</v>
      </c>
      <c r="Q1889" s="6">
        <v>3002968.8</v>
      </c>
      <c r="R1889" s="6">
        <v>12.65793627</v>
      </c>
      <c r="S1889" s="6">
        <v>45568.57056</v>
      </c>
      <c r="T1889" s="27">
        <v>730322</v>
      </c>
      <c r="U1889" s="6">
        <f t="shared" si="147"/>
        <v>846.81593627000007</v>
      </c>
      <c r="V1889" s="6">
        <f t="shared" si="148"/>
        <v>2018</v>
      </c>
      <c r="W1889" s="10" t="str">
        <f>IFERROR(VLOOKUP(VALUE(D1889),'HSN Lookup'!$A:$B,2,0),"Unknown")</f>
        <v>Household Steel Items</v>
      </c>
      <c r="X1889" s="6" t="str">
        <f t="shared" si="149"/>
        <v>Other</v>
      </c>
    </row>
    <row r="1890" spans="1:24">
      <c r="A1890" s="25" t="s">
        <v>24</v>
      </c>
      <c r="B1890" s="6" t="s">
        <v>2503</v>
      </c>
      <c r="C1890" s="6" t="s">
        <v>26</v>
      </c>
      <c r="D1890" s="26" t="s">
        <v>32</v>
      </c>
      <c r="E1890" s="6" t="s">
        <v>2504</v>
      </c>
      <c r="F1890" s="6" t="str">
        <f>LEFT(E1890, FIND(" ", E1890)-1)</f>
        <v>03-027I</v>
      </c>
      <c r="G1890" s="6" t="str" cm="1">
        <f t="array" ref="G1890">_xlfn.LET(
 _xlpm.txt, TRIM(E1890),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890" s="6" t="str">
        <f t="shared" si="145"/>
        <v>1800 PCS</v>
      </c>
      <c r="I1890" s="6" t="str" cm="1">
        <f t="array" ref="I1890">_xlfn.LET(
 _xlpm.txt, E1890,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90" s="6" t="str" cm="1">
        <f t="array" ref="J1890">_xlfn.LET(
 _xlpm.txt, E1890,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90" s="6" t="e" cm="1">
        <f t="array" ref="K1890">_xlfn.LET(
 _xlpm.txt, E1890,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90" s="6" t="str">
        <f>IFERROR(_xlfn.TEXTAFTER(_xlfn.TEXTBEFORE(E1890," PER"),"USD ")," ")</f>
        <v xml:space="preserve"> </v>
      </c>
      <c r="M1890" s="6" t="e">
        <f t="shared" si="146"/>
        <v>#VALUE!</v>
      </c>
      <c r="N1890" s="6">
        <v>1800</v>
      </c>
      <c r="O1890" s="6" t="s">
        <v>1081</v>
      </c>
      <c r="P1890" s="6">
        <v>834.1043889</v>
      </c>
      <c r="Q1890" s="6">
        <v>1501387.9</v>
      </c>
      <c r="R1890" s="6">
        <v>12.65712274</v>
      </c>
      <c r="S1890" s="6">
        <v>22782.820940000001</v>
      </c>
      <c r="T1890" s="27">
        <v>365137.6</v>
      </c>
      <c r="U1890" s="6">
        <f t="shared" si="147"/>
        <v>846.76151163999998</v>
      </c>
      <c r="V1890" s="6">
        <f t="shared" si="148"/>
        <v>2018</v>
      </c>
      <c r="W1890" s="10" t="str">
        <f>IFERROR(VLOOKUP(VALUE(D1890),'HSN Lookup'!$A:$B,2,0),"Unknown")</f>
        <v>Household Steel Items</v>
      </c>
      <c r="X1890" s="6" t="str">
        <f t="shared" si="149"/>
        <v>Other</v>
      </c>
    </row>
    <row r="1891" spans="1:24">
      <c r="A1891" s="25" t="s">
        <v>24</v>
      </c>
      <c r="B1891" s="6" t="s">
        <v>2505</v>
      </c>
      <c r="C1891" s="6" t="s">
        <v>26</v>
      </c>
      <c r="D1891" s="26" t="s">
        <v>32</v>
      </c>
      <c r="E1891" s="6" t="s">
        <v>2506</v>
      </c>
      <c r="F1891" s="6"/>
      <c r="G1891" s="6" t="str" cm="1">
        <f t="array" ref="G1891">_xlfn.LET(
 _xlpm.txt, TRIM(E1891),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891" s="6" t="str">
        <f t="shared" si="145"/>
        <v>TOTAL NET WT - .2298.24 KGS</v>
      </c>
      <c r="I1891" s="6" t="str" cm="1">
        <f t="array" ref="I1891">_xlfn.LET(
 _xlpm.txt, E1891,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91" s="6" t="str" cm="1">
        <f t="array" ref="J1891">_xlfn.LET(
 _xlpm.txt, E1891,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91" s="6" t="e" cm="1">
        <f t="array" ref="K1891">_xlfn.LET(
 _xlpm.txt, E1891,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91" s="6" t="str">
        <f>IFERROR(_xlfn.TEXTAFTER(_xlfn.TEXTBEFORE(E1891," PER"),"USD ")," ")</f>
        <v xml:space="preserve"> </v>
      </c>
      <c r="M1891" s="6" t="e">
        <f t="shared" si="146"/>
        <v>#VALUE!</v>
      </c>
      <c r="N1891" s="6">
        <v>13680</v>
      </c>
      <c r="O1891" s="6" t="s">
        <v>1081</v>
      </c>
      <c r="P1891" s="6">
        <v>82.658928360000004</v>
      </c>
      <c r="Q1891" s="6">
        <v>1130774.1399999999</v>
      </c>
      <c r="R1891" s="6">
        <v>1.254308473</v>
      </c>
      <c r="S1891" s="6">
        <v>17158.939910000001</v>
      </c>
      <c r="T1891" s="27">
        <v>275004.2</v>
      </c>
      <c r="U1891" s="6">
        <f t="shared" si="147"/>
        <v>83.913236832999999</v>
      </c>
      <c r="V1891" s="6">
        <f t="shared" si="148"/>
        <v>2018</v>
      </c>
      <c r="W1891" s="10" t="str">
        <f>IFERROR(VLOOKUP(VALUE(D1891),'HSN Lookup'!$A:$B,2,0),"Unknown")</f>
        <v>Household Steel Items</v>
      </c>
      <c r="X1891" s="6" t="str">
        <f t="shared" si="149"/>
        <v>Other</v>
      </c>
    </row>
    <row r="1892" spans="1:24">
      <c r="A1892" s="25" t="s">
        <v>24</v>
      </c>
      <c r="B1892" s="6" t="s">
        <v>2505</v>
      </c>
      <c r="C1892" s="6" t="s">
        <v>26</v>
      </c>
      <c r="D1892" s="26" t="s">
        <v>32</v>
      </c>
      <c r="E1892" s="6" t="s">
        <v>2507</v>
      </c>
      <c r="F1892" s="6"/>
      <c r="G1892" s="6" t="str" cm="1">
        <f t="array" ref="G1892">_xlfn.LET(
 _xlpm.txt, TRIM(E1892),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S-308-C6 -NP-20</v>
      </c>
      <c r="H1892" s="6" t="str">
        <f t="shared" si="145"/>
        <v>TOTAL N - ET WT.2242.08 KGS</v>
      </c>
      <c r="I1892" s="6" t="str" cm="1">
        <f t="array" ref="I1892">_xlfn.LET(
 _xlpm.txt, E1892,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92" s="6" t="str" cm="1">
        <f t="array" ref="J1892">_xlfn.LET(
 _xlpm.txt, E1892,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92" s="6" t="e" cm="1">
        <f t="array" ref="K1892">_xlfn.LET(
 _xlpm.txt, E1892,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92" s="6" t="str">
        <f>IFERROR(_xlfn.TEXTAFTER(_xlfn.TEXTBEFORE(E1892," PER"),"USD ")," ")</f>
        <v xml:space="preserve"> </v>
      </c>
      <c r="M1892" s="6" t="e">
        <f t="shared" si="146"/>
        <v>#VALUE!</v>
      </c>
      <c r="N1892" s="6">
        <v>12960</v>
      </c>
      <c r="O1892" s="6" t="s">
        <v>1081</v>
      </c>
      <c r="P1892" s="6">
        <v>74.990243059999997</v>
      </c>
      <c r="Q1892" s="6">
        <v>971873.55</v>
      </c>
      <c r="R1892" s="6">
        <v>1.137939955</v>
      </c>
      <c r="S1892" s="6">
        <v>14747.70182</v>
      </c>
      <c r="T1892" s="27">
        <v>236359.7</v>
      </c>
      <c r="U1892" s="6">
        <f t="shared" si="147"/>
        <v>76.128183014999991</v>
      </c>
      <c r="V1892" s="6">
        <f t="shared" si="148"/>
        <v>2018</v>
      </c>
      <c r="W1892" s="10" t="str">
        <f>IFERROR(VLOOKUP(VALUE(D1892),'HSN Lookup'!$A:$B,2,0),"Unknown")</f>
        <v>Household Steel Items</v>
      </c>
      <c r="X1892" s="6" t="str">
        <f t="shared" si="149"/>
        <v>Other</v>
      </c>
    </row>
    <row r="1893" spans="1:24">
      <c r="A1893" s="25" t="s">
        <v>24</v>
      </c>
      <c r="B1893" s="6" t="s">
        <v>2508</v>
      </c>
      <c r="C1893" s="6" t="s">
        <v>26</v>
      </c>
      <c r="D1893" s="26" t="s">
        <v>32</v>
      </c>
      <c r="E1893" s="6" t="s">
        <v>2509</v>
      </c>
      <c r="F1893" s="6"/>
      <c r="G1893" s="6" t="str" cm="1">
        <f t="array" ref="G1893">_xlfn.LET(
 _xlpm.txt, TRIM(E1893),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STRAINER-NP-55</v>
      </c>
      <c r="H1893" s="6" t="str">
        <f t="shared" si="145"/>
        <v>TOTAL NET WT.1878.12 KGS</v>
      </c>
      <c r="I1893" s="6" t="str" cm="1">
        <f t="array" ref="I1893">_xlfn.LET(
 _xlpm.txt, E1893,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93" s="6" t="str" cm="1">
        <f t="array" ref="J1893">_xlfn.LET(
 _xlpm.txt, E1893,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93" s="6" t="e" cm="1">
        <f t="array" ref="K1893">_xlfn.LET(
 _xlpm.txt, E1893,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93" s="6" t="str">
        <f>IFERROR(_xlfn.TEXTAFTER(_xlfn.TEXTBEFORE(E1893," PER"),"USD ")," ")</f>
        <v xml:space="preserve"> </v>
      </c>
      <c r="M1893" s="6" t="e">
        <f t="shared" si="146"/>
        <v>#VALUE!</v>
      </c>
      <c r="N1893" s="6">
        <v>39960</v>
      </c>
      <c r="O1893" s="6" t="s">
        <v>1081</v>
      </c>
      <c r="P1893" s="6">
        <v>23.569841839999999</v>
      </c>
      <c r="Q1893" s="6">
        <v>941850.88</v>
      </c>
      <c r="R1893" s="6">
        <v>0.35820428300000001</v>
      </c>
      <c r="S1893" s="6">
        <v>14313.84316</v>
      </c>
      <c r="T1893" s="27">
        <v>229058.1</v>
      </c>
      <c r="U1893" s="6">
        <f t="shared" si="147"/>
        <v>23.928046122999998</v>
      </c>
      <c r="V1893" s="6">
        <f t="shared" si="148"/>
        <v>2018</v>
      </c>
      <c r="W1893" s="10" t="str">
        <f>IFERROR(VLOOKUP(VALUE(D1893),'HSN Lookup'!$A:$B,2,0),"Unknown")</f>
        <v>Household Steel Items</v>
      </c>
      <c r="X1893" s="6" t="str">
        <f t="shared" si="149"/>
        <v>Tea Strainer</v>
      </c>
    </row>
    <row r="1894" spans="1:24">
      <c r="A1894" s="25" t="s">
        <v>24</v>
      </c>
      <c r="B1894" s="6" t="s">
        <v>2508</v>
      </c>
      <c r="C1894" s="6" t="s">
        <v>26</v>
      </c>
      <c r="D1894" s="26" t="s">
        <v>32</v>
      </c>
      <c r="E1894" s="6" t="s">
        <v>2510</v>
      </c>
      <c r="F1894" s="6"/>
      <c r="G1894" s="6" t="str" cm="1">
        <f t="array" ref="G1894">_xlfn.LET(
 _xlpm.txt, TRIM(E1894),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894" s="6" t="str">
        <f t="shared" si="145"/>
        <v>TOTAL NET WT.2280 KGS</v>
      </c>
      <c r="I1894" s="6" t="str" cm="1">
        <f t="array" ref="I1894">_xlfn.LET(
 _xlpm.txt, E1894,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94" s="6" t="str" cm="1">
        <f t="array" ref="J1894">_xlfn.LET(
 _xlpm.txt, E1894,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94" s="6" t="e" cm="1">
        <f t="array" ref="K1894">_xlfn.LET(
 _xlpm.txt, E1894,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94" s="6" t="str">
        <f>IFERROR(_xlfn.TEXTAFTER(_xlfn.TEXTBEFORE(E1894," PER"),"USD ")," ")</f>
        <v xml:space="preserve"> </v>
      </c>
      <c r="M1894" s="6" t="e">
        <f t="shared" si="146"/>
        <v>#VALUE!</v>
      </c>
      <c r="N1894" s="6">
        <v>24000</v>
      </c>
      <c r="O1894" s="6" t="s">
        <v>1081</v>
      </c>
      <c r="P1894" s="6">
        <v>32.635165829999998</v>
      </c>
      <c r="Q1894" s="6">
        <v>783243.98</v>
      </c>
      <c r="R1894" s="6">
        <v>0.495975165</v>
      </c>
      <c r="S1894" s="6">
        <v>11903.40395</v>
      </c>
      <c r="T1894" s="27">
        <v>190484.9</v>
      </c>
      <c r="U1894" s="6">
        <f t="shared" si="147"/>
        <v>33.131140994999996</v>
      </c>
      <c r="V1894" s="6">
        <f t="shared" si="148"/>
        <v>2018</v>
      </c>
      <c r="W1894" s="10" t="str">
        <f>IFERROR(VLOOKUP(VALUE(D1894),'HSN Lookup'!$A:$B,2,0),"Unknown")</f>
        <v>Household Steel Items</v>
      </c>
      <c r="X1894" s="6" t="str">
        <f t="shared" si="149"/>
        <v>Other</v>
      </c>
    </row>
    <row r="1895" spans="1:24">
      <c r="A1895" s="25" t="s">
        <v>24</v>
      </c>
      <c r="B1895" s="6" t="s">
        <v>2511</v>
      </c>
      <c r="C1895" s="6" t="s">
        <v>26</v>
      </c>
      <c r="D1895" s="26" t="s">
        <v>32</v>
      </c>
      <c r="E1895" s="6" t="s">
        <v>2512</v>
      </c>
      <c r="F1895" s="6" t="str">
        <f>LEFT(E1895, FIND(" ", E1895)-1)</f>
        <v>03-0271</v>
      </c>
      <c r="G1895" s="6" t="str" cm="1">
        <f t="array" ref="G1895">_xlfn.LET(
 _xlpm.txt, TRIM(E1895),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FAMILY CLOTH RACK 3LAYERS</v>
      </c>
      <c r="H1895" s="6" t="str">
        <f t="shared" si="145"/>
        <v>1800 PCS</v>
      </c>
      <c r="I1895" s="6" t="str" cm="1">
        <f t="array" ref="I1895">_xlfn.LET(
 _xlpm.txt, E1895,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95" s="6" t="str" cm="1">
        <f t="array" ref="J1895">_xlfn.LET(
 _xlpm.txt, E1895,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95" s="6" t="e" cm="1">
        <f t="array" ref="K1895">_xlfn.LET(
 _xlpm.txt, E1895,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95" s="6" t="str">
        <f>IFERROR(_xlfn.TEXTAFTER(_xlfn.TEXTBEFORE(E1895," PER"),"USD ")," ")</f>
        <v xml:space="preserve"> </v>
      </c>
      <c r="M1895" s="6" t="e">
        <f t="shared" si="146"/>
        <v>#VALUE!</v>
      </c>
      <c r="N1895" s="6">
        <v>10701</v>
      </c>
      <c r="O1895" s="6" t="s">
        <v>28</v>
      </c>
      <c r="P1895" s="6">
        <v>140.104208</v>
      </c>
      <c r="Q1895" s="6">
        <v>1499255.13</v>
      </c>
      <c r="R1895" s="6">
        <v>2.1292432830000001</v>
      </c>
      <c r="S1895" s="6">
        <v>22785.032370000001</v>
      </c>
      <c r="T1895" s="27">
        <v>364618.9</v>
      </c>
      <c r="U1895" s="6">
        <f t="shared" si="147"/>
        <v>142.23345128299999</v>
      </c>
      <c r="V1895" s="6">
        <f t="shared" si="148"/>
        <v>2018</v>
      </c>
      <c r="W1895" s="10" t="str">
        <f>IFERROR(VLOOKUP(VALUE(D1895),'HSN Lookup'!$A:$B,2,0),"Unknown")</f>
        <v>Household Steel Items</v>
      </c>
      <c r="X1895" s="6" t="str">
        <f t="shared" si="149"/>
        <v>Other</v>
      </c>
    </row>
    <row r="1896" spans="1:24">
      <c r="A1896" s="25" t="s">
        <v>24</v>
      </c>
      <c r="B1896" s="6" t="s">
        <v>2513</v>
      </c>
      <c r="C1896" s="6" t="s">
        <v>26</v>
      </c>
      <c r="D1896" s="26" t="s">
        <v>32</v>
      </c>
      <c r="E1896" s="6" t="s">
        <v>2219</v>
      </c>
      <c r="F1896" s="6" t="str">
        <f>LEFT(E1896, FIND(" ", E1896)-1)</f>
        <v>KWB-600F</v>
      </c>
      <c r="G1896" s="6" t="str" cm="1">
        <f t="array" ref="G1896">_xlfn.LET(
 _xlpm.txt, TRIM(E1896),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 -</v>
      </c>
      <c r="H1896" s="6" t="str">
        <f t="shared" si="145"/>
        <v>KWB-600F</v>
      </c>
      <c r="I1896" s="6" t="str" cm="1">
        <f t="array" ref="I1896">_xlfn.LET(
 _xlpm.txt, E1896,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96" s="6" t="str" cm="1">
        <f t="array" ref="J1896">_xlfn.LET(
 _xlpm.txt, E1896,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96" s="6" t="e" cm="1">
        <f t="array" ref="K1896">_xlfn.LET(
 _xlpm.txt, E1896,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96" s="6" t="str">
        <f>IFERROR(_xlfn.TEXTAFTER(_xlfn.TEXTBEFORE(E1896," PER"),"USD ")," ")</f>
        <v xml:space="preserve"> </v>
      </c>
      <c r="M1896" s="6" t="e">
        <f t="shared" si="146"/>
        <v>#VALUE!</v>
      </c>
      <c r="N1896" s="6">
        <v>50400</v>
      </c>
      <c r="O1896" s="6" t="s">
        <v>1081</v>
      </c>
      <c r="P1896" s="6">
        <v>76.684345239999999</v>
      </c>
      <c r="Q1896" s="6">
        <v>3864891</v>
      </c>
      <c r="R1896" s="6">
        <v>1.160126252</v>
      </c>
      <c r="S1896" s="6">
        <v>58470.363089999999</v>
      </c>
      <c r="T1896" s="27">
        <v>939941.5</v>
      </c>
      <c r="U1896" s="6">
        <f t="shared" si="147"/>
        <v>77.844471491999997</v>
      </c>
      <c r="V1896" s="6">
        <f t="shared" si="148"/>
        <v>2018</v>
      </c>
      <c r="W1896" s="10" t="str">
        <f>IFERROR(VLOOKUP(VALUE(D1896),'HSN Lookup'!$A:$B,2,0),"Unknown")</f>
        <v>Household Steel Items</v>
      </c>
      <c r="X1896" s="6" t="str">
        <f t="shared" si="149"/>
        <v>Other</v>
      </c>
    </row>
    <row r="1897" spans="1:24">
      <c r="A1897" s="25" t="s">
        <v>24</v>
      </c>
      <c r="B1897" s="6" t="s">
        <v>2514</v>
      </c>
      <c r="C1897" s="6" t="s">
        <v>26</v>
      </c>
      <c r="D1897" s="26" t="s">
        <v>32</v>
      </c>
      <c r="E1897" s="6" t="s">
        <v>2515</v>
      </c>
      <c r="F1897" s="6"/>
      <c r="G1897" s="6" t="str" cm="1">
        <f t="array" ref="G1897">_xlfn.LET(
 _xlpm.txt, TRIM(E1897),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897" s="6" t="str">
        <f t="shared" si="145"/>
        <v>TOTAL NET WT.1878.12 KGS</v>
      </c>
      <c r="I1897" s="6" t="str" cm="1">
        <f t="array" ref="I1897">_xlfn.LET(
 _xlpm.txt, E1897,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97" s="6" t="str" cm="1">
        <f t="array" ref="J1897">_xlfn.LET(
 _xlpm.txt, E1897,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97" s="6" t="e" cm="1">
        <f t="array" ref="K1897">_xlfn.LET(
 _xlpm.txt, E1897,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97" s="6" t="str">
        <f>IFERROR(_xlfn.TEXTAFTER(_xlfn.TEXTBEFORE(E1897," PER"),"USD ")," ")</f>
        <v xml:space="preserve"> </v>
      </c>
      <c r="M1897" s="6" t="e">
        <f t="shared" si="146"/>
        <v>#VALUE!</v>
      </c>
      <c r="N1897" s="6">
        <v>39960</v>
      </c>
      <c r="O1897" s="6" t="s">
        <v>1081</v>
      </c>
      <c r="P1897" s="6">
        <v>23.187279780000001</v>
      </c>
      <c r="Q1897" s="6">
        <v>926563.7</v>
      </c>
      <c r="R1897" s="6">
        <v>0.35755250199999999</v>
      </c>
      <c r="S1897" s="6">
        <v>14287.798000000001</v>
      </c>
      <c r="T1897" s="27">
        <v>225340.3</v>
      </c>
      <c r="U1897" s="6">
        <f t="shared" si="147"/>
        <v>23.544832282000002</v>
      </c>
      <c r="V1897" s="6">
        <f t="shared" si="148"/>
        <v>2018</v>
      </c>
      <c r="W1897" s="10" t="str">
        <f>IFERROR(VLOOKUP(VALUE(D1897),'HSN Lookup'!$A:$B,2,0),"Unknown")</f>
        <v>Household Steel Items</v>
      </c>
      <c r="X1897" s="6" t="str">
        <f t="shared" si="149"/>
        <v>Tea Strainer</v>
      </c>
    </row>
    <row r="1898" spans="1:24">
      <c r="A1898" s="25" t="s">
        <v>24</v>
      </c>
      <c r="B1898" s="6" t="s">
        <v>2516</v>
      </c>
      <c r="C1898" s="6" t="s">
        <v>26</v>
      </c>
      <c r="D1898" s="26" t="s">
        <v>32</v>
      </c>
      <c r="E1898" s="6" t="s">
        <v>2517</v>
      </c>
      <c r="F1898" s="6"/>
      <c r="G1898" s="6" t="str" cm="1">
        <f t="array" ref="G1898">_xlfn.LET(
 _xlpm.txt, TRIM(E1898),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S-308-C6 -NP-20</v>
      </c>
      <c r="H1898" s="6" t="str">
        <f t="shared" si="145"/>
        <v>TOTAL NET WT. 411.05 KGS</v>
      </c>
      <c r="I1898" s="6" t="str" cm="1">
        <f t="array" ref="I1898">_xlfn.LET(
 _xlpm.txt, E1898,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98" s="6" t="str" cm="1">
        <f t="array" ref="J1898">_xlfn.LET(
 _xlpm.txt, E1898,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98" s="6" t="e" cm="1">
        <f t="array" ref="K1898">_xlfn.LET(
 _xlpm.txt, E1898,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98" s="6" t="str">
        <f>IFERROR(_xlfn.TEXTAFTER(_xlfn.TEXTBEFORE(E1898," PER"),"USD ")," ")</f>
        <v xml:space="preserve"> </v>
      </c>
      <c r="M1898" s="6" t="e">
        <f t="shared" si="146"/>
        <v>#VALUE!</v>
      </c>
      <c r="N1898" s="6">
        <v>2376</v>
      </c>
      <c r="O1898" s="6" t="s">
        <v>1081</v>
      </c>
      <c r="P1898" s="6">
        <v>74.222171720000006</v>
      </c>
      <c r="Q1898" s="6">
        <v>176351.88</v>
      </c>
      <c r="R1898" s="6">
        <v>1.1445207669999999</v>
      </c>
      <c r="S1898" s="6">
        <v>2719.3813420000001</v>
      </c>
      <c r="T1898" s="27">
        <v>42888.800000000003</v>
      </c>
      <c r="U1898" s="6">
        <f t="shared" si="147"/>
        <v>75.366692487000009</v>
      </c>
      <c r="V1898" s="6">
        <f t="shared" si="148"/>
        <v>2018</v>
      </c>
      <c r="W1898" s="10" t="str">
        <f>IFERROR(VLOOKUP(VALUE(D1898),'HSN Lookup'!$A:$B,2,0),"Unknown")</f>
        <v>Household Steel Items</v>
      </c>
      <c r="X1898" s="6" t="str">
        <f t="shared" si="149"/>
        <v>Other</v>
      </c>
    </row>
    <row r="1899" spans="1:24">
      <c r="A1899" s="25" t="s">
        <v>24</v>
      </c>
      <c r="B1899" s="6" t="s">
        <v>2516</v>
      </c>
      <c r="C1899" s="6" t="s">
        <v>26</v>
      </c>
      <c r="D1899" s="26" t="s">
        <v>32</v>
      </c>
      <c r="E1899" s="6" t="s">
        <v>2518</v>
      </c>
      <c r="F1899" s="6"/>
      <c r="G1899" s="6" t="str" cm="1">
        <f t="array" ref="G1899">_xlfn.LET(
 _xlpm.txt, TRIM(E1899),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1899" s="6" t="str">
        <f t="shared" si="145"/>
        <v>MILD STEEL</v>
      </c>
      <c r="I1899" s="6" t="str" cm="1">
        <f t="array" ref="I1899">_xlfn.LET(
 _xlpm.txt, E1899,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899" s="6" t="str" cm="1">
        <f t="array" ref="J1899">_xlfn.LET(
 _xlpm.txt, E1899,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899" s="6" t="e" cm="1">
        <f t="array" ref="K1899">_xlfn.LET(
 _xlpm.txt, E1899,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899" s="6" t="str">
        <f>IFERROR(_xlfn.TEXTAFTER(_xlfn.TEXTBEFORE(E1899," PER"),"USD ")," ")</f>
        <v xml:space="preserve"> </v>
      </c>
      <c r="M1899" s="6" t="e">
        <f t="shared" si="146"/>
        <v>#VALUE!</v>
      </c>
      <c r="N1899" s="6">
        <v>36000</v>
      </c>
      <c r="O1899" s="6" t="s">
        <v>1081</v>
      </c>
      <c r="P1899" s="6">
        <v>31.214826110000001</v>
      </c>
      <c r="Q1899" s="6">
        <v>1123733.74</v>
      </c>
      <c r="R1899" s="6">
        <v>0.48133887600000003</v>
      </c>
      <c r="S1899" s="6">
        <v>17328.199540000001</v>
      </c>
      <c r="T1899" s="27">
        <v>273292</v>
      </c>
      <c r="U1899" s="6">
        <f t="shared" si="147"/>
        <v>31.696164985999999</v>
      </c>
      <c r="V1899" s="6">
        <f t="shared" si="148"/>
        <v>2018</v>
      </c>
      <c r="W1899" s="10" t="str">
        <f>IFERROR(VLOOKUP(VALUE(D1899),'HSN Lookup'!$A:$B,2,0),"Unknown")</f>
        <v>Household Steel Items</v>
      </c>
      <c r="X1899" s="6" t="str">
        <f t="shared" si="149"/>
        <v>Other</v>
      </c>
    </row>
    <row r="1900" spans="1:24">
      <c r="A1900" s="25" t="s">
        <v>24</v>
      </c>
      <c r="B1900" s="6" t="s">
        <v>2516</v>
      </c>
      <c r="C1900" s="6" t="s">
        <v>26</v>
      </c>
      <c r="D1900" s="26" t="s">
        <v>32</v>
      </c>
      <c r="E1900" s="6" t="s">
        <v>2519</v>
      </c>
      <c r="F1900" s="6"/>
      <c r="G1900" s="6" t="str" cm="1">
        <f t="array" ref="G1900">_xlfn.LET(
 _xlpm.txt, TRIM(E1900),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 -MP-196</v>
      </c>
      <c r="H1900" s="6" t="str">
        <f t="shared" si="145"/>
        <v>MILD STEEL</v>
      </c>
      <c r="I1900" s="6" t="str" cm="1">
        <f t="array" ref="I1900">_xlfn.LET(
 _xlpm.txt, E1900,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00" s="6" t="str" cm="1">
        <f t="array" ref="J1900">_xlfn.LET(
 _xlpm.txt, E1900,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00" s="6" t="e" cm="1">
        <f t="array" ref="K1900">_xlfn.LET(
 _xlpm.txt, E1900,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00" s="6" t="str">
        <f>IFERROR(_xlfn.TEXTAFTER(_xlfn.TEXTBEFORE(E1900," PER"),"USD ")," ")</f>
        <v xml:space="preserve"> </v>
      </c>
      <c r="M1900" s="6" t="e">
        <f t="shared" si="146"/>
        <v>#VALUE!</v>
      </c>
      <c r="N1900" s="6">
        <v>60000</v>
      </c>
      <c r="O1900" s="6" t="s">
        <v>1081</v>
      </c>
      <c r="P1900" s="6">
        <v>36.717194829999997</v>
      </c>
      <c r="Q1900" s="6">
        <v>2203031.69</v>
      </c>
      <c r="R1900" s="6">
        <v>0.56618650500000001</v>
      </c>
      <c r="S1900" s="6">
        <v>33971.190289999999</v>
      </c>
      <c r="T1900" s="27">
        <v>535777.30000000005</v>
      </c>
      <c r="U1900" s="6">
        <f t="shared" si="147"/>
        <v>37.283381334999994</v>
      </c>
      <c r="V1900" s="6">
        <f t="shared" si="148"/>
        <v>2018</v>
      </c>
      <c r="W1900" s="10" t="str">
        <f>IFERROR(VLOOKUP(VALUE(D1900),'HSN Lookup'!$A:$B,2,0),"Unknown")</f>
        <v>Household Steel Items</v>
      </c>
      <c r="X1900" s="6" t="str">
        <f t="shared" si="149"/>
        <v>Other</v>
      </c>
    </row>
    <row r="1901" spans="1:24">
      <c r="A1901" s="25" t="s">
        <v>24</v>
      </c>
      <c r="B1901" s="6" t="s">
        <v>2516</v>
      </c>
      <c r="C1901" s="6" t="s">
        <v>26</v>
      </c>
      <c r="D1901" s="26" t="s">
        <v>32</v>
      </c>
      <c r="E1901" s="6" t="s">
        <v>2520</v>
      </c>
      <c r="F1901" s="6"/>
      <c r="G1901" s="6" t="str" cm="1">
        <f t="array" ref="G1901">_xlfn.LET(
 _xlpm.txt, TRIM(E1901),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SK750 -SL-01</v>
      </c>
      <c r="H1901" s="6" t="str">
        <f t="shared" si="145"/>
        <v>TOTAL NET WT.1733.76 KGS</v>
      </c>
      <c r="I1901" s="6" t="str" cm="1">
        <f t="array" ref="I1901">_xlfn.LET(
 _xlpm.txt, E1901,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01" s="6" t="str" cm="1">
        <f t="array" ref="J1901">_xlfn.LET(
 _xlpm.txt, E1901,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01" s="6" t="e" cm="1">
        <f t="array" ref="K1901">_xlfn.LET(
 _xlpm.txt, E1901,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01" s="6" t="str">
        <f>IFERROR(_xlfn.TEXTAFTER(_xlfn.TEXTBEFORE(E1901," PER"),"USD ")," ")</f>
        <v xml:space="preserve"> </v>
      </c>
      <c r="M1901" s="6" t="e">
        <f t="shared" si="146"/>
        <v>#VALUE!</v>
      </c>
      <c r="N1901" s="6">
        <v>10080</v>
      </c>
      <c r="O1901" s="6" t="s">
        <v>1081</v>
      </c>
      <c r="P1901" s="6">
        <v>90.678670629999999</v>
      </c>
      <c r="Q1901" s="6">
        <v>914041</v>
      </c>
      <c r="R1901" s="6">
        <v>1.3982832789999999</v>
      </c>
      <c r="S1901" s="6">
        <v>14094.695449999999</v>
      </c>
      <c r="T1901" s="27">
        <v>222294.8</v>
      </c>
      <c r="U1901" s="6">
        <f t="shared" si="147"/>
        <v>92.076953908999997</v>
      </c>
      <c r="V1901" s="6">
        <f t="shared" si="148"/>
        <v>2018</v>
      </c>
      <c r="W1901" s="10" t="str">
        <f>IFERROR(VLOOKUP(VALUE(D1901),'HSN Lookup'!$A:$B,2,0),"Unknown")</f>
        <v>Household Steel Items</v>
      </c>
      <c r="X1901" s="6" t="str">
        <f t="shared" si="149"/>
        <v>Other</v>
      </c>
    </row>
    <row r="1902" spans="1:24">
      <c r="A1902" s="25" t="s">
        <v>24</v>
      </c>
      <c r="B1902" s="6" t="s">
        <v>2516</v>
      </c>
      <c r="C1902" s="6" t="s">
        <v>26</v>
      </c>
      <c r="D1902" s="26" t="s">
        <v>32</v>
      </c>
      <c r="E1902" s="6" t="s">
        <v>2521</v>
      </c>
      <c r="F1902" s="6"/>
      <c r="G1902" s="6" t="str" cm="1">
        <f t="array" ref="G1902">_xlfn.LET(
 _xlpm.txt, TRIM(E1902),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902" s="6" t="str">
        <f t="shared" si="145"/>
        <v>TOTAL NET WT. 2104.70 KGS</v>
      </c>
      <c r="I1902" s="6" t="str" cm="1">
        <f t="array" ref="I1902">_xlfn.LET(
 _xlpm.txt, E1902,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02" s="6" t="str" cm="1">
        <f t="array" ref="J1902">_xlfn.LET(
 _xlpm.txt, E1902,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02" s="6" t="e" cm="1">
        <f t="array" ref="K1902">_xlfn.LET(
 _xlpm.txt, E1902,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02" s="6" t="str">
        <f>IFERROR(_xlfn.TEXTAFTER(_xlfn.TEXTBEFORE(E1902," PER"),"USD ")," ")</f>
        <v xml:space="preserve"> </v>
      </c>
      <c r="M1902" s="6" t="e">
        <f t="shared" si="146"/>
        <v>#VALUE!</v>
      </c>
      <c r="N1902" s="6">
        <v>12528</v>
      </c>
      <c r="O1902" s="6" t="s">
        <v>1081</v>
      </c>
      <c r="P1902" s="6">
        <v>81.812311620000003</v>
      </c>
      <c r="Q1902" s="6">
        <v>1024944.64</v>
      </c>
      <c r="R1902" s="6">
        <v>1.261562246</v>
      </c>
      <c r="S1902" s="6">
        <v>15804.85181</v>
      </c>
      <c r="T1902" s="27">
        <v>249266.5</v>
      </c>
      <c r="U1902" s="6">
        <f t="shared" si="147"/>
        <v>83.073873866</v>
      </c>
      <c r="V1902" s="6">
        <f t="shared" si="148"/>
        <v>2018</v>
      </c>
      <c r="W1902" s="10" t="str">
        <f>IFERROR(VLOOKUP(VALUE(D1902),'HSN Lookup'!$A:$B,2,0),"Unknown")</f>
        <v>Household Steel Items</v>
      </c>
      <c r="X1902" s="6" t="str">
        <f t="shared" si="149"/>
        <v>Other</v>
      </c>
    </row>
    <row r="1903" spans="1:24">
      <c r="A1903" s="25" t="s">
        <v>24</v>
      </c>
      <c r="B1903" s="6" t="s">
        <v>2516</v>
      </c>
      <c r="C1903" s="6" t="s">
        <v>26</v>
      </c>
      <c r="D1903" s="26" t="s">
        <v>32</v>
      </c>
      <c r="E1903" s="6" t="s">
        <v>2522</v>
      </c>
      <c r="F1903" s="6"/>
      <c r="G1903" s="6" t="str" cm="1">
        <f t="array" ref="G1903">_xlfn.LET(
 _xlpm.txt, TRIM(E1903),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S-308-C6 -NP-20</v>
      </c>
      <c r="H1903" s="6" t="str">
        <f t="shared" si="145"/>
        <v>TOTAL NET WT. 3045.49 KGS</v>
      </c>
      <c r="I1903" s="6" t="str" cm="1">
        <f t="array" ref="I1903">_xlfn.LET(
 _xlpm.txt, E1903,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03" s="6" t="str" cm="1">
        <f t="array" ref="J1903">_xlfn.LET(
 _xlpm.txt, E1903,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03" s="6" t="e" cm="1">
        <f t="array" ref="K1903">_xlfn.LET(
 _xlpm.txt, E1903,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03" s="6" t="str">
        <f>IFERROR(_xlfn.TEXTAFTER(_xlfn.TEXTBEFORE(E1903," PER"),"USD ")," ")</f>
        <v xml:space="preserve"> </v>
      </c>
      <c r="M1903" s="6" t="e">
        <f t="shared" si="146"/>
        <v>#VALUE!</v>
      </c>
      <c r="N1903" s="6">
        <v>17604</v>
      </c>
      <c r="O1903" s="6" t="s">
        <v>1081</v>
      </c>
      <c r="P1903" s="6">
        <v>74.219589869999993</v>
      </c>
      <c r="Q1903" s="6">
        <v>1306561.6599999999</v>
      </c>
      <c r="R1903" s="6">
        <v>1.1444809540000001</v>
      </c>
      <c r="S1903" s="6">
        <v>20147.442709999999</v>
      </c>
      <c r="T1903" s="27">
        <v>317755.8</v>
      </c>
      <c r="U1903" s="6">
        <f t="shared" si="147"/>
        <v>75.364070823999995</v>
      </c>
      <c r="V1903" s="6">
        <f t="shared" si="148"/>
        <v>2018</v>
      </c>
      <c r="W1903" s="10" t="str">
        <f>IFERROR(VLOOKUP(VALUE(D1903),'HSN Lookup'!$A:$B,2,0),"Unknown")</f>
        <v>Household Steel Items</v>
      </c>
      <c r="X1903" s="6" t="str">
        <f t="shared" si="149"/>
        <v>Other</v>
      </c>
    </row>
    <row r="1904" spans="1:24">
      <c r="A1904" s="25" t="s">
        <v>24</v>
      </c>
      <c r="B1904" s="6" t="s">
        <v>2516</v>
      </c>
      <c r="C1904" s="6" t="s">
        <v>26</v>
      </c>
      <c r="D1904" s="26" t="s">
        <v>32</v>
      </c>
      <c r="E1904" s="6" t="s">
        <v>2523</v>
      </c>
      <c r="F1904" s="6"/>
      <c r="G1904" s="6" t="str" cm="1">
        <f t="array" ref="G1904">_xlfn.LET(
 _xlpm.txt, TRIM(E1904),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MESAURING SPOON 4 PC SET -SJ-05</v>
      </c>
      <c r="H1904" s="6" t="str">
        <f t="shared" si="145"/>
        <v>MILD STEEL</v>
      </c>
      <c r="I1904" s="6" t="str" cm="1">
        <f t="array" ref="I1904">_xlfn.LET(
 _xlpm.txt, E1904,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04" s="6" t="str" cm="1">
        <f t="array" ref="J1904">_xlfn.LET(
 _xlpm.txt, E1904,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04" s="6" t="e" cm="1">
        <f t="array" ref="K1904">_xlfn.LET(
 _xlpm.txt, E1904,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04" s="6" t="str">
        <f>IFERROR(_xlfn.TEXTAFTER(_xlfn.TEXTBEFORE(E1904," PER"),"USD ")," ")</f>
        <v xml:space="preserve"> </v>
      </c>
      <c r="M1904" s="6" t="e">
        <f t="shared" si="146"/>
        <v>#VALUE!</v>
      </c>
      <c r="N1904" s="6">
        <v>1000</v>
      </c>
      <c r="O1904" s="6" t="s">
        <v>2199</v>
      </c>
      <c r="P1904" s="6">
        <v>40.04278</v>
      </c>
      <c r="Q1904" s="6">
        <v>40042.78</v>
      </c>
      <c r="R1904" s="6">
        <v>0.61746769499999998</v>
      </c>
      <c r="S1904" s="6">
        <v>617.46769470000004</v>
      </c>
      <c r="T1904" s="27">
        <v>9738.4</v>
      </c>
      <c r="U1904" s="6">
        <f t="shared" si="147"/>
        <v>40.660247695000002</v>
      </c>
      <c r="V1904" s="6">
        <f t="shared" si="148"/>
        <v>2018</v>
      </c>
      <c r="W1904" s="10" t="str">
        <f>IFERROR(VLOOKUP(VALUE(D1904),'HSN Lookup'!$A:$B,2,0),"Unknown")</f>
        <v>Household Steel Items</v>
      </c>
      <c r="X1904" s="6" t="str">
        <f t="shared" si="149"/>
        <v>Other</v>
      </c>
    </row>
    <row r="1905" spans="1:24">
      <c r="A1905" s="25" t="s">
        <v>24</v>
      </c>
      <c r="B1905" s="6" t="s">
        <v>2516</v>
      </c>
      <c r="C1905" s="6" t="s">
        <v>26</v>
      </c>
      <c r="D1905" s="26" t="s">
        <v>32</v>
      </c>
      <c r="E1905" s="6" t="s">
        <v>2524</v>
      </c>
      <c r="F1905" s="6"/>
      <c r="G1905" s="6" t="str" cm="1">
        <f t="array" ref="G1905">_xlfn.LET(
 _xlpm.txt, TRIM(E1905),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905" s="6" t="str">
        <f t="shared" si="145"/>
        <v>TOTAL NET WT.2001.89 KGS</v>
      </c>
      <c r="I1905" s="6" t="str" cm="1">
        <f t="array" ref="I1905">_xlfn.LET(
 _xlpm.txt, E1905,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05" s="6" t="str" cm="1">
        <f t="array" ref="J1905">_xlfn.LET(
 _xlpm.txt, E1905,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05" s="6" t="e" cm="1">
        <f t="array" ref="K1905">_xlfn.LET(
 _xlpm.txt, E1905,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05" s="6" t="str">
        <f>IFERROR(_xlfn.TEXTAFTER(_xlfn.TEXTBEFORE(E1905," PER"),"USD ")," ")</f>
        <v xml:space="preserve"> </v>
      </c>
      <c r="M1905" s="6" t="e">
        <f t="shared" si="146"/>
        <v>#VALUE!</v>
      </c>
      <c r="N1905" s="6">
        <v>11916</v>
      </c>
      <c r="O1905" s="6" t="s">
        <v>1081</v>
      </c>
      <c r="P1905" s="6">
        <v>81.809467100000006</v>
      </c>
      <c r="Q1905" s="6">
        <v>974841.61</v>
      </c>
      <c r="R1905" s="6">
        <v>1.261518382</v>
      </c>
      <c r="S1905" s="6">
        <v>15032.253049999999</v>
      </c>
      <c r="T1905" s="27">
        <v>237081.5</v>
      </c>
      <c r="U1905" s="6">
        <f t="shared" si="147"/>
        <v>83.070985482000012</v>
      </c>
      <c r="V1905" s="6">
        <f t="shared" si="148"/>
        <v>2018</v>
      </c>
      <c r="W1905" s="10" t="str">
        <f>IFERROR(VLOOKUP(VALUE(D1905),'HSN Lookup'!$A:$B,2,0),"Unknown")</f>
        <v>Household Steel Items</v>
      </c>
      <c r="X1905" s="6" t="str">
        <f t="shared" si="149"/>
        <v>Other</v>
      </c>
    </row>
    <row r="1906" spans="1:24">
      <c r="A1906" s="25" t="s">
        <v>24</v>
      </c>
      <c r="B1906" s="6" t="s">
        <v>2525</v>
      </c>
      <c r="C1906" s="6" t="s">
        <v>26</v>
      </c>
      <c r="D1906" s="26" t="s">
        <v>32</v>
      </c>
      <c r="E1906" s="6" t="s">
        <v>2526</v>
      </c>
      <c r="F1906" s="6"/>
      <c r="G1906" s="6" t="str" cm="1">
        <f t="array" ref="G1906">_xlfn.LET(
 _xlpm.txt, TRIM(E1906),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S-308-C6 -NP-20</v>
      </c>
      <c r="H1906" s="6" t="str">
        <f t="shared" si="145"/>
        <v>TOTAL NET WT. 2837.92KGS</v>
      </c>
      <c r="I1906" s="6" t="str" cm="1">
        <f t="array" ref="I1906">_xlfn.LET(
 _xlpm.txt, E1906,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06" s="6" t="str" cm="1">
        <f t="array" ref="J1906">_xlfn.LET(
 _xlpm.txt, E1906,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06" s="6" t="e" cm="1">
        <f t="array" ref="K1906">_xlfn.LET(
 _xlpm.txt, E1906,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06" s="6" t="str">
        <f>IFERROR(_xlfn.TEXTAFTER(_xlfn.TEXTBEFORE(E1906," PER"),"USD ")," ")</f>
        <v xml:space="preserve"> </v>
      </c>
      <c r="M1906" s="6" t="e">
        <f t="shared" si="146"/>
        <v>#VALUE!</v>
      </c>
      <c r="N1906" s="6">
        <v>16596</v>
      </c>
      <c r="O1906" s="6" t="s">
        <v>1081</v>
      </c>
      <c r="P1906" s="6">
        <v>74.206338270000003</v>
      </c>
      <c r="Q1906" s="6">
        <v>1231528.3899999999</v>
      </c>
      <c r="R1906" s="6">
        <v>1.1442766120000001</v>
      </c>
      <c r="S1906" s="6">
        <v>18990.414649999999</v>
      </c>
      <c r="T1906" s="27">
        <v>299507.7</v>
      </c>
      <c r="U1906" s="6">
        <f t="shared" si="147"/>
        <v>75.350614882000002</v>
      </c>
      <c r="V1906" s="6">
        <f t="shared" si="148"/>
        <v>2018</v>
      </c>
      <c r="W1906" s="10" t="str">
        <f>IFERROR(VLOOKUP(VALUE(D1906),'HSN Lookup'!$A:$B,2,0),"Unknown")</f>
        <v>Household Steel Items</v>
      </c>
      <c r="X1906" s="6" t="str">
        <f t="shared" si="149"/>
        <v>Other</v>
      </c>
    </row>
    <row r="1907" spans="1:24">
      <c r="A1907" s="25" t="s">
        <v>24</v>
      </c>
      <c r="B1907" s="6" t="s">
        <v>2527</v>
      </c>
      <c r="C1907" s="6" t="s">
        <v>26</v>
      </c>
      <c r="D1907" s="26" t="s">
        <v>29</v>
      </c>
      <c r="E1907" s="6" t="s">
        <v>2528</v>
      </c>
      <c r="F1907" s="6"/>
      <c r="G1907" s="6" t="str" cm="1">
        <f t="array" ref="G1907">_xlfn.LET(
 _xlpm.txt, TRIM(E1907),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-ANG537</v>
      </c>
      <c r="H1907" s="6" t="str">
        <f t="shared" si="145"/>
        <v>TOTAL NET WT.8549.20 KGS</v>
      </c>
      <c r="I1907" s="6" t="str" cm="1">
        <f t="array" ref="I1907">_xlfn.LET(
 _xlpm.txt, E1907,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07" s="6" t="str" cm="1">
        <f t="array" ref="J1907">_xlfn.LET(
 _xlpm.txt, E1907,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07" s="6" t="e" cm="1">
        <f t="array" ref="K1907">_xlfn.LET(
 _xlpm.txt, E1907,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07" s="6" t="str">
        <f>IFERROR(_xlfn.TEXTAFTER(_xlfn.TEXTBEFORE(E1907," PER"),"USD ")," ")</f>
        <v xml:space="preserve"> </v>
      </c>
      <c r="M1907" s="6" t="e">
        <f t="shared" si="146"/>
        <v>#VALUE!</v>
      </c>
      <c r="N1907" s="6">
        <v>318384</v>
      </c>
      <c r="O1907" s="6" t="s">
        <v>1081</v>
      </c>
      <c r="P1907" s="6">
        <v>4.9643845170000001</v>
      </c>
      <c r="Q1907" s="6">
        <v>1580580.6</v>
      </c>
      <c r="R1907" s="6">
        <v>7.6967201999999998E-2</v>
      </c>
      <c r="S1907" s="6">
        <v>24505.12558</v>
      </c>
      <c r="T1907" s="27">
        <v>489663.9</v>
      </c>
      <c r="U1907" s="6">
        <f t="shared" si="147"/>
        <v>5.0413517189999997</v>
      </c>
      <c r="V1907" s="6">
        <f t="shared" si="148"/>
        <v>2018</v>
      </c>
      <c r="W1907" s="10" t="str">
        <f>IFERROR(VLOOKUP(VALUE(D1907),'HSN Lookup'!$A:$B,2,0),"Unknown")</f>
        <v>Steel Scrubbers</v>
      </c>
      <c r="X1907" s="6" t="str">
        <f t="shared" si="149"/>
        <v>Scrubber</v>
      </c>
    </row>
    <row r="1908" spans="1:24">
      <c r="A1908" s="25" t="s">
        <v>24</v>
      </c>
      <c r="B1908" s="6" t="s">
        <v>2529</v>
      </c>
      <c r="C1908" s="6" t="s">
        <v>26</v>
      </c>
      <c r="D1908" s="26" t="s">
        <v>32</v>
      </c>
      <c r="E1908" s="6" t="s">
        <v>2530</v>
      </c>
      <c r="F1908" s="6" t="str">
        <f>LEFT(E1908, FIND(" ", E1908)-1)</f>
        <v>MILD</v>
      </c>
      <c r="G1908" s="6" t="str" cm="1">
        <f t="array" ref="G1908">_xlfn.LET(
 _xlpm.txt, TRIM(E1908),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MULTI FUNCTION CLOTH STAND-RYX-02-021A</v>
      </c>
      <c r="H1908" s="6" t="str">
        <f t="shared" si="145"/>
        <v>DPD CLIENT</v>
      </c>
      <c r="I1908" s="6" t="str" cm="1">
        <f t="array" ref="I1908">_xlfn.LET(
 _xlpm.txt, E1908,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08" s="6" t="str" cm="1">
        <f t="array" ref="J1908">_xlfn.LET(
 _xlpm.txt, E1908,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08" s="6" t="e" cm="1">
        <f t="array" ref="K1908">_xlfn.LET(
 _xlpm.txt, E1908,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08" s="6" t="str">
        <f>IFERROR(_xlfn.TEXTAFTER(_xlfn.TEXTBEFORE(E1908," PER"),"USD ")," ")</f>
        <v xml:space="preserve"> </v>
      </c>
      <c r="M1908" s="6" t="e">
        <f t="shared" si="146"/>
        <v>#VALUE!</v>
      </c>
      <c r="N1908" s="6">
        <v>1206</v>
      </c>
      <c r="O1908" s="6" t="s">
        <v>1081</v>
      </c>
      <c r="P1908" s="6">
        <v>610.97289390000003</v>
      </c>
      <c r="Q1908" s="6">
        <v>736833.31</v>
      </c>
      <c r="R1908" s="6">
        <v>9.4724479670000008</v>
      </c>
      <c r="S1908" s="6">
        <v>11423.77225</v>
      </c>
      <c r="T1908" s="27">
        <v>179197.8</v>
      </c>
      <c r="U1908" s="6">
        <f t="shared" si="147"/>
        <v>620.44534186700002</v>
      </c>
      <c r="V1908" s="6">
        <f t="shared" si="148"/>
        <v>2018</v>
      </c>
      <c r="W1908" s="10" t="str">
        <f>IFERROR(VLOOKUP(VALUE(D1908),'HSN Lookup'!$A:$B,2,0),"Unknown")</f>
        <v>Household Steel Items</v>
      </c>
      <c r="X1908" s="6" t="str">
        <f t="shared" si="149"/>
        <v>Cloth Stand</v>
      </c>
    </row>
    <row r="1909" spans="1:24">
      <c r="A1909" s="25" t="s">
        <v>24</v>
      </c>
      <c r="B1909" s="6" t="s">
        <v>2529</v>
      </c>
      <c r="C1909" s="6" t="s">
        <v>26</v>
      </c>
      <c r="D1909" s="26" t="s">
        <v>32</v>
      </c>
      <c r="E1909" s="6" t="s">
        <v>2531</v>
      </c>
      <c r="F1909" s="6"/>
      <c r="G1909" s="6" t="str" cm="1">
        <f t="array" ref="G1909">_xlfn.LET(
 _xlpm.txt, TRIM(E1909),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ROUND-9568</v>
      </c>
      <c r="H1909" s="6" t="str">
        <f t="shared" si="145"/>
        <v>TOTAL NET WT.3898.68 KGS</v>
      </c>
      <c r="I1909" s="6" t="str" cm="1">
        <f t="array" ref="I1909">_xlfn.LET(
 _xlpm.txt, E1909,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09" s="6" t="str" cm="1">
        <f t="array" ref="J1909">_xlfn.LET(
 _xlpm.txt, E1909,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09" s="6" t="e" cm="1">
        <f t="array" ref="K1909">_xlfn.LET(
 _xlpm.txt, E1909,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09" s="6" t="str">
        <f>IFERROR(_xlfn.TEXTAFTER(_xlfn.TEXTBEFORE(E1909," PER"),"USD ")," ")</f>
        <v xml:space="preserve"> </v>
      </c>
      <c r="M1909" s="6" t="e">
        <f t="shared" si="146"/>
        <v>#VALUE!</v>
      </c>
      <c r="N1909" s="6">
        <v>14712</v>
      </c>
      <c r="O1909" s="6" t="s">
        <v>1081</v>
      </c>
      <c r="P1909" s="6">
        <v>85.581716290000003</v>
      </c>
      <c r="Q1909" s="6">
        <v>1259078.21</v>
      </c>
      <c r="R1909" s="6">
        <v>1.3268483149999999</v>
      </c>
      <c r="S1909" s="6">
        <v>19520.592400000001</v>
      </c>
      <c r="T1909" s="27">
        <v>306207.8</v>
      </c>
      <c r="U1909" s="6">
        <f t="shared" si="147"/>
        <v>86.908564605000009</v>
      </c>
      <c r="V1909" s="6">
        <f t="shared" si="148"/>
        <v>2018</v>
      </c>
      <c r="W1909" s="10" t="str">
        <f>IFERROR(VLOOKUP(VALUE(D1909),'HSN Lookup'!$A:$B,2,0),"Unknown")</f>
        <v>Household Steel Items</v>
      </c>
      <c r="X1909" s="6" t="str">
        <f t="shared" si="149"/>
        <v>Lunch Box</v>
      </c>
    </row>
    <row r="1910" spans="1:24">
      <c r="A1910" s="25" t="s">
        <v>24</v>
      </c>
      <c r="B1910" s="6" t="s">
        <v>2529</v>
      </c>
      <c r="C1910" s="6" t="s">
        <v>26</v>
      </c>
      <c r="D1910" s="26" t="s">
        <v>32</v>
      </c>
      <c r="E1910" s="6" t="s">
        <v>2532</v>
      </c>
      <c r="F1910" s="6"/>
      <c r="G1910" s="6" t="str" cm="1">
        <f t="array" ref="G1910">_xlfn.LET(
 _xlpm.txt, TRIM(E1910),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RECTANGLE-9707</v>
      </c>
      <c r="H1910" s="6" t="str">
        <f t="shared" si="145"/>
        <v>TOTAL NET WT.4143.90 KGS</v>
      </c>
      <c r="I1910" s="6" t="str" cm="1">
        <f t="array" ref="I1910">_xlfn.LET(
 _xlpm.txt, E1910,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10" s="6" t="str" cm="1">
        <f t="array" ref="J1910">_xlfn.LET(
 _xlpm.txt, E1910,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10" s="6" t="e" cm="1">
        <f t="array" ref="K1910">_xlfn.LET(
 _xlpm.txt, E1910,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10" s="6" t="str">
        <f>IFERROR(_xlfn.TEXTAFTER(_xlfn.TEXTBEFORE(E1910," PER"),"USD ")," ")</f>
        <v xml:space="preserve"> </v>
      </c>
      <c r="M1910" s="6" t="e">
        <f t="shared" si="146"/>
        <v>#VALUE!</v>
      </c>
      <c r="N1910" s="6">
        <v>13680</v>
      </c>
      <c r="O1910" s="6" t="s">
        <v>1081</v>
      </c>
      <c r="P1910" s="6">
        <v>107.14046999999999</v>
      </c>
      <c r="Q1910" s="6">
        <v>1465681.63</v>
      </c>
      <c r="R1910" s="6">
        <v>1.6610925590000001</v>
      </c>
      <c r="S1910" s="6">
        <v>22723.746200000001</v>
      </c>
      <c r="T1910" s="27">
        <v>356453.8</v>
      </c>
      <c r="U1910" s="6">
        <f t="shared" si="147"/>
        <v>108.80156255899999</v>
      </c>
      <c r="V1910" s="6">
        <f t="shared" si="148"/>
        <v>2018</v>
      </c>
      <c r="W1910" s="10" t="str">
        <f>IFERROR(VLOOKUP(VALUE(D1910),'HSN Lookup'!$A:$B,2,0),"Unknown")</f>
        <v>Household Steel Items</v>
      </c>
      <c r="X1910" s="6" t="str">
        <f t="shared" si="149"/>
        <v>Lunch Box</v>
      </c>
    </row>
    <row r="1911" spans="1:24">
      <c r="A1911" s="25" t="s">
        <v>24</v>
      </c>
      <c r="B1911" s="6" t="s">
        <v>2533</v>
      </c>
      <c r="C1911" s="6" t="s">
        <v>26</v>
      </c>
      <c r="D1911" s="26" t="s">
        <v>32</v>
      </c>
      <c r="E1911" s="6" t="s">
        <v>2534</v>
      </c>
      <c r="F1911" s="6"/>
      <c r="G1911" s="6" t="str" cm="1">
        <f t="array" ref="G1911">_xlfn.LET(
 _xlpm.txt, TRIM(E1911),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 LAYER-6505</v>
      </c>
      <c r="H1911" s="6" t="str">
        <f t="shared" si="145"/>
        <v>TOTAL NET WT.10783.08 KGS</v>
      </c>
      <c r="I1911" s="6" t="str" cm="1">
        <f t="array" ref="I1911">_xlfn.LET(
 _xlpm.txt, E1911,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11" s="6" t="str" cm="1">
        <f t="array" ref="J1911">_xlfn.LET(
 _xlpm.txt, E1911,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11" s="6" t="e" cm="1">
        <f t="array" ref="K1911">_xlfn.LET(
 _xlpm.txt, E1911,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11" s="6" t="str">
        <f>IFERROR(_xlfn.TEXTAFTER(_xlfn.TEXTBEFORE(E1911," PER"),"USD ")," ")</f>
        <v xml:space="preserve"> </v>
      </c>
      <c r="M1911" s="6" t="e">
        <f t="shared" si="146"/>
        <v>#VALUE!</v>
      </c>
      <c r="N1911" s="6">
        <v>16632</v>
      </c>
      <c r="O1911" s="6" t="s">
        <v>1081</v>
      </c>
      <c r="P1911" s="6">
        <v>217.50612430000001</v>
      </c>
      <c r="Q1911" s="6">
        <v>3617561.86</v>
      </c>
      <c r="R1911" s="6">
        <v>3.372187974</v>
      </c>
      <c r="S1911" s="6">
        <v>56086.230389999997</v>
      </c>
      <c r="T1911" s="27">
        <v>879791</v>
      </c>
      <c r="U1911" s="6">
        <f t="shared" si="147"/>
        <v>220.87831227400002</v>
      </c>
      <c r="V1911" s="6">
        <f t="shared" si="148"/>
        <v>2018</v>
      </c>
      <c r="W1911" s="10" t="str">
        <f>IFERROR(VLOOKUP(VALUE(D1911),'HSN Lookup'!$A:$B,2,0),"Unknown")</f>
        <v>Household Steel Items</v>
      </c>
      <c r="X1911" s="6" t="str">
        <f t="shared" si="149"/>
        <v>Lunch Box</v>
      </c>
    </row>
    <row r="1912" spans="1:24">
      <c r="A1912" s="25" t="s">
        <v>24</v>
      </c>
      <c r="B1912" s="6" t="s">
        <v>2533</v>
      </c>
      <c r="C1912" s="6" t="s">
        <v>26</v>
      </c>
      <c r="D1912" s="26" t="s">
        <v>32</v>
      </c>
      <c r="E1912" s="6" t="s">
        <v>2535</v>
      </c>
      <c r="F1912" s="6"/>
      <c r="G1912" s="6" t="str" cm="1">
        <f t="array" ref="G1912">_xlfn.LET(
 _xlpm.txt, TRIM(E1912),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ROUND- 9568</v>
      </c>
      <c r="H1912" s="6" t="str">
        <f t="shared" si="145"/>
        <v>TOTAL NT WT.241.68 KGS</v>
      </c>
      <c r="I1912" s="6" t="str" cm="1">
        <f t="array" ref="I1912">_xlfn.LET(
 _xlpm.txt, E1912,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12" s="6" t="str" cm="1">
        <f t="array" ref="J1912">_xlfn.LET(
 _xlpm.txt, E1912,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12" s="6" t="e" cm="1">
        <f t="array" ref="K1912">_xlfn.LET(
 _xlpm.txt, E1912,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12" s="6" t="str">
        <f>IFERROR(_xlfn.TEXTAFTER(_xlfn.TEXTBEFORE(E1912," PER"),"USD ")," ")</f>
        <v xml:space="preserve"> </v>
      </c>
      <c r="M1912" s="6" t="e">
        <f t="shared" si="146"/>
        <v>#VALUE!</v>
      </c>
      <c r="N1912" s="6">
        <v>912</v>
      </c>
      <c r="O1912" s="6" t="s">
        <v>1081</v>
      </c>
      <c r="P1912" s="6">
        <v>85.565471489999993</v>
      </c>
      <c r="Q1912" s="6">
        <v>78035.710000000006</v>
      </c>
      <c r="R1912" s="6">
        <v>1.326596457</v>
      </c>
      <c r="S1912" s="6">
        <v>1209.855969</v>
      </c>
      <c r="T1912" s="27">
        <v>18978.400000000001</v>
      </c>
      <c r="U1912" s="6">
        <f t="shared" si="147"/>
        <v>86.892067946999987</v>
      </c>
      <c r="V1912" s="6">
        <f t="shared" si="148"/>
        <v>2018</v>
      </c>
      <c r="W1912" s="10" t="str">
        <f>IFERROR(VLOOKUP(VALUE(D1912),'HSN Lookup'!$A:$B,2,0),"Unknown")</f>
        <v>Household Steel Items</v>
      </c>
      <c r="X1912" s="6" t="str">
        <f t="shared" si="149"/>
        <v>Lunch Box</v>
      </c>
    </row>
    <row r="1913" spans="1:24">
      <c r="A1913" s="25" t="s">
        <v>24</v>
      </c>
      <c r="B1913" s="6" t="s">
        <v>2533</v>
      </c>
      <c r="C1913" s="6" t="s">
        <v>26</v>
      </c>
      <c r="D1913" s="26" t="s">
        <v>32</v>
      </c>
      <c r="E1913" s="6" t="s">
        <v>2536</v>
      </c>
      <c r="F1913" s="6"/>
      <c r="G1913" s="6" t="str" cm="1">
        <f t="array" ref="G1913">_xlfn.LET(
 _xlpm.txt, TRIM(E1913),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-6527</v>
      </c>
      <c r="H1913" s="6" t="str">
        <f t="shared" si="145"/>
        <v>TOTAL NET WT.6437 KGS</v>
      </c>
      <c r="I1913" s="6" t="str" cm="1">
        <f t="array" ref="I1913">_xlfn.LET(
 _xlpm.txt, E1913,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13" s="6" t="str" cm="1">
        <f t="array" ref="J1913">_xlfn.LET(
 _xlpm.txt, E1913,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13" s="6" t="e" cm="1">
        <f t="array" ref="K1913">_xlfn.LET(
 _xlpm.txt, E1913,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13" s="6" t="str">
        <f>IFERROR(_xlfn.TEXTAFTER(_xlfn.TEXTBEFORE(E1913," PER"),"USD ")," ")</f>
        <v xml:space="preserve"> </v>
      </c>
      <c r="M1913" s="6" t="e">
        <f t="shared" si="146"/>
        <v>#VALUE!</v>
      </c>
      <c r="N1913" s="6">
        <v>12300</v>
      </c>
      <c r="O1913" s="6" t="s">
        <v>1081</v>
      </c>
      <c r="P1913" s="6">
        <v>146.31042600000001</v>
      </c>
      <c r="Q1913" s="6">
        <v>1799618.24</v>
      </c>
      <c r="R1913" s="6">
        <v>2.2683786979999998</v>
      </c>
      <c r="S1913" s="6">
        <v>27901.057980000001</v>
      </c>
      <c r="T1913" s="27">
        <v>437667.2</v>
      </c>
      <c r="U1913" s="6">
        <f t="shared" si="147"/>
        <v>148.578804698</v>
      </c>
      <c r="V1913" s="6">
        <f t="shared" si="148"/>
        <v>2018</v>
      </c>
      <c r="W1913" s="10" t="str">
        <f>IFERROR(VLOOKUP(VALUE(D1913),'HSN Lookup'!$A:$B,2,0),"Unknown")</f>
        <v>Household Steel Items</v>
      </c>
      <c r="X1913" s="6" t="str">
        <f t="shared" si="149"/>
        <v>Lunch Box</v>
      </c>
    </row>
    <row r="1914" spans="1:24">
      <c r="A1914" s="25" t="s">
        <v>24</v>
      </c>
      <c r="B1914" s="6" t="s">
        <v>2533</v>
      </c>
      <c r="C1914" s="6" t="s">
        <v>26</v>
      </c>
      <c r="D1914" s="26" t="s">
        <v>32</v>
      </c>
      <c r="E1914" s="6" t="s">
        <v>2537</v>
      </c>
      <c r="F1914" s="6"/>
      <c r="G1914" s="6" t="str" cm="1">
        <f t="array" ref="G1914">_xlfn.LET(
 _xlpm.txt, TRIM(E1914),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LAYER-6504</v>
      </c>
      <c r="H1914" s="6" t="str">
        <f t="shared" si="145"/>
        <v>TOTAL NET WT.5166 KGS</v>
      </c>
      <c r="I1914" s="6" t="str" cm="1">
        <f t="array" ref="I1914">_xlfn.LET(
 _xlpm.txt, E1914,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14" s="6" t="str" cm="1">
        <f t="array" ref="J1914">_xlfn.LET(
 _xlpm.txt, E1914,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14" s="6" t="e" cm="1">
        <f t="array" ref="K1914">_xlfn.LET(
 _xlpm.txt, E1914,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14" s="6" t="str">
        <f>IFERROR(_xlfn.TEXTAFTER(_xlfn.TEXTBEFORE(E1914," PER"),"USD ")," ")</f>
        <v xml:space="preserve"> </v>
      </c>
      <c r="M1914" s="6" t="e">
        <f t="shared" si="146"/>
        <v>#VALUE!</v>
      </c>
      <c r="N1914" s="6">
        <v>10800</v>
      </c>
      <c r="O1914" s="6" t="s">
        <v>1081</v>
      </c>
      <c r="P1914" s="6">
        <v>160.68020000000001</v>
      </c>
      <c r="Q1914" s="6">
        <v>1735346.16</v>
      </c>
      <c r="R1914" s="6">
        <v>2.4911658910000001</v>
      </c>
      <c r="S1914" s="6">
        <v>26904.591629999999</v>
      </c>
      <c r="T1914" s="27">
        <v>422036.2</v>
      </c>
      <c r="U1914" s="6">
        <f t="shared" si="147"/>
        <v>163.17136589100002</v>
      </c>
      <c r="V1914" s="6">
        <f t="shared" si="148"/>
        <v>2018</v>
      </c>
      <c r="W1914" s="10" t="str">
        <f>IFERROR(VLOOKUP(VALUE(D1914),'HSN Lookup'!$A:$B,2,0),"Unknown")</f>
        <v>Household Steel Items</v>
      </c>
      <c r="X1914" s="6" t="str">
        <f t="shared" si="149"/>
        <v>Lunch Box</v>
      </c>
    </row>
    <row r="1915" spans="1:24">
      <c r="A1915" s="25" t="s">
        <v>24</v>
      </c>
      <c r="B1915" s="6" t="s">
        <v>2538</v>
      </c>
      <c r="C1915" s="6" t="s">
        <v>26</v>
      </c>
      <c r="D1915" s="26" t="s">
        <v>32</v>
      </c>
      <c r="E1915" s="6" t="s">
        <v>2539</v>
      </c>
      <c r="F1915" s="6"/>
      <c r="G1915" s="6" t="str" cm="1">
        <f t="array" ref="G1915">_xlfn.LET(
 _xlpm.txt, TRIM(E1915),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3PCS-RJ-409</v>
      </c>
      <c r="H1915" s="6" t="str">
        <f t="shared" si="145"/>
        <v>TOTAL 1257.984 KGS</v>
      </c>
      <c r="I1915" s="6" t="str" cm="1">
        <f t="array" ref="I1915">_xlfn.LET(
 _xlpm.txt, E1915,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15" s="6" t="str" cm="1">
        <f t="array" ref="J1915">_xlfn.LET(
 _xlpm.txt, E1915,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15" s="6" t="e" cm="1">
        <f t="array" ref="K1915">_xlfn.LET(
 _xlpm.txt, E1915,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15" s="6" t="str">
        <f>IFERROR(_xlfn.TEXTAFTER(_xlfn.TEXTBEFORE(E1915," PER"),"USD ")," ")</f>
        <v xml:space="preserve"> </v>
      </c>
      <c r="M1915" s="6" t="e">
        <f t="shared" si="146"/>
        <v>#VALUE!</v>
      </c>
      <c r="N1915" s="6">
        <v>29952</v>
      </c>
      <c r="O1915" s="6" t="s">
        <v>2199</v>
      </c>
      <c r="P1915" s="6">
        <v>39.154678819444399</v>
      </c>
      <c r="Q1915" s="6">
        <v>1172760.94</v>
      </c>
      <c r="R1915" s="6">
        <v>0.60423887067043902</v>
      </c>
      <c r="S1915" s="6">
        <v>18098.162654321</v>
      </c>
      <c r="T1915" s="27">
        <v>276021</v>
      </c>
      <c r="U1915" s="6">
        <f t="shared" si="147"/>
        <v>39.758917690114835</v>
      </c>
      <c r="V1915" s="6">
        <f t="shared" si="148"/>
        <v>2018</v>
      </c>
      <c r="W1915" s="10" t="str">
        <f>IFERROR(VLOOKUP(VALUE(D1915),'HSN Lookup'!$A:$B,2,0),"Unknown")</f>
        <v>Household Steel Items</v>
      </c>
      <c r="X1915" s="6" t="str">
        <f t="shared" si="149"/>
        <v>Other</v>
      </c>
    </row>
    <row r="1916" spans="1:24">
      <c r="A1916" s="25" t="s">
        <v>24</v>
      </c>
      <c r="B1916" s="6" t="s">
        <v>2540</v>
      </c>
      <c r="C1916" s="6" t="s">
        <v>26</v>
      </c>
      <c r="D1916" s="26" t="s">
        <v>29</v>
      </c>
      <c r="E1916" s="6" t="s">
        <v>2528</v>
      </c>
      <c r="F1916" s="6"/>
      <c r="G1916" s="6" t="str" cm="1">
        <f t="array" ref="G1916">_xlfn.LET(
 _xlpm.txt, TRIM(E1916),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-ANG537</v>
      </c>
      <c r="H1916" s="6" t="str">
        <f t="shared" si="145"/>
        <v>TOTAL NET WT.8549.20 KGS</v>
      </c>
      <c r="I1916" s="6" t="str" cm="1">
        <f t="array" ref="I1916">_xlfn.LET(
 _xlpm.txt, E1916,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16" s="6" t="str" cm="1">
        <f t="array" ref="J1916">_xlfn.LET(
 _xlpm.txt, E1916,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16" s="6" t="e" cm="1">
        <f t="array" ref="K1916">_xlfn.LET(
 _xlpm.txt, E1916,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16" s="6" t="str">
        <f>IFERROR(_xlfn.TEXTAFTER(_xlfn.TEXTBEFORE(E1916," PER"),"USD ")," ")</f>
        <v xml:space="preserve"> </v>
      </c>
      <c r="M1916" s="6" t="e">
        <f t="shared" si="146"/>
        <v>#VALUE!</v>
      </c>
      <c r="N1916" s="6">
        <v>318384</v>
      </c>
      <c r="O1916" s="6" t="s">
        <v>1081</v>
      </c>
      <c r="P1916" s="6">
        <v>4.9735798281320696</v>
      </c>
      <c r="Q1916" s="6">
        <v>1583508.24</v>
      </c>
      <c r="R1916" s="6">
        <v>7.6752775125494901E-2</v>
      </c>
      <c r="S1916" s="6">
        <v>24436.855555555601</v>
      </c>
      <c r="T1916" s="27">
        <v>477491</v>
      </c>
      <c r="U1916" s="6">
        <f t="shared" si="147"/>
        <v>5.0503326032575648</v>
      </c>
      <c r="V1916" s="6">
        <f t="shared" si="148"/>
        <v>2018</v>
      </c>
      <c r="W1916" s="10" t="str">
        <f>IFERROR(VLOOKUP(VALUE(D1916),'HSN Lookup'!$A:$B,2,0),"Unknown")</f>
        <v>Steel Scrubbers</v>
      </c>
      <c r="X1916" s="6" t="str">
        <f t="shared" si="149"/>
        <v>Scrubber</v>
      </c>
    </row>
    <row r="1917" spans="1:24">
      <c r="A1917" s="25" t="s">
        <v>24</v>
      </c>
      <c r="B1917" s="6" t="s">
        <v>2540</v>
      </c>
      <c r="C1917" s="6" t="s">
        <v>26</v>
      </c>
      <c r="D1917" s="26" t="s">
        <v>29</v>
      </c>
      <c r="E1917" s="6" t="s">
        <v>2528</v>
      </c>
      <c r="F1917" s="6"/>
      <c r="G1917" s="6" t="str" cm="1">
        <f t="array" ref="G1917">_xlfn.LET(
 _xlpm.txt, TRIM(E1917),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-ANG537</v>
      </c>
      <c r="H1917" s="6" t="str">
        <f t="shared" si="145"/>
        <v>TOTAL NET WT.8549.20 KGS</v>
      </c>
      <c r="I1917" s="6" t="str" cm="1">
        <f t="array" ref="I1917">_xlfn.LET(
 _xlpm.txt, E1917,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17" s="6" t="str" cm="1">
        <f t="array" ref="J1917">_xlfn.LET(
 _xlpm.txt, E1917,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17" s="6" t="e" cm="1">
        <f t="array" ref="K1917">_xlfn.LET(
 _xlpm.txt, E1917,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17" s="6" t="str">
        <f>IFERROR(_xlfn.TEXTAFTER(_xlfn.TEXTBEFORE(E1917," PER"),"USD ")," ")</f>
        <v xml:space="preserve"> </v>
      </c>
      <c r="M1917" s="6" t="e">
        <f t="shared" si="146"/>
        <v>#VALUE!</v>
      </c>
      <c r="N1917" s="6">
        <v>318384</v>
      </c>
      <c r="O1917" s="6" t="s">
        <v>1081</v>
      </c>
      <c r="P1917" s="6">
        <v>4.9735798281320696</v>
      </c>
      <c r="Q1917" s="6">
        <v>1583508.24</v>
      </c>
      <c r="R1917" s="6">
        <v>7.6752775125494901E-2</v>
      </c>
      <c r="S1917" s="6">
        <v>24436.855555555601</v>
      </c>
      <c r="T1917" s="27">
        <v>477491</v>
      </c>
      <c r="U1917" s="6">
        <f t="shared" si="147"/>
        <v>5.0503326032575648</v>
      </c>
      <c r="V1917" s="6">
        <f t="shared" si="148"/>
        <v>2018</v>
      </c>
      <c r="W1917" s="10" t="str">
        <f>IFERROR(VLOOKUP(VALUE(D1917),'HSN Lookup'!$A:$B,2,0),"Unknown")</f>
        <v>Steel Scrubbers</v>
      </c>
      <c r="X1917" s="6" t="str">
        <f t="shared" si="149"/>
        <v>Scrubber</v>
      </c>
    </row>
    <row r="1918" spans="1:24">
      <c r="A1918" s="25" t="s">
        <v>24</v>
      </c>
      <c r="B1918" s="6" t="s">
        <v>2541</v>
      </c>
      <c r="C1918" s="6" t="s">
        <v>26</v>
      </c>
      <c r="D1918" s="26" t="s">
        <v>32</v>
      </c>
      <c r="E1918" s="6" t="s">
        <v>2542</v>
      </c>
      <c r="F1918" s="6"/>
      <c r="G1918" s="6" t="str" cm="1">
        <f t="array" ref="G1918">_xlfn.LET(
 _xlpm.txt, TRIM(E1918),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 -SL-89</v>
      </c>
      <c r="H1918" s="6" t="str">
        <f t="shared" si="145"/>
        <v>TOTAL NET WT. 1274.40KGS</v>
      </c>
      <c r="I1918" s="6" t="str" cm="1">
        <f t="array" ref="I1918">_xlfn.LET(
 _xlpm.txt, E1918,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18" s="6" t="str" cm="1">
        <f t="array" ref="J1918">_xlfn.LET(
 _xlpm.txt, E1918,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18" s="6" t="e" cm="1">
        <f t="array" ref="K1918">_xlfn.LET(
 _xlpm.txt, E1918,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18" s="6" t="str">
        <f>IFERROR(_xlfn.TEXTAFTER(_xlfn.TEXTBEFORE(E1918," PER"),"USD ")," ")</f>
        <v xml:space="preserve"> </v>
      </c>
      <c r="M1918" s="6" t="e">
        <f t="shared" si="146"/>
        <v>#VALUE!</v>
      </c>
      <c r="N1918" s="6">
        <v>5400</v>
      </c>
      <c r="O1918" s="6" t="s">
        <v>1081</v>
      </c>
      <c r="P1918" s="6">
        <v>81.241812962962996</v>
      </c>
      <c r="Q1918" s="6">
        <v>438705.79</v>
      </c>
      <c r="R1918" s="6">
        <v>1.25956299167384</v>
      </c>
      <c r="S1918" s="6">
        <v>6801.64015503876</v>
      </c>
      <c r="T1918" s="27">
        <v>103253.8</v>
      </c>
      <c r="U1918" s="6">
        <f t="shared" si="147"/>
        <v>82.501375954636842</v>
      </c>
      <c r="V1918" s="6">
        <f t="shared" si="148"/>
        <v>2018</v>
      </c>
      <c r="W1918" s="10" t="str">
        <f>IFERROR(VLOOKUP(VALUE(D1918),'HSN Lookup'!$A:$B,2,0),"Unknown")</f>
        <v>Household Steel Items</v>
      </c>
      <c r="X1918" s="6" t="str">
        <f t="shared" si="149"/>
        <v>Hanger</v>
      </c>
    </row>
    <row r="1919" spans="1:24">
      <c r="A1919" s="25" t="s">
        <v>24</v>
      </c>
      <c r="B1919" s="6" t="s">
        <v>2543</v>
      </c>
      <c r="C1919" s="6" t="s">
        <v>26</v>
      </c>
      <c r="D1919" s="26" t="s">
        <v>32</v>
      </c>
      <c r="E1919" s="6" t="s">
        <v>2544</v>
      </c>
      <c r="F1919" s="6"/>
      <c r="G1919" s="6" t="str" cm="1">
        <f t="array" ref="G1919">_xlfn.LET(
 _xlpm.txt, TRIM(E1919),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3PCS -RJ-409</v>
      </c>
      <c r="H1919" s="6" t="str">
        <f t="shared" si="145"/>
        <v>TOTAL NET WT.63.50 KGS</v>
      </c>
      <c r="I1919" s="6" t="str" cm="1">
        <f t="array" ref="I1919">_xlfn.LET(
 _xlpm.txt, E1919,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19" s="6" t="str" cm="1">
        <f t="array" ref="J1919">_xlfn.LET(
 _xlpm.txt, E1919,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19" s="6" t="e" cm="1">
        <f t="array" ref="K1919">_xlfn.LET(
 _xlpm.txt, E1919,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19" s="6" t="str">
        <f>IFERROR(_xlfn.TEXTAFTER(_xlfn.TEXTBEFORE(E1919," PER"),"USD ")," ")</f>
        <v xml:space="preserve"> </v>
      </c>
      <c r="M1919" s="6" t="e">
        <f t="shared" si="146"/>
        <v>#VALUE!</v>
      </c>
      <c r="N1919" s="6">
        <v>1512</v>
      </c>
      <c r="O1919" s="6" t="s">
        <v>2199</v>
      </c>
      <c r="P1919" s="6">
        <v>38.247433862433901</v>
      </c>
      <c r="Q1919" s="6">
        <v>57830.12</v>
      </c>
      <c r="R1919" s="6">
        <v>0.59298347073540902</v>
      </c>
      <c r="S1919" s="6">
        <v>896.59100775193804</v>
      </c>
      <c r="T1919" s="27">
        <v>13610.9</v>
      </c>
      <c r="U1919" s="6">
        <f t="shared" si="147"/>
        <v>38.840417333169313</v>
      </c>
      <c r="V1919" s="6">
        <f t="shared" si="148"/>
        <v>2018</v>
      </c>
      <c r="W1919" s="10" t="str">
        <f>IFERROR(VLOOKUP(VALUE(D1919),'HSN Lookup'!$A:$B,2,0),"Unknown")</f>
        <v>Household Steel Items</v>
      </c>
      <c r="X1919" s="6" t="str">
        <f t="shared" si="149"/>
        <v>Other</v>
      </c>
    </row>
    <row r="1920" spans="1:24">
      <c r="A1920" s="25" t="s">
        <v>24</v>
      </c>
      <c r="B1920" s="6" t="s">
        <v>2543</v>
      </c>
      <c r="C1920" s="6" t="s">
        <v>26</v>
      </c>
      <c r="D1920" s="26" t="s">
        <v>32</v>
      </c>
      <c r="E1920" s="6" t="s">
        <v>2545</v>
      </c>
      <c r="F1920" s="6" t="str">
        <f>LEFT(E1920, FIND(" ", E1920)-1)</f>
        <v>RYX-02-021A</v>
      </c>
      <c r="G1920" s="6" t="str" cm="1">
        <f t="array" ref="G1920">_xlfn.LET(
 _xlpm.txt, TRIM(E1920),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MULTI FUNCTION CLOTH STAND</v>
      </c>
      <c r="H1920" s="6" t="str">
        <f t="shared" si="145"/>
        <v>RYX-02-021A</v>
      </c>
      <c r="I1920" s="6" t="str" cm="1">
        <f t="array" ref="I1920">_xlfn.LET(
 _xlpm.txt, E1920,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20" s="6" t="str" cm="1">
        <f t="array" ref="J1920">_xlfn.LET(
 _xlpm.txt, E1920,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20" s="6" t="e" cm="1">
        <f t="array" ref="K1920">_xlfn.LET(
 _xlpm.txt, E1920,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20" s="6" t="str">
        <f>IFERROR(_xlfn.TEXTAFTER(_xlfn.TEXTBEFORE(E1920," PER"),"USD ")," ")</f>
        <v xml:space="preserve"> </v>
      </c>
      <c r="M1920" s="6" t="e">
        <f t="shared" si="146"/>
        <v>#VALUE!</v>
      </c>
      <c r="N1920" s="6">
        <v>1296</v>
      </c>
      <c r="O1920" s="6" t="s">
        <v>1081</v>
      </c>
      <c r="P1920" s="6">
        <v>611.51079475308597</v>
      </c>
      <c r="Q1920" s="6">
        <v>792517.99</v>
      </c>
      <c r="R1920" s="6">
        <v>9.4807875155517305</v>
      </c>
      <c r="S1920" s="6">
        <v>12287.100620155001</v>
      </c>
      <c r="T1920" s="27">
        <v>186527</v>
      </c>
      <c r="U1920" s="6">
        <f t="shared" si="147"/>
        <v>620.99158226863767</v>
      </c>
      <c r="V1920" s="6">
        <f t="shared" si="148"/>
        <v>2018</v>
      </c>
      <c r="W1920" s="10" t="str">
        <f>IFERROR(VLOOKUP(VALUE(D1920),'HSN Lookup'!$A:$B,2,0),"Unknown")</f>
        <v>Household Steel Items</v>
      </c>
      <c r="X1920" s="6" t="str">
        <f t="shared" si="149"/>
        <v>Cloth Stand</v>
      </c>
    </row>
    <row r="1921" spans="1:24">
      <c r="A1921" s="25" t="s">
        <v>24</v>
      </c>
      <c r="B1921" s="6" t="s">
        <v>2543</v>
      </c>
      <c r="C1921" s="6" t="s">
        <v>26</v>
      </c>
      <c r="D1921" s="26" t="s">
        <v>32</v>
      </c>
      <c r="E1921" s="6" t="s">
        <v>2546</v>
      </c>
      <c r="F1921" s="6" t="str">
        <f>LEFT(E1921, FIND(" ", E1921)-1)</f>
        <v>RYX-02-020</v>
      </c>
      <c r="G1921" s="6" t="str" cm="1">
        <f t="array" ref="G1921">_xlfn.LET(
 _xlpm.txt, TRIM(E1921),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MULTI FUNCTION CLOTH STAND</v>
      </c>
      <c r="H1921" s="6" t="str">
        <f t="shared" si="145"/>
        <v>RYX-02-020</v>
      </c>
      <c r="I1921" s="6" t="str" cm="1">
        <f t="array" ref="I1921">_xlfn.LET(
 _xlpm.txt, E1921,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21" s="6" t="str" cm="1">
        <f t="array" ref="J1921">_xlfn.LET(
 _xlpm.txt, E1921,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21" s="6" t="e" cm="1">
        <f t="array" ref="K1921">_xlfn.LET(
 _xlpm.txt, E1921,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21" s="6" t="str">
        <f>IFERROR(_xlfn.TEXTAFTER(_xlfn.TEXTBEFORE(E1921," PER"),"USD ")," ")</f>
        <v xml:space="preserve"> </v>
      </c>
      <c r="M1921" s="6" t="e">
        <f t="shared" si="146"/>
        <v>#VALUE!</v>
      </c>
      <c r="N1921" s="6">
        <v>1232</v>
      </c>
      <c r="O1921" s="6" t="s">
        <v>1081</v>
      </c>
      <c r="P1921" s="6">
        <v>981.72273538960997</v>
      </c>
      <c r="Q1921" s="6">
        <v>1209482.4099999999</v>
      </c>
      <c r="R1921" s="6">
        <v>15.220507525420301</v>
      </c>
      <c r="S1921" s="6">
        <v>18751.665271317801</v>
      </c>
      <c r="T1921" s="27">
        <v>284663.8</v>
      </c>
      <c r="U1921" s="6">
        <f t="shared" si="147"/>
        <v>996.94324291503028</v>
      </c>
      <c r="V1921" s="6">
        <f t="shared" si="148"/>
        <v>2018</v>
      </c>
      <c r="W1921" s="10" t="str">
        <f>IFERROR(VLOOKUP(VALUE(D1921),'HSN Lookup'!$A:$B,2,0),"Unknown")</f>
        <v>Household Steel Items</v>
      </c>
      <c r="X1921" s="6" t="str">
        <f t="shared" si="149"/>
        <v>Cloth Stand</v>
      </c>
    </row>
    <row r="1922" spans="1:24">
      <c r="A1922" s="25" t="s">
        <v>24</v>
      </c>
      <c r="B1922" s="6" t="s">
        <v>2547</v>
      </c>
      <c r="C1922" s="6" t="s">
        <v>26</v>
      </c>
      <c r="D1922" s="26" t="s">
        <v>32</v>
      </c>
      <c r="E1922" s="6" t="s">
        <v>2548</v>
      </c>
      <c r="F1922" s="6"/>
      <c r="G1922" s="6" t="str" cm="1">
        <f t="array" ref="G1922">_xlfn.LET(
 _xlpm.txt, TRIM(E1922),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 -MP-96</v>
      </c>
      <c r="H1922" s="6" t="str">
        <f t="shared" ref="H1922:H1985" si="150">IFERROR(
    IF(
       AND(ISNUMBER(FIND("(",E1922)),
           NOT(ISNUMBER(SEARCH("QTY", _xlfn.TEXTBEFORE(_xlfn.TEXTAFTER(E1922,"("), ")"))))
       ),
       _xlfn.TEXTBEFORE(_xlfn.TEXTAFTER(E1922,"("), ")"),
       LEFT(E1922, FIND(" ", E1922 &amp; " ") - 1)
    ),
"")</f>
        <v>TOTAL NET WT.1822.36 KGS</v>
      </c>
      <c r="I1922" s="6" t="str" cm="1">
        <f t="array" ref="I1922">_xlfn.LET(
 _xlpm.txt, E1922,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22" s="6" t="str" cm="1">
        <f t="array" ref="J1922">_xlfn.LET(
 _xlpm.txt, E1922,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22" s="6" t="e" cm="1">
        <f t="array" ref="K1922">_xlfn.LET(
 _xlpm.txt, E1922,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22" s="6" t="str">
        <f>IFERROR(_xlfn.TEXTAFTER(_xlfn.TEXTBEFORE(E1922," PER"),"USD ")," ")</f>
        <v xml:space="preserve"> </v>
      </c>
      <c r="M1922" s="6" t="e">
        <f t="shared" ref="M1922:M1985" si="151">IF(OR(K1922="PCS",K1922="PC",K1922="NOS"),"PCS",
IF(OR(K1922="SET",K1922="SETS"),"SET",
IF(K1922="PKT","PACK","OTHER")))</f>
        <v>#VALUE!</v>
      </c>
      <c r="N1922" s="6">
        <v>8028</v>
      </c>
      <c r="O1922" s="6" t="s">
        <v>1081</v>
      </c>
      <c r="P1922" s="6">
        <v>47.6048567513702</v>
      </c>
      <c r="Q1922" s="6">
        <v>382171.79</v>
      </c>
      <c r="R1922" s="6">
        <v>0.73351088985162105</v>
      </c>
      <c r="S1922" s="6">
        <v>5888.6254237288103</v>
      </c>
      <c r="T1922" s="27">
        <v>89948</v>
      </c>
      <c r="U1922" s="6">
        <f t="shared" ref="U1922:U1985" si="152">P1922+R1922</f>
        <v>48.338367641221822</v>
      </c>
      <c r="V1922" s="6">
        <f t="shared" ref="V1922:V1985" si="153">YEAR(B1922)</f>
        <v>2018</v>
      </c>
      <c r="W1922" s="10" t="str">
        <f>IFERROR(VLOOKUP(VALUE(D1922),'HSN Lookup'!$A:$B,2,0),"Unknown")</f>
        <v>Household Steel Items</v>
      </c>
      <c r="X1922" s="6" t="str">
        <f t="shared" ref="X1922:X1985" si="154">IF(ISNUMBER(SEARCH("SCRUBBER",G1922)),"Scrubber",
 IF(ISNUMBER(SEARCH("STRAINER",G1922)),"Tea Strainer",
 IF(ISNUMBER(SEARCH("BASKET",G1922)),"Basket",
 IF(ISNUMBER(SEARCH("HANGER",G1922)),"Hanger",
 IF(ISNUMBER(SEARCH("STAND",G1922)),"Cloth Stand",
 IF(ISNUMBER(SEARCH("SPRINKLER",G1922)),"Sprinkler",
 IF(ISNUMBER(SEARCH("HOLDER",G1922)),"Holder",
 IF(ISNUMBER(SEARCH("LUNCH BOX",G1922)),"Lunch Box",
 "Other"))))))))</f>
        <v>Holder</v>
      </c>
    </row>
    <row r="1923" spans="1:24">
      <c r="A1923" s="25" t="s">
        <v>24</v>
      </c>
      <c r="B1923" s="6" t="s">
        <v>2547</v>
      </c>
      <c r="C1923" s="6" t="s">
        <v>26</v>
      </c>
      <c r="D1923" s="26" t="s">
        <v>32</v>
      </c>
      <c r="E1923" s="6" t="s">
        <v>2549</v>
      </c>
      <c r="F1923" s="6"/>
      <c r="G1923" s="6" t="str" cm="1">
        <f t="array" ref="G1923">_xlfn.LET(
 _xlpm.txt, TRIM(E1923),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3PCS -RJ-409</v>
      </c>
      <c r="H1923" s="6" t="str">
        <f t="shared" si="150"/>
        <v>TOTAL NET WT.1200.53 KGS</v>
      </c>
      <c r="I1923" s="6" t="str" cm="1">
        <f t="array" ref="I1923">_xlfn.LET(
 _xlpm.txt, E1923,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23" s="6" t="str" cm="1">
        <f t="array" ref="J1923">_xlfn.LET(
 _xlpm.txt, E1923,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23" s="6" t="e" cm="1">
        <f t="array" ref="K1923">_xlfn.LET(
 _xlpm.txt, E1923,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23" s="6" t="str">
        <f>IFERROR(_xlfn.TEXTAFTER(_xlfn.TEXTBEFORE(E1923," PER"),"USD ")," ")</f>
        <v xml:space="preserve"> </v>
      </c>
      <c r="M1923" s="6" t="e">
        <f t="shared" si="151"/>
        <v>#VALUE!</v>
      </c>
      <c r="N1923" s="6">
        <v>28584</v>
      </c>
      <c r="O1923" s="6" t="s">
        <v>2199</v>
      </c>
      <c r="P1923" s="6">
        <v>38.015878813322097</v>
      </c>
      <c r="Q1923" s="6">
        <v>1086645.8799999999</v>
      </c>
      <c r="R1923" s="6">
        <v>0.58576084458123501</v>
      </c>
      <c r="S1923" s="6">
        <v>16743.387981510001</v>
      </c>
      <c r="T1923" s="27">
        <v>255753</v>
      </c>
      <c r="U1923" s="6">
        <f t="shared" si="152"/>
        <v>38.601639657903334</v>
      </c>
      <c r="V1923" s="6">
        <f t="shared" si="153"/>
        <v>2018</v>
      </c>
      <c r="W1923" s="10" t="str">
        <f>IFERROR(VLOOKUP(VALUE(D1923),'HSN Lookup'!$A:$B,2,0),"Unknown")</f>
        <v>Household Steel Items</v>
      </c>
      <c r="X1923" s="6" t="str">
        <f t="shared" si="154"/>
        <v>Other</v>
      </c>
    </row>
    <row r="1924" spans="1:24">
      <c r="A1924" s="25" t="s">
        <v>24</v>
      </c>
      <c r="B1924" s="6" t="s">
        <v>2547</v>
      </c>
      <c r="C1924" s="6" t="s">
        <v>26</v>
      </c>
      <c r="D1924" s="26" t="s">
        <v>32</v>
      </c>
      <c r="E1924" s="6" t="s">
        <v>2550</v>
      </c>
      <c r="F1924" s="6"/>
      <c r="G1924" s="6" t="str" cm="1">
        <f t="array" ref="G1924">_xlfn.LET(
 _xlpm.txt, TRIM(E1924),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1924" s="6" t="str">
        <f t="shared" si="150"/>
        <v>TOTAL NET WT.3420 KGS</v>
      </c>
      <c r="I1924" s="6" t="str" cm="1">
        <f t="array" ref="I1924">_xlfn.LET(
 _xlpm.txt, E1924,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24" s="6" t="str" cm="1">
        <f t="array" ref="J1924">_xlfn.LET(
 _xlpm.txt, E1924,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24" s="6" t="e" cm="1">
        <f t="array" ref="K1924">_xlfn.LET(
 _xlpm.txt, E1924,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24" s="6" t="str">
        <f>IFERROR(_xlfn.TEXTAFTER(_xlfn.TEXTBEFORE(E1924," PER"),"USD ")," ")</f>
        <v xml:space="preserve"> </v>
      </c>
      <c r="M1924" s="6" t="e">
        <f t="shared" si="151"/>
        <v>#VALUE!</v>
      </c>
      <c r="N1924" s="6">
        <v>36000</v>
      </c>
      <c r="O1924" s="6" t="s">
        <v>1081</v>
      </c>
      <c r="P1924" s="6">
        <v>30.399101666666699</v>
      </c>
      <c r="Q1924" s="6">
        <v>1094367.6599999999</v>
      </c>
      <c r="R1924" s="6">
        <v>0.46839910118130401</v>
      </c>
      <c r="S1924" s="6">
        <v>16862.367642526999</v>
      </c>
      <c r="T1924" s="27">
        <v>257570.4</v>
      </c>
      <c r="U1924" s="6">
        <f t="shared" si="152"/>
        <v>30.867500767848004</v>
      </c>
      <c r="V1924" s="6">
        <f t="shared" si="153"/>
        <v>2018</v>
      </c>
      <c r="W1924" s="10" t="str">
        <f>IFERROR(VLOOKUP(VALUE(D1924),'HSN Lookup'!$A:$B,2,0),"Unknown")</f>
        <v>Household Steel Items</v>
      </c>
      <c r="X1924" s="6" t="str">
        <f t="shared" si="154"/>
        <v>Other</v>
      </c>
    </row>
    <row r="1925" spans="1:24">
      <c r="A1925" s="25" t="s">
        <v>24</v>
      </c>
      <c r="B1925" s="6" t="s">
        <v>2551</v>
      </c>
      <c r="C1925" s="6" t="s">
        <v>26</v>
      </c>
      <c r="D1925" s="26" t="s">
        <v>32</v>
      </c>
      <c r="E1925" s="6" t="s">
        <v>2552</v>
      </c>
      <c r="F1925" s="6"/>
      <c r="G1925" s="6" t="str" cm="1">
        <f t="array" ref="G1925">_xlfn.LET(
 _xlpm.txt, TRIM(E1925),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WALLNUT CRACKER -SL-145</v>
      </c>
      <c r="H1925" s="6" t="str">
        <f t="shared" si="150"/>
        <v>TOTAL NET WT.99.84 KGS</v>
      </c>
      <c r="I1925" s="6" t="str" cm="1">
        <f t="array" ref="I1925">_xlfn.LET(
 _xlpm.txt, E1925,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25" s="6" t="str" cm="1">
        <f t="array" ref="J1925">_xlfn.LET(
 _xlpm.txt, E1925,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25" s="6" t="e" cm="1">
        <f t="array" ref="K1925">_xlfn.LET(
 _xlpm.txt, E1925,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25" s="6" t="str">
        <f>IFERROR(_xlfn.TEXTAFTER(_xlfn.TEXTBEFORE(E1925," PER"),"USD ")," ")</f>
        <v xml:space="preserve"> </v>
      </c>
      <c r="M1925" s="6" t="e">
        <f t="shared" si="151"/>
        <v>#VALUE!</v>
      </c>
      <c r="N1925" s="6">
        <v>480</v>
      </c>
      <c r="O1925" s="6" t="s">
        <v>1081</v>
      </c>
      <c r="P1925" s="6">
        <v>69.970333333333301</v>
      </c>
      <c r="Q1925" s="6">
        <v>33585.760000000002</v>
      </c>
      <c r="R1925" s="6">
        <v>1.0698827726809399</v>
      </c>
      <c r="S1925" s="6">
        <v>513.54373088684997</v>
      </c>
      <c r="T1925" s="27">
        <v>7904.8</v>
      </c>
      <c r="U1925" s="6">
        <f t="shared" si="152"/>
        <v>71.040216106014242</v>
      </c>
      <c r="V1925" s="6">
        <f t="shared" si="153"/>
        <v>2017</v>
      </c>
      <c r="W1925" s="10" t="str">
        <f>IFERROR(VLOOKUP(VALUE(D1925),'HSN Lookup'!$A:$B,2,0),"Unknown")</f>
        <v>Household Steel Items</v>
      </c>
      <c r="X1925" s="6" t="str">
        <f t="shared" si="154"/>
        <v>Other</v>
      </c>
    </row>
    <row r="1926" spans="1:24">
      <c r="A1926" s="25" t="s">
        <v>24</v>
      </c>
      <c r="B1926" s="6" t="s">
        <v>2551</v>
      </c>
      <c r="C1926" s="6" t="s">
        <v>26</v>
      </c>
      <c r="D1926" s="26" t="s">
        <v>32</v>
      </c>
      <c r="E1926" s="6" t="s">
        <v>2553</v>
      </c>
      <c r="F1926" s="6"/>
      <c r="G1926" s="6" t="str" cm="1">
        <f t="array" ref="G1926">_xlfn.LET(
 _xlpm.txt, TRIM(E1926),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-SL-104</v>
      </c>
      <c r="H1926" s="6" t="str">
        <f t="shared" si="150"/>
        <v>TOTAL NET WT.173.16 KGS</v>
      </c>
      <c r="I1926" s="6" t="str" cm="1">
        <f t="array" ref="I1926">_xlfn.LET(
 _xlpm.txt, E1926,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26" s="6" t="str" cm="1">
        <f t="array" ref="J1926">_xlfn.LET(
 _xlpm.txt, E1926,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26" s="6" t="e" cm="1">
        <f t="array" ref="K1926">_xlfn.LET(
 _xlpm.txt, E1926,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26" s="6" t="str">
        <f>IFERROR(_xlfn.TEXTAFTER(_xlfn.TEXTBEFORE(E1926," PER"),"USD ")," ")</f>
        <v xml:space="preserve"> </v>
      </c>
      <c r="M1926" s="6" t="e">
        <f t="shared" si="151"/>
        <v>#VALUE!</v>
      </c>
      <c r="N1926" s="6">
        <v>360</v>
      </c>
      <c r="O1926" s="6" t="s">
        <v>1081</v>
      </c>
      <c r="P1926" s="6">
        <v>180.63772222222201</v>
      </c>
      <c r="Q1926" s="6">
        <v>65029.58</v>
      </c>
      <c r="R1926" s="6">
        <v>2.7620446822969802</v>
      </c>
      <c r="S1926" s="6">
        <v>994.33608562691097</v>
      </c>
      <c r="T1926" s="27">
        <v>15305.4</v>
      </c>
      <c r="U1926" s="6">
        <f t="shared" si="152"/>
        <v>183.399766904519</v>
      </c>
      <c r="V1926" s="6">
        <f t="shared" si="153"/>
        <v>2017</v>
      </c>
      <c r="W1926" s="10" t="str">
        <f>IFERROR(VLOOKUP(VALUE(D1926),'HSN Lookup'!$A:$B,2,0),"Unknown")</f>
        <v>Household Steel Items</v>
      </c>
      <c r="X1926" s="6" t="str">
        <f t="shared" si="154"/>
        <v>Lunch Box</v>
      </c>
    </row>
    <row r="1927" spans="1:24">
      <c r="A1927" s="25" t="s">
        <v>24</v>
      </c>
      <c r="B1927" s="6" t="s">
        <v>2551</v>
      </c>
      <c r="C1927" s="6" t="s">
        <v>26</v>
      </c>
      <c r="D1927" s="26" t="s">
        <v>32</v>
      </c>
      <c r="E1927" s="6" t="s">
        <v>2554</v>
      </c>
      <c r="F1927" s="6"/>
      <c r="G1927" s="6" t="str" cm="1">
        <f t="array" ref="G1927">_xlfn.LET(
 _xlpm.txt, TRIM(E1927),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ROUND-MP-96</v>
      </c>
      <c r="H1927" s="6" t="str">
        <f t="shared" si="150"/>
        <v>TOTAL NET WT.2180.23 KGS</v>
      </c>
      <c r="I1927" s="6" t="str" cm="1">
        <f t="array" ref="I1927">_xlfn.LET(
 _xlpm.txt, E1927,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27" s="6" t="str" cm="1">
        <f t="array" ref="J1927">_xlfn.LET(
 _xlpm.txt, E1927,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27" s="6" t="e" cm="1">
        <f t="array" ref="K1927">_xlfn.LET(
 _xlpm.txt, E1927,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27" s="6" t="str">
        <f>IFERROR(_xlfn.TEXTAFTER(_xlfn.TEXTBEFORE(E1927," PER"),"USD ")," ")</f>
        <v xml:space="preserve"> </v>
      </c>
      <c r="M1927" s="6" t="e">
        <f t="shared" si="151"/>
        <v>#VALUE!</v>
      </c>
      <c r="N1927" s="6">
        <v>10188</v>
      </c>
      <c r="O1927" s="6" t="s">
        <v>1081</v>
      </c>
      <c r="P1927" s="6">
        <v>49.907414605418097</v>
      </c>
      <c r="Q1927" s="6">
        <v>508456.74</v>
      </c>
      <c r="R1927" s="6">
        <v>0.763110315067556</v>
      </c>
      <c r="S1927" s="6">
        <v>7774.5678899082604</v>
      </c>
      <c r="T1927" s="27">
        <v>119670.39999999999</v>
      </c>
      <c r="U1927" s="6">
        <f t="shared" si="152"/>
        <v>50.670524920485654</v>
      </c>
      <c r="V1927" s="6">
        <f t="shared" si="153"/>
        <v>2017</v>
      </c>
      <c r="W1927" s="10" t="str">
        <f>IFERROR(VLOOKUP(VALUE(D1927),'HSN Lookup'!$A:$B,2,0),"Unknown")</f>
        <v>Household Steel Items</v>
      </c>
      <c r="X1927" s="6" t="str">
        <f t="shared" si="154"/>
        <v>Holder</v>
      </c>
    </row>
    <row r="1928" spans="1:24">
      <c r="A1928" s="25" t="s">
        <v>24</v>
      </c>
      <c r="B1928" s="6" t="s">
        <v>2555</v>
      </c>
      <c r="C1928" s="6" t="s">
        <v>26</v>
      </c>
      <c r="D1928" s="26" t="s">
        <v>32</v>
      </c>
      <c r="E1928" s="6" t="s">
        <v>2385</v>
      </c>
      <c r="F1928" s="6" t="str">
        <f>LEFT(E1928, FIND(" ", E1928)-1)</f>
        <v>KWB-600F</v>
      </c>
      <c r="G1928" s="6" t="str" cm="1">
        <f t="array" ref="G1928">_xlfn.LET(
 _xlpm.txt, TRIM(E1928),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1928" s="6" t="str">
        <f t="shared" si="150"/>
        <v>KWB-600F</v>
      </c>
      <c r="I1928" s="6" t="str" cm="1">
        <f t="array" ref="I1928">_xlfn.LET(
 _xlpm.txt, E1928,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28" s="6" t="str" cm="1">
        <f t="array" ref="J1928">_xlfn.LET(
 _xlpm.txt, E1928,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28" s="6" t="e" cm="1">
        <f t="array" ref="K1928">_xlfn.LET(
 _xlpm.txt, E1928,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28" s="6" t="str">
        <f>IFERROR(_xlfn.TEXTAFTER(_xlfn.TEXTBEFORE(E1928," PER"),"USD ")," ")</f>
        <v xml:space="preserve"> </v>
      </c>
      <c r="M1928" s="6" t="e">
        <f t="shared" si="151"/>
        <v>#VALUE!</v>
      </c>
      <c r="N1928" s="6">
        <v>50400</v>
      </c>
      <c r="O1928" s="6" t="s">
        <v>1081</v>
      </c>
      <c r="P1928" s="6">
        <v>76.833174603174598</v>
      </c>
      <c r="Q1928" s="6">
        <v>3872392</v>
      </c>
      <c r="R1928" s="6">
        <v>1.1606219728576199</v>
      </c>
      <c r="S1928" s="6">
        <v>58495.347432024202</v>
      </c>
      <c r="T1928" s="27">
        <v>911406.2</v>
      </c>
      <c r="U1928" s="6">
        <f t="shared" si="152"/>
        <v>77.993796576032224</v>
      </c>
      <c r="V1928" s="6">
        <f t="shared" si="153"/>
        <v>2017</v>
      </c>
      <c r="W1928" s="10" t="str">
        <f>IFERROR(VLOOKUP(VALUE(D1928),'HSN Lookup'!$A:$B,2,0),"Unknown")</f>
        <v>Household Steel Items</v>
      </c>
      <c r="X1928" s="6" t="str">
        <f t="shared" si="154"/>
        <v>Other</v>
      </c>
    </row>
    <row r="1929" spans="1:24">
      <c r="A1929" s="25" t="s">
        <v>24</v>
      </c>
      <c r="B1929" s="6" t="s">
        <v>2556</v>
      </c>
      <c r="C1929" s="6" t="s">
        <v>26</v>
      </c>
      <c r="D1929" s="26" t="s">
        <v>32</v>
      </c>
      <c r="E1929" s="6" t="s">
        <v>2557</v>
      </c>
      <c r="F1929" s="6"/>
      <c r="G1929" s="6" t="str" cm="1">
        <f t="array" ref="G1929">_xlfn.LET(
 _xlpm.txt, TRIM(E1929),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S-308-C6 -NP-20</v>
      </c>
      <c r="H1929" s="6" t="str">
        <f t="shared" si="150"/>
        <v>TOTAL NET WT. 1514.38 KGS</v>
      </c>
      <c r="I1929" s="6" t="str" cm="1">
        <f t="array" ref="I1929">_xlfn.LET(
 _xlpm.txt, E1929,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29" s="6" t="str" cm="1">
        <f t="array" ref="J1929">_xlfn.LET(
 _xlpm.txt, E1929,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29" s="6" t="e" cm="1">
        <f t="array" ref="K1929">_xlfn.LET(
 _xlpm.txt, E1929,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29" s="6" t="str">
        <f>IFERROR(_xlfn.TEXTAFTER(_xlfn.TEXTBEFORE(E1929," PER"),"USD ")," ")</f>
        <v xml:space="preserve"> </v>
      </c>
      <c r="M1929" s="6" t="e">
        <f t="shared" si="151"/>
        <v>#VALUE!</v>
      </c>
      <c r="N1929" s="6">
        <v>8856</v>
      </c>
      <c r="O1929" s="6" t="s">
        <v>1081</v>
      </c>
      <c r="P1929" s="6">
        <v>75.800460704607005</v>
      </c>
      <c r="Q1929" s="6">
        <v>671288.88</v>
      </c>
      <c r="R1929" s="6">
        <v>1.1450220650242799</v>
      </c>
      <c r="S1929" s="6">
        <v>10140.315407855</v>
      </c>
      <c r="T1929" s="27">
        <v>157994.6</v>
      </c>
      <c r="U1929" s="6">
        <f t="shared" si="152"/>
        <v>76.945482769631283</v>
      </c>
      <c r="V1929" s="6">
        <f t="shared" si="153"/>
        <v>2017</v>
      </c>
      <c r="W1929" s="10" t="str">
        <f>IFERROR(VLOOKUP(VALUE(D1929),'HSN Lookup'!$A:$B,2,0),"Unknown")</f>
        <v>Household Steel Items</v>
      </c>
      <c r="X1929" s="6" t="str">
        <f t="shared" si="154"/>
        <v>Other</v>
      </c>
    </row>
    <row r="1930" spans="1:24">
      <c r="A1930" s="25" t="s">
        <v>24</v>
      </c>
      <c r="B1930" s="6" t="s">
        <v>2556</v>
      </c>
      <c r="C1930" s="6" t="s">
        <v>26</v>
      </c>
      <c r="D1930" s="26" t="s">
        <v>32</v>
      </c>
      <c r="E1930" s="6" t="s">
        <v>2558</v>
      </c>
      <c r="F1930" s="6"/>
      <c r="G1930" s="6" t="str" cm="1">
        <f t="array" ref="G1930">_xlfn.LET(
 _xlpm.txt, TRIM(E1930),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930" s="6" t="str">
        <f t="shared" si="150"/>
        <v>TOTAL NET WT.1388.84 KGS</v>
      </c>
      <c r="I1930" s="6" t="str" cm="1">
        <f t="array" ref="I1930">_xlfn.LET(
 _xlpm.txt, E1930,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30" s="6" t="str" cm="1">
        <f t="array" ref="J1930">_xlfn.LET(
 _xlpm.txt, E1930,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30" s="6" t="e" cm="1">
        <f t="array" ref="K1930">_xlfn.LET(
 _xlpm.txt, E1930,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30" s="6" t="str">
        <f>IFERROR(_xlfn.TEXTAFTER(_xlfn.TEXTBEFORE(E1930," PER"),"USD ")," ")</f>
        <v xml:space="preserve"> </v>
      </c>
      <c r="M1930" s="6" t="e">
        <f t="shared" si="151"/>
        <v>#VALUE!</v>
      </c>
      <c r="N1930" s="6">
        <v>8028</v>
      </c>
      <c r="O1930" s="6" t="s">
        <v>1081</v>
      </c>
      <c r="P1930" s="6">
        <v>83.552001743896398</v>
      </c>
      <c r="Q1930" s="6">
        <v>670755.47</v>
      </c>
      <c r="R1930" s="6">
        <v>1.2621148299682201</v>
      </c>
      <c r="S1930" s="6">
        <v>10132.2578549849</v>
      </c>
      <c r="T1930" s="27">
        <v>157869</v>
      </c>
      <c r="U1930" s="6">
        <f t="shared" si="152"/>
        <v>84.814116573864624</v>
      </c>
      <c r="V1930" s="6">
        <f t="shared" si="153"/>
        <v>2017</v>
      </c>
      <c r="W1930" s="10" t="str">
        <f>IFERROR(VLOOKUP(VALUE(D1930),'HSN Lookup'!$A:$B,2,0),"Unknown")</f>
        <v>Household Steel Items</v>
      </c>
      <c r="X1930" s="6" t="str">
        <f t="shared" si="154"/>
        <v>Other</v>
      </c>
    </row>
    <row r="1931" spans="1:24">
      <c r="A1931" s="25" t="s">
        <v>24</v>
      </c>
      <c r="B1931" s="6" t="s">
        <v>2556</v>
      </c>
      <c r="C1931" s="6" t="s">
        <v>26</v>
      </c>
      <c r="D1931" s="26" t="s">
        <v>32</v>
      </c>
      <c r="E1931" s="6" t="s">
        <v>2559</v>
      </c>
      <c r="F1931" s="6"/>
      <c r="G1931" s="6" t="str" cm="1">
        <f t="array" ref="G1931">_xlfn.LET(
 _xlpm.txt, TRIM(E1931),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1931" s="6" t="str">
        <f t="shared" si="150"/>
        <v>TOTAL NET WT. 2370.00KGS</v>
      </c>
      <c r="I1931" s="6" t="str" cm="1">
        <f t="array" ref="I1931">_xlfn.LET(
 _xlpm.txt, E1931,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31" s="6" t="str" cm="1">
        <f t="array" ref="J1931">_xlfn.LET(
 _xlpm.txt, E1931,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31" s="6" t="e" cm="1">
        <f t="array" ref="K1931">_xlfn.LET(
 _xlpm.txt, E1931,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31" s="6" t="str">
        <f>IFERROR(_xlfn.TEXTAFTER(_xlfn.TEXTBEFORE(E1931," PER"),"USD ")," ")</f>
        <v xml:space="preserve"> </v>
      </c>
      <c r="M1931" s="6" t="e">
        <f t="shared" si="151"/>
        <v>#VALUE!</v>
      </c>
      <c r="N1931" s="6">
        <v>30000</v>
      </c>
      <c r="O1931" s="6" t="s">
        <v>1081</v>
      </c>
      <c r="P1931" s="6">
        <v>36.263774333333302</v>
      </c>
      <c r="Q1931" s="6">
        <v>1087913.23</v>
      </c>
      <c r="R1931" s="6">
        <v>0.54779115307149995</v>
      </c>
      <c r="S1931" s="6">
        <v>16433.734592145</v>
      </c>
      <c r="T1931" s="27">
        <v>256051.20000000001</v>
      </c>
      <c r="U1931" s="6">
        <f t="shared" si="152"/>
        <v>36.811565486404803</v>
      </c>
      <c r="V1931" s="6">
        <f t="shared" si="153"/>
        <v>2017</v>
      </c>
      <c r="W1931" s="10" t="str">
        <f>IFERROR(VLOOKUP(VALUE(D1931),'HSN Lookup'!$A:$B,2,0),"Unknown")</f>
        <v>Household Steel Items</v>
      </c>
      <c r="X1931" s="6" t="str">
        <f t="shared" si="154"/>
        <v>Other</v>
      </c>
    </row>
    <row r="1932" spans="1:24">
      <c r="A1932" s="25" t="s">
        <v>24</v>
      </c>
      <c r="B1932" s="6" t="s">
        <v>2556</v>
      </c>
      <c r="C1932" s="6" t="s">
        <v>26</v>
      </c>
      <c r="D1932" s="26" t="s">
        <v>32</v>
      </c>
      <c r="E1932" s="6" t="s">
        <v>2560</v>
      </c>
      <c r="F1932" s="6"/>
      <c r="G1932" s="6" t="str" cm="1">
        <f t="array" ref="G1932">_xlfn.LET(
 _xlpm.txt, TRIM(E1932),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 PCS SET-RM2628</v>
      </c>
      <c r="H1932" s="6" t="str">
        <f t="shared" si="150"/>
        <v>TOTAL NET WT.2330.20 KGS</v>
      </c>
      <c r="I1932" s="6" t="str" cm="1">
        <f t="array" ref="I1932">_xlfn.LET(
 _xlpm.txt, E1932,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32" s="6" t="str" cm="1">
        <f t="array" ref="J1932">_xlfn.LET(
 _xlpm.txt, E1932,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32" s="6" t="e" cm="1">
        <f t="array" ref="K1932">_xlfn.LET(
 _xlpm.txt, E1932,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32" s="6" t="str">
        <f>IFERROR(_xlfn.TEXTAFTER(_xlfn.TEXTBEFORE(E1932," PER"),"USD ")," ")</f>
        <v xml:space="preserve"> </v>
      </c>
      <c r="M1932" s="6" t="e">
        <f t="shared" si="151"/>
        <v>#VALUE!</v>
      </c>
      <c r="N1932" s="6">
        <v>68760</v>
      </c>
      <c r="O1932" s="6" t="s">
        <v>2199</v>
      </c>
      <c r="P1932" s="6">
        <v>31.415267888307199</v>
      </c>
      <c r="Q1932" s="6">
        <v>2160113.8199999998</v>
      </c>
      <c r="R1932" s="6">
        <v>0.47455087444572702</v>
      </c>
      <c r="S1932" s="6">
        <v>32630.118126888199</v>
      </c>
      <c r="T1932" s="27">
        <v>508404.4</v>
      </c>
      <c r="U1932" s="6">
        <f t="shared" si="152"/>
        <v>31.889818762752924</v>
      </c>
      <c r="V1932" s="6">
        <f t="shared" si="153"/>
        <v>2017</v>
      </c>
      <c r="W1932" s="10" t="str">
        <f>IFERROR(VLOOKUP(VALUE(D1932),'HSN Lookup'!$A:$B,2,0),"Unknown")</f>
        <v>Household Steel Items</v>
      </c>
      <c r="X1932" s="6" t="str">
        <f t="shared" si="154"/>
        <v>Other</v>
      </c>
    </row>
    <row r="1933" spans="1:24">
      <c r="A1933" s="25" t="s">
        <v>24</v>
      </c>
      <c r="B1933" s="6" t="s">
        <v>2561</v>
      </c>
      <c r="C1933" s="6" t="s">
        <v>26</v>
      </c>
      <c r="D1933" s="26" t="s">
        <v>32</v>
      </c>
      <c r="E1933" s="6" t="s">
        <v>2562</v>
      </c>
      <c r="F1933" s="6"/>
      <c r="G1933" s="6" t="str" cm="1">
        <f t="array" ref="G1933">_xlfn.LET(
 _xlpm.txt, TRIM(E1933),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933" s="6" t="str">
        <f t="shared" si="150"/>
        <v>TOTAL NET WT.1192.32 KGS</v>
      </c>
      <c r="I1933" s="6" t="str" cm="1">
        <f t="array" ref="I1933">_xlfn.LET(
 _xlpm.txt, E1933,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33" s="6" t="str" cm="1">
        <f t="array" ref="J1933">_xlfn.LET(
 _xlpm.txt, E1933,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33" s="6" t="e" cm="1">
        <f t="array" ref="K1933">_xlfn.LET(
 _xlpm.txt, E1933,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33" s="6" t="str">
        <f>IFERROR(_xlfn.TEXTAFTER(_xlfn.TEXTBEFORE(E1933," PER"),"USD ")," ")</f>
        <v xml:space="preserve"> </v>
      </c>
      <c r="M1933" s="6" t="e">
        <f t="shared" si="151"/>
        <v>#VALUE!</v>
      </c>
      <c r="N1933" s="6">
        <v>25920</v>
      </c>
      <c r="O1933" s="6" t="s">
        <v>1081</v>
      </c>
      <c r="P1933" s="6">
        <v>22.402829089506199</v>
      </c>
      <c r="Q1933" s="6">
        <v>580681.32999999996</v>
      </c>
      <c r="R1933" s="6">
        <v>0.33841131555145298</v>
      </c>
      <c r="S1933" s="6">
        <v>8771.6212990936492</v>
      </c>
      <c r="T1933" s="27">
        <v>136669.20000000001</v>
      </c>
      <c r="U1933" s="6">
        <f t="shared" si="152"/>
        <v>22.741240405057653</v>
      </c>
      <c r="V1933" s="6">
        <f t="shared" si="153"/>
        <v>2017</v>
      </c>
      <c r="W1933" s="10" t="str">
        <f>IFERROR(VLOOKUP(VALUE(D1933),'HSN Lookup'!$A:$B,2,0),"Unknown")</f>
        <v>Household Steel Items</v>
      </c>
      <c r="X1933" s="6" t="str">
        <f t="shared" si="154"/>
        <v>Tea Strainer</v>
      </c>
    </row>
    <row r="1934" spans="1:24">
      <c r="A1934" s="25" t="s">
        <v>24</v>
      </c>
      <c r="B1934" s="6" t="s">
        <v>2561</v>
      </c>
      <c r="C1934" s="6" t="s">
        <v>26</v>
      </c>
      <c r="D1934" s="26" t="s">
        <v>32</v>
      </c>
      <c r="E1934" s="6" t="s">
        <v>2563</v>
      </c>
      <c r="F1934" s="6"/>
      <c r="G1934" s="6" t="str" cm="1">
        <f t="array" ref="G1934">_xlfn.LET(
 _xlpm.txt, TRIM(E1934),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PIZZA CUTTER-RJ-388</v>
      </c>
      <c r="H1934" s="6" t="str">
        <f t="shared" si="150"/>
        <v>TOTAL NET WT.1935.36 KGS</v>
      </c>
      <c r="I1934" s="6" t="str" cm="1">
        <f t="array" ref="I1934">_xlfn.LET(
 _xlpm.txt, E1934,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34" s="6" t="str" cm="1">
        <f t="array" ref="J1934">_xlfn.LET(
 _xlpm.txt, E1934,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34" s="6" t="e" cm="1">
        <f t="array" ref="K1934">_xlfn.LET(
 _xlpm.txt, E1934,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34" s="6" t="str">
        <f>IFERROR(_xlfn.TEXTAFTER(_xlfn.TEXTBEFORE(E1934," PER"),"USD ")," ")</f>
        <v xml:space="preserve"> </v>
      </c>
      <c r="M1934" s="6" t="e">
        <f t="shared" si="151"/>
        <v>#VALUE!</v>
      </c>
      <c r="N1934" s="6">
        <v>20160</v>
      </c>
      <c r="O1934" s="6" t="s">
        <v>1081</v>
      </c>
      <c r="P1934" s="6">
        <v>34.299983630952397</v>
      </c>
      <c r="Q1934" s="6">
        <v>691487.67</v>
      </c>
      <c r="R1934" s="6">
        <v>0.51812664095094196</v>
      </c>
      <c r="S1934" s="6">
        <v>10445.433081571</v>
      </c>
      <c r="T1934" s="27">
        <v>162748.6</v>
      </c>
      <c r="U1934" s="6">
        <f t="shared" si="152"/>
        <v>34.818110271903336</v>
      </c>
      <c r="V1934" s="6">
        <f t="shared" si="153"/>
        <v>2017</v>
      </c>
      <c r="W1934" s="10" t="str">
        <f>IFERROR(VLOOKUP(VALUE(D1934),'HSN Lookup'!$A:$B,2,0),"Unknown")</f>
        <v>Household Steel Items</v>
      </c>
      <c r="X1934" s="6" t="str">
        <f t="shared" si="154"/>
        <v>Other</v>
      </c>
    </row>
    <row r="1935" spans="1:24">
      <c r="A1935" s="25" t="s">
        <v>24</v>
      </c>
      <c r="B1935" s="6" t="s">
        <v>2564</v>
      </c>
      <c r="C1935" s="6" t="s">
        <v>26</v>
      </c>
      <c r="D1935" s="26" t="s">
        <v>32</v>
      </c>
      <c r="E1935" s="6" t="s">
        <v>2565</v>
      </c>
      <c r="F1935" s="6"/>
      <c r="G1935" s="6" t="str" cm="1">
        <f t="array" ref="G1935">_xlfn.LET(
 _xlpm.txt, TRIM(E1935),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JAR - SALT &amp; PEPPER-MP-009</v>
      </c>
      <c r="H1935" s="6" t="str">
        <f t="shared" si="150"/>
        <v>TOTAL NET WT.1857.60KGS</v>
      </c>
      <c r="I1935" s="6" t="str" cm="1">
        <f t="array" ref="I1935">_xlfn.LET(
 _xlpm.txt, E1935,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35" s="6" t="str" cm="1">
        <f t="array" ref="J1935">_xlfn.LET(
 _xlpm.txt, E1935,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35" s="6" t="e" cm="1">
        <f t="array" ref="K1935">_xlfn.LET(
 _xlpm.txt, E1935,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35" s="6" t="str">
        <f>IFERROR(_xlfn.TEXTAFTER(_xlfn.TEXTBEFORE(E1935," PER"),"USD ")," ")</f>
        <v xml:space="preserve"> </v>
      </c>
      <c r="M1935" s="6" t="e">
        <f t="shared" si="151"/>
        <v>#VALUE!</v>
      </c>
      <c r="N1935" s="6">
        <v>43200</v>
      </c>
      <c r="O1935" s="6" t="s">
        <v>1081</v>
      </c>
      <c r="P1935" s="6">
        <v>16.728157407407402</v>
      </c>
      <c r="Q1935" s="6">
        <v>722656.4</v>
      </c>
      <c r="R1935" s="6">
        <v>0.252691199507665</v>
      </c>
      <c r="S1935" s="6">
        <v>10916.2598187311</v>
      </c>
      <c r="T1935" s="27">
        <v>170084.4</v>
      </c>
      <c r="U1935" s="6">
        <f t="shared" si="152"/>
        <v>16.980848606915067</v>
      </c>
      <c r="V1935" s="6">
        <f t="shared" si="153"/>
        <v>2017</v>
      </c>
      <c r="W1935" s="10" t="str">
        <f>IFERROR(VLOOKUP(VALUE(D1935),'HSN Lookup'!$A:$B,2,0),"Unknown")</f>
        <v>Household Steel Items</v>
      </c>
      <c r="X1935" s="6" t="str">
        <f t="shared" si="154"/>
        <v>Other</v>
      </c>
    </row>
    <row r="1936" spans="1:24">
      <c r="A1936" s="25" t="s">
        <v>24</v>
      </c>
      <c r="B1936" s="6" t="s">
        <v>2564</v>
      </c>
      <c r="C1936" s="6" t="s">
        <v>26</v>
      </c>
      <c r="D1936" s="26" t="s">
        <v>32</v>
      </c>
      <c r="E1936" s="6" t="s">
        <v>2566</v>
      </c>
      <c r="F1936" s="6"/>
      <c r="G1936" s="6" t="str" cm="1">
        <f t="array" ref="G1936">_xlfn.LET(
 _xlpm.txt, TRIM(E1936),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S-308-C6 -NP-20</v>
      </c>
      <c r="H1936" s="6" t="str">
        <f t="shared" si="150"/>
        <v>TOTAL N - ET WT. 1836 KGS</v>
      </c>
      <c r="I1936" s="6" t="str" cm="1">
        <f t="array" ref="I1936">_xlfn.LET(
 _xlpm.txt, E1936,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36" s="6" t="str" cm="1">
        <f t="array" ref="J1936">_xlfn.LET(
 _xlpm.txt, E1936,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36" s="6" t="e" cm="1">
        <f t="array" ref="K1936">_xlfn.LET(
 _xlpm.txt, E1936,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36" s="6" t="str">
        <f>IFERROR(_xlfn.TEXTAFTER(_xlfn.TEXTBEFORE(E1936," PER"),"USD ")," ")</f>
        <v xml:space="preserve"> </v>
      </c>
      <c r="M1936" s="6" t="e">
        <f t="shared" si="151"/>
        <v>#VALUE!</v>
      </c>
      <c r="N1936" s="6">
        <v>10800</v>
      </c>
      <c r="O1936" s="6" t="s">
        <v>1081</v>
      </c>
      <c r="P1936" s="6">
        <v>75.766925925925904</v>
      </c>
      <c r="Q1936" s="6">
        <v>818282.8</v>
      </c>
      <c r="R1936" s="6">
        <v>1.1445154973704801</v>
      </c>
      <c r="S1936" s="6">
        <v>12360.7673716012</v>
      </c>
      <c r="T1936" s="27">
        <v>192591.1</v>
      </c>
      <c r="U1936" s="6">
        <f t="shared" si="152"/>
        <v>76.911441423296381</v>
      </c>
      <c r="V1936" s="6">
        <f t="shared" si="153"/>
        <v>2017</v>
      </c>
      <c r="W1936" s="10" t="str">
        <f>IFERROR(VLOOKUP(VALUE(D1936),'HSN Lookup'!$A:$B,2,0),"Unknown")</f>
        <v>Household Steel Items</v>
      </c>
      <c r="X1936" s="6" t="str">
        <f t="shared" si="154"/>
        <v>Other</v>
      </c>
    </row>
    <row r="1937" spans="1:24">
      <c r="A1937" s="25" t="s">
        <v>24</v>
      </c>
      <c r="B1937" s="6" t="s">
        <v>2564</v>
      </c>
      <c r="C1937" s="6" t="s">
        <v>26</v>
      </c>
      <c r="D1937" s="26" t="s">
        <v>32</v>
      </c>
      <c r="E1937" s="6" t="s">
        <v>2567</v>
      </c>
      <c r="F1937" s="6"/>
      <c r="G1937" s="6" t="str" cm="1">
        <f t="array" ref="G1937">_xlfn.LET(
 _xlpm.txt, TRIM(E1937),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937" s="6" t="str">
        <f t="shared" si="150"/>
        <v>TOTAL NET WT - . 2377.73 KGS</v>
      </c>
      <c r="I1937" s="6" t="str" cm="1">
        <f t="array" ref="I1937">_xlfn.LET(
 _xlpm.txt, E1937,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37" s="6" t="str" cm="1">
        <f t="array" ref="J1937">_xlfn.LET(
 _xlpm.txt, E1937,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37" s="6" t="e" cm="1">
        <f t="array" ref="K1937">_xlfn.LET(
 _xlpm.txt, E1937,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37" s="6" t="str">
        <f>IFERROR(_xlfn.TEXTAFTER(_xlfn.TEXTBEFORE(E1937," PER"),"USD ")," ")</f>
        <v xml:space="preserve"> </v>
      </c>
      <c r="M1937" s="6" t="e">
        <f t="shared" si="151"/>
        <v>#VALUE!</v>
      </c>
      <c r="N1937" s="6">
        <v>13824</v>
      </c>
      <c r="O1937" s="6" t="s">
        <v>1081</v>
      </c>
      <c r="P1937" s="6">
        <v>83.515036892361096</v>
      </c>
      <c r="Q1937" s="6">
        <v>1154511.8700000001</v>
      </c>
      <c r="R1937" s="6">
        <v>1.2615564485250901</v>
      </c>
      <c r="S1937" s="6">
        <v>17439.7563444109</v>
      </c>
      <c r="T1937" s="27">
        <v>271725.90000000002</v>
      </c>
      <c r="U1937" s="6">
        <f t="shared" si="152"/>
        <v>84.77659334088618</v>
      </c>
      <c r="V1937" s="6">
        <f t="shared" si="153"/>
        <v>2017</v>
      </c>
      <c r="W1937" s="10" t="str">
        <f>IFERROR(VLOOKUP(VALUE(D1937),'HSN Lookup'!$A:$B,2,0),"Unknown")</f>
        <v>Household Steel Items</v>
      </c>
      <c r="X1937" s="6" t="str">
        <f t="shared" si="154"/>
        <v>Other</v>
      </c>
    </row>
    <row r="1938" spans="1:24">
      <c r="A1938" s="25" t="s">
        <v>24</v>
      </c>
      <c r="B1938" s="6" t="s">
        <v>2568</v>
      </c>
      <c r="C1938" s="6" t="s">
        <v>26</v>
      </c>
      <c r="D1938" s="26" t="s">
        <v>32</v>
      </c>
      <c r="E1938" s="6" t="s">
        <v>2569</v>
      </c>
      <c r="F1938" s="6" t="str">
        <f>LEFT(E1938, FIND(" ", E1938)-1)</f>
        <v>KWP-1000B</v>
      </c>
      <c r="G1938" s="6" t="str" cm="1">
        <f t="array" ref="G1938">_xlfn.LET(
 _xlpm.txt, TRIM(E1938),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1000ML -</v>
      </c>
      <c r="H1938" s="6" t="str">
        <f t="shared" si="150"/>
        <v>KWP-1000B</v>
      </c>
      <c r="I1938" s="6" t="str" cm="1">
        <f t="array" ref="I1938">_xlfn.LET(
 _xlpm.txt, E1938,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38" s="6" t="str" cm="1">
        <f t="array" ref="J1938">_xlfn.LET(
 _xlpm.txt, E1938,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38" s="6" t="e" cm="1">
        <f t="array" ref="K1938">_xlfn.LET(
 _xlpm.txt, E1938,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38" s="6" t="str">
        <f>IFERROR(_xlfn.TEXTAFTER(_xlfn.TEXTBEFORE(E1938," PER"),"USD ")," ")</f>
        <v xml:space="preserve"> </v>
      </c>
      <c r="M1938" s="6" t="e">
        <f t="shared" si="151"/>
        <v>#VALUE!</v>
      </c>
      <c r="N1938" s="6">
        <v>18000</v>
      </c>
      <c r="O1938" s="6" t="s">
        <v>1081</v>
      </c>
      <c r="P1938" s="6">
        <v>109.806775</v>
      </c>
      <c r="Q1938" s="6">
        <v>1976521.95</v>
      </c>
      <c r="R1938" s="6">
        <v>1.67900267584098</v>
      </c>
      <c r="S1938" s="6">
        <v>30222.048165137599</v>
      </c>
      <c r="T1938" s="27">
        <v>465194.2</v>
      </c>
      <c r="U1938" s="6">
        <f t="shared" si="152"/>
        <v>111.48577767584098</v>
      </c>
      <c r="V1938" s="6">
        <f t="shared" si="153"/>
        <v>2017</v>
      </c>
      <c r="W1938" s="10" t="str">
        <f>IFERROR(VLOOKUP(VALUE(D1938),'HSN Lookup'!$A:$B,2,0),"Unknown")</f>
        <v>Household Steel Items</v>
      </c>
      <c r="X1938" s="6" t="str">
        <f t="shared" si="154"/>
        <v>Other</v>
      </c>
    </row>
    <row r="1939" spans="1:24">
      <c r="A1939" s="25" t="s">
        <v>24</v>
      </c>
      <c r="B1939" s="6" t="s">
        <v>2568</v>
      </c>
      <c r="C1939" s="6" t="s">
        <v>26</v>
      </c>
      <c r="D1939" s="26" t="s">
        <v>32</v>
      </c>
      <c r="E1939" s="6" t="s">
        <v>2570</v>
      </c>
      <c r="F1939" s="6" t="str">
        <f>LEFT(E1939, FIND(" ", E1939)-1)</f>
        <v>KWP-600B</v>
      </c>
      <c r="G1939" s="6" t="str" cm="1">
        <f t="array" ref="G1939">_xlfn.LET(
 _xlpm.txt, TRIM(E1939),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SS OIL POT 600ML -</v>
      </c>
      <c r="H1939" s="6" t="str">
        <f t="shared" si="150"/>
        <v>KWP-600B</v>
      </c>
      <c r="I1939" s="6" t="str" cm="1">
        <f t="array" ref="I1939">_xlfn.LET(
 _xlpm.txt, E1939,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39" s="6" t="str" cm="1">
        <f t="array" ref="J1939">_xlfn.LET(
 _xlpm.txt, E1939,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39" s="6" t="e" cm="1">
        <f t="array" ref="K1939">_xlfn.LET(
 _xlpm.txt, E1939,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39" s="6" t="str">
        <f>IFERROR(_xlfn.TEXTAFTER(_xlfn.TEXTBEFORE(E1939," PER"),"USD ")," ")</f>
        <v xml:space="preserve"> </v>
      </c>
      <c r="M1939" s="6" t="e">
        <f t="shared" si="151"/>
        <v>#VALUE!</v>
      </c>
      <c r="N1939" s="6">
        <v>6000</v>
      </c>
      <c r="O1939" s="6" t="s">
        <v>1081</v>
      </c>
      <c r="P1939" s="6">
        <v>89.962176666666707</v>
      </c>
      <c r="Q1939" s="6">
        <v>539773.06000000006</v>
      </c>
      <c r="R1939" s="6">
        <v>1.37556845056065</v>
      </c>
      <c r="S1939" s="6">
        <v>8253.4107033639193</v>
      </c>
      <c r="T1939" s="27">
        <v>127041</v>
      </c>
      <c r="U1939" s="6">
        <f t="shared" si="152"/>
        <v>91.337745117227357</v>
      </c>
      <c r="V1939" s="6">
        <f t="shared" si="153"/>
        <v>2017</v>
      </c>
      <c r="W1939" s="10" t="str">
        <f>IFERROR(VLOOKUP(VALUE(D1939),'HSN Lookup'!$A:$B,2,0),"Unknown")</f>
        <v>Household Steel Items</v>
      </c>
      <c r="X1939" s="6" t="str">
        <f t="shared" si="154"/>
        <v>Other</v>
      </c>
    </row>
    <row r="1940" spans="1:24">
      <c r="A1940" s="25" t="s">
        <v>24</v>
      </c>
      <c r="B1940" s="6" t="s">
        <v>2571</v>
      </c>
      <c r="C1940" s="6" t="s">
        <v>26</v>
      </c>
      <c r="D1940" s="26" t="s">
        <v>32</v>
      </c>
      <c r="E1940" s="6" t="s">
        <v>2572</v>
      </c>
      <c r="F1940" s="6"/>
      <c r="G1940" s="6" t="str" cm="1">
        <f t="array" ref="G1940">_xlfn.LET(
 _xlpm.txt, TRIM(E1940),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-SL-07</v>
      </c>
      <c r="H1940" s="6" t="str">
        <f t="shared" si="150"/>
        <v>TOTAL NET WT.432.48 KGS</v>
      </c>
      <c r="I1940" s="6" t="str" cm="1">
        <f t="array" ref="I1940">_xlfn.LET(
 _xlpm.txt, E1940,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40" s="6" t="str" cm="1">
        <f t="array" ref="J1940">_xlfn.LET(
 _xlpm.txt, E1940,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40" s="6" t="e" cm="1">
        <f t="array" ref="K1940">_xlfn.LET(
 _xlpm.txt, E1940,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40" s="6" t="str">
        <f>IFERROR(_xlfn.TEXTAFTER(_xlfn.TEXTBEFORE(E1940," PER"),"USD ")," ")</f>
        <v xml:space="preserve"> </v>
      </c>
      <c r="M1940" s="6" t="e">
        <f t="shared" si="151"/>
        <v>#VALUE!</v>
      </c>
      <c r="N1940" s="6">
        <v>2040</v>
      </c>
      <c r="O1940" s="6" t="s">
        <v>1081</v>
      </c>
      <c r="P1940" s="6">
        <v>120.829617647059</v>
      </c>
      <c r="Q1940" s="6">
        <v>246492.42</v>
      </c>
      <c r="R1940" s="6">
        <v>1.8475476704443199</v>
      </c>
      <c r="S1940" s="6">
        <v>3768.9972477064198</v>
      </c>
      <c r="T1940" s="27">
        <v>58014.400000000001</v>
      </c>
      <c r="U1940" s="6">
        <f t="shared" si="152"/>
        <v>122.67716531750331</v>
      </c>
      <c r="V1940" s="6">
        <f t="shared" si="153"/>
        <v>2017</v>
      </c>
      <c r="W1940" s="10" t="str">
        <f>IFERROR(VLOOKUP(VALUE(D1940),'HSN Lookup'!$A:$B,2,0),"Unknown")</f>
        <v>Household Steel Items</v>
      </c>
      <c r="X1940" s="6" t="str">
        <f t="shared" si="154"/>
        <v>Other</v>
      </c>
    </row>
    <row r="1941" spans="1:24">
      <c r="A1941" s="25" t="s">
        <v>24</v>
      </c>
      <c r="B1941" s="6" t="s">
        <v>2571</v>
      </c>
      <c r="C1941" s="6" t="s">
        <v>26</v>
      </c>
      <c r="D1941" s="26" t="s">
        <v>32</v>
      </c>
      <c r="E1941" s="6" t="s">
        <v>2573</v>
      </c>
      <c r="F1941" s="6"/>
      <c r="G1941" s="6" t="str" cm="1">
        <f t="array" ref="G1941">_xlfn.LET(
 _xlpm.txt, TRIM(E1941),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-NP-03</v>
      </c>
      <c r="H1941" s="6" t="str">
        <f t="shared" si="150"/>
        <v>TOTAL NET WT.6768 KGS</v>
      </c>
      <c r="I1941" s="6" t="str" cm="1">
        <f t="array" ref="I1941">_xlfn.LET(
 _xlpm.txt, E1941,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41" s="6" t="str" cm="1">
        <f t="array" ref="J1941">_xlfn.LET(
 _xlpm.txt, E1941,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41" s="6" t="e" cm="1">
        <f t="array" ref="K1941">_xlfn.LET(
 _xlpm.txt, E1941,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41" s="6" t="str">
        <f>IFERROR(_xlfn.TEXTAFTER(_xlfn.TEXTBEFORE(E1941," PER"),"USD ")," ")</f>
        <v xml:space="preserve"> </v>
      </c>
      <c r="M1941" s="6" t="e">
        <f t="shared" si="151"/>
        <v>#VALUE!</v>
      </c>
      <c r="N1941" s="6">
        <v>72000</v>
      </c>
      <c r="O1941" s="6" t="s">
        <v>1081</v>
      </c>
      <c r="P1941" s="6">
        <v>30.759983194444398</v>
      </c>
      <c r="Q1941" s="6">
        <v>2214718.79</v>
      </c>
      <c r="R1941" s="6">
        <v>0.47033613447162698</v>
      </c>
      <c r="S1941" s="6">
        <v>33864.201681957202</v>
      </c>
      <c r="T1941" s="27">
        <v>521256.2</v>
      </c>
      <c r="U1941" s="6">
        <f t="shared" si="152"/>
        <v>31.230319328916025</v>
      </c>
      <c r="V1941" s="6">
        <f t="shared" si="153"/>
        <v>2017</v>
      </c>
      <c r="W1941" s="10" t="str">
        <f>IFERROR(VLOOKUP(VALUE(D1941),'HSN Lookup'!$A:$B,2,0),"Unknown")</f>
        <v>Household Steel Items</v>
      </c>
      <c r="X1941" s="6" t="str">
        <f t="shared" si="154"/>
        <v>Other</v>
      </c>
    </row>
    <row r="1942" spans="1:24">
      <c r="A1942" s="25" t="s">
        <v>24</v>
      </c>
      <c r="B1942" s="6" t="s">
        <v>2571</v>
      </c>
      <c r="C1942" s="6" t="s">
        <v>26</v>
      </c>
      <c r="D1942" s="26" t="s">
        <v>32</v>
      </c>
      <c r="E1942" s="6" t="s">
        <v>2574</v>
      </c>
      <c r="F1942" s="6"/>
      <c r="G1942" s="6" t="str" cm="1">
        <f t="array" ref="G1942">_xlfn.LET(
 _xlpm.txt, TRIM(E1942),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STEELSPORTS BOTTLE 750ML S-308-C6 -NP-20</v>
      </c>
      <c r="H1942" s="6" t="str">
        <f t="shared" si="150"/>
        <v>TOTAL NE - T WT. 3301.20 KGS</v>
      </c>
      <c r="I1942" s="6" t="str" cm="1">
        <f t="array" ref="I1942">_xlfn.LET(
 _xlpm.txt, E1942,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42" s="6" t="str" cm="1">
        <f t="array" ref="J1942">_xlfn.LET(
 _xlpm.txt, E1942,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42" s="6" t="e" cm="1">
        <f t="array" ref="K1942">_xlfn.LET(
 _xlpm.txt, E1942,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42" s="6" t="str">
        <f>IFERROR(_xlfn.TEXTAFTER(_xlfn.TEXTBEFORE(E1942," PER"),"USD ")," ")</f>
        <v xml:space="preserve"> </v>
      </c>
      <c r="M1942" s="6" t="e">
        <f t="shared" si="151"/>
        <v>#VALUE!</v>
      </c>
      <c r="N1942" s="6">
        <v>18864</v>
      </c>
      <c r="O1942" s="6" t="s">
        <v>1081</v>
      </c>
      <c r="P1942" s="6">
        <v>74.530314355385897</v>
      </c>
      <c r="Q1942" s="6">
        <v>1405939.85</v>
      </c>
      <c r="R1942" s="6">
        <v>1.13960725314046</v>
      </c>
      <c r="S1942" s="6">
        <v>21497.5512232416</v>
      </c>
      <c r="T1942" s="27">
        <v>330902</v>
      </c>
      <c r="U1942" s="6">
        <f t="shared" si="152"/>
        <v>75.669921608526352</v>
      </c>
      <c r="V1942" s="6">
        <f t="shared" si="153"/>
        <v>2017</v>
      </c>
      <c r="W1942" s="10" t="str">
        <f>IFERROR(VLOOKUP(VALUE(D1942),'HSN Lookup'!$A:$B,2,0),"Unknown")</f>
        <v>Household Steel Items</v>
      </c>
      <c r="X1942" s="6" t="str">
        <f t="shared" si="154"/>
        <v>Other</v>
      </c>
    </row>
    <row r="1943" spans="1:24">
      <c r="A1943" s="25" t="s">
        <v>24</v>
      </c>
      <c r="B1943" s="6" t="s">
        <v>2571</v>
      </c>
      <c r="C1943" s="6" t="s">
        <v>26</v>
      </c>
      <c r="D1943" s="26" t="s">
        <v>32</v>
      </c>
      <c r="E1943" s="6" t="s">
        <v>2575</v>
      </c>
      <c r="F1943" s="6"/>
      <c r="G1943" s="6" t="str" cm="1">
        <f t="array" ref="G1943">_xlfn.LET(
 _xlpm.txt, TRIM(E1943),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943" s="6" t="str">
        <f t="shared" si="150"/>
        <v>TOTAL NET WT.662.40 KGS</v>
      </c>
      <c r="I1943" s="6" t="str" cm="1">
        <f t="array" ref="I1943">_xlfn.LET(
 _xlpm.txt, E1943,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43" s="6" t="str" cm="1">
        <f t="array" ref="J1943">_xlfn.LET(
 _xlpm.txt, E1943,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43" s="6" t="e" cm="1">
        <f t="array" ref="K1943">_xlfn.LET(
 _xlpm.txt, E1943,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43" s="6" t="str">
        <f>IFERROR(_xlfn.TEXTAFTER(_xlfn.TEXTBEFORE(E1943," PER"),"USD ")," ")</f>
        <v xml:space="preserve"> </v>
      </c>
      <c r="M1943" s="6" t="e">
        <f t="shared" si="151"/>
        <v>#VALUE!</v>
      </c>
      <c r="N1943" s="6">
        <v>14400</v>
      </c>
      <c r="O1943" s="6" t="s">
        <v>1081</v>
      </c>
      <c r="P1943" s="6">
        <v>21.9814333333333</v>
      </c>
      <c r="Q1943" s="6">
        <v>316532.64</v>
      </c>
      <c r="R1943" s="6">
        <v>0.33610754332314002</v>
      </c>
      <c r="S1943" s="6">
        <v>4839.9486238532099</v>
      </c>
      <c r="T1943" s="27">
        <v>74499.199999999997</v>
      </c>
      <c r="U1943" s="6">
        <f t="shared" si="152"/>
        <v>22.317540876656441</v>
      </c>
      <c r="V1943" s="6">
        <f t="shared" si="153"/>
        <v>2017</v>
      </c>
      <c r="W1943" s="10" t="str">
        <f>IFERROR(VLOOKUP(VALUE(D1943),'HSN Lookup'!$A:$B,2,0),"Unknown")</f>
        <v>Household Steel Items</v>
      </c>
      <c r="X1943" s="6" t="str">
        <f t="shared" si="154"/>
        <v>Tea Strainer</v>
      </c>
    </row>
    <row r="1944" spans="1:24">
      <c r="A1944" s="25" t="s">
        <v>24</v>
      </c>
      <c r="B1944" s="6" t="s">
        <v>2571</v>
      </c>
      <c r="C1944" s="6" t="s">
        <v>26</v>
      </c>
      <c r="D1944" s="26" t="s">
        <v>32</v>
      </c>
      <c r="E1944" s="6" t="s">
        <v>2576</v>
      </c>
      <c r="F1944" s="6"/>
      <c r="G1944" s="6" t="str" cm="1">
        <f t="array" ref="G1944">_xlfn.LET(
 _xlpm.txt, TRIM(E1944),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944" s="6" t="str">
        <f t="shared" si="150"/>
        <v>TOTAL NET WT - . 2674.72 KGS</v>
      </c>
      <c r="I1944" s="6" t="str" cm="1">
        <f t="array" ref="I1944">_xlfn.LET(
 _xlpm.txt, E1944,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44" s="6" t="str" cm="1">
        <f t="array" ref="J1944">_xlfn.LET(
 _xlpm.txt, E1944,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44" s="6" t="e" cm="1">
        <f t="array" ref="K1944">_xlfn.LET(
 _xlpm.txt, E1944,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44" s="6" t="str">
        <f>IFERROR(_xlfn.TEXTAFTER(_xlfn.TEXTBEFORE(E1944," PER"),"USD ")," ")</f>
        <v xml:space="preserve"> </v>
      </c>
      <c r="M1944" s="6" t="e">
        <f t="shared" si="151"/>
        <v>#VALUE!</v>
      </c>
      <c r="N1944" s="6">
        <v>15372</v>
      </c>
      <c r="O1944" s="6" t="s">
        <v>1081</v>
      </c>
      <c r="P1944" s="6">
        <v>82.151966562581293</v>
      </c>
      <c r="Q1944" s="6">
        <v>1262840.03</v>
      </c>
      <c r="R1944" s="6">
        <v>1.2561462777153101</v>
      </c>
      <c r="S1944" s="6">
        <v>19309.480581039799</v>
      </c>
      <c r="T1944" s="27">
        <v>297222</v>
      </c>
      <c r="U1944" s="6">
        <f t="shared" si="152"/>
        <v>83.40811284029661</v>
      </c>
      <c r="V1944" s="6">
        <f t="shared" si="153"/>
        <v>2017</v>
      </c>
      <c r="W1944" s="10" t="str">
        <f>IFERROR(VLOOKUP(VALUE(D1944),'HSN Lookup'!$A:$B,2,0),"Unknown")</f>
        <v>Household Steel Items</v>
      </c>
      <c r="X1944" s="6" t="str">
        <f t="shared" si="154"/>
        <v>Other</v>
      </c>
    </row>
    <row r="1945" spans="1:24">
      <c r="A1945" s="25" t="s">
        <v>24</v>
      </c>
      <c r="B1945" s="6" t="s">
        <v>2571</v>
      </c>
      <c r="C1945" s="6" t="s">
        <v>26</v>
      </c>
      <c r="D1945" s="26" t="s">
        <v>32</v>
      </c>
      <c r="E1945" s="6" t="s">
        <v>2577</v>
      </c>
      <c r="F1945" s="6"/>
      <c r="G1945" s="6" t="str" cm="1">
        <f t="array" ref="G1945">_xlfn.LET(
 _xlpm.txt, TRIM(E1945),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STRAINER-NP-55</v>
      </c>
      <c r="H1945" s="6" t="str">
        <f t="shared" si="150"/>
        <v>TOTAL NET WT.1854.72 KGS</v>
      </c>
      <c r="I1945" s="6" t="str" cm="1">
        <f t="array" ref="I1945">_xlfn.LET(
 _xlpm.txt, E1945,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45" s="6" t="str" cm="1">
        <f t="array" ref="J1945">_xlfn.LET(
 _xlpm.txt, E1945,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45" s="6" t="e" cm="1">
        <f t="array" ref="K1945">_xlfn.LET(
 _xlpm.txt, E1945,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45" s="6" t="str">
        <f>IFERROR(_xlfn.TEXTAFTER(_xlfn.TEXTBEFORE(E1945," PER"),"USD ")," ")</f>
        <v xml:space="preserve"> </v>
      </c>
      <c r="M1945" s="6" t="e">
        <f t="shared" si="151"/>
        <v>#VALUE!</v>
      </c>
      <c r="N1945" s="6">
        <v>40320</v>
      </c>
      <c r="O1945" s="6" t="s">
        <v>1081</v>
      </c>
      <c r="P1945" s="6">
        <v>22.0400773809524</v>
      </c>
      <c r="Q1945" s="6">
        <v>888655.92</v>
      </c>
      <c r="R1945" s="6">
        <v>0.337004241298966</v>
      </c>
      <c r="S1945" s="6">
        <v>13588.011009174301</v>
      </c>
      <c r="T1945" s="27">
        <v>209154.1</v>
      </c>
      <c r="U1945" s="6">
        <f t="shared" si="152"/>
        <v>22.377081622251367</v>
      </c>
      <c r="V1945" s="6">
        <f t="shared" si="153"/>
        <v>2017</v>
      </c>
      <c r="W1945" s="10" t="str">
        <f>IFERROR(VLOOKUP(VALUE(D1945),'HSN Lookup'!$A:$B,2,0),"Unknown")</f>
        <v>Household Steel Items</v>
      </c>
      <c r="X1945" s="6" t="str">
        <f t="shared" si="154"/>
        <v>Tea Strainer</v>
      </c>
    </row>
    <row r="1946" spans="1:24">
      <c r="A1946" s="25" t="s">
        <v>24</v>
      </c>
      <c r="B1946" s="6" t="s">
        <v>2571</v>
      </c>
      <c r="C1946" s="6" t="s">
        <v>26</v>
      </c>
      <c r="D1946" s="26" t="s">
        <v>32</v>
      </c>
      <c r="E1946" s="6" t="s">
        <v>2578</v>
      </c>
      <c r="F1946" s="6"/>
      <c r="G1946" s="6" t="str" cm="1">
        <f t="array" ref="G1946">_xlfn.LET(
 _xlpm.txt, TRIM(E1946),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SK750 -SL-01</v>
      </c>
      <c r="H1946" s="6" t="str">
        <f t="shared" si="150"/>
        <v>TOTAL NET WT - .1164.24 KGS</v>
      </c>
      <c r="I1946" s="6" t="str" cm="1">
        <f t="array" ref="I1946">_xlfn.LET(
 _xlpm.txt, E1946,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46" s="6" t="str" cm="1">
        <f t="array" ref="J1946">_xlfn.LET(
 _xlpm.txt, E1946,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46" s="6" t="e" cm="1">
        <f t="array" ref="K1946">_xlfn.LET(
 _xlpm.txt, E1946,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46" s="6" t="str">
        <f>IFERROR(_xlfn.TEXTAFTER(_xlfn.TEXTBEFORE(E1946," PER"),"USD ")," ")</f>
        <v xml:space="preserve"> </v>
      </c>
      <c r="M1946" s="6" t="e">
        <f t="shared" si="151"/>
        <v>#VALUE!</v>
      </c>
      <c r="N1946" s="6">
        <v>5940</v>
      </c>
      <c r="O1946" s="6" t="s">
        <v>1081</v>
      </c>
      <c r="P1946" s="6">
        <v>93.078582491582495</v>
      </c>
      <c r="Q1946" s="6">
        <v>552886.78</v>
      </c>
      <c r="R1946" s="6">
        <v>1.42321991577343</v>
      </c>
      <c r="S1946" s="6">
        <v>8453.9262996941907</v>
      </c>
      <c r="T1946" s="27">
        <v>130127.5</v>
      </c>
      <c r="U1946" s="6">
        <f t="shared" si="152"/>
        <v>94.501802407355925</v>
      </c>
      <c r="V1946" s="6">
        <f t="shared" si="153"/>
        <v>2017</v>
      </c>
      <c r="W1946" s="10" t="str">
        <f>IFERROR(VLOOKUP(VALUE(D1946),'HSN Lookup'!$A:$B,2,0),"Unknown")</f>
        <v>Household Steel Items</v>
      </c>
      <c r="X1946" s="6" t="str">
        <f t="shared" si="154"/>
        <v>Other</v>
      </c>
    </row>
    <row r="1947" spans="1:24">
      <c r="A1947" s="25" t="s">
        <v>24</v>
      </c>
      <c r="B1947" s="6" t="s">
        <v>2579</v>
      </c>
      <c r="C1947" s="6" t="s">
        <v>26</v>
      </c>
      <c r="D1947" s="26" t="s">
        <v>32</v>
      </c>
      <c r="E1947" s="6" t="s">
        <v>2580</v>
      </c>
      <c r="F1947" s="6"/>
      <c r="G1947" s="6" t="str" cm="1">
        <f t="array" ref="G1947">_xlfn.LET(
 _xlpm.txt, TRIM(E1947),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GRATER -ST-4</v>
      </c>
      <c r="H1947" s="6" t="str">
        <f t="shared" si="150"/>
        <v>TOTAL 1142.04KGS</v>
      </c>
      <c r="I1947" s="6" t="str" cm="1">
        <f t="array" ref="I1947">_xlfn.LET(
 _xlpm.txt, E1947,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47" s="6" t="str" cm="1">
        <f t="array" ref="J1947">_xlfn.LET(
 _xlpm.txt, E1947,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47" s="6" t="e" cm="1">
        <f t="array" ref="K1947">_xlfn.LET(
 _xlpm.txt, E1947,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47" s="6" t="str">
        <f>IFERROR(_xlfn.TEXTAFTER(_xlfn.TEXTBEFORE(E1947," PER"),"USD ")," ")</f>
        <v xml:space="preserve"> </v>
      </c>
      <c r="M1947" s="6" t="e">
        <f t="shared" si="151"/>
        <v>#VALUE!</v>
      </c>
      <c r="N1947" s="6">
        <v>7368</v>
      </c>
      <c r="O1947" s="6" t="s">
        <v>1081</v>
      </c>
      <c r="P1947" s="6">
        <v>52.127924809989103</v>
      </c>
      <c r="Q1947" s="6">
        <v>384078.55</v>
      </c>
      <c r="R1947" s="6">
        <v>0.79706307048913005</v>
      </c>
      <c r="S1947" s="6">
        <v>5872.7607033639097</v>
      </c>
      <c r="T1947" s="27">
        <v>90396.800000000003</v>
      </c>
      <c r="U1947" s="6">
        <f t="shared" si="152"/>
        <v>52.924987880478234</v>
      </c>
      <c r="V1947" s="6">
        <f t="shared" si="153"/>
        <v>2017</v>
      </c>
      <c r="W1947" s="10" t="str">
        <f>IFERROR(VLOOKUP(VALUE(D1947),'HSN Lookup'!$A:$B,2,0),"Unknown")</f>
        <v>Household Steel Items</v>
      </c>
      <c r="X1947" s="6" t="str">
        <f t="shared" si="154"/>
        <v>Other</v>
      </c>
    </row>
    <row r="1948" spans="1:24">
      <c r="A1948" s="25" t="s">
        <v>24</v>
      </c>
      <c r="B1948" s="6" t="s">
        <v>2579</v>
      </c>
      <c r="C1948" s="6" t="s">
        <v>26</v>
      </c>
      <c r="D1948" s="26" t="s">
        <v>32</v>
      </c>
      <c r="E1948" s="6" t="s">
        <v>2581</v>
      </c>
      <c r="F1948" s="6"/>
      <c r="G1948" s="6" t="str" cm="1">
        <f t="array" ref="G1948">_xlfn.LET(
 _xlpm.txt, TRIM(E1948),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BBQ SKEWER 12 PCS-NP-007</v>
      </c>
      <c r="H1948" s="6" t="str">
        <f t="shared" si="150"/>
        <v>TOTAL NET WT.4032 KGS</v>
      </c>
      <c r="I1948" s="6" t="str" cm="1">
        <f t="array" ref="I1948">_xlfn.LET(
 _xlpm.txt, E1948,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48" s="6" t="str" cm="1">
        <f t="array" ref="J1948">_xlfn.LET(
 _xlpm.txt, E1948,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48" s="6" t="e" cm="1">
        <f t="array" ref="K1948">_xlfn.LET(
 _xlpm.txt, E1948,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48" s="6" t="str">
        <f>IFERROR(_xlfn.TEXTAFTER(_xlfn.TEXTBEFORE(E1948," PER"),"USD ")," ")</f>
        <v xml:space="preserve"> </v>
      </c>
      <c r="M1948" s="6" t="e">
        <f t="shared" si="151"/>
        <v>#VALUE!</v>
      </c>
      <c r="N1948" s="6">
        <v>25200</v>
      </c>
      <c r="O1948" s="6" t="s">
        <v>2199</v>
      </c>
      <c r="P1948" s="6">
        <v>30.119898015873002</v>
      </c>
      <c r="Q1948" s="6">
        <v>759021.43</v>
      </c>
      <c r="R1948" s="6">
        <v>0.46054889932527499</v>
      </c>
      <c r="S1948" s="6">
        <v>11605.832262996901</v>
      </c>
      <c r="T1948" s="27">
        <v>178643.20000000001</v>
      </c>
      <c r="U1948" s="6">
        <f t="shared" si="152"/>
        <v>30.580446915198277</v>
      </c>
      <c r="V1948" s="6">
        <f t="shared" si="153"/>
        <v>2017</v>
      </c>
      <c r="W1948" s="10" t="str">
        <f>IFERROR(VLOOKUP(VALUE(D1948),'HSN Lookup'!$A:$B,2,0),"Unknown")</f>
        <v>Household Steel Items</v>
      </c>
      <c r="X1948" s="6" t="str">
        <f t="shared" si="154"/>
        <v>Other</v>
      </c>
    </row>
    <row r="1949" spans="1:24">
      <c r="A1949" s="25" t="s">
        <v>24</v>
      </c>
      <c r="B1949" s="6" t="s">
        <v>2579</v>
      </c>
      <c r="C1949" s="6" t="s">
        <v>26</v>
      </c>
      <c r="D1949" s="26" t="s">
        <v>32</v>
      </c>
      <c r="E1949" s="6" t="s">
        <v>2582</v>
      </c>
      <c r="F1949" s="6"/>
      <c r="G1949" s="6" t="str" cm="1">
        <f t="array" ref="G1949">_xlfn.LET(
 _xlpm.txt, TRIM(E1949),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STRAINER -NP-55</v>
      </c>
      <c r="H1949" s="6" t="str">
        <f t="shared" si="150"/>
        <v>TOTAL 1854.72 KGS</v>
      </c>
      <c r="I1949" s="6" t="str" cm="1">
        <f t="array" ref="I1949">_xlfn.LET(
 _xlpm.txt, E1949,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49" s="6" t="str" cm="1">
        <f t="array" ref="J1949">_xlfn.LET(
 _xlpm.txt, E1949,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49" s="6" t="e" cm="1">
        <f t="array" ref="K1949">_xlfn.LET(
 _xlpm.txt, E1949,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49" s="6" t="str">
        <f>IFERROR(_xlfn.TEXTAFTER(_xlfn.TEXTBEFORE(E1949," PER"),"USD ")," ")</f>
        <v xml:space="preserve"> </v>
      </c>
      <c r="M1949" s="6" t="e">
        <f t="shared" si="151"/>
        <v>#VALUE!</v>
      </c>
      <c r="N1949" s="6">
        <v>40320</v>
      </c>
      <c r="O1949" s="6" t="s">
        <v>1081</v>
      </c>
      <c r="P1949" s="6">
        <v>22.570133928571401</v>
      </c>
      <c r="Q1949" s="6">
        <v>910027.8</v>
      </c>
      <c r="R1949" s="6">
        <v>0.345109081476627</v>
      </c>
      <c r="S1949" s="6">
        <v>13914.798165137599</v>
      </c>
      <c r="T1949" s="27">
        <v>214184.2</v>
      </c>
      <c r="U1949" s="6">
        <f t="shared" si="152"/>
        <v>22.915243010048027</v>
      </c>
      <c r="V1949" s="6">
        <f t="shared" si="153"/>
        <v>2017</v>
      </c>
      <c r="W1949" s="10" t="str">
        <f>IFERROR(VLOOKUP(VALUE(D1949),'HSN Lookup'!$A:$B,2,0),"Unknown")</f>
        <v>Household Steel Items</v>
      </c>
      <c r="X1949" s="6" t="str">
        <f t="shared" si="154"/>
        <v>Tea Strainer</v>
      </c>
    </row>
    <row r="1950" spans="1:24">
      <c r="A1950" s="25" t="s">
        <v>24</v>
      </c>
      <c r="B1950" s="6" t="s">
        <v>2583</v>
      </c>
      <c r="C1950" s="6" t="s">
        <v>26</v>
      </c>
      <c r="D1950" s="26" t="s">
        <v>32</v>
      </c>
      <c r="E1950" s="6" t="s">
        <v>2584</v>
      </c>
      <c r="F1950" s="6"/>
      <c r="G1950" s="6" t="str" cm="1">
        <f t="array" ref="G1950">_xlfn.LET(
 _xlpm.txt, TRIM(E1950),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3PCS-RJ-409</v>
      </c>
      <c r="H1950" s="6" t="str">
        <f t="shared" si="150"/>
        <v>TOTAL NET WT.1008 KGS</v>
      </c>
      <c r="I1950" s="6" t="str" cm="1">
        <f t="array" ref="I1950">_xlfn.LET(
 _xlpm.txt, E1950,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50" s="6" t="str" cm="1">
        <f t="array" ref="J1950">_xlfn.LET(
 _xlpm.txt, E1950,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50" s="6" t="e" cm="1">
        <f t="array" ref="K1950">_xlfn.LET(
 _xlpm.txt, E1950,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50" s="6" t="str">
        <f>IFERROR(_xlfn.TEXTAFTER(_xlfn.TEXTBEFORE(E1950," PER"),"USD ")," ")</f>
        <v xml:space="preserve"> </v>
      </c>
      <c r="M1950" s="6" t="e">
        <f t="shared" si="151"/>
        <v>#VALUE!</v>
      </c>
      <c r="N1950" s="6">
        <v>25200</v>
      </c>
      <c r="O1950" s="6" t="s">
        <v>2199</v>
      </c>
      <c r="P1950" s="6">
        <v>38.738588888888899</v>
      </c>
      <c r="Q1950" s="6">
        <v>976212.44</v>
      </c>
      <c r="R1950" s="6">
        <v>0.59233316343866804</v>
      </c>
      <c r="S1950" s="6">
        <v>14926.795718654401</v>
      </c>
      <c r="T1950" s="27">
        <v>229761.3</v>
      </c>
      <c r="U1950" s="6">
        <f t="shared" si="152"/>
        <v>39.330922052327566</v>
      </c>
      <c r="V1950" s="6">
        <f t="shared" si="153"/>
        <v>2017</v>
      </c>
      <c r="W1950" s="10" t="str">
        <f>IFERROR(VLOOKUP(VALUE(D1950),'HSN Lookup'!$A:$B,2,0),"Unknown")</f>
        <v>Household Steel Items</v>
      </c>
      <c r="X1950" s="6" t="str">
        <f t="shared" si="154"/>
        <v>Other</v>
      </c>
    </row>
    <row r="1951" spans="1:24">
      <c r="A1951" s="25" t="s">
        <v>24</v>
      </c>
      <c r="B1951" s="6" t="s">
        <v>2583</v>
      </c>
      <c r="C1951" s="6" t="s">
        <v>26</v>
      </c>
      <c r="D1951" s="26" t="s">
        <v>32</v>
      </c>
      <c r="E1951" s="6" t="s">
        <v>2585</v>
      </c>
      <c r="F1951" s="6" t="str">
        <f>LEFT(E1951, FIND(" ", E1951)-1)</f>
        <v>KWB-600F</v>
      </c>
      <c r="G1951" s="6" t="str" cm="1">
        <f t="array" ref="G1951">_xlfn.LET(
 _xlpm.txt, TRIM(E1951),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1951" s="6" t="str">
        <f t="shared" si="150"/>
        <v>KWB-600F</v>
      </c>
      <c r="I1951" s="6" t="str" cm="1">
        <f t="array" ref="I1951">_xlfn.LET(
 _xlpm.txt, E1951,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51" s="6" cm="1">
        <f t="array" ref="J1951">_xlfn.LET(
 _xlpm.txt, E1951,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>50400</v>
      </c>
      <c r="K1951" s="6" t="str" cm="1">
        <f t="array" ref="K1951">_xlfn.LET(
 _xlpm.txt, E1951,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PCS</v>
      </c>
      <c r="L1951" s="6" t="str">
        <f>IFERROR(_xlfn.TEXTAFTER(_xlfn.TEXTBEFORE(E1951," PER"),"USD ")," ")</f>
        <v xml:space="preserve"> </v>
      </c>
      <c r="M1951" s="6" t="str">
        <f t="shared" si="151"/>
        <v>PCS</v>
      </c>
      <c r="N1951" s="6">
        <v>7350</v>
      </c>
      <c r="O1951" s="6" t="s">
        <v>28</v>
      </c>
      <c r="P1951" s="6">
        <v>520.97970884353697</v>
      </c>
      <c r="Q1951" s="6">
        <v>3829200.86</v>
      </c>
      <c r="R1951" s="6">
        <v>7.9660505939378803</v>
      </c>
      <c r="S1951" s="6">
        <v>58550.471865443396</v>
      </c>
      <c r="T1951" s="27">
        <v>901240.7</v>
      </c>
      <c r="U1951" s="6">
        <f t="shared" si="152"/>
        <v>528.94575943747486</v>
      </c>
      <c r="V1951" s="6">
        <f t="shared" si="153"/>
        <v>2017</v>
      </c>
      <c r="W1951" s="10" t="str">
        <f>IFERROR(VLOOKUP(VALUE(D1951),'HSN Lookup'!$A:$B,2,0),"Unknown")</f>
        <v>Household Steel Items</v>
      </c>
      <c r="X1951" s="6" t="str">
        <f t="shared" si="154"/>
        <v>Other</v>
      </c>
    </row>
    <row r="1952" spans="1:24">
      <c r="A1952" s="25" t="s">
        <v>24</v>
      </c>
      <c r="B1952" s="6" t="s">
        <v>2583</v>
      </c>
      <c r="C1952" s="6" t="s">
        <v>26</v>
      </c>
      <c r="D1952" s="26" t="s">
        <v>32</v>
      </c>
      <c r="E1952" s="6" t="s">
        <v>2586</v>
      </c>
      <c r="F1952" s="6"/>
      <c r="G1952" s="6" t="str" cm="1">
        <f t="array" ref="G1952">_xlfn.LET(
 _xlpm.txt, TRIM(E1952),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GRATER-ST-4</v>
      </c>
      <c r="H1952" s="6" t="str">
        <f t="shared" si="150"/>
        <v>TOTAL 1647.96 KGS</v>
      </c>
      <c r="I1952" s="6" t="str" cm="1">
        <f t="array" ref="I1952">_xlfn.LET(
 _xlpm.txt, E1952,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52" s="6" t="str" cm="1">
        <f t="array" ref="J1952">_xlfn.LET(
 _xlpm.txt, E1952,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52" s="6" t="e" cm="1">
        <f t="array" ref="K1952">_xlfn.LET(
 _xlpm.txt, E1952,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52" s="6" t="str">
        <f>IFERROR(_xlfn.TEXTAFTER(_xlfn.TEXTBEFORE(E1952," PER"),"USD ")," ")</f>
        <v xml:space="preserve"> </v>
      </c>
      <c r="M1952" s="6" t="e">
        <f t="shared" si="151"/>
        <v>#VALUE!</v>
      </c>
      <c r="N1952" s="6">
        <v>10632</v>
      </c>
      <c r="O1952" s="6" t="s">
        <v>28</v>
      </c>
      <c r="P1952" s="6">
        <v>51.605334838224202</v>
      </c>
      <c r="Q1952" s="6">
        <v>548667.92000000004</v>
      </c>
      <c r="R1952" s="6">
        <v>0.78907239813798502</v>
      </c>
      <c r="S1952" s="6">
        <v>8389.4177370030593</v>
      </c>
      <c r="T1952" s="27">
        <v>129134.5</v>
      </c>
      <c r="U1952" s="6">
        <f t="shared" si="152"/>
        <v>52.394407236362184</v>
      </c>
      <c r="V1952" s="6">
        <f t="shared" si="153"/>
        <v>2017</v>
      </c>
      <c r="W1952" s="10" t="str">
        <f>IFERROR(VLOOKUP(VALUE(D1952),'HSN Lookup'!$A:$B,2,0),"Unknown")</f>
        <v>Household Steel Items</v>
      </c>
      <c r="X1952" s="6" t="str">
        <f t="shared" si="154"/>
        <v>Other</v>
      </c>
    </row>
    <row r="1953" spans="1:24">
      <c r="A1953" s="25" t="s">
        <v>24</v>
      </c>
      <c r="B1953" s="6" t="s">
        <v>2587</v>
      </c>
      <c r="C1953" s="6" t="s">
        <v>26</v>
      </c>
      <c r="D1953" s="26" t="s">
        <v>29</v>
      </c>
      <c r="E1953" s="6" t="s">
        <v>2588</v>
      </c>
      <c r="F1953" s="6"/>
      <c r="G1953" s="6" t="str" cm="1">
        <f t="array" ref="G1953">_xlfn.LET(
 _xlpm.txt, TRIM(E1953),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SET-ANGW11</v>
      </c>
      <c r="H1953" s="6" t="str">
        <f t="shared" si="150"/>
        <v>TOTAL NET WT.7146KGS</v>
      </c>
      <c r="I1953" s="6" t="str" cm="1">
        <f t="array" ref="I1953">_xlfn.LET(
 _xlpm.txt, E1953,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53" s="6" t="str" cm="1">
        <f t="array" ref="J1953">_xlfn.LET(
 _xlpm.txt, E1953,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53" s="6" t="e" cm="1">
        <f t="array" ref="K1953">_xlfn.LET(
 _xlpm.txt, E1953,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53" s="6" t="str">
        <f>IFERROR(_xlfn.TEXTAFTER(_xlfn.TEXTBEFORE(E1953," PER"),"USD ")," ")</f>
        <v xml:space="preserve"> </v>
      </c>
      <c r="M1953" s="6" t="e">
        <f t="shared" si="151"/>
        <v>#VALUE!</v>
      </c>
      <c r="N1953" s="6">
        <v>114336</v>
      </c>
      <c r="O1953" s="6" t="s">
        <v>2199</v>
      </c>
      <c r="P1953" s="6">
        <v>11.15</v>
      </c>
      <c r="Q1953" s="6">
        <v>1274903.21</v>
      </c>
      <c r="R1953" s="6">
        <v>0.17</v>
      </c>
      <c r="S1953" s="6">
        <v>19360.72</v>
      </c>
      <c r="T1953" s="27">
        <v>384434.3</v>
      </c>
      <c r="U1953" s="6">
        <f t="shared" si="152"/>
        <v>11.32</v>
      </c>
      <c r="V1953" s="6">
        <f t="shared" si="153"/>
        <v>2017</v>
      </c>
      <c r="W1953" s="10" t="str">
        <f>IFERROR(VLOOKUP(VALUE(D1953),'HSN Lookup'!$A:$B,2,0),"Unknown")</f>
        <v>Steel Scrubbers</v>
      </c>
      <c r="X1953" s="6" t="str">
        <f t="shared" si="154"/>
        <v>Scrubber</v>
      </c>
    </row>
    <row r="1954" spans="1:24">
      <c r="A1954" s="25" t="s">
        <v>24</v>
      </c>
      <c r="B1954" s="6" t="s">
        <v>2589</v>
      </c>
      <c r="C1954" s="6" t="s">
        <v>26</v>
      </c>
      <c r="D1954" s="26" t="s">
        <v>32</v>
      </c>
      <c r="E1954" s="6" t="s">
        <v>2590</v>
      </c>
      <c r="F1954" s="6"/>
      <c r="G1954" s="6" t="str" cm="1">
        <f t="array" ref="G1954">_xlfn.LET(
 _xlpm.txt, TRIM(E1954),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HOOK-SL-89</v>
      </c>
      <c r="H1954" s="6" t="str">
        <f t="shared" si="150"/>
        <v>TOTAL NET WT.86.76 KGS</v>
      </c>
      <c r="I1954" s="6" t="str" cm="1">
        <f t="array" ref="I1954">_xlfn.LET(
 _xlpm.txt, E1954,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54" s="6" t="str" cm="1">
        <f t="array" ref="J1954">_xlfn.LET(
 _xlpm.txt, E1954,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54" s="6" t="e" cm="1">
        <f t="array" ref="K1954">_xlfn.LET(
 _xlpm.txt, E1954,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54" s="6" t="str">
        <f>IFERROR(_xlfn.TEXTAFTER(_xlfn.TEXTBEFORE(E1954," PER"),"USD ")," ")</f>
        <v xml:space="preserve"> </v>
      </c>
      <c r="M1954" s="6" t="e">
        <f t="shared" si="151"/>
        <v>#VALUE!</v>
      </c>
      <c r="N1954" s="6">
        <v>360</v>
      </c>
      <c r="O1954" s="6" t="s">
        <v>1081</v>
      </c>
      <c r="P1954" s="6">
        <v>90.89</v>
      </c>
      <c r="Q1954" s="6">
        <v>32719.98</v>
      </c>
      <c r="R1954" s="6">
        <v>1.38</v>
      </c>
      <c r="S1954" s="6">
        <v>496.13</v>
      </c>
      <c r="T1954" s="27">
        <v>7700.9</v>
      </c>
      <c r="U1954" s="6">
        <f t="shared" si="152"/>
        <v>92.27</v>
      </c>
      <c r="V1954" s="6">
        <f t="shared" si="153"/>
        <v>2017</v>
      </c>
      <c r="W1954" s="10" t="str">
        <f>IFERROR(VLOOKUP(VALUE(D1954),'HSN Lookup'!$A:$B,2,0),"Unknown")</f>
        <v>Household Steel Items</v>
      </c>
      <c r="X1954" s="6" t="str">
        <f t="shared" si="154"/>
        <v>Hanger</v>
      </c>
    </row>
    <row r="1955" spans="1:24">
      <c r="A1955" s="25" t="s">
        <v>24</v>
      </c>
      <c r="B1955" s="6" t="s">
        <v>2589</v>
      </c>
      <c r="C1955" s="6" t="s">
        <v>26</v>
      </c>
      <c r="D1955" s="26" t="s">
        <v>32</v>
      </c>
      <c r="E1955" s="6" t="s">
        <v>2590</v>
      </c>
      <c r="F1955" s="6"/>
      <c r="G1955" s="6" t="str" cm="1">
        <f t="array" ref="G1955">_xlfn.LET(
 _xlpm.txt, TRIM(E1955),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WALL HANGER HOOK-SL-89</v>
      </c>
      <c r="H1955" s="6" t="str">
        <f t="shared" si="150"/>
        <v>TOTAL NET WT.86.76 KGS</v>
      </c>
      <c r="I1955" s="6" t="str" cm="1">
        <f t="array" ref="I1955">_xlfn.LET(
 _xlpm.txt, E1955,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55" s="6" t="str" cm="1">
        <f t="array" ref="J1955">_xlfn.LET(
 _xlpm.txt, E1955,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55" s="6" t="e" cm="1">
        <f t="array" ref="K1955">_xlfn.LET(
 _xlpm.txt, E1955,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55" s="6" t="str">
        <f>IFERROR(_xlfn.TEXTAFTER(_xlfn.TEXTBEFORE(E1955," PER"),"USD ")," ")</f>
        <v xml:space="preserve"> </v>
      </c>
      <c r="M1955" s="6" t="e">
        <f t="shared" si="151"/>
        <v>#VALUE!</v>
      </c>
      <c r="N1955" s="6">
        <v>360</v>
      </c>
      <c r="O1955" s="6" t="s">
        <v>1081</v>
      </c>
      <c r="P1955" s="6">
        <v>90.89</v>
      </c>
      <c r="Q1955" s="6">
        <v>32719.98</v>
      </c>
      <c r="R1955" s="6">
        <v>1.38</v>
      </c>
      <c r="S1955" s="6">
        <v>496.13</v>
      </c>
      <c r="T1955" s="27">
        <v>7700.9</v>
      </c>
      <c r="U1955" s="6">
        <f t="shared" si="152"/>
        <v>92.27</v>
      </c>
      <c r="V1955" s="6">
        <f t="shared" si="153"/>
        <v>2017</v>
      </c>
      <c r="W1955" s="10" t="str">
        <f>IFERROR(VLOOKUP(VALUE(D1955),'HSN Lookup'!$A:$B,2,0),"Unknown")</f>
        <v>Household Steel Items</v>
      </c>
      <c r="X1955" s="6" t="str">
        <f t="shared" si="154"/>
        <v>Hanger</v>
      </c>
    </row>
    <row r="1956" spans="1:24">
      <c r="A1956" s="25" t="s">
        <v>24</v>
      </c>
      <c r="B1956" s="6" t="s">
        <v>2591</v>
      </c>
      <c r="C1956" s="6" t="s">
        <v>26</v>
      </c>
      <c r="D1956" s="26" t="s">
        <v>32</v>
      </c>
      <c r="E1956" s="6" t="s">
        <v>2592</v>
      </c>
      <c r="F1956" s="6"/>
      <c r="G1956" s="6" t="str" cm="1">
        <f t="array" ref="G1956">_xlfn.LET(
 _xlpm.txt, TRIM(E1956),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-NP-03</v>
      </c>
      <c r="H1956" s="6" t="str">
        <f t="shared" si="150"/>
        <v>TOTAL NET WT.2256 KGS</v>
      </c>
      <c r="I1956" s="6" t="str" cm="1">
        <f t="array" ref="I1956">_xlfn.LET(
 _xlpm.txt, E1956,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56" s="6" t="str" cm="1">
        <f t="array" ref="J1956">_xlfn.LET(
 _xlpm.txt, E1956,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56" s="6" t="e" cm="1">
        <f t="array" ref="K1956">_xlfn.LET(
 _xlpm.txt, E1956,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56" s="6" t="str">
        <f>IFERROR(_xlfn.TEXTAFTER(_xlfn.TEXTBEFORE(E1956," PER"),"USD ")," ")</f>
        <v xml:space="preserve"> </v>
      </c>
      <c r="M1956" s="6" t="e">
        <f t="shared" si="151"/>
        <v>#VALUE!</v>
      </c>
      <c r="N1956" s="6">
        <v>24000</v>
      </c>
      <c r="O1956" s="6" t="s">
        <v>1081</v>
      </c>
      <c r="P1956" s="6">
        <v>31.82</v>
      </c>
      <c r="Q1956" s="6">
        <v>763664.97</v>
      </c>
      <c r="R1956" s="6">
        <v>0.48</v>
      </c>
      <c r="S1956" s="6">
        <v>11579.45</v>
      </c>
      <c r="T1956" s="27">
        <v>179736.2</v>
      </c>
      <c r="U1956" s="6">
        <f t="shared" si="152"/>
        <v>32.299999999999997</v>
      </c>
      <c r="V1956" s="6">
        <f t="shared" si="153"/>
        <v>2017</v>
      </c>
      <c r="W1956" s="10" t="str">
        <f>IFERROR(VLOOKUP(VALUE(D1956),'HSN Lookup'!$A:$B,2,0),"Unknown")</f>
        <v>Household Steel Items</v>
      </c>
      <c r="X1956" s="6" t="str">
        <f t="shared" si="154"/>
        <v>Other</v>
      </c>
    </row>
    <row r="1957" spans="1:24">
      <c r="A1957" s="25" t="s">
        <v>24</v>
      </c>
      <c r="B1957" s="6" t="s">
        <v>2591</v>
      </c>
      <c r="C1957" s="6" t="s">
        <v>26</v>
      </c>
      <c r="D1957" s="26" t="s">
        <v>29</v>
      </c>
      <c r="E1957" s="6" t="s">
        <v>2593</v>
      </c>
      <c r="F1957" s="6"/>
      <c r="G1957" s="6" t="str" cm="1">
        <f t="array" ref="G1957">_xlfn.LET(
 _xlpm.txt, TRIM(E1957),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-ANG537</v>
      </c>
      <c r="H1957" s="6" t="str">
        <f t="shared" si="150"/>
        <v>TOTAL NET WT.8696.60 KGS</v>
      </c>
      <c r="I1957" s="6" t="str" cm="1">
        <f t="array" ref="I1957">_xlfn.LET(
 _xlpm.txt, E1957,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57" s="6" t="str" cm="1">
        <f t="array" ref="J1957">_xlfn.LET(
 _xlpm.txt, E1957,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57" s="6" t="e" cm="1">
        <f t="array" ref="K1957">_xlfn.LET(
 _xlpm.txt, E1957,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57" s="6" t="str">
        <f>IFERROR(_xlfn.TEXTAFTER(_xlfn.TEXTBEFORE(E1957," PER"),"USD ")," ")</f>
        <v xml:space="preserve"> </v>
      </c>
      <c r="M1957" s="6" t="e">
        <f t="shared" si="151"/>
        <v>#VALUE!</v>
      </c>
      <c r="N1957" s="6">
        <v>318384</v>
      </c>
      <c r="O1957" s="6" t="s">
        <v>1081</v>
      </c>
      <c r="P1957" s="6">
        <v>4.76</v>
      </c>
      <c r="Q1957" s="6">
        <v>1514229.21</v>
      </c>
      <c r="R1957" s="6">
        <v>7.0000000000000007E-2</v>
      </c>
      <c r="S1957" s="6">
        <v>22960.26</v>
      </c>
      <c r="T1957" s="27">
        <v>456600.7</v>
      </c>
      <c r="U1957" s="6">
        <f t="shared" si="152"/>
        <v>4.83</v>
      </c>
      <c r="V1957" s="6">
        <f t="shared" si="153"/>
        <v>2017</v>
      </c>
      <c r="W1957" s="10" t="str">
        <f>IFERROR(VLOOKUP(VALUE(D1957),'HSN Lookup'!$A:$B,2,0),"Unknown")</f>
        <v>Steel Scrubbers</v>
      </c>
      <c r="X1957" s="6" t="str">
        <f t="shared" si="154"/>
        <v>Scrubber</v>
      </c>
    </row>
    <row r="1958" spans="1:24">
      <c r="A1958" s="25" t="s">
        <v>24</v>
      </c>
      <c r="B1958" s="6" t="s">
        <v>2591</v>
      </c>
      <c r="C1958" s="6" t="s">
        <v>26</v>
      </c>
      <c r="D1958" s="26" t="s">
        <v>32</v>
      </c>
      <c r="E1958" s="6" t="s">
        <v>2592</v>
      </c>
      <c r="F1958" s="6"/>
      <c r="G1958" s="6" t="str" cm="1">
        <f t="array" ref="G1958">_xlfn.LET(
 _xlpm.txt, TRIM(E1958),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-NP-03</v>
      </c>
      <c r="H1958" s="6" t="str">
        <f t="shared" si="150"/>
        <v>TOTAL NET WT.2256 KGS</v>
      </c>
      <c r="I1958" s="6" t="str" cm="1">
        <f t="array" ref="I1958">_xlfn.LET(
 _xlpm.txt, E1958,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58" s="6" t="str" cm="1">
        <f t="array" ref="J1958">_xlfn.LET(
 _xlpm.txt, E1958,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58" s="6" t="e" cm="1">
        <f t="array" ref="K1958">_xlfn.LET(
 _xlpm.txt, E1958,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58" s="6" t="str">
        <f>IFERROR(_xlfn.TEXTAFTER(_xlfn.TEXTBEFORE(E1958," PER"),"USD ")," ")</f>
        <v xml:space="preserve"> </v>
      </c>
      <c r="M1958" s="6" t="e">
        <f t="shared" si="151"/>
        <v>#VALUE!</v>
      </c>
      <c r="N1958" s="6">
        <v>24000</v>
      </c>
      <c r="O1958" s="6" t="s">
        <v>1081</v>
      </c>
      <c r="P1958" s="6">
        <v>31.82</v>
      </c>
      <c r="Q1958" s="6">
        <v>763664.97</v>
      </c>
      <c r="R1958" s="6">
        <v>0.48</v>
      </c>
      <c r="S1958" s="6">
        <v>11579.45</v>
      </c>
      <c r="T1958" s="27">
        <v>179736.2</v>
      </c>
      <c r="U1958" s="6">
        <f t="shared" si="152"/>
        <v>32.299999999999997</v>
      </c>
      <c r="V1958" s="6">
        <f t="shared" si="153"/>
        <v>2017</v>
      </c>
      <c r="W1958" s="10" t="str">
        <f>IFERROR(VLOOKUP(VALUE(D1958),'HSN Lookup'!$A:$B,2,0),"Unknown")</f>
        <v>Household Steel Items</v>
      </c>
      <c r="X1958" s="6" t="str">
        <f t="shared" si="154"/>
        <v>Other</v>
      </c>
    </row>
    <row r="1959" spans="1:24">
      <c r="A1959" s="25" t="s">
        <v>24</v>
      </c>
      <c r="B1959" s="6" t="s">
        <v>2591</v>
      </c>
      <c r="C1959" s="6" t="s">
        <v>26</v>
      </c>
      <c r="D1959" s="26" t="s">
        <v>29</v>
      </c>
      <c r="E1959" s="6" t="s">
        <v>2593</v>
      </c>
      <c r="F1959" s="6"/>
      <c r="G1959" s="6" t="str" cm="1">
        <f t="array" ref="G1959">_xlfn.LET(
 _xlpm.txt, TRIM(E1959),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-ANG537</v>
      </c>
      <c r="H1959" s="6" t="str">
        <f t="shared" si="150"/>
        <v>TOTAL NET WT.8696.60 KGS</v>
      </c>
      <c r="I1959" s="6" t="str" cm="1">
        <f t="array" ref="I1959">_xlfn.LET(
 _xlpm.txt, E1959,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59" s="6" t="str" cm="1">
        <f t="array" ref="J1959">_xlfn.LET(
 _xlpm.txt, E1959,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59" s="6" t="e" cm="1">
        <f t="array" ref="K1959">_xlfn.LET(
 _xlpm.txt, E1959,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59" s="6" t="str">
        <f>IFERROR(_xlfn.TEXTAFTER(_xlfn.TEXTBEFORE(E1959," PER"),"USD ")," ")</f>
        <v xml:space="preserve"> </v>
      </c>
      <c r="M1959" s="6" t="e">
        <f t="shared" si="151"/>
        <v>#VALUE!</v>
      </c>
      <c r="N1959" s="6">
        <v>318384</v>
      </c>
      <c r="O1959" s="6" t="s">
        <v>1081</v>
      </c>
      <c r="P1959" s="6">
        <v>4.76</v>
      </c>
      <c r="Q1959" s="6">
        <v>1514229.21</v>
      </c>
      <c r="R1959" s="6">
        <v>7.0000000000000007E-2</v>
      </c>
      <c r="S1959" s="6">
        <v>22960.26</v>
      </c>
      <c r="T1959" s="27">
        <v>456600.7</v>
      </c>
      <c r="U1959" s="6">
        <f t="shared" si="152"/>
        <v>4.83</v>
      </c>
      <c r="V1959" s="6">
        <f t="shared" si="153"/>
        <v>2017</v>
      </c>
      <c r="W1959" s="10" t="str">
        <f>IFERROR(VLOOKUP(VALUE(D1959),'HSN Lookup'!$A:$B,2,0),"Unknown")</f>
        <v>Steel Scrubbers</v>
      </c>
      <c r="X1959" s="6" t="str">
        <f t="shared" si="154"/>
        <v>Scrubber</v>
      </c>
    </row>
    <row r="1960" spans="1:24">
      <c r="A1960" s="25" t="s">
        <v>24</v>
      </c>
      <c r="B1960" s="6" t="s">
        <v>2594</v>
      </c>
      <c r="C1960" s="6" t="s">
        <v>26</v>
      </c>
      <c r="D1960" s="26" t="s">
        <v>32</v>
      </c>
      <c r="E1960" s="6" t="s">
        <v>2595</v>
      </c>
      <c r="F1960" s="6"/>
      <c r="G1960" s="6" t="str" cm="1">
        <f t="array" ref="G1960">_xlfn.LET(
 _xlpm.txt, TRIM(E1960),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960" s="6" t="str">
        <f t="shared" si="150"/>
        <v>TOTAL NET WT.1298.70 KGS</v>
      </c>
      <c r="I1960" s="6" t="str" cm="1">
        <f t="array" ref="I1960">_xlfn.LET(
 _xlpm.txt, E1960,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60" s="6" t="str" cm="1">
        <f t="array" ref="J1960">_xlfn.LET(
 _xlpm.txt, E1960,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60" s="6" t="e" cm="1">
        <f t="array" ref="K1960">_xlfn.LET(
 _xlpm.txt, E1960,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60" s="6" t="str">
        <f>IFERROR(_xlfn.TEXTAFTER(_xlfn.TEXTBEFORE(E1960," PER"),"USD ")," ")</f>
        <v xml:space="preserve"> </v>
      </c>
      <c r="M1960" s="6" t="e">
        <f t="shared" si="151"/>
        <v>#VALUE!</v>
      </c>
      <c r="N1960" s="6">
        <v>6660</v>
      </c>
      <c r="O1960" s="6" t="s">
        <v>1081</v>
      </c>
      <c r="P1960" s="6">
        <v>93.62</v>
      </c>
      <c r="Q1960" s="6">
        <v>623511.88</v>
      </c>
      <c r="R1960" s="6">
        <v>1.43</v>
      </c>
      <c r="S1960" s="6">
        <v>9533.82</v>
      </c>
      <c r="T1960" s="27">
        <v>146749.70000000001</v>
      </c>
      <c r="U1960" s="6">
        <f t="shared" si="152"/>
        <v>95.050000000000011</v>
      </c>
      <c r="V1960" s="6">
        <f t="shared" si="153"/>
        <v>2017</v>
      </c>
      <c r="W1960" s="10" t="str">
        <f>IFERROR(VLOOKUP(VALUE(D1960),'HSN Lookup'!$A:$B,2,0),"Unknown")</f>
        <v>Household Steel Items</v>
      </c>
      <c r="X1960" s="6" t="str">
        <f t="shared" si="154"/>
        <v>Other</v>
      </c>
    </row>
    <row r="1961" spans="1:24">
      <c r="A1961" s="25" t="s">
        <v>24</v>
      </c>
      <c r="B1961" s="6" t="s">
        <v>2594</v>
      </c>
      <c r="C1961" s="6" t="s">
        <v>26</v>
      </c>
      <c r="D1961" s="26" t="s">
        <v>32</v>
      </c>
      <c r="E1961" s="6" t="s">
        <v>2596</v>
      </c>
      <c r="F1961" s="6"/>
      <c r="G1961" s="6" t="str" cm="1">
        <f t="array" ref="G1961">_xlfn.LET(
 _xlpm.txt, TRIM(E1961),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 NP-21</v>
      </c>
      <c r="H1961" s="6" t="str">
        <f t="shared" si="150"/>
        <v>TOTAL NET WT.857.844 KGS</v>
      </c>
      <c r="I1961" s="6" t="str" cm="1">
        <f t="array" ref="I1961">_xlfn.LET(
 _xlpm.txt, E1961,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61" s="6" t="str" cm="1">
        <f t="array" ref="J1961">_xlfn.LET(
 _xlpm.txt, E1961,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61" s="6" t="e" cm="1">
        <f t="array" ref="K1961">_xlfn.LET(
 _xlpm.txt, E1961,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61" s="6" t="str">
        <f>IFERROR(_xlfn.TEXTAFTER(_xlfn.TEXTBEFORE(E1961," PER"),"USD ")," ")</f>
        <v xml:space="preserve"> </v>
      </c>
      <c r="M1961" s="6" t="e">
        <f t="shared" si="151"/>
        <v>#VALUE!</v>
      </c>
      <c r="N1961" s="6">
        <v>5076</v>
      </c>
      <c r="O1961" s="6" t="s">
        <v>1081</v>
      </c>
      <c r="P1961" s="6">
        <v>82.63</v>
      </c>
      <c r="Q1961" s="6">
        <v>419430.8</v>
      </c>
      <c r="R1961" s="6">
        <v>1.26</v>
      </c>
      <c r="S1961" s="6">
        <v>6413.31</v>
      </c>
      <c r="T1961" s="27">
        <v>98717.3</v>
      </c>
      <c r="U1961" s="6">
        <f t="shared" si="152"/>
        <v>83.89</v>
      </c>
      <c r="V1961" s="6">
        <f t="shared" si="153"/>
        <v>2017</v>
      </c>
      <c r="W1961" s="10" t="str">
        <f>IFERROR(VLOOKUP(VALUE(D1961),'HSN Lookup'!$A:$B,2,0),"Unknown")</f>
        <v>Household Steel Items</v>
      </c>
      <c r="X1961" s="6" t="str">
        <f t="shared" si="154"/>
        <v>Other</v>
      </c>
    </row>
    <row r="1962" spans="1:24">
      <c r="A1962" s="25" t="s">
        <v>24</v>
      </c>
      <c r="B1962" s="6" t="s">
        <v>2597</v>
      </c>
      <c r="C1962" s="6" t="s">
        <v>26</v>
      </c>
      <c r="D1962" s="26" t="s">
        <v>32</v>
      </c>
      <c r="E1962" s="6" t="s">
        <v>2598</v>
      </c>
      <c r="F1962" s="6" t="str">
        <f>LEFT(E1962, FIND(" ", E1962)-1)</f>
        <v>KWP-600B</v>
      </c>
      <c r="G1962" s="6" t="str" cm="1">
        <f t="array" ref="G1962">_xlfn.LET(
 _xlpm.txt, TRIM(E1962),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-SS OIL POT 600ML</v>
      </c>
      <c r="H1962" s="6" t="str">
        <f t="shared" si="150"/>
        <v>KWP-600B</v>
      </c>
      <c r="I1962" s="6" t="str" cm="1">
        <f t="array" ref="I1962">_xlfn.LET(
 _xlpm.txt, E1962,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62" s="6" t="str" cm="1">
        <f t="array" ref="J1962">_xlfn.LET(
 _xlpm.txt, E1962,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62" s="6" t="e" cm="1">
        <f t="array" ref="K1962">_xlfn.LET(
 _xlpm.txt, E1962,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62" s="6" t="str">
        <f>IFERROR(_xlfn.TEXTAFTER(_xlfn.TEXTBEFORE(E1962," PER"),"USD ")," ")</f>
        <v xml:space="preserve"> </v>
      </c>
      <c r="M1962" s="6" t="e">
        <f t="shared" si="151"/>
        <v>#VALUE!</v>
      </c>
      <c r="N1962" s="6">
        <v>12000</v>
      </c>
      <c r="O1962" s="6" t="s">
        <v>1081</v>
      </c>
      <c r="P1962" s="6">
        <v>91.751784999999998</v>
      </c>
      <c r="Q1962" s="6">
        <v>1101021.42</v>
      </c>
      <c r="R1962" s="6">
        <v>1.4029324923547399</v>
      </c>
      <c r="S1962" s="6">
        <v>16835.1899082569</v>
      </c>
      <c r="T1962" s="27">
        <v>259136.3</v>
      </c>
      <c r="U1962" s="6">
        <f t="shared" si="152"/>
        <v>93.154717492354735</v>
      </c>
      <c r="V1962" s="6">
        <f t="shared" si="153"/>
        <v>2017</v>
      </c>
      <c r="W1962" s="10" t="str">
        <f>IFERROR(VLOOKUP(VALUE(D1962),'HSN Lookup'!$A:$B,2,0),"Unknown")</f>
        <v>Household Steel Items</v>
      </c>
      <c r="X1962" s="6" t="str">
        <f t="shared" si="154"/>
        <v>Other</v>
      </c>
    </row>
    <row r="1963" spans="1:24">
      <c r="A1963" s="25" t="s">
        <v>24</v>
      </c>
      <c r="B1963" s="6" t="s">
        <v>2597</v>
      </c>
      <c r="C1963" s="6" t="s">
        <v>26</v>
      </c>
      <c r="D1963" s="26" t="s">
        <v>32</v>
      </c>
      <c r="E1963" s="6" t="s">
        <v>2599</v>
      </c>
      <c r="F1963" s="6" t="str">
        <f>LEFT(E1963, FIND(" ", E1963)-1)</f>
        <v>KWP-1000B</v>
      </c>
      <c r="G1963" s="6" t="str" cm="1">
        <f t="array" ref="G1963">_xlfn.LET(
 _xlpm.txt, TRIM(E1963),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-SS OIL POT 1000ML</v>
      </c>
      <c r="H1963" s="6" t="str">
        <f t="shared" si="150"/>
        <v>KWP-1000B</v>
      </c>
      <c r="I1963" s="6" t="str" cm="1">
        <f t="array" ref="I1963">_xlfn.LET(
 _xlpm.txt, E1963,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63" s="6" t="str" cm="1">
        <f t="array" ref="J1963">_xlfn.LET(
 _xlpm.txt, E1963,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63" s="6" t="e" cm="1">
        <f t="array" ref="K1963">_xlfn.LET(
 _xlpm.txt, E1963,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63" s="6" t="str">
        <f>IFERROR(_xlfn.TEXTAFTER(_xlfn.TEXTBEFORE(E1963," PER"),"USD ")," ")</f>
        <v xml:space="preserve"> </v>
      </c>
      <c r="M1963" s="6" t="e">
        <f t="shared" si="151"/>
        <v>#VALUE!</v>
      </c>
      <c r="N1963" s="6">
        <v>30000</v>
      </c>
      <c r="O1963" s="6" t="s">
        <v>1081</v>
      </c>
      <c r="P1963" s="6">
        <v>111.991149333333</v>
      </c>
      <c r="Q1963" s="6">
        <v>3359734.48</v>
      </c>
      <c r="R1963" s="6">
        <v>1.7124028950051</v>
      </c>
      <c r="S1963" s="6">
        <v>51372.086850152897</v>
      </c>
      <c r="T1963" s="27">
        <v>790747.1</v>
      </c>
      <c r="U1963" s="6">
        <f t="shared" si="152"/>
        <v>113.7035522283381</v>
      </c>
      <c r="V1963" s="6">
        <f t="shared" si="153"/>
        <v>2017</v>
      </c>
      <c r="W1963" s="10" t="str">
        <f>IFERROR(VLOOKUP(VALUE(D1963),'HSN Lookup'!$A:$B,2,0),"Unknown")</f>
        <v>Household Steel Items</v>
      </c>
      <c r="X1963" s="6" t="str">
        <f t="shared" si="154"/>
        <v>Other</v>
      </c>
    </row>
    <row r="1964" spans="1:24">
      <c r="A1964" s="25" t="s">
        <v>24</v>
      </c>
      <c r="B1964" s="6" t="s">
        <v>2600</v>
      </c>
      <c r="C1964" s="6" t="s">
        <v>26</v>
      </c>
      <c r="D1964" s="26" t="s">
        <v>32</v>
      </c>
      <c r="E1964" s="6" t="s">
        <v>2601</v>
      </c>
      <c r="F1964" s="6"/>
      <c r="G1964" s="6" t="str" cm="1">
        <f t="array" ref="G1964">_xlfn.LET(
 _xlpm.txt, TRIM(E1964),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S-308-C6-NP-AB39</v>
      </c>
      <c r="H1964" s="6" t="str">
        <f t="shared" si="150"/>
        <v>TOTAL NET WT.4536 KGS</v>
      </c>
      <c r="I1964" s="6" t="str" cm="1">
        <f t="array" ref="I1964">_xlfn.LET(
 _xlpm.txt, E1964,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64" s="6" t="str" cm="1">
        <f t="array" ref="J1964">_xlfn.LET(
 _xlpm.txt, E1964,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64" s="6" t="e" cm="1">
        <f t="array" ref="K1964">_xlfn.LET(
 _xlpm.txt, E1964,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64" s="6" t="str">
        <f>IFERROR(_xlfn.TEXTAFTER(_xlfn.TEXTBEFORE(E1964," PER"),"USD ")," ")</f>
        <v xml:space="preserve"> </v>
      </c>
      <c r="M1964" s="6" t="e">
        <f t="shared" si="151"/>
        <v>#VALUE!</v>
      </c>
      <c r="N1964" s="6">
        <v>27000</v>
      </c>
      <c r="O1964" s="6" t="s">
        <v>1081</v>
      </c>
      <c r="P1964" s="6">
        <v>94.925451111111101</v>
      </c>
      <c r="Q1964" s="6">
        <v>2562987.1800000002</v>
      </c>
      <c r="R1964" s="6">
        <v>1.4626417736688899</v>
      </c>
      <c r="S1964" s="6">
        <v>39491.3278890601</v>
      </c>
      <c r="T1964" s="27">
        <v>603224.69999999995</v>
      </c>
      <c r="U1964" s="6">
        <f t="shared" si="152"/>
        <v>96.388092884779994</v>
      </c>
      <c r="V1964" s="6">
        <f t="shared" si="153"/>
        <v>2017</v>
      </c>
      <c r="W1964" s="10" t="str">
        <f>IFERROR(VLOOKUP(VALUE(D1964),'HSN Lookup'!$A:$B,2,0),"Unknown")</f>
        <v>Household Steel Items</v>
      </c>
      <c r="X1964" s="6" t="str">
        <f t="shared" si="154"/>
        <v>Other</v>
      </c>
    </row>
    <row r="1965" spans="1:24">
      <c r="A1965" s="25" t="s">
        <v>24</v>
      </c>
      <c r="B1965" s="6" t="s">
        <v>2600</v>
      </c>
      <c r="C1965" s="6" t="s">
        <v>26</v>
      </c>
      <c r="D1965" s="26" t="s">
        <v>32</v>
      </c>
      <c r="E1965" s="6" t="s">
        <v>2602</v>
      </c>
      <c r="F1965" s="6"/>
      <c r="G1965" s="6" t="str" cm="1">
        <f t="array" ref="G1965">_xlfn.LET(
 _xlpm.txt, TRIM(E1965),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1965" s="6" t="str">
        <f t="shared" si="150"/>
        <v>TO TAL NET WT. 2518.78 KGS</v>
      </c>
      <c r="I1965" s="6" t="str" cm="1">
        <f t="array" ref="I1965">_xlfn.LET(
 _xlpm.txt, E1965,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65" s="6" t="str" cm="1">
        <f t="array" ref="J1965">_xlfn.LET(
 _xlpm.txt, E1965,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65" s="6" t="e" cm="1">
        <f t="array" ref="K1965">_xlfn.LET(
 _xlpm.txt, E1965,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65" s="6" t="str">
        <f>IFERROR(_xlfn.TEXTAFTER(_xlfn.TEXTBEFORE(E1965," PER"),"USD ")," ")</f>
        <v xml:space="preserve"> </v>
      </c>
      <c r="M1965" s="6" t="e">
        <f t="shared" si="151"/>
        <v>#VALUE!</v>
      </c>
      <c r="N1965" s="6">
        <v>14904</v>
      </c>
      <c r="O1965" s="6" t="s">
        <v>1081</v>
      </c>
      <c r="P1965" s="6">
        <v>80.212006172839494</v>
      </c>
      <c r="Q1965" s="6">
        <v>1195479.74</v>
      </c>
      <c r="R1965" s="6">
        <v>1.23593229850292</v>
      </c>
      <c r="S1965" s="6">
        <v>18420.334976887501</v>
      </c>
      <c r="T1965" s="27">
        <v>281368.2</v>
      </c>
      <c r="U1965" s="6">
        <f t="shared" si="152"/>
        <v>81.447938471342411</v>
      </c>
      <c r="V1965" s="6">
        <f t="shared" si="153"/>
        <v>2017</v>
      </c>
      <c r="W1965" s="10" t="str">
        <f>IFERROR(VLOOKUP(VALUE(D1965),'HSN Lookup'!$A:$B,2,0),"Unknown")</f>
        <v>Household Steel Items</v>
      </c>
      <c r="X1965" s="6" t="str">
        <f t="shared" si="154"/>
        <v>Other</v>
      </c>
    </row>
    <row r="1966" spans="1:24">
      <c r="A1966" s="25" t="s">
        <v>24</v>
      </c>
      <c r="B1966" s="6" t="s">
        <v>2600</v>
      </c>
      <c r="C1966" s="6" t="s">
        <v>26</v>
      </c>
      <c r="D1966" s="26" t="s">
        <v>32</v>
      </c>
      <c r="E1966" s="6" t="s">
        <v>2603</v>
      </c>
      <c r="F1966" s="6"/>
      <c r="G1966" s="6" t="str" cm="1">
        <f t="array" ref="G1966">_xlfn.LET(
 _xlpm.txt, TRIM(E1966),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JAR - SALT &amp; PEPPER -MP-009</v>
      </c>
      <c r="H1966" s="6" t="str">
        <f t="shared" si="150"/>
        <v>TOTAL NET WT.1296 KGS</v>
      </c>
      <c r="I1966" s="6" t="str" cm="1">
        <f t="array" ref="I1966">_xlfn.LET(
 _xlpm.txt, E1966,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66" s="6" t="str" cm="1">
        <f t="array" ref="J1966">_xlfn.LET(
 _xlpm.txt, E1966,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66" s="6" t="e" cm="1">
        <f t="array" ref="K1966">_xlfn.LET(
 _xlpm.txt, E1966,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66" s="6" t="str">
        <f>IFERROR(_xlfn.TEXTAFTER(_xlfn.TEXTBEFORE(E1966," PER"),"USD ")," ")</f>
        <v xml:space="preserve"> </v>
      </c>
      <c r="M1966" s="6" t="e">
        <f t="shared" si="151"/>
        <v>#VALUE!</v>
      </c>
      <c r="N1966" s="6">
        <v>36000</v>
      </c>
      <c r="O1966" s="6" t="s">
        <v>1081</v>
      </c>
      <c r="P1966" s="6">
        <v>16.870242777777801</v>
      </c>
      <c r="Q1966" s="6">
        <v>607328.74</v>
      </c>
      <c r="R1966" s="6">
        <v>0.25994210751583602</v>
      </c>
      <c r="S1966" s="6">
        <v>9357.9158705701102</v>
      </c>
      <c r="T1966" s="27">
        <v>142940.9</v>
      </c>
      <c r="U1966" s="6">
        <f t="shared" si="152"/>
        <v>17.130184885293637</v>
      </c>
      <c r="V1966" s="6">
        <f t="shared" si="153"/>
        <v>2017</v>
      </c>
      <c r="W1966" s="10" t="str">
        <f>IFERROR(VLOOKUP(VALUE(D1966),'HSN Lookup'!$A:$B,2,0),"Unknown")</f>
        <v>Household Steel Items</v>
      </c>
      <c r="X1966" s="6" t="str">
        <f t="shared" si="154"/>
        <v>Other</v>
      </c>
    </row>
    <row r="1967" spans="1:24">
      <c r="A1967" s="25" t="s">
        <v>24</v>
      </c>
      <c r="B1967" s="6" t="s">
        <v>2604</v>
      </c>
      <c r="C1967" s="6" t="s">
        <v>26</v>
      </c>
      <c r="D1967" s="26" t="s">
        <v>32</v>
      </c>
      <c r="E1967" s="6" t="s">
        <v>2605</v>
      </c>
      <c r="F1967" s="6"/>
      <c r="G1967" s="6" t="str" cm="1">
        <f t="array" ref="G1967">_xlfn.LET(
 _xlpm.txt, TRIM(E1967),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ZHARA-NP-03</v>
      </c>
      <c r="H1967" s="6" t="str">
        <f t="shared" si="150"/>
        <v>TOTAL NET WT.5640 KGS</v>
      </c>
      <c r="I1967" s="6" t="str" cm="1">
        <f t="array" ref="I1967">_xlfn.LET(
 _xlpm.txt, E1967,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67" s="6" t="str" cm="1">
        <f t="array" ref="J1967">_xlfn.LET(
 _xlpm.txt, E1967,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67" s="6" t="e" cm="1">
        <f t="array" ref="K1967">_xlfn.LET(
 _xlpm.txt, E1967,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67" s="6" t="str">
        <f>IFERROR(_xlfn.TEXTAFTER(_xlfn.TEXTBEFORE(E1967," PER"),"USD ")," ")</f>
        <v xml:space="preserve"> </v>
      </c>
      <c r="M1967" s="6" t="e">
        <f t="shared" si="151"/>
        <v>#VALUE!</v>
      </c>
      <c r="N1967" s="6">
        <v>60000</v>
      </c>
      <c r="O1967" s="6" t="s">
        <v>1081</v>
      </c>
      <c r="P1967" s="6">
        <v>30.9939571666667</v>
      </c>
      <c r="Q1967" s="6">
        <v>1859637.43</v>
      </c>
      <c r="R1967" s="6">
        <v>0.477564825372368</v>
      </c>
      <c r="S1967" s="6">
        <v>28653.889522342099</v>
      </c>
      <c r="T1967" s="27">
        <v>437684.2</v>
      </c>
      <c r="U1967" s="6">
        <f t="shared" si="152"/>
        <v>31.471521992039069</v>
      </c>
      <c r="V1967" s="6">
        <f t="shared" si="153"/>
        <v>2017</v>
      </c>
      <c r="W1967" s="10" t="str">
        <f>IFERROR(VLOOKUP(VALUE(D1967),'HSN Lookup'!$A:$B,2,0),"Unknown")</f>
        <v>Household Steel Items</v>
      </c>
      <c r="X1967" s="6" t="str">
        <f t="shared" si="154"/>
        <v>Other</v>
      </c>
    </row>
    <row r="1968" spans="1:24">
      <c r="A1968" s="25" t="s">
        <v>24</v>
      </c>
      <c r="B1968" s="6" t="s">
        <v>2606</v>
      </c>
      <c r="C1968" s="6" t="s">
        <v>26</v>
      </c>
      <c r="D1968" s="26" t="s">
        <v>32</v>
      </c>
      <c r="E1968" s="6" t="s">
        <v>2607</v>
      </c>
      <c r="F1968" s="6"/>
      <c r="G1968" s="6" t="str" cm="1">
        <f t="array" ref="G1968">_xlfn.LET(
 _xlpm.txt, TRIM(E1968),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GRATER -ST-4</v>
      </c>
      <c r="H1968" s="6" t="str">
        <f t="shared" si="150"/>
        <v>TOTAL NET WT.372 KGS</v>
      </c>
      <c r="I1968" s="6" t="str" cm="1">
        <f t="array" ref="I1968">_xlfn.LET(
 _xlpm.txt, E1968,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68" s="6" t="str" cm="1">
        <f t="array" ref="J1968">_xlfn.LET(
 _xlpm.txt, E1968,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68" s="6" t="e" cm="1">
        <f t="array" ref="K1968">_xlfn.LET(
 _xlpm.txt, E1968,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68" s="6" t="str">
        <f>IFERROR(_xlfn.TEXTAFTER(_xlfn.TEXTBEFORE(E1968," PER"),"USD ")," ")</f>
        <v xml:space="preserve"> </v>
      </c>
      <c r="M1968" s="6" t="e">
        <f t="shared" si="151"/>
        <v>#VALUE!</v>
      </c>
      <c r="N1968" s="6">
        <v>2400</v>
      </c>
      <c r="O1968" s="6" t="s">
        <v>1081</v>
      </c>
      <c r="P1968" s="6">
        <v>51.473762499999999</v>
      </c>
      <c r="Q1968" s="6">
        <v>123537.03</v>
      </c>
      <c r="R1968" s="6">
        <v>0.79312422958397499</v>
      </c>
      <c r="S1968" s="6">
        <v>1903.49815100154</v>
      </c>
      <c r="T1968" s="27">
        <v>29075.7</v>
      </c>
      <c r="U1968" s="6">
        <f t="shared" si="152"/>
        <v>52.266886729583973</v>
      </c>
      <c r="V1968" s="6">
        <f t="shared" si="153"/>
        <v>2017</v>
      </c>
      <c r="W1968" s="10" t="str">
        <f>IFERROR(VLOOKUP(VALUE(D1968),'HSN Lookup'!$A:$B,2,0),"Unknown")</f>
        <v>Household Steel Items</v>
      </c>
      <c r="X1968" s="6" t="str">
        <f t="shared" si="154"/>
        <v>Other</v>
      </c>
    </row>
    <row r="1969" spans="1:24">
      <c r="A1969" s="25" t="s">
        <v>24</v>
      </c>
      <c r="B1969" s="6" t="s">
        <v>2606</v>
      </c>
      <c r="C1969" s="6" t="s">
        <v>26</v>
      </c>
      <c r="D1969" s="26" t="s">
        <v>32</v>
      </c>
      <c r="E1969" s="6" t="s">
        <v>2608</v>
      </c>
      <c r="F1969" s="6"/>
      <c r="G1969" s="6" t="str" cm="1">
        <f t="array" ref="G1969">_xlfn.LET(
 _xlpm.txt, TRIM(E1969),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-SL-55</v>
      </c>
      <c r="H1969" s="6" t="str">
        <f t="shared" si="150"/>
        <v>TOTAL NET WT.61.20 KGS</v>
      </c>
      <c r="I1969" s="6" t="str" cm="1">
        <f t="array" ref="I1969">_xlfn.LET(
 _xlpm.txt, E1969,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69" s="6" t="str" cm="1">
        <f t="array" ref="J1969">_xlfn.LET(
 _xlpm.txt, E1969,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69" s="6" t="e" cm="1">
        <f t="array" ref="K1969">_xlfn.LET(
 _xlpm.txt, E1969,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69" s="6" t="str">
        <f>IFERROR(_xlfn.TEXTAFTER(_xlfn.TEXTBEFORE(E1969," PER"),"USD ")," ")</f>
        <v xml:space="preserve"> </v>
      </c>
      <c r="M1969" s="6" t="e">
        <f t="shared" si="151"/>
        <v>#VALUE!</v>
      </c>
      <c r="N1969" s="6">
        <v>3600</v>
      </c>
      <c r="O1969" s="6" t="s">
        <v>1081</v>
      </c>
      <c r="P1969" s="6">
        <v>12.451086111111101</v>
      </c>
      <c r="Q1969" s="6">
        <v>44823.91</v>
      </c>
      <c r="R1969" s="6">
        <v>0.19185032528676599</v>
      </c>
      <c r="S1969" s="6">
        <v>690.66117103235695</v>
      </c>
      <c r="T1969" s="27">
        <v>13516.1</v>
      </c>
      <c r="U1969" s="6">
        <f t="shared" si="152"/>
        <v>12.642936436397866</v>
      </c>
      <c r="V1969" s="6">
        <f t="shared" si="153"/>
        <v>2017</v>
      </c>
      <c r="W1969" s="10" t="str">
        <f>IFERROR(VLOOKUP(VALUE(D1969),'HSN Lookup'!$A:$B,2,0),"Unknown")</f>
        <v>Household Steel Items</v>
      </c>
      <c r="X1969" s="6" t="str">
        <f t="shared" si="154"/>
        <v>Scrubber</v>
      </c>
    </row>
    <row r="1970" spans="1:24">
      <c r="A1970" s="25" t="s">
        <v>24</v>
      </c>
      <c r="B1970" s="6" t="s">
        <v>2606</v>
      </c>
      <c r="C1970" s="6" t="s">
        <v>26</v>
      </c>
      <c r="D1970" s="26" t="s">
        <v>32</v>
      </c>
      <c r="E1970" s="6" t="s">
        <v>2609</v>
      </c>
      <c r="F1970" s="6"/>
      <c r="G1970" s="6" t="str" cm="1">
        <f t="array" ref="G1970">_xlfn.LET(
 _xlpm.txt, TRIM(E1970),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LIGHT CANDLE HOLDER ROUND-SL-51</v>
      </c>
      <c r="H1970" s="6" t="str">
        <f t="shared" si="150"/>
        <v>MADE OF IRON</v>
      </c>
      <c r="I1970" s="6" t="str" cm="1">
        <f t="array" ref="I1970">_xlfn.LET(
 _xlpm.txt, E1970,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70" s="6" t="str" cm="1">
        <f t="array" ref="J1970">_xlfn.LET(
 _xlpm.txt, E1970,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70" s="6" t="e" cm="1">
        <f t="array" ref="K1970">_xlfn.LET(
 _xlpm.txt, E1970,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70" s="6" t="str">
        <f>IFERROR(_xlfn.TEXTAFTER(_xlfn.TEXTBEFORE(E1970," PER"),"USD ")," ")</f>
        <v xml:space="preserve"> </v>
      </c>
      <c r="M1970" s="6" t="e">
        <f t="shared" si="151"/>
        <v>#VALUE!</v>
      </c>
      <c r="N1970" s="6">
        <v>768</v>
      </c>
      <c r="O1970" s="6" t="s">
        <v>1081</v>
      </c>
      <c r="P1970" s="6">
        <v>82.079778645833301</v>
      </c>
      <c r="Q1970" s="6">
        <v>63037.27</v>
      </c>
      <c r="R1970" s="6">
        <v>1.2647115353749401</v>
      </c>
      <c r="S1970" s="6">
        <v>971.29845916795102</v>
      </c>
      <c r="T1970" s="27">
        <v>14836.4</v>
      </c>
      <c r="U1970" s="6">
        <f t="shared" si="152"/>
        <v>83.344490181208243</v>
      </c>
      <c r="V1970" s="6">
        <f t="shared" si="153"/>
        <v>2017</v>
      </c>
      <c r="W1970" s="10" t="str">
        <f>IFERROR(VLOOKUP(VALUE(D1970),'HSN Lookup'!$A:$B,2,0),"Unknown")</f>
        <v>Household Steel Items</v>
      </c>
      <c r="X1970" s="6" t="str">
        <f t="shared" si="154"/>
        <v>Holder</v>
      </c>
    </row>
    <row r="1971" spans="1:24">
      <c r="A1971" s="25" t="s">
        <v>24</v>
      </c>
      <c r="B1971" s="6" t="s">
        <v>2606</v>
      </c>
      <c r="C1971" s="6" t="s">
        <v>26</v>
      </c>
      <c r="D1971" s="26" t="s">
        <v>32</v>
      </c>
      <c r="E1971" s="6" t="s">
        <v>2610</v>
      </c>
      <c r="F1971" s="6"/>
      <c r="G1971" s="6" t="str" cm="1">
        <f t="array" ref="G1971">_xlfn.LET(
 _xlpm.txt, TRIM(E1971),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LIGHT CANDLE HOLDER -MP-289</v>
      </c>
      <c r="H1971" s="6" t="str">
        <f t="shared" si="150"/>
        <v>MADE OF IRON</v>
      </c>
      <c r="I1971" s="6" t="str" cm="1">
        <f t="array" ref="I1971">_xlfn.LET(
 _xlpm.txt, E1971,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71" s="6" t="str" cm="1">
        <f t="array" ref="J1971">_xlfn.LET(
 _xlpm.txt, E1971,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71" s="6" t="e" cm="1">
        <f t="array" ref="K1971">_xlfn.LET(
 _xlpm.txt, E1971,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71" s="6" t="str">
        <f>IFERROR(_xlfn.TEXTAFTER(_xlfn.TEXTBEFORE(E1971," PER"),"USD ")," ")</f>
        <v xml:space="preserve"> </v>
      </c>
      <c r="M1971" s="6" t="e">
        <f t="shared" si="151"/>
        <v>#VALUE!</v>
      </c>
      <c r="N1971" s="6">
        <v>15600</v>
      </c>
      <c r="O1971" s="6" t="s">
        <v>1081</v>
      </c>
      <c r="P1971" s="6">
        <v>45.213440384615403</v>
      </c>
      <c r="Q1971" s="6">
        <v>705329.67</v>
      </c>
      <c r="R1971" s="6">
        <v>0.69666318004029903</v>
      </c>
      <c r="S1971" s="6">
        <v>10867.945608628699</v>
      </c>
      <c r="T1971" s="27">
        <v>166006.39999999999</v>
      </c>
      <c r="U1971" s="6">
        <f t="shared" si="152"/>
        <v>45.910103564655699</v>
      </c>
      <c r="V1971" s="6">
        <f t="shared" si="153"/>
        <v>2017</v>
      </c>
      <c r="W1971" s="10" t="str">
        <f>IFERROR(VLOOKUP(VALUE(D1971),'HSN Lookup'!$A:$B,2,0),"Unknown")</f>
        <v>Household Steel Items</v>
      </c>
      <c r="X1971" s="6" t="str">
        <f t="shared" si="154"/>
        <v>Holder</v>
      </c>
    </row>
    <row r="1972" spans="1:24">
      <c r="A1972" s="25" t="s">
        <v>24</v>
      </c>
      <c r="B1972" s="6" t="s">
        <v>2611</v>
      </c>
      <c r="C1972" s="6" t="s">
        <v>26</v>
      </c>
      <c r="D1972" s="26" t="s">
        <v>32</v>
      </c>
      <c r="E1972" s="6" t="s">
        <v>2612</v>
      </c>
      <c r="F1972" s="6" t="str">
        <f>LEFT(E1972, FIND(" ", E1972)-1)</f>
        <v>MULTI</v>
      </c>
      <c r="G1972" s="6" t="str" cm="1">
        <f t="array" ref="G1972">_xlfn.LET(
 _xlpm.txt, TRIM(E1972),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FUNCTION CLOTH STAND-RYX-02-021A</v>
      </c>
      <c r="H1972" s="6" t="str">
        <f t="shared" si="150"/>
        <v>MADE OF MI LD STEEL</v>
      </c>
      <c r="I1972" s="6" t="str" cm="1">
        <f t="array" ref="I1972">_xlfn.LET(
 _xlpm.txt, E1972,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72" s="6" t="str" cm="1">
        <f t="array" ref="J1972">_xlfn.LET(
 _xlpm.txt, E1972,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72" s="6" t="e" cm="1">
        <f t="array" ref="K1972">_xlfn.LET(
 _xlpm.txt, E1972,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72" s="6" t="str">
        <f>IFERROR(_xlfn.TEXTAFTER(_xlfn.TEXTBEFORE(E1972," PER"),"USD ")," ")</f>
        <v xml:space="preserve"> </v>
      </c>
      <c r="M1972" s="6" t="e">
        <f t="shared" si="151"/>
        <v>#VALUE!</v>
      </c>
      <c r="N1972" s="6">
        <v>2592</v>
      </c>
      <c r="O1972" s="6" t="s">
        <v>1081</v>
      </c>
      <c r="P1972" s="6">
        <v>593.81814429012297</v>
      </c>
      <c r="Q1972" s="6">
        <v>1539176.63</v>
      </c>
      <c r="R1972" s="6">
        <v>9.1497402818200797</v>
      </c>
      <c r="S1972" s="6">
        <v>23716.126810477701</v>
      </c>
      <c r="T1972" s="27">
        <v>362260.7</v>
      </c>
      <c r="U1972" s="6">
        <f t="shared" si="152"/>
        <v>602.96788457194305</v>
      </c>
      <c r="V1972" s="6">
        <f t="shared" si="153"/>
        <v>2017</v>
      </c>
      <c r="W1972" s="10" t="str">
        <f>IFERROR(VLOOKUP(VALUE(D1972),'HSN Lookup'!$A:$B,2,0),"Unknown")</f>
        <v>Household Steel Items</v>
      </c>
      <c r="X1972" s="6" t="str">
        <f t="shared" si="154"/>
        <v>Cloth Stand</v>
      </c>
    </row>
    <row r="1973" spans="1:24">
      <c r="A1973" s="25" t="s">
        <v>24</v>
      </c>
      <c r="B1973" s="6" t="s">
        <v>2613</v>
      </c>
      <c r="C1973" s="6" t="s">
        <v>26</v>
      </c>
      <c r="D1973" s="26" t="s">
        <v>32</v>
      </c>
      <c r="E1973" s="6" t="s">
        <v>2614</v>
      </c>
      <c r="F1973" s="6"/>
      <c r="G1973" s="6" t="str" cm="1">
        <f t="array" ref="G1973">_xlfn.LET(
 _xlpm.txt, TRIM(E1973),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ZHARA-NP-03</v>
      </c>
      <c r="H1973" s="6" t="str">
        <f t="shared" si="150"/>
        <v>TOTAL NET WT.3269.88 KGS</v>
      </c>
      <c r="I1973" s="6" t="str" cm="1">
        <f t="array" ref="I1973">_xlfn.LET(
 _xlpm.txt, E1973,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73" s="6" t="str" cm="1">
        <f t="array" ref="J1973">_xlfn.LET(
 _xlpm.txt, E1973,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73" s="6" t="e" cm="1">
        <f t="array" ref="K1973">_xlfn.LET(
 _xlpm.txt, E1973,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73" s="6" t="str">
        <f>IFERROR(_xlfn.TEXTAFTER(_xlfn.TEXTBEFORE(E1973," PER"),"USD ")," ")</f>
        <v xml:space="preserve"> </v>
      </c>
      <c r="M1973" s="6" t="e">
        <f t="shared" si="151"/>
        <v>#VALUE!</v>
      </c>
      <c r="N1973" s="6">
        <v>35160</v>
      </c>
      <c r="O1973" s="6" t="s">
        <v>1081</v>
      </c>
      <c r="P1973" s="6">
        <v>31.372668659999999</v>
      </c>
      <c r="Q1973" s="6">
        <v>1103063.03</v>
      </c>
      <c r="R1973" s="6">
        <v>0.48154518299999999</v>
      </c>
      <c r="S1973" s="6">
        <v>16931.128629999999</v>
      </c>
      <c r="T1973" s="27">
        <v>0</v>
      </c>
      <c r="U1973" s="6">
        <f t="shared" si="152"/>
        <v>31.854213843</v>
      </c>
      <c r="V1973" s="6">
        <f t="shared" si="153"/>
        <v>2017</v>
      </c>
      <c r="W1973" s="10" t="str">
        <f>IFERROR(VLOOKUP(VALUE(D1973),'HSN Lookup'!$A:$B,2,0),"Unknown")</f>
        <v>Household Steel Items</v>
      </c>
      <c r="X1973" s="6" t="str">
        <f t="shared" si="154"/>
        <v>Other</v>
      </c>
    </row>
    <row r="1974" spans="1:24">
      <c r="A1974" s="25" t="s">
        <v>24</v>
      </c>
      <c r="B1974" s="6" t="s">
        <v>2613</v>
      </c>
      <c r="C1974" s="6" t="s">
        <v>26</v>
      </c>
      <c r="D1974" s="26" t="s">
        <v>32</v>
      </c>
      <c r="E1974" s="6" t="s">
        <v>2615</v>
      </c>
      <c r="F1974" s="6"/>
      <c r="G1974" s="6" t="str" cm="1">
        <f t="array" ref="G1974">_xlfn.LET(
 _xlpm.txt, TRIM(E1974),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974" s="6" t="str">
        <f t="shared" si="150"/>
        <v>TOTAL NET WT. 905.58 KGS</v>
      </c>
      <c r="I1974" s="6" t="str" cm="1">
        <f t="array" ref="I1974">_xlfn.LET(
 _xlpm.txt, E1974,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74" s="6" t="str" cm="1">
        <f t="array" ref="J1974">_xlfn.LET(
 _xlpm.txt, E1974,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74" s="6" t="e" cm="1">
        <f t="array" ref="K1974">_xlfn.LET(
 _xlpm.txt, E1974,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74" s="6" t="str">
        <f>IFERROR(_xlfn.TEXTAFTER(_xlfn.TEXTBEFORE(E1974," PER"),"USD ")," ")</f>
        <v xml:space="preserve"> </v>
      </c>
      <c r="M1974" s="6" t="e">
        <f t="shared" si="151"/>
        <v>#VALUE!</v>
      </c>
      <c r="N1974" s="6">
        <v>4644</v>
      </c>
      <c r="O1974" s="6" t="s">
        <v>1081</v>
      </c>
      <c r="P1974" s="6">
        <v>92.973318259999999</v>
      </c>
      <c r="Q1974" s="6">
        <v>431768.09</v>
      </c>
      <c r="R1974" s="6">
        <v>1.4270655139999999</v>
      </c>
      <c r="S1974" s="6">
        <v>6627.2922490000001</v>
      </c>
      <c r="T1974" s="27">
        <v>0</v>
      </c>
      <c r="U1974" s="6">
        <f t="shared" si="152"/>
        <v>94.400383774000005</v>
      </c>
      <c r="V1974" s="6">
        <f t="shared" si="153"/>
        <v>2017</v>
      </c>
      <c r="W1974" s="10" t="str">
        <f>IFERROR(VLOOKUP(VALUE(D1974),'HSN Lookup'!$A:$B,2,0),"Unknown")</f>
        <v>Household Steel Items</v>
      </c>
      <c r="X1974" s="6" t="str">
        <f t="shared" si="154"/>
        <v>Other</v>
      </c>
    </row>
    <row r="1975" spans="1:24">
      <c r="A1975" s="25" t="s">
        <v>24</v>
      </c>
      <c r="B1975" s="6" t="s">
        <v>2613</v>
      </c>
      <c r="C1975" s="6" t="s">
        <v>26</v>
      </c>
      <c r="D1975" s="26" t="s">
        <v>32</v>
      </c>
      <c r="E1975" s="6" t="s">
        <v>2616</v>
      </c>
      <c r="F1975" s="6"/>
      <c r="G1975" s="6" t="str" cm="1">
        <f t="array" ref="G1975">_xlfn.LET(
 _xlpm.txt, TRIM(E1975),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975" s="6" t="str">
        <f t="shared" si="150"/>
        <v>TOTAL NET WT.72.14 KGS</v>
      </c>
      <c r="I1975" s="6" t="str" cm="1">
        <f t="array" ref="I1975">_xlfn.LET(
 _xlpm.txt, E1975,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75" s="6" t="str" cm="1">
        <f t="array" ref="J1975">_xlfn.LET(
 _xlpm.txt, E1975,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75" s="6" t="e" cm="1">
        <f t="array" ref="K1975">_xlfn.LET(
 _xlpm.txt, E1975,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75" s="6" t="str">
        <f>IFERROR(_xlfn.TEXTAFTER(_xlfn.TEXTBEFORE(E1975," PER"),"USD ")," ")</f>
        <v xml:space="preserve"> </v>
      </c>
      <c r="M1975" s="6" t="e">
        <f t="shared" si="151"/>
        <v>#VALUE!</v>
      </c>
      <c r="N1975" s="6">
        <v>432</v>
      </c>
      <c r="O1975" s="6" t="s">
        <v>1081</v>
      </c>
      <c r="P1975" s="6">
        <v>73.35321759</v>
      </c>
      <c r="Q1975" s="6">
        <v>31688.59</v>
      </c>
      <c r="R1975" s="6">
        <v>1.1259127799999999</v>
      </c>
      <c r="S1975" s="6">
        <v>486.3943208</v>
      </c>
      <c r="T1975" s="27">
        <v>0</v>
      </c>
      <c r="U1975" s="6">
        <f t="shared" si="152"/>
        <v>74.479130369999993</v>
      </c>
      <c r="V1975" s="6">
        <f t="shared" si="153"/>
        <v>2017</v>
      </c>
      <c r="W1975" s="10" t="str">
        <f>IFERROR(VLOOKUP(VALUE(D1975),'HSN Lookup'!$A:$B,2,0),"Unknown")</f>
        <v>Household Steel Items</v>
      </c>
      <c r="X1975" s="6" t="str">
        <f t="shared" si="154"/>
        <v>Other</v>
      </c>
    </row>
    <row r="1976" spans="1:24">
      <c r="A1976" s="25" t="s">
        <v>24</v>
      </c>
      <c r="B1976" s="6" t="s">
        <v>2613</v>
      </c>
      <c r="C1976" s="6" t="s">
        <v>26</v>
      </c>
      <c r="D1976" s="26" t="s">
        <v>32</v>
      </c>
      <c r="E1976" s="6" t="s">
        <v>2617</v>
      </c>
      <c r="F1976" s="6"/>
      <c r="G1976" s="6" t="str" cm="1">
        <f t="array" ref="G1976">_xlfn.LET(
 _xlpm.txt, TRIM(E1976),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1976" s="6" t="str">
        <f t="shared" si="150"/>
        <v>TOTAL NET WT. 4782.02 KGS</v>
      </c>
      <c r="I1976" s="6" t="str" cm="1">
        <f t="array" ref="I1976">_xlfn.LET(
 _xlpm.txt, E1976,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76" s="6" t="str" cm="1">
        <f t="array" ref="J1976">_xlfn.LET(
 _xlpm.txt, E1976,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76" s="6" t="e" cm="1">
        <f t="array" ref="K1976">_xlfn.LET(
 _xlpm.txt, E1976,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76" s="6" t="str">
        <f>IFERROR(_xlfn.TEXTAFTER(_xlfn.TEXTBEFORE(E1976," PER"),"USD ")," ")</f>
        <v xml:space="preserve"> </v>
      </c>
      <c r="M1976" s="6" t="e">
        <f t="shared" si="151"/>
        <v>#VALUE!</v>
      </c>
      <c r="N1976" s="6">
        <v>28296</v>
      </c>
      <c r="O1976" s="6" t="s">
        <v>1081</v>
      </c>
      <c r="P1976" s="6">
        <v>80.873114220000005</v>
      </c>
      <c r="Q1976" s="6">
        <v>2288385.64</v>
      </c>
      <c r="R1976" s="6">
        <v>1.241337133</v>
      </c>
      <c r="S1976" s="6">
        <v>35124.875520000001</v>
      </c>
      <c r="T1976" s="27">
        <v>0</v>
      </c>
      <c r="U1976" s="6">
        <f t="shared" si="152"/>
        <v>82.114451353000007</v>
      </c>
      <c r="V1976" s="6">
        <f t="shared" si="153"/>
        <v>2017</v>
      </c>
      <c r="W1976" s="10" t="str">
        <f>IFERROR(VLOOKUP(VALUE(D1976),'HSN Lookup'!$A:$B,2,0),"Unknown")</f>
        <v>Household Steel Items</v>
      </c>
      <c r="X1976" s="6" t="str">
        <f t="shared" si="154"/>
        <v>Other</v>
      </c>
    </row>
    <row r="1977" spans="1:24">
      <c r="A1977" s="25" t="s">
        <v>24</v>
      </c>
      <c r="B1977" s="6" t="s">
        <v>2618</v>
      </c>
      <c r="C1977" s="6" t="s">
        <v>26</v>
      </c>
      <c r="D1977" s="26" t="s">
        <v>32</v>
      </c>
      <c r="E1977" s="6" t="s">
        <v>2619</v>
      </c>
      <c r="F1977" s="6"/>
      <c r="G1977" s="6" t="str" cm="1">
        <f t="array" ref="G1977">_xlfn.LET(
 _xlpm.txt, TRIM(E1977),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3PCS-RJ-409</v>
      </c>
      <c r="H1977" s="6" t="str">
        <f t="shared" si="150"/>
        <v>TOTAL NET WT.619.92KGS</v>
      </c>
      <c r="I1977" s="6" t="str" cm="1">
        <f t="array" ref="I1977">_xlfn.LET(
 _xlpm.txt, E1977,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77" s="6" t="str" cm="1">
        <f t="array" ref="J1977">_xlfn.LET(
 _xlpm.txt, E1977,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77" s="6" t="e" cm="1">
        <f t="array" ref="K1977">_xlfn.LET(
 _xlpm.txt, E1977,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77" s="6" t="str">
        <f>IFERROR(_xlfn.TEXTAFTER(_xlfn.TEXTBEFORE(E1977," PER"),"USD ")," ")</f>
        <v xml:space="preserve"> </v>
      </c>
      <c r="M1977" s="6" t="e">
        <f t="shared" si="151"/>
        <v>#VALUE!</v>
      </c>
      <c r="N1977" s="6">
        <v>15120</v>
      </c>
      <c r="O1977" s="6" t="s">
        <v>2199</v>
      </c>
      <c r="P1977" s="6">
        <v>38.275032410000001</v>
      </c>
      <c r="Q1977" s="6">
        <v>578718.49</v>
      </c>
      <c r="R1977" s="6">
        <v>0.58749090400000004</v>
      </c>
      <c r="S1977" s="6">
        <v>8882.8624710000004</v>
      </c>
      <c r="T1977" s="27">
        <v>136207.1</v>
      </c>
      <c r="U1977" s="6">
        <f t="shared" si="152"/>
        <v>38.862523314000001</v>
      </c>
      <c r="V1977" s="6">
        <f t="shared" si="153"/>
        <v>2017</v>
      </c>
      <c r="W1977" s="10" t="str">
        <f>IFERROR(VLOOKUP(VALUE(D1977),'HSN Lookup'!$A:$B,2,0),"Unknown")</f>
        <v>Household Steel Items</v>
      </c>
      <c r="X1977" s="6" t="str">
        <f t="shared" si="154"/>
        <v>Other</v>
      </c>
    </row>
    <row r="1978" spans="1:24">
      <c r="A1978" s="25" t="s">
        <v>24</v>
      </c>
      <c r="B1978" s="6" t="s">
        <v>2620</v>
      </c>
      <c r="C1978" s="6" t="s">
        <v>26</v>
      </c>
      <c r="D1978" s="26" t="s">
        <v>32</v>
      </c>
      <c r="E1978" s="6" t="s">
        <v>2621</v>
      </c>
      <c r="F1978" s="6"/>
      <c r="G1978" s="6" t="str" cm="1">
        <f t="array" ref="G1978">_xlfn.LET(
 _xlpm.txt, TRIM(E1978),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JAR - SALT &amp; PEPPER -MP-009</v>
      </c>
      <c r="H1978" s="6" t="str">
        <f t="shared" si="150"/>
        <v>TOTAL NET WT.1296 KGS</v>
      </c>
      <c r="I1978" s="6" t="str" cm="1">
        <f t="array" ref="I1978">_xlfn.LET(
 _xlpm.txt, E1978,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78" s="6" t="str" cm="1">
        <f t="array" ref="J1978">_xlfn.LET(
 _xlpm.txt, E1978,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78" s="6" t="e" cm="1">
        <f t="array" ref="K1978">_xlfn.LET(
 _xlpm.txt, E1978,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78" s="6" t="str">
        <f>IFERROR(_xlfn.TEXTAFTER(_xlfn.TEXTBEFORE(E1978," PER"),"USD ")," ")</f>
        <v xml:space="preserve"> </v>
      </c>
      <c r="M1978" s="6" t="e">
        <f t="shared" si="151"/>
        <v>#VALUE!</v>
      </c>
      <c r="N1978" s="6">
        <v>36000</v>
      </c>
      <c r="O1978" s="6" t="s">
        <v>1081</v>
      </c>
      <c r="P1978" s="6">
        <v>16.37458694</v>
      </c>
      <c r="Q1978" s="6">
        <v>589485.13</v>
      </c>
      <c r="R1978" s="6">
        <v>0.25133671400000002</v>
      </c>
      <c r="S1978" s="6">
        <v>9048.1217190000007</v>
      </c>
      <c r="T1978" s="27">
        <v>138741.29999999999</v>
      </c>
      <c r="U1978" s="6">
        <f t="shared" si="152"/>
        <v>16.625923654000001</v>
      </c>
      <c r="V1978" s="6">
        <f t="shared" si="153"/>
        <v>2017</v>
      </c>
      <c r="W1978" s="10" t="str">
        <f>IFERROR(VLOOKUP(VALUE(D1978),'HSN Lookup'!$A:$B,2,0),"Unknown")</f>
        <v>Household Steel Items</v>
      </c>
      <c r="X1978" s="6" t="str">
        <f t="shared" si="154"/>
        <v>Other</v>
      </c>
    </row>
    <row r="1979" spans="1:24">
      <c r="A1979" s="25" t="s">
        <v>24</v>
      </c>
      <c r="B1979" s="6" t="s">
        <v>2622</v>
      </c>
      <c r="C1979" s="6" t="s">
        <v>26</v>
      </c>
      <c r="D1979" s="26" t="s">
        <v>29</v>
      </c>
      <c r="E1979" s="6" t="s">
        <v>2623</v>
      </c>
      <c r="F1979" s="6"/>
      <c r="G1979" s="6" t="str" cm="1">
        <f t="array" ref="G1979">_xlfn.LET(
 _xlpm.txt, TRIM(E1979),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SET-ANGW11</v>
      </c>
      <c r="H1979" s="6" t="str">
        <f t="shared" si="150"/>
        <v>TOTAL NET WT.7152 KGS</v>
      </c>
      <c r="I1979" s="6" t="str" cm="1">
        <f t="array" ref="I1979">_xlfn.LET(
 _xlpm.txt, E1979,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79" s="6" t="str" cm="1">
        <f t="array" ref="J1979">_xlfn.LET(
 _xlpm.txt, E1979,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79" s="6" t="e" cm="1">
        <f t="array" ref="K1979">_xlfn.LET(
 _xlpm.txt, E1979,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79" s="6" t="str">
        <f>IFERROR(_xlfn.TEXTAFTER(_xlfn.TEXTBEFORE(E1979," PER"),"USD ")," ")</f>
        <v xml:space="preserve"> </v>
      </c>
      <c r="M1979" s="6" t="e">
        <f t="shared" si="151"/>
        <v>#VALUE!</v>
      </c>
      <c r="N1979" s="6">
        <v>114432</v>
      </c>
      <c r="O1979" s="6" t="s">
        <v>2199</v>
      </c>
      <c r="P1979" s="6">
        <v>11.24517451</v>
      </c>
      <c r="Q1979" s="6">
        <v>1286807.81</v>
      </c>
      <c r="R1979" s="6">
        <v>0.17260436700000001</v>
      </c>
      <c r="S1979" s="6">
        <v>19751.462930000002</v>
      </c>
      <c r="T1979" s="27">
        <v>388024</v>
      </c>
      <c r="U1979" s="6">
        <f t="shared" si="152"/>
        <v>11.417778877</v>
      </c>
      <c r="V1979" s="6">
        <f t="shared" si="153"/>
        <v>2017</v>
      </c>
      <c r="W1979" s="10" t="str">
        <f>IFERROR(VLOOKUP(VALUE(D1979),'HSN Lookup'!$A:$B,2,0),"Unknown")</f>
        <v>Steel Scrubbers</v>
      </c>
      <c r="X1979" s="6" t="str">
        <f t="shared" si="154"/>
        <v>Scrubber</v>
      </c>
    </row>
    <row r="1980" spans="1:24">
      <c r="A1980" s="25" t="s">
        <v>24</v>
      </c>
      <c r="B1980" s="6" t="s">
        <v>2624</v>
      </c>
      <c r="C1980" s="6" t="s">
        <v>26</v>
      </c>
      <c r="D1980" s="26" t="s">
        <v>32</v>
      </c>
      <c r="E1980" s="6" t="s">
        <v>2385</v>
      </c>
      <c r="F1980" s="6" t="str">
        <f>LEFT(E1980, FIND(" ", E1980)-1)</f>
        <v>KWB-600F</v>
      </c>
      <c r="G1980" s="6" t="str" cm="1">
        <f t="array" ref="G1980">_xlfn.LET(
 _xlpm.txt, TRIM(E1980),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1980" s="6" t="str">
        <f t="shared" si="150"/>
        <v>KWB-600F</v>
      </c>
      <c r="I1980" s="6" t="str" cm="1">
        <f t="array" ref="I1980">_xlfn.LET(
 _xlpm.txt, E1980,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80" s="6" t="str" cm="1">
        <f t="array" ref="J1980">_xlfn.LET(
 _xlpm.txt, E1980,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80" s="6" t="e" cm="1">
        <f t="array" ref="K1980">_xlfn.LET(
 _xlpm.txt, E1980,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80" s="6" t="str">
        <f>IFERROR(_xlfn.TEXTAFTER(_xlfn.TEXTBEFORE(E1980," PER"),"USD ")," ")</f>
        <v xml:space="preserve"> </v>
      </c>
      <c r="M1980" s="6" t="e">
        <f t="shared" si="151"/>
        <v>#VALUE!</v>
      </c>
      <c r="N1980" s="6">
        <v>49776</v>
      </c>
      <c r="O1980" s="6" t="s">
        <v>1081</v>
      </c>
      <c r="P1980" s="6">
        <v>76.941316700000002</v>
      </c>
      <c r="Q1980" s="6">
        <v>3829830.98</v>
      </c>
      <c r="R1980" s="6">
        <v>1.180987209</v>
      </c>
      <c r="S1980" s="6">
        <v>58784.819340000002</v>
      </c>
      <c r="T1980" s="27">
        <v>901389</v>
      </c>
      <c r="U1980" s="6">
        <f t="shared" si="152"/>
        <v>78.122303908999996</v>
      </c>
      <c r="V1980" s="6">
        <f t="shared" si="153"/>
        <v>2017</v>
      </c>
      <c r="W1980" s="10" t="str">
        <f>IFERROR(VLOOKUP(VALUE(D1980),'HSN Lookup'!$A:$B,2,0),"Unknown")</f>
        <v>Household Steel Items</v>
      </c>
      <c r="X1980" s="6" t="str">
        <f t="shared" si="154"/>
        <v>Other</v>
      </c>
    </row>
    <row r="1981" spans="1:24">
      <c r="A1981" s="25" t="s">
        <v>24</v>
      </c>
      <c r="B1981" s="6" t="s">
        <v>2625</v>
      </c>
      <c r="C1981" s="6" t="s">
        <v>26</v>
      </c>
      <c r="D1981" s="26" t="s">
        <v>32</v>
      </c>
      <c r="E1981" s="6" t="s">
        <v>2626</v>
      </c>
      <c r="F1981" s="6"/>
      <c r="G1981" s="6" t="str" cm="1">
        <f t="array" ref="G1981">_xlfn.LET(
 _xlpm.txt, TRIM(E1981),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CORNER STAND -MP-103</v>
      </c>
      <c r="H1981" s="6" t="str">
        <f t="shared" si="150"/>
        <v>TOTAL NET WT.2764.20 KGS</v>
      </c>
      <c r="I1981" s="6" t="str" cm="1">
        <f t="array" ref="I1981">_xlfn.LET(
 _xlpm.txt, E1981,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81" s="6" t="str" cm="1">
        <f t="array" ref="J1981">_xlfn.LET(
 _xlpm.txt, E1981,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81" s="6" t="e" cm="1">
        <f t="array" ref="K1981">_xlfn.LET(
 _xlpm.txt, E1981,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81" s="6" t="str">
        <f>IFERROR(_xlfn.TEXTAFTER(_xlfn.TEXTBEFORE(E1981," PER"),"USD ")," ")</f>
        <v xml:space="preserve"> </v>
      </c>
      <c r="M1981" s="6" t="e">
        <f t="shared" si="151"/>
        <v>#VALUE!</v>
      </c>
      <c r="N1981" s="6">
        <v>10200</v>
      </c>
      <c r="O1981" s="6" t="s">
        <v>1081</v>
      </c>
      <c r="P1981" s="6">
        <v>48.841818629999999</v>
      </c>
      <c r="Q1981" s="6">
        <v>498186.55</v>
      </c>
      <c r="R1981" s="6">
        <v>0.75665094700000002</v>
      </c>
      <c r="S1981" s="6">
        <v>7717.8396590000002</v>
      </c>
      <c r="T1981" s="27">
        <v>117253.3</v>
      </c>
      <c r="U1981" s="6">
        <f t="shared" si="152"/>
        <v>49.598469576999996</v>
      </c>
      <c r="V1981" s="6">
        <f t="shared" si="153"/>
        <v>2017</v>
      </c>
      <c r="W1981" s="10" t="str">
        <f>IFERROR(VLOOKUP(VALUE(D1981),'HSN Lookup'!$A:$B,2,0),"Unknown")</f>
        <v>Household Steel Items</v>
      </c>
      <c r="X1981" s="6" t="str">
        <f t="shared" si="154"/>
        <v>Cloth Stand</v>
      </c>
    </row>
    <row r="1982" spans="1:24">
      <c r="A1982" s="25" t="s">
        <v>24</v>
      </c>
      <c r="B1982" s="6" t="s">
        <v>2627</v>
      </c>
      <c r="C1982" s="6" t="s">
        <v>26</v>
      </c>
      <c r="D1982" s="26" t="s">
        <v>32</v>
      </c>
      <c r="E1982" s="6" t="s">
        <v>2628</v>
      </c>
      <c r="F1982" s="6"/>
      <c r="G1982" s="6" t="str" cm="1">
        <f t="array" ref="G1982">_xlfn.LET(
 _xlpm.txt, TRIM(E1982),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S-308-C6 -NP-20</v>
      </c>
      <c r="H1982" s="6" t="str">
        <f t="shared" si="150"/>
        <v>TOTAL 3150.29 KGS</v>
      </c>
      <c r="I1982" s="6" t="str" cm="1">
        <f t="array" ref="I1982">_xlfn.LET(
 _xlpm.txt, E1982,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82" s="6" t="str" cm="1">
        <f t="array" ref="J1982">_xlfn.LET(
 _xlpm.txt, E1982,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82" s="6" t="e" cm="1">
        <f t="array" ref="K1982">_xlfn.LET(
 _xlpm.txt, E1982,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82" s="6" t="str">
        <f>IFERROR(_xlfn.TEXTAFTER(_xlfn.TEXTBEFORE(E1982," PER"),"USD ")," ")</f>
        <v xml:space="preserve"> </v>
      </c>
      <c r="M1982" s="6" t="e">
        <f t="shared" si="151"/>
        <v>#VALUE!</v>
      </c>
      <c r="N1982" s="6">
        <v>18864</v>
      </c>
      <c r="O1982" s="6" t="s">
        <v>1081</v>
      </c>
      <c r="P1982" s="6">
        <v>74.114113660000001</v>
      </c>
      <c r="Q1982" s="6">
        <v>1398088.64</v>
      </c>
      <c r="R1982" s="6">
        <v>1.1367195349999999</v>
      </c>
      <c r="S1982" s="6">
        <v>21443.077300000001</v>
      </c>
      <c r="T1982" s="27">
        <v>329054.2</v>
      </c>
      <c r="U1982" s="6">
        <f t="shared" si="152"/>
        <v>75.250833194999998</v>
      </c>
      <c r="V1982" s="6">
        <f t="shared" si="153"/>
        <v>2017</v>
      </c>
      <c r="W1982" s="10" t="str">
        <f>IFERROR(VLOOKUP(VALUE(D1982),'HSN Lookup'!$A:$B,2,0),"Unknown")</f>
        <v>Household Steel Items</v>
      </c>
      <c r="X1982" s="6" t="str">
        <f t="shared" si="154"/>
        <v>Other</v>
      </c>
    </row>
    <row r="1983" spans="1:24">
      <c r="A1983" s="25" t="s">
        <v>24</v>
      </c>
      <c r="B1983" s="6" t="s">
        <v>2627</v>
      </c>
      <c r="C1983" s="6" t="s">
        <v>26</v>
      </c>
      <c r="D1983" s="26" t="s">
        <v>32</v>
      </c>
      <c r="E1983" s="6" t="s">
        <v>2629</v>
      </c>
      <c r="F1983" s="6"/>
      <c r="G1983" s="6" t="str" cm="1">
        <f t="array" ref="G1983">_xlfn.LET(
 _xlpm.txt, TRIM(E1983),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S115-NP-21</v>
      </c>
      <c r="H1983" s="6" t="str">
        <f t="shared" si="150"/>
        <v>TOTAL 3985.92 KGS</v>
      </c>
      <c r="I1983" s="6" t="str" cm="1">
        <f t="array" ref="I1983">_xlfn.LET(
 _xlpm.txt, E1983,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83" s="6" t="str" cm="1">
        <f t="array" ref="J1983">_xlfn.LET(
 _xlpm.txt, E1983,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83" s="6" t="e" cm="1">
        <f t="array" ref="K1983">_xlfn.LET(
 _xlpm.txt, E1983,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83" s="6" t="str">
        <f>IFERROR(_xlfn.TEXTAFTER(_xlfn.TEXTBEFORE(E1983," PER"),"USD ")," ")</f>
        <v xml:space="preserve"> </v>
      </c>
      <c r="M1983" s="6" t="e">
        <f t="shared" si="151"/>
        <v>#VALUE!</v>
      </c>
      <c r="N1983" s="6">
        <v>23040</v>
      </c>
      <c r="O1983" s="6" t="s">
        <v>1081</v>
      </c>
      <c r="P1983" s="6">
        <v>81.712019100000006</v>
      </c>
      <c r="Q1983" s="6">
        <v>1882644.92</v>
      </c>
      <c r="R1983" s="6">
        <v>1.2532518269999999</v>
      </c>
      <c r="S1983" s="6">
        <v>28874.92209</v>
      </c>
      <c r="T1983" s="27">
        <v>443099.3</v>
      </c>
      <c r="U1983" s="6">
        <f t="shared" si="152"/>
        <v>82.965270927000006</v>
      </c>
      <c r="V1983" s="6">
        <f t="shared" si="153"/>
        <v>2017</v>
      </c>
      <c r="W1983" s="10" t="str">
        <f>IFERROR(VLOOKUP(VALUE(D1983),'HSN Lookup'!$A:$B,2,0),"Unknown")</f>
        <v>Household Steel Items</v>
      </c>
      <c r="X1983" s="6" t="str">
        <f t="shared" si="154"/>
        <v>Other</v>
      </c>
    </row>
    <row r="1984" spans="1:24">
      <c r="A1984" s="25" t="s">
        <v>24</v>
      </c>
      <c r="B1984" s="6" t="s">
        <v>2630</v>
      </c>
      <c r="C1984" s="6" t="s">
        <v>26</v>
      </c>
      <c r="D1984" s="26" t="s">
        <v>32</v>
      </c>
      <c r="E1984" s="6" t="s">
        <v>2631</v>
      </c>
      <c r="F1984" s="6" t="str">
        <f>LEFT(E1984, FIND(" ", E1984)-1)</f>
        <v>MULTI</v>
      </c>
      <c r="G1984" s="6" t="str" cm="1">
        <f t="array" ref="G1984">_xlfn.LET(
 _xlpm.txt, TRIM(E1984),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FUNCTION CLOTH STAND-RYX-02-021A</v>
      </c>
      <c r="H1984" s="6" t="str">
        <f t="shared" si="150"/>
        <v>MADE OF MI LD STEEL</v>
      </c>
      <c r="I1984" s="6" t="str" cm="1">
        <f t="array" ref="I1984">_xlfn.LET(
 _xlpm.txt, E1984,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84" s="6" t="str" cm="1">
        <f t="array" ref="J1984">_xlfn.LET(
 _xlpm.txt, E1984,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84" s="6" t="e" cm="1">
        <f t="array" ref="K1984">_xlfn.LET(
 _xlpm.txt, E1984,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84" s="6" t="str">
        <f>IFERROR(_xlfn.TEXTAFTER(_xlfn.TEXTBEFORE(E1984," PER"),"USD ")," ")</f>
        <v xml:space="preserve"> </v>
      </c>
      <c r="M1984" s="6" t="e">
        <f t="shared" si="151"/>
        <v>#VALUE!</v>
      </c>
      <c r="N1984" s="6">
        <v>2592</v>
      </c>
      <c r="O1984" s="6" t="s">
        <v>1081</v>
      </c>
      <c r="P1984" s="6">
        <v>618.78448300000002</v>
      </c>
      <c r="Q1984" s="6">
        <v>1603889.38</v>
      </c>
      <c r="R1984" s="6">
        <v>9.4905595559999991</v>
      </c>
      <c r="S1984" s="6">
        <v>24599.53037</v>
      </c>
      <c r="T1984" s="27">
        <v>377491.4</v>
      </c>
      <c r="U1984" s="6">
        <f t="shared" si="152"/>
        <v>628.27504255600002</v>
      </c>
      <c r="V1984" s="6">
        <f t="shared" si="153"/>
        <v>2017</v>
      </c>
      <c r="W1984" s="10" t="str">
        <f>IFERROR(VLOOKUP(VALUE(D1984),'HSN Lookup'!$A:$B,2,0),"Unknown")</f>
        <v>Household Steel Items</v>
      </c>
      <c r="X1984" s="6" t="str">
        <f t="shared" si="154"/>
        <v>Cloth Stand</v>
      </c>
    </row>
    <row r="1985" spans="1:24">
      <c r="A1985" s="25" t="s">
        <v>24</v>
      </c>
      <c r="B1985" s="6" t="s">
        <v>2630</v>
      </c>
      <c r="C1985" s="6" t="s">
        <v>26</v>
      </c>
      <c r="D1985" s="26" t="s">
        <v>32</v>
      </c>
      <c r="E1985" s="6" t="s">
        <v>2632</v>
      </c>
      <c r="F1985" s="6"/>
      <c r="G1985" s="6" t="str" cm="1">
        <f t="array" ref="G1985">_xlfn.LET(
 _xlpm.txt, TRIM(E1985),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-NP-03</v>
      </c>
      <c r="H1985" s="6" t="str">
        <f t="shared" si="150"/>
        <v>TOTAL NET WT.5022 KGS</v>
      </c>
      <c r="I1985" s="6" t="str" cm="1">
        <f t="array" ref="I1985">_xlfn.LET(
 _xlpm.txt, E1985,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85" s="6" t="str" cm="1">
        <f t="array" ref="J1985">_xlfn.LET(
 _xlpm.txt, E1985,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85" s="6" t="e" cm="1">
        <f t="array" ref="K1985">_xlfn.LET(
 _xlpm.txt, E1985,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85" s="6" t="str">
        <f>IFERROR(_xlfn.TEXTAFTER(_xlfn.TEXTBEFORE(E1985," PER"),"USD ")," ")</f>
        <v xml:space="preserve"> </v>
      </c>
      <c r="M1985" s="6" t="e">
        <f t="shared" si="151"/>
        <v>#VALUE!</v>
      </c>
      <c r="N1985" s="6">
        <v>54000</v>
      </c>
      <c r="O1985" s="6" t="s">
        <v>1081</v>
      </c>
      <c r="P1985" s="6">
        <v>31.03236278</v>
      </c>
      <c r="Q1985" s="6">
        <v>1675747.59</v>
      </c>
      <c r="R1985" s="6">
        <v>0.47595648400000001</v>
      </c>
      <c r="S1985" s="6">
        <v>25701.650150000001</v>
      </c>
      <c r="T1985" s="27">
        <v>394404</v>
      </c>
      <c r="U1985" s="6">
        <f t="shared" si="152"/>
        <v>31.508319264000001</v>
      </c>
      <c r="V1985" s="6">
        <f t="shared" si="153"/>
        <v>2017</v>
      </c>
      <c r="W1985" s="10" t="str">
        <f>IFERROR(VLOOKUP(VALUE(D1985),'HSN Lookup'!$A:$B,2,0),"Unknown")</f>
        <v>Household Steel Items</v>
      </c>
      <c r="X1985" s="6" t="str">
        <f t="shared" si="154"/>
        <v>Other</v>
      </c>
    </row>
    <row r="1986" spans="1:24">
      <c r="A1986" s="25" t="s">
        <v>24</v>
      </c>
      <c r="B1986" s="6" t="s">
        <v>2630</v>
      </c>
      <c r="C1986" s="6" t="s">
        <v>26</v>
      </c>
      <c r="D1986" s="26" t="s">
        <v>32</v>
      </c>
      <c r="E1986" s="6" t="s">
        <v>2633</v>
      </c>
      <c r="F1986" s="6"/>
      <c r="G1986" s="6" t="str" cm="1">
        <f t="array" ref="G1986">_xlfn.LET(
 _xlpm.txt, TRIM(E1986),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3PCS-RJ-409</v>
      </c>
      <c r="H1986" s="6" t="str">
        <f t="shared" ref="H1986:H2049" si="155">IFERROR(
    IF(
       AND(ISNUMBER(FIND("(",E1986)),
           NOT(ISNUMBER(SEARCH("QTY", _xlfn.TEXTBEFORE(_xlfn.TEXTAFTER(E1986,"("), ")"))))
       ),
       _xlfn.TEXTBEFORE(_xlfn.TEXTAFTER(E1986,"("), ")"),
       LEFT(E1986, FIND(" ", E1986 &amp; " ") - 1)
    ),
"")</f>
        <v>TOTAL NET WT.628.99 KGS</v>
      </c>
      <c r="I1986" s="6" t="str" cm="1">
        <f t="array" ref="I1986">_xlfn.LET(
 _xlpm.txt, E1986,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86" s="6" t="str" cm="1">
        <f t="array" ref="J1986">_xlfn.LET(
 _xlpm.txt, E1986,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86" s="6" t="e" cm="1">
        <f t="array" ref="K1986">_xlfn.LET(
 _xlpm.txt, E1986,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86" s="6" t="str">
        <f>IFERROR(_xlfn.TEXTAFTER(_xlfn.TEXTBEFORE(E1986," PER"),"USD ")," ")</f>
        <v xml:space="preserve"> </v>
      </c>
      <c r="M1986" s="6" t="e">
        <f t="shared" ref="M1986:M2049" si="156">IF(OR(K1986="PCS",K1986="PC",K1986="NOS"),"PCS",
IF(OR(K1986="SET",K1986="SETS"),"SET",
IF(K1986="PKT","PACK","OTHER")))</f>
        <v>#VALUE!</v>
      </c>
      <c r="N1986" s="6">
        <v>14976</v>
      </c>
      <c r="O1986" s="6" t="s">
        <v>2199</v>
      </c>
      <c r="P1986" s="6">
        <v>38.68251068</v>
      </c>
      <c r="Q1986" s="6">
        <v>579309.28</v>
      </c>
      <c r="R1986" s="6">
        <v>0.59329004100000005</v>
      </c>
      <c r="S1986" s="6">
        <v>8885.1116559999991</v>
      </c>
      <c r="T1986" s="27">
        <v>136346.20000000001</v>
      </c>
      <c r="U1986" s="6">
        <f t="shared" ref="U1986:U2049" si="157">P1986+R1986</f>
        <v>39.275800721000003</v>
      </c>
      <c r="V1986" s="6">
        <f t="shared" ref="V1986:V2049" si="158">YEAR(B1986)</f>
        <v>2017</v>
      </c>
      <c r="W1986" s="10" t="str">
        <f>IFERROR(VLOOKUP(VALUE(D1986),'HSN Lookup'!$A:$B,2,0),"Unknown")</f>
        <v>Household Steel Items</v>
      </c>
      <c r="X1986" s="6" t="str">
        <f t="shared" ref="X1986:X2049" si="159">IF(ISNUMBER(SEARCH("SCRUBBER",G1986)),"Scrubber",
 IF(ISNUMBER(SEARCH("STRAINER",G1986)),"Tea Strainer",
 IF(ISNUMBER(SEARCH("BASKET",G1986)),"Basket",
 IF(ISNUMBER(SEARCH("HANGER",G1986)),"Hanger",
 IF(ISNUMBER(SEARCH("STAND",G1986)),"Cloth Stand",
 IF(ISNUMBER(SEARCH("SPRINKLER",G1986)),"Sprinkler",
 IF(ISNUMBER(SEARCH("HOLDER",G1986)),"Holder",
 IF(ISNUMBER(SEARCH("LUNCH BOX",G1986)),"Lunch Box",
 "Other"))))))))</f>
        <v>Other</v>
      </c>
    </row>
    <row r="1987" spans="1:24">
      <c r="A1987" s="25" t="s">
        <v>24</v>
      </c>
      <c r="B1987" s="6" t="s">
        <v>2630</v>
      </c>
      <c r="C1987" s="6" t="s">
        <v>26</v>
      </c>
      <c r="D1987" s="26" t="s">
        <v>32</v>
      </c>
      <c r="E1987" s="6" t="s">
        <v>2634</v>
      </c>
      <c r="F1987" s="6"/>
      <c r="G1987" s="6" t="str" cm="1">
        <f t="array" ref="G1987">_xlfn.LET(
 _xlpm.txt, TRIM(E1987),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987" s="6" t="str">
        <f t="shared" si="155"/>
        <v>TOTAL NET WT.2146.28 KGS</v>
      </c>
      <c r="I1987" s="6" t="str" cm="1">
        <f t="array" ref="I1987">_xlfn.LET(
 _xlpm.txt, E1987,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87" s="6" t="str" cm="1">
        <f t="array" ref="J1987">_xlfn.LET(
 _xlpm.txt, E1987,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87" s="6" t="e" cm="1">
        <f t="array" ref="K1987">_xlfn.LET(
 _xlpm.txt, E1987,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87" s="6" t="str">
        <f>IFERROR(_xlfn.TEXTAFTER(_xlfn.TEXTBEFORE(E1987," PER"),"USD ")," ")</f>
        <v xml:space="preserve"> </v>
      </c>
      <c r="M1987" s="6" t="e">
        <f t="shared" si="156"/>
        <v>#VALUE!</v>
      </c>
      <c r="N1987" s="6">
        <v>12852</v>
      </c>
      <c r="O1987" s="6" t="s">
        <v>1081</v>
      </c>
      <c r="P1987" s="6">
        <v>73.89808979</v>
      </c>
      <c r="Q1987" s="6">
        <v>949738.25</v>
      </c>
      <c r="R1987" s="6">
        <v>1.133406285</v>
      </c>
      <c r="S1987" s="6">
        <v>14566.53758</v>
      </c>
      <c r="T1987" s="27">
        <v>223530.4</v>
      </c>
      <c r="U1987" s="6">
        <f t="shared" si="157"/>
        <v>75.031496075000007</v>
      </c>
      <c r="V1987" s="6">
        <f t="shared" si="158"/>
        <v>2017</v>
      </c>
      <c r="W1987" s="10" t="str">
        <f>IFERROR(VLOOKUP(VALUE(D1987),'HSN Lookup'!$A:$B,2,0),"Unknown")</f>
        <v>Household Steel Items</v>
      </c>
      <c r="X1987" s="6" t="str">
        <f t="shared" si="159"/>
        <v>Other</v>
      </c>
    </row>
    <row r="1988" spans="1:24">
      <c r="A1988" s="25" t="s">
        <v>24</v>
      </c>
      <c r="B1988" s="6" t="s">
        <v>2630</v>
      </c>
      <c r="C1988" s="6" t="s">
        <v>26</v>
      </c>
      <c r="D1988" s="26" t="s">
        <v>32</v>
      </c>
      <c r="E1988" s="6" t="s">
        <v>2635</v>
      </c>
      <c r="F1988" s="6"/>
      <c r="G1988" s="6" t="str" cm="1">
        <f t="array" ref="G1988">_xlfn.LET(
 _xlpm.txt, TRIM(E1988),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1988" s="6" t="str">
        <f t="shared" si="155"/>
        <v>TOTAL NET WT. 311.40 KGS</v>
      </c>
      <c r="I1988" s="6" t="str" cm="1">
        <f t="array" ref="I1988">_xlfn.LET(
 _xlpm.txt, E1988,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88" s="6" t="str" cm="1">
        <f t="array" ref="J1988">_xlfn.LET(
 _xlpm.txt, E1988,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88" s="6" t="e" cm="1">
        <f t="array" ref="K1988">_xlfn.LET(
 _xlpm.txt, E1988,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88" s="6" t="str">
        <f>IFERROR(_xlfn.TEXTAFTER(_xlfn.TEXTBEFORE(E1988," PER"),"USD ")," ")</f>
        <v xml:space="preserve"> </v>
      </c>
      <c r="M1988" s="6" t="e">
        <f t="shared" si="156"/>
        <v>#VALUE!</v>
      </c>
      <c r="N1988" s="6">
        <v>18000</v>
      </c>
      <c r="O1988" s="6" t="s">
        <v>1081</v>
      </c>
      <c r="P1988" s="6">
        <v>81.473848889999999</v>
      </c>
      <c r="Q1988" s="6">
        <v>1466529.28</v>
      </c>
      <c r="R1988" s="6">
        <v>1.2495989089999999</v>
      </c>
      <c r="S1988" s="6">
        <v>22492.78037</v>
      </c>
      <c r="T1988" s="27">
        <v>345162.3</v>
      </c>
      <c r="U1988" s="6">
        <f t="shared" si="157"/>
        <v>82.723447798999999</v>
      </c>
      <c r="V1988" s="6">
        <f t="shared" si="158"/>
        <v>2017</v>
      </c>
      <c r="W1988" s="10" t="str">
        <f>IFERROR(VLOOKUP(VALUE(D1988),'HSN Lookup'!$A:$B,2,0),"Unknown")</f>
        <v>Household Steel Items</v>
      </c>
      <c r="X1988" s="6" t="str">
        <f t="shared" si="159"/>
        <v>Other</v>
      </c>
    </row>
    <row r="1989" spans="1:24">
      <c r="A1989" s="25" t="s">
        <v>24</v>
      </c>
      <c r="B1989" s="6" t="s">
        <v>2636</v>
      </c>
      <c r="C1989" s="6" t="s">
        <v>26</v>
      </c>
      <c r="D1989" s="26" t="s">
        <v>29</v>
      </c>
      <c r="E1989" s="6" t="s">
        <v>2637</v>
      </c>
      <c r="F1989" s="6"/>
      <c r="G1989" s="6" t="str" cm="1">
        <f t="array" ref="G1989">_xlfn.LET(
 _xlpm.txt, TRIM(E1989),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WOOL SCRUBBER -PR-12</v>
      </c>
      <c r="H1989" s="6" t="str">
        <f t="shared" si="155"/>
        <v>TOTAL NET WT.153 KGS</v>
      </c>
      <c r="I1989" s="6" t="str" cm="1">
        <f t="array" ref="I1989">_xlfn.LET(
 _xlpm.txt, E1989,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89" s="6" t="str" cm="1">
        <f t="array" ref="J1989">_xlfn.LET(
 _xlpm.txt, E1989,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89" s="6" t="e" cm="1">
        <f t="array" ref="K1989">_xlfn.LET(
 _xlpm.txt, E1989,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89" s="6" t="str">
        <f>IFERROR(_xlfn.TEXTAFTER(_xlfn.TEXTBEFORE(E1989," PER"),"USD ")," ")</f>
        <v xml:space="preserve"> </v>
      </c>
      <c r="M1989" s="6" t="e">
        <f t="shared" si="156"/>
        <v>#VALUE!</v>
      </c>
      <c r="N1989" s="6">
        <v>3000</v>
      </c>
      <c r="O1989" s="6" t="s">
        <v>1081</v>
      </c>
      <c r="P1989" s="6">
        <v>13.4332433333333</v>
      </c>
      <c r="Q1989" s="6">
        <v>40299.730000000003</v>
      </c>
      <c r="R1989" s="6">
        <v>0.20603133900000001</v>
      </c>
      <c r="S1989" s="6">
        <v>618.09401839999998</v>
      </c>
      <c r="T1989" s="27">
        <v>12152</v>
      </c>
      <c r="U1989" s="6">
        <f t="shared" si="157"/>
        <v>13.6392746723333</v>
      </c>
      <c r="V1989" s="6">
        <f t="shared" si="158"/>
        <v>2017</v>
      </c>
      <c r="W1989" s="10" t="str">
        <f>IFERROR(VLOOKUP(VALUE(D1989),'HSN Lookup'!$A:$B,2,0),"Unknown")</f>
        <v>Steel Scrubbers</v>
      </c>
      <c r="X1989" s="6" t="str">
        <f t="shared" si="159"/>
        <v>Scrubber</v>
      </c>
    </row>
    <row r="1990" spans="1:24">
      <c r="A1990" s="25" t="s">
        <v>24</v>
      </c>
      <c r="B1990" s="6" t="s">
        <v>2638</v>
      </c>
      <c r="C1990" s="6" t="s">
        <v>26</v>
      </c>
      <c r="D1990" s="26" t="s">
        <v>32</v>
      </c>
      <c r="E1990" s="6" t="s">
        <v>2621</v>
      </c>
      <c r="F1990" s="6"/>
      <c r="G1990" s="6" t="str" cm="1">
        <f t="array" ref="G1990">_xlfn.LET(
 _xlpm.txt, TRIM(E1990),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JAR - SALT &amp; PEPPER -MP-009</v>
      </c>
      <c r="H1990" s="6" t="str">
        <f t="shared" si="155"/>
        <v>TOTAL NET WT.1296 KGS</v>
      </c>
      <c r="I1990" s="6" t="str" cm="1">
        <f t="array" ref="I1990">_xlfn.LET(
 _xlpm.txt, E1990,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90" s="6" t="str" cm="1">
        <f t="array" ref="J1990">_xlfn.LET(
 _xlpm.txt, E1990,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90" s="6" t="e" cm="1">
        <f t="array" ref="K1990">_xlfn.LET(
 _xlpm.txt, E1990,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90" s="6" t="str">
        <f>IFERROR(_xlfn.TEXTAFTER(_xlfn.TEXTBEFORE(E1990," PER"),"USD ")," ")</f>
        <v xml:space="preserve"> </v>
      </c>
      <c r="M1990" s="6" t="e">
        <f t="shared" si="156"/>
        <v>#VALUE!</v>
      </c>
      <c r="N1990" s="6">
        <v>36000</v>
      </c>
      <c r="O1990" s="6" t="s">
        <v>1081</v>
      </c>
      <c r="P1990" s="6">
        <v>16.274913055555601</v>
      </c>
      <c r="Q1990" s="6">
        <v>585896.87</v>
      </c>
      <c r="R1990" s="6">
        <v>0.24961523099999999</v>
      </c>
      <c r="S1990" s="6">
        <v>8986.1483129999997</v>
      </c>
      <c r="T1990" s="27">
        <v>137896.70000000001</v>
      </c>
      <c r="U1990" s="6">
        <f t="shared" si="157"/>
        <v>16.524528286555601</v>
      </c>
      <c r="V1990" s="6">
        <f t="shared" si="158"/>
        <v>2017</v>
      </c>
      <c r="W1990" s="10" t="str">
        <f>IFERROR(VLOOKUP(VALUE(D1990),'HSN Lookup'!$A:$B,2,0),"Unknown")</f>
        <v>Household Steel Items</v>
      </c>
      <c r="X1990" s="6" t="str">
        <f t="shared" si="159"/>
        <v>Other</v>
      </c>
    </row>
    <row r="1991" spans="1:24">
      <c r="A1991" s="25" t="s">
        <v>24</v>
      </c>
      <c r="B1991" s="6" t="s">
        <v>2639</v>
      </c>
      <c r="C1991" s="6" t="s">
        <v>26</v>
      </c>
      <c r="D1991" s="26" t="s">
        <v>32</v>
      </c>
      <c r="E1991" s="6" t="s">
        <v>2640</v>
      </c>
      <c r="F1991" s="6"/>
      <c r="G1991" s="6" t="str" cm="1">
        <f t="array" ref="G1991">_xlfn.LET(
 _xlpm.txt, TRIM(E1991),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CLOTH RACK-HW 03-026</v>
      </c>
      <c r="H1991" s="6" t="str">
        <f t="shared" si="155"/>
        <v xml:space="preserve">STANDING CLOTH RACK </v>
      </c>
      <c r="I1991" s="6" t="str" cm="1">
        <f t="array" ref="I1991">_xlfn.LET(
 _xlpm.txt, E1991,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91" s="6" t="str" cm="1">
        <f t="array" ref="J1991">_xlfn.LET(
 _xlpm.txt, E1991,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91" s="6" t="e" cm="1">
        <f t="array" ref="K1991">_xlfn.LET(
 _xlpm.txt, E1991,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91" s="6" t="str">
        <f>IFERROR(_xlfn.TEXTAFTER(_xlfn.TEXTBEFORE(E1991," PER"),"USD ")," ")</f>
        <v xml:space="preserve"> </v>
      </c>
      <c r="M1991" s="6" t="e">
        <f t="shared" si="156"/>
        <v>#VALUE!</v>
      </c>
      <c r="N1991" s="6">
        <v>12</v>
      </c>
      <c r="O1991" s="6" t="s">
        <v>1081</v>
      </c>
      <c r="P1991" s="6">
        <v>1728.2816666666699</v>
      </c>
      <c r="Q1991" s="6">
        <v>20739.38</v>
      </c>
      <c r="R1991" s="6">
        <v>26.507387529999999</v>
      </c>
      <c r="S1991" s="6">
        <v>318.08865029999998</v>
      </c>
      <c r="T1991" s="27">
        <v>4881.2</v>
      </c>
      <c r="U1991" s="6">
        <f t="shared" si="157"/>
        <v>1754.7890541966699</v>
      </c>
      <c r="V1991" s="6">
        <f t="shared" si="158"/>
        <v>2017</v>
      </c>
      <c r="W1991" s="10" t="str">
        <f>IFERROR(VLOOKUP(VALUE(D1991),'HSN Lookup'!$A:$B,2,0),"Unknown")</f>
        <v>Household Steel Items</v>
      </c>
      <c r="X1991" s="6" t="str">
        <f t="shared" si="159"/>
        <v>Other</v>
      </c>
    </row>
    <row r="1992" spans="1:24">
      <c r="A1992" s="25" t="s">
        <v>24</v>
      </c>
      <c r="B1992" s="6" t="s">
        <v>2639</v>
      </c>
      <c r="C1992" s="6" t="s">
        <v>26</v>
      </c>
      <c r="D1992" s="26" t="s">
        <v>32</v>
      </c>
      <c r="E1992" s="6" t="s">
        <v>2641</v>
      </c>
      <c r="F1992" s="6"/>
      <c r="G1992" s="6" t="str" cm="1">
        <f t="array" ref="G1992">_xlfn.LET(
 _xlpm.txt, TRIM(E1992),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CLOTH RACK 3LAYERS -03-027I</v>
      </c>
      <c r="H1992" s="6" t="str">
        <f t="shared" si="155"/>
        <v xml:space="preserve">STANDING CLOTHRACK </v>
      </c>
      <c r="I1992" s="6" t="str" cm="1">
        <f t="array" ref="I1992">_xlfn.LET(
 _xlpm.txt, E1992,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92" s="6" t="str" cm="1">
        <f t="array" ref="J1992">_xlfn.LET(
 _xlpm.txt, E1992,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92" s="6" t="e" cm="1">
        <f t="array" ref="K1992">_xlfn.LET(
 _xlpm.txt, E1992,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92" s="6" t="str">
        <f>IFERROR(_xlfn.TEXTAFTER(_xlfn.TEXTBEFORE(E1992," PER"),"USD ")," ")</f>
        <v xml:space="preserve"> </v>
      </c>
      <c r="M1992" s="6" t="e">
        <f t="shared" si="156"/>
        <v>#VALUE!</v>
      </c>
      <c r="N1992" s="6">
        <v>1800</v>
      </c>
      <c r="O1992" s="6" t="s">
        <v>1081</v>
      </c>
      <c r="P1992" s="6">
        <v>819.896994444445</v>
      </c>
      <c r="Q1992" s="6">
        <v>1475814.59</v>
      </c>
      <c r="R1992" s="6">
        <v>12.575107279999999</v>
      </c>
      <c r="S1992" s="6">
        <v>22635.1931</v>
      </c>
      <c r="T1992" s="27">
        <v>347347.7</v>
      </c>
      <c r="U1992" s="6">
        <f t="shared" si="157"/>
        <v>832.472101724445</v>
      </c>
      <c r="V1992" s="6">
        <f t="shared" si="158"/>
        <v>2017</v>
      </c>
      <c r="W1992" s="10" t="str">
        <f>IFERROR(VLOOKUP(VALUE(D1992),'HSN Lookup'!$A:$B,2,0),"Unknown")</f>
        <v>Household Steel Items</v>
      </c>
      <c r="X1992" s="6" t="str">
        <f t="shared" si="159"/>
        <v>Other</v>
      </c>
    </row>
    <row r="1993" spans="1:24">
      <c r="A1993" s="25" t="s">
        <v>24</v>
      </c>
      <c r="B1993" s="6" t="s">
        <v>2642</v>
      </c>
      <c r="C1993" s="6" t="s">
        <v>26</v>
      </c>
      <c r="D1993" s="26" t="s">
        <v>32</v>
      </c>
      <c r="E1993" s="6" t="s">
        <v>2631</v>
      </c>
      <c r="F1993" s="6" t="str">
        <f>LEFT(E1993, FIND(" ", E1993)-1)</f>
        <v>MULTI</v>
      </c>
      <c r="G1993" s="6" t="str" cm="1">
        <f t="array" ref="G1993">_xlfn.LET(
 _xlpm.txt, TRIM(E1993),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FUNCTION CLOTH STAND-RYX-02-021A</v>
      </c>
      <c r="H1993" s="6" t="str">
        <f t="shared" si="155"/>
        <v>MADE OF MI LD STEEL</v>
      </c>
      <c r="I1993" s="6" t="str" cm="1">
        <f t="array" ref="I1993">_xlfn.LET(
 _xlpm.txt, E1993,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93" s="6" t="str" cm="1">
        <f t="array" ref="J1993">_xlfn.LET(
 _xlpm.txt, E1993,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93" s="6" t="e" cm="1">
        <f t="array" ref="K1993">_xlfn.LET(
 _xlpm.txt, E1993,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93" s="6" t="str">
        <f>IFERROR(_xlfn.TEXTAFTER(_xlfn.TEXTBEFORE(E1993," PER"),"USD ")," ")</f>
        <v xml:space="preserve"> </v>
      </c>
      <c r="M1993" s="6" t="e">
        <f t="shared" si="156"/>
        <v>#VALUE!</v>
      </c>
      <c r="N1993" s="6">
        <v>3888</v>
      </c>
      <c r="O1993" s="6" t="s">
        <v>1081</v>
      </c>
      <c r="P1993" s="6">
        <v>641.29038323045302</v>
      </c>
      <c r="Q1993" s="6">
        <v>2493337.0099999998</v>
      </c>
      <c r="R1993" s="6">
        <v>9.7683226689999998</v>
      </c>
      <c r="S1993" s="6">
        <v>37979.238539999998</v>
      </c>
      <c r="T1993" s="27">
        <v>586831.80000000005</v>
      </c>
      <c r="U1993" s="6">
        <f t="shared" si="157"/>
        <v>651.058705899453</v>
      </c>
      <c r="V1993" s="6">
        <f t="shared" si="158"/>
        <v>2017</v>
      </c>
      <c r="W1993" s="10" t="str">
        <f>IFERROR(VLOOKUP(VALUE(D1993),'HSN Lookup'!$A:$B,2,0),"Unknown")</f>
        <v>Household Steel Items</v>
      </c>
      <c r="X1993" s="6" t="str">
        <f t="shared" si="159"/>
        <v>Cloth Stand</v>
      </c>
    </row>
    <row r="1994" spans="1:24">
      <c r="A1994" s="25" t="s">
        <v>24</v>
      </c>
      <c r="B1994" s="6" t="s">
        <v>2642</v>
      </c>
      <c r="C1994" s="6" t="s">
        <v>26</v>
      </c>
      <c r="D1994" s="26" t="s">
        <v>32</v>
      </c>
      <c r="E1994" s="6" t="s">
        <v>2643</v>
      </c>
      <c r="F1994" s="6"/>
      <c r="G1994" s="6" t="str" cm="1">
        <f t="array" ref="G1994">_xlfn.LET(
 _xlpm.txt, TRIM(E1994),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1994" s="6" t="str">
        <f t="shared" si="155"/>
        <v>TOTAL NET WT. 2354.18 KGS</v>
      </c>
      <c r="I1994" s="6" t="str" cm="1">
        <f t="array" ref="I1994">_xlfn.LET(
 _xlpm.txt, E1994,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94" s="6" t="str" cm="1">
        <f t="array" ref="J1994">_xlfn.LET(
 _xlpm.txt, E1994,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94" s="6" t="e" cm="1">
        <f t="array" ref="K1994">_xlfn.LET(
 _xlpm.txt, E1994,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94" s="6" t="str">
        <f>IFERROR(_xlfn.TEXTAFTER(_xlfn.TEXTBEFORE(E1994," PER"),"USD ")," ")</f>
        <v xml:space="preserve"> </v>
      </c>
      <c r="M1994" s="6" t="e">
        <f t="shared" si="156"/>
        <v>#VALUE!</v>
      </c>
      <c r="N1994" s="6">
        <v>13608</v>
      </c>
      <c r="O1994" s="6" t="s">
        <v>1081</v>
      </c>
      <c r="P1994" s="6">
        <v>82.383692680775994</v>
      </c>
      <c r="Q1994" s="6">
        <v>1121077.29</v>
      </c>
      <c r="R1994" s="6">
        <v>1.254892501</v>
      </c>
      <c r="S1994" s="6">
        <v>17076.577150000001</v>
      </c>
      <c r="T1994" s="27">
        <v>263856.8</v>
      </c>
      <c r="U1994" s="6">
        <f t="shared" si="157"/>
        <v>83.638585181775994</v>
      </c>
      <c r="V1994" s="6">
        <f t="shared" si="158"/>
        <v>2017</v>
      </c>
      <c r="W1994" s="10" t="str">
        <f>IFERROR(VLOOKUP(VALUE(D1994),'HSN Lookup'!$A:$B,2,0),"Unknown")</f>
        <v>Household Steel Items</v>
      </c>
      <c r="X1994" s="6" t="str">
        <f t="shared" si="159"/>
        <v>Other</v>
      </c>
    </row>
    <row r="1995" spans="1:24">
      <c r="A1995" s="25" t="s">
        <v>24</v>
      </c>
      <c r="B1995" s="6" t="s">
        <v>2642</v>
      </c>
      <c r="C1995" s="6" t="s">
        <v>26</v>
      </c>
      <c r="D1995" s="26" t="s">
        <v>32</v>
      </c>
      <c r="E1995" s="6" t="s">
        <v>2644</v>
      </c>
      <c r="F1995" s="6"/>
      <c r="G1995" s="6" t="str" cm="1">
        <f t="array" ref="G1995">_xlfn.LET(
 _xlpm.txt, TRIM(E1995),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750ML SK750-SL-01</v>
      </c>
      <c r="H1995" s="6" t="str">
        <f t="shared" si="155"/>
        <v>TOTAL NET WT.1284.19 KGS</v>
      </c>
      <c r="I1995" s="6" t="str" cm="1">
        <f t="array" ref="I1995">_xlfn.LET(
 _xlpm.txt, E1995,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95" s="6" t="str" cm="1">
        <f t="array" ref="J1995">_xlfn.LET(
 _xlpm.txt, E1995,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95" s="6" t="e" cm="1">
        <f t="array" ref="K1995">_xlfn.LET(
 _xlpm.txt, E1995,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95" s="6" t="str">
        <f>IFERROR(_xlfn.TEXTAFTER(_xlfn.TEXTBEFORE(E1995," PER"),"USD ")," ")</f>
        <v xml:space="preserve"> </v>
      </c>
      <c r="M1995" s="6" t="e">
        <f t="shared" si="156"/>
        <v>#VALUE!</v>
      </c>
      <c r="N1995" s="6">
        <v>7056</v>
      </c>
      <c r="O1995" s="6" t="s">
        <v>1081</v>
      </c>
      <c r="P1995" s="6">
        <v>94.709909297052107</v>
      </c>
      <c r="Q1995" s="6">
        <v>668273.12</v>
      </c>
      <c r="R1995" s="6">
        <v>1.442649037</v>
      </c>
      <c r="S1995" s="6">
        <v>10179.331609999999</v>
      </c>
      <c r="T1995" s="27">
        <v>157284.70000000001</v>
      </c>
      <c r="U1995" s="6">
        <f t="shared" si="157"/>
        <v>96.152558334052102</v>
      </c>
      <c r="V1995" s="6">
        <f t="shared" si="158"/>
        <v>2017</v>
      </c>
      <c r="W1995" s="10" t="str">
        <f>IFERROR(VLOOKUP(VALUE(D1995),'HSN Lookup'!$A:$B,2,0),"Unknown")</f>
        <v>Household Steel Items</v>
      </c>
      <c r="X1995" s="6" t="str">
        <f t="shared" si="159"/>
        <v>Other</v>
      </c>
    </row>
    <row r="1996" spans="1:24">
      <c r="A1996" s="25" t="s">
        <v>24</v>
      </c>
      <c r="B1996" s="6" t="s">
        <v>2642</v>
      </c>
      <c r="C1996" s="6" t="s">
        <v>26</v>
      </c>
      <c r="D1996" s="26" t="s">
        <v>32</v>
      </c>
      <c r="E1996" s="6" t="s">
        <v>2645</v>
      </c>
      <c r="F1996" s="6"/>
      <c r="G1996" s="6" t="str" cm="1">
        <f t="array" ref="G1996">_xlfn.LET(
 _xlpm.txt, TRIM(E1996),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1996" s="6" t="str">
        <f t="shared" si="155"/>
        <v>TOTAL NET WT.1875.74 KGS</v>
      </c>
      <c r="I1996" s="6" t="str" cm="1">
        <f t="array" ref="I1996">_xlfn.LET(
 _xlpm.txt, E1996,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96" s="6" t="str" cm="1">
        <f t="array" ref="J1996">_xlfn.LET(
 _xlpm.txt, E1996,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96" s="6" t="e" cm="1">
        <f t="array" ref="K1996">_xlfn.LET(
 _xlpm.txt, E1996,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96" s="6" t="str">
        <f>IFERROR(_xlfn.TEXTAFTER(_xlfn.TEXTBEFORE(E1996," PER"),"USD ")," ")</f>
        <v xml:space="preserve"> </v>
      </c>
      <c r="M1996" s="6" t="e">
        <f t="shared" si="156"/>
        <v>#VALUE!</v>
      </c>
      <c r="N1996" s="6">
        <v>11232</v>
      </c>
      <c r="O1996" s="6" t="s">
        <v>1081</v>
      </c>
      <c r="P1996" s="6">
        <v>74.723332443019899</v>
      </c>
      <c r="Q1996" s="6">
        <v>839292.47</v>
      </c>
      <c r="R1996" s="6">
        <v>1.138207653</v>
      </c>
      <c r="S1996" s="6">
        <v>12784.34836</v>
      </c>
      <c r="T1996" s="27">
        <v>197535.9</v>
      </c>
      <c r="U1996" s="6">
        <f t="shared" si="157"/>
        <v>75.861540096019894</v>
      </c>
      <c r="V1996" s="6">
        <f t="shared" si="158"/>
        <v>2017</v>
      </c>
      <c r="W1996" s="10" t="str">
        <f>IFERROR(VLOOKUP(VALUE(D1996),'HSN Lookup'!$A:$B,2,0),"Unknown")</f>
        <v>Household Steel Items</v>
      </c>
      <c r="X1996" s="6" t="str">
        <f t="shared" si="159"/>
        <v>Other</v>
      </c>
    </row>
    <row r="1997" spans="1:24">
      <c r="A1997" s="25" t="s">
        <v>24</v>
      </c>
      <c r="B1997" s="6" t="s">
        <v>2642</v>
      </c>
      <c r="C1997" s="6" t="s">
        <v>26</v>
      </c>
      <c r="D1997" s="26" t="s">
        <v>32</v>
      </c>
      <c r="E1997" s="6" t="s">
        <v>2646</v>
      </c>
      <c r="F1997" s="6"/>
      <c r="G1997" s="6" t="str" cm="1">
        <f t="array" ref="G1997">_xlfn.LET(
 _xlpm.txt, TRIM(E1997),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1997" s="6" t="str">
        <f t="shared" si="155"/>
        <v>TOTAL NET WT.2979.84KGS</v>
      </c>
      <c r="I1997" s="6" t="str" cm="1">
        <f t="array" ref="I1997">_xlfn.LET(
 _xlpm.txt, E1997,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97" s="6" t="str" cm="1">
        <f t="array" ref="J1997">_xlfn.LET(
 _xlpm.txt, E1997,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97" s="6" t="e" cm="1">
        <f t="array" ref="K1997">_xlfn.LET(
 _xlpm.txt, E1997,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97" s="6" t="str">
        <f>IFERROR(_xlfn.TEXTAFTER(_xlfn.TEXTBEFORE(E1997," PER"),"USD ")," ")</f>
        <v xml:space="preserve"> </v>
      </c>
      <c r="M1997" s="6" t="e">
        <f t="shared" si="156"/>
        <v>#VALUE!</v>
      </c>
      <c r="N1997" s="6">
        <v>37248</v>
      </c>
      <c r="O1997" s="6" t="s">
        <v>1081</v>
      </c>
      <c r="P1997" s="6">
        <v>35.549626557130601</v>
      </c>
      <c r="Q1997" s="6">
        <v>1324152.49</v>
      </c>
      <c r="R1997" s="6">
        <v>0.54150230899999996</v>
      </c>
      <c r="S1997" s="6">
        <v>20169.877990000001</v>
      </c>
      <c r="T1997" s="27">
        <v>311652.5</v>
      </c>
      <c r="U1997" s="6">
        <f t="shared" si="157"/>
        <v>36.091128866130603</v>
      </c>
      <c r="V1997" s="6">
        <f t="shared" si="158"/>
        <v>2017</v>
      </c>
      <c r="W1997" s="10" t="str">
        <f>IFERROR(VLOOKUP(VALUE(D1997),'HSN Lookup'!$A:$B,2,0),"Unknown")</f>
        <v>Household Steel Items</v>
      </c>
      <c r="X1997" s="6" t="str">
        <f t="shared" si="159"/>
        <v>Other</v>
      </c>
    </row>
    <row r="1998" spans="1:24">
      <c r="A1998" s="25" t="s">
        <v>24</v>
      </c>
      <c r="B1998" s="6" t="s">
        <v>2642</v>
      </c>
      <c r="C1998" s="6" t="s">
        <v>26</v>
      </c>
      <c r="D1998" s="26" t="s">
        <v>32</v>
      </c>
      <c r="E1998" s="6" t="s">
        <v>2647</v>
      </c>
      <c r="F1998" s="6"/>
      <c r="G1998" s="6" t="str" cm="1">
        <f t="array" ref="G1998">_xlfn.LET(
 _xlpm.txt, TRIM(E1998),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3PCS-RJ-409</v>
      </c>
      <c r="H1998" s="6" t="str">
        <f t="shared" si="155"/>
        <v>TOTAL NET WT.635.04 KGS</v>
      </c>
      <c r="I1998" s="6" t="str" cm="1">
        <f t="array" ref="I1998">_xlfn.LET(
 _xlpm.txt, E1998,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98" s="6" t="str" cm="1">
        <f t="array" ref="J1998">_xlfn.LET(
 _xlpm.txt, E1998,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98" s="6" t="e" cm="1">
        <f t="array" ref="K1998">_xlfn.LET(
 _xlpm.txt, E1998,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98" s="6" t="str">
        <f>IFERROR(_xlfn.TEXTAFTER(_xlfn.TEXTBEFORE(E1998," PER"),"USD ")," ")</f>
        <v xml:space="preserve"> </v>
      </c>
      <c r="M1998" s="6" t="e">
        <f t="shared" si="156"/>
        <v>#VALUE!</v>
      </c>
      <c r="N1998" s="6">
        <v>15120</v>
      </c>
      <c r="O1998" s="6" t="s">
        <v>2199</v>
      </c>
      <c r="P1998" s="6">
        <v>38.791417989418001</v>
      </c>
      <c r="Q1998" s="6">
        <v>586526.24</v>
      </c>
      <c r="R1998" s="6">
        <v>0.59088222400000001</v>
      </c>
      <c r="S1998" s="6">
        <v>8934.1392230000001</v>
      </c>
      <c r="T1998" s="27">
        <v>138044.79999999999</v>
      </c>
      <c r="U1998" s="6">
        <f t="shared" si="157"/>
        <v>39.382300213417999</v>
      </c>
      <c r="V1998" s="6">
        <f t="shared" si="158"/>
        <v>2017</v>
      </c>
      <c r="W1998" s="10" t="str">
        <f>IFERROR(VLOOKUP(VALUE(D1998),'HSN Lookup'!$A:$B,2,0),"Unknown")</f>
        <v>Household Steel Items</v>
      </c>
      <c r="X1998" s="6" t="str">
        <f t="shared" si="159"/>
        <v>Other</v>
      </c>
    </row>
    <row r="1999" spans="1:24">
      <c r="A1999" s="25" t="s">
        <v>24</v>
      </c>
      <c r="B1999" s="6" t="s">
        <v>2642</v>
      </c>
      <c r="C1999" s="6" t="s">
        <v>26</v>
      </c>
      <c r="D1999" s="26" t="s">
        <v>32</v>
      </c>
      <c r="E1999" s="6" t="s">
        <v>2648</v>
      </c>
      <c r="F1999" s="6"/>
      <c r="G1999" s="6" t="str" cm="1">
        <f t="array" ref="G1999">_xlfn.LET(
 _xlpm.txt, TRIM(E1999),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-DS-25</v>
      </c>
      <c r="H1999" s="6" t="str">
        <f t="shared" si="155"/>
        <v>TOTAL NET WT.1887KGS</v>
      </c>
      <c r="I1999" s="6" t="str" cm="1">
        <f t="array" ref="I1999">_xlfn.LET(
 _xlpm.txt, E1999,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1999" s="6" t="str" cm="1">
        <f t="array" ref="J1999">_xlfn.LET(
 _xlpm.txt, E1999,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1999" s="6" t="e" cm="1">
        <f t="array" ref="K1999">_xlfn.LET(
 _xlpm.txt, E1999,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1999" s="6" t="str">
        <f>IFERROR(_xlfn.TEXTAFTER(_xlfn.TEXTBEFORE(E1999," PER"),"USD ")," ")</f>
        <v xml:space="preserve"> </v>
      </c>
      <c r="M1999" s="6" t="e">
        <f t="shared" si="156"/>
        <v>#VALUE!</v>
      </c>
      <c r="N1999" s="6">
        <v>51000</v>
      </c>
      <c r="O1999" s="6" t="s">
        <v>1081</v>
      </c>
      <c r="P1999" s="6">
        <v>15.1172437254902</v>
      </c>
      <c r="Q1999" s="6">
        <v>770979.43</v>
      </c>
      <c r="R1999" s="6">
        <v>0.23027027799999999</v>
      </c>
      <c r="S1999" s="6">
        <v>11743.784159999999</v>
      </c>
      <c r="T1999" s="27">
        <v>181457.7</v>
      </c>
      <c r="U1999" s="6">
        <f t="shared" si="157"/>
        <v>15.3475140034902</v>
      </c>
      <c r="V1999" s="6">
        <f t="shared" si="158"/>
        <v>2017</v>
      </c>
      <c r="W1999" s="10" t="str">
        <f>IFERROR(VLOOKUP(VALUE(D1999),'HSN Lookup'!$A:$B,2,0),"Unknown")</f>
        <v>Household Steel Items</v>
      </c>
      <c r="X1999" s="6" t="str">
        <f t="shared" si="159"/>
        <v>Other</v>
      </c>
    </row>
    <row r="2000" spans="1:24">
      <c r="A2000" s="25" t="s">
        <v>24</v>
      </c>
      <c r="B2000" s="6" t="s">
        <v>2649</v>
      </c>
      <c r="C2000" s="6" t="s">
        <v>26</v>
      </c>
      <c r="D2000" s="26" t="s">
        <v>32</v>
      </c>
      <c r="E2000" s="6" t="s">
        <v>2650</v>
      </c>
      <c r="F2000" s="6"/>
      <c r="G2000" s="6" t="str" cm="1">
        <f t="array" ref="G2000">_xlfn.LET(
 _xlpm.txt, TRIM(E2000),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LAYER-6504</v>
      </c>
      <c r="H2000" s="6" t="str">
        <f t="shared" si="155"/>
        <v>TOTAL NET WT.6227.90 KGS</v>
      </c>
      <c r="I2000" s="6" t="str" cm="1">
        <f t="array" ref="I2000">_xlfn.LET(
 _xlpm.txt, E2000,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00" s="6" t="str" cm="1">
        <f t="array" ref="J2000">_xlfn.LET(
 _xlpm.txt, E2000,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00" s="6" t="e" cm="1">
        <f t="array" ref="K2000">_xlfn.LET(
 _xlpm.txt, E2000,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00" s="6" t="str">
        <f>IFERROR(_xlfn.TEXTAFTER(_xlfn.TEXTBEFORE(E2000," PER"),"USD ")," ")</f>
        <v xml:space="preserve"> </v>
      </c>
      <c r="M2000" s="6" t="e">
        <f t="shared" si="156"/>
        <v>#VALUE!</v>
      </c>
      <c r="N2000" s="6">
        <v>13020</v>
      </c>
      <c r="O2000" s="6" t="s">
        <v>1081</v>
      </c>
      <c r="P2000" s="6">
        <v>174.86491705069099</v>
      </c>
      <c r="Q2000" s="6">
        <v>2276741.2200000002</v>
      </c>
      <c r="R2000" s="6">
        <v>2.6635935580000001</v>
      </c>
      <c r="S2000" s="6">
        <v>34679.988120000002</v>
      </c>
      <c r="T2000" s="27">
        <v>535853.80000000005</v>
      </c>
      <c r="U2000" s="6">
        <f t="shared" si="157"/>
        <v>177.52851060869099</v>
      </c>
      <c r="V2000" s="6">
        <f t="shared" si="158"/>
        <v>2017</v>
      </c>
      <c r="W2000" s="10" t="str">
        <f>IFERROR(VLOOKUP(VALUE(D2000),'HSN Lookup'!$A:$B,2,0),"Unknown")</f>
        <v>Household Steel Items</v>
      </c>
      <c r="X2000" s="6" t="str">
        <f t="shared" si="159"/>
        <v>Lunch Box</v>
      </c>
    </row>
    <row r="2001" spans="1:24">
      <c r="A2001" s="25" t="s">
        <v>24</v>
      </c>
      <c r="B2001" s="6" t="s">
        <v>2649</v>
      </c>
      <c r="C2001" s="6" t="s">
        <v>26</v>
      </c>
      <c r="D2001" s="26" t="s">
        <v>32</v>
      </c>
      <c r="E2001" s="6" t="s">
        <v>2651</v>
      </c>
      <c r="F2001" s="6"/>
      <c r="G2001" s="6" t="str" cm="1">
        <f t="array" ref="G2001">_xlfn.LET(
 _xlpm.txt, TRIM(E2001),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</v>
      </c>
      <c r="H2001" s="6" t="str">
        <f t="shared" si="155"/>
        <v>TOTAL NET WT.2346.35 KGS</v>
      </c>
      <c r="I2001" s="6" t="str" cm="1">
        <f t="array" ref="I2001">_xlfn.LET(
 _xlpm.txt, E2001,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01" s="6" t="str" cm="1">
        <f t="array" ref="J2001">_xlfn.LET(
 _xlpm.txt, E2001,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01" s="6" t="e" cm="1">
        <f t="array" ref="K2001">_xlfn.LET(
 _xlpm.txt, E2001,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01" s="6" t="str">
        <f>IFERROR(_xlfn.TEXTAFTER(_xlfn.TEXTBEFORE(E2001," PER"),"USD ")," ")</f>
        <v xml:space="preserve"> </v>
      </c>
      <c r="M2001" s="6" t="e">
        <f t="shared" si="156"/>
        <v>#VALUE!</v>
      </c>
      <c r="N2001" s="6">
        <v>20040</v>
      </c>
      <c r="O2001" s="6" t="s">
        <v>1081</v>
      </c>
      <c r="P2001" s="6">
        <v>54.376644211576803</v>
      </c>
      <c r="Q2001" s="6">
        <v>1089707.95</v>
      </c>
      <c r="R2001" s="6">
        <v>0.82828094799999996</v>
      </c>
      <c r="S2001" s="6">
        <v>16598.750189999999</v>
      </c>
      <c r="T2001" s="27">
        <v>256473.60000000001</v>
      </c>
      <c r="U2001" s="6">
        <f t="shared" si="157"/>
        <v>55.204925159576803</v>
      </c>
      <c r="V2001" s="6">
        <f t="shared" si="158"/>
        <v>2017</v>
      </c>
      <c r="W2001" s="10" t="str">
        <f>IFERROR(VLOOKUP(VALUE(D2001),'HSN Lookup'!$A:$B,2,0),"Unknown")</f>
        <v>Household Steel Items</v>
      </c>
      <c r="X2001" s="6" t="str">
        <f t="shared" si="159"/>
        <v>Lunch Box</v>
      </c>
    </row>
    <row r="2002" spans="1:24">
      <c r="A2002" s="25" t="s">
        <v>24</v>
      </c>
      <c r="B2002" s="6" t="s">
        <v>2649</v>
      </c>
      <c r="C2002" s="6" t="s">
        <v>26</v>
      </c>
      <c r="D2002" s="26" t="s">
        <v>32</v>
      </c>
      <c r="E2002" s="6" t="s">
        <v>2652</v>
      </c>
      <c r="F2002" s="6"/>
      <c r="G2002" s="6" t="str" cm="1">
        <f t="array" ref="G2002">_xlfn.LET(
 _xlpm.txt, TRIM(E2002),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 LAYER-6505</v>
      </c>
      <c r="H2002" s="6" t="str">
        <f t="shared" si="155"/>
        <v>TOTAL NET WT.2271.76 KGS</v>
      </c>
      <c r="I2002" s="6" t="str" cm="1">
        <f t="array" ref="I2002">_xlfn.LET(
 _xlpm.txt, E2002,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02" s="6" t="str" cm="1">
        <f t="array" ref="J2002">_xlfn.LET(
 _xlpm.txt, E2002,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02" s="6" t="e" cm="1">
        <f t="array" ref="K2002">_xlfn.LET(
 _xlpm.txt, E2002,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02" s="6" t="str">
        <f>IFERROR(_xlfn.TEXTAFTER(_xlfn.TEXTBEFORE(E2002," PER"),"USD ")," ")</f>
        <v xml:space="preserve"> </v>
      </c>
      <c r="M2002" s="6" t="e">
        <f t="shared" si="156"/>
        <v>#VALUE!</v>
      </c>
      <c r="N2002" s="6">
        <v>3504</v>
      </c>
      <c r="O2002" s="6" t="s">
        <v>1081</v>
      </c>
      <c r="P2002" s="6">
        <v>241.65888127853901</v>
      </c>
      <c r="Q2002" s="6">
        <v>846772.72</v>
      </c>
      <c r="R2002" s="6">
        <v>3.6810187550000002</v>
      </c>
      <c r="S2002" s="6">
        <v>12898.289720000001</v>
      </c>
      <c r="T2002" s="27">
        <v>199296.4</v>
      </c>
      <c r="U2002" s="6">
        <f t="shared" si="157"/>
        <v>245.33990003353901</v>
      </c>
      <c r="V2002" s="6">
        <f t="shared" si="158"/>
        <v>2017</v>
      </c>
      <c r="W2002" s="10" t="str">
        <f>IFERROR(VLOOKUP(VALUE(D2002),'HSN Lookup'!$A:$B,2,0),"Unknown")</f>
        <v>Household Steel Items</v>
      </c>
      <c r="X2002" s="6" t="str">
        <f t="shared" si="159"/>
        <v>Lunch Box</v>
      </c>
    </row>
    <row r="2003" spans="1:24">
      <c r="A2003" s="25" t="s">
        <v>24</v>
      </c>
      <c r="B2003" s="6" t="s">
        <v>2653</v>
      </c>
      <c r="C2003" s="6" t="s">
        <v>26</v>
      </c>
      <c r="D2003" s="26" t="s">
        <v>32</v>
      </c>
      <c r="E2003" s="6" t="s">
        <v>2654</v>
      </c>
      <c r="F2003" s="6"/>
      <c r="G2003" s="6" t="str" cm="1">
        <f t="array" ref="G2003">_xlfn.LET(
 _xlpm.txt, TRIM(E2003),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PILLER-MP-196</v>
      </c>
      <c r="H2003" s="6" t="str">
        <f t="shared" si="155"/>
        <v>TOTAL NET WT.1052.16 KGS</v>
      </c>
      <c r="I2003" s="6" t="str" cm="1">
        <f t="array" ref="I2003">_xlfn.LET(
 _xlpm.txt, E2003,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03" s="6" t="str" cm="1">
        <f t="array" ref="J2003">_xlfn.LET(
 _xlpm.txt, E2003,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03" s="6" t="e" cm="1">
        <f t="array" ref="K2003">_xlfn.LET(
 _xlpm.txt, E2003,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03" s="6" t="str">
        <f>IFERROR(_xlfn.TEXTAFTER(_xlfn.TEXTBEFORE(E2003," PER"),"USD ")," ")</f>
        <v xml:space="preserve"> </v>
      </c>
      <c r="M2003" s="6" t="e">
        <f t="shared" si="156"/>
        <v>#VALUE!</v>
      </c>
      <c r="N2003" s="6">
        <v>13152</v>
      </c>
      <c r="O2003" s="6" t="s">
        <v>1081</v>
      </c>
      <c r="P2003" s="6">
        <v>35.354967305352801</v>
      </c>
      <c r="Q2003" s="6">
        <v>464988.53</v>
      </c>
      <c r="R2003" s="6">
        <v>0.53853720199999999</v>
      </c>
      <c r="S2003" s="6">
        <v>7082.8412799999996</v>
      </c>
      <c r="T2003" s="27">
        <v>109439.8</v>
      </c>
      <c r="U2003" s="6">
        <f t="shared" si="157"/>
        <v>35.893504507352802</v>
      </c>
      <c r="V2003" s="6">
        <f t="shared" si="158"/>
        <v>2017</v>
      </c>
      <c r="W2003" s="10" t="str">
        <f>IFERROR(VLOOKUP(VALUE(D2003),'HSN Lookup'!$A:$B,2,0),"Unknown")</f>
        <v>Household Steel Items</v>
      </c>
      <c r="X2003" s="6" t="str">
        <f t="shared" si="159"/>
        <v>Other</v>
      </c>
    </row>
    <row r="2004" spans="1:24">
      <c r="A2004" s="25" t="s">
        <v>24</v>
      </c>
      <c r="B2004" s="6" t="s">
        <v>2655</v>
      </c>
      <c r="C2004" s="6" t="s">
        <v>26</v>
      </c>
      <c r="D2004" s="26" t="s">
        <v>32</v>
      </c>
      <c r="E2004" s="6" t="s">
        <v>2656</v>
      </c>
      <c r="F2004" s="6"/>
      <c r="G2004" s="6" t="str" cm="1">
        <f t="array" ref="G2004">_xlfn.LET(
 _xlpm.txt, TRIM(E2004),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2004" s="6" t="str">
        <f t="shared" si="155"/>
        <v>TOTAL NET WT.6883.74 KGS</v>
      </c>
      <c r="I2004" s="6" t="str" cm="1">
        <f t="array" ref="I2004">_xlfn.LET(
 _xlpm.txt, E2004,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04" s="6" t="str" cm="1">
        <f t="array" ref="J2004">_xlfn.LET(
 _xlpm.txt, E2004,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04" s="6" t="e" cm="1">
        <f t="array" ref="K2004">_xlfn.LET(
 _xlpm.txt, E2004,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04" s="6" t="str">
        <f>IFERROR(_xlfn.TEXTAFTER(_xlfn.TEXTBEFORE(E2004," PER"),"USD ")," ")</f>
        <v xml:space="preserve"> </v>
      </c>
      <c r="M2004" s="6" t="e">
        <f t="shared" si="156"/>
        <v>#VALUE!</v>
      </c>
      <c r="N2004" s="6">
        <v>41220</v>
      </c>
      <c r="O2004" s="6" t="s">
        <v>1081</v>
      </c>
      <c r="P2004" s="6">
        <v>74.016881368267804</v>
      </c>
      <c r="Q2004" s="6">
        <v>3050975.85</v>
      </c>
      <c r="R2004" s="6">
        <v>1.136099484</v>
      </c>
      <c r="S2004" s="6">
        <v>46830.02072</v>
      </c>
      <c r="T2004" s="27">
        <v>718077.8</v>
      </c>
      <c r="U2004" s="6">
        <f t="shared" si="157"/>
        <v>75.152980852267802</v>
      </c>
      <c r="V2004" s="6">
        <f t="shared" si="158"/>
        <v>2017</v>
      </c>
      <c r="W2004" s="10" t="str">
        <f>IFERROR(VLOOKUP(VALUE(D2004),'HSN Lookup'!$A:$B,2,0),"Unknown")</f>
        <v>Household Steel Items</v>
      </c>
      <c r="X2004" s="6" t="str">
        <f t="shared" si="159"/>
        <v>Other</v>
      </c>
    </row>
    <row r="2005" spans="1:24">
      <c r="A2005" s="25" t="s">
        <v>24</v>
      </c>
      <c r="B2005" s="6" t="s">
        <v>2655</v>
      </c>
      <c r="C2005" s="6" t="s">
        <v>26</v>
      </c>
      <c r="D2005" s="26" t="s">
        <v>32</v>
      </c>
      <c r="E2005" s="6" t="s">
        <v>2657</v>
      </c>
      <c r="F2005" s="6"/>
      <c r="G2005" s="6" t="str" cm="1">
        <f t="array" ref="G2005">_xlfn.LET(
 _xlpm.txt, TRIM(E2005),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2005" s="6" t="str">
        <f t="shared" si="155"/>
        <v>TOTAL NET WT.7448.68 KGS</v>
      </c>
      <c r="I2005" s="6" t="str" cm="1">
        <f t="array" ref="I2005">_xlfn.LET(
 _xlpm.txt, E2005,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05" s="6" t="str" cm="1">
        <f t="array" ref="J2005">_xlfn.LET(
 _xlpm.txt, E2005,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05" s="6" t="e" cm="1">
        <f t="array" ref="K2005">_xlfn.LET(
 _xlpm.txt, E2005,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05" s="6" t="str">
        <f>IFERROR(_xlfn.TEXTAFTER(_xlfn.TEXTBEFORE(E2005," PER"),"USD ")," ")</f>
        <v xml:space="preserve"> </v>
      </c>
      <c r="M2005" s="6" t="e">
        <f t="shared" si="156"/>
        <v>#VALUE!</v>
      </c>
      <c r="N2005" s="6">
        <v>43056</v>
      </c>
      <c r="O2005" s="6" t="s">
        <v>1081</v>
      </c>
      <c r="P2005" s="6">
        <v>81.604818840579696</v>
      </c>
      <c r="Q2005" s="6">
        <v>3513577.08</v>
      </c>
      <c r="R2005" s="6">
        <v>1.2525682090000001</v>
      </c>
      <c r="S2005" s="6">
        <v>53930.576820000002</v>
      </c>
      <c r="T2005" s="27">
        <v>826955.6</v>
      </c>
      <c r="U2005" s="6">
        <f t="shared" si="157"/>
        <v>82.8573870495797</v>
      </c>
      <c r="V2005" s="6">
        <f t="shared" si="158"/>
        <v>2017</v>
      </c>
      <c r="W2005" s="10" t="str">
        <f>IFERROR(VLOOKUP(VALUE(D2005),'HSN Lookup'!$A:$B,2,0),"Unknown")</f>
        <v>Household Steel Items</v>
      </c>
      <c r="X2005" s="6" t="str">
        <f t="shared" si="159"/>
        <v>Other</v>
      </c>
    </row>
    <row r="2006" spans="1:24">
      <c r="A2006" s="25" t="s">
        <v>24</v>
      </c>
      <c r="B2006" s="6" t="s">
        <v>2658</v>
      </c>
      <c r="C2006" s="6" t="s">
        <v>26</v>
      </c>
      <c r="D2006" s="26" t="s">
        <v>29</v>
      </c>
      <c r="E2006" s="6" t="s">
        <v>2659</v>
      </c>
      <c r="F2006" s="6"/>
      <c r="G2006" s="6" t="str" cm="1">
        <f t="array" ref="G2006">_xlfn.LET(
 _xlpm.txt, TRIM(E2006),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SET-ANGW11</v>
      </c>
      <c r="H2006" s="6" t="str">
        <f t="shared" si="155"/>
        <v>TOTAL NET WT.7152 KGS</v>
      </c>
      <c r="I2006" s="6" t="str" cm="1">
        <f t="array" ref="I2006">_xlfn.LET(
 _xlpm.txt, E2006,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06" s="6" t="str" cm="1">
        <f t="array" ref="J2006">_xlfn.LET(
 _xlpm.txt, E2006,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06" s="6" t="e" cm="1">
        <f t="array" ref="K2006">_xlfn.LET(
 _xlpm.txt, E2006,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06" s="6" t="str">
        <f>IFERROR(_xlfn.TEXTAFTER(_xlfn.TEXTBEFORE(E2006," PER"),"USD ")," ")</f>
        <v xml:space="preserve"> </v>
      </c>
      <c r="M2006" s="6" t="e">
        <f t="shared" si="156"/>
        <v>#VALUE!</v>
      </c>
      <c r="N2006" s="6">
        <v>114432</v>
      </c>
      <c r="O2006" s="6" t="s">
        <v>2199</v>
      </c>
      <c r="P2006" s="6">
        <v>10.590749528104</v>
      </c>
      <c r="Q2006" s="6">
        <v>1211920.6499999999</v>
      </c>
      <c r="R2006" s="6">
        <v>0.16255947100000001</v>
      </c>
      <c r="S2006" s="6">
        <v>18602.005369999999</v>
      </c>
      <c r="T2006" s="27">
        <v>365442.5</v>
      </c>
      <c r="U2006" s="6">
        <f t="shared" si="157"/>
        <v>10.753308999104</v>
      </c>
      <c r="V2006" s="6">
        <f t="shared" si="158"/>
        <v>2017</v>
      </c>
      <c r="W2006" s="10" t="str">
        <f>IFERROR(VLOOKUP(VALUE(D2006),'HSN Lookup'!$A:$B,2,0),"Unknown")</f>
        <v>Steel Scrubbers</v>
      </c>
      <c r="X2006" s="6" t="str">
        <f t="shared" si="159"/>
        <v>Scrubber</v>
      </c>
    </row>
    <row r="2007" spans="1:24">
      <c r="A2007" s="25" t="s">
        <v>24</v>
      </c>
      <c r="B2007" s="6" t="s">
        <v>2660</v>
      </c>
      <c r="C2007" s="6" t="s">
        <v>26</v>
      </c>
      <c r="D2007" s="26" t="s">
        <v>32</v>
      </c>
      <c r="E2007" s="6" t="s">
        <v>2661</v>
      </c>
      <c r="F2007" s="6"/>
      <c r="G2007" s="6" t="str" cm="1">
        <f t="array" ref="G2007">_xlfn.LET(
 _xlpm.txt, TRIM(E2007),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COLA BOTTLE -SL-07</v>
      </c>
      <c r="H2007" s="6" t="str">
        <f t="shared" si="155"/>
        <v>TOTAL NET WT.104 KGS</v>
      </c>
      <c r="I2007" s="6" t="str" cm="1">
        <f t="array" ref="I2007">_xlfn.LET(
 _xlpm.txt, E2007,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07" s="6" t="str" cm="1">
        <f t="array" ref="J2007">_xlfn.LET(
 _xlpm.txt, E2007,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07" s="6" t="e" cm="1">
        <f t="array" ref="K2007">_xlfn.LET(
 _xlpm.txt, E2007,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07" s="6" t="str">
        <f>IFERROR(_xlfn.TEXTAFTER(_xlfn.TEXTBEFORE(E2007," PER"),"USD ")," ")</f>
        <v xml:space="preserve"> </v>
      </c>
      <c r="M2007" s="6" t="e">
        <f t="shared" si="156"/>
        <v>#VALUE!</v>
      </c>
      <c r="N2007" s="6">
        <v>500</v>
      </c>
      <c r="O2007" s="6" t="s">
        <v>1081</v>
      </c>
      <c r="P2007" s="6">
        <v>119.48090000000001</v>
      </c>
      <c r="Q2007" s="6">
        <v>59740.45</v>
      </c>
      <c r="R2007" s="6">
        <v>1.833935533</v>
      </c>
      <c r="S2007" s="6">
        <v>916.96776669999997</v>
      </c>
      <c r="T2007" s="27">
        <v>14060.5</v>
      </c>
      <c r="U2007" s="6">
        <f t="shared" si="157"/>
        <v>121.31483553300001</v>
      </c>
      <c r="V2007" s="6">
        <f t="shared" si="158"/>
        <v>2017</v>
      </c>
      <c r="W2007" s="10" t="str">
        <f>IFERROR(VLOOKUP(VALUE(D2007),'HSN Lookup'!$A:$B,2,0),"Unknown")</f>
        <v>Household Steel Items</v>
      </c>
      <c r="X2007" s="6" t="str">
        <f t="shared" si="159"/>
        <v>Other</v>
      </c>
    </row>
    <row r="2008" spans="1:24">
      <c r="A2008" s="25" t="s">
        <v>24</v>
      </c>
      <c r="B2008" s="6" t="s">
        <v>2660</v>
      </c>
      <c r="C2008" s="6" t="s">
        <v>26</v>
      </c>
      <c r="D2008" s="26" t="s">
        <v>32</v>
      </c>
      <c r="E2008" s="6" t="s">
        <v>2662</v>
      </c>
      <c r="F2008" s="6"/>
      <c r="G2008" s="6" t="str" cm="1">
        <f t="array" ref="G2008">_xlfn.LET(
 _xlpm.txt, TRIM(E2008),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3PCS-RJ-409</v>
      </c>
      <c r="H2008" s="6" t="str">
        <f t="shared" si="155"/>
        <v>TOTAL NET WT.429.41 KGS</v>
      </c>
      <c r="I2008" s="6" t="str" cm="1">
        <f t="array" ref="I2008">_xlfn.LET(
 _xlpm.txt, E2008,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08" s="6" t="str" cm="1">
        <f t="array" ref="J2008">_xlfn.LET(
 _xlpm.txt, E2008,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08" s="6" t="e" cm="1">
        <f t="array" ref="K2008">_xlfn.LET(
 _xlpm.txt, E2008,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08" s="6" t="str">
        <f>IFERROR(_xlfn.TEXTAFTER(_xlfn.TEXTBEFORE(E2008," PER"),"USD ")," ")</f>
        <v xml:space="preserve"> </v>
      </c>
      <c r="M2008" s="6" t="e">
        <f t="shared" si="156"/>
        <v>#VALUE!</v>
      </c>
      <c r="N2008" s="6">
        <v>10224</v>
      </c>
      <c r="O2008" s="6" t="s">
        <v>2199</v>
      </c>
      <c r="P2008" s="6">
        <v>37.952755281690102</v>
      </c>
      <c r="Q2008" s="6">
        <v>388028.97</v>
      </c>
      <c r="R2008" s="6">
        <v>0.58254421000000001</v>
      </c>
      <c r="S2008" s="6">
        <v>5955.9320029999999</v>
      </c>
      <c r="T2008" s="27">
        <v>91326.5</v>
      </c>
      <c r="U2008" s="6">
        <f t="shared" si="157"/>
        <v>38.535299491690104</v>
      </c>
      <c r="V2008" s="6">
        <f t="shared" si="158"/>
        <v>2017</v>
      </c>
      <c r="W2008" s="10" t="str">
        <f>IFERROR(VLOOKUP(VALUE(D2008),'HSN Lookup'!$A:$B,2,0),"Unknown")</f>
        <v>Household Steel Items</v>
      </c>
      <c r="X2008" s="6" t="str">
        <f t="shared" si="159"/>
        <v>Other</v>
      </c>
    </row>
    <row r="2009" spans="1:24">
      <c r="A2009" s="25" t="s">
        <v>24</v>
      </c>
      <c r="B2009" s="6" t="s">
        <v>2660</v>
      </c>
      <c r="C2009" s="6" t="s">
        <v>26</v>
      </c>
      <c r="D2009" s="26" t="s">
        <v>32</v>
      </c>
      <c r="E2009" s="6" t="s">
        <v>2663</v>
      </c>
      <c r="F2009" s="6"/>
      <c r="G2009" s="6" t="str" cm="1">
        <f t="array" ref="G2009">_xlfn.LET(
 _xlpm.txt, TRIM(E2009),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JAR - SALT &amp; PEPPER-MP-009</v>
      </c>
      <c r="H2009" s="6" t="str">
        <f t="shared" si="155"/>
        <v>TOTAL NET WT.1260 KGS</v>
      </c>
      <c r="I2009" s="6" t="str" cm="1">
        <f t="array" ref="I2009">_xlfn.LET(
 _xlpm.txt, E2009,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09" s="6" t="str" cm="1">
        <f t="array" ref="J2009">_xlfn.LET(
 _xlpm.txt, E2009,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09" s="6" t="e" cm="1">
        <f t="array" ref="K2009">_xlfn.LET(
 _xlpm.txt, E2009,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09" s="6" t="str">
        <f>IFERROR(_xlfn.TEXTAFTER(_xlfn.TEXTBEFORE(E2009," PER"),"USD ")," ")</f>
        <v xml:space="preserve"> </v>
      </c>
      <c r="M2009" s="6" t="e">
        <f t="shared" si="156"/>
        <v>#VALUE!</v>
      </c>
      <c r="N2009" s="6">
        <v>36000</v>
      </c>
      <c r="O2009" s="6" t="s">
        <v>1081</v>
      </c>
      <c r="P2009" s="6">
        <v>16.305628333333299</v>
      </c>
      <c r="Q2009" s="6">
        <v>587002.62</v>
      </c>
      <c r="R2009" s="6">
        <v>0.25027825500000001</v>
      </c>
      <c r="S2009" s="6">
        <v>9010.0171910000008</v>
      </c>
      <c r="T2009" s="27">
        <v>138157</v>
      </c>
      <c r="U2009" s="6">
        <f t="shared" si="157"/>
        <v>16.555906588333301</v>
      </c>
      <c r="V2009" s="6">
        <f t="shared" si="158"/>
        <v>2017</v>
      </c>
      <c r="W2009" s="10" t="str">
        <f>IFERROR(VLOOKUP(VALUE(D2009),'HSN Lookup'!$A:$B,2,0),"Unknown")</f>
        <v>Household Steel Items</v>
      </c>
      <c r="X2009" s="6" t="str">
        <f t="shared" si="159"/>
        <v>Other</v>
      </c>
    </row>
    <row r="2010" spans="1:24">
      <c r="A2010" s="25" t="s">
        <v>24</v>
      </c>
      <c r="B2010" s="6" t="s">
        <v>2660</v>
      </c>
      <c r="C2010" s="6" t="s">
        <v>26</v>
      </c>
      <c r="D2010" s="26" t="s">
        <v>32</v>
      </c>
      <c r="E2010" s="6" t="s">
        <v>2664</v>
      </c>
      <c r="F2010" s="6"/>
      <c r="G2010" s="6" t="str" cm="1">
        <f t="array" ref="G2010">_xlfn.LET(
 _xlpm.txt, TRIM(E2010),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2010" s="6" t="str">
        <f t="shared" si="155"/>
        <v>TOTAL NET WT.4752 KGS</v>
      </c>
      <c r="I2010" s="6" t="str" cm="1">
        <f t="array" ref="I2010">_xlfn.LET(
 _xlpm.txt, E2010,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10" s="6" t="str" cm="1">
        <f t="array" ref="J2010">_xlfn.LET(
 _xlpm.txt, E2010,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10" s="6" t="e" cm="1">
        <f t="array" ref="K2010">_xlfn.LET(
 _xlpm.txt, E2010,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10" s="6" t="str">
        <f>IFERROR(_xlfn.TEXTAFTER(_xlfn.TEXTBEFORE(E2010," PER"),"USD ")," ")</f>
        <v xml:space="preserve"> </v>
      </c>
      <c r="M2010" s="6" t="e">
        <f t="shared" si="156"/>
        <v>#VALUE!</v>
      </c>
      <c r="N2010" s="6">
        <v>48000</v>
      </c>
      <c r="O2010" s="6" t="s">
        <v>1081</v>
      </c>
      <c r="P2010" s="6">
        <v>31.6272960416667</v>
      </c>
      <c r="Q2010" s="6">
        <v>1518110.21</v>
      </c>
      <c r="R2010" s="6">
        <v>0.48545350799999998</v>
      </c>
      <c r="S2010" s="6">
        <v>23301.768380000001</v>
      </c>
      <c r="T2010" s="27">
        <v>357302.4</v>
      </c>
      <c r="U2010" s="6">
        <f t="shared" si="157"/>
        <v>32.112749549666702</v>
      </c>
      <c r="V2010" s="6">
        <f t="shared" si="158"/>
        <v>2017</v>
      </c>
      <c r="W2010" s="10" t="str">
        <f>IFERROR(VLOOKUP(VALUE(D2010),'HSN Lookup'!$A:$B,2,0),"Unknown")</f>
        <v>Household Steel Items</v>
      </c>
      <c r="X2010" s="6" t="str">
        <f t="shared" si="159"/>
        <v>Other</v>
      </c>
    </row>
    <row r="2011" spans="1:24">
      <c r="A2011" s="25" t="s">
        <v>24</v>
      </c>
      <c r="B2011" s="6" t="s">
        <v>2665</v>
      </c>
      <c r="C2011" s="6" t="s">
        <v>26</v>
      </c>
      <c r="D2011" s="26" t="s">
        <v>29</v>
      </c>
      <c r="E2011" s="6" t="s">
        <v>2666</v>
      </c>
      <c r="F2011" s="6"/>
      <c r="G2011" s="6" t="str" cm="1">
        <f t="array" ref="G2011">_xlfn.LET(
 _xlpm.txt, TRIM(E2011),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-ANG-537</v>
      </c>
      <c r="H2011" s="6" t="str">
        <f t="shared" si="155"/>
        <v>TOTAL NET WT.8720KGS</v>
      </c>
      <c r="I2011" s="6" t="str" cm="1">
        <f t="array" ref="I2011">_xlfn.LET(
 _xlpm.txt, E2011,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11" s="6" t="str" cm="1">
        <f t="array" ref="J2011">_xlfn.LET(
 _xlpm.txt, E2011,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11" s="6" t="e" cm="1">
        <f t="array" ref="K2011">_xlfn.LET(
 _xlpm.txt, E2011,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11" s="6" t="str">
        <f>IFERROR(_xlfn.TEXTAFTER(_xlfn.TEXTBEFORE(E2011," PER"),"USD ")," ")</f>
        <v xml:space="preserve"> </v>
      </c>
      <c r="M2011" s="6" t="e">
        <f t="shared" si="156"/>
        <v>#VALUE!</v>
      </c>
      <c r="N2011" s="6">
        <v>319248</v>
      </c>
      <c r="O2011" s="6" t="s">
        <v>1081</v>
      </c>
      <c r="P2011" s="6">
        <v>4.7575711045958</v>
      </c>
      <c r="Q2011" s="6">
        <v>1518845.06</v>
      </c>
      <c r="R2011" s="6">
        <v>7.3024882649206396E-2</v>
      </c>
      <c r="S2011" s="6">
        <v>23313.0477359939</v>
      </c>
      <c r="T2011" s="27">
        <v>259692.2</v>
      </c>
      <c r="U2011" s="6">
        <f t="shared" si="157"/>
        <v>4.8305959872450064</v>
      </c>
      <c r="V2011" s="6">
        <f t="shared" si="158"/>
        <v>2017</v>
      </c>
      <c r="W2011" s="10" t="str">
        <f>IFERROR(VLOOKUP(VALUE(D2011),'HSN Lookup'!$A:$B,2,0),"Unknown")</f>
        <v>Steel Scrubbers</v>
      </c>
      <c r="X2011" s="6" t="str">
        <f t="shared" si="159"/>
        <v>Scrubber</v>
      </c>
    </row>
    <row r="2012" spans="1:24">
      <c r="A2012" s="25" t="s">
        <v>24</v>
      </c>
      <c r="B2012" s="6" t="s">
        <v>2667</v>
      </c>
      <c r="C2012" s="6" t="s">
        <v>26</v>
      </c>
      <c r="D2012" s="26" t="s">
        <v>32</v>
      </c>
      <c r="E2012" s="6" t="s">
        <v>2668</v>
      </c>
      <c r="F2012" s="6"/>
      <c r="G2012" s="6" t="str" cm="1">
        <f t="array" ref="G2012">_xlfn.LET(
 _xlpm.txt, TRIM(E2012),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STAINER-NP-54</v>
      </c>
      <c r="H2012" s="6" t="str">
        <f t="shared" si="155"/>
        <v>TOTAL NET WT.1438.20 KGS</v>
      </c>
      <c r="I2012" s="6" t="str" cm="1">
        <f t="array" ref="I2012">_xlfn.LET(
 _xlpm.txt, E2012,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12" s="6" t="str" cm="1">
        <f t="array" ref="J2012">_xlfn.LET(
 _xlpm.txt, E2012,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12" s="6" t="e" cm="1">
        <f t="array" ref="K2012">_xlfn.LET(
 _xlpm.txt, E2012,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12" s="6" t="str">
        <f>IFERROR(_xlfn.TEXTAFTER(_xlfn.TEXTBEFORE(E2012," PER"),"USD ")," ")</f>
        <v xml:space="preserve"> </v>
      </c>
      <c r="M2012" s="6" t="e">
        <f t="shared" si="156"/>
        <v>#VALUE!</v>
      </c>
      <c r="N2012" s="6">
        <v>30600</v>
      </c>
      <c r="O2012" s="6" t="s">
        <v>1081</v>
      </c>
      <c r="P2012" s="6">
        <v>21.868582679999999</v>
      </c>
      <c r="Q2012" s="6">
        <v>669178.63</v>
      </c>
      <c r="R2012" s="6">
        <v>0.33463783699999999</v>
      </c>
      <c r="S2012" s="6">
        <v>10239.91783</v>
      </c>
      <c r="T2012" s="27">
        <v>114416.2</v>
      </c>
      <c r="U2012" s="6">
        <f t="shared" si="157"/>
        <v>22.203220516999998</v>
      </c>
      <c r="V2012" s="6">
        <f t="shared" si="158"/>
        <v>2017</v>
      </c>
      <c r="W2012" s="10" t="str">
        <f>IFERROR(VLOOKUP(VALUE(D2012),'HSN Lookup'!$A:$B,2,0),"Unknown")</f>
        <v>Household Steel Items</v>
      </c>
      <c r="X2012" s="6" t="str">
        <f t="shared" si="159"/>
        <v>Other</v>
      </c>
    </row>
    <row r="2013" spans="1:24">
      <c r="A2013" s="25" t="s">
        <v>24</v>
      </c>
      <c r="B2013" s="6" t="s">
        <v>2669</v>
      </c>
      <c r="C2013" s="6" t="s">
        <v>26</v>
      </c>
      <c r="D2013" s="26" t="s">
        <v>32</v>
      </c>
      <c r="E2013" s="6" t="s">
        <v>2670</v>
      </c>
      <c r="F2013" s="6"/>
      <c r="G2013" s="6" t="str" cm="1">
        <f t="array" ref="G2013">_xlfn.LET(
 _xlpm.txt, TRIM(E2013),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2013" s="6" t="str">
        <f t="shared" si="155"/>
        <v>TOTAL NET WT . 7311.67 KGS</v>
      </c>
      <c r="I2013" s="6" t="str" cm="1">
        <f t="array" ref="I2013">_xlfn.LET(
 _xlpm.txt, E2013,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13" s="6" t="str" cm="1">
        <f t="array" ref="J2013">_xlfn.LET(
 _xlpm.txt, E2013,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13" s="6" t="e" cm="1">
        <f t="array" ref="K2013">_xlfn.LET(
 _xlpm.txt, E2013,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13" s="6" t="str">
        <f>IFERROR(_xlfn.TEXTAFTER(_xlfn.TEXTBEFORE(E2013," PER"),"USD ")," ")</f>
        <v xml:space="preserve"> </v>
      </c>
      <c r="M2013" s="6" t="e">
        <f t="shared" si="156"/>
        <v>#VALUE!</v>
      </c>
      <c r="N2013" s="6">
        <v>42264</v>
      </c>
      <c r="O2013" s="6" t="s">
        <v>1081</v>
      </c>
      <c r="P2013" s="6">
        <v>81.239738070000001</v>
      </c>
      <c r="Q2013" s="6">
        <v>3433516.29</v>
      </c>
      <c r="R2013" s="6">
        <v>1.2431482490000001</v>
      </c>
      <c r="S2013" s="6">
        <v>52540.417600000001</v>
      </c>
      <c r="T2013" s="27">
        <v>587062.6</v>
      </c>
      <c r="U2013" s="6">
        <f t="shared" si="157"/>
        <v>82.482886319000002</v>
      </c>
      <c r="V2013" s="6">
        <f t="shared" si="158"/>
        <v>2017</v>
      </c>
      <c r="W2013" s="10" t="str">
        <f>IFERROR(VLOOKUP(VALUE(D2013),'HSN Lookup'!$A:$B,2,0),"Unknown")</f>
        <v>Household Steel Items</v>
      </c>
      <c r="X2013" s="6" t="str">
        <f t="shared" si="159"/>
        <v>Other</v>
      </c>
    </row>
    <row r="2014" spans="1:24">
      <c r="A2014" s="25" t="s">
        <v>24</v>
      </c>
      <c r="B2014" s="6" t="s">
        <v>2671</v>
      </c>
      <c r="C2014" s="6" t="s">
        <v>26</v>
      </c>
      <c r="D2014" s="26" t="s">
        <v>32</v>
      </c>
      <c r="E2014" s="6" t="s">
        <v>2672</v>
      </c>
      <c r="F2014" s="6"/>
      <c r="G2014" s="6" t="str" cm="1">
        <f t="array" ref="G2014">_xlfn.LET(
 _xlpm.txt, TRIM(E2014),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STAINER 304 -MP-290</v>
      </c>
      <c r="H2014" s="6" t="str">
        <f t="shared" si="155"/>
        <v>TOTAL NET WT.987.84 KGS</v>
      </c>
      <c r="I2014" s="6" t="str" cm="1">
        <f t="array" ref="I2014">_xlfn.LET(
 _xlpm.txt, E2014,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14" s="6" t="str" cm="1">
        <f t="array" ref="J2014">_xlfn.LET(
 _xlpm.txt, E2014,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14" s="6" t="e" cm="1">
        <f t="array" ref="K2014">_xlfn.LET(
 _xlpm.txt, E2014,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14" s="6" t="str">
        <f>IFERROR(_xlfn.TEXTAFTER(_xlfn.TEXTBEFORE(E2014," PER"),"USD ")," ")</f>
        <v xml:space="preserve"> </v>
      </c>
      <c r="M2014" s="6" t="e">
        <f t="shared" si="156"/>
        <v>#VALUE!</v>
      </c>
      <c r="N2014" s="6">
        <v>20160</v>
      </c>
      <c r="O2014" s="6" t="s">
        <v>1081</v>
      </c>
      <c r="P2014" s="6">
        <v>32.426964290000001</v>
      </c>
      <c r="Q2014" s="6">
        <v>653727.6</v>
      </c>
      <c r="R2014" s="6">
        <v>0.49620450300000002</v>
      </c>
      <c r="S2014" s="6">
        <v>10003.48279</v>
      </c>
      <c r="T2014" s="27">
        <v>111774.39999999999</v>
      </c>
      <c r="U2014" s="6">
        <f t="shared" si="157"/>
        <v>32.923168793000002</v>
      </c>
      <c r="V2014" s="6">
        <f t="shared" si="158"/>
        <v>2017</v>
      </c>
      <c r="W2014" s="10" t="str">
        <f>IFERROR(VLOOKUP(VALUE(D2014),'HSN Lookup'!$A:$B,2,0),"Unknown")</f>
        <v>Household Steel Items</v>
      </c>
      <c r="X2014" s="6" t="str">
        <f t="shared" si="159"/>
        <v>Other</v>
      </c>
    </row>
    <row r="2015" spans="1:24">
      <c r="A2015" s="25" t="s">
        <v>24</v>
      </c>
      <c r="B2015" s="6" t="s">
        <v>2671</v>
      </c>
      <c r="C2015" s="6" t="s">
        <v>26</v>
      </c>
      <c r="D2015" s="26" t="s">
        <v>32</v>
      </c>
      <c r="E2015" s="6" t="s">
        <v>2673</v>
      </c>
      <c r="F2015" s="6"/>
      <c r="G2015" s="6" t="str" cm="1">
        <f t="array" ref="G2015">_xlfn.LET(
 _xlpm.txt, TRIM(E2015),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STAINER -NP-55</v>
      </c>
      <c r="H2015" s="6" t="str">
        <f t="shared" si="155"/>
        <v>TOTAL NET WT.3836.16 KGS</v>
      </c>
      <c r="I2015" s="6" t="str" cm="1">
        <f t="array" ref="I2015">_xlfn.LET(
 _xlpm.txt, E2015,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15" s="6" t="str" cm="1">
        <f t="array" ref="J2015">_xlfn.LET(
 _xlpm.txt, E2015,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15" s="6" t="e" cm="1">
        <f t="array" ref="K2015">_xlfn.LET(
 _xlpm.txt, E2015,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15" s="6" t="str">
        <f>IFERROR(_xlfn.TEXTAFTER(_xlfn.TEXTBEFORE(E2015," PER"),"USD ")," ")</f>
        <v xml:space="preserve"> </v>
      </c>
      <c r="M2015" s="6" t="e">
        <f t="shared" si="156"/>
        <v>#VALUE!</v>
      </c>
      <c r="N2015" s="6">
        <v>79920</v>
      </c>
      <c r="O2015" s="6" t="s">
        <v>1081</v>
      </c>
      <c r="P2015" s="6">
        <v>21.59483058</v>
      </c>
      <c r="Q2015" s="6">
        <v>1725858.86</v>
      </c>
      <c r="R2015" s="6">
        <v>0.330448823</v>
      </c>
      <c r="S2015" s="6">
        <v>26409.469929999999</v>
      </c>
      <c r="T2015" s="27">
        <v>295087.40000000002</v>
      </c>
      <c r="U2015" s="6">
        <f t="shared" si="157"/>
        <v>21.925279403000001</v>
      </c>
      <c r="V2015" s="6">
        <f t="shared" si="158"/>
        <v>2017</v>
      </c>
      <c r="W2015" s="10" t="str">
        <f>IFERROR(VLOOKUP(VALUE(D2015),'HSN Lookup'!$A:$B,2,0),"Unknown")</f>
        <v>Household Steel Items</v>
      </c>
      <c r="X2015" s="6" t="str">
        <f t="shared" si="159"/>
        <v>Other</v>
      </c>
    </row>
    <row r="2016" spans="1:24">
      <c r="A2016" s="25" t="s">
        <v>24</v>
      </c>
      <c r="B2016" s="6" t="s">
        <v>2674</v>
      </c>
      <c r="C2016" s="6" t="s">
        <v>26</v>
      </c>
      <c r="D2016" s="26" t="s">
        <v>32</v>
      </c>
      <c r="E2016" s="6" t="s">
        <v>2675</v>
      </c>
      <c r="F2016" s="6"/>
      <c r="G2016" s="6" t="str" cm="1">
        <f t="array" ref="G2016">_xlfn.LET(
 _xlpm.txt, TRIM(E2016),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ZHARA-NP-003</v>
      </c>
      <c r="H2016" s="6" t="str">
        <f t="shared" si="155"/>
        <v>TOTAL NET WT.407.40 PCS</v>
      </c>
      <c r="I2016" s="6" t="str" cm="1">
        <f t="array" ref="I2016">_xlfn.LET(
 _xlpm.txt, E2016,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16" s="6" t="str" cm="1">
        <f t="array" ref="J2016">_xlfn.LET(
 _xlpm.txt, E2016,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16" s="6" t="e" cm="1">
        <f t="array" ref="K2016">_xlfn.LET(
 _xlpm.txt, E2016,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16" s="6" t="str">
        <f>IFERROR(_xlfn.TEXTAFTER(_xlfn.TEXTBEFORE(E2016," PER"),"USD ")," ")</f>
        <v xml:space="preserve"> </v>
      </c>
      <c r="M2016" s="6" t="e">
        <f t="shared" si="156"/>
        <v>#VALUE!</v>
      </c>
      <c r="N2016" s="6">
        <v>4200</v>
      </c>
      <c r="O2016" s="6" t="s">
        <v>1081</v>
      </c>
      <c r="P2016" s="6">
        <v>28.756083329999999</v>
      </c>
      <c r="Q2016" s="6">
        <v>120775.55</v>
      </c>
      <c r="R2016" s="6">
        <v>0.44003187999999999</v>
      </c>
      <c r="S2016" s="6">
        <v>1848.1338940000001</v>
      </c>
      <c r="T2016" s="27">
        <v>20650.3</v>
      </c>
      <c r="U2016" s="6">
        <f t="shared" si="157"/>
        <v>29.196115209999999</v>
      </c>
      <c r="V2016" s="6">
        <f t="shared" si="158"/>
        <v>2017</v>
      </c>
      <c r="W2016" s="10" t="str">
        <f>IFERROR(VLOOKUP(VALUE(D2016),'HSN Lookup'!$A:$B,2,0),"Unknown")</f>
        <v>Household Steel Items</v>
      </c>
      <c r="X2016" s="6" t="str">
        <f t="shared" si="159"/>
        <v>Other</v>
      </c>
    </row>
    <row r="2017" spans="1:24">
      <c r="A2017" s="25" t="s">
        <v>24</v>
      </c>
      <c r="B2017" s="6" t="s">
        <v>2674</v>
      </c>
      <c r="C2017" s="6" t="s">
        <v>26</v>
      </c>
      <c r="D2017" s="26" t="s">
        <v>32</v>
      </c>
      <c r="E2017" s="6" t="s">
        <v>2676</v>
      </c>
      <c r="F2017" s="6"/>
      <c r="G2017" s="6" t="str" cm="1">
        <f t="array" ref="G2017">_xlfn.LET(
 _xlpm.txt, TRIM(E2017),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2017" s="6" t="str">
        <f t="shared" si="155"/>
        <v>TOTAL NET WT.3148.20 KGS</v>
      </c>
      <c r="I2017" s="6" t="str" cm="1">
        <f t="array" ref="I2017">_xlfn.LET(
 _xlpm.txt, E2017,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17" s="6" t="str" cm="1">
        <f t="array" ref="J2017">_xlfn.LET(
 _xlpm.txt, E2017,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17" s="6" t="e" cm="1">
        <f t="array" ref="K2017">_xlfn.LET(
 _xlpm.txt, E2017,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17" s="6" t="str">
        <f>IFERROR(_xlfn.TEXTAFTER(_xlfn.TEXTBEFORE(E2017," PER"),"USD ")," ")</f>
        <v xml:space="preserve"> </v>
      </c>
      <c r="M2017" s="6" t="e">
        <f t="shared" si="156"/>
        <v>#VALUE!</v>
      </c>
      <c r="N2017" s="6">
        <v>31800</v>
      </c>
      <c r="O2017" s="6" t="s">
        <v>1081</v>
      </c>
      <c r="P2017" s="6">
        <v>27.58596447</v>
      </c>
      <c r="Q2017" s="6">
        <v>877233.67</v>
      </c>
      <c r="R2017" s="6">
        <v>0.42212646500000001</v>
      </c>
      <c r="S2017" s="6">
        <v>13423.621580000001</v>
      </c>
      <c r="T2017" s="27">
        <v>149989.4</v>
      </c>
      <c r="U2017" s="6">
        <f t="shared" si="157"/>
        <v>28.008090935000002</v>
      </c>
      <c r="V2017" s="6">
        <f t="shared" si="158"/>
        <v>2017</v>
      </c>
      <c r="W2017" s="10" t="str">
        <f>IFERROR(VLOOKUP(VALUE(D2017),'HSN Lookup'!$A:$B,2,0),"Unknown")</f>
        <v>Household Steel Items</v>
      </c>
      <c r="X2017" s="6" t="str">
        <f t="shared" si="159"/>
        <v>Other</v>
      </c>
    </row>
    <row r="2018" spans="1:24">
      <c r="A2018" s="25" t="s">
        <v>24</v>
      </c>
      <c r="B2018" s="6" t="s">
        <v>2674</v>
      </c>
      <c r="C2018" s="6" t="s">
        <v>26</v>
      </c>
      <c r="D2018" s="26" t="s">
        <v>32</v>
      </c>
      <c r="E2018" s="6" t="s">
        <v>2677</v>
      </c>
      <c r="F2018" s="6"/>
      <c r="G2018" s="6" t="str" cm="1">
        <f t="array" ref="G2018">_xlfn.LET(
 _xlpm.txt, TRIM(E2018),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-DS-25</v>
      </c>
      <c r="H2018" s="6" t="str">
        <f t="shared" si="155"/>
        <v>TOTAL NET WT.1344KGS</v>
      </c>
      <c r="I2018" s="6" t="str" cm="1">
        <f t="array" ref="I2018">_xlfn.LET(
 _xlpm.txt, E2018,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18" s="6" t="str" cm="1">
        <f t="array" ref="J2018">_xlfn.LET(
 _xlpm.txt, E2018,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18" s="6" t="e" cm="1">
        <f t="array" ref="K2018">_xlfn.LET(
 _xlpm.txt, E2018,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18" s="6" t="str">
        <f>IFERROR(_xlfn.TEXTAFTER(_xlfn.TEXTBEFORE(E2018," PER"),"USD ")," ")</f>
        <v xml:space="preserve"> </v>
      </c>
      <c r="M2018" s="6" t="e">
        <f t="shared" si="156"/>
        <v>#VALUE!</v>
      </c>
      <c r="N2018" s="6">
        <v>38400</v>
      </c>
      <c r="O2018" s="6" t="s">
        <v>1081</v>
      </c>
      <c r="P2018" s="6">
        <v>14.59611797</v>
      </c>
      <c r="Q2018" s="6">
        <v>560490.93000000005</v>
      </c>
      <c r="R2018" s="6">
        <v>0.223352991</v>
      </c>
      <c r="S2018" s="6">
        <v>8576.7548580000002</v>
      </c>
      <c r="T2018" s="27">
        <v>95832.7</v>
      </c>
      <c r="U2018" s="6">
        <f t="shared" si="157"/>
        <v>14.819470961</v>
      </c>
      <c r="V2018" s="6">
        <f t="shared" si="158"/>
        <v>2017</v>
      </c>
      <c r="W2018" s="10" t="str">
        <f>IFERROR(VLOOKUP(VALUE(D2018),'HSN Lookup'!$A:$B,2,0),"Unknown")</f>
        <v>Household Steel Items</v>
      </c>
      <c r="X2018" s="6" t="str">
        <f t="shared" si="159"/>
        <v>Other</v>
      </c>
    </row>
    <row r="2019" spans="1:24">
      <c r="A2019" s="25" t="s">
        <v>24</v>
      </c>
      <c r="B2019" s="6" t="s">
        <v>2674</v>
      </c>
      <c r="C2019" s="6" t="s">
        <v>26</v>
      </c>
      <c r="D2019" s="26" t="s">
        <v>32</v>
      </c>
      <c r="E2019" s="6" t="s">
        <v>2678</v>
      </c>
      <c r="F2019" s="6"/>
      <c r="G2019" s="6" t="str" cm="1">
        <f t="array" ref="G2019">_xlfn.LET(
 _xlpm.txt, TRIM(E2019),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WAN-MP-263</v>
      </c>
      <c r="H2019" s="6" t="str">
        <f t="shared" si="155"/>
        <v>TOTAL NET WT.2970 KGS</v>
      </c>
      <c r="I2019" s="6" t="str" cm="1">
        <f t="array" ref="I2019">_xlfn.LET(
 _xlpm.txt, E2019,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19" s="6" t="str" cm="1">
        <f t="array" ref="J2019">_xlfn.LET(
 _xlpm.txt, E2019,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19" s="6" t="e" cm="1">
        <f t="array" ref="K2019">_xlfn.LET(
 _xlpm.txt, E2019,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19" s="6" t="str">
        <f>IFERROR(_xlfn.TEXTAFTER(_xlfn.TEXTBEFORE(E2019," PER"),"USD ")," ")</f>
        <v xml:space="preserve"> </v>
      </c>
      <c r="M2019" s="6" t="e">
        <f t="shared" si="156"/>
        <v>#VALUE!</v>
      </c>
      <c r="N2019" s="6">
        <v>30000</v>
      </c>
      <c r="O2019" s="6" t="s">
        <v>1081</v>
      </c>
      <c r="P2019" s="6">
        <v>30.588993670000001</v>
      </c>
      <c r="Q2019" s="6">
        <v>917669.81</v>
      </c>
      <c r="R2019" s="6">
        <v>0.46807947500000002</v>
      </c>
      <c r="S2019" s="6">
        <v>14042.384239999999</v>
      </c>
      <c r="T2019" s="27">
        <v>156903.20000000001</v>
      </c>
      <c r="U2019" s="6">
        <f t="shared" si="157"/>
        <v>31.057073145</v>
      </c>
      <c r="V2019" s="6">
        <f t="shared" si="158"/>
        <v>2017</v>
      </c>
      <c r="W2019" s="10" t="str">
        <f>IFERROR(VLOOKUP(VALUE(D2019),'HSN Lookup'!$A:$B,2,0),"Unknown")</f>
        <v>Household Steel Items</v>
      </c>
      <c r="X2019" s="6" t="str">
        <f t="shared" si="159"/>
        <v>Other</v>
      </c>
    </row>
    <row r="2020" spans="1:24">
      <c r="A2020" s="25" t="s">
        <v>24</v>
      </c>
      <c r="B2020" s="6" t="s">
        <v>2674</v>
      </c>
      <c r="C2020" s="6" t="s">
        <v>26</v>
      </c>
      <c r="D2020" s="26" t="s">
        <v>32</v>
      </c>
      <c r="E2020" s="6" t="s">
        <v>2679</v>
      </c>
      <c r="F2020" s="6"/>
      <c r="G2020" s="6" t="str" cm="1">
        <f t="array" ref="G2020">_xlfn.LET(
 _xlpm.txt, TRIM(E2020),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GRATER 4 SIDE-GR40275</v>
      </c>
      <c r="H2020" s="6" t="str">
        <f t="shared" si="155"/>
        <v>TOTAL NET WT.5953.30 KGS</v>
      </c>
      <c r="I2020" s="6" t="str" cm="1">
        <f t="array" ref="I2020">_xlfn.LET(
 _xlpm.txt, E2020,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20" s="6" t="str" cm="1">
        <f t="array" ref="J2020">_xlfn.LET(
 _xlpm.txt, E2020,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20" s="6" t="e" cm="1">
        <f t="array" ref="K2020">_xlfn.LET(
 _xlpm.txt, E2020,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20" s="6" t="str">
        <f>IFERROR(_xlfn.TEXTAFTER(_xlfn.TEXTBEFORE(E2020," PER"),"USD ")," ")</f>
        <v xml:space="preserve"> </v>
      </c>
      <c r="M2020" s="6" t="e">
        <f t="shared" si="156"/>
        <v>#VALUE!</v>
      </c>
      <c r="N2020" s="6">
        <v>115848</v>
      </c>
      <c r="O2020" s="6" t="s">
        <v>1081</v>
      </c>
      <c r="P2020" s="6">
        <v>24.255824180000001</v>
      </c>
      <c r="Q2020" s="6">
        <v>2809988.72</v>
      </c>
      <c r="R2020" s="6">
        <v>0.37116792900000001</v>
      </c>
      <c r="S2020" s="6">
        <v>42999.062279999998</v>
      </c>
      <c r="T2020" s="27">
        <v>480452</v>
      </c>
      <c r="U2020" s="6">
        <f t="shared" si="157"/>
        <v>24.626992109</v>
      </c>
      <c r="V2020" s="6">
        <f t="shared" si="158"/>
        <v>2017</v>
      </c>
      <c r="W2020" s="10" t="str">
        <f>IFERROR(VLOOKUP(VALUE(D2020),'HSN Lookup'!$A:$B,2,0),"Unknown")</f>
        <v>Household Steel Items</v>
      </c>
      <c r="X2020" s="6" t="str">
        <f t="shared" si="159"/>
        <v>Other</v>
      </c>
    </row>
    <row r="2021" spans="1:24">
      <c r="A2021" s="25" t="s">
        <v>24</v>
      </c>
      <c r="B2021" s="6" t="s">
        <v>2680</v>
      </c>
      <c r="C2021" s="6" t="s">
        <v>26</v>
      </c>
      <c r="D2021" s="26" t="s">
        <v>32</v>
      </c>
      <c r="E2021" s="6" t="s">
        <v>2681</v>
      </c>
      <c r="F2021" s="6"/>
      <c r="G2021" s="6" t="str" cm="1">
        <f t="array" ref="G2021">_xlfn.LET(
 _xlpm.txt, TRIM(E2021),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CAKE MOULD CH302322-MP-10</v>
      </c>
      <c r="H2021" s="6" t="str">
        <f t="shared" si="155"/>
        <v>TOTAL NET WT.2475 KGS</v>
      </c>
      <c r="I2021" s="6" t="str" cm="1">
        <f t="array" ref="I2021">_xlfn.LET(
 _xlpm.txt, E2021,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21" s="6" t="str" cm="1">
        <f t="array" ref="J2021">_xlfn.LET(
 _xlpm.txt, E2021,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21" s="6" t="e" cm="1">
        <f t="array" ref="K2021">_xlfn.LET(
 _xlpm.txt, E2021,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21" s="6" t="str">
        <f>IFERROR(_xlfn.TEXTAFTER(_xlfn.TEXTBEFORE(E2021," PER"),"USD ")," ")</f>
        <v xml:space="preserve"> </v>
      </c>
      <c r="M2021" s="6" t="e">
        <f t="shared" si="156"/>
        <v>#VALUE!</v>
      </c>
      <c r="N2021" s="6">
        <v>9900</v>
      </c>
      <c r="O2021" s="6" t="s">
        <v>1081</v>
      </c>
      <c r="P2021" s="6">
        <v>39.047874749999998</v>
      </c>
      <c r="Q2021" s="6">
        <v>386573.96</v>
      </c>
      <c r="R2021" s="6">
        <v>0.597976642</v>
      </c>
      <c r="S2021" s="6">
        <v>5919.9687599999997</v>
      </c>
      <c r="T2021" s="27">
        <v>66096.399999999994</v>
      </c>
      <c r="U2021" s="6">
        <f t="shared" si="157"/>
        <v>39.645851391999997</v>
      </c>
      <c r="V2021" s="6">
        <f t="shared" si="158"/>
        <v>2017</v>
      </c>
      <c r="W2021" s="10" t="str">
        <f>IFERROR(VLOOKUP(VALUE(D2021),'HSN Lookup'!$A:$B,2,0),"Unknown")</f>
        <v>Household Steel Items</v>
      </c>
      <c r="X2021" s="6" t="str">
        <f t="shared" si="159"/>
        <v>Other</v>
      </c>
    </row>
    <row r="2022" spans="1:24">
      <c r="A2022" s="25" t="s">
        <v>24</v>
      </c>
      <c r="B2022" s="6" t="s">
        <v>2680</v>
      </c>
      <c r="C2022" s="6" t="s">
        <v>26</v>
      </c>
      <c r="D2022" s="26" t="s">
        <v>32</v>
      </c>
      <c r="E2022" s="6" t="s">
        <v>2682</v>
      </c>
      <c r="F2022" s="6"/>
      <c r="G2022" s="6" t="str" cm="1">
        <f t="array" ref="G2022">_xlfn.LET(
 _xlpm.txt, TRIM(E2022),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CAKE MOULD -MK-145</v>
      </c>
      <c r="H2022" s="6" t="str">
        <f t="shared" si="155"/>
        <v>TOTAL NET WT.68.16 KGS</v>
      </c>
      <c r="I2022" s="6" t="str" cm="1">
        <f t="array" ref="I2022">_xlfn.LET(
 _xlpm.txt, E2022,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22" s="6" t="str" cm="1">
        <f t="array" ref="J2022">_xlfn.LET(
 _xlpm.txt, E2022,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22" s="6" t="e" cm="1">
        <f t="array" ref="K2022">_xlfn.LET(
 _xlpm.txt, E2022,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22" s="6" t="str">
        <f>IFERROR(_xlfn.TEXTAFTER(_xlfn.TEXTBEFORE(E2022," PER"),"USD ")," ")</f>
        <v xml:space="preserve"> </v>
      </c>
      <c r="M2022" s="6" t="e">
        <f t="shared" si="156"/>
        <v>#VALUE!</v>
      </c>
      <c r="N2022" s="6">
        <v>480</v>
      </c>
      <c r="O2022" s="6" t="s">
        <v>1081</v>
      </c>
      <c r="P2022" s="6">
        <v>112.36797919999999</v>
      </c>
      <c r="Q2022" s="6">
        <v>53936.63</v>
      </c>
      <c r="R2022" s="6">
        <v>1.720796006</v>
      </c>
      <c r="S2022" s="6">
        <v>825.98208269999998</v>
      </c>
      <c r="T2022" s="27">
        <v>9222.1</v>
      </c>
      <c r="U2022" s="6">
        <f t="shared" si="157"/>
        <v>114.08877520599999</v>
      </c>
      <c r="V2022" s="6">
        <f t="shared" si="158"/>
        <v>2017</v>
      </c>
      <c r="W2022" s="10" t="str">
        <f>IFERROR(VLOOKUP(VALUE(D2022),'HSN Lookup'!$A:$B,2,0),"Unknown")</f>
        <v>Household Steel Items</v>
      </c>
      <c r="X2022" s="6" t="str">
        <f t="shared" si="159"/>
        <v>Other</v>
      </c>
    </row>
    <row r="2023" spans="1:24">
      <c r="A2023" s="25" t="s">
        <v>24</v>
      </c>
      <c r="B2023" s="6" t="s">
        <v>2680</v>
      </c>
      <c r="C2023" s="6" t="s">
        <v>26</v>
      </c>
      <c r="D2023" s="26" t="s">
        <v>32</v>
      </c>
      <c r="E2023" s="6" t="s">
        <v>2683</v>
      </c>
      <c r="F2023" s="6"/>
      <c r="G2023" s="6" t="str" cm="1">
        <f t="array" ref="G2023">_xlfn.LET(
 _xlpm.txt, TRIM(E2023),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-DS-25</v>
      </c>
      <c r="H2023" s="6" t="str">
        <f t="shared" si="155"/>
        <v>TOTAL NET WT.1470 KGS</v>
      </c>
      <c r="I2023" s="6" t="str" cm="1">
        <f t="array" ref="I2023">_xlfn.LET(
 _xlpm.txt, E2023,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23" s="6" t="str" cm="1">
        <f t="array" ref="J2023">_xlfn.LET(
 _xlpm.txt, E2023,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23" s="6" t="e" cm="1">
        <f t="array" ref="K2023">_xlfn.LET(
 _xlpm.txt, E2023,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23" s="6" t="str">
        <f>IFERROR(_xlfn.TEXTAFTER(_xlfn.TEXTBEFORE(E2023," PER"),"USD ")," ")</f>
        <v xml:space="preserve"> </v>
      </c>
      <c r="M2023" s="6" t="e">
        <f t="shared" si="156"/>
        <v>#VALUE!</v>
      </c>
      <c r="N2023" s="6">
        <v>42000</v>
      </c>
      <c r="O2023" s="6" t="s">
        <v>1081</v>
      </c>
      <c r="P2023" s="6">
        <v>14.6078381</v>
      </c>
      <c r="Q2023" s="6">
        <v>613529.19999999995</v>
      </c>
      <c r="R2023" s="6">
        <v>0.223703493</v>
      </c>
      <c r="S2023" s="6">
        <v>9395.5467079999999</v>
      </c>
      <c r="T2023" s="27">
        <v>104901.2</v>
      </c>
      <c r="U2023" s="6">
        <f t="shared" si="157"/>
        <v>14.831541593000001</v>
      </c>
      <c r="V2023" s="6">
        <f t="shared" si="158"/>
        <v>2017</v>
      </c>
      <c r="W2023" s="10" t="str">
        <f>IFERROR(VLOOKUP(VALUE(D2023),'HSN Lookup'!$A:$B,2,0),"Unknown")</f>
        <v>Household Steel Items</v>
      </c>
      <c r="X2023" s="6" t="str">
        <f t="shared" si="159"/>
        <v>Other</v>
      </c>
    </row>
    <row r="2024" spans="1:24">
      <c r="A2024" s="25" t="s">
        <v>24</v>
      </c>
      <c r="B2024" s="6" t="s">
        <v>2680</v>
      </c>
      <c r="C2024" s="6" t="s">
        <v>26</v>
      </c>
      <c r="D2024" s="26" t="s">
        <v>32</v>
      </c>
      <c r="E2024" s="6" t="s">
        <v>2684</v>
      </c>
      <c r="F2024" s="6"/>
      <c r="G2024" s="6" t="str" cm="1">
        <f t="array" ref="G2024">_xlfn.LET(
 _xlpm.txt, TRIM(E2024),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3PCS -RJ-409</v>
      </c>
      <c r="H2024" s="6" t="str">
        <f t="shared" si="155"/>
        <v>TOTAL NET 429.41 KGS</v>
      </c>
      <c r="I2024" s="6" t="str" cm="1">
        <f t="array" ref="I2024">_xlfn.LET(
 _xlpm.txt, E2024,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24" s="6" t="str" cm="1">
        <f t="array" ref="J2024">_xlfn.LET(
 _xlpm.txt, E2024,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24" s="6" t="e" cm="1">
        <f t="array" ref="K2024">_xlfn.LET(
 _xlpm.txt, E2024,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24" s="6" t="str">
        <f>IFERROR(_xlfn.TEXTAFTER(_xlfn.TEXTBEFORE(E2024," PER"),"USD ")," ")</f>
        <v xml:space="preserve"> </v>
      </c>
      <c r="M2024" s="6" t="e">
        <f t="shared" si="156"/>
        <v>#VALUE!</v>
      </c>
      <c r="N2024" s="6">
        <v>10224</v>
      </c>
      <c r="O2024" s="6" t="s">
        <v>2199</v>
      </c>
      <c r="P2024" s="6">
        <v>37.573044799999998</v>
      </c>
      <c r="Q2024" s="6">
        <v>384146.81</v>
      </c>
      <c r="R2024" s="6">
        <v>0.57539119100000002</v>
      </c>
      <c r="S2024" s="6">
        <v>5882.7995410000003</v>
      </c>
      <c r="T2024" s="27">
        <v>65681.5</v>
      </c>
      <c r="U2024" s="6">
        <f t="shared" si="157"/>
        <v>38.148435990999999</v>
      </c>
      <c r="V2024" s="6">
        <f t="shared" si="158"/>
        <v>2017</v>
      </c>
      <c r="W2024" s="10" t="str">
        <f>IFERROR(VLOOKUP(VALUE(D2024),'HSN Lookup'!$A:$B,2,0),"Unknown")</f>
        <v>Household Steel Items</v>
      </c>
      <c r="X2024" s="6" t="str">
        <f t="shared" si="159"/>
        <v>Other</v>
      </c>
    </row>
    <row r="2025" spans="1:24">
      <c r="A2025" s="25" t="s">
        <v>24</v>
      </c>
      <c r="B2025" s="6" t="s">
        <v>2685</v>
      </c>
      <c r="C2025" s="6" t="s">
        <v>26</v>
      </c>
      <c r="D2025" s="26" t="s">
        <v>32</v>
      </c>
      <c r="E2025" s="6" t="s">
        <v>2686</v>
      </c>
      <c r="F2025" s="6"/>
      <c r="G2025" s="6" t="str" cm="1">
        <f t="array" ref="G2025">_xlfn.LET(
 _xlpm.txt, TRIM(E2025),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2025" s="6" t="str">
        <f t="shared" si="155"/>
        <v>TOTAL NET WT.2945.88KGS</v>
      </c>
      <c r="I2025" s="6" t="str" cm="1">
        <f t="array" ref="I2025">_xlfn.LET(
 _xlpm.txt, E2025,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25" s="6" t="str" cm="1">
        <f t="array" ref="J2025">_xlfn.LET(
 _xlpm.txt, E2025,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25" s="6" t="e" cm="1">
        <f t="array" ref="K2025">_xlfn.LET(
 _xlpm.txt, E2025,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25" s="6" t="str">
        <f>IFERROR(_xlfn.TEXTAFTER(_xlfn.TEXTBEFORE(E2025," PER"),"USD ")," ")</f>
        <v xml:space="preserve"> </v>
      </c>
      <c r="M2025" s="6" t="e">
        <f t="shared" si="156"/>
        <v>#VALUE!</v>
      </c>
      <c r="N2025" s="6">
        <v>17640</v>
      </c>
      <c r="O2025" s="6" t="s">
        <v>1081</v>
      </c>
      <c r="P2025" s="6">
        <v>73.678521540000006</v>
      </c>
      <c r="Q2025" s="6">
        <v>1299689.1200000001</v>
      </c>
      <c r="R2025" s="6">
        <v>1.1283081399999999</v>
      </c>
      <c r="S2025" s="6">
        <v>19903.355589999999</v>
      </c>
      <c r="T2025" s="27">
        <v>222220.9</v>
      </c>
      <c r="U2025" s="6">
        <f t="shared" si="157"/>
        <v>74.806829680000007</v>
      </c>
      <c r="V2025" s="6">
        <f t="shared" si="158"/>
        <v>2017</v>
      </c>
      <c r="W2025" s="10" t="str">
        <f>IFERROR(VLOOKUP(VALUE(D2025),'HSN Lookup'!$A:$B,2,0),"Unknown")</f>
        <v>Household Steel Items</v>
      </c>
      <c r="X2025" s="6" t="str">
        <f t="shared" si="159"/>
        <v>Other</v>
      </c>
    </row>
    <row r="2026" spans="1:24">
      <c r="A2026" s="25" t="s">
        <v>24</v>
      </c>
      <c r="B2026" s="6" t="s">
        <v>2685</v>
      </c>
      <c r="C2026" s="6" t="s">
        <v>26</v>
      </c>
      <c r="D2026" s="26" t="s">
        <v>32</v>
      </c>
      <c r="E2026" s="6" t="s">
        <v>2687</v>
      </c>
      <c r="F2026" s="6"/>
      <c r="G2026" s="6" t="str" cm="1">
        <f t="array" ref="G2026">_xlfn.LET(
 _xlpm.txt, TRIM(E2026),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2026" s="6" t="str">
        <f t="shared" si="155"/>
        <v>TOTAL NET WT. 2883.56KGS</v>
      </c>
      <c r="I2026" s="6" t="str" cm="1">
        <f t="array" ref="I2026">_xlfn.LET(
 _xlpm.txt, E2026,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26" s="6" t="str" cm="1">
        <f t="array" ref="J2026">_xlfn.LET(
 _xlpm.txt, E2026,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26" s="6" t="e" cm="1">
        <f t="array" ref="K2026">_xlfn.LET(
 _xlpm.txt, E2026,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26" s="6" t="str">
        <f>IFERROR(_xlfn.TEXTAFTER(_xlfn.TEXTBEFORE(E2026," PER"),"USD ")," ")</f>
        <v xml:space="preserve"> </v>
      </c>
      <c r="M2026" s="6" t="e">
        <f t="shared" si="156"/>
        <v>#VALUE!</v>
      </c>
      <c r="N2026" s="6">
        <v>16668</v>
      </c>
      <c r="O2026" s="6" t="s">
        <v>1081</v>
      </c>
      <c r="P2026" s="6">
        <v>81.231771660000007</v>
      </c>
      <c r="Q2026" s="6">
        <v>1353971.17</v>
      </c>
      <c r="R2026" s="6">
        <v>1.243978126</v>
      </c>
      <c r="S2026" s="6">
        <v>20734.627410000001</v>
      </c>
      <c r="T2026" s="27">
        <v>231502</v>
      </c>
      <c r="U2026" s="6">
        <f t="shared" si="157"/>
        <v>82.475749786000009</v>
      </c>
      <c r="V2026" s="6">
        <f t="shared" si="158"/>
        <v>2017</v>
      </c>
      <c r="W2026" s="10" t="str">
        <f>IFERROR(VLOOKUP(VALUE(D2026),'HSN Lookup'!$A:$B,2,0),"Unknown")</f>
        <v>Household Steel Items</v>
      </c>
      <c r="X2026" s="6" t="str">
        <f t="shared" si="159"/>
        <v>Other</v>
      </c>
    </row>
    <row r="2027" spans="1:24">
      <c r="A2027" s="25" t="s">
        <v>24</v>
      </c>
      <c r="B2027" s="6" t="s">
        <v>2685</v>
      </c>
      <c r="C2027" s="6" t="s">
        <v>26</v>
      </c>
      <c r="D2027" s="26" t="s">
        <v>32</v>
      </c>
      <c r="E2027" s="6" t="s">
        <v>2688</v>
      </c>
      <c r="F2027" s="6"/>
      <c r="G2027" s="6" t="str" cm="1">
        <f t="array" ref="G2027">_xlfn.LET(
 _xlpm.txt, TRIM(E2027),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S308-C6 -AB39</v>
      </c>
      <c r="H2027" s="6" t="str">
        <f t="shared" si="155"/>
        <v>TOTAL NET WT. 1180.30 KGS</v>
      </c>
      <c r="I2027" s="6" t="str" cm="1">
        <f t="array" ref="I2027">_xlfn.LET(
 _xlpm.txt, E2027,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27" s="6" t="str" cm="1">
        <f t="array" ref="J2027">_xlfn.LET(
 _xlpm.txt, E2027,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27" s="6" t="e" cm="1">
        <f t="array" ref="K2027">_xlfn.LET(
 _xlpm.txt, E2027,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27" s="6" t="str">
        <f>IFERROR(_xlfn.TEXTAFTER(_xlfn.TEXTBEFORE(E2027," PER"),"USD ")," ")</f>
        <v xml:space="preserve"> </v>
      </c>
      <c r="M2027" s="6" t="e">
        <f t="shared" si="156"/>
        <v>#VALUE!</v>
      </c>
      <c r="N2027" s="6">
        <v>6984</v>
      </c>
      <c r="O2027" s="6" t="s">
        <v>1081</v>
      </c>
      <c r="P2027" s="6">
        <v>97.505592780000001</v>
      </c>
      <c r="Q2027" s="6">
        <v>680979.06</v>
      </c>
      <c r="R2027" s="6">
        <v>1.4931943759999999</v>
      </c>
      <c r="S2027" s="6">
        <v>10428.46953</v>
      </c>
      <c r="T2027" s="27">
        <v>116433.8</v>
      </c>
      <c r="U2027" s="6">
        <f t="shared" si="157"/>
        <v>98.998787156000006</v>
      </c>
      <c r="V2027" s="6">
        <f t="shared" si="158"/>
        <v>2017</v>
      </c>
      <c r="W2027" s="10" t="str">
        <f>IFERROR(VLOOKUP(VALUE(D2027),'HSN Lookup'!$A:$B,2,0),"Unknown")</f>
        <v>Household Steel Items</v>
      </c>
      <c r="X2027" s="6" t="str">
        <f t="shared" si="159"/>
        <v>Other</v>
      </c>
    </row>
    <row r="2028" spans="1:24">
      <c r="A2028" s="25" t="s">
        <v>24</v>
      </c>
      <c r="B2028" s="6" t="s">
        <v>2689</v>
      </c>
      <c r="C2028" s="6" t="s">
        <v>26</v>
      </c>
      <c r="D2028" s="26" t="s">
        <v>29</v>
      </c>
      <c r="E2028" s="6" t="s">
        <v>2690</v>
      </c>
      <c r="F2028" s="6" t="str">
        <f>LEFT(E2028, FIND(" ", E2028)-1)</f>
        <v>AISI430</v>
      </c>
      <c r="G2028" s="6" t="str" cm="1">
        <f t="array" ref="G2028">_xlfn.LET(
 _xlpm.txt, TRIM(E2028),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SCRUBBER 2 PCS SET</v>
      </c>
      <c r="H2028" s="6" t="str">
        <f t="shared" si="155"/>
        <v>AISI430</v>
      </c>
      <c r="I2028" s="6" t="str" cm="1">
        <f t="array" ref="I2028">_xlfn.LET(
 _xlpm.txt, E2028,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28" s="6" t="str" cm="1">
        <f t="array" ref="J2028">_xlfn.LET(
 _xlpm.txt, E2028,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28" s="6" t="e" cm="1">
        <f t="array" ref="K2028">_xlfn.LET(
 _xlpm.txt, E2028,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28" s="6" t="str">
        <f>IFERROR(_xlfn.TEXTAFTER(_xlfn.TEXTBEFORE(E2028," PER"),"USD ")," ")</f>
        <v xml:space="preserve"> </v>
      </c>
      <c r="M2028" s="6" t="e">
        <f t="shared" si="156"/>
        <v>#VALUE!</v>
      </c>
      <c r="N2028" s="6">
        <v>100080</v>
      </c>
      <c r="O2028" s="6" t="s">
        <v>1081</v>
      </c>
      <c r="P2028" s="6">
        <v>10.52077888</v>
      </c>
      <c r="Q2028" s="6">
        <v>1052919.55</v>
      </c>
      <c r="R2028" s="6">
        <v>0.16111453100000001</v>
      </c>
      <c r="S2028" s="6">
        <v>16124.342269999999</v>
      </c>
      <c r="T2028" s="27">
        <v>180028.2</v>
      </c>
      <c r="U2028" s="6">
        <f t="shared" si="157"/>
        <v>10.681893411000001</v>
      </c>
      <c r="V2028" s="6">
        <f t="shared" si="158"/>
        <v>2017</v>
      </c>
      <c r="W2028" s="10" t="str">
        <f>IFERROR(VLOOKUP(VALUE(D2028),'HSN Lookup'!$A:$B,2,0),"Unknown")</f>
        <v>Steel Scrubbers</v>
      </c>
      <c r="X2028" s="6" t="str">
        <f t="shared" si="159"/>
        <v>Scrubber</v>
      </c>
    </row>
    <row r="2029" spans="1:24">
      <c r="A2029" s="25" t="s">
        <v>24</v>
      </c>
      <c r="B2029" s="6" t="s">
        <v>2689</v>
      </c>
      <c r="C2029" s="6" t="s">
        <v>26</v>
      </c>
      <c r="D2029" s="26" t="s">
        <v>32</v>
      </c>
      <c r="E2029" s="6" t="s">
        <v>2691</v>
      </c>
      <c r="F2029" s="6"/>
      <c r="G2029" s="6" t="str" cm="1">
        <f t="array" ref="G2029">_xlfn.LET(
 _xlpm.txt, TRIM(E2029),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ZHARA -NP-003</v>
      </c>
      <c r="H2029" s="6" t="str">
        <f t="shared" si="155"/>
        <v>TOTAL NET WT.2328 KGS</v>
      </c>
      <c r="I2029" s="6" t="str" cm="1">
        <f t="array" ref="I2029">_xlfn.LET(
 _xlpm.txt, E2029,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29" s="6" t="str" cm="1">
        <f t="array" ref="J2029">_xlfn.LET(
 _xlpm.txt, E2029,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29" s="6" t="e" cm="1">
        <f t="array" ref="K2029">_xlfn.LET(
 _xlpm.txt, E2029,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29" s="6" t="str">
        <f>IFERROR(_xlfn.TEXTAFTER(_xlfn.TEXTBEFORE(E2029," PER"),"USD ")," ")</f>
        <v xml:space="preserve"> </v>
      </c>
      <c r="M2029" s="6" t="e">
        <f t="shared" si="156"/>
        <v>#VALUE!</v>
      </c>
      <c r="N2029" s="6">
        <v>24000</v>
      </c>
      <c r="O2029" s="6" t="s">
        <v>1081</v>
      </c>
      <c r="P2029" s="6">
        <v>27.740379170000001</v>
      </c>
      <c r="Q2029" s="6">
        <v>665769.1</v>
      </c>
      <c r="R2029" s="6">
        <v>0.42481438199999999</v>
      </c>
      <c r="S2029" s="6">
        <v>10195.545179999999</v>
      </c>
      <c r="T2029" s="27">
        <v>113833.3</v>
      </c>
      <c r="U2029" s="6">
        <f t="shared" si="157"/>
        <v>28.165193552000002</v>
      </c>
      <c r="V2029" s="6">
        <f t="shared" si="158"/>
        <v>2017</v>
      </c>
      <c r="W2029" s="10" t="str">
        <f>IFERROR(VLOOKUP(VALUE(D2029),'HSN Lookup'!$A:$B,2,0),"Unknown")</f>
        <v>Household Steel Items</v>
      </c>
      <c r="X2029" s="6" t="str">
        <f t="shared" si="159"/>
        <v>Other</v>
      </c>
    </row>
    <row r="2030" spans="1:24">
      <c r="A2030" s="25" t="s">
        <v>24</v>
      </c>
      <c r="B2030" s="6" t="s">
        <v>2689</v>
      </c>
      <c r="C2030" s="6" t="s">
        <v>26</v>
      </c>
      <c r="D2030" s="26" t="s">
        <v>29</v>
      </c>
      <c r="E2030" s="6" t="s">
        <v>2692</v>
      </c>
      <c r="F2030" s="6"/>
      <c r="G2030" s="6" t="str" cm="1">
        <f t="array" ref="G2030">_xlfn.LET(
 _xlpm.txt, TRIM(E2030),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-ANG-537</v>
      </c>
      <c r="H2030" s="6" t="str">
        <f t="shared" si="155"/>
        <v>TOTAL NET WT.8720KGS</v>
      </c>
      <c r="I2030" s="6" t="str" cm="1">
        <f t="array" ref="I2030">_xlfn.LET(
 _xlpm.txt, E2030,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30" s="6" t="str" cm="1">
        <f t="array" ref="J2030">_xlfn.LET(
 _xlpm.txt, E2030,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30" s="6" t="e" cm="1">
        <f t="array" ref="K2030">_xlfn.LET(
 _xlpm.txt, E2030,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30" s="6" t="str">
        <f>IFERROR(_xlfn.TEXTAFTER(_xlfn.TEXTBEFORE(E2030," PER"),"USD ")," ")</f>
        <v xml:space="preserve"> </v>
      </c>
      <c r="M2030" s="6" t="e">
        <f t="shared" si="156"/>
        <v>#VALUE!</v>
      </c>
      <c r="N2030" s="6">
        <v>319248</v>
      </c>
      <c r="O2030" s="6" t="s">
        <v>1081</v>
      </c>
      <c r="P2030" s="6">
        <v>4.7275640880000003</v>
      </c>
      <c r="Q2030" s="6">
        <v>1509265.38</v>
      </c>
      <c r="R2030" s="6">
        <v>7.2397612E-2</v>
      </c>
      <c r="S2030" s="6">
        <v>23112.792959999999</v>
      </c>
      <c r="T2030" s="27">
        <v>258054.2</v>
      </c>
      <c r="U2030" s="6">
        <f t="shared" si="157"/>
        <v>4.7999616999999999</v>
      </c>
      <c r="V2030" s="6">
        <f t="shared" si="158"/>
        <v>2017</v>
      </c>
      <c r="W2030" s="10" t="str">
        <f>IFERROR(VLOOKUP(VALUE(D2030),'HSN Lookup'!$A:$B,2,0),"Unknown")</f>
        <v>Steel Scrubbers</v>
      </c>
      <c r="X2030" s="6" t="str">
        <f t="shared" si="159"/>
        <v>Scrubber</v>
      </c>
    </row>
    <row r="2031" spans="1:24">
      <c r="A2031" s="25" t="s">
        <v>24</v>
      </c>
      <c r="B2031" s="6" t="s">
        <v>2693</v>
      </c>
      <c r="C2031" s="6" t="s">
        <v>26</v>
      </c>
      <c r="D2031" s="26" t="s">
        <v>32</v>
      </c>
      <c r="E2031" s="6" t="s">
        <v>2694</v>
      </c>
      <c r="F2031" s="6"/>
      <c r="G2031" s="6" t="str" cm="1">
        <f t="array" ref="G2031">_xlfn.LET(
 _xlpm.txt, TRIM(E2031),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2031" s="6" t="str">
        <f t="shared" si="155"/>
        <v>TOTAL NET WT - . 1494.72 KGS</v>
      </c>
      <c r="I2031" s="6" t="str" cm="1">
        <f t="array" ref="I2031">_xlfn.LET(
 _xlpm.txt, E2031,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31" s="6" t="str" cm="1">
        <f t="array" ref="J2031">_xlfn.LET(
 _xlpm.txt, E2031,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31" s="6" t="e" cm="1">
        <f t="array" ref="K2031">_xlfn.LET(
 _xlpm.txt, E2031,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31" s="6" t="str">
        <f>IFERROR(_xlfn.TEXTAFTER(_xlfn.TEXTBEFORE(E2031," PER"),"USD ")," ")</f>
        <v xml:space="preserve"> </v>
      </c>
      <c r="M2031" s="6" t="e">
        <f t="shared" si="156"/>
        <v>#VALUE!</v>
      </c>
      <c r="N2031" s="6">
        <v>8640</v>
      </c>
      <c r="O2031" s="6" t="s">
        <v>1081</v>
      </c>
      <c r="P2031" s="6">
        <v>81.442568287037005</v>
      </c>
      <c r="Q2031" s="6">
        <v>703663.79</v>
      </c>
      <c r="R2031" s="6">
        <v>1.24720625248142</v>
      </c>
      <c r="S2031" s="6">
        <v>10775.8620214395</v>
      </c>
      <c r="T2031" s="27">
        <v>120312.5</v>
      </c>
      <c r="U2031" s="6">
        <f t="shared" si="157"/>
        <v>82.689774539518424</v>
      </c>
      <c r="V2031" s="6">
        <f t="shared" si="158"/>
        <v>2017</v>
      </c>
      <c r="W2031" s="10" t="str">
        <f>IFERROR(VLOOKUP(VALUE(D2031),'HSN Lookup'!$A:$B,2,0),"Unknown")</f>
        <v>Household Steel Items</v>
      </c>
      <c r="X2031" s="6" t="str">
        <f t="shared" si="159"/>
        <v>Other</v>
      </c>
    </row>
    <row r="2032" spans="1:24">
      <c r="A2032" s="25" t="s">
        <v>24</v>
      </c>
      <c r="B2032" s="6" t="s">
        <v>2693</v>
      </c>
      <c r="C2032" s="6" t="s">
        <v>26</v>
      </c>
      <c r="D2032" s="26" t="s">
        <v>32</v>
      </c>
      <c r="E2032" s="6" t="s">
        <v>2695</v>
      </c>
      <c r="F2032" s="6"/>
      <c r="G2032" s="6" t="str" cm="1">
        <f t="array" ref="G2032">_xlfn.LET(
 _xlpm.txt, TRIM(E2032),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S308-C6 -AB39</v>
      </c>
      <c r="H2032" s="6" t="str">
        <f t="shared" si="155"/>
        <v>TOTAL NET - WT. 1831.28 KGS</v>
      </c>
      <c r="I2032" s="6" t="str" cm="1">
        <f t="array" ref="I2032">_xlfn.LET(
 _xlpm.txt, E2032,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32" s="6" t="str" cm="1">
        <f t="array" ref="J2032">_xlfn.LET(
 _xlpm.txt, E2032,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32" s="6" t="e" cm="1">
        <f t="array" ref="K2032">_xlfn.LET(
 _xlpm.txt, E2032,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32" s="6" t="str">
        <f>IFERROR(_xlfn.TEXTAFTER(_xlfn.TEXTBEFORE(E2032," PER"),"USD ")," ")</f>
        <v xml:space="preserve"> </v>
      </c>
      <c r="M2032" s="6" t="e">
        <f t="shared" si="156"/>
        <v>#VALUE!</v>
      </c>
      <c r="N2032" s="6">
        <v>10836</v>
      </c>
      <c r="O2032" s="6" t="s">
        <v>1081</v>
      </c>
      <c r="P2032" s="6">
        <v>97.758619416758904</v>
      </c>
      <c r="Q2032" s="6">
        <v>1059312.3999999999</v>
      </c>
      <c r="R2032" s="6">
        <v>1.49706921005756</v>
      </c>
      <c r="S2032" s="6">
        <v>16222.241960183799</v>
      </c>
      <c r="T2032" s="27">
        <v>181121.2</v>
      </c>
      <c r="U2032" s="6">
        <f t="shared" si="157"/>
        <v>99.255688626816465</v>
      </c>
      <c r="V2032" s="6">
        <f t="shared" si="158"/>
        <v>2017</v>
      </c>
      <c r="W2032" s="10" t="str">
        <f>IFERROR(VLOOKUP(VALUE(D2032),'HSN Lookup'!$A:$B,2,0),"Unknown")</f>
        <v>Household Steel Items</v>
      </c>
      <c r="X2032" s="6" t="str">
        <f t="shared" si="159"/>
        <v>Other</v>
      </c>
    </row>
    <row r="2033" spans="1:24">
      <c r="A2033" s="25" t="s">
        <v>24</v>
      </c>
      <c r="B2033" s="6" t="s">
        <v>2693</v>
      </c>
      <c r="C2033" s="6" t="s">
        <v>26</v>
      </c>
      <c r="D2033" s="26" t="s">
        <v>32</v>
      </c>
      <c r="E2033" s="6" t="s">
        <v>2696</v>
      </c>
      <c r="F2033" s="6"/>
      <c r="G2033" s="6" t="str" cm="1">
        <f t="array" ref="G2033">_xlfn.LET(
 _xlpm.txt, TRIM(E2033),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2033" s="6" t="str">
        <f t="shared" si="155"/>
        <v>TOTAL NET - WT.1442.88 KGS</v>
      </c>
      <c r="I2033" s="6" t="str" cm="1">
        <f t="array" ref="I2033">_xlfn.LET(
 _xlpm.txt, E2033,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33" s="6" t="str" cm="1">
        <f t="array" ref="J2033">_xlfn.LET(
 _xlpm.txt, E2033,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33" s="6" t="e" cm="1">
        <f t="array" ref="K2033">_xlfn.LET(
 _xlpm.txt, E2033,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33" s="6" t="str">
        <f>IFERROR(_xlfn.TEXTAFTER(_xlfn.TEXTBEFORE(E2033," PER"),"USD ")," ")</f>
        <v xml:space="preserve"> </v>
      </c>
      <c r="M2033" s="6" t="e">
        <f t="shared" si="156"/>
        <v>#VALUE!</v>
      </c>
      <c r="N2033" s="6">
        <v>8640</v>
      </c>
      <c r="O2033" s="6" t="s">
        <v>1081</v>
      </c>
      <c r="P2033" s="6">
        <v>73.869717592592593</v>
      </c>
      <c r="Q2033" s="6">
        <v>638234.36</v>
      </c>
      <c r="R2033" s="6">
        <v>1.1312361040213299</v>
      </c>
      <c r="S2033" s="6">
        <v>9773.8799387442596</v>
      </c>
      <c r="T2033" s="27">
        <v>109125.3</v>
      </c>
      <c r="U2033" s="6">
        <f t="shared" si="157"/>
        <v>75.000953696613919</v>
      </c>
      <c r="V2033" s="6">
        <f t="shared" si="158"/>
        <v>2017</v>
      </c>
      <c r="W2033" s="10" t="str">
        <f>IFERROR(VLOOKUP(VALUE(D2033),'HSN Lookup'!$A:$B,2,0),"Unknown")</f>
        <v>Household Steel Items</v>
      </c>
      <c r="X2033" s="6" t="str">
        <f t="shared" si="159"/>
        <v>Other</v>
      </c>
    </row>
    <row r="2034" spans="1:24">
      <c r="A2034" s="25" t="s">
        <v>24</v>
      </c>
      <c r="B2034" s="6" t="s">
        <v>2697</v>
      </c>
      <c r="C2034" s="6" t="s">
        <v>26</v>
      </c>
      <c r="D2034" s="26" t="s">
        <v>29</v>
      </c>
      <c r="E2034" s="6" t="s">
        <v>2698</v>
      </c>
      <c r="F2034" s="6"/>
      <c r="G2034" s="6" t="str" cm="1">
        <f t="array" ref="G2034">_xlfn.LET(
 _xlpm.txt, TRIM(E2034),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SET-ANGW11</v>
      </c>
      <c r="H2034" s="6" t="str">
        <f t="shared" si="155"/>
        <v>TOTAL NET WT.7320 KGS</v>
      </c>
      <c r="I2034" s="6" t="str" cm="1">
        <f t="array" ref="I2034">_xlfn.LET(
 _xlpm.txt, E2034,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34" s="6" t="str" cm="1">
        <f t="array" ref="J2034">_xlfn.LET(
 _xlpm.txt, E2034,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34" s="6" t="e" cm="1">
        <f t="array" ref="K2034">_xlfn.LET(
 _xlpm.txt, E2034,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34" s="6" t="str">
        <f>IFERROR(_xlfn.TEXTAFTER(_xlfn.TEXTBEFORE(E2034," PER"),"USD ")," ")</f>
        <v xml:space="preserve"> </v>
      </c>
      <c r="M2034" s="6" t="e">
        <f t="shared" si="156"/>
        <v>#VALUE!</v>
      </c>
      <c r="N2034" s="6">
        <v>117120</v>
      </c>
      <c r="O2034" s="6" t="s">
        <v>2199</v>
      </c>
      <c r="P2034" s="6">
        <v>10.4798297472678</v>
      </c>
      <c r="Q2034" s="6">
        <v>1227397.6599999999</v>
      </c>
      <c r="R2034" s="6">
        <v>0.160487438702416</v>
      </c>
      <c r="S2034" s="6">
        <v>18796.288820827001</v>
      </c>
      <c r="T2034" s="27">
        <v>209860.5</v>
      </c>
      <c r="U2034" s="6">
        <f t="shared" si="157"/>
        <v>10.640317185970217</v>
      </c>
      <c r="V2034" s="6">
        <f t="shared" si="158"/>
        <v>2017</v>
      </c>
      <c r="W2034" s="10" t="str">
        <f>IFERROR(VLOOKUP(VALUE(D2034),'HSN Lookup'!$A:$B,2,0),"Unknown")</f>
        <v>Steel Scrubbers</v>
      </c>
      <c r="X2034" s="6" t="str">
        <f t="shared" si="159"/>
        <v>Scrubber</v>
      </c>
    </row>
    <row r="2035" spans="1:24">
      <c r="A2035" s="25" t="s">
        <v>24</v>
      </c>
      <c r="B2035" s="6" t="s">
        <v>2699</v>
      </c>
      <c r="C2035" s="6" t="s">
        <v>26</v>
      </c>
      <c r="D2035" s="26" t="s">
        <v>101</v>
      </c>
      <c r="E2035" s="6" t="s">
        <v>2385</v>
      </c>
      <c r="F2035" s="6" t="str">
        <f>LEFT(E2035, FIND(" ", E2035)-1)</f>
        <v>KWB-600F</v>
      </c>
      <c r="G2035" s="6" t="str" cm="1">
        <f t="array" ref="G2035">_xlfn.LET(
 _xlpm.txt, TRIM(E2035),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STAINLESS STEEL SPORTS BOTTLE</v>
      </c>
      <c r="H2035" s="6" t="str">
        <f t="shared" si="155"/>
        <v>KWB-600F</v>
      </c>
      <c r="I2035" s="6" t="str" cm="1">
        <f t="array" ref="I2035">_xlfn.LET(
 _xlpm.txt, E2035,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35" s="6" t="str" cm="1">
        <f t="array" ref="J2035">_xlfn.LET(
 _xlpm.txt, E2035,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35" s="6" t="e" cm="1">
        <f t="array" ref="K2035">_xlfn.LET(
 _xlpm.txt, E2035,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35" s="6" t="str">
        <f>IFERROR(_xlfn.TEXTAFTER(_xlfn.TEXTBEFORE(E2035," PER"),"USD ")," ")</f>
        <v xml:space="preserve"> </v>
      </c>
      <c r="M2035" s="6" t="e">
        <f t="shared" si="156"/>
        <v>#VALUE!</v>
      </c>
      <c r="N2035" s="6">
        <v>45600</v>
      </c>
      <c r="O2035" s="6" t="s">
        <v>1081</v>
      </c>
      <c r="P2035" s="6">
        <v>77.004670390000001</v>
      </c>
      <c r="Q2035" s="6">
        <v>3511412.97</v>
      </c>
      <c r="R2035" s="6">
        <v>1.182867441</v>
      </c>
      <c r="S2035" s="6">
        <v>53938.755299999997</v>
      </c>
      <c r="T2035" s="27">
        <v>600381.4</v>
      </c>
      <c r="U2035" s="6">
        <f t="shared" si="157"/>
        <v>78.187537831</v>
      </c>
      <c r="V2035" s="6">
        <f t="shared" si="158"/>
        <v>2017</v>
      </c>
      <c r="W2035" s="10" t="str">
        <f>IFERROR(VLOOKUP(VALUE(D2035),'HSN Lookup'!$A:$B,2,0),"Unknown")</f>
        <v>Kitchen Filters</v>
      </c>
      <c r="X2035" s="6" t="str">
        <f t="shared" si="159"/>
        <v>Other</v>
      </c>
    </row>
    <row r="2036" spans="1:24">
      <c r="A2036" s="25" t="s">
        <v>24</v>
      </c>
      <c r="B2036" s="6" t="s">
        <v>2700</v>
      </c>
      <c r="C2036" s="6" t="s">
        <v>26</v>
      </c>
      <c r="D2036" s="26" t="s">
        <v>32</v>
      </c>
      <c r="E2036" s="6" t="s">
        <v>2701</v>
      </c>
      <c r="F2036" s="6"/>
      <c r="G2036" s="6" t="str" cm="1">
        <f t="array" ref="G2036">_xlfn.LET(
 _xlpm.txt, TRIM(E2036),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BBQ SKEWER 12PCS-NP- 007</v>
      </c>
      <c r="H2036" s="6" t="str">
        <f t="shared" si="155"/>
        <v>TOTAL NET WT.3662.18 KGS</v>
      </c>
      <c r="I2036" s="6" t="str" cm="1">
        <f t="array" ref="I2036">_xlfn.LET(
 _xlpm.txt, E2036,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36" s="6" t="str" cm="1">
        <f t="array" ref="J2036">_xlfn.LET(
 _xlpm.txt, E2036,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36" s="6" t="e" cm="1">
        <f t="array" ref="K2036">_xlfn.LET(
 _xlpm.txt, E2036,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36" s="6" t="str">
        <f>IFERROR(_xlfn.TEXTAFTER(_xlfn.TEXTBEFORE(E2036," PER"),"USD ")," ")</f>
        <v xml:space="preserve"> </v>
      </c>
      <c r="M2036" s="6" t="e">
        <f t="shared" si="156"/>
        <v>#VALUE!</v>
      </c>
      <c r="N2036" s="6">
        <v>22195</v>
      </c>
      <c r="O2036" s="6" t="s">
        <v>2199</v>
      </c>
      <c r="P2036" s="6">
        <v>29.20170083</v>
      </c>
      <c r="Q2036" s="6">
        <v>648131.75</v>
      </c>
      <c r="R2036" s="6">
        <v>0.448566833</v>
      </c>
      <c r="S2036" s="6">
        <v>9955.9408600000006</v>
      </c>
      <c r="T2036" s="27">
        <v>110817.60000000001</v>
      </c>
      <c r="U2036" s="6">
        <f t="shared" si="157"/>
        <v>29.650267663000001</v>
      </c>
      <c r="V2036" s="6">
        <f t="shared" si="158"/>
        <v>2017</v>
      </c>
      <c r="W2036" s="10" t="str">
        <f>IFERROR(VLOOKUP(VALUE(D2036),'HSN Lookup'!$A:$B,2,0),"Unknown")</f>
        <v>Household Steel Items</v>
      </c>
      <c r="X2036" s="6" t="str">
        <f t="shared" si="159"/>
        <v>Other</v>
      </c>
    </row>
    <row r="2037" spans="1:24">
      <c r="A2037" s="25" t="s">
        <v>24</v>
      </c>
      <c r="B2037" s="6" t="s">
        <v>2702</v>
      </c>
      <c r="C2037" s="6" t="s">
        <v>26</v>
      </c>
      <c r="D2037" s="26" t="s">
        <v>32</v>
      </c>
      <c r="E2037" s="6" t="s">
        <v>2703</v>
      </c>
      <c r="F2037" s="6"/>
      <c r="G2037" s="6" t="str" cm="1">
        <f t="array" ref="G2037">_xlfn.LET(
 _xlpm.txt, TRIM(E2037),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 LAYER-6505</v>
      </c>
      <c r="H2037" s="6" t="str">
        <f t="shared" si="155"/>
        <v>TOTAL NET WT.3165.75 KGS</v>
      </c>
      <c r="I2037" s="6" t="str" cm="1">
        <f t="array" ref="I2037">_xlfn.LET(
 _xlpm.txt, E2037,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37" s="6" t="str" cm="1">
        <f t="array" ref="J2037">_xlfn.LET(
 _xlpm.txt, E2037,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37" s="6" t="e" cm="1">
        <f t="array" ref="K2037">_xlfn.LET(
 _xlpm.txt, E2037,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37" s="6" t="str">
        <f>IFERROR(_xlfn.TEXTAFTER(_xlfn.TEXTBEFORE(E2037," PER"),"USD ")," ")</f>
        <v xml:space="preserve"> </v>
      </c>
      <c r="M2037" s="6" t="e">
        <f t="shared" si="156"/>
        <v>#VALUE!</v>
      </c>
      <c r="N2037" s="6">
        <v>4020</v>
      </c>
      <c r="O2037" s="6" t="s">
        <v>1081</v>
      </c>
      <c r="P2037" s="6">
        <v>239.30477110000001</v>
      </c>
      <c r="Q2037" s="6">
        <v>962005.18</v>
      </c>
      <c r="R2037" s="6">
        <v>3.6759565460000001</v>
      </c>
      <c r="S2037" s="6">
        <v>14777.345310000001</v>
      </c>
      <c r="T2037" s="27">
        <v>164483.6</v>
      </c>
      <c r="U2037" s="6">
        <f t="shared" si="157"/>
        <v>242.98072764600002</v>
      </c>
      <c r="V2037" s="6">
        <f t="shared" si="158"/>
        <v>2017</v>
      </c>
      <c r="W2037" s="10" t="str">
        <f>IFERROR(VLOOKUP(VALUE(D2037),'HSN Lookup'!$A:$B,2,0),"Unknown")</f>
        <v>Household Steel Items</v>
      </c>
      <c r="X2037" s="6" t="str">
        <f t="shared" si="159"/>
        <v>Lunch Box</v>
      </c>
    </row>
    <row r="2038" spans="1:24">
      <c r="A2038" s="25" t="s">
        <v>24</v>
      </c>
      <c r="B2038" s="6" t="s">
        <v>2704</v>
      </c>
      <c r="C2038" s="6" t="s">
        <v>26</v>
      </c>
      <c r="D2038" s="26" t="s">
        <v>32</v>
      </c>
      <c r="E2038" s="6" t="s">
        <v>2705</v>
      </c>
      <c r="F2038" s="6"/>
      <c r="G2038" s="6" t="str" cm="1">
        <f t="array" ref="G2038">_xlfn.LET(
 _xlpm.txt, TRIM(E2038),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S-308-C6-AB-39</v>
      </c>
      <c r="H2038" s="6" t="str">
        <f t="shared" si="155"/>
        <v>TOTAL NET WT. 1877.58 KGS</v>
      </c>
      <c r="I2038" s="6" t="str" cm="1">
        <f t="array" ref="I2038">_xlfn.LET(
 _xlpm.txt, E2038,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38" s="6" t="str" cm="1">
        <f t="array" ref="J2038">_xlfn.LET(
 _xlpm.txt, E2038,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38" s="6" t="e" cm="1">
        <f t="array" ref="K2038">_xlfn.LET(
 _xlpm.txt, E2038,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38" s="6" t="str">
        <f>IFERROR(_xlfn.TEXTAFTER(_xlfn.TEXTBEFORE(E2038," PER"),"USD ")," ")</f>
        <v xml:space="preserve"> </v>
      </c>
      <c r="M2038" s="6" t="e">
        <f t="shared" si="156"/>
        <v>#VALUE!</v>
      </c>
      <c r="N2038" s="6">
        <v>10980</v>
      </c>
      <c r="O2038" s="6" t="s">
        <v>1081</v>
      </c>
      <c r="P2038" s="6">
        <v>97.63753552</v>
      </c>
      <c r="Q2038" s="6">
        <v>1072060.1399999999</v>
      </c>
      <c r="R2038" s="6">
        <v>1.4895123649999999</v>
      </c>
      <c r="S2038" s="6">
        <v>16354.84577</v>
      </c>
      <c r="T2038" s="27">
        <v>183300.8</v>
      </c>
      <c r="U2038" s="6">
        <f t="shared" si="157"/>
        <v>99.127047884999996</v>
      </c>
      <c r="V2038" s="6">
        <f t="shared" si="158"/>
        <v>2017</v>
      </c>
      <c r="W2038" s="10" t="str">
        <f>IFERROR(VLOOKUP(VALUE(D2038),'HSN Lookup'!$A:$B,2,0),"Unknown")</f>
        <v>Household Steel Items</v>
      </c>
      <c r="X2038" s="6" t="str">
        <f t="shared" si="159"/>
        <v>Other</v>
      </c>
    </row>
    <row r="2039" spans="1:24">
      <c r="A2039" s="25" t="s">
        <v>24</v>
      </c>
      <c r="B2039" s="6" t="s">
        <v>2704</v>
      </c>
      <c r="C2039" s="6" t="s">
        <v>26</v>
      </c>
      <c r="D2039" s="26" t="s">
        <v>32</v>
      </c>
      <c r="E2039" s="6" t="s">
        <v>2706</v>
      </c>
      <c r="F2039" s="6"/>
      <c r="G2039" s="6" t="str" cm="1">
        <f t="array" ref="G2039">_xlfn.LET(
 _xlpm.txt, TRIM(E2039),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2039" s="6" t="str">
        <f t="shared" si="155"/>
        <v>TOTAL NET WT. 786.24 KGS</v>
      </c>
      <c r="I2039" s="6" t="str" cm="1">
        <f t="array" ref="I2039">_xlfn.LET(
 _xlpm.txt, E2039,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39" s="6" t="str" cm="1">
        <f t="array" ref="J2039">_xlfn.LET(
 _xlpm.txt, E2039,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39" s="6" t="e" cm="1">
        <f t="array" ref="K2039">_xlfn.LET(
 _xlpm.txt, E2039,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39" s="6" t="str">
        <f>IFERROR(_xlfn.TEXTAFTER(_xlfn.TEXTBEFORE(E2039," PER"),"USD ")," ")</f>
        <v xml:space="preserve"> </v>
      </c>
      <c r="M2039" s="6" t="e">
        <f t="shared" si="156"/>
        <v>#VALUE!</v>
      </c>
      <c r="N2039" s="6">
        <v>4680</v>
      </c>
      <c r="O2039" s="6" t="s">
        <v>1081</v>
      </c>
      <c r="P2039" s="6">
        <v>73.778222220000004</v>
      </c>
      <c r="Q2039" s="6">
        <v>345282.08</v>
      </c>
      <c r="R2039" s="6">
        <v>1.125525892</v>
      </c>
      <c r="S2039" s="6">
        <v>5267.4611750000004</v>
      </c>
      <c r="T2039" s="27">
        <v>59036.3</v>
      </c>
      <c r="U2039" s="6">
        <f t="shared" si="157"/>
        <v>74.903748112000002</v>
      </c>
      <c r="V2039" s="6">
        <f t="shared" si="158"/>
        <v>2017</v>
      </c>
      <c r="W2039" s="10" t="str">
        <f>IFERROR(VLOOKUP(VALUE(D2039),'HSN Lookup'!$A:$B,2,0),"Unknown")</f>
        <v>Household Steel Items</v>
      </c>
      <c r="X2039" s="6" t="str">
        <f t="shared" si="159"/>
        <v>Other</v>
      </c>
    </row>
    <row r="2040" spans="1:24">
      <c r="A2040" s="25" t="s">
        <v>24</v>
      </c>
      <c r="B2040" s="6" t="s">
        <v>2707</v>
      </c>
      <c r="C2040" s="6" t="s">
        <v>26</v>
      </c>
      <c r="D2040" s="26" t="s">
        <v>32</v>
      </c>
      <c r="E2040" s="6" t="s">
        <v>2708</v>
      </c>
      <c r="F2040" s="6"/>
      <c r="G2040" s="6" t="str" cm="1">
        <f t="array" ref="G2040">_xlfn.LET(
 _xlpm.txt, TRIM(E2040),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JAR - SALT &amp; PEPPER-MP-009</v>
      </c>
      <c r="H2040" s="6" t="str">
        <f t="shared" si="155"/>
        <v xml:space="preserve">TOTAL NET WT.547.20 KGS </v>
      </c>
      <c r="I2040" s="6" t="str" cm="1">
        <f t="array" ref="I2040">_xlfn.LET(
 _xlpm.txt, E2040,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40" s="6" t="str" cm="1">
        <f t="array" ref="J2040">_xlfn.LET(
 _xlpm.txt, E2040,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40" s="6" t="e" cm="1">
        <f t="array" ref="K2040">_xlfn.LET(
 _xlpm.txt, E2040,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40" s="6" t="str">
        <f>IFERROR(_xlfn.TEXTAFTER(_xlfn.TEXTBEFORE(E2040," PER"),"USD ")," ")</f>
        <v xml:space="preserve"> </v>
      </c>
      <c r="M2040" s="6" t="e">
        <f t="shared" si="156"/>
        <v>#VALUE!</v>
      </c>
      <c r="N2040" s="6">
        <v>13680</v>
      </c>
      <c r="O2040" s="6" t="s">
        <v>1081</v>
      </c>
      <c r="P2040" s="6">
        <v>15.76768787</v>
      </c>
      <c r="Q2040" s="6">
        <v>215701.97</v>
      </c>
      <c r="R2040" s="6">
        <v>0.240544437</v>
      </c>
      <c r="S2040" s="6">
        <v>3290.6479020000002</v>
      </c>
      <c r="T2040" s="27">
        <v>36880.699999999997</v>
      </c>
      <c r="U2040" s="6">
        <f t="shared" si="157"/>
        <v>16.008232307</v>
      </c>
      <c r="V2040" s="6">
        <f t="shared" si="158"/>
        <v>2017</v>
      </c>
      <c r="W2040" s="10" t="str">
        <f>IFERROR(VLOOKUP(VALUE(D2040),'HSN Lookup'!$A:$B,2,0),"Unknown")</f>
        <v>Household Steel Items</v>
      </c>
      <c r="X2040" s="6" t="str">
        <f t="shared" si="159"/>
        <v>Other</v>
      </c>
    </row>
    <row r="2041" spans="1:24">
      <c r="A2041" s="25" t="s">
        <v>24</v>
      </c>
      <c r="B2041" s="6" t="s">
        <v>2707</v>
      </c>
      <c r="C2041" s="6" t="s">
        <v>26</v>
      </c>
      <c r="D2041" s="26" t="s">
        <v>32</v>
      </c>
      <c r="E2041" s="6" t="s">
        <v>2709</v>
      </c>
      <c r="F2041" s="6"/>
      <c r="G2041" s="6" t="str" cm="1">
        <f t="array" ref="G2041">_xlfn.LET(
 _xlpm.txt, TRIM(E2041),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JAR - SALT &amp; PEPPER -MP-009</v>
      </c>
      <c r="H2041" s="6" t="str">
        <f t="shared" si="155"/>
        <v>TOTAL NET WT.388.80 KGS</v>
      </c>
      <c r="I2041" s="6" t="str" cm="1">
        <f t="array" ref="I2041">_xlfn.LET(
 _xlpm.txt, E2041,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41" s="6" t="str" cm="1">
        <f t="array" ref="J2041">_xlfn.LET(
 _xlpm.txt, E2041,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41" s="6" t="e" cm="1">
        <f t="array" ref="K2041">_xlfn.LET(
 _xlpm.txt, E2041,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41" s="6" t="str">
        <f>IFERROR(_xlfn.TEXTAFTER(_xlfn.TEXTBEFORE(E2041," PER"),"USD ")," ")</f>
        <v xml:space="preserve"> </v>
      </c>
      <c r="M2041" s="6" t="e">
        <f t="shared" si="156"/>
        <v>#VALUE!</v>
      </c>
      <c r="N2041" s="6">
        <v>9720</v>
      </c>
      <c r="O2041" s="6" t="s">
        <v>1081</v>
      </c>
      <c r="P2041" s="6">
        <v>15.446222219999999</v>
      </c>
      <c r="Q2041" s="6">
        <v>150137.28</v>
      </c>
      <c r="R2041" s="6">
        <v>0.23564030899999999</v>
      </c>
      <c r="S2041" s="6">
        <v>2290.4237990000001</v>
      </c>
      <c r="T2041" s="27">
        <v>25670.5</v>
      </c>
      <c r="U2041" s="6">
        <f t="shared" si="157"/>
        <v>15.681862529</v>
      </c>
      <c r="V2041" s="6">
        <f t="shared" si="158"/>
        <v>2017</v>
      </c>
      <c r="W2041" s="10" t="str">
        <f>IFERROR(VLOOKUP(VALUE(D2041),'HSN Lookup'!$A:$B,2,0),"Unknown")</f>
        <v>Household Steel Items</v>
      </c>
      <c r="X2041" s="6" t="str">
        <f t="shared" si="159"/>
        <v>Other</v>
      </c>
    </row>
    <row r="2042" spans="1:24">
      <c r="A2042" s="25" t="s">
        <v>24</v>
      </c>
      <c r="B2042" s="6" t="s">
        <v>2707</v>
      </c>
      <c r="C2042" s="6" t="s">
        <v>26</v>
      </c>
      <c r="D2042" s="26" t="s">
        <v>32</v>
      </c>
      <c r="E2042" s="6" t="s">
        <v>2710</v>
      </c>
      <c r="F2042" s="6"/>
      <c r="G2042" s="6" t="str" cm="1">
        <f t="array" ref="G2042">_xlfn.LET(
 _xlpm.txt, TRIM(E2042),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PIZZA CUTTER-RJ-388</v>
      </c>
      <c r="H2042" s="6" t="str">
        <f t="shared" si="155"/>
        <v>TOTAL NET WT.987.84 KGS</v>
      </c>
      <c r="I2042" s="6" t="str" cm="1">
        <f t="array" ref="I2042">_xlfn.LET(
 _xlpm.txt, E2042,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42" s="6" t="str" cm="1">
        <f t="array" ref="J2042">_xlfn.LET(
 _xlpm.txt, E2042,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42" s="6" t="e" cm="1">
        <f t="array" ref="K2042">_xlfn.LET(
 _xlpm.txt, E2042,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42" s="6" t="str">
        <f>IFERROR(_xlfn.TEXTAFTER(_xlfn.TEXTBEFORE(E2042," PER"),"USD ")," ")</f>
        <v xml:space="preserve"> </v>
      </c>
      <c r="M2042" s="6" t="e">
        <f t="shared" si="156"/>
        <v>#VALUE!</v>
      </c>
      <c r="N2042" s="6">
        <v>10080</v>
      </c>
      <c r="O2042" s="6" t="s">
        <v>1081</v>
      </c>
      <c r="P2042" s="6">
        <v>32.208491070000001</v>
      </c>
      <c r="Q2042" s="6">
        <v>324661.59000000003</v>
      </c>
      <c r="R2042" s="6">
        <v>0.491357606</v>
      </c>
      <c r="S2042" s="6">
        <v>4952.8846679999997</v>
      </c>
      <c r="T2042" s="27">
        <v>79420.399999999994</v>
      </c>
      <c r="U2042" s="6">
        <f t="shared" si="157"/>
        <v>32.699848676000002</v>
      </c>
      <c r="V2042" s="6">
        <f t="shared" si="158"/>
        <v>2017</v>
      </c>
      <c r="W2042" s="10" t="str">
        <f>IFERROR(VLOOKUP(VALUE(D2042),'HSN Lookup'!$A:$B,2,0),"Unknown")</f>
        <v>Household Steel Items</v>
      </c>
      <c r="X2042" s="6" t="str">
        <f t="shared" si="159"/>
        <v>Other</v>
      </c>
    </row>
    <row r="2043" spans="1:24">
      <c r="A2043" s="25" t="s">
        <v>24</v>
      </c>
      <c r="B2043" s="6" t="s">
        <v>2711</v>
      </c>
      <c r="C2043" s="6" t="s">
        <v>26</v>
      </c>
      <c r="D2043" s="26" t="s">
        <v>32</v>
      </c>
      <c r="E2043" s="6" t="s">
        <v>2712</v>
      </c>
      <c r="F2043" s="6"/>
      <c r="G2043" s="6" t="str" cm="1">
        <f t="array" ref="G2043">_xlfn.LET(
 _xlpm.txt, TRIM(E2043),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2043" s="6" t="str">
        <f t="shared" si="155"/>
        <v>TOTAL NET WT.2340 KGS</v>
      </c>
      <c r="I2043" s="6" t="str" cm="1">
        <f t="array" ref="I2043">_xlfn.LET(
 _xlpm.txt, E2043,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43" s="6" t="str" cm="1">
        <f t="array" ref="J2043">_xlfn.LET(
 _xlpm.txt, E2043,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43" s="6" t="e" cm="1">
        <f t="array" ref="K2043">_xlfn.LET(
 _xlpm.txt, E2043,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43" s="6" t="str">
        <f>IFERROR(_xlfn.TEXTAFTER(_xlfn.TEXTBEFORE(E2043," PER"),"USD ")," ")</f>
        <v xml:space="preserve"> </v>
      </c>
      <c r="M2043" s="6" t="e">
        <f t="shared" si="156"/>
        <v>#VALUE!</v>
      </c>
      <c r="N2043" s="6">
        <v>30000</v>
      </c>
      <c r="O2043" s="6" t="s">
        <v>1081</v>
      </c>
      <c r="P2043" s="6">
        <v>35.529775999999998</v>
      </c>
      <c r="Q2043" s="6">
        <v>1065893.28</v>
      </c>
      <c r="R2043" s="6">
        <v>0.54202556800000001</v>
      </c>
      <c r="S2043" s="6">
        <v>16260.76705</v>
      </c>
      <c r="T2043" s="27">
        <v>182246.5</v>
      </c>
      <c r="U2043" s="6">
        <f t="shared" si="157"/>
        <v>36.071801567999998</v>
      </c>
      <c r="V2043" s="6">
        <f t="shared" si="158"/>
        <v>2017</v>
      </c>
      <c r="W2043" s="10" t="str">
        <f>IFERROR(VLOOKUP(VALUE(D2043),'HSN Lookup'!$A:$B,2,0),"Unknown")</f>
        <v>Household Steel Items</v>
      </c>
      <c r="X2043" s="6" t="str">
        <f t="shared" si="159"/>
        <v>Other</v>
      </c>
    </row>
    <row r="2044" spans="1:24">
      <c r="A2044" s="25" t="s">
        <v>24</v>
      </c>
      <c r="B2044" s="6" t="s">
        <v>2711</v>
      </c>
      <c r="C2044" s="6" t="s">
        <v>26</v>
      </c>
      <c r="D2044" s="26" t="s">
        <v>101</v>
      </c>
      <c r="E2044" s="6" t="s">
        <v>2414</v>
      </c>
      <c r="F2044" s="6" t="str">
        <f>LEFT(E2044, FIND(" ", E2044)-1)</f>
        <v>KWP-600B-SS</v>
      </c>
      <c r="G2044" s="6" t="str" cm="1">
        <f t="array" ref="G2044">_xlfn.LET(
 _xlpm.txt, TRIM(E2044),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600ML</v>
      </c>
      <c r="H2044" s="6" t="str">
        <f t="shared" si="155"/>
        <v>KWP-600B-SS</v>
      </c>
      <c r="I2044" s="6" t="str" cm="1">
        <f t="array" ref="I2044">_xlfn.LET(
 _xlpm.txt, E2044,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44" s="6" t="str" cm="1">
        <f t="array" ref="J2044">_xlfn.LET(
 _xlpm.txt, E2044,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44" s="6" t="e" cm="1">
        <f t="array" ref="K2044">_xlfn.LET(
 _xlpm.txt, E2044,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44" s="6" t="str">
        <f>IFERROR(_xlfn.TEXTAFTER(_xlfn.TEXTBEFORE(E2044," PER"),"USD ")," ")</f>
        <v xml:space="preserve"> </v>
      </c>
      <c r="M2044" s="6" t="e">
        <f t="shared" si="156"/>
        <v>#VALUE!</v>
      </c>
      <c r="N2044" s="6">
        <v>2000</v>
      </c>
      <c r="O2044" s="6" t="s">
        <v>1081</v>
      </c>
      <c r="P2044" s="6">
        <v>91.169439999999994</v>
      </c>
      <c r="Q2044" s="6">
        <v>182338.88</v>
      </c>
      <c r="R2044" s="6">
        <v>1.390838139</v>
      </c>
      <c r="S2044" s="6">
        <v>2781.6762779999999</v>
      </c>
      <c r="T2044" s="27">
        <v>31176.400000000001</v>
      </c>
      <c r="U2044" s="6">
        <f t="shared" si="157"/>
        <v>92.56027813899999</v>
      </c>
      <c r="V2044" s="6">
        <f t="shared" si="158"/>
        <v>2017</v>
      </c>
      <c r="W2044" s="10" t="str">
        <f>IFERROR(VLOOKUP(VALUE(D2044),'HSN Lookup'!$A:$B,2,0),"Unknown")</f>
        <v>Kitchen Filters</v>
      </c>
      <c r="X2044" s="6" t="str">
        <f t="shared" si="159"/>
        <v>Other</v>
      </c>
    </row>
    <row r="2045" spans="1:24">
      <c r="A2045" s="25" t="s">
        <v>24</v>
      </c>
      <c r="B2045" s="6" t="s">
        <v>2711</v>
      </c>
      <c r="C2045" s="6" t="s">
        <v>26</v>
      </c>
      <c r="D2045" s="26" t="s">
        <v>32</v>
      </c>
      <c r="E2045" s="6" t="s">
        <v>2713</v>
      </c>
      <c r="F2045" s="6"/>
      <c r="G2045" s="6" t="str" cm="1">
        <f t="array" ref="G2045">_xlfn.LET(
 _xlpm.txt, TRIM(E2045),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2045" s="6" t="str">
        <f t="shared" si="155"/>
        <v>TOTAL NET WT.1825 KGS</v>
      </c>
      <c r="I2045" s="6" t="str" cm="1">
        <f t="array" ref="I2045">_xlfn.LET(
 _xlpm.txt, E2045,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45" s="6" t="str" cm="1">
        <f t="array" ref="J2045">_xlfn.LET(
 _xlpm.txt, E2045,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45" s="6" t="e" cm="1">
        <f t="array" ref="K2045">_xlfn.LET(
 _xlpm.txt, E2045,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45" s="6" t="str">
        <f>IFERROR(_xlfn.TEXTAFTER(_xlfn.TEXTBEFORE(E2045," PER"),"USD ")," ")</f>
        <v xml:space="preserve"> </v>
      </c>
      <c r="M2045" s="6" t="e">
        <f t="shared" si="156"/>
        <v>#VALUE!</v>
      </c>
      <c r="N2045" s="6">
        <v>10800</v>
      </c>
      <c r="O2045" s="6" t="s">
        <v>1081</v>
      </c>
      <c r="P2045" s="6">
        <v>73.750582410000007</v>
      </c>
      <c r="Q2045" s="6">
        <v>796506.29</v>
      </c>
      <c r="R2045" s="6">
        <v>1.125104232</v>
      </c>
      <c r="S2045" s="6">
        <v>12151.12571</v>
      </c>
      <c r="T2045" s="27">
        <v>136186.6</v>
      </c>
      <c r="U2045" s="6">
        <f t="shared" si="157"/>
        <v>74.875686642000005</v>
      </c>
      <c r="V2045" s="6">
        <f t="shared" si="158"/>
        <v>2017</v>
      </c>
      <c r="W2045" s="10" t="str">
        <f>IFERROR(VLOOKUP(VALUE(D2045),'HSN Lookup'!$A:$B,2,0),"Unknown")</f>
        <v>Household Steel Items</v>
      </c>
      <c r="X2045" s="6" t="str">
        <f t="shared" si="159"/>
        <v>Other</v>
      </c>
    </row>
    <row r="2046" spans="1:24">
      <c r="A2046" s="25" t="s">
        <v>24</v>
      </c>
      <c r="B2046" s="6" t="s">
        <v>2711</v>
      </c>
      <c r="C2046" s="6" t="s">
        <v>26</v>
      </c>
      <c r="D2046" s="26" t="s">
        <v>101</v>
      </c>
      <c r="E2046" s="6" t="s">
        <v>2421</v>
      </c>
      <c r="F2046" s="6" t="str">
        <f>LEFT(E2046, FIND(" ", E2046)-1)</f>
        <v>KWP-1000B-SS</v>
      </c>
      <c r="G2046" s="6" t="str" cm="1">
        <f t="array" ref="G2046">_xlfn.LET(
 _xlpm.txt, TRIM(E2046),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1000ML</v>
      </c>
      <c r="H2046" s="6" t="str">
        <f t="shared" si="155"/>
        <v>KWP-1000B-SS</v>
      </c>
      <c r="I2046" s="6" t="str" cm="1">
        <f t="array" ref="I2046">_xlfn.LET(
 _xlpm.txt, E2046,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46" s="6" t="str" cm="1">
        <f t="array" ref="J2046">_xlfn.LET(
 _xlpm.txt, E2046,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46" s="6" t="e" cm="1">
        <f t="array" ref="K2046">_xlfn.LET(
 _xlpm.txt, E2046,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46" s="6" t="str">
        <f>IFERROR(_xlfn.TEXTAFTER(_xlfn.TEXTBEFORE(E2046," PER"),"USD ")," ")</f>
        <v xml:space="preserve"> </v>
      </c>
      <c r="M2046" s="6" t="e">
        <f t="shared" si="156"/>
        <v>#VALUE!</v>
      </c>
      <c r="N2046" s="6">
        <v>6000</v>
      </c>
      <c r="O2046" s="6" t="s">
        <v>1081</v>
      </c>
      <c r="P2046" s="6">
        <v>111.2803433</v>
      </c>
      <c r="Q2046" s="6">
        <v>667682.06000000006</v>
      </c>
      <c r="R2046" s="6">
        <v>1.6976406310000001</v>
      </c>
      <c r="S2046" s="6">
        <v>10185.843779999999</v>
      </c>
      <c r="T2046" s="27">
        <v>114160.3</v>
      </c>
      <c r="U2046" s="6">
        <f t="shared" si="157"/>
        <v>112.977983931</v>
      </c>
      <c r="V2046" s="6">
        <f t="shared" si="158"/>
        <v>2017</v>
      </c>
      <c r="W2046" s="10" t="str">
        <f>IFERROR(VLOOKUP(VALUE(D2046),'HSN Lookup'!$A:$B,2,0),"Unknown")</f>
        <v>Kitchen Filters</v>
      </c>
      <c r="X2046" s="6" t="str">
        <f t="shared" si="159"/>
        <v>Other</v>
      </c>
    </row>
    <row r="2047" spans="1:24">
      <c r="A2047" s="25" t="s">
        <v>24</v>
      </c>
      <c r="B2047" s="6" t="s">
        <v>2711</v>
      </c>
      <c r="C2047" s="6" t="s">
        <v>26</v>
      </c>
      <c r="D2047" s="26" t="s">
        <v>32</v>
      </c>
      <c r="E2047" s="6" t="s">
        <v>2714</v>
      </c>
      <c r="F2047" s="6"/>
      <c r="G2047" s="6" t="str" cm="1">
        <f t="array" ref="G2047">_xlfn.LET(
 _xlpm.txt, TRIM(E2047),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2047" s="6" t="str">
        <f t="shared" si="155"/>
        <v>TOTAL NET WT . 1933.2KGS</v>
      </c>
      <c r="I2047" s="6" t="str" cm="1">
        <f t="array" ref="I2047">_xlfn.LET(
 _xlpm.txt, E2047,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47" s="6" t="str" cm="1">
        <f t="array" ref="J2047">_xlfn.LET(
 _xlpm.txt, E2047,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47" s="6" t="e" cm="1">
        <f t="array" ref="K2047">_xlfn.LET(
 _xlpm.txt, E2047,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47" s="6" t="str">
        <f>IFERROR(_xlfn.TEXTAFTER(_xlfn.TEXTBEFORE(E2047," PER"),"USD ")," ")</f>
        <v xml:space="preserve"> </v>
      </c>
      <c r="M2047" s="6" t="e">
        <f t="shared" si="156"/>
        <v>#VALUE!</v>
      </c>
      <c r="N2047" s="6">
        <v>10800</v>
      </c>
      <c r="O2047" s="6" t="s">
        <v>1081</v>
      </c>
      <c r="P2047" s="6">
        <v>81.311220370000001</v>
      </c>
      <c r="Q2047" s="6">
        <v>878161.18</v>
      </c>
      <c r="R2047" s="6">
        <v>1.2404457719999999</v>
      </c>
      <c r="S2047" s="6">
        <v>13396.814340000001</v>
      </c>
      <c r="T2047" s="27">
        <v>150147.9</v>
      </c>
      <c r="U2047" s="6">
        <f t="shared" si="157"/>
        <v>82.551666142000002</v>
      </c>
      <c r="V2047" s="6">
        <f t="shared" si="158"/>
        <v>2017</v>
      </c>
      <c r="W2047" s="10" t="str">
        <f>IFERROR(VLOOKUP(VALUE(D2047),'HSN Lookup'!$A:$B,2,0),"Unknown")</f>
        <v>Household Steel Items</v>
      </c>
      <c r="X2047" s="6" t="str">
        <f t="shared" si="159"/>
        <v>Other</v>
      </c>
    </row>
    <row r="2048" spans="1:24">
      <c r="A2048" s="25" t="s">
        <v>24</v>
      </c>
      <c r="B2048" s="6" t="s">
        <v>2715</v>
      </c>
      <c r="C2048" s="6" t="s">
        <v>26</v>
      </c>
      <c r="D2048" s="26" t="s">
        <v>32</v>
      </c>
      <c r="E2048" s="6" t="s">
        <v>2716</v>
      </c>
      <c r="F2048" s="6"/>
      <c r="G2048" s="6" t="str" cm="1">
        <f t="array" ref="G2048">_xlfn.LET(
 _xlpm.txt, TRIM(E2048),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2048" s="6" t="str">
        <f t="shared" si="155"/>
        <v>TOTAL NET WT.1857.60 KGS</v>
      </c>
      <c r="I2048" s="6" t="str" cm="1">
        <f t="array" ref="I2048">_xlfn.LET(
 _xlpm.txt, E2048,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48" s="6" t="str" cm="1">
        <f t="array" ref="J2048">_xlfn.LET(
 _xlpm.txt, E2048,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48" s="6" t="e" cm="1">
        <f t="array" ref="K2048">_xlfn.LET(
 _xlpm.txt, E2048,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48" s="6" t="str">
        <f>IFERROR(_xlfn.TEXTAFTER(_xlfn.TEXTBEFORE(E2048," PER"),"USD ")," ")</f>
        <v xml:space="preserve"> </v>
      </c>
      <c r="M2048" s="6" t="e">
        <f t="shared" si="156"/>
        <v>#VALUE!</v>
      </c>
      <c r="N2048" s="6">
        <v>10800</v>
      </c>
      <c r="O2048" s="6" t="s">
        <v>1081</v>
      </c>
      <c r="P2048" s="6">
        <v>73.907169440000004</v>
      </c>
      <c r="Q2048" s="6">
        <v>798197.43</v>
      </c>
      <c r="R2048" s="6">
        <v>1.121504847</v>
      </c>
      <c r="S2048" s="6">
        <v>12112.252350000001</v>
      </c>
      <c r="T2048" s="27">
        <v>136475.70000000001</v>
      </c>
      <c r="U2048" s="6">
        <f t="shared" si="157"/>
        <v>75.028674287000001</v>
      </c>
      <c r="V2048" s="6">
        <f t="shared" si="158"/>
        <v>2017</v>
      </c>
      <c r="W2048" s="10" t="str">
        <f>IFERROR(VLOOKUP(VALUE(D2048),'HSN Lookup'!$A:$B,2,0),"Unknown")</f>
        <v>Household Steel Items</v>
      </c>
      <c r="X2048" s="6" t="str">
        <f t="shared" si="159"/>
        <v>Other</v>
      </c>
    </row>
    <row r="2049" spans="1:24">
      <c r="A2049" s="25" t="s">
        <v>24</v>
      </c>
      <c r="B2049" s="6" t="s">
        <v>2715</v>
      </c>
      <c r="C2049" s="6" t="s">
        <v>26</v>
      </c>
      <c r="D2049" s="26" t="s">
        <v>32</v>
      </c>
      <c r="E2049" s="6" t="s">
        <v>2717</v>
      </c>
      <c r="F2049" s="6"/>
      <c r="G2049" s="6" t="str" cm="1">
        <f t="array" ref="G2049">_xlfn.LET(
 _xlpm.txt, TRIM(E2049),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S308-C6-AB-39</v>
      </c>
      <c r="H2049" s="6" t="str">
        <f t="shared" si="155"/>
        <v>TOTAL NET WT.1846.80 KGS</v>
      </c>
      <c r="I2049" s="6" t="str" cm="1">
        <f t="array" ref="I2049">_xlfn.LET(
 _xlpm.txt, E2049,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49" s="6" t="str" cm="1">
        <f t="array" ref="J2049">_xlfn.LET(
 _xlpm.txt, E2049,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49" s="6" t="e" cm="1">
        <f t="array" ref="K2049">_xlfn.LET(
 _xlpm.txt, E2049,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49" s="6" t="str">
        <f>IFERROR(_xlfn.TEXTAFTER(_xlfn.TEXTBEFORE(E2049," PER"),"USD ")," ")</f>
        <v xml:space="preserve"> </v>
      </c>
      <c r="M2049" s="6" t="e">
        <f t="shared" si="156"/>
        <v>#VALUE!</v>
      </c>
      <c r="N2049" s="6">
        <v>10800</v>
      </c>
      <c r="O2049" s="6" t="s">
        <v>1081</v>
      </c>
      <c r="P2049" s="6">
        <v>97.808183330000006</v>
      </c>
      <c r="Q2049" s="6">
        <v>1056328.3799999999</v>
      </c>
      <c r="R2049" s="6">
        <v>1.484190946</v>
      </c>
      <c r="S2049" s="6">
        <v>16029.262220000001</v>
      </c>
      <c r="T2049" s="27">
        <v>180611</v>
      </c>
      <c r="U2049" s="6">
        <f t="shared" si="157"/>
        <v>99.292374276000004</v>
      </c>
      <c r="V2049" s="6">
        <f t="shared" si="158"/>
        <v>2017</v>
      </c>
      <c r="W2049" s="10" t="str">
        <f>IFERROR(VLOOKUP(VALUE(D2049),'HSN Lookup'!$A:$B,2,0),"Unknown")</f>
        <v>Household Steel Items</v>
      </c>
      <c r="X2049" s="6" t="str">
        <f t="shared" si="159"/>
        <v>Other</v>
      </c>
    </row>
    <row r="2050" spans="1:24">
      <c r="A2050" s="25" t="s">
        <v>24</v>
      </c>
      <c r="B2050" s="6" t="s">
        <v>2715</v>
      </c>
      <c r="C2050" s="6" t="s">
        <v>26</v>
      </c>
      <c r="D2050" s="26" t="s">
        <v>32</v>
      </c>
      <c r="E2050" s="6" t="s">
        <v>2718</v>
      </c>
      <c r="F2050" s="6"/>
      <c r="G2050" s="6" t="str" cm="1">
        <f t="array" ref="G2050">_xlfn.LET(
 _xlpm.txt, TRIM(E2050),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2050" s="6" t="str">
        <f t="shared" ref="H2050:H2080" si="160">IFERROR(
    IF(
       AND(ISNUMBER(FIND("(",E2050)),
           NOT(ISNUMBER(SEARCH("QTY", _xlfn.TEXTBEFORE(_xlfn.TEXTAFTER(E2050,"("), ")"))))
       ),
       _xlfn.TEXTBEFORE(_xlfn.TEXTAFTER(E2050,"("), ")"),
       LEFT(E2050, FIND(" ", E2050 &amp; " ") - 1)
    ),
"")</f>
        <v>TOTAL NET WT .1772.71 KGS</v>
      </c>
      <c r="I2050" s="6" t="str" cm="1">
        <f t="array" ref="I2050">_xlfn.LET(
 _xlpm.txt, E2050,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50" s="6" t="str" cm="1">
        <f t="array" ref="J2050">_xlfn.LET(
 _xlpm.txt, E2050,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50" s="6" t="e" cm="1">
        <f t="array" ref="K2050">_xlfn.LET(
 _xlpm.txt, E2050,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50" s="6" t="str">
        <f>IFERROR(_xlfn.TEXTAFTER(_xlfn.TEXTBEFORE(E2050," PER"),"USD ")," ")</f>
        <v xml:space="preserve"> </v>
      </c>
      <c r="M2050" s="6" t="e">
        <f t="shared" ref="M2050:M2080" si="161">IF(OR(K2050="PCS",K2050="PC",K2050="NOS"),"PCS",
IF(OR(K2050="SET",K2050="SETS"),"SET",
IF(K2050="PKT","PACK","OTHER")))</f>
        <v>#VALUE!</v>
      </c>
      <c r="N2050" s="6">
        <v>10188</v>
      </c>
      <c r="O2050" s="6" t="s">
        <v>1081</v>
      </c>
      <c r="P2050" s="6">
        <v>81.483859440000003</v>
      </c>
      <c r="Q2050" s="6">
        <v>830157.56</v>
      </c>
      <c r="R2050" s="6">
        <v>1.2364773819999999</v>
      </c>
      <c r="S2050" s="6">
        <v>12597.23156</v>
      </c>
      <c r="T2050" s="27">
        <v>141940.4</v>
      </c>
      <c r="U2050" s="6">
        <f t="shared" ref="U2050:U2080" si="162">P2050+R2050</f>
        <v>82.720336822000007</v>
      </c>
      <c r="V2050" s="6">
        <f t="shared" ref="V2050:V2080" si="163">YEAR(B2050)</f>
        <v>2017</v>
      </c>
      <c r="W2050" s="10" t="str">
        <f>IFERROR(VLOOKUP(VALUE(D2050),'HSN Lookup'!$A:$B,2,0),"Unknown")</f>
        <v>Household Steel Items</v>
      </c>
      <c r="X2050" s="6" t="str">
        <f t="shared" ref="X2050:X2080" si="164">IF(ISNUMBER(SEARCH("SCRUBBER",G2050)),"Scrubber",
 IF(ISNUMBER(SEARCH("STRAINER",G2050)),"Tea Strainer",
 IF(ISNUMBER(SEARCH("BASKET",G2050)),"Basket",
 IF(ISNUMBER(SEARCH("HANGER",G2050)),"Hanger",
 IF(ISNUMBER(SEARCH("STAND",G2050)),"Cloth Stand",
 IF(ISNUMBER(SEARCH("SPRINKLER",G2050)),"Sprinkler",
 IF(ISNUMBER(SEARCH("HOLDER",G2050)),"Holder",
 IF(ISNUMBER(SEARCH("LUNCH BOX",G2050)),"Lunch Box",
 "Other"))))))))</f>
        <v>Other</v>
      </c>
    </row>
    <row r="2051" spans="1:24">
      <c r="A2051" s="25" t="s">
        <v>24</v>
      </c>
      <c r="B2051" s="6" t="s">
        <v>2719</v>
      </c>
      <c r="C2051" s="6" t="s">
        <v>26</v>
      </c>
      <c r="D2051" s="26" t="s">
        <v>32</v>
      </c>
      <c r="E2051" s="6" t="s">
        <v>2720</v>
      </c>
      <c r="F2051" s="6"/>
      <c r="G2051" s="6" t="str" cm="1">
        <f t="array" ref="G2051">_xlfn.LET(
 _xlpm.txt, TRIM(E2051),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EGG BEATER -MP-217</v>
      </c>
      <c r="H2051" s="6" t="str">
        <f t="shared" si="160"/>
        <v>TOTAL NET WT.530.35 KGS</v>
      </c>
      <c r="I2051" s="6" t="str" cm="1">
        <f t="array" ref="I2051">_xlfn.LET(
 _xlpm.txt, E2051,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51" s="6" t="str" cm="1">
        <f t="array" ref="J2051">_xlfn.LET(
 _xlpm.txt, E2051,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51" s="6" t="e" cm="1">
        <f t="array" ref="K2051">_xlfn.LET(
 _xlpm.txt, E2051,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51" s="6" t="str">
        <f>IFERROR(_xlfn.TEXTAFTER(_xlfn.TEXTBEFORE(E2051," PER"),"USD ")," ")</f>
        <v xml:space="preserve"> </v>
      </c>
      <c r="M2051" s="6" t="e">
        <f t="shared" si="161"/>
        <v>#VALUE!</v>
      </c>
      <c r="N2051" s="6">
        <v>10199</v>
      </c>
      <c r="O2051" s="6" t="s">
        <v>1081</v>
      </c>
      <c r="P2051" s="6">
        <v>18.208921459999999</v>
      </c>
      <c r="Q2051" s="6">
        <v>185712.79</v>
      </c>
      <c r="R2051" s="6">
        <v>0.27631140300000001</v>
      </c>
      <c r="S2051" s="6">
        <v>2818.1</v>
      </c>
      <c r="T2051" s="27">
        <v>31753.200000000001</v>
      </c>
      <c r="U2051" s="6">
        <f t="shared" si="162"/>
        <v>18.485232863</v>
      </c>
      <c r="V2051" s="6">
        <f t="shared" si="163"/>
        <v>2017</v>
      </c>
      <c r="W2051" s="10" t="str">
        <f>IFERROR(VLOOKUP(VALUE(D2051),'HSN Lookup'!$A:$B,2,0),"Unknown")</f>
        <v>Household Steel Items</v>
      </c>
      <c r="X2051" s="6" t="str">
        <f t="shared" si="164"/>
        <v>Other</v>
      </c>
    </row>
    <row r="2052" spans="1:24">
      <c r="A2052" s="25" t="s">
        <v>24</v>
      </c>
      <c r="B2052" s="6" t="s">
        <v>2719</v>
      </c>
      <c r="C2052" s="6" t="s">
        <v>26</v>
      </c>
      <c r="D2052" s="26" t="s">
        <v>32</v>
      </c>
      <c r="E2052" s="6" t="s">
        <v>2721</v>
      </c>
      <c r="F2052" s="6"/>
      <c r="G2052" s="6" t="str" cm="1">
        <f t="array" ref="G2052">_xlfn.LET(
 _xlpm.txt, TRIM(E2052),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CORNER STAND-MP-103</v>
      </c>
      <c r="H2052" s="6" t="str">
        <f t="shared" si="160"/>
        <v>TOTAL 1634.52 KGS</v>
      </c>
      <c r="I2052" s="6" t="str" cm="1">
        <f t="array" ref="I2052">_xlfn.LET(
 _xlpm.txt, E2052,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52" s="6" t="str" cm="1">
        <f t="array" ref="J2052">_xlfn.LET(
 _xlpm.txt, E2052,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52" s="6" t="e" cm="1">
        <f t="array" ref="K2052">_xlfn.LET(
 _xlpm.txt, E2052,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52" s="6" t="str">
        <f>IFERROR(_xlfn.TEXTAFTER(_xlfn.TEXTBEFORE(E2052," PER"),"USD ")," ")</f>
        <v xml:space="preserve"> </v>
      </c>
      <c r="M2052" s="6" t="e">
        <f t="shared" si="161"/>
        <v>#VALUE!</v>
      </c>
      <c r="N2052" s="6">
        <v>6168</v>
      </c>
      <c r="O2052" s="6" t="s">
        <v>1081</v>
      </c>
      <c r="P2052" s="6">
        <v>50.351536959999997</v>
      </c>
      <c r="Q2052" s="6">
        <v>310568.28000000003</v>
      </c>
      <c r="R2052" s="6">
        <v>0.76405974200000004</v>
      </c>
      <c r="S2052" s="6">
        <v>4712.7204860000002</v>
      </c>
      <c r="T2052" s="27">
        <v>53100.9</v>
      </c>
      <c r="U2052" s="6">
        <f t="shared" si="162"/>
        <v>51.115596701999998</v>
      </c>
      <c r="V2052" s="6">
        <f t="shared" si="163"/>
        <v>2017</v>
      </c>
      <c r="W2052" s="10" t="str">
        <f>IFERROR(VLOOKUP(VALUE(D2052),'HSN Lookup'!$A:$B,2,0),"Unknown")</f>
        <v>Household Steel Items</v>
      </c>
      <c r="X2052" s="6" t="str">
        <f t="shared" si="164"/>
        <v>Cloth Stand</v>
      </c>
    </row>
    <row r="2053" spans="1:24">
      <c r="A2053" s="25" t="s">
        <v>24</v>
      </c>
      <c r="B2053" s="6" t="s">
        <v>2719</v>
      </c>
      <c r="C2053" s="6" t="s">
        <v>26</v>
      </c>
      <c r="D2053" s="26" t="s">
        <v>32</v>
      </c>
      <c r="E2053" s="6" t="s">
        <v>2722</v>
      </c>
      <c r="F2053" s="6"/>
      <c r="G2053" s="6" t="str" cm="1">
        <f t="array" ref="G2053">_xlfn.LET(
 _xlpm.txt, TRIM(E2053),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CORNER STAND- MP-103</v>
      </c>
      <c r="H2053" s="6" t="str">
        <f t="shared" si="160"/>
        <v>TOTAL NET WT.1545.48 KGS</v>
      </c>
      <c r="I2053" s="6" t="str" cm="1">
        <f t="array" ref="I2053">_xlfn.LET(
 _xlpm.txt, E2053,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53" s="6" t="str" cm="1">
        <f t="array" ref="J2053">_xlfn.LET(
 _xlpm.txt, E2053,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53" s="6" t="e" cm="1">
        <f t="array" ref="K2053">_xlfn.LET(
 _xlpm.txt, E2053,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53" s="6" t="str">
        <f>IFERROR(_xlfn.TEXTAFTER(_xlfn.TEXTBEFORE(E2053," PER"),"USD ")," ")</f>
        <v xml:space="preserve"> </v>
      </c>
      <c r="M2053" s="6" t="e">
        <f t="shared" si="161"/>
        <v>#VALUE!</v>
      </c>
      <c r="N2053" s="6">
        <v>5832</v>
      </c>
      <c r="O2053" s="6" t="s">
        <v>1081</v>
      </c>
      <c r="P2053" s="6">
        <v>50.704988</v>
      </c>
      <c r="Q2053" s="6">
        <v>295711.49</v>
      </c>
      <c r="R2053" s="6">
        <v>0.76942318700000001</v>
      </c>
      <c r="S2053" s="6">
        <v>4487.2760239999998</v>
      </c>
      <c r="T2053" s="27">
        <v>50560.800000000003</v>
      </c>
      <c r="U2053" s="6">
        <f t="shared" si="162"/>
        <v>51.474411187000001</v>
      </c>
      <c r="V2053" s="6">
        <f t="shared" si="163"/>
        <v>2017</v>
      </c>
      <c r="W2053" s="10" t="str">
        <f>IFERROR(VLOOKUP(VALUE(D2053),'HSN Lookup'!$A:$B,2,0),"Unknown")</f>
        <v>Household Steel Items</v>
      </c>
      <c r="X2053" s="6" t="str">
        <f t="shared" si="164"/>
        <v>Cloth Stand</v>
      </c>
    </row>
    <row r="2054" spans="1:24">
      <c r="A2054" s="25" t="s">
        <v>24</v>
      </c>
      <c r="B2054" s="6" t="s">
        <v>2719</v>
      </c>
      <c r="C2054" s="6" t="s">
        <v>26</v>
      </c>
      <c r="D2054" s="26" t="s">
        <v>32</v>
      </c>
      <c r="E2054" s="6" t="s">
        <v>2723</v>
      </c>
      <c r="F2054" s="6"/>
      <c r="G2054" s="6" t="str" cm="1">
        <f t="array" ref="G2054">_xlfn.LET(
 _xlpm.txt, TRIM(E2054),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SPOON HOLDER ROUND-MP-96</v>
      </c>
      <c r="H2054" s="6" t="str">
        <f t="shared" si="160"/>
        <v>TOTAL 3426.98 KGS</v>
      </c>
      <c r="I2054" s="6" t="str" cm="1">
        <f t="array" ref="I2054">_xlfn.LET(
 _xlpm.txt, E2054,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54" s="6" t="str" cm="1">
        <f t="array" ref="J2054">_xlfn.LET(
 _xlpm.txt, E2054,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54" s="6" t="e" cm="1">
        <f t="array" ref="K2054">_xlfn.LET(
 _xlpm.txt, E2054,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54" s="6" t="str">
        <f>IFERROR(_xlfn.TEXTAFTER(_xlfn.TEXTBEFORE(E2054," PER"),"USD ")," ")</f>
        <v xml:space="preserve"> </v>
      </c>
      <c r="M2054" s="6" t="e">
        <f t="shared" si="161"/>
        <v>#VALUE!</v>
      </c>
      <c r="N2054" s="6">
        <v>15299</v>
      </c>
      <c r="O2054" s="6" t="s">
        <v>1081</v>
      </c>
      <c r="P2054" s="6">
        <v>45.382234130000001</v>
      </c>
      <c r="Q2054" s="6">
        <v>694302.8</v>
      </c>
      <c r="R2054" s="6">
        <v>0.688653022</v>
      </c>
      <c r="S2054" s="6">
        <v>10535.702579999999</v>
      </c>
      <c r="T2054" s="27">
        <v>118711.9</v>
      </c>
      <c r="U2054" s="6">
        <f t="shared" si="162"/>
        <v>46.070887151999997</v>
      </c>
      <c r="V2054" s="6">
        <f t="shared" si="163"/>
        <v>2017</v>
      </c>
      <c r="W2054" s="10" t="str">
        <f>IFERROR(VLOOKUP(VALUE(D2054),'HSN Lookup'!$A:$B,2,0),"Unknown")</f>
        <v>Household Steel Items</v>
      </c>
      <c r="X2054" s="6" t="str">
        <f t="shared" si="164"/>
        <v>Holder</v>
      </c>
    </row>
    <row r="2055" spans="1:24">
      <c r="A2055" s="25" t="s">
        <v>24</v>
      </c>
      <c r="B2055" s="6" t="s">
        <v>2724</v>
      </c>
      <c r="C2055" s="6" t="s">
        <v>26</v>
      </c>
      <c r="D2055" s="26" t="s">
        <v>32</v>
      </c>
      <c r="E2055" s="6" t="s">
        <v>2725</v>
      </c>
      <c r="F2055" s="6"/>
      <c r="G2055" s="6" t="str" cm="1">
        <f t="array" ref="G2055">_xlfn.LET(
 _xlpm.txt, TRIM(E2055),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2055" s="6" t="str">
        <f t="shared" si="160"/>
        <v>TOTAL NET WT . 1922.40KGS</v>
      </c>
      <c r="I2055" s="6" t="str" cm="1">
        <f t="array" ref="I2055">_xlfn.LET(
 _xlpm.txt, E2055,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55" s="6" t="str" cm="1">
        <f t="array" ref="J2055">_xlfn.LET(
 _xlpm.txt, E2055,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55" s="6" t="e" cm="1">
        <f t="array" ref="K2055">_xlfn.LET(
 _xlpm.txt, E2055,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55" s="6" t="str">
        <f>IFERROR(_xlfn.TEXTAFTER(_xlfn.TEXTBEFORE(E2055," PER"),"USD ")," ")</f>
        <v xml:space="preserve"> </v>
      </c>
      <c r="M2055" s="6" t="e">
        <f t="shared" si="161"/>
        <v>#VALUE!</v>
      </c>
      <c r="N2055" s="6">
        <v>10800</v>
      </c>
      <c r="O2055" s="6" t="s">
        <v>1081</v>
      </c>
      <c r="P2055" s="6">
        <v>81.690548149999998</v>
      </c>
      <c r="Q2055" s="6">
        <v>882257.92000000004</v>
      </c>
      <c r="R2055" s="6">
        <v>1.2339961960000001</v>
      </c>
      <c r="S2055" s="6">
        <v>13327.15891</v>
      </c>
      <c r="T2055" s="27">
        <v>150848.4</v>
      </c>
      <c r="U2055" s="6">
        <f t="shared" si="162"/>
        <v>82.924544346000005</v>
      </c>
      <c r="V2055" s="6">
        <f t="shared" si="163"/>
        <v>2017</v>
      </c>
      <c r="W2055" s="10" t="str">
        <f>IFERROR(VLOOKUP(VALUE(D2055),'HSN Lookup'!$A:$B,2,0),"Unknown")</f>
        <v>Household Steel Items</v>
      </c>
      <c r="X2055" s="6" t="str">
        <f t="shared" si="164"/>
        <v>Other</v>
      </c>
    </row>
    <row r="2056" spans="1:24">
      <c r="A2056" s="25" t="s">
        <v>24</v>
      </c>
      <c r="B2056" s="6" t="s">
        <v>2724</v>
      </c>
      <c r="C2056" s="6" t="s">
        <v>26</v>
      </c>
      <c r="D2056" s="26" t="s">
        <v>32</v>
      </c>
      <c r="E2056" s="6" t="s">
        <v>2726</v>
      </c>
      <c r="F2056" s="6"/>
      <c r="G2056" s="6" t="str" cm="1">
        <f t="array" ref="G2056">_xlfn.LET(
 _xlpm.txt, TRIM(E2056),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2056" s="6" t="str">
        <f t="shared" si="160"/>
        <v>TOTAL NET WT. 1245.60KGS</v>
      </c>
      <c r="I2056" s="6" t="str" cm="1">
        <f t="array" ref="I2056">_xlfn.LET(
 _xlpm.txt, E2056,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56" s="6" t="str" cm="1">
        <f t="array" ref="J2056">_xlfn.LET(
 _xlpm.txt, E2056,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56" s="6" t="e" cm="1">
        <f t="array" ref="K2056">_xlfn.LET(
 _xlpm.txt, E2056,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56" s="6" t="str">
        <f>IFERROR(_xlfn.TEXTAFTER(_xlfn.TEXTBEFORE(E2056," PER"),"USD ")," ")</f>
        <v xml:space="preserve"> </v>
      </c>
      <c r="M2056" s="6" t="e">
        <f t="shared" si="161"/>
        <v>#VALUE!</v>
      </c>
      <c r="N2056" s="6">
        <v>7200</v>
      </c>
      <c r="O2056" s="6" t="s">
        <v>1081</v>
      </c>
      <c r="P2056" s="6">
        <v>74.094638889999999</v>
      </c>
      <c r="Q2056" s="6">
        <v>533481.4</v>
      </c>
      <c r="R2056" s="6">
        <v>1.1192543639999999</v>
      </c>
      <c r="S2056" s="6">
        <v>8058.6314199999997</v>
      </c>
      <c r="T2056" s="27">
        <v>91214.7</v>
      </c>
      <c r="U2056" s="6">
        <f t="shared" si="162"/>
        <v>75.213893253999998</v>
      </c>
      <c r="V2056" s="6">
        <f t="shared" si="163"/>
        <v>2017</v>
      </c>
      <c r="W2056" s="10" t="str">
        <f>IFERROR(VLOOKUP(VALUE(D2056),'HSN Lookup'!$A:$B,2,0),"Unknown")</f>
        <v>Household Steel Items</v>
      </c>
      <c r="X2056" s="6" t="str">
        <f t="shared" si="164"/>
        <v>Other</v>
      </c>
    </row>
    <row r="2057" spans="1:24">
      <c r="A2057" s="25" t="s">
        <v>24</v>
      </c>
      <c r="B2057" s="6" t="s">
        <v>2727</v>
      </c>
      <c r="C2057" s="6" t="s">
        <v>26</v>
      </c>
      <c r="D2057" s="26" t="s">
        <v>29</v>
      </c>
      <c r="E2057" s="6" t="s">
        <v>2728</v>
      </c>
      <c r="F2057" s="6"/>
      <c r="G2057" s="6" t="str" cm="1">
        <f t="array" ref="G2057">_xlfn.LET(
 _xlpm.txt, TRIM(E2057),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3PCS SET-ANGW11</v>
      </c>
      <c r="H2057" s="6" t="str">
        <f t="shared" si="160"/>
        <v>TOTAL NET WT.7344 KGS</v>
      </c>
      <c r="I2057" s="6" t="str" cm="1">
        <f t="array" ref="I2057">_xlfn.LET(
 _xlpm.txt, E2057,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57" s="6" t="str" cm="1">
        <f t="array" ref="J2057">_xlfn.LET(
 _xlpm.txt, E2057,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57" s="6" t="e" cm="1">
        <f t="array" ref="K2057">_xlfn.LET(
 _xlpm.txt, E2057,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57" s="6" t="str">
        <f>IFERROR(_xlfn.TEXTAFTER(_xlfn.TEXTBEFORE(E2057," PER"),"USD ")," ")</f>
        <v xml:space="preserve"> </v>
      </c>
      <c r="M2057" s="6" t="e">
        <f t="shared" si="161"/>
        <v>#VALUE!</v>
      </c>
      <c r="N2057" s="6">
        <v>117504</v>
      </c>
      <c r="O2057" s="6" t="s">
        <v>2199</v>
      </c>
      <c r="P2057" s="6">
        <v>10.685008849999999</v>
      </c>
      <c r="Q2057" s="6">
        <v>1255531.28</v>
      </c>
      <c r="R2057" s="6">
        <v>0.15794543799999999</v>
      </c>
      <c r="S2057" s="6">
        <v>18559.220689999998</v>
      </c>
      <c r="T2057" s="27">
        <v>214670.8</v>
      </c>
      <c r="U2057" s="6">
        <f t="shared" si="162"/>
        <v>10.842954288</v>
      </c>
      <c r="V2057" s="6">
        <f t="shared" si="163"/>
        <v>2017</v>
      </c>
      <c r="W2057" s="10" t="str">
        <f>IFERROR(VLOOKUP(VALUE(D2057),'HSN Lookup'!$A:$B,2,0),"Unknown")</f>
        <v>Steel Scrubbers</v>
      </c>
      <c r="X2057" s="6" t="str">
        <f t="shared" si="164"/>
        <v>Scrubber</v>
      </c>
    </row>
    <row r="2058" spans="1:24">
      <c r="A2058" s="25" t="s">
        <v>24</v>
      </c>
      <c r="B2058" s="6" t="s">
        <v>2729</v>
      </c>
      <c r="C2058" s="6" t="s">
        <v>26</v>
      </c>
      <c r="D2058" s="26" t="s">
        <v>101</v>
      </c>
      <c r="E2058" s="6" t="s">
        <v>2730</v>
      </c>
      <c r="F2058" s="6" t="str">
        <f>LEFT(E2058, FIND(" ", E2058)-1)</f>
        <v>SS</v>
      </c>
      <c r="G2058" s="6" t="str" cm="1">
        <f t="array" ref="G2058">_xlfn.LET(
 _xlpm.txt, TRIM(E2058),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1000ML-KWP-1000B</v>
      </c>
      <c r="H2058" s="6" t="str">
        <f t="shared" si="160"/>
        <v>TOTAL NET WT.2080 KGS</v>
      </c>
      <c r="I2058" s="6" t="str" cm="1">
        <f t="array" ref="I2058">_xlfn.LET(
 _xlpm.txt, E2058,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58" s="6" t="str" cm="1">
        <f t="array" ref="J2058">_xlfn.LET(
 _xlpm.txt, E2058,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58" s="6" t="e" cm="1">
        <f t="array" ref="K2058">_xlfn.LET(
 _xlpm.txt, E2058,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58" s="6" t="str">
        <f>IFERROR(_xlfn.TEXTAFTER(_xlfn.TEXTBEFORE(E2058," PER"),"USD ")," ")</f>
        <v xml:space="preserve"> </v>
      </c>
      <c r="M2058" s="6" t="e">
        <f t="shared" si="161"/>
        <v>#VALUE!</v>
      </c>
      <c r="N2058" s="6">
        <v>8952</v>
      </c>
      <c r="O2058" s="6" t="s">
        <v>1081</v>
      </c>
      <c r="P2058" s="6">
        <v>115.4871146</v>
      </c>
      <c r="Q2058" s="6">
        <v>1033840.65</v>
      </c>
      <c r="R2058" s="6">
        <v>1.688408108</v>
      </c>
      <c r="S2058" s="6">
        <v>15114.62939</v>
      </c>
      <c r="T2058" s="27">
        <v>176766.2</v>
      </c>
      <c r="U2058" s="6">
        <f t="shared" si="162"/>
        <v>117.175522708</v>
      </c>
      <c r="V2058" s="6">
        <f t="shared" si="163"/>
        <v>2017</v>
      </c>
      <c r="W2058" s="10" t="str">
        <f>IFERROR(VLOOKUP(VALUE(D2058),'HSN Lookup'!$A:$B,2,0),"Unknown")</f>
        <v>Kitchen Filters</v>
      </c>
      <c r="X2058" s="6" t="str">
        <f t="shared" si="164"/>
        <v>Other</v>
      </c>
    </row>
    <row r="2059" spans="1:24">
      <c r="A2059" s="25" t="s">
        <v>24</v>
      </c>
      <c r="B2059" s="6" t="s">
        <v>2729</v>
      </c>
      <c r="C2059" s="6" t="s">
        <v>26</v>
      </c>
      <c r="D2059" s="26" t="s">
        <v>101</v>
      </c>
      <c r="E2059" s="6" t="s">
        <v>2731</v>
      </c>
      <c r="F2059" s="6" t="str">
        <f>LEFT(E2059, FIND(" ", E2059)-1)</f>
        <v>SS</v>
      </c>
      <c r="G2059" s="6" t="str" cm="1">
        <f t="array" ref="G2059">_xlfn.LET(
 _xlpm.txt, TRIM(E2059),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600ML-KWP-600B</v>
      </c>
      <c r="H2059" s="6" t="str">
        <f t="shared" si="160"/>
        <v>TOTAL NET WT.927.60 KGS</v>
      </c>
      <c r="I2059" s="6" t="str" cm="1">
        <f t="array" ref="I2059">_xlfn.LET(
 _xlpm.txt, E2059,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59" s="6" t="str" cm="1">
        <f t="array" ref="J2059">_xlfn.LET(
 _xlpm.txt, E2059,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59" s="6" t="e" cm="1">
        <f t="array" ref="K2059">_xlfn.LET(
 _xlpm.txt, E2059,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59" s="6" t="str">
        <f>IFERROR(_xlfn.TEXTAFTER(_xlfn.TEXTBEFORE(E2059," PER"),"USD ")," ")</f>
        <v xml:space="preserve"> </v>
      </c>
      <c r="M2059" s="6" t="e">
        <f t="shared" si="161"/>
        <v>#VALUE!</v>
      </c>
      <c r="N2059" s="6">
        <v>5000</v>
      </c>
      <c r="O2059" s="6" t="s">
        <v>1081</v>
      </c>
      <c r="P2059" s="6">
        <v>94.615397999999999</v>
      </c>
      <c r="Q2059" s="6">
        <v>473076.99</v>
      </c>
      <c r="R2059" s="6">
        <v>1.3832660530000001</v>
      </c>
      <c r="S2059" s="6">
        <v>6916.3302629999998</v>
      </c>
      <c r="T2059" s="27">
        <v>80886.7</v>
      </c>
      <c r="U2059" s="6">
        <f t="shared" si="162"/>
        <v>95.998664052999999</v>
      </c>
      <c r="V2059" s="6">
        <f t="shared" si="163"/>
        <v>2017</v>
      </c>
      <c r="W2059" s="10" t="str">
        <f>IFERROR(VLOOKUP(VALUE(D2059),'HSN Lookup'!$A:$B,2,0),"Unknown")</f>
        <v>Kitchen Filters</v>
      </c>
      <c r="X2059" s="6" t="str">
        <f t="shared" si="164"/>
        <v>Other</v>
      </c>
    </row>
    <row r="2060" spans="1:24">
      <c r="A2060" s="25" t="s">
        <v>24</v>
      </c>
      <c r="B2060" s="6" t="s">
        <v>2729</v>
      </c>
      <c r="C2060" s="6" t="s">
        <v>26</v>
      </c>
      <c r="D2060" s="26" t="s">
        <v>101</v>
      </c>
      <c r="E2060" s="6" t="s">
        <v>2732</v>
      </c>
      <c r="F2060" s="6" t="str">
        <f>LEFT(E2060, FIND(" ", E2060)-1)</f>
        <v>SS</v>
      </c>
      <c r="G2060" s="6" t="str" cm="1">
        <f t="array" ref="G2060">_xlfn.LET(
 _xlpm.txt, TRIM(E2060),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1000ML-KWP-1000B</v>
      </c>
      <c r="H2060" s="6" t="str">
        <f t="shared" si="160"/>
        <v>TOTAL NET WT.2105 KGS</v>
      </c>
      <c r="I2060" s="6" t="str" cm="1">
        <f t="array" ref="I2060">_xlfn.LET(
 _xlpm.txt, E2060,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60" s="6" t="str" cm="1">
        <f t="array" ref="J2060">_xlfn.LET(
 _xlpm.txt, E2060,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60" s="6" t="e" cm="1">
        <f t="array" ref="K2060">_xlfn.LET(
 _xlpm.txt, E2060,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60" s="6" t="str">
        <f>IFERROR(_xlfn.TEXTAFTER(_xlfn.TEXTBEFORE(E2060," PER"),"USD ")," ")</f>
        <v xml:space="preserve"> </v>
      </c>
      <c r="M2060" s="6" t="e">
        <f t="shared" si="161"/>
        <v>#VALUE!</v>
      </c>
      <c r="N2060" s="6">
        <v>9000</v>
      </c>
      <c r="O2060" s="6" t="s">
        <v>1081</v>
      </c>
      <c r="P2060" s="6">
        <v>115.4864422</v>
      </c>
      <c r="Q2060" s="6">
        <v>1039377.98</v>
      </c>
      <c r="R2060" s="6">
        <v>1.688398278</v>
      </c>
      <c r="S2060" s="6">
        <v>15195.584500000001</v>
      </c>
      <c r="T2060" s="27">
        <v>177712.8</v>
      </c>
      <c r="U2060" s="6">
        <f t="shared" si="162"/>
        <v>117.17484047799999</v>
      </c>
      <c r="V2060" s="6">
        <f t="shared" si="163"/>
        <v>2017</v>
      </c>
      <c r="W2060" s="10" t="str">
        <f>IFERROR(VLOOKUP(VALUE(D2060),'HSN Lookup'!$A:$B,2,0),"Unknown")</f>
        <v>Kitchen Filters</v>
      </c>
      <c r="X2060" s="6" t="str">
        <f t="shared" si="164"/>
        <v>Other</v>
      </c>
    </row>
    <row r="2061" spans="1:24">
      <c r="A2061" s="25" t="s">
        <v>24</v>
      </c>
      <c r="B2061" s="6" t="s">
        <v>2729</v>
      </c>
      <c r="C2061" s="6" t="s">
        <v>26</v>
      </c>
      <c r="D2061" s="26" t="s">
        <v>101</v>
      </c>
      <c r="E2061" s="6" t="s">
        <v>2733</v>
      </c>
      <c r="F2061" s="6" t="str">
        <f>LEFT(E2061, FIND(" ", E2061)-1)</f>
        <v>SS</v>
      </c>
      <c r="G2061" s="6" t="str" cm="1">
        <f t="array" ref="G2061">_xlfn.LET(
 _xlpm.txt, TRIM(E2061),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OIL POT 600ML-KWP-600B</v>
      </c>
      <c r="H2061" s="6" t="str">
        <f t="shared" si="160"/>
        <v>TOTAL NET WT.930.50 KGS</v>
      </c>
      <c r="I2061" s="6" t="str" cm="1">
        <f t="array" ref="I2061">_xlfn.LET(
 _xlpm.txt, E2061,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61" s="6" t="str" cm="1">
        <f t="array" ref="J2061">_xlfn.LET(
 _xlpm.txt, E2061,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61" s="6" t="e" cm="1">
        <f t="array" ref="K2061">_xlfn.LET(
 _xlpm.txt, E2061,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61" s="6" t="str">
        <f>IFERROR(_xlfn.TEXTAFTER(_xlfn.TEXTBEFORE(E2061," PER"),"USD ")," ")</f>
        <v xml:space="preserve"> </v>
      </c>
      <c r="M2061" s="6" t="e">
        <f t="shared" si="161"/>
        <v>#VALUE!</v>
      </c>
      <c r="N2061" s="6">
        <v>5020</v>
      </c>
      <c r="O2061" s="6" t="s">
        <v>1081</v>
      </c>
      <c r="P2061" s="6">
        <v>94.6159502</v>
      </c>
      <c r="Q2061" s="6">
        <v>474972.07</v>
      </c>
      <c r="R2061" s="6">
        <v>1.3832741260000001</v>
      </c>
      <c r="S2061" s="6">
        <v>6944.0361110000003</v>
      </c>
      <c r="T2061" s="27">
        <v>81210.8</v>
      </c>
      <c r="U2061" s="6">
        <f t="shared" si="162"/>
        <v>95.999224326000004</v>
      </c>
      <c r="V2061" s="6">
        <f t="shared" si="163"/>
        <v>2017</v>
      </c>
      <c r="W2061" s="10" t="str">
        <f>IFERROR(VLOOKUP(VALUE(D2061),'HSN Lookup'!$A:$B,2,0),"Unknown")</f>
        <v>Kitchen Filters</v>
      </c>
      <c r="X2061" s="6" t="str">
        <f t="shared" si="164"/>
        <v>Other</v>
      </c>
    </row>
    <row r="2062" spans="1:24">
      <c r="A2062" s="25" t="s">
        <v>24</v>
      </c>
      <c r="B2062" s="6" t="s">
        <v>2734</v>
      </c>
      <c r="C2062" s="6" t="s">
        <v>26</v>
      </c>
      <c r="D2062" s="26" t="s">
        <v>32</v>
      </c>
      <c r="E2062" s="6" t="s">
        <v>2735</v>
      </c>
      <c r="F2062" s="6"/>
      <c r="G2062" s="6" t="str" cm="1">
        <f t="array" ref="G2062">_xlfn.LET(
 _xlpm.txt, TRIM(E2062),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2 LAYER-6504</v>
      </c>
      <c r="H2062" s="6" t="str">
        <f t="shared" si="160"/>
        <v>TOTAL NET WT.5740 KGS</v>
      </c>
      <c r="I2062" s="6" t="str" cm="1">
        <f t="array" ref="I2062">_xlfn.LET(
 _xlpm.txt, E2062,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62" s="6" t="str" cm="1">
        <f t="array" ref="J2062">_xlfn.LET(
 _xlpm.txt, E2062,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62" s="6" t="e" cm="1">
        <f t="array" ref="K2062">_xlfn.LET(
 _xlpm.txt, E2062,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62" s="6" t="str">
        <f>IFERROR(_xlfn.TEXTAFTER(_xlfn.TEXTBEFORE(E2062," PER"),"USD ")," ")</f>
        <v xml:space="preserve"> </v>
      </c>
      <c r="M2062" s="6" t="e">
        <f t="shared" si="161"/>
        <v>#VALUE!</v>
      </c>
      <c r="N2062" s="6">
        <v>12000</v>
      </c>
      <c r="O2062" s="6" t="s">
        <v>1081</v>
      </c>
      <c r="P2062" s="6">
        <v>180.00056670000001</v>
      </c>
      <c r="Q2062" s="6">
        <v>2160006.7999999998</v>
      </c>
      <c r="R2062" s="6">
        <v>2.6315872320000002</v>
      </c>
      <c r="S2062" s="6">
        <v>31579.046780000001</v>
      </c>
      <c r="T2062" s="27">
        <v>369317.9</v>
      </c>
      <c r="U2062" s="6">
        <f t="shared" si="162"/>
        <v>182.63215393199999</v>
      </c>
      <c r="V2062" s="6">
        <f t="shared" si="163"/>
        <v>2017</v>
      </c>
      <c r="W2062" s="10" t="str">
        <f>IFERROR(VLOOKUP(VALUE(D2062),'HSN Lookup'!$A:$B,2,0),"Unknown")</f>
        <v>Household Steel Items</v>
      </c>
      <c r="X2062" s="6" t="str">
        <f t="shared" si="164"/>
        <v>Lunch Box</v>
      </c>
    </row>
    <row r="2063" spans="1:24">
      <c r="A2063" s="25" t="s">
        <v>24</v>
      </c>
      <c r="B2063" s="6" t="s">
        <v>2734</v>
      </c>
      <c r="C2063" s="6" t="s">
        <v>26</v>
      </c>
      <c r="D2063" s="26" t="s">
        <v>32</v>
      </c>
      <c r="E2063" s="6" t="s">
        <v>2736</v>
      </c>
      <c r="F2063" s="6"/>
      <c r="G2063" s="6" t="str" cm="1">
        <f t="array" ref="G2063">_xlfn.LET(
 _xlpm.txt, TRIM(E2063),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GRATER WITH HANDLE -DS-25</v>
      </c>
      <c r="H2063" s="6" t="str">
        <f t="shared" si="160"/>
        <v>TOTAL NET WT. 17 51.40 KGS</v>
      </c>
      <c r="I2063" s="6" t="str" cm="1">
        <f t="array" ref="I2063">_xlfn.LET(
 _xlpm.txt, E2063,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63" s="6" t="str" cm="1">
        <f t="array" ref="J2063">_xlfn.LET(
 _xlpm.txt, E2063,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63" s="6" t="e" cm="1">
        <f t="array" ref="K2063">_xlfn.LET(
 _xlpm.txt, E2063,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63" s="6" t="str">
        <f>IFERROR(_xlfn.TEXTAFTER(_xlfn.TEXTBEFORE(E2063," PER"),"USD ")," ")</f>
        <v xml:space="preserve"> </v>
      </c>
      <c r="M2063" s="6" t="e">
        <f t="shared" si="161"/>
        <v>#VALUE!</v>
      </c>
      <c r="N2063" s="6">
        <v>50040</v>
      </c>
      <c r="O2063" s="6" t="s">
        <v>1081</v>
      </c>
      <c r="P2063" s="6">
        <v>15.18215008</v>
      </c>
      <c r="Q2063" s="6">
        <v>759714.79</v>
      </c>
      <c r="R2063" s="6">
        <v>0.22196125799999999</v>
      </c>
      <c r="S2063" s="6">
        <v>11106.94137</v>
      </c>
      <c r="T2063" s="27">
        <v>129896.1</v>
      </c>
      <c r="U2063" s="6">
        <f t="shared" si="162"/>
        <v>15.404111338</v>
      </c>
      <c r="V2063" s="6">
        <f t="shared" si="163"/>
        <v>2017</v>
      </c>
      <c r="W2063" s="10" t="str">
        <f>IFERROR(VLOOKUP(VALUE(D2063),'HSN Lookup'!$A:$B,2,0),"Unknown")</f>
        <v>Household Steel Items</v>
      </c>
      <c r="X2063" s="6" t="str">
        <f t="shared" si="164"/>
        <v>Other</v>
      </c>
    </row>
    <row r="2064" spans="1:24">
      <c r="A2064" s="25" t="s">
        <v>24</v>
      </c>
      <c r="B2064" s="6" t="s">
        <v>2734</v>
      </c>
      <c r="C2064" s="6" t="s">
        <v>26</v>
      </c>
      <c r="D2064" s="26" t="s">
        <v>32</v>
      </c>
      <c r="E2064" s="6" t="s">
        <v>2737</v>
      </c>
      <c r="F2064" s="6"/>
      <c r="G2064" s="6" t="str" cm="1">
        <f t="array" ref="G2064">_xlfn.LET(
 _xlpm.txt, TRIM(E2064),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BOX-6531</v>
      </c>
      <c r="H2064" s="6" t="str">
        <f t="shared" si="160"/>
        <v>TOTAL NET WT.596.40KGS</v>
      </c>
      <c r="I2064" s="6" t="str" cm="1">
        <f t="array" ref="I2064">_xlfn.LET(
 _xlpm.txt, E2064,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64" s="6" t="str" cm="1">
        <f t="array" ref="J2064">_xlfn.LET(
 _xlpm.txt, E2064,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64" s="6" t="e" cm="1">
        <f t="array" ref="K2064">_xlfn.LET(
 _xlpm.txt, E2064,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64" s="6" t="str">
        <f>IFERROR(_xlfn.TEXTAFTER(_xlfn.TEXTBEFORE(E2064," PER"),"USD ")," ")</f>
        <v xml:space="preserve"> </v>
      </c>
      <c r="M2064" s="6" t="e">
        <f t="shared" si="161"/>
        <v>#VALUE!</v>
      </c>
      <c r="N2064" s="6">
        <v>2016</v>
      </c>
      <c r="O2064" s="6" t="s">
        <v>1081</v>
      </c>
      <c r="P2064" s="6">
        <v>112.5794345</v>
      </c>
      <c r="Q2064" s="6">
        <v>226960.14</v>
      </c>
      <c r="R2064" s="6">
        <v>1.6458981660000001</v>
      </c>
      <c r="S2064" s="6">
        <v>3318.1307019999999</v>
      </c>
      <c r="T2064" s="27">
        <v>38805.699999999997</v>
      </c>
      <c r="U2064" s="6">
        <f t="shared" si="162"/>
        <v>114.225332666</v>
      </c>
      <c r="V2064" s="6">
        <f t="shared" si="163"/>
        <v>2017</v>
      </c>
      <c r="W2064" s="10" t="str">
        <f>IFERROR(VLOOKUP(VALUE(D2064),'HSN Lookup'!$A:$B,2,0),"Unknown")</f>
        <v>Household Steel Items</v>
      </c>
      <c r="X2064" s="6" t="str">
        <f t="shared" si="164"/>
        <v>Lunch Box</v>
      </c>
    </row>
    <row r="2065" spans="1:24">
      <c r="A2065" s="25" t="s">
        <v>24</v>
      </c>
      <c r="B2065" s="6" t="s">
        <v>2734</v>
      </c>
      <c r="C2065" s="6" t="s">
        <v>26</v>
      </c>
      <c r="D2065" s="26" t="s">
        <v>32</v>
      </c>
      <c r="E2065" s="6" t="s">
        <v>2738</v>
      </c>
      <c r="F2065" s="6"/>
      <c r="G2065" s="6" t="str" cm="1">
        <f t="array" ref="G2065">_xlfn.LET(
 _xlpm.txt, TRIM(E2065),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JAR - SALT &amp; PEPPER-MP-009</v>
      </c>
      <c r="H2065" s="6" t="str">
        <f t="shared" si="160"/>
        <v xml:space="preserve">TOTAL NET WT.302.40 KGS </v>
      </c>
      <c r="I2065" s="6" t="str" cm="1">
        <f t="array" ref="I2065">_xlfn.LET(
 _xlpm.txt, E2065,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65" s="6" t="str" cm="1">
        <f t="array" ref="J2065">_xlfn.LET(
 _xlpm.txt, E2065,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65" s="6" t="e" cm="1">
        <f t="array" ref="K2065">_xlfn.LET(
 _xlpm.txt, E2065,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65" s="6" t="str">
        <f>IFERROR(_xlfn.TEXTAFTER(_xlfn.TEXTBEFORE(E2065," PER"),"USD ")," ")</f>
        <v xml:space="preserve"> </v>
      </c>
      <c r="M2065" s="6" t="e">
        <f t="shared" si="161"/>
        <v>#VALUE!</v>
      </c>
      <c r="N2065" s="6">
        <v>7200</v>
      </c>
      <c r="O2065" s="6" t="s">
        <v>1081</v>
      </c>
      <c r="P2065" s="6">
        <v>16.277016669999998</v>
      </c>
      <c r="Q2065" s="6">
        <v>117194.52</v>
      </c>
      <c r="R2065" s="6">
        <v>0.23796808</v>
      </c>
      <c r="S2065" s="6">
        <v>1713.370175</v>
      </c>
      <c r="T2065" s="27">
        <v>20037.900000000001</v>
      </c>
      <c r="U2065" s="6">
        <f t="shared" si="162"/>
        <v>16.51498475</v>
      </c>
      <c r="V2065" s="6">
        <f t="shared" si="163"/>
        <v>2017</v>
      </c>
      <c r="W2065" s="10" t="str">
        <f>IFERROR(VLOOKUP(VALUE(D2065),'HSN Lookup'!$A:$B,2,0),"Unknown")</f>
        <v>Household Steel Items</v>
      </c>
      <c r="X2065" s="6" t="str">
        <f t="shared" si="164"/>
        <v>Other</v>
      </c>
    </row>
    <row r="2066" spans="1:24">
      <c r="A2066" s="25" t="s">
        <v>24</v>
      </c>
      <c r="B2066" s="6" t="s">
        <v>2734</v>
      </c>
      <c r="C2066" s="6" t="s">
        <v>26</v>
      </c>
      <c r="D2066" s="26" t="s">
        <v>32</v>
      </c>
      <c r="E2066" s="6" t="s">
        <v>2739</v>
      </c>
      <c r="F2066" s="6"/>
      <c r="G2066" s="6" t="str" cm="1">
        <f t="array" ref="G2066">_xlfn.LET(
 _xlpm.txt, TRIM(E2066),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3 LAYER-6505</v>
      </c>
      <c r="H2066" s="6" t="str">
        <f t="shared" si="160"/>
        <v>TOTAL NET WT.2271.76 KGS</v>
      </c>
      <c r="I2066" s="6" t="str" cm="1">
        <f t="array" ref="I2066">_xlfn.LET(
 _xlpm.txt, E2066,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66" s="6" t="str" cm="1">
        <f t="array" ref="J2066">_xlfn.LET(
 _xlpm.txt, E2066,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66" s="6" t="e" cm="1">
        <f t="array" ref="K2066">_xlfn.LET(
 _xlpm.txt, E2066,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66" s="6" t="str">
        <f>IFERROR(_xlfn.TEXTAFTER(_xlfn.TEXTBEFORE(E2066," PER"),"USD ")," ")</f>
        <v xml:space="preserve"> </v>
      </c>
      <c r="M2066" s="6" t="e">
        <f t="shared" si="161"/>
        <v>#VALUE!</v>
      </c>
      <c r="N2066" s="6">
        <v>3504</v>
      </c>
      <c r="O2066" s="6" t="s">
        <v>1081</v>
      </c>
      <c r="P2066" s="6">
        <v>248.82630710000001</v>
      </c>
      <c r="Q2066" s="6">
        <v>871887.38</v>
      </c>
      <c r="R2066" s="6">
        <v>3.6378115069999999</v>
      </c>
      <c r="S2066" s="6">
        <v>12746.891519999999</v>
      </c>
      <c r="T2066" s="27">
        <v>149075.29999999999</v>
      </c>
      <c r="U2066" s="6">
        <f t="shared" si="162"/>
        <v>252.46411860700002</v>
      </c>
      <c r="V2066" s="6">
        <f t="shared" si="163"/>
        <v>2017</v>
      </c>
      <c r="W2066" s="10" t="str">
        <f>IFERROR(VLOOKUP(VALUE(D2066),'HSN Lookup'!$A:$B,2,0),"Unknown")</f>
        <v>Household Steel Items</v>
      </c>
      <c r="X2066" s="6" t="str">
        <f t="shared" si="164"/>
        <v>Lunch Box</v>
      </c>
    </row>
    <row r="2067" spans="1:24">
      <c r="A2067" s="25" t="s">
        <v>24</v>
      </c>
      <c r="B2067" s="6" t="s">
        <v>2734</v>
      </c>
      <c r="C2067" s="6" t="s">
        <v>26</v>
      </c>
      <c r="D2067" s="26" t="s">
        <v>32</v>
      </c>
      <c r="E2067" s="6" t="s">
        <v>2740</v>
      </c>
      <c r="F2067" s="6"/>
      <c r="G2067" s="6" t="str" cm="1">
        <f t="array" ref="G2067">_xlfn.LET(
 _xlpm.txt, TRIM(E2067),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LUNCH BOX -6900</v>
      </c>
      <c r="H2067" s="6" t="str">
        <f t="shared" si="160"/>
        <v>TOTAL NET WT.1756.25 KGS</v>
      </c>
      <c r="I2067" s="6" t="str" cm="1">
        <f t="array" ref="I2067">_xlfn.LET(
 _xlpm.txt, E2067,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67" s="6" t="str" cm="1">
        <f t="array" ref="J2067">_xlfn.LET(
 _xlpm.txt, E2067,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67" s="6" t="e" cm="1">
        <f t="array" ref="K2067">_xlfn.LET(
 _xlpm.txt, E2067,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67" s="6" t="str">
        <f>IFERROR(_xlfn.TEXTAFTER(_xlfn.TEXTBEFORE(E2067," PER"),"USD ")," ")</f>
        <v xml:space="preserve"> </v>
      </c>
      <c r="M2067" s="6" t="e">
        <f t="shared" si="161"/>
        <v>#VALUE!</v>
      </c>
      <c r="N2067" s="6">
        <v>15000</v>
      </c>
      <c r="O2067" s="6" t="s">
        <v>1081</v>
      </c>
      <c r="P2067" s="6">
        <v>55.973644669999999</v>
      </c>
      <c r="Q2067" s="6">
        <v>839604.67</v>
      </c>
      <c r="R2067" s="6">
        <v>0.81832813800000004</v>
      </c>
      <c r="S2067" s="6">
        <v>12274.92208</v>
      </c>
      <c r="T2067" s="27">
        <v>143555.6</v>
      </c>
      <c r="U2067" s="6">
        <f t="shared" si="162"/>
        <v>56.791972807999997</v>
      </c>
      <c r="V2067" s="6">
        <f t="shared" si="163"/>
        <v>2017</v>
      </c>
      <c r="W2067" s="10" t="str">
        <f>IFERROR(VLOOKUP(VALUE(D2067),'HSN Lookup'!$A:$B,2,0),"Unknown")</f>
        <v>Household Steel Items</v>
      </c>
      <c r="X2067" s="6" t="str">
        <f t="shared" si="164"/>
        <v>Lunch Box</v>
      </c>
    </row>
    <row r="2068" spans="1:24">
      <c r="A2068" s="25" t="s">
        <v>24</v>
      </c>
      <c r="B2068" s="6" t="s">
        <v>2741</v>
      </c>
      <c r="C2068" s="6" t="s">
        <v>26</v>
      </c>
      <c r="D2068" s="26" t="s">
        <v>32</v>
      </c>
      <c r="E2068" s="6" t="s">
        <v>2742</v>
      </c>
      <c r="F2068" s="6"/>
      <c r="G2068" s="6" t="str" cm="1">
        <f t="array" ref="G2068">_xlfn.LET(
 _xlpm.txt, TRIM(E2068),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2068" s="6" t="str">
        <f t="shared" si="160"/>
        <v>TOTAL NET WT.3568.32 KGS</v>
      </c>
      <c r="I2068" s="6" t="str" cm="1">
        <f t="array" ref="I2068">_xlfn.LET(
 _xlpm.txt, E2068,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68" s="6" t="str" cm="1">
        <f t="array" ref="J2068">_xlfn.LET(
 _xlpm.txt, E2068,
 _xlpm.afterQ, IFERROR(_xlfn.TEXTAFTER(_xlpm.txt,"QTY:"), IFERROR(_xlfn.TEXTAFTER(_xlpm.txt,"QTY "), IFERROR(_xlfn.TEXTAFTER(_xlpm.txt,"(QTY"), ""))),
 _xlpm.token, TRIM(IF(_xlpm.afterQ="","", _xlfn.TEXTBEFORE(_xlpm.afterQ, "/"))),
 _xlpm.numPart, IFERROR(LEFT(_xlpm.token, FIND(" ", _xlpm.token)-1), _xlpm.token),
 _xlpm.cleanNum, SUBSTITUTE(_xlpm.numPart, ",",""),
 IF(_xlpm.cleanNum="", "", VALUE(_xlpm.cleanNum))
)</f>
        <v/>
      </c>
      <c r="K2068" s="6" t="e" cm="1">
        <f t="array" ref="K2068">_xlfn.LET(
 _xlpm.txt, E2068,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68" s="6" t="str">
        <f>IFERROR(_xlfn.TEXTAFTER(_xlfn.TEXTBEFORE(E2068," PER"),"USD ")," ")</f>
        <v xml:space="preserve"> </v>
      </c>
      <c r="M2068" s="6" t="e">
        <f t="shared" si="161"/>
        <v>#VALUE!</v>
      </c>
      <c r="N2068" s="6">
        <v>21240</v>
      </c>
      <c r="O2068" s="6" t="s">
        <v>1081</v>
      </c>
      <c r="P2068" s="6">
        <v>76.297635589999999</v>
      </c>
      <c r="Q2068" s="6">
        <v>1620561.78</v>
      </c>
      <c r="R2068" s="6">
        <v>1.1154625090000001</v>
      </c>
      <c r="S2068" s="6">
        <v>23692.42368</v>
      </c>
      <c r="T2068" s="27">
        <v>277083.7</v>
      </c>
      <c r="U2068" s="6">
        <f t="shared" si="162"/>
        <v>77.413098098999995</v>
      </c>
      <c r="V2068" s="6">
        <f t="shared" si="163"/>
        <v>2017</v>
      </c>
      <c r="W2068" s="10" t="str">
        <f>IFERROR(VLOOKUP(VALUE(D2068),'HSN Lookup'!$A:$B,2,0),"Unknown")</f>
        <v>Household Steel Items</v>
      </c>
      <c r="X2068" s="6" t="str">
        <f t="shared" si="164"/>
        <v>Other</v>
      </c>
    </row>
    <row r="2069" spans="1:24">
      <c r="A2069" s="25" t="s">
        <v>24</v>
      </c>
      <c r="B2069" s="6" t="s">
        <v>2741</v>
      </c>
      <c r="C2069" s="6" t="s">
        <v>26</v>
      </c>
      <c r="D2069" s="26" t="s">
        <v>32</v>
      </c>
      <c r="E2069" s="6" t="s">
        <v>2743</v>
      </c>
      <c r="F2069" s="6"/>
      <c r="G2069" s="6" t="str" cm="1">
        <f t="array" ref="G2069">_xlfn.LET(
 _xlpm.txt, TRIM(E2069),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S115 -NP-21</v>
      </c>
      <c r="H2069" s="6" t="str">
        <f t="shared" si="160"/>
        <v>TOTAL NET WT . 3653.28 KGS</v>
      </c>
      <c r="I2069" s="6" t="str" cm="1">
        <f t="array" ref="I2069">_xlfn.LET(
 _xlpm.txt, E2069,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69" s="6"/>
      <c r="K2069" s="6" t="e" cm="1">
        <f t="array" ref="K2069">_xlfn.LET(
 _xlpm.txt, E2069,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69" s="6" t="str">
        <f>IFERROR(_xlfn.TEXTAFTER(_xlfn.TEXTBEFORE(E2069," PER"),"USD ")," ")</f>
        <v xml:space="preserve"> </v>
      </c>
      <c r="M2069" s="6" t="e">
        <f t="shared" si="161"/>
        <v>#VALUE!</v>
      </c>
      <c r="N2069" s="6">
        <v>21240</v>
      </c>
      <c r="O2069" s="6" t="s">
        <v>1081</v>
      </c>
      <c r="P2069" s="6">
        <v>84.119387950000004</v>
      </c>
      <c r="Q2069" s="6">
        <v>1786695.8</v>
      </c>
      <c r="R2069" s="6">
        <v>1.229815613</v>
      </c>
      <c r="S2069" s="6">
        <v>26121.283630000002</v>
      </c>
      <c r="T2069" s="27">
        <v>305489.2</v>
      </c>
      <c r="U2069" s="6">
        <f t="shared" si="162"/>
        <v>85.349203563000003</v>
      </c>
      <c r="V2069" s="6">
        <f t="shared" si="163"/>
        <v>2017</v>
      </c>
      <c r="W2069" s="10" t="str">
        <f>IFERROR(VLOOKUP(VALUE(D2069),'HSN Lookup'!$A:$B,2,0),"Unknown")</f>
        <v>Household Steel Items</v>
      </c>
      <c r="X2069" s="6" t="str">
        <f t="shared" si="164"/>
        <v>Other</v>
      </c>
    </row>
    <row r="2070" spans="1:24">
      <c r="A2070" s="25" t="s">
        <v>24</v>
      </c>
      <c r="B2070" s="6" t="s">
        <v>2744</v>
      </c>
      <c r="C2070" s="6" t="s">
        <v>26</v>
      </c>
      <c r="D2070" s="26" t="s">
        <v>32</v>
      </c>
      <c r="E2070" s="6" t="s">
        <v>2745</v>
      </c>
      <c r="F2070" s="6"/>
      <c r="G2070" s="6" t="str" cm="1">
        <f t="array" ref="G2070">_xlfn.LET(
 _xlpm.txt, TRIM(E2070),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HOOK 3PCS-RJ-409</v>
      </c>
      <c r="H2070" s="6" t="str">
        <f t="shared" si="160"/>
        <v>TOTAL NET WT985.97. KGS</v>
      </c>
      <c r="I2070" s="6" t="str" cm="1">
        <f t="array" ref="I2070">_xlfn.LET(
 _xlpm.txt, E2070,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70" s="6" t="str">
        <f t="shared" ref="J2051:J2080" si="165">IFERROR(_xlfn.TEXTAFTER(_xlfn.TEXTBEFORE(E2070," PCS"),"QTY:")," ")</f>
        <v xml:space="preserve"> </v>
      </c>
      <c r="K2070" s="6" t="e" cm="1">
        <f t="array" ref="K2070">_xlfn.LET(
 _xlpm.txt, E2070,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70" s="6" t="str">
        <f>IFERROR(_xlfn.TEXTAFTER(_xlfn.TEXTBEFORE(E2070," PER"),"USD ")," ")</f>
        <v xml:space="preserve"> </v>
      </c>
      <c r="M2070" s="6" t="e">
        <f t="shared" si="161"/>
        <v>#VALUE!</v>
      </c>
      <c r="N2070" s="6">
        <v>24048</v>
      </c>
      <c r="O2070" s="6" t="s">
        <v>2199</v>
      </c>
      <c r="P2070" s="6">
        <v>37.031334409999999</v>
      </c>
      <c r="Q2070" s="6">
        <v>890529.53</v>
      </c>
      <c r="R2070" s="6">
        <v>0.53590932599999996</v>
      </c>
      <c r="S2070" s="6">
        <v>12887.54747</v>
      </c>
      <c r="T2070" s="27">
        <v>152262.79999999999</v>
      </c>
      <c r="U2070" s="6">
        <f t="shared" si="162"/>
        <v>37.567243736000002</v>
      </c>
      <c r="V2070" s="6">
        <f t="shared" si="163"/>
        <v>2017</v>
      </c>
      <c r="W2070" s="10" t="str">
        <f>IFERROR(VLOOKUP(VALUE(D2070),'HSN Lookup'!$A:$B,2,0),"Unknown")</f>
        <v>Household Steel Items</v>
      </c>
      <c r="X2070" s="6" t="str">
        <f t="shared" si="164"/>
        <v>Other</v>
      </c>
    </row>
    <row r="2071" spans="1:24">
      <c r="A2071" s="25" t="s">
        <v>24</v>
      </c>
      <c r="B2071" s="6" t="s">
        <v>2744</v>
      </c>
      <c r="C2071" s="6" t="s">
        <v>26</v>
      </c>
      <c r="D2071" s="26" t="s">
        <v>29</v>
      </c>
      <c r="E2071" s="6" t="s">
        <v>2746</v>
      </c>
      <c r="F2071" s="6"/>
      <c r="G2071" s="6" t="str" cm="1">
        <f t="array" ref="G2071">_xlfn.LET(
 _xlpm.txt, TRIM(E2071),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 3 PCS SET-ANGW11</v>
      </c>
      <c r="H2071" s="6" t="str">
        <f t="shared" si="160"/>
        <v>TOTAL NET WT.7392 KGS</v>
      </c>
      <c r="I2071" s="6" t="str" cm="1">
        <f t="array" ref="I2071">_xlfn.LET(
 _xlpm.txt, E2071,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71" s="6" t="str">
        <f t="shared" si="165"/>
        <v xml:space="preserve"> </v>
      </c>
      <c r="K2071" s="6" t="e" cm="1">
        <f t="array" ref="K2071">_xlfn.LET(
 _xlpm.txt, E2071,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71" s="6" t="str">
        <f>IFERROR(_xlfn.TEXTAFTER(_xlfn.TEXTBEFORE(E2071," PER"),"USD ")," ")</f>
        <v xml:space="preserve"> </v>
      </c>
      <c r="M2071" s="6" t="e">
        <f t="shared" si="161"/>
        <v>#VALUE!</v>
      </c>
      <c r="N2071" s="6">
        <v>118272</v>
      </c>
      <c r="O2071" s="6" t="s">
        <v>2199</v>
      </c>
      <c r="P2071" s="6">
        <v>10.88972064</v>
      </c>
      <c r="Q2071" s="6">
        <v>1287949.04</v>
      </c>
      <c r="R2071" s="6">
        <v>0.15759364200000001</v>
      </c>
      <c r="S2071" s="6">
        <v>18638.915199999999</v>
      </c>
      <c r="T2071" s="27">
        <v>220213.5</v>
      </c>
      <c r="U2071" s="6">
        <f t="shared" si="162"/>
        <v>11.047314282</v>
      </c>
      <c r="V2071" s="6">
        <f t="shared" si="163"/>
        <v>2017</v>
      </c>
      <c r="W2071" s="10" t="str">
        <f>IFERROR(VLOOKUP(VALUE(D2071),'HSN Lookup'!$A:$B,2,0),"Unknown")</f>
        <v>Steel Scrubbers</v>
      </c>
      <c r="X2071" s="6" t="str">
        <f t="shared" si="164"/>
        <v>Scrubber</v>
      </c>
    </row>
    <row r="2072" spans="1:24">
      <c r="A2072" s="25" t="s">
        <v>24</v>
      </c>
      <c r="B2072" s="6" t="s">
        <v>2744</v>
      </c>
      <c r="C2072" s="6" t="s">
        <v>26</v>
      </c>
      <c r="D2072" s="26" t="s">
        <v>32</v>
      </c>
      <c r="E2072" s="6" t="s">
        <v>2747</v>
      </c>
      <c r="F2072" s="6"/>
      <c r="G2072" s="6" t="str" cm="1">
        <f t="array" ref="G2072">_xlfn.LET(
 _xlpm.txt, TRIM(E2072),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 -MP-196</v>
      </c>
      <c r="H2072" s="6" t="str">
        <f t="shared" si="160"/>
        <v>TOTAL NET WT.34.128 KGS</v>
      </c>
      <c r="I2072" s="6" t="str" cm="1">
        <f t="array" ref="I2072">_xlfn.LET(
 _xlpm.txt, E2072,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72" s="6" t="str">
        <f t="shared" si="165"/>
        <v xml:space="preserve"> </v>
      </c>
      <c r="K2072" s="6" t="e" cm="1">
        <f t="array" ref="K2072">_xlfn.LET(
 _xlpm.txt, E2072,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72" s="6" t="str">
        <f>IFERROR(_xlfn.TEXTAFTER(_xlfn.TEXTBEFORE(E2072," PER"),"USD ")," ")</f>
        <v xml:space="preserve"> </v>
      </c>
      <c r="M2072" s="6" t="e">
        <f t="shared" si="161"/>
        <v>#VALUE!</v>
      </c>
      <c r="N2072" s="6">
        <v>432</v>
      </c>
      <c r="O2072" s="6" t="s">
        <v>1081</v>
      </c>
      <c r="P2072" s="6">
        <v>36.920856479999998</v>
      </c>
      <c r="Q2072" s="6">
        <v>15949.81</v>
      </c>
      <c r="R2072" s="6">
        <v>0.53431051299999999</v>
      </c>
      <c r="S2072" s="6">
        <v>230.8221418</v>
      </c>
      <c r="T2072" s="27">
        <v>2727.2</v>
      </c>
      <c r="U2072" s="6">
        <f t="shared" si="162"/>
        <v>37.455166992999999</v>
      </c>
      <c r="V2072" s="6">
        <f t="shared" si="163"/>
        <v>2017</v>
      </c>
      <c r="W2072" s="10" t="str">
        <f>IFERROR(VLOOKUP(VALUE(D2072),'HSN Lookup'!$A:$B,2,0),"Unknown")</f>
        <v>Household Steel Items</v>
      </c>
      <c r="X2072" s="6" t="str">
        <f t="shared" si="164"/>
        <v>Other</v>
      </c>
    </row>
    <row r="2073" spans="1:24">
      <c r="A2073" s="25" t="s">
        <v>24</v>
      </c>
      <c r="B2073" s="6" t="s">
        <v>2748</v>
      </c>
      <c r="C2073" s="6" t="s">
        <v>26</v>
      </c>
      <c r="D2073" s="26" t="s">
        <v>32</v>
      </c>
      <c r="E2073" s="6" t="s">
        <v>2749</v>
      </c>
      <c r="F2073" s="6"/>
      <c r="G2073" s="6" t="str" cm="1">
        <f t="array" ref="G2073">_xlfn.LET(
 _xlpm.txt, TRIM(E2073),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PEELER-MP-196</v>
      </c>
      <c r="H2073" s="6" t="str">
        <f t="shared" si="160"/>
        <v>TOTAL NET WT.1672.27 KGS</v>
      </c>
      <c r="I2073" s="6" t="str" cm="1">
        <f t="array" ref="I2073">_xlfn.LET(
 _xlpm.txt, E2073,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73" s="6" t="str">
        <f t="shared" si="165"/>
        <v xml:space="preserve"> </v>
      </c>
      <c r="K2073" s="6" t="e" cm="1">
        <f t="array" ref="K2073">_xlfn.LET(
 _xlpm.txt, E2073,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73" s="6" t="str">
        <f>IFERROR(_xlfn.TEXTAFTER(_xlfn.TEXTBEFORE(E2073," PER"),"USD ")," ")</f>
        <v xml:space="preserve"> </v>
      </c>
      <c r="M2073" s="6" t="e">
        <f t="shared" si="161"/>
        <v>#VALUE!</v>
      </c>
      <c r="N2073" s="6">
        <v>21168</v>
      </c>
      <c r="O2073" s="6" t="s">
        <v>1081</v>
      </c>
      <c r="P2073" s="6">
        <v>36.834676399999999</v>
      </c>
      <c r="Q2073" s="6">
        <v>779716.43</v>
      </c>
      <c r="R2073" s="6">
        <v>0.53306333400000006</v>
      </c>
      <c r="S2073" s="6">
        <v>11283.88466</v>
      </c>
      <c r="T2073" s="27">
        <v>133315.9</v>
      </c>
      <c r="U2073" s="6">
        <f t="shared" si="162"/>
        <v>37.367739733999997</v>
      </c>
      <c r="V2073" s="6">
        <f t="shared" si="163"/>
        <v>2017</v>
      </c>
      <c r="W2073" s="10" t="str">
        <f>IFERROR(VLOOKUP(VALUE(D2073),'HSN Lookup'!$A:$B,2,0),"Unknown")</f>
        <v>Household Steel Items</v>
      </c>
      <c r="X2073" s="6" t="str">
        <f t="shared" si="164"/>
        <v>Other</v>
      </c>
    </row>
    <row r="2074" spans="1:24">
      <c r="A2074" s="25" t="s">
        <v>24</v>
      </c>
      <c r="B2074" s="6" t="s">
        <v>2750</v>
      </c>
      <c r="C2074" s="6" t="s">
        <v>26</v>
      </c>
      <c r="D2074" s="26" t="s">
        <v>29</v>
      </c>
      <c r="E2074" s="6" t="s">
        <v>2751</v>
      </c>
      <c r="F2074" s="6"/>
      <c r="G2074" s="6" t="str" cm="1">
        <f t="array" ref="G2074">_xlfn.LET(
 _xlpm.txt, TRIM(E2074),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SCRUBBER-AISI430</v>
      </c>
      <c r="H2074" s="6" t="str">
        <f t="shared" si="160"/>
        <v>TOTAL NET WT.5472 KGS</v>
      </c>
      <c r="I2074" s="6" t="str" cm="1">
        <f t="array" ref="I2074">_xlfn.LET(
 _xlpm.txt, E2074,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74" s="6" t="str">
        <f t="shared" si="165"/>
        <v xml:space="preserve"> </v>
      </c>
      <c r="K2074" s="6" t="e" cm="1">
        <f t="array" ref="K2074">_xlfn.LET(
 _xlpm.txt, E2074,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74" s="6" t="str">
        <f>IFERROR(_xlfn.TEXTAFTER(_xlfn.TEXTBEFORE(E2074," PER"),"USD ")," ")</f>
        <v xml:space="preserve"> </v>
      </c>
      <c r="M2074" s="6" t="e">
        <f t="shared" si="161"/>
        <v>#VALUE!</v>
      </c>
      <c r="N2074" s="6">
        <v>273600</v>
      </c>
      <c r="O2074" s="6" t="s">
        <v>1081</v>
      </c>
      <c r="P2074" s="6">
        <v>4.7127486479999998</v>
      </c>
      <c r="Q2074" s="6">
        <v>1289408.03</v>
      </c>
      <c r="R2074" s="6">
        <v>6.8201862000000002E-2</v>
      </c>
      <c r="S2074" s="6">
        <v>18660.02938</v>
      </c>
      <c r="T2074" s="27">
        <v>220462.9</v>
      </c>
      <c r="U2074" s="6">
        <f t="shared" si="162"/>
        <v>4.7809505100000003</v>
      </c>
      <c r="V2074" s="6">
        <f t="shared" si="163"/>
        <v>2017</v>
      </c>
      <c r="W2074" s="10" t="str">
        <f>IFERROR(VLOOKUP(VALUE(D2074),'HSN Lookup'!$A:$B,2,0),"Unknown")</f>
        <v>Steel Scrubbers</v>
      </c>
      <c r="X2074" s="6" t="str">
        <f t="shared" si="164"/>
        <v>Scrubber</v>
      </c>
    </row>
    <row r="2075" spans="1:24">
      <c r="A2075" s="25" t="s">
        <v>24</v>
      </c>
      <c r="B2075" s="6" t="s">
        <v>2752</v>
      </c>
      <c r="C2075" s="6" t="s">
        <v>26</v>
      </c>
      <c r="D2075" s="26" t="s">
        <v>32</v>
      </c>
      <c r="E2075" s="6" t="s">
        <v>2753</v>
      </c>
      <c r="F2075" s="6"/>
      <c r="G2075" s="6" t="str" cm="1">
        <f t="array" ref="G2075">_xlfn.LET(
 _xlpm.txt, TRIM(E2075),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GRATER-ST-4</v>
      </c>
      <c r="H2075" s="6" t="str">
        <f t="shared" si="160"/>
        <v>TOTAL NET WT.3223.20KGS</v>
      </c>
      <c r="I2075" s="6" t="str" cm="1">
        <f t="array" ref="I2075">_xlfn.LET(
 _xlpm.txt, E2075,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75" s="6" t="str">
        <f t="shared" si="165"/>
        <v xml:space="preserve"> </v>
      </c>
      <c r="K2075" s="6" t="e" cm="1">
        <f t="array" ref="K2075">_xlfn.LET(
 _xlpm.txt, E2075,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75" s="6" t="str">
        <f>IFERROR(_xlfn.TEXTAFTER(_xlfn.TEXTBEFORE(E2075," PER"),"USD ")," ")</f>
        <v xml:space="preserve"> </v>
      </c>
      <c r="M2075" s="6" t="e">
        <f t="shared" si="161"/>
        <v>#VALUE!</v>
      </c>
      <c r="N2075" s="6">
        <v>20400</v>
      </c>
      <c r="O2075" s="6" t="s">
        <v>1081</v>
      </c>
      <c r="P2075" s="6">
        <v>51.854725979999998</v>
      </c>
      <c r="Q2075" s="6">
        <v>1057836.4099999999</v>
      </c>
      <c r="R2075" s="6">
        <v>0.75370241299999996</v>
      </c>
      <c r="S2075" s="6">
        <v>15375.52922</v>
      </c>
      <c r="T2075" s="27">
        <v>180868.8</v>
      </c>
      <c r="U2075" s="6">
        <f t="shared" si="162"/>
        <v>52.608428392999997</v>
      </c>
      <c r="V2075" s="6">
        <f t="shared" si="163"/>
        <v>2017</v>
      </c>
      <c r="W2075" s="10" t="str">
        <f>IFERROR(VLOOKUP(VALUE(D2075),'HSN Lookup'!$A:$B,2,0),"Unknown")</f>
        <v>Household Steel Items</v>
      </c>
      <c r="X2075" s="6" t="str">
        <f t="shared" si="164"/>
        <v>Other</v>
      </c>
    </row>
    <row r="2076" spans="1:24">
      <c r="A2076" s="25" t="s">
        <v>24</v>
      </c>
      <c r="B2076" s="6" t="s">
        <v>2752</v>
      </c>
      <c r="C2076" s="6" t="s">
        <v>26</v>
      </c>
      <c r="D2076" s="26" t="s">
        <v>32</v>
      </c>
      <c r="E2076" s="6" t="s">
        <v>2754</v>
      </c>
      <c r="F2076" s="6"/>
      <c r="G2076" s="6" t="str" cm="1">
        <f t="array" ref="G2076">_xlfn.LET(
 _xlpm.txt, TRIM(E2076),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PIZZA CUTTER- RJ-388</v>
      </c>
      <c r="H2076" s="6" t="str">
        <f t="shared" si="160"/>
        <v>TOTAL 1015.2 KGS</v>
      </c>
      <c r="I2076" s="6" t="str" cm="1">
        <f t="array" ref="I2076">_xlfn.LET(
 _xlpm.txt, E2076,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76" s="6" t="str">
        <f t="shared" si="165"/>
        <v xml:space="preserve"> </v>
      </c>
      <c r="K2076" s="6" t="e" cm="1">
        <f t="array" ref="K2076">_xlfn.LET(
 _xlpm.txt, E2076,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76" s="6" t="str">
        <f>IFERROR(_xlfn.TEXTAFTER(_xlfn.TEXTBEFORE(E2076," PER"),"USD ")," ")</f>
        <v xml:space="preserve"> </v>
      </c>
      <c r="M2076" s="6" t="e">
        <f t="shared" si="161"/>
        <v>#VALUE!</v>
      </c>
      <c r="N2076" s="6">
        <v>10800</v>
      </c>
      <c r="O2076" s="6" t="s">
        <v>1081</v>
      </c>
      <c r="P2076" s="6">
        <v>33.751993519999999</v>
      </c>
      <c r="Q2076" s="6">
        <v>364521.53</v>
      </c>
      <c r="R2076" s="6">
        <v>0.49058130100000003</v>
      </c>
      <c r="S2076" s="6">
        <v>5298.2780519999997</v>
      </c>
      <c r="T2076" s="27">
        <v>62325.9</v>
      </c>
      <c r="U2076" s="6">
        <f t="shared" si="162"/>
        <v>34.242574820999998</v>
      </c>
      <c r="V2076" s="6">
        <f t="shared" si="163"/>
        <v>2017</v>
      </c>
      <c r="W2076" s="10" t="str">
        <f>IFERROR(VLOOKUP(VALUE(D2076),'HSN Lookup'!$A:$B,2,0),"Unknown")</f>
        <v>Household Steel Items</v>
      </c>
      <c r="X2076" s="6" t="str">
        <f t="shared" si="164"/>
        <v>Other</v>
      </c>
    </row>
    <row r="2077" spans="1:24">
      <c r="A2077" s="25" t="s">
        <v>24</v>
      </c>
      <c r="B2077" s="6" t="s">
        <v>2752</v>
      </c>
      <c r="C2077" s="6" t="s">
        <v>26</v>
      </c>
      <c r="D2077" s="26" t="s">
        <v>32</v>
      </c>
      <c r="E2077" s="6" t="s">
        <v>2755</v>
      </c>
      <c r="F2077" s="6"/>
      <c r="G2077" s="6" t="str" cm="1">
        <f t="array" ref="G2077">_xlfn.LET(
 _xlpm.txt, TRIM(E2077),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STAINER-NP-55</v>
      </c>
      <c r="H2077" s="6" t="str">
        <f t="shared" si="160"/>
        <v>TOTAL NET WT.1861.20 KGS</v>
      </c>
      <c r="I2077" s="6" t="str" cm="1">
        <f t="array" ref="I2077">_xlfn.LET(
 _xlpm.txt, E2077,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77" s="6" t="str">
        <f t="shared" si="165"/>
        <v xml:space="preserve"> </v>
      </c>
      <c r="K2077" s="6" t="e" cm="1">
        <f t="array" ref="K2077">_xlfn.LET(
 _xlpm.txt, E2077,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77" s="6" t="str">
        <f>IFERROR(_xlfn.TEXTAFTER(_xlfn.TEXTBEFORE(E2077," PER"),"USD ")," ")</f>
        <v xml:space="preserve"> </v>
      </c>
      <c r="M2077" s="6" t="e">
        <f t="shared" si="161"/>
        <v>#VALUE!</v>
      </c>
      <c r="N2077" s="6">
        <v>39600</v>
      </c>
      <c r="O2077" s="6" t="s">
        <v>1081</v>
      </c>
      <c r="P2077" s="6">
        <v>20.351402019999998</v>
      </c>
      <c r="Q2077" s="6">
        <v>805915.52</v>
      </c>
      <c r="R2077" s="6">
        <v>0.29580526200000001</v>
      </c>
      <c r="S2077" s="6">
        <v>11713.888370000001</v>
      </c>
      <c r="T2077" s="27">
        <v>137795.4</v>
      </c>
      <c r="U2077" s="6">
        <f t="shared" si="162"/>
        <v>20.647207281999997</v>
      </c>
      <c r="V2077" s="6">
        <f t="shared" si="163"/>
        <v>2017</v>
      </c>
      <c r="W2077" s="10" t="str">
        <f>IFERROR(VLOOKUP(VALUE(D2077),'HSN Lookup'!$A:$B,2,0),"Unknown")</f>
        <v>Household Steel Items</v>
      </c>
      <c r="X2077" s="6" t="str">
        <f t="shared" si="164"/>
        <v>Other</v>
      </c>
    </row>
    <row r="2078" spans="1:24">
      <c r="A2078" s="25" t="s">
        <v>24</v>
      </c>
      <c r="B2078" s="6" t="s">
        <v>2752</v>
      </c>
      <c r="C2078" s="6" t="s">
        <v>26</v>
      </c>
      <c r="D2078" s="26" t="s">
        <v>32</v>
      </c>
      <c r="E2078" s="6" t="s">
        <v>2756</v>
      </c>
      <c r="F2078" s="6"/>
      <c r="G2078" s="6" t="str" cm="1">
        <f t="array" ref="G2078">_xlfn.LET(
 _xlpm.txt, TRIM(E2078),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TEA STAINER-NP-54</v>
      </c>
      <c r="H2078" s="6" t="str">
        <f t="shared" si="160"/>
        <v>TOTAL NET WT.1468.80 KGS</v>
      </c>
      <c r="I2078" s="6" t="str" cm="1">
        <f t="array" ref="I2078">_xlfn.LET(
 _xlpm.txt, E2078,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78" s="6" t="str">
        <f t="shared" si="165"/>
        <v xml:space="preserve"> </v>
      </c>
      <c r="K2078" s="6" t="e" cm="1">
        <f t="array" ref="K2078">_xlfn.LET(
 _xlpm.txt, E2078,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78" s="6" t="str">
        <f>IFERROR(_xlfn.TEXTAFTER(_xlfn.TEXTBEFORE(E2078," PER"),"USD ")," ")</f>
        <v xml:space="preserve"> </v>
      </c>
      <c r="M2078" s="6" t="e">
        <f t="shared" si="161"/>
        <v>#VALUE!</v>
      </c>
      <c r="N2078" s="6">
        <v>30600</v>
      </c>
      <c r="O2078" s="6" t="s">
        <v>1081</v>
      </c>
      <c r="P2078" s="6">
        <v>20.35140196</v>
      </c>
      <c r="Q2078" s="6">
        <v>622752.9</v>
      </c>
      <c r="R2078" s="6">
        <v>0.29580526099999999</v>
      </c>
      <c r="S2078" s="6">
        <v>9051.6409879999992</v>
      </c>
      <c r="T2078" s="27">
        <v>106478.3</v>
      </c>
      <c r="U2078" s="6">
        <f t="shared" si="162"/>
        <v>20.647207221000002</v>
      </c>
      <c r="V2078" s="6">
        <f t="shared" si="163"/>
        <v>2017</v>
      </c>
      <c r="W2078" s="10" t="str">
        <f>IFERROR(VLOOKUP(VALUE(D2078),'HSN Lookup'!$A:$B,2,0),"Unknown")</f>
        <v>Household Steel Items</v>
      </c>
      <c r="X2078" s="6" t="str">
        <f t="shared" si="164"/>
        <v>Other</v>
      </c>
    </row>
    <row r="2079" spans="1:24">
      <c r="A2079" s="25" t="s">
        <v>24</v>
      </c>
      <c r="B2079" s="6" t="s">
        <v>2757</v>
      </c>
      <c r="C2079" s="6" t="s">
        <v>26</v>
      </c>
      <c r="D2079" s="26" t="s">
        <v>32</v>
      </c>
      <c r="E2079" s="6" t="s">
        <v>2758</v>
      </c>
      <c r="F2079" s="6"/>
      <c r="G2079" s="6" t="str" cm="1">
        <f t="array" ref="G2079">_xlfn.LET(
 _xlpm.txt, TRIM(E2079),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600ML S-115 -NP-21</v>
      </c>
      <c r="H2079" s="6" t="str">
        <f t="shared" si="160"/>
        <v>TOTAL NET WT. 3909.06KGS</v>
      </c>
      <c r="I2079" s="6" t="str" cm="1">
        <f t="array" ref="I2079">_xlfn.LET(
 _xlpm.txt, E2079,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79" s="6" t="str">
        <f t="shared" si="165"/>
        <v xml:space="preserve"> </v>
      </c>
      <c r="K2079" s="6" t="e" cm="1">
        <f t="array" ref="K2079">_xlfn.LET(
 _xlpm.txt, E2079,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79" s="6" t="str">
        <f>IFERROR(_xlfn.TEXTAFTER(_xlfn.TEXTBEFORE(E2079," PER"),"USD ")," ")</f>
        <v xml:space="preserve"> </v>
      </c>
      <c r="M2079" s="6" t="e">
        <f t="shared" si="161"/>
        <v>#VALUE!</v>
      </c>
      <c r="N2079" s="6">
        <v>22860</v>
      </c>
      <c r="O2079" s="6" t="s">
        <v>1081</v>
      </c>
      <c r="P2079" s="6">
        <v>84.736239280000007</v>
      </c>
      <c r="Q2079" s="6">
        <v>1937070.43</v>
      </c>
      <c r="R2079" s="6">
        <v>1.231631385</v>
      </c>
      <c r="S2079" s="6">
        <v>28155.09346</v>
      </c>
      <c r="T2079" s="27">
        <v>331200.2</v>
      </c>
      <c r="U2079" s="6">
        <f t="shared" si="162"/>
        <v>85.967870665000007</v>
      </c>
      <c r="V2079" s="6">
        <f t="shared" si="163"/>
        <v>2017</v>
      </c>
      <c r="W2079" s="10" t="str">
        <f>IFERROR(VLOOKUP(VALUE(D2079),'HSN Lookup'!$A:$B,2,0),"Unknown")</f>
        <v>Household Steel Items</v>
      </c>
      <c r="X2079" s="6" t="str">
        <f t="shared" si="164"/>
        <v>Other</v>
      </c>
    </row>
    <row r="2080" spans="1:24">
      <c r="A2080" s="25" t="s">
        <v>24</v>
      </c>
      <c r="B2080" s="6" t="s">
        <v>2757</v>
      </c>
      <c r="C2080" s="6" t="s">
        <v>26</v>
      </c>
      <c r="D2080" s="26" t="s">
        <v>32</v>
      </c>
      <c r="E2080" s="6" t="s">
        <v>2759</v>
      </c>
      <c r="F2080" s="6"/>
      <c r="G2080" s="6" t="str" cm="1">
        <f t="array" ref="G2080">_xlfn.LET(
 _xlpm.txt, TRIM(E2080),
 _xlpm.posQTY, IFERROR(FIND("(QTY", _xlpm.txt, 1), 0),
 _xlpm.firstSpace, FIND(" ", _xlpm.txt &amp; " "),
 _xlpm.afterFirst, TRIM(MID(_xlpm.txt, _xlpm.firstSpace+1, 9999)),
 _xlpm.namePart, IF(_xlpm.posQTY&gt;0, _xlfn.TEXTBEFORE(_xlpm.afterFirst, "(QTY"), IFERROR(_xlfn.TEXTBEFORE(_xlpm.afterFirst, "("), _xlpm.afterFirst)),
 TRIM(_xlpm.namePart)
)</f>
        <v>STEEL SPORTS BOTTLE 750ML S-308-C6-NP-20</v>
      </c>
      <c r="H2080" s="6" t="str">
        <f t="shared" si="160"/>
        <v>TOTAL NET WT.284.83 KGS</v>
      </c>
      <c r="I2080" s="6" t="str" cm="1">
        <f t="array" ref="I2080">_xlfn.LET(
 _xlpm.txt, E2080,
 _xlpm.afterQty, IFERROR(_xlfn.TEXTAFTER(_xlpm.txt, "QTY:"), ""),
 _xlpm.numberText, TRIM(_xlfn.TEXTBEFORE(_xlpm.afterQty, " ")),
 _xlpm.cleanNum, SUBSTITUTE(_xlpm.numberText, ",", ""),
 IF(ISNUMBER(--_xlpm.cleanNum), --_xlpm.cleanNum, "")
)</f>
        <v/>
      </c>
      <c r="J2080" s="6" t="str">
        <f t="shared" si="165"/>
        <v xml:space="preserve"> </v>
      </c>
      <c r="K2080" s="6" t="e" cm="1">
        <f t="array" ref="K2080">_xlfn.LET(
 _xlpm.txt, E2080,
 _xlpm.afterQ, IFERROR(_xlfn.TEXTAFTER(_xlpm.txt,"QTY:"), IFERROR(_xlfn.TEXTAFTER(_xlpm.txt,"QTY "), IFERROR(_xlfn.TEXTAFTER(_xlpm.txt,"(QTY"), ""))),
 _xlpm.token, TRIM(IF(_xlpm.afterQ="","", _xlfn.TEXTBEFORE(_xlpm.afterQ, "/"))),
 _xlpm.unitRaw, UPPER(TRIM(RIGHT(_xlpm.token, LEN(_xlpm.token) - FIND("@", SUBSTITUTE(_xlpm.token," ","@", LEN(_xlpm.token)-LEN(SUBSTITUTE(_xlpm.token," ",""))))))),
 _xlpm.unitRaw
)</f>
        <v>#VALUE!</v>
      </c>
      <c r="L2080" s="6" t="str">
        <f>IFERROR(_xlfn.TEXTAFTER(_xlfn.TEXTBEFORE(E2080," PER"),"USD ")," ")</f>
        <v xml:space="preserve"> </v>
      </c>
      <c r="M2080" s="6" t="e">
        <f t="shared" si="161"/>
        <v>#VALUE!</v>
      </c>
      <c r="N2080" s="6">
        <v>1656</v>
      </c>
      <c r="O2080" s="6" t="s">
        <v>1081</v>
      </c>
      <c r="P2080" s="6">
        <v>79.149233089999996</v>
      </c>
      <c r="Q2080" s="6">
        <v>131071.13</v>
      </c>
      <c r="R2080" s="6">
        <v>1.1504249</v>
      </c>
      <c r="S2080" s="6">
        <v>1905.1036340000001</v>
      </c>
      <c r="T2080" s="27">
        <v>22410.6</v>
      </c>
      <c r="U2080" s="11">
        <f t="shared" si="162"/>
        <v>80.29965799</v>
      </c>
      <c r="V2080" s="11">
        <f t="shared" si="163"/>
        <v>2017</v>
      </c>
      <c r="W2080" s="10" t="str">
        <f>IFERROR(VLOOKUP(VALUE(D2080),'HSN Lookup'!$A:$B,2,0),"Unknown")</f>
        <v>Household Steel Items</v>
      </c>
      <c r="X2080" s="11" t="str">
        <f t="shared" si="164"/>
        <v>Other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282B-26A9-49CE-AC16-B5CA959F9058}">
  <dimension ref="A1:B122"/>
  <sheetViews>
    <sheetView topLeftCell="D1" workbookViewId="0">
      <selection activeCell="D2" sqref="D2"/>
    </sheetView>
  </sheetViews>
  <sheetFormatPr defaultRowHeight="15"/>
  <cols>
    <col min="1" max="1" width="65" customWidth="1"/>
  </cols>
  <sheetData>
    <row r="1" spans="1:2">
      <c r="A1" s="36" t="s">
        <v>2760</v>
      </c>
    </row>
    <row r="2" spans="1:2">
      <c r="A2" s="36" t="s">
        <v>2761</v>
      </c>
    </row>
    <row r="3" spans="1:2">
      <c r="A3" s="36"/>
    </row>
    <row r="4" spans="1:2">
      <c r="A4" s="36" t="s">
        <v>2762</v>
      </c>
    </row>
    <row r="5" spans="1:2">
      <c r="A5" s="36" t="s">
        <v>2763</v>
      </c>
    </row>
    <row r="6" spans="1:2" ht="30.75">
      <c r="A6" s="36" t="s">
        <v>2764</v>
      </c>
    </row>
    <row r="7" spans="1:2">
      <c r="A7" s="36" t="s">
        <v>2765</v>
      </c>
    </row>
    <row r="8" spans="1:2">
      <c r="A8" s="36" t="s">
        <v>2766</v>
      </c>
    </row>
    <row r="9" spans="1:2">
      <c r="A9" s="36" t="s">
        <v>2767</v>
      </c>
    </row>
    <row r="10" spans="1:2" ht="30.75">
      <c r="A10" s="36" t="s">
        <v>2768</v>
      </c>
    </row>
    <row r="11" spans="1:2">
      <c r="A11" s="36" t="s">
        <v>2769</v>
      </c>
    </row>
    <row r="12" spans="1:2">
      <c r="A12" s="36" t="s">
        <v>2770</v>
      </c>
      <c r="B12" s="36"/>
    </row>
    <row r="13" spans="1:2">
      <c r="A13" s="36"/>
    </row>
    <row r="14" spans="1:2">
      <c r="A14" s="36" t="s">
        <v>2761</v>
      </c>
    </row>
    <row r="15" spans="1:2">
      <c r="A15" s="36"/>
    </row>
    <row r="16" spans="1:2">
      <c r="A16" s="36" t="s">
        <v>2771</v>
      </c>
    </row>
    <row r="17" spans="1:1">
      <c r="A17" s="36"/>
    </row>
    <row r="18" spans="1:1">
      <c r="A18" s="36" t="s">
        <v>2772</v>
      </c>
    </row>
    <row r="19" spans="1:1">
      <c r="A19" s="36" t="s">
        <v>2773</v>
      </c>
    </row>
    <row r="20" spans="1:1">
      <c r="A20" s="36"/>
    </row>
    <row r="21" spans="1:1">
      <c r="A21" s="36" t="s">
        <v>2774</v>
      </c>
    </row>
    <row r="22" spans="1:1">
      <c r="A22" s="36" t="s">
        <v>2775</v>
      </c>
    </row>
    <row r="23" spans="1:1">
      <c r="A23" s="36"/>
    </row>
    <row r="24" spans="1:1">
      <c r="A24" s="36" t="s">
        <v>2776</v>
      </c>
    </row>
    <row r="25" spans="1:1">
      <c r="A25" s="36" t="s">
        <v>2777</v>
      </c>
    </row>
    <row r="26" spans="1:1">
      <c r="A26" s="36"/>
    </row>
    <row r="27" spans="1:1">
      <c r="A27" s="36" t="s">
        <v>2778</v>
      </c>
    </row>
    <row r="28" spans="1:1">
      <c r="A28" s="36" t="s">
        <v>2779</v>
      </c>
    </row>
    <row r="29" spans="1:1">
      <c r="A29" s="36"/>
    </row>
    <row r="30" spans="1:1">
      <c r="A30" s="36" t="s">
        <v>2780</v>
      </c>
    </row>
    <row r="31" spans="1:1" ht="30.75">
      <c r="A31" s="36" t="s">
        <v>2781</v>
      </c>
    </row>
    <row r="32" spans="1:1">
      <c r="A32" s="36"/>
    </row>
    <row r="33" spans="1:1">
      <c r="A33" s="36" t="s">
        <v>2761</v>
      </c>
    </row>
    <row r="34" spans="1:1">
      <c r="A34" s="36"/>
    </row>
    <row r="35" spans="1:1">
      <c r="A35" s="36" t="s">
        <v>2782</v>
      </c>
    </row>
    <row r="36" spans="1:1">
      <c r="A36" s="36" t="s">
        <v>2783</v>
      </c>
    </row>
    <row r="37" spans="1:1">
      <c r="A37" s="36" t="s">
        <v>2784</v>
      </c>
    </row>
    <row r="38" spans="1:1">
      <c r="A38" s="36" t="s">
        <v>2785</v>
      </c>
    </row>
    <row r="39" spans="1:1">
      <c r="A39" s="36" t="s">
        <v>2786</v>
      </c>
    </row>
    <row r="40" spans="1:1">
      <c r="A40" s="36" t="s">
        <v>2787</v>
      </c>
    </row>
    <row r="41" spans="1:1">
      <c r="A41" s="36"/>
    </row>
    <row r="42" spans="1:1">
      <c r="A42" s="36" t="s">
        <v>2761</v>
      </c>
    </row>
    <row r="43" spans="1:1">
      <c r="A43" s="36"/>
    </row>
    <row r="44" spans="1:1">
      <c r="A44" s="36" t="s">
        <v>2788</v>
      </c>
    </row>
    <row r="45" spans="1:1">
      <c r="A45" s="36" t="s">
        <v>2789</v>
      </c>
    </row>
    <row r="46" spans="1:1">
      <c r="A46" s="36" t="s">
        <v>2790</v>
      </c>
    </row>
    <row r="47" spans="1:1">
      <c r="A47" s="36" t="s">
        <v>2791</v>
      </c>
    </row>
    <row r="48" spans="1:1">
      <c r="A48" s="36" t="s">
        <v>2792</v>
      </c>
    </row>
    <row r="49" spans="1:1">
      <c r="A49" s="36" t="s">
        <v>2793</v>
      </c>
    </row>
    <row r="50" spans="1:1">
      <c r="A50" s="36" t="s">
        <v>2794</v>
      </c>
    </row>
    <row r="51" spans="1:1">
      <c r="A51" s="36" t="s">
        <v>2795</v>
      </c>
    </row>
    <row r="52" spans="1:1">
      <c r="A52" s="36" t="s">
        <v>2796</v>
      </c>
    </row>
    <row r="53" spans="1:1">
      <c r="A53" s="36" t="s">
        <v>2797</v>
      </c>
    </row>
    <row r="54" spans="1:1">
      <c r="A54" s="36" t="s">
        <v>2798</v>
      </c>
    </row>
    <row r="55" spans="1:1">
      <c r="A55" s="36" t="s">
        <v>2799</v>
      </c>
    </row>
    <row r="56" spans="1:1">
      <c r="A56" s="36" t="s">
        <v>2800</v>
      </c>
    </row>
    <row r="57" spans="1:1">
      <c r="A57" s="36"/>
    </row>
    <row r="58" spans="1:1">
      <c r="A58" s="36" t="s">
        <v>2761</v>
      </c>
    </row>
    <row r="59" spans="1:1">
      <c r="A59" s="36"/>
    </row>
    <row r="60" spans="1:1">
      <c r="A60" s="36" t="s">
        <v>2801</v>
      </c>
    </row>
    <row r="61" spans="1:1">
      <c r="A61" s="36"/>
    </row>
    <row r="62" spans="1:1">
      <c r="A62" s="36" t="s">
        <v>2802</v>
      </c>
    </row>
    <row r="63" spans="1:1">
      <c r="A63" s="36" t="s">
        <v>2803</v>
      </c>
    </row>
    <row r="64" spans="1:1">
      <c r="A64" s="36"/>
    </row>
    <row r="65" spans="1:1">
      <c r="A65" s="36" t="s">
        <v>2804</v>
      </c>
    </row>
    <row r="66" spans="1:1">
      <c r="A66" s="36" t="s">
        <v>2805</v>
      </c>
    </row>
    <row r="67" spans="1:1">
      <c r="A67" s="36"/>
    </row>
    <row r="68" spans="1:1">
      <c r="A68" s="36" t="s">
        <v>2806</v>
      </c>
    </row>
    <row r="69" spans="1:1" ht="30.75">
      <c r="A69" s="36" t="s">
        <v>2807</v>
      </c>
    </row>
    <row r="70" spans="1:1">
      <c r="A70" s="36"/>
    </row>
    <row r="71" spans="1:1">
      <c r="A71" s="36" t="s">
        <v>2808</v>
      </c>
    </row>
    <row r="72" spans="1:1" ht="30.75">
      <c r="A72" s="36">
        <f>IF(D2=73231000,"Scrubbers",)</f>
        <v>0</v>
      </c>
    </row>
    <row r="73" spans="1:1">
      <c r="A73" s="36" t="s">
        <v>2809</v>
      </c>
    </row>
    <row r="74" spans="1:1">
      <c r="A74" s="36" t="s">
        <v>2810</v>
      </c>
    </row>
    <row r="75" spans="1:1">
      <c r="A75" s="36"/>
    </row>
    <row r="76" spans="1:1">
      <c r="A76" s="36" t="s">
        <v>2761</v>
      </c>
    </row>
    <row r="77" spans="1:1">
      <c r="A77" s="36" t="s">
        <v>2811</v>
      </c>
    </row>
    <row r="78" spans="1:1">
      <c r="A78" s="36" t="s">
        <v>2812</v>
      </c>
    </row>
    <row r="79" spans="1:1">
      <c r="A79" s="36" t="s">
        <v>2794</v>
      </c>
    </row>
    <row r="80" spans="1:1">
      <c r="A80" s="36" t="s">
        <v>2795</v>
      </c>
    </row>
    <row r="81" spans="1:1">
      <c r="A81" s="36" t="s">
        <v>2796</v>
      </c>
    </row>
    <row r="82" spans="1:1">
      <c r="A82" s="36" t="s">
        <v>2813</v>
      </c>
    </row>
    <row r="83" spans="1:1" ht="30.75">
      <c r="A83" s="36" t="s">
        <v>2814</v>
      </c>
    </row>
    <row r="84" spans="1:1">
      <c r="A84" s="36"/>
    </row>
    <row r="85" spans="1:1">
      <c r="A85" s="36" t="s">
        <v>2815</v>
      </c>
    </row>
    <row r="86" spans="1:1">
      <c r="A86" s="36" t="s">
        <v>2816</v>
      </c>
    </row>
    <row r="87" spans="1:1" ht="30.75">
      <c r="A87" s="36" t="s">
        <v>2817</v>
      </c>
    </row>
    <row r="88" spans="1:1">
      <c r="A88" s="36"/>
    </row>
    <row r="89" spans="1:1">
      <c r="A89" s="36" t="s">
        <v>2818</v>
      </c>
    </row>
    <row r="90" spans="1:1">
      <c r="A90" s="36" t="s">
        <v>2819</v>
      </c>
    </row>
    <row r="91" spans="1:1">
      <c r="A91" s="36" t="s">
        <v>2820</v>
      </c>
    </row>
    <row r="92" spans="1:1">
      <c r="A92" s="36" t="s">
        <v>2821</v>
      </c>
    </row>
    <row r="93" spans="1:1">
      <c r="A93" s="36"/>
    </row>
    <row r="94" spans="1:1" ht="30.75">
      <c r="A94" s="36" t="s">
        <v>2761</v>
      </c>
    </row>
    <row r="95" spans="1:1">
      <c r="A95" s="36"/>
    </row>
    <row r="96" spans="1:1" ht="30.75">
      <c r="A96" s="36" t="s">
        <v>2822</v>
      </c>
    </row>
    <row r="97" spans="1:1">
      <c r="A97" s="36"/>
    </row>
    <row r="98" spans="1:1">
      <c r="A98" s="36" t="s">
        <v>2823</v>
      </c>
    </row>
    <row r="99" spans="1:1">
      <c r="A99" s="36">
        <f>K4</f>
        <v>0</v>
      </c>
    </row>
    <row r="100" spans="1:1">
      <c r="A100" s="36"/>
    </row>
    <row r="101" spans="1:1">
      <c r="A101" s="36" t="s">
        <v>2824</v>
      </c>
    </row>
    <row r="102" spans="1:1">
      <c r="A102" s="36" t="e">
        <f>INDEX($B$3:$J$3, MATCH(MAX($B$4:$J$4), $B$4:$J$4, 0))</f>
        <v>#N/A</v>
      </c>
    </row>
    <row r="103" spans="1:1">
      <c r="A103" s="36"/>
    </row>
    <row r="104" spans="1:1">
      <c r="A104" s="36" t="s">
        <v>2825</v>
      </c>
    </row>
    <row r="105" spans="1:1">
      <c r="A105" s="36" t="e">
        <f>INDEX($B$3:$J$3, MATCH(MIN($B$4:$J$4), $B$4:$J$4, 0))</f>
        <v>#N/A</v>
      </c>
    </row>
    <row r="106" spans="1:1">
      <c r="A106" s="36"/>
    </row>
    <row r="107" spans="1:1">
      <c r="A107" s="36" t="s">
        <v>2826</v>
      </c>
    </row>
    <row r="108" spans="1:1">
      <c r="A108" s="36">
        <f>SUM('Cleaned DATA'!T:T)</f>
        <v>1430016819.8000019</v>
      </c>
    </row>
    <row r="109" spans="1:1">
      <c r="A109" s="36"/>
    </row>
    <row r="110" spans="1:1">
      <c r="A110" s="36" t="s">
        <v>2827</v>
      </c>
    </row>
    <row r="111" spans="1:1">
      <c r="A111" s="36">
        <f>SUM('Cleaned DATA'!T:T) / SUM('Cleaned DATA'!Q:Q)</f>
        <v>0.34097230034386344</v>
      </c>
    </row>
    <row r="112" spans="1:1">
      <c r="A112" s="36"/>
    </row>
    <row r="113" spans="1:1" ht="30.75">
      <c r="A113" s="36" t="s">
        <v>2761</v>
      </c>
    </row>
    <row r="114" spans="1:1">
      <c r="A114" s="36"/>
    </row>
    <row r="115" spans="1:1" ht="30.75">
      <c r="A115" s="36" t="s">
        <v>2828</v>
      </c>
    </row>
    <row r="116" spans="1:1" ht="30.75">
      <c r="A116" s="36" t="s">
        <v>2829</v>
      </c>
    </row>
    <row r="117" spans="1:1">
      <c r="A117" s="36" t="s">
        <v>2830</v>
      </c>
    </row>
    <row r="118" spans="1:1">
      <c r="A118" s="36" t="s">
        <v>2831</v>
      </c>
    </row>
    <row r="119" spans="1:1" ht="30.75">
      <c r="A119" s="36" t="s">
        <v>2832</v>
      </c>
    </row>
    <row r="120" spans="1:1">
      <c r="A120" s="36" t="s">
        <v>2833</v>
      </c>
    </row>
    <row r="121" spans="1:1">
      <c r="A121" s="36" t="s">
        <v>2834</v>
      </c>
    </row>
    <row r="122" spans="1:1" ht="30.75">
      <c r="A122" s="36" t="s">
        <v>2835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F168-FDF3-4E70-BAEB-F99D3A54B5A4}">
  <dimension ref="A1:B4"/>
  <sheetViews>
    <sheetView workbookViewId="0">
      <selection activeCell="B10" sqref="B10"/>
    </sheetView>
  </sheetViews>
  <sheetFormatPr defaultRowHeight="15"/>
  <cols>
    <col min="1" max="1" width="9.5703125" bestFit="1" customWidth="1"/>
    <col min="2" max="2" width="20.42578125" bestFit="1" customWidth="1"/>
  </cols>
  <sheetData>
    <row r="1" spans="1:2">
      <c r="A1" s="9" t="s">
        <v>2836</v>
      </c>
      <c r="B1" s="9" t="s">
        <v>2837</v>
      </c>
    </row>
    <row r="2" spans="1:2">
      <c r="A2" s="5">
        <v>73239990</v>
      </c>
      <c r="B2" s="5" t="s">
        <v>2838</v>
      </c>
    </row>
    <row r="3" spans="1:2">
      <c r="A3" s="5">
        <v>73231000</v>
      </c>
      <c r="B3" s="5" t="s">
        <v>2839</v>
      </c>
    </row>
    <row r="4" spans="1:2">
      <c r="A4" s="5">
        <v>73239390</v>
      </c>
      <c r="B4" s="5" t="s">
        <v>2840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E4BD-5BCF-4302-8506-548574A247A1}">
  <dimension ref="A1:Q14"/>
  <sheetViews>
    <sheetView topLeftCell="B1" workbookViewId="0">
      <selection activeCell="M34" sqref="M34"/>
    </sheetView>
  </sheetViews>
  <sheetFormatPr defaultRowHeight="15"/>
  <cols>
    <col min="1" max="1" width="11.42578125" style="7" bestFit="1" customWidth="1"/>
    <col min="2" max="2" width="14.5703125" style="7" bestFit="1" customWidth="1"/>
    <col min="3" max="3" width="13.140625" style="7" bestFit="1" customWidth="1"/>
    <col min="4" max="4" width="15" style="7" bestFit="1" customWidth="1"/>
    <col min="5" max="5" width="15.140625" style="7" customWidth="1"/>
    <col min="6" max="6" width="13.5703125" style="7" bestFit="1" customWidth="1"/>
    <col min="7" max="8" width="9.140625" style="7"/>
    <col min="9" max="9" width="11.42578125" style="7" bestFit="1" customWidth="1"/>
    <col min="10" max="10" width="14.5703125" style="7" bestFit="1" customWidth="1"/>
    <col min="11" max="11" width="13.140625" style="7" bestFit="1" customWidth="1"/>
    <col min="12" max="12" width="15" style="7" bestFit="1" customWidth="1"/>
    <col min="13" max="13" width="13.5703125" style="7" bestFit="1" customWidth="1"/>
    <col min="14" max="16384" width="9.140625" style="7"/>
  </cols>
  <sheetData>
    <row r="1" spans="1:17">
      <c r="A1"/>
      <c r="B1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3" spans="1:17">
      <c r="A3" s="12" t="s">
        <v>21</v>
      </c>
      <c r="B3" s="5" t="s">
        <v>2841</v>
      </c>
      <c r="C3" s="5" t="s">
        <v>2842</v>
      </c>
      <c r="D3" s="5" t="s">
        <v>2843</v>
      </c>
      <c r="E3" s="14" t="s">
        <v>2844</v>
      </c>
      <c r="F3" s="37"/>
      <c r="G3" s="38" t="s">
        <v>2845</v>
      </c>
      <c r="H3" s="38"/>
      <c r="I3" s="38"/>
      <c r="J3" s="38"/>
      <c r="K3" s="38"/>
      <c r="L3" s="38"/>
      <c r="M3" s="38"/>
      <c r="N3" s="38"/>
      <c r="O3" s="38"/>
      <c r="P3" s="38"/>
      <c r="Q3" s="19"/>
    </row>
    <row r="4" spans="1:17">
      <c r="A4" s="5">
        <v>2017</v>
      </c>
      <c r="B4" s="13">
        <v>158243241.84000012</v>
      </c>
      <c r="C4" s="13">
        <v>32749949.999999978</v>
      </c>
      <c r="D4" s="13">
        <v>14207.613884065471</v>
      </c>
      <c r="E4" s="16">
        <f>(D5-D4)/D4</f>
        <v>1.5168943816387492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7">
      <c r="A5" s="5">
        <v>2018</v>
      </c>
      <c r="B5" s="13">
        <v>334226491.32000011</v>
      </c>
      <c r="C5" s="13">
        <v>82490491.700000048</v>
      </c>
      <c r="D5" s="13">
        <v>35759.063561297073</v>
      </c>
      <c r="E5" s="16">
        <f>(D6-D5)/D5</f>
        <v>1.76187009192433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>
      <c r="A6" s="5">
        <v>2019</v>
      </c>
      <c r="B6" s="13">
        <v>421402962.72999948</v>
      </c>
      <c r="C6" s="13">
        <v>104022203.5</v>
      </c>
      <c r="D6" s="13">
        <v>98761.888165167504</v>
      </c>
      <c r="E6" s="15">
        <f>(D7-D6)/D6</f>
        <v>-0.19985133027992258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</row>
    <row r="7" spans="1:17">
      <c r="A7" s="5">
        <v>2020</v>
      </c>
      <c r="B7" s="13">
        <v>349289501.6000002</v>
      </c>
      <c r="C7" s="13">
        <v>120306630.69999999</v>
      </c>
      <c r="D7" s="13">
        <v>79024.193434401837</v>
      </c>
      <c r="E7" s="16">
        <f>(D8-D7)/D7</f>
        <v>0.15631547483109121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</row>
    <row r="8" spans="1:17">
      <c r="A8" s="5">
        <v>2021</v>
      </c>
      <c r="B8" s="13">
        <v>487397812.22000003</v>
      </c>
      <c r="C8" s="13">
        <v>181603576.49999994</v>
      </c>
      <c r="D8" s="13">
        <v>91376.897754244361</v>
      </c>
      <c r="E8" s="16">
        <f>(D9-D8)/D8</f>
        <v>0.59810916854789986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</row>
    <row r="9" spans="1:17">
      <c r="A9" s="5">
        <v>2022</v>
      </c>
      <c r="B9" s="13">
        <v>754323773.96000016</v>
      </c>
      <c r="C9" s="13">
        <v>280443504.09999996</v>
      </c>
      <c r="D9" s="13">
        <v>146030.25809452191</v>
      </c>
      <c r="E9" s="16">
        <f>(D10-D9)/D9</f>
        <v>0.41364671551437526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</row>
    <row r="10" spans="1:17">
      <c r="A10" s="5">
        <v>2023</v>
      </c>
      <c r="B10" s="13">
        <v>870407396.92999959</v>
      </c>
      <c r="C10" s="13">
        <v>321521809.10000026</v>
      </c>
      <c r="D10" s="13">
        <v>206435.19472103741</v>
      </c>
      <c r="E10" s="15">
        <f>(D11-D10)/D10</f>
        <v>-0.51130154714473885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</row>
    <row r="11" spans="1:17">
      <c r="A11" s="5">
        <v>2024</v>
      </c>
      <c r="B11" s="13">
        <v>425518036.08000016</v>
      </c>
      <c r="C11" s="13">
        <v>160749491.5</v>
      </c>
      <c r="D11" s="13">
        <v>100884.56027504556</v>
      </c>
      <c r="E11" s="15">
        <f>(D12-D11)/D11</f>
        <v>-0.32696507919963502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</row>
    <row r="12" spans="1:17">
      <c r="A12" s="5">
        <v>2025</v>
      </c>
      <c r="B12" s="13">
        <v>393129171.74000001</v>
      </c>
      <c r="C12" s="13">
        <v>146129162.70000002</v>
      </c>
      <c r="D12" s="13">
        <v>67898.832034694933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</row>
    <row r="13" spans="1:17">
      <c r="A13" s="5" t="s">
        <v>2846</v>
      </c>
      <c r="B13" s="13">
        <v>4193938388.4199991</v>
      </c>
      <c r="C13" s="13">
        <v>1430016819.8000002</v>
      </c>
      <c r="D13" s="13">
        <v>840378.50192447612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pans="1:17">
      <c r="A14"/>
      <c r="B14"/>
      <c r="C14"/>
      <c r="D14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</row>
  </sheetData>
  <mergeCells count="1">
    <mergeCell ref="G3:P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8E99-5A6E-4C5E-9CC9-6206D784DA64}">
  <dimension ref="A3:E8"/>
  <sheetViews>
    <sheetView workbookViewId="0">
      <selection activeCell="E4" sqref="E4"/>
    </sheetView>
  </sheetViews>
  <sheetFormatPr defaultRowHeight="15"/>
  <cols>
    <col min="1" max="1" width="11.85546875" style="7" bestFit="1" customWidth="1"/>
    <col min="2" max="2" width="22.28515625" style="7" bestFit="1" customWidth="1"/>
    <col min="3" max="3" width="24" style="7" bestFit="1" customWidth="1"/>
    <col min="4" max="4" width="21.5703125" style="7" bestFit="1" customWidth="1"/>
    <col min="5" max="5" width="14.28515625" style="7" bestFit="1" customWidth="1"/>
    <col min="6" max="21" width="6.85546875" style="7" bestFit="1" customWidth="1"/>
    <col min="22" max="22" width="5.140625" style="7" bestFit="1" customWidth="1"/>
    <col min="23" max="45" width="6.85546875" style="7" bestFit="1" customWidth="1"/>
    <col min="46" max="46" width="5.140625" style="7" bestFit="1" customWidth="1"/>
    <col min="47" max="47" width="6.85546875" style="7" bestFit="1" customWidth="1"/>
    <col min="48" max="48" width="5.140625" style="7" bestFit="1" customWidth="1"/>
    <col min="49" max="49" width="6.85546875" style="7" bestFit="1" customWidth="1"/>
    <col min="50" max="50" width="5.140625" style="7" bestFit="1" customWidth="1"/>
    <col min="51" max="62" width="6.85546875" style="7" bestFit="1" customWidth="1"/>
    <col min="63" max="70" width="8" style="7" bestFit="1" customWidth="1"/>
    <col min="71" max="71" width="6.28515625" style="7" bestFit="1" customWidth="1"/>
    <col min="72" max="76" width="8" style="7" bestFit="1" customWidth="1"/>
    <col min="77" max="77" width="6.28515625" style="7" bestFit="1" customWidth="1"/>
    <col min="78" max="81" width="8" style="7" bestFit="1" customWidth="1"/>
    <col min="82" max="82" width="6.28515625" style="7" bestFit="1" customWidth="1"/>
    <col min="83" max="84" width="8" style="7" bestFit="1" customWidth="1"/>
    <col min="85" max="85" width="6.28515625" style="7" bestFit="1" customWidth="1"/>
    <col min="86" max="93" width="8" style="7" bestFit="1" customWidth="1"/>
    <col min="94" max="94" width="6.28515625" style="7" bestFit="1" customWidth="1"/>
    <col min="95" max="125" width="8" style="7" bestFit="1" customWidth="1"/>
    <col min="126" max="126" width="6.28515625" style="7" bestFit="1" customWidth="1"/>
    <col min="127" max="152" width="8" style="7" bestFit="1" customWidth="1"/>
    <col min="153" max="153" width="6.28515625" style="7" bestFit="1" customWidth="1"/>
    <col min="154" max="154" width="8" style="7" bestFit="1" customWidth="1"/>
    <col min="155" max="155" width="6.28515625" style="7" bestFit="1" customWidth="1"/>
    <col min="156" max="160" width="8" style="7" bestFit="1" customWidth="1"/>
    <col min="161" max="161" width="6.28515625" style="7" bestFit="1" customWidth="1"/>
    <col min="162" max="167" width="8" style="7" bestFit="1" customWidth="1"/>
    <col min="168" max="168" width="6.28515625" style="7" bestFit="1" customWidth="1"/>
    <col min="169" max="171" width="8" style="7" bestFit="1" customWidth="1"/>
    <col min="172" max="172" width="6.28515625" style="7" bestFit="1" customWidth="1"/>
    <col min="173" max="181" width="8" style="7" bestFit="1" customWidth="1"/>
    <col min="182" max="182" width="6.28515625" style="7" bestFit="1" customWidth="1"/>
    <col min="183" max="184" width="8" style="7" bestFit="1" customWidth="1"/>
    <col min="185" max="185" width="6.28515625" style="7" bestFit="1" customWidth="1"/>
    <col min="186" max="188" width="8" style="7" bestFit="1" customWidth="1"/>
    <col min="189" max="189" width="6.28515625" style="7" bestFit="1" customWidth="1"/>
    <col min="190" max="206" width="8" style="7" bestFit="1" customWidth="1"/>
    <col min="207" max="207" width="6.28515625" style="7" bestFit="1" customWidth="1"/>
    <col min="208" max="215" width="8" style="7" bestFit="1" customWidth="1"/>
    <col min="216" max="216" width="6.28515625" style="7" bestFit="1" customWidth="1"/>
    <col min="217" max="226" width="8" style="7" bestFit="1" customWidth="1"/>
    <col min="227" max="227" width="6.28515625" style="7" bestFit="1" customWidth="1"/>
    <col min="228" max="243" width="8" style="7" bestFit="1" customWidth="1"/>
    <col min="244" max="244" width="6.28515625" style="7" bestFit="1" customWidth="1"/>
    <col min="245" max="275" width="8" style="7" bestFit="1" customWidth="1"/>
    <col min="276" max="276" width="6.28515625" style="7" bestFit="1" customWidth="1"/>
    <col min="277" max="285" width="8" style="7" bestFit="1" customWidth="1"/>
    <col min="286" max="286" width="6.28515625" style="7" bestFit="1" customWidth="1"/>
    <col min="287" max="289" width="8" style="7" bestFit="1" customWidth="1"/>
    <col min="290" max="290" width="6.28515625" style="7" bestFit="1" customWidth="1"/>
    <col min="291" max="296" width="8" style="7" bestFit="1" customWidth="1"/>
    <col min="297" max="297" width="6.28515625" style="7" bestFit="1" customWidth="1"/>
    <col min="298" max="307" width="8" style="7" bestFit="1" customWidth="1"/>
    <col min="308" max="310" width="9" style="7" bestFit="1" customWidth="1"/>
    <col min="311" max="311" width="7.42578125" style="7" bestFit="1" customWidth="1"/>
    <col min="312" max="320" width="9" style="7" bestFit="1" customWidth="1"/>
    <col min="321" max="321" width="7.42578125" style="7" bestFit="1" customWidth="1"/>
    <col min="322" max="324" width="9" style="7" bestFit="1" customWidth="1"/>
    <col min="325" max="325" width="7.42578125" style="7" bestFit="1" customWidth="1"/>
    <col min="326" max="340" width="9" style="7" bestFit="1" customWidth="1"/>
    <col min="341" max="341" width="7.42578125" style="7" bestFit="1" customWidth="1"/>
    <col min="342" max="346" width="9" style="7" bestFit="1" customWidth="1"/>
    <col min="347" max="347" width="7.42578125" style="7" bestFit="1" customWidth="1"/>
    <col min="348" max="349" width="9" style="7" bestFit="1" customWidth="1"/>
    <col min="350" max="350" width="7.42578125" style="7" bestFit="1" customWidth="1"/>
    <col min="351" max="353" width="9" style="7" bestFit="1" customWidth="1"/>
    <col min="354" max="354" width="7.42578125" style="7" bestFit="1" customWidth="1"/>
    <col min="355" max="373" width="9" style="7" bestFit="1" customWidth="1"/>
    <col min="374" max="374" width="7.42578125" style="7" bestFit="1" customWidth="1"/>
    <col min="375" max="377" width="9" style="7" bestFit="1" customWidth="1"/>
    <col min="378" max="379" width="7.42578125" style="7" bestFit="1" customWidth="1"/>
    <col min="380" max="383" width="9" style="7" bestFit="1" customWidth="1"/>
    <col min="384" max="384" width="7.42578125" style="7" bestFit="1" customWidth="1"/>
    <col min="385" max="415" width="9" style="7" bestFit="1" customWidth="1"/>
    <col min="416" max="416" width="7.42578125" style="7" bestFit="1" customWidth="1"/>
    <col min="417" max="438" width="9" style="7" bestFit="1" customWidth="1"/>
    <col min="439" max="439" width="7.42578125" style="7" bestFit="1" customWidth="1"/>
    <col min="440" max="444" width="9" style="7" bestFit="1" customWidth="1"/>
    <col min="445" max="445" width="7.42578125" style="7" bestFit="1" customWidth="1"/>
    <col min="446" max="452" width="9" style="7" bestFit="1" customWidth="1"/>
    <col min="453" max="453" width="7.42578125" style="7" bestFit="1" customWidth="1"/>
    <col min="454" max="467" width="9" style="7" bestFit="1" customWidth="1"/>
    <col min="468" max="468" width="7.42578125" style="7" bestFit="1" customWidth="1"/>
    <col min="469" max="472" width="9" style="7" bestFit="1" customWidth="1"/>
    <col min="473" max="473" width="7.42578125" style="7" bestFit="1" customWidth="1"/>
    <col min="474" max="481" width="9" style="7" bestFit="1" customWidth="1"/>
    <col min="482" max="483" width="7.42578125" style="7" bestFit="1" customWidth="1"/>
    <col min="484" max="489" width="9" style="7" bestFit="1" customWidth="1"/>
    <col min="490" max="491" width="7.42578125" style="7" bestFit="1" customWidth="1"/>
    <col min="492" max="493" width="9" style="7" bestFit="1" customWidth="1"/>
    <col min="494" max="494" width="7.42578125" style="7" bestFit="1" customWidth="1"/>
    <col min="495" max="507" width="9" style="7" bestFit="1" customWidth="1"/>
    <col min="508" max="508" width="7.42578125" style="7" bestFit="1" customWidth="1"/>
    <col min="509" max="520" width="9" style="7" bestFit="1" customWidth="1"/>
    <col min="521" max="521" width="7.42578125" style="7" bestFit="1" customWidth="1"/>
    <col min="522" max="527" width="9" style="7" bestFit="1" customWidth="1"/>
    <col min="528" max="528" width="7.42578125" style="7" bestFit="1" customWidth="1"/>
    <col min="529" max="536" width="9" style="7" bestFit="1" customWidth="1"/>
    <col min="537" max="537" width="7.42578125" style="7" bestFit="1" customWidth="1"/>
    <col min="538" max="546" width="9" style="7" bestFit="1" customWidth="1"/>
    <col min="547" max="547" width="7.42578125" style="7" bestFit="1" customWidth="1"/>
    <col min="548" max="551" width="9" style="7" bestFit="1" customWidth="1"/>
    <col min="552" max="552" width="7.42578125" style="7" bestFit="1" customWidth="1"/>
    <col min="553" max="554" width="9" style="7" bestFit="1" customWidth="1"/>
    <col min="555" max="555" width="7.42578125" style="7" bestFit="1" customWidth="1"/>
    <col min="556" max="577" width="9" style="7" bestFit="1" customWidth="1"/>
    <col min="578" max="578" width="7.42578125" style="7" bestFit="1" customWidth="1"/>
    <col min="579" max="582" width="9" style="7" bestFit="1" customWidth="1"/>
    <col min="583" max="583" width="7.42578125" style="7" bestFit="1" customWidth="1"/>
    <col min="584" max="589" width="9" style="7" bestFit="1" customWidth="1"/>
    <col min="590" max="590" width="7.42578125" style="7" bestFit="1" customWidth="1"/>
    <col min="591" max="615" width="9" style="7" bestFit="1" customWidth="1"/>
    <col min="616" max="616" width="7.42578125" style="7" bestFit="1" customWidth="1"/>
    <col min="617" max="617" width="9" style="7" bestFit="1" customWidth="1"/>
    <col min="618" max="618" width="7.42578125" style="7" bestFit="1" customWidth="1"/>
    <col min="619" max="621" width="9" style="7" bestFit="1" customWidth="1"/>
    <col min="622" max="622" width="7.42578125" style="7" bestFit="1" customWidth="1"/>
    <col min="623" max="623" width="9" style="7" bestFit="1" customWidth="1"/>
    <col min="624" max="624" width="7.42578125" style="7" bestFit="1" customWidth="1"/>
    <col min="625" max="636" width="9" style="7" bestFit="1" customWidth="1"/>
    <col min="637" max="637" width="7.42578125" style="7" bestFit="1" customWidth="1"/>
    <col min="638" max="658" width="9" style="7" bestFit="1" customWidth="1"/>
    <col min="659" max="659" width="7.42578125" style="7" bestFit="1" customWidth="1"/>
    <col min="660" max="667" width="9" style="7" bestFit="1" customWidth="1"/>
    <col min="668" max="668" width="7.42578125" style="7" bestFit="1" customWidth="1"/>
    <col min="669" max="676" width="9" style="7" bestFit="1" customWidth="1"/>
    <col min="677" max="677" width="7.42578125" style="7" bestFit="1" customWidth="1"/>
    <col min="678" max="684" width="9" style="7" bestFit="1" customWidth="1"/>
    <col min="685" max="685" width="7.42578125" style="7" bestFit="1" customWidth="1"/>
    <col min="686" max="709" width="9" style="7" bestFit="1" customWidth="1"/>
    <col min="710" max="710" width="7.42578125" style="7" bestFit="1" customWidth="1"/>
    <col min="711" max="716" width="9" style="7" bestFit="1" customWidth="1"/>
    <col min="717" max="717" width="7.42578125" style="7" bestFit="1" customWidth="1"/>
    <col min="718" max="719" width="9" style="7" bestFit="1" customWidth="1"/>
    <col min="720" max="721" width="7.42578125" style="7" bestFit="1" customWidth="1"/>
    <col min="722" max="726" width="9" style="7" bestFit="1" customWidth="1"/>
    <col min="727" max="727" width="7.42578125" style="7" bestFit="1" customWidth="1"/>
    <col min="728" max="739" width="9" style="7" bestFit="1" customWidth="1"/>
    <col min="740" max="740" width="7.42578125" style="7" bestFit="1" customWidth="1"/>
    <col min="741" max="793" width="9" style="7" bestFit="1" customWidth="1"/>
    <col min="794" max="794" width="7.42578125" style="7" bestFit="1" customWidth="1"/>
    <col min="795" max="795" width="9" style="7" bestFit="1" customWidth="1"/>
    <col min="796" max="797" width="7.42578125" style="7" bestFit="1" customWidth="1"/>
    <col min="798" max="821" width="9" style="7" bestFit="1" customWidth="1"/>
    <col min="822" max="822" width="7.42578125" style="7" bestFit="1" customWidth="1"/>
    <col min="823" max="830" width="9" style="7" bestFit="1" customWidth="1"/>
    <col min="831" max="831" width="7.42578125" style="7" bestFit="1" customWidth="1"/>
    <col min="832" max="832" width="9" style="7" bestFit="1" customWidth="1"/>
    <col min="833" max="833" width="7.42578125" style="7" bestFit="1" customWidth="1"/>
    <col min="834" max="834" width="9" style="7" bestFit="1" customWidth="1"/>
    <col min="835" max="835" width="7.42578125" style="7" bestFit="1" customWidth="1"/>
    <col min="836" max="852" width="9" style="7" bestFit="1" customWidth="1"/>
    <col min="853" max="853" width="7.42578125" style="7" bestFit="1" customWidth="1"/>
    <col min="854" max="854" width="9" style="7" bestFit="1" customWidth="1"/>
    <col min="855" max="855" width="7.42578125" style="7" bestFit="1" customWidth="1"/>
    <col min="856" max="867" width="9" style="7" bestFit="1" customWidth="1"/>
    <col min="868" max="868" width="7.42578125" style="7" bestFit="1" customWidth="1"/>
    <col min="869" max="898" width="9" style="7" bestFit="1" customWidth="1"/>
    <col min="899" max="900" width="7.42578125" style="7" bestFit="1" customWidth="1"/>
    <col min="901" max="905" width="9" style="7" bestFit="1" customWidth="1"/>
    <col min="906" max="906" width="7.42578125" style="7" bestFit="1" customWidth="1"/>
    <col min="907" max="911" width="9" style="7" bestFit="1" customWidth="1"/>
    <col min="912" max="912" width="7.42578125" style="7" bestFit="1" customWidth="1"/>
    <col min="913" max="920" width="9" style="7" bestFit="1" customWidth="1"/>
    <col min="921" max="921" width="7.42578125" style="7" bestFit="1" customWidth="1"/>
    <col min="922" max="930" width="9" style="7" bestFit="1" customWidth="1"/>
    <col min="931" max="931" width="7.42578125" style="7" bestFit="1" customWidth="1"/>
    <col min="932" max="932" width="9" style="7" bestFit="1" customWidth="1"/>
    <col min="933" max="933" width="7.42578125" style="7" bestFit="1" customWidth="1"/>
    <col min="934" max="935" width="9" style="7" bestFit="1" customWidth="1"/>
    <col min="936" max="936" width="7.42578125" style="7" bestFit="1" customWidth="1"/>
    <col min="937" max="940" width="9" style="7" bestFit="1" customWidth="1"/>
    <col min="941" max="941" width="7.42578125" style="7" bestFit="1" customWidth="1"/>
    <col min="942" max="945" width="9" style="7" bestFit="1" customWidth="1"/>
    <col min="946" max="946" width="7.42578125" style="7" bestFit="1" customWidth="1"/>
    <col min="947" max="962" width="9" style="7" bestFit="1" customWidth="1"/>
    <col min="963" max="963" width="7.42578125" style="7" bestFit="1" customWidth="1"/>
    <col min="964" max="977" width="9" style="7" bestFit="1" customWidth="1"/>
    <col min="978" max="978" width="7.42578125" style="7" bestFit="1" customWidth="1"/>
    <col min="979" max="980" width="9" style="7" bestFit="1" customWidth="1"/>
    <col min="981" max="981" width="7.42578125" style="7" bestFit="1" customWidth="1"/>
    <col min="982" max="1016" width="9" style="7" bestFit="1" customWidth="1"/>
    <col min="1017" max="1017" width="7.42578125" style="7" bestFit="1" customWidth="1"/>
    <col min="1018" max="1037" width="9" style="7" bestFit="1" customWidth="1"/>
    <col min="1038" max="1038" width="7.42578125" style="7" bestFit="1" customWidth="1"/>
    <col min="1039" max="1040" width="9" style="7" bestFit="1" customWidth="1"/>
    <col min="1041" max="1041" width="7.42578125" style="7" bestFit="1" customWidth="1"/>
    <col min="1042" max="1059" width="9" style="7" bestFit="1" customWidth="1"/>
    <col min="1060" max="1060" width="7.42578125" style="7" bestFit="1" customWidth="1"/>
    <col min="1061" max="1074" width="9" style="7" bestFit="1" customWidth="1"/>
    <col min="1075" max="1075" width="7.42578125" style="7" bestFit="1" customWidth="1"/>
    <col min="1076" max="1082" width="9" style="7" bestFit="1" customWidth="1"/>
    <col min="1083" max="1083" width="7.42578125" style="7" bestFit="1" customWidth="1"/>
    <col min="1084" max="1098" width="9" style="7" bestFit="1" customWidth="1"/>
    <col min="1099" max="1099" width="7.42578125" style="7" bestFit="1" customWidth="1"/>
    <col min="1100" max="1107" width="9" style="7" bestFit="1" customWidth="1"/>
    <col min="1108" max="1108" width="7.42578125" style="7" bestFit="1" customWidth="1"/>
    <col min="1109" max="1113" width="9" style="7" bestFit="1" customWidth="1"/>
    <col min="1114" max="1114" width="7.42578125" style="7" bestFit="1" customWidth="1"/>
    <col min="1115" max="1137" width="9" style="7" bestFit="1" customWidth="1"/>
    <col min="1138" max="1138" width="7.42578125" style="7" bestFit="1" customWidth="1"/>
    <col min="1139" max="1143" width="9" style="7" bestFit="1" customWidth="1"/>
    <col min="1144" max="1144" width="7.42578125" style="7" bestFit="1" customWidth="1"/>
    <col min="1145" max="1146" width="9" style="7" bestFit="1" customWidth="1"/>
    <col min="1147" max="1147" width="7.42578125" style="7" bestFit="1" customWidth="1"/>
    <col min="1148" max="1148" width="9" style="7" bestFit="1" customWidth="1"/>
    <col min="1149" max="1150" width="7.42578125" style="7" bestFit="1" customWidth="1"/>
    <col min="1151" max="1154" width="9" style="7" bestFit="1" customWidth="1"/>
    <col min="1155" max="1155" width="7.42578125" style="7" bestFit="1" customWidth="1"/>
    <col min="1156" max="1158" width="9" style="7" bestFit="1" customWidth="1"/>
    <col min="1159" max="1159" width="7.42578125" style="7" bestFit="1" customWidth="1"/>
    <col min="1160" max="1162" width="9" style="7" bestFit="1" customWidth="1"/>
    <col min="1163" max="1163" width="7.42578125" style="7" bestFit="1" customWidth="1"/>
    <col min="1164" max="1190" width="9" style="7" bestFit="1" customWidth="1"/>
    <col min="1191" max="1191" width="7.42578125" style="7" bestFit="1" customWidth="1"/>
    <col min="1192" max="1202" width="9" style="7" bestFit="1" customWidth="1"/>
    <col min="1203" max="1203" width="7.42578125" style="7" bestFit="1" customWidth="1"/>
    <col min="1204" max="1205" width="9" style="7" bestFit="1" customWidth="1"/>
    <col min="1206" max="1206" width="7.42578125" style="7" bestFit="1" customWidth="1"/>
    <col min="1207" max="1230" width="9" style="7" bestFit="1" customWidth="1"/>
    <col min="1231" max="1231" width="7.42578125" style="7" bestFit="1" customWidth="1"/>
    <col min="1232" max="1234" width="9" style="7" bestFit="1" customWidth="1"/>
    <col min="1235" max="1235" width="7.42578125" style="7" bestFit="1" customWidth="1"/>
    <col min="1236" max="1250" width="9" style="7" bestFit="1" customWidth="1"/>
    <col min="1251" max="1251" width="7.42578125" style="7" bestFit="1" customWidth="1"/>
    <col min="1252" max="1252" width="9" style="7" bestFit="1" customWidth="1"/>
    <col min="1253" max="1253" width="7.42578125" style="7" bestFit="1" customWidth="1"/>
    <col min="1254" max="1271" width="9" style="7" bestFit="1" customWidth="1"/>
    <col min="1272" max="1272" width="7.42578125" style="7" bestFit="1" customWidth="1"/>
    <col min="1273" max="1276" width="9" style="7" bestFit="1" customWidth="1"/>
    <col min="1277" max="1277" width="7.42578125" style="7" bestFit="1" customWidth="1"/>
    <col min="1278" max="1278" width="9" style="7" bestFit="1" customWidth="1"/>
    <col min="1279" max="1279" width="7.42578125" style="7" bestFit="1" customWidth="1"/>
    <col min="1280" max="1283" width="9" style="7" bestFit="1" customWidth="1"/>
    <col min="1284" max="1284" width="7.42578125" style="7" bestFit="1" customWidth="1"/>
    <col min="1285" max="1298" width="9" style="7" bestFit="1" customWidth="1"/>
    <col min="1299" max="1299" width="7.42578125" style="7" bestFit="1" customWidth="1"/>
    <col min="1300" max="1309" width="9" style="7" bestFit="1" customWidth="1"/>
    <col min="1310" max="1310" width="7.42578125" style="7" bestFit="1" customWidth="1"/>
    <col min="1311" max="1333" width="9" style="7" bestFit="1" customWidth="1"/>
    <col min="1334" max="1334" width="7.42578125" style="7" bestFit="1" customWidth="1"/>
    <col min="1335" max="1376" width="9" style="7" bestFit="1" customWidth="1"/>
    <col min="1377" max="1378" width="7.42578125" style="7" bestFit="1" customWidth="1"/>
    <col min="1379" max="1379" width="9" style="7" bestFit="1" customWidth="1"/>
    <col min="1380" max="1380" width="7.42578125" style="7" bestFit="1" customWidth="1"/>
    <col min="1381" max="1382" width="9" style="7" bestFit="1" customWidth="1"/>
    <col min="1383" max="1383" width="7.42578125" style="7" bestFit="1" customWidth="1"/>
    <col min="1384" max="1392" width="9" style="7" bestFit="1" customWidth="1"/>
    <col min="1393" max="1393" width="7.42578125" style="7" bestFit="1" customWidth="1"/>
    <col min="1394" max="1396" width="9" style="7" bestFit="1" customWidth="1"/>
    <col min="1397" max="1397" width="7.42578125" style="7" bestFit="1" customWidth="1"/>
    <col min="1398" max="1408" width="9" style="7" bestFit="1" customWidth="1"/>
    <col min="1409" max="1409" width="7.42578125" style="7" bestFit="1" customWidth="1"/>
    <col min="1410" max="1414" width="9" style="7" bestFit="1" customWidth="1"/>
    <col min="1415" max="1416" width="7.42578125" style="7" bestFit="1" customWidth="1"/>
    <col min="1417" max="1417" width="9" style="7" bestFit="1" customWidth="1"/>
    <col min="1418" max="1418" width="7.42578125" style="7" bestFit="1" customWidth="1"/>
    <col min="1419" max="1428" width="9" style="7" bestFit="1" customWidth="1"/>
    <col min="1429" max="1429" width="7.42578125" style="7" bestFit="1" customWidth="1"/>
    <col min="1430" max="1433" width="9" style="7" bestFit="1" customWidth="1"/>
    <col min="1434" max="1434" width="7.42578125" style="7" bestFit="1" customWidth="1"/>
    <col min="1435" max="1435" width="9" style="7" bestFit="1" customWidth="1"/>
    <col min="1436" max="1437" width="7.42578125" style="7" bestFit="1" customWidth="1"/>
    <col min="1438" max="1443" width="9" style="7" bestFit="1" customWidth="1"/>
    <col min="1444" max="1444" width="7.42578125" style="7" bestFit="1" customWidth="1"/>
    <col min="1445" max="1452" width="9" style="7" bestFit="1" customWidth="1"/>
    <col min="1453" max="1453" width="7.42578125" style="7" bestFit="1" customWidth="1"/>
    <col min="1454" max="1464" width="9" style="7" bestFit="1" customWidth="1"/>
    <col min="1465" max="1465" width="7.42578125" style="7" bestFit="1" customWidth="1"/>
    <col min="1466" max="1470" width="9" style="7" bestFit="1" customWidth="1"/>
    <col min="1471" max="1471" width="7.42578125" style="7" bestFit="1" customWidth="1"/>
    <col min="1472" max="1473" width="9" style="7" bestFit="1" customWidth="1"/>
    <col min="1474" max="1474" width="7.42578125" style="7" bestFit="1" customWidth="1"/>
    <col min="1475" max="1482" width="9" style="7" bestFit="1" customWidth="1"/>
    <col min="1483" max="1483" width="7.42578125" style="7" bestFit="1" customWidth="1"/>
    <col min="1484" max="1487" width="9" style="7" bestFit="1" customWidth="1"/>
    <col min="1488" max="1488" width="7.42578125" style="7" bestFit="1" customWidth="1"/>
    <col min="1489" max="1497" width="9" style="7" bestFit="1" customWidth="1"/>
    <col min="1498" max="1498" width="7.42578125" style="7" bestFit="1" customWidth="1"/>
    <col min="1499" max="1505" width="9" style="7" bestFit="1" customWidth="1"/>
    <col min="1506" max="1506" width="7.42578125" style="7" bestFit="1" customWidth="1"/>
    <col min="1507" max="1520" width="9" style="7" bestFit="1" customWidth="1"/>
    <col min="1521" max="1521" width="7.42578125" style="7" bestFit="1" customWidth="1"/>
    <col min="1522" max="1537" width="9" style="7" bestFit="1" customWidth="1"/>
    <col min="1538" max="1538" width="7.42578125" style="7" bestFit="1" customWidth="1"/>
    <col min="1539" max="1559" width="9" style="7" bestFit="1" customWidth="1"/>
    <col min="1560" max="1560" width="7.42578125" style="7" bestFit="1" customWidth="1"/>
    <col min="1561" max="1569" width="9" style="7" bestFit="1" customWidth="1"/>
    <col min="1570" max="1572" width="10.140625" style="7" bestFit="1" customWidth="1"/>
    <col min="1573" max="1573" width="8.42578125" style="7" bestFit="1" customWidth="1"/>
    <col min="1574" max="1577" width="10.140625" style="7" bestFit="1" customWidth="1"/>
    <col min="1578" max="1578" width="8.42578125" style="7" bestFit="1" customWidth="1"/>
    <col min="1579" max="1588" width="10.140625" style="7" bestFit="1" customWidth="1"/>
    <col min="1589" max="1589" width="8.42578125" style="7" bestFit="1" customWidth="1"/>
    <col min="1590" max="1602" width="10.140625" style="7" bestFit="1" customWidth="1"/>
    <col min="1603" max="1603" width="8.42578125" style="7" bestFit="1" customWidth="1"/>
    <col min="1604" max="1613" width="10.140625" style="7" bestFit="1" customWidth="1"/>
    <col min="1614" max="1614" width="8.42578125" style="7" bestFit="1" customWidth="1"/>
    <col min="1615" max="1622" width="10.140625" style="7" bestFit="1" customWidth="1"/>
    <col min="1623" max="1624" width="8.42578125" style="7" bestFit="1" customWidth="1"/>
    <col min="1625" max="1626" width="10.140625" style="7" bestFit="1" customWidth="1"/>
    <col min="1627" max="1627" width="8.42578125" style="7" bestFit="1" customWidth="1"/>
    <col min="1628" max="1636" width="10.140625" style="7" bestFit="1" customWidth="1"/>
    <col min="1637" max="1637" width="8.42578125" style="7" bestFit="1" customWidth="1"/>
    <col min="1638" max="1647" width="10.140625" style="7" bestFit="1" customWidth="1"/>
    <col min="1648" max="1648" width="8.42578125" style="7" bestFit="1" customWidth="1"/>
    <col min="1649" max="1662" width="10.140625" style="7" bestFit="1" customWidth="1"/>
    <col min="1663" max="1664" width="8.42578125" style="7" bestFit="1" customWidth="1"/>
    <col min="1665" max="1674" width="10.140625" style="7" bestFit="1" customWidth="1"/>
    <col min="1675" max="1675" width="8.42578125" style="7" bestFit="1" customWidth="1"/>
    <col min="1676" max="1676" width="10.140625" style="7" bestFit="1" customWidth="1"/>
    <col min="1677" max="1677" width="8.42578125" style="7" bestFit="1" customWidth="1"/>
    <col min="1678" max="1682" width="10.140625" style="7" bestFit="1" customWidth="1"/>
    <col min="1683" max="1683" width="8.42578125" style="7" bestFit="1" customWidth="1"/>
    <col min="1684" max="1734" width="10.140625" style="7" bestFit="1" customWidth="1"/>
    <col min="1735" max="1735" width="8.42578125" style="7" bestFit="1" customWidth="1"/>
    <col min="1736" max="1749" width="10.140625" style="7" bestFit="1" customWidth="1"/>
    <col min="1750" max="1750" width="8.42578125" style="7" bestFit="1" customWidth="1"/>
    <col min="1751" max="1753" width="10.140625" style="7" bestFit="1" customWidth="1"/>
    <col min="1754" max="1754" width="8.42578125" style="7" bestFit="1" customWidth="1"/>
    <col min="1755" max="1760" width="10.140625" style="7" bestFit="1" customWidth="1"/>
    <col min="1761" max="1761" width="8.42578125" style="7" bestFit="1" customWidth="1"/>
    <col min="1762" max="1769" width="10.140625" style="7" bestFit="1" customWidth="1"/>
    <col min="1770" max="1770" width="8.42578125" style="7" bestFit="1" customWidth="1"/>
    <col min="1771" max="1786" width="10.140625" style="7" bestFit="1" customWidth="1"/>
    <col min="1787" max="1788" width="8.42578125" style="7" bestFit="1" customWidth="1"/>
    <col min="1789" max="1791" width="10.140625" style="7" bestFit="1" customWidth="1"/>
    <col min="1792" max="1792" width="8.42578125" style="7" bestFit="1" customWidth="1"/>
    <col min="1793" max="1798" width="10.140625" style="7" bestFit="1" customWidth="1"/>
    <col min="1799" max="1799" width="8.42578125" style="7" bestFit="1" customWidth="1"/>
    <col min="1800" max="1804" width="10.140625" style="7" bestFit="1" customWidth="1"/>
    <col min="1805" max="1805" width="8.42578125" style="7" bestFit="1" customWidth="1"/>
    <col min="1806" max="1809" width="10.140625" style="7" bestFit="1" customWidth="1"/>
    <col min="1810" max="1810" width="8.42578125" style="7" bestFit="1" customWidth="1"/>
    <col min="1811" max="1848" width="10.140625" style="7" bestFit="1" customWidth="1"/>
    <col min="1849" max="1849" width="8.42578125" style="7" bestFit="1" customWidth="1"/>
    <col min="1850" max="1853" width="10.140625" style="7" bestFit="1" customWidth="1"/>
    <col min="1854" max="1854" width="8.42578125" style="7" bestFit="1" customWidth="1"/>
    <col min="1855" max="1855" width="10.140625" style="7" bestFit="1" customWidth="1"/>
    <col min="1856" max="1856" width="8.42578125" style="7" bestFit="1" customWidth="1"/>
    <col min="1857" max="1897" width="10.140625" style="7" bestFit="1" customWidth="1"/>
    <col min="1898" max="1898" width="8.42578125" style="7" bestFit="1" customWidth="1"/>
    <col min="1899" max="1920" width="10.140625" style="7" bestFit="1" customWidth="1"/>
    <col min="1921" max="1922" width="8.42578125" style="7" bestFit="1" customWidth="1"/>
    <col min="1923" max="1948" width="10.140625" style="7" bestFit="1" customWidth="1"/>
    <col min="1949" max="1949" width="8.42578125" style="7" bestFit="1" customWidth="1"/>
    <col min="1950" max="1952" width="10.140625" style="7" bestFit="1" customWidth="1"/>
    <col min="1953" max="1953" width="8.42578125" style="7" bestFit="1" customWidth="1"/>
    <col min="1954" max="1964" width="10.140625" style="7" bestFit="1" customWidth="1"/>
    <col min="1965" max="1965" width="8.42578125" style="7" bestFit="1" customWidth="1"/>
    <col min="1966" max="1966" width="10.140625" style="7" bestFit="1" customWidth="1"/>
    <col min="1967" max="1967" width="8.42578125" style="7" bestFit="1" customWidth="1"/>
    <col min="1968" max="1973" width="10.140625" style="7" bestFit="1" customWidth="1"/>
    <col min="1974" max="1974" width="8.42578125" style="7" bestFit="1" customWidth="1"/>
    <col min="1975" max="1996" width="10.140625" style="7" bestFit="1" customWidth="1"/>
    <col min="1997" max="1997" width="8.42578125" style="7" bestFit="1" customWidth="1"/>
    <col min="1998" max="2014" width="10.140625" style="7" bestFit="1" customWidth="1"/>
    <col min="2015" max="2015" width="8.42578125" style="7" bestFit="1" customWidth="1"/>
    <col min="2016" max="2018" width="10.140625" style="7" bestFit="1" customWidth="1"/>
    <col min="2019" max="2019" width="8.42578125" style="7" bestFit="1" customWidth="1"/>
    <col min="2020" max="2023" width="10.140625" style="7" bestFit="1" customWidth="1"/>
    <col min="2024" max="2024" width="8.42578125" style="7" bestFit="1" customWidth="1"/>
    <col min="2025" max="2039" width="10.140625" style="7" bestFit="1" customWidth="1"/>
    <col min="2040" max="2040" width="8.42578125" style="7" bestFit="1" customWidth="1"/>
    <col min="2041" max="2047" width="10.140625" style="7" bestFit="1" customWidth="1"/>
    <col min="2048" max="2048" width="8.42578125" style="7" bestFit="1" customWidth="1"/>
    <col min="2049" max="2049" width="10.140625" style="7" bestFit="1" customWidth="1"/>
    <col min="2050" max="2050" width="8.42578125" style="7" bestFit="1" customWidth="1"/>
    <col min="2051" max="2051" width="11.42578125" style="7" bestFit="1" customWidth="1"/>
    <col min="2052" max="2052" width="16.28515625" style="7" bestFit="1" customWidth="1"/>
    <col min="2053" max="2053" width="13" style="7" bestFit="1" customWidth="1"/>
    <col min="2054" max="2054" width="16.28515625" style="7" bestFit="1" customWidth="1"/>
    <col min="2055" max="2055" width="13" style="7" bestFit="1" customWidth="1"/>
    <col min="2056" max="2056" width="16.28515625" style="7" bestFit="1" customWidth="1"/>
    <col min="2057" max="2057" width="13" style="7" bestFit="1" customWidth="1"/>
    <col min="2058" max="2058" width="16.28515625" style="7" bestFit="1" customWidth="1"/>
    <col min="2059" max="2059" width="13" style="7" bestFit="1" customWidth="1"/>
    <col min="2060" max="2060" width="16.28515625" style="7" bestFit="1" customWidth="1"/>
    <col min="2061" max="2061" width="13" style="7" bestFit="1" customWidth="1"/>
    <col min="2062" max="2062" width="16.28515625" style="7" bestFit="1" customWidth="1"/>
    <col min="2063" max="2063" width="12" style="7" bestFit="1" customWidth="1"/>
    <col min="2064" max="2064" width="15.140625" style="7" bestFit="1" customWidth="1"/>
    <col min="2065" max="2065" width="12" style="7" bestFit="1" customWidth="1"/>
    <col min="2066" max="2066" width="15.140625" style="7" bestFit="1" customWidth="1"/>
    <col min="2067" max="2067" width="13" style="7" bestFit="1" customWidth="1"/>
    <col min="2068" max="2068" width="16.28515625" style="7" bestFit="1" customWidth="1"/>
    <col min="2069" max="2069" width="12" style="7" bestFit="1" customWidth="1"/>
    <col min="2070" max="2070" width="15.140625" style="7" bestFit="1" customWidth="1"/>
    <col min="2071" max="2071" width="13" style="7" bestFit="1" customWidth="1"/>
    <col min="2072" max="2072" width="16.28515625" style="7" bestFit="1" customWidth="1"/>
    <col min="2073" max="2073" width="13" style="7" bestFit="1" customWidth="1"/>
    <col min="2074" max="2074" width="16.28515625" style="7" bestFit="1" customWidth="1"/>
    <col min="2075" max="2075" width="13" style="7" bestFit="1" customWidth="1"/>
    <col min="2076" max="2076" width="16.28515625" style="7" bestFit="1" customWidth="1"/>
    <col min="2077" max="2077" width="12" style="7" bestFit="1" customWidth="1"/>
    <col min="2078" max="2078" width="15.140625" style="7" bestFit="1" customWidth="1"/>
    <col min="2079" max="2079" width="13" style="7" bestFit="1" customWidth="1"/>
    <col min="2080" max="2080" width="16.28515625" style="7" bestFit="1" customWidth="1"/>
    <col min="2081" max="2081" width="13" style="7" bestFit="1" customWidth="1"/>
    <col min="2082" max="2082" width="16.28515625" style="7" bestFit="1" customWidth="1"/>
    <col min="2083" max="2083" width="13" style="7" bestFit="1" customWidth="1"/>
    <col min="2084" max="2084" width="16.28515625" style="7" bestFit="1" customWidth="1"/>
    <col min="2085" max="2085" width="13" style="7" bestFit="1" customWidth="1"/>
    <col min="2086" max="2086" width="16.28515625" style="7" bestFit="1" customWidth="1"/>
    <col min="2087" max="2087" width="13" style="7" bestFit="1" customWidth="1"/>
    <col min="2088" max="2088" width="16.28515625" style="7" bestFit="1" customWidth="1"/>
    <col min="2089" max="2089" width="13" style="7" bestFit="1" customWidth="1"/>
    <col min="2090" max="2090" width="16.28515625" style="7" bestFit="1" customWidth="1"/>
    <col min="2091" max="2091" width="13" style="7" bestFit="1" customWidth="1"/>
    <col min="2092" max="2092" width="16.28515625" style="7" bestFit="1" customWidth="1"/>
    <col min="2093" max="2093" width="12" style="7" bestFit="1" customWidth="1"/>
    <col min="2094" max="2094" width="15.140625" style="7" bestFit="1" customWidth="1"/>
    <col min="2095" max="2095" width="13" style="7" bestFit="1" customWidth="1"/>
    <col min="2096" max="2096" width="16.28515625" style="7" bestFit="1" customWidth="1"/>
    <col min="2097" max="2097" width="13" style="7" bestFit="1" customWidth="1"/>
    <col min="2098" max="2098" width="16.28515625" style="7" bestFit="1" customWidth="1"/>
    <col min="2099" max="2099" width="13" style="7" bestFit="1" customWidth="1"/>
    <col min="2100" max="2100" width="16.28515625" style="7" bestFit="1" customWidth="1"/>
    <col min="2101" max="2101" width="13" style="7" bestFit="1" customWidth="1"/>
    <col min="2102" max="2102" width="16.28515625" style="7" bestFit="1" customWidth="1"/>
    <col min="2103" max="2103" width="13" style="7" bestFit="1" customWidth="1"/>
    <col min="2104" max="2104" width="16.28515625" style="7" bestFit="1" customWidth="1"/>
    <col min="2105" max="2105" width="13" style="7" bestFit="1" customWidth="1"/>
    <col min="2106" max="2106" width="16.28515625" style="7" bestFit="1" customWidth="1"/>
    <col min="2107" max="2107" width="12" style="7" bestFit="1" customWidth="1"/>
    <col min="2108" max="2108" width="15.140625" style="7" bestFit="1" customWidth="1"/>
    <col min="2109" max="2109" width="13" style="7" bestFit="1" customWidth="1"/>
    <col min="2110" max="2110" width="16.28515625" style="7" bestFit="1" customWidth="1"/>
    <col min="2111" max="2111" width="13" style="7" bestFit="1" customWidth="1"/>
    <col min="2112" max="2112" width="16.28515625" style="7" bestFit="1" customWidth="1"/>
    <col min="2113" max="2113" width="13" style="7" bestFit="1" customWidth="1"/>
    <col min="2114" max="2114" width="16.28515625" style="7" bestFit="1" customWidth="1"/>
    <col min="2115" max="2115" width="12" style="7" bestFit="1" customWidth="1"/>
    <col min="2116" max="2116" width="15.140625" style="7" bestFit="1" customWidth="1"/>
    <col min="2117" max="2117" width="13" style="7" bestFit="1" customWidth="1"/>
    <col min="2118" max="2118" width="16.28515625" style="7" bestFit="1" customWidth="1"/>
    <col min="2119" max="2119" width="13" style="7" bestFit="1" customWidth="1"/>
    <col min="2120" max="2120" width="16.28515625" style="7" bestFit="1" customWidth="1"/>
    <col min="2121" max="2121" width="13" style="7" bestFit="1" customWidth="1"/>
    <col min="2122" max="2122" width="16.28515625" style="7" bestFit="1" customWidth="1"/>
    <col min="2123" max="2123" width="13" style="7" bestFit="1" customWidth="1"/>
    <col min="2124" max="2124" width="16.28515625" style="7" bestFit="1" customWidth="1"/>
    <col min="2125" max="2125" width="13" style="7" bestFit="1" customWidth="1"/>
    <col min="2126" max="2126" width="16.28515625" style="7" bestFit="1" customWidth="1"/>
    <col min="2127" max="2127" width="13" style="7" bestFit="1" customWidth="1"/>
    <col min="2128" max="2128" width="16.28515625" style="7" bestFit="1" customWidth="1"/>
    <col min="2129" max="2129" width="13" style="7" bestFit="1" customWidth="1"/>
    <col min="2130" max="2130" width="16.28515625" style="7" bestFit="1" customWidth="1"/>
    <col min="2131" max="2131" width="13" style="7" bestFit="1" customWidth="1"/>
    <col min="2132" max="2132" width="16.28515625" style="7" bestFit="1" customWidth="1"/>
    <col min="2133" max="2133" width="13" style="7" bestFit="1" customWidth="1"/>
    <col min="2134" max="2134" width="16.28515625" style="7" bestFit="1" customWidth="1"/>
    <col min="2135" max="2135" width="10.28515625" style="7" bestFit="1" customWidth="1"/>
    <col min="2136" max="2136" width="13.42578125" style="7" bestFit="1" customWidth="1"/>
    <col min="2137" max="2137" width="13" style="7" bestFit="1" customWidth="1"/>
    <col min="2138" max="2138" width="16.28515625" style="7" bestFit="1" customWidth="1"/>
    <col min="2139" max="2139" width="13" style="7" bestFit="1" customWidth="1"/>
    <col min="2140" max="2140" width="16.28515625" style="7" bestFit="1" customWidth="1"/>
    <col min="2141" max="2141" width="13" style="7" bestFit="1" customWidth="1"/>
    <col min="2142" max="2142" width="16.28515625" style="7" bestFit="1" customWidth="1"/>
    <col min="2143" max="2143" width="13" style="7" bestFit="1" customWidth="1"/>
    <col min="2144" max="2144" width="16.28515625" style="7" bestFit="1" customWidth="1"/>
    <col min="2145" max="2145" width="13" style="7" bestFit="1" customWidth="1"/>
    <col min="2146" max="2146" width="16.28515625" style="7" bestFit="1" customWidth="1"/>
    <col min="2147" max="2147" width="13" style="7" bestFit="1" customWidth="1"/>
    <col min="2148" max="2148" width="16.28515625" style="7" bestFit="1" customWidth="1"/>
    <col min="2149" max="2149" width="13" style="7" bestFit="1" customWidth="1"/>
    <col min="2150" max="2150" width="16.28515625" style="7" bestFit="1" customWidth="1"/>
    <col min="2151" max="2151" width="13" style="7" bestFit="1" customWidth="1"/>
    <col min="2152" max="2152" width="16.28515625" style="7" bestFit="1" customWidth="1"/>
    <col min="2153" max="2153" width="13" style="7" bestFit="1" customWidth="1"/>
    <col min="2154" max="2154" width="16.28515625" style="7" bestFit="1" customWidth="1"/>
    <col min="2155" max="2155" width="13" style="7" bestFit="1" customWidth="1"/>
    <col min="2156" max="2156" width="16.28515625" style="7" bestFit="1" customWidth="1"/>
    <col min="2157" max="2157" width="13" style="7" bestFit="1" customWidth="1"/>
    <col min="2158" max="2158" width="16.28515625" style="7" bestFit="1" customWidth="1"/>
    <col min="2159" max="2159" width="13" style="7" bestFit="1" customWidth="1"/>
    <col min="2160" max="2160" width="16.28515625" style="7" bestFit="1" customWidth="1"/>
    <col min="2161" max="2161" width="13" style="7" bestFit="1" customWidth="1"/>
    <col min="2162" max="2162" width="16.28515625" style="7" bestFit="1" customWidth="1"/>
    <col min="2163" max="2163" width="13" style="7" bestFit="1" customWidth="1"/>
    <col min="2164" max="2164" width="16.28515625" style="7" bestFit="1" customWidth="1"/>
    <col min="2165" max="2165" width="13" style="7" bestFit="1" customWidth="1"/>
    <col min="2166" max="2166" width="16.28515625" style="7" bestFit="1" customWidth="1"/>
    <col min="2167" max="2167" width="13" style="7" bestFit="1" customWidth="1"/>
    <col min="2168" max="2168" width="16.28515625" style="7" bestFit="1" customWidth="1"/>
    <col min="2169" max="2169" width="13" style="7" bestFit="1" customWidth="1"/>
    <col min="2170" max="2170" width="16.28515625" style="7" bestFit="1" customWidth="1"/>
    <col min="2171" max="2171" width="13" style="7" bestFit="1" customWidth="1"/>
    <col min="2172" max="2172" width="16.28515625" style="7" bestFit="1" customWidth="1"/>
    <col min="2173" max="2173" width="13" style="7" bestFit="1" customWidth="1"/>
    <col min="2174" max="2174" width="16.28515625" style="7" bestFit="1" customWidth="1"/>
    <col min="2175" max="2175" width="13" style="7" bestFit="1" customWidth="1"/>
    <col min="2176" max="2176" width="16.28515625" style="7" bestFit="1" customWidth="1"/>
    <col min="2177" max="2177" width="13" style="7" bestFit="1" customWidth="1"/>
    <col min="2178" max="2178" width="16.28515625" style="7" bestFit="1" customWidth="1"/>
    <col min="2179" max="2179" width="13" style="7" bestFit="1" customWidth="1"/>
    <col min="2180" max="2180" width="16.28515625" style="7" bestFit="1" customWidth="1"/>
    <col min="2181" max="2181" width="13" style="7" bestFit="1" customWidth="1"/>
    <col min="2182" max="2182" width="16.28515625" style="7" bestFit="1" customWidth="1"/>
    <col min="2183" max="2183" width="13" style="7" bestFit="1" customWidth="1"/>
    <col min="2184" max="2184" width="16.28515625" style="7" bestFit="1" customWidth="1"/>
    <col min="2185" max="2185" width="13" style="7" bestFit="1" customWidth="1"/>
    <col min="2186" max="2186" width="16.28515625" style="7" bestFit="1" customWidth="1"/>
    <col min="2187" max="2187" width="13" style="7" bestFit="1" customWidth="1"/>
    <col min="2188" max="2188" width="16.28515625" style="7" bestFit="1" customWidth="1"/>
    <col min="2189" max="2189" width="13" style="7" bestFit="1" customWidth="1"/>
    <col min="2190" max="2190" width="16.28515625" style="7" bestFit="1" customWidth="1"/>
    <col min="2191" max="2191" width="13" style="7" bestFit="1" customWidth="1"/>
    <col min="2192" max="2192" width="16.28515625" style="7" bestFit="1" customWidth="1"/>
    <col min="2193" max="2193" width="13" style="7" bestFit="1" customWidth="1"/>
    <col min="2194" max="2194" width="16.28515625" style="7" bestFit="1" customWidth="1"/>
    <col min="2195" max="2195" width="13" style="7" bestFit="1" customWidth="1"/>
    <col min="2196" max="2196" width="16.28515625" style="7" bestFit="1" customWidth="1"/>
    <col min="2197" max="2197" width="12" style="7" bestFit="1" customWidth="1"/>
    <col min="2198" max="2198" width="15.140625" style="7" bestFit="1" customWidth="1"/>
    <col min="2199" max="2199" width="13" style="7" bestFit="1" customWidth="1"/>
    <col min="2200" max="2200" width="16.28515625" style="7" bestFit="1" customWidth="1"/>
    <col min="2201" max="2201" width="13" style="7" bestFit="1" customWidth="1"/>
    <col min="2202" max="2202" width="16.28515625" style="7" bestFit="1" customWidth="1"/>
    <col min="2203" max="2203" width="13" style="7" bestFit="1" customWidth="1"/>
    <col min="2204" max="2204" width="16.28515625" style="7" bestFit="1" customWidth="1"/>
    <col min="2205" max="2205" width="13" style="7" bestFit="1" customWidth="1"/>
    <col min="2206" max="2206" width="16.28515625" style="7" bestFit="1" customWidth="1"/>
    <col min="2207" max="2207" width="13" style="7" bestFit="1" customWidth="1"/>
    <col min="2208" max="2208" width="16.28515625" style="7" bestFit="1" customWidth="1"/>
    <col min="2209" max="2209" width="13" style="7" bestFit="1" customWidth="1"/>
    <col min="2210" max="2210" width="16.28515625" style="7" bestFit="1" customWidth="1"/>
    <col min="2211" max="2211" width="12" style="7" bestFit="1" customWidth="1"/>
    <col min="2212" max="2212" width="15.140625" style="7" bestFit="1" customWidth="1"/>
    <col min="2213" max="2213" width="13" style="7" bestFit="1" customWidth="1"/>
    <col min="2214" max="2214" width="16.28515625" style="7" bestFit="1" customWidth="1"/>
    <col min="2215" max="2215" width="13" style="7" bestFit="1" customWidth="1"/>
    <col min="2216" max="2216" width="16.28515625" style="7" bestFit="1" customWidth="1"/>
    <col min="2217" max="2217" width="13" style="7" bestFit="1" customWidth="1"/>
    <col min="2218" max="2218" width="16.28515625" style="7" bestFit="1" customWidth="1"/>
    <col min="2219" max="2219" width="13" style="7" bestFit="1" customWidth="1"/>
    <col min="2220" max="2220" width="16.28515625" style="7" bestFit="1" customWidth="1"/>
    <col min="2221" max="2221" width="13" style="7" bestFit="1" customWidth="1"/>
    <col min="2222" max="2222" width="16.28515625" style="7" bestFit="1" customWidth="1"/>
    <col min="2223" max="2223" width="13" style="7" bestFit="1" customWidth="1"/>
    <col min="2224" max="2224" width="16.28515625" style="7" bestFit="1" customWidth="1"/>
    <col min="2225" max="2225" width="12" style="7" bestFit="1" customWidth="1"/>
    <col min="2226" max="2226" width="15.140625" style="7" bestFit="1" customWidth="1"/>
    <col min="2227" max="2227" width="13" style="7" bestFit="1" customWidth="1"/>
    <col min="2228" max="2228" width="16.28515625" style="7" bestFit="1" customWidth="1"/>
    <col min="2229" max="2229" width="13" style="7" bestFit="1" customWidth="1"/>
    <col min="2230" max="2230" width="16.28515625" style="7" bestFit="1" customWidth="1"/>
    <col min="2231" max="2231" width="13" style="7" bestFit="1" customWidth="1"/>
    <col min="2232" max="2232" width="16.28515625" style="7" bestFit="1" customWidth="1"/>
    <col min="2233" max="2233" width="13" style="7" bestFit="1" customWidth="1"/>
    <col min="2234" max="2234" width="16.28515625" style="7" bestFit="1" customWidth="1"/>
    <col min="2235" max="2235" width="13" style="7" bestFit="1" customWidth="1"/>
    <col min="2236" max="2236" width="16.28515625" style="7" bestFit="1" customWidth="1"/>
    <col min="2237" max="2237" width="13" style="7" bestFit="1" customWidth="1"/>
    <col min="2238" max="2238" width="16.28515625" style="7" bestFit="1" customWidth="1"/>
    <col min="2239" max="2239" width="13" style="7" bestFit="1" customWidth="1"/>
    <col min="2240" max="2240" width="16.28515625" style="7" bestFit="1" customWidth="1"/>
    <col min="2241" max="2241" width="13" style="7" bestFit="1" customWidth="1"/>
    <col min="2242" max="2242" width="16.28515625" style="7" bestFit="1" customWidth="1"/>
    <col min="2243" max="2243" width="13" style="7" bestFit="1" customWidth="1"/>
    <col min="2244" max="2244" width="16.28515625" style="7" bestFit="1" customWidth="1"/>
    <col min="2245" max="2245" width="13" style="7" bestFit="1" customWidth="1"/>
    <col min="2246" max="2246" width="16.28515625" style="7" bestFit="1" customWidth="1"/>
    <col min="2247" max="2247" width="12" style="7" bestFit="1" customWidth="1"/>
    <col min="2248" max="2248" width="15.140625" style="7" bestFit="1" customWidth="1"/>
    <col min="2249" max="2249" width="12" style="7" bestFit="1" customWidth="1"/>
    <col min="2250" max="2250" width="15.140625" style="7" bestFit="1" customWidth="1"/>
    <col min="2251" max="2251" width="13" style="7" bestFit="1" customWidth="1"/>
    <col min="2252" max="2252" width="16.28515625" style="7" bestFit="1" customWidth="1"/>
    <col min="2253" max="2253" width="13" style="7" bestFit="1" customWidth="1"/>
    <col min="2254" max="2254" width="16.28515625" style="7" bestFit="1" customWidth="1"/>
    <col min="2255" max="2255" width="13" style="7" bestFit="1" customWidth="1"/>
    <col min="2256" max="2256" width="16.28515625" style="7" bestFit="1" customWidth="1"/>
    <col min="2257" max="2257" width="13" style="7" bestFit="1" customWidth="1"/>
    <col min="2258" max="2258" width="16.28515625" style="7" bestFit="1" customWidth="1"/>
    <col min="2259" max="2259" width="13" style="7" bestFit="1" customWidth="1"/>
    <col min="2260" max="2260" width="16.28515625" style="7" bestFit="1" customWidth="1"/>
    <col min="2261" max="2261" width="13" style="7" bestFit="1" customWidth="1"/>
    <col min="2262" max="2262" width="16.28515625" style="7" bestFit="1" customWidth="1"/>
    <col min="2263" max="2263" width="13" style="7" bestFit="1" customWidth="1"/>
    <col min="2264" max="2264" width="16.28515625" style="7" bestFit="1" customWidth="1"/>
    <col min="2265" max="2265" width="13" style="7" bestFit="1" customWidth="1"/>
    <col min="2266" max="2266" width="16.28515625" style="7" bestFit="1" customWidth="1"/>
    <col min="2267" max="2267" width="13" style="7" bestFit="1" customWidth="1"/>
    <col min="2268" max="2268" width="16.28515625" style="7" bestFit="1" customWidth="1"/>
    <col min="2269" max="2269" width="12" style="7" bestFit="1" customWidth="1"/>
    <col min="2270" max="2270" width="15.140625" style="7" bestFit="1" customWidth="1"/>
    <col min="2271" max="2271" width="13" style="7" bestFit="1" customWidth="1"/>
    <col min="2272" max="2272" width="16.28515625" style="7" bestFit="1" customWidth="1"/>
    <col min="2273" max="2273" width="13" style="7" bestFit="1" customWidth="1"/>
    <col min="2274" max="2274" width="16.28515625" style="7" bestFit="1" customWidth="1"/>
    <col min="2275" max="2275" width="13" style="7" bestFit="1" customWidth="1"/>
    <col min="2276" max="2276" width="16.28515625" style="7" bestFit="1" customWidth="1"/>
    <col min="2277" max="2277" width="13" style="7" bestFit="1" customWidth="1"/>
    <col min="2278" max="2278" width="16.28515625" style="7" bestFit="1" customWidth="1"/>
    <col min="2279" max="2279" width="13" style="7" bestFit="1" customWidth="1"/>
    <col min="2280" max="2280" width="16.28515625" style="7" bestFit="1" customWidth="1"/>
    <col min="2281" max="2281" width="13" style="7" bestFit="1" customWidth="1"/>
    <col min="2282" max="2282" width="16.28515625" style="7" bestFit="1" customWidth="1"/>
    <col min="2283" max="2283" width="13" style="7" bestFit="1" customWidth="1"/>
    <col min="2284" max="2284" width="16.28515625" style="7" bestFit="1" customWidth="1"/>
    <col min="2285" max="2285" width="13" style="7" bestFit="1" customWidth="1"/>
    <col min="2286" max="2286" width="16.28515625" style="7" bestFit="1" customWidth="1"/>
    <col min="2287" max="2287" width="12" style="7" bestFit="1" customWidth="1"/>
    <col min="2288" max="2288" width="15.140625" style="7" bestFit="1" customWidth="1"/>
    <col min="2289" max="2289" width="13" style="7" bestFit="1" customWidth="1"/>
    <col min="2290" max="2290" width="16.28515625" style="7" bestFit="1" customWidth="1"/>
    <col min="2291" max="2291" width="13" style="7" bestFit="1" customWidth="1"/>
    <col min="2292" max="2292" width="16.28515625" style="7" bestFit="1" customWidth="1"/>
    <col min="2293" max="2293" width="12" style="7" bestFit="1" customWidth="1"/>
    <col min="2294" max="2294" width="15.140625" style="7" bestFit="1" customWidth="1"/>
    <col min="2295" max="2295" width="13" style="7" bestFit="1" customWidth="1"/>
    <col min="2296" max="2296" width="16.28515625" style="7" bestFit="1" customWidth="1"/>
    <col min="2297" max="2297" width="13" style="7" bestFit="1" customWidth="1"/>
    <col min="2298" max="2298" width="16.28515625" style="7" bestFit="1" customWidth="1"/>
    <col min="2299" max="2299" width="13" style="7" bestFit="1" customWidth="1"/>
    <col min="2300" max="2300" width="16.28515625" style="7" bestFit="1" customWidth="1"/>
    <col min="2301" max="2301" width="13" style="7" bestFit="1" customWidth="1"/>
    <col min="2302" max="2302" width="16.28515625" style="7" bestFit="1" customWidth="1"/>
    <col min="2303" max="2303" width="13" style="7" bestFit="1" customWidth="1"/>
    <col min="2304" max="2304" width="16.28515625" style="7" bestFit="1" customWidth="1"/>
    <col min="2305" max="2305" width="13" style="7" bestFit="1" customWidth="1"/>
    <col min="2306" max="2306" width="16.28515625" style="7" bestFit="1" customWidth="1"/>
    <col min="2307" max="2307" width="13" style="7" bestFit="1" customWidth="1"/>
    <col min="2308" max="2308" width="16.28515625" style="7" bestFit="1" customWidth="1"/>
    <col min="2309" max="2309" width="13" style="7" bestFit="1" customWidth="1"/>
    <col min="2310" max="2310" width="16.28515625" style="7" bestFit="1" customWidth="1"/>
    <col min="2311" max="2311" width="13" style="7" bestFit="1" customWidth="1"/>
    <col min="2312" max="2312" width="16.28515625" style="7" bestFit="1" customWidth="1"/>
    <col min="2313" max="2313" width="13" style="7" bestFit="1" customWidth="1"/>
    <col min="2314" max="2314" width="16.28515625" style="7" bestFit="1" customWidth="1"/>
    <col min="2315" max="2315" width="13" style="7" bestFit="1" customWidth="1"/>
    <col min="2316" max="2316" width="16.28515625" style="7" bestFit="1" customWidth="1"/>
    <col min="2317" max="2317" width="13" style="7" bestFit="1" customWidth="1"/>
    <col min="2318" max="2318" width="16.28515625" style="7" bestFit="1" customWidth="1"/>
    <col min="2319" max="2319" width="13" style="7" bestFit="1" customWidth="1"/>
    <col min="2320" max="2320" width="16.28515625" style="7" bestFit="1" customWidth="1"/>
    <col min="2321" max="2321" width="13" style="7" bestFit="1" customWidth="1"/>
    <col min="2322" max="2322" width="16.28515625" style="7" bestFit="1" customWidth="1"/>
    <col min="2323" max="2323" width="12" style="7" bestFit="1" customWidth="1"/>
    <col min="2324" max="2324" width="15.140625" style="7" bestFit="1" customWidth="1"/>
    <col min="2325" max="2325" width="13" style="7" bestFit="1" customWidth="1"/>
    <col min="2326" max="2326" width="16.28515625" style="7" bestFit="1" customWidth="1"/>
    <col min="2327" max="2327" width="13" style="7" bestFit="1" customWidth="1"/>
    <col min="2328" max="2328" width="16.28515625" style="7" bestFit="1" customWidth="1"/>
    <col min="2329" max="2329" width="13" style="7" bestFit="1" customWidth="1"/>
    <col min="2330" max="2330" width="16.28515625" style="7" bestFit="1" customWidth="1"/>
    <col min="2331" max="2331" width="13" style="7" bestFit="1" customWidth="1"/>
    <col min="2332" max="2332" width="16.28515625" style="7" bestFit="1" customWidth="1"/>
    <col min="2333" max="2333" width="13" style="7" bestFit="1" customWidth="1"/>
    <col min="2334" max="2334" width="16.28515625" style="7" bestFit="1" customWidth="1"/>
    <col min="2335" max="2335" width="13" style="7" bestFit="1" customWidth="1"/>
    <col min="2336" max="2336" width="16.28515625" style="7" bestFit="1" customWidth="1"/>
    <col min="2337" max="2337" width="13" style="7" bestFit="1" customWidth="1"/>
    <col min="2338" max="2338" width="16.28515625" style="7" bestFit="1" customWidth="1"/>
    <col min="2339" max="2339" width="13" style="7" bestFit="1" customWidth="1"/>
    <col min="2340" max="2340" width="16.28515625" style="7" bestFit="1" customWidth="1"/>
    <col min="2341" max="2341" width="10.28515625" style="7" bestFit="1" customWidth="1"/>
    <col min="2342" max="2342" width="13.42578125" style="7" bestFit="1" customWidth="1"/>
    <col min="2343" max="2343" width="13" style="7" bestFit="1" customWidth="1"/>
    <col min="2344" max="2344" width="16.28515625" style="7" bestFit="1" customWidth="1"/>
    <col min="2345" max="2345" width="13" style="7" bestFit="1" customWidth="1"/>
    <col min="2346" max="2346" width="16.28515625" style="7" bestFit="1" customWidth="1"/>
    <col min="2347" max="2347" width="13" style="7" bestFit="1" customWidth="1"/>
    <col min="2348" max="2348" width="16.28515625" style="7" bestFit="1" customWidth="1"/>
    <col min="2349" max="2349" width="13" style="7" bestFit="1" customWidth="1"/>
    <col min="2350" max="2350" width="16.28515625" style="7" bestFit="1" customWidth="1"/>
    <col min="2351" max="2351" width="13" style="7" bestFit="1" customWidth="1"/>
    <col min="2352" max="2352" width="16.28515625" style="7" bestFit="1" customWidth="1"/>
    <col min="2353" max="2353" width="12" style="7" bestFit="1" customWidth="1"/>
    <col min="2354" max="2354" width="15.140625" style="7" bestFit="1" customWidth="1"/>
    <col min="2355" max="2355" width="13" style="7" bestFit="1" customWidth="1"/>
    <col min="2356" max="2356" width="16.28515625" style="7" bestFit="1" customWidth="1"/>
    <col min="2357" max="2357" width="13" style="7" bestFit="1" customWidth="1"/>
    <col min="2358" max="2358" width="16.28515625" style="7" bestFit="1" customWidth="1"/>
    <col min="2359" max="2359" width="13" style="7" bestFit="1" customWidth="1"/>
    <col min="2360" max="2360" width="16.28515625" style="7" bestFit="1" customWidth="1"/>
    <col min="2361" max="2361" width="13" style="7" bestFit="1" customWidth="1"/>
    <col min="2362" max="2362" width="16.28515625" style="7" bestFit="1" customWidth="1"/>
    <col min="2363" max="2363" width="13" style="7" bestFit="1" customWidth="1"/>
    <col min="2364" max="2364" width="16.28515625" style="7" bestFit="1" customWidth="1"/>
    <col min="2365" max="2365" width="13" style="7" bestFit="1" customWidth="1"/>
    <col min="2366" max="2366" width="16.28515625" style="7" bestFit="1" customWidth="1"/>
    <col min="2367" max="2367" width="13" style="7" bestFit="1" customWidth="1"/>
    <col min="2368" max="2368" width="16.28515625" style="7" bestFit="1" customWidth="1"/>
    <col min="2369" max="2369" width="13" style="7" bestFit="1" customWidth="1"/>
    <col min="2370" max="2370" width="16.28515625" style="7" bestFit="1" customWidth="1"/>
    <col min="2371" max="2371" width="13" style="7" bestFit="1" customWidth="1"/>
    <col min="2372" max="2372" width="16.28515625" style="7" bestFit="1" customWidth="1"/>
    <col min="2373" max="2373" width="13" style="7" bestFit="1" customWidth="1"/>
    <col min="2374" max="2374" width="16.28515625" style="7" bestFit="1" customWidth="1"/>
    <col min="2375" max="2375" width="13" style="7" bestFit="1" customWidth="1"/>
    <col min="2376" max="2376" width="16.28515625" style="7" bestFit="1" customWidth="1"/>
    <col min="2377" max="2377" width="13" style="7" bestFit="1" customWidth="1"/>
    <col min="2378" max="2378" width="16.28515625" style="7" bestFit="1" customWidth="1"/>
    <col min="2379" max="2379" width="13" style="7" bestFit="1" customWidth="1"/>
    <col min="2380" max="2380" width="16.28515625" style="7" bestFit="1" customWidth="1"/>
    <col min="2381" max="2381" width="13" style="7" bestFit="1" customWidth="1"/>
    <col min="2382" max="2382" width="16.28515625" style="7" bestFit="1" customWidth="1"/>
    <col min="2383" max="2383" width="12" style="7" bestFit="1" customWidth="1"/>
    <col min="2384" max="2384" width="15.140625" style="7" bestFit="1" customWidth="1"/>
    <col min="2385" max="2385" width="13" style="7" bestFit="1" customWidth="1"/>
    <col min="2386" max="2386" width="16.28515625" style="7" bestFit="1" customWidth="1"/>
    <col min="2387" max="2387" width="13" style="7" bestFit="1" customWidth="1"/>
    <col min="2388" max="2388" width="16.28515625" style="7" bestFit="1" customWidth="1"/>
    <col min="2389" max="2389" width="13" style="7" bestFit="1" customWidth="1"/>
    <col min="2390" max="2390" width="16.28515625" style="7" bestFit="1" customWidth="1"/>
    <col min="2391" max="2391" width="13" style="7" bestFit="1" customWidth="1"/>
    <col min="2392" max="2392" width="16.28515625" style="7" bestFit="1" customWidth="1"/>
    <col min="2393" max="2393" width="13" style="7" bestFit="1" customWidth="1"/>
    <col min="2394" max="2394" width="16.28515625" style="7" bestFit="1" customWidth="1"/>
    <col min="2395" max="2395" width="13" style="7" bestFit="1" customWidth="1"/>
    <col min="2396" max="2396" width="16.28515625" style="7" bestFit="1" customWidth="1"/>
    <col min="2397" max="2397" width="13" style="7" bestFit="1" customWidth="1"/>
    <col min="2398" max="2398" width="16.28515625" style="7" bestFit="1" customWidth="1"/>
    <col min="2399" max="2399" width="13" style="7" bestFit="1" customWidth="1"/>
    <col min="2400" max="2400" width="16.28515625" style="7" bestFit="1" customWidth="1"/>
    <col min="2401" max="2401" width="10.28515625" style="7" bestFit="1" customWidth="1"/>
    <col min="2402" max="2402" width="13.42578125" style="7" bestFit="1" customWidth="1"/>
    <col min="2403" max="2403" width="13" style="7" bestFit="1" customWidth="1"/>
    <col min="2404" max="2404" width="16.28515625" style="7" bestFit="1" customWidth="1"/>
    <col min="2405" max="2405" width="12" style="7" bestFit="1" customWidth="1"/>
    <col min="2406" max="2406" width="15.140625" style="7" bestFit="1" customWidth="1"/>
    <col min="2407" max="2407" width="13" style="7" bestFit="1" customWidth="1"/>
    <col min="2408" max="2408" width="16.28515625" style="7" bestFit="1" customWidth="1"/>
    <col min="2409" max="2409" width="13" style="7" bestFit="1" customWidth="1"/>
    <col min="2410" max="2410" width="16.28515625" style="7" bestFit="1" customWidth="1"/>
    <col min="2411" max="2411" width="13" style="7" bestFit="1" customWidth="1"/>
    <col min="2412" max="2412" width="16.28515625" style="7" bestFit="1" customWidth="1"/>
    <col min="2413" max="2413" width="13" style="7" bestFit="1" customWidth="1"/>
    <col min="2414" max="2414" width="16.28515625" style="7" bestFit="1" customWidth="1"/>
    <col min="2415" max="2415" width="12" style="7" bestFit="1" customWidth="1"/>
    <col min="2416" max="2416" width="15.140625" style="7" bestFit="1" customWidth="1"/>
    <col min="2417" max="2417" width="13" style="7" bestFit="1" customWidth="1"/>
    <col min="2418" max="2418" width="16.28515625" style="7" bestFit="1" customWidth="1"/>
    <col min="2419" max="2419" width="13" style="7" bestFit="1" customWidth="1"/>
    <col min="2420" max="2420" width="16.28515625" style="7" bestFit="1" customWidth="1"/>
    <col min="2421" max="2421" width="13" style="7" bestFit="1" customWidth="1"/>
    <col min="2422" max="2422" width="16.28515625" style="7" bestFit="1" customWidth="1"/>
    <col min="2423" max="2423" width="13" style="7" bestFit="1" customWidth="1"/>
    <col min="2424" max="2424" width="16.28515625" style="7" bestFit="1" customWidth="1"/>
    <col min="2425" max="2425" width="13" style="7" bestFit="1" customWidth="1"/>
    <col min="2426" max="2426" width="16.28515625" style="7" bestFit="1" customWidth="1"/>
    <col min="2427" max="2427" width="13" style="7" bestFit="1" customWidth="1"/>
    <col min="2428" max="2428" width="16.28515625" style="7" bestFit="1" customWidth="1"/>
    <col min="2429" max="2429" width="13" style="7" bestFit="1" customWidth="1"/>
    <col min="2430" max="2430" width="16.28515625" style="7" bestFit="1" customWidth="1"/>
    <col min="2431" max="2431" width="13" style="7" bestFit="1" customWidth="1"/>
    <col min="2432" max="2432" width="16.28515625" style="7" bestFit="1" customWidth="1"/>
    <col min="2433" max="2433" width="13" style="7" bestFit="1" customWidth="1"/>
    <col min="2434" max="2434" width="16.28515625" style="7" bestFit="1" customWidth="1"/>
    <col min="2435" max="2435" width="13" style="7" bestFit="1" customWidth="1"/>
    <col min="2436" max="2436" width="16.28515625" style="7" bestFit="1" customWidth="1"/>
    <col min="2437" max="2437" width="13" style="7" bestFit="1" customWidth="1"/>
    <col min="2438" max="2438" width="16.28515625" style="7" bestFit="1" customWidth="1"/>
    <col min="2439" max="2439" width="13" style="7" bestFit="1" customWidth="1"/>
    <col min="2440" max="2440" width="16.28515625" style="7" bestFit="1" customWidth="1"/>
    <col min="2441" max="2441" width="13" style="7" bestFit="1" customWidth="1"/>
    <col min="2442" max="2442" width="16.28515625" style="7" bestFit="1" customWidth="1"/>
    <col min="2443" max="2443" width="13" style="7" bestFit="1" customWidth="1"/>
    <col min="2444" max="2444" width="16.28515625" style="7" bestFit="1" customWidth="1"/>
    <col min="2445" max="2445" width="13" style="7" bestFit="1" customWidth="1"/>
    <col min="2446" max="2446" width="16.28515625" style="7" bestFit="1" customWidth="1"/>
    <col min="2447" max="2447" width="12" style="7" bestFit="1" customWidth="1"/>
    <col min="2448" max="2448" width="15.140625" style="7" bestFit="1" customWidth="1"/>
    <col min="2449" max="2449" width="13" style="7" bestFit="1" customWidth="1"/>
    <col min="2450" max="2450" width="16.28515625" style="7" bestFit="1" customWidth="1"/>
    <col min="2451" max="2451" width="12" style="7" bestFit="1" customWidth="1"/>
    <col min="2452" max="2452" width="15.140625" style="7" bestFit="1" customWidth="1"/>
    <col min="2453" max="2453" width="13" style="7" bestFit="1" customWidth="1"/>
    <col min="2454" max="2454" width="16.28515625" style="7" bestFit="1" customWidth="1"/>
    <col min="2455" max="2455" width="13" style="7" bestFit="1" customWidth="1"/>
    <col min="2456" max="2456" width="16.28515625" style="7" bestFit="1" customWidth="1"/>
    <col min="2457" max="2457" width="13" style="7" bestFit="1" customWidth="1"/>
    <col min="2458" max="2458" width="16.28515625" style="7" bestFit="1" customWidth="1"/>
    <col min="2459" max="2459" width="12" style="7" bestFit="1" customWidth="1"/>
    <col min="2460" max="2460" width="15.140625" style="7" bestFit="1" customWidth="1"/>
    <col min="2461" max="2461" width="13" style="7" bestFit="1" customWidth="1"/>
    <col min="2462" max="2462" width="16.28515625" style="7" bestFit="1" customWidth="1"/>
    <col min="2463" max="2463" width="13" style="7" bestFit="1" customWidth="1"/>
    <col min="2464" max="2464" width="16.28515625" style="7" bestFit="1" customWidth="1"/>
    <col min="2465" max="2465" width="13" style="7" bestFit="1" customWidth="1"/>
    <col min="2466" max="2466" width="16.28515625" style="7" bestFit="1" customWidth="1"/>
    <col min="2467" max="2467" width="13" style="7" bestFit="1" customWidth="1"/>
    <col min="2468" max="2468" width="16.28515625" style="7" bestFit="1" customWidth="1"/>
    <col min="2469" max="2469" width="13" style="7" bestFit="1" customWidth="1"/>
    <col min="2470" max="2470" width="16.28515625" style="7" bestFit="1" customWidth="1"/>
    <col min="2471" max="2471" width="13" style="7" bestFit="1" customWidth="1"/>
    <col min="2472" max="2472" width="16.28515625" style="7" bestFit="1" customWidth="1"/>
    <col min="2473" max="2473" width="13" style="7" bestFit="1" customWidth="1"/>
    <col min="2474" max="2474" width="16.28515625" style="7" bestFit="1" customWidth="1"/>
    <col min="2475" max="2475" width="13" style="7" bestFit="1" customWidth="1"/>
    <col min="2476" max="2476" width="16.28515625" style="7" bestFit="1" customWidth="1"/>
    <col min="2477" max="2477" width="13" style="7" bestFit="1" customWidth="1"/>
    <col min="2478" max="2478" width="16.28515625" style="7" bestFit="1" customWidth="1"/>
    <col min="2479" max="2479" width="13" style="7" bestFit="1" customWidth="1"/>
    <col min="2480" max="2480" width="16.28515625" style="7" bestFit="1" customWidth="1"/>
    <col min="2481" max="2481" width="13" style="7" bestFit="1" customWidth="1"/>
    <col min="2482" max="2482" width="16.28515625" style="7" bestFit="1" customWidth="1"/>
    <col min="2483" max="2483" width="13" style="7" bestFit="1" customWidth="1"/>
    <col min="2484" max="2484" width="16.28515625" style="7" bestFit="1" customWidth="1"/>
    <col min="2485" max="2485" width="13" style="7" bestFit="1" customWidth="1"/>
    <col min="2486" max="2486" width="16.28515625" style="7" bestFit="1" customWidth="1"/>
    <col min="2487" max="2487" width="13" style="7" bestFit="1" customWidth="1"/>
    <col min="2488" max="2488" width="16.28515625" style="7" bestFit="1" customWidth="1"/>
    <col min="2489" max="2489" width="13" style="7" bestFit="1" customWidth="1"/>
    <col min="2490" max="2490" width="16.28515625" style="7" bestFit="1" customWidth="1"/>
    <col min="2491" max="2491" width="13" style="7" bestFit="1" customWidth="1"/>
    <col min="2492" max="2492" width="16.28515625" style="7" bestFit="1" customWidth="1"/>
    <col min="2493" max="2493" width="13" style="7" bestFit="1" customWidth="1"/>
    <col min="2494" max="2494" width="16.28515625" style="7" bestFit="1" customWidth="1"/>
    <col min="2495" max="2495" width="10.28515625" style="7" bestFit="1" customWidth="1"/>
    <col min="2496" max="2496" width="13.42578125" style="7" bestFit="1" customWidth="1"/>
    <col min="2497" max="2497" width="13" style="7" bestFit="1" customWidth="1"/>
    <col min="2498" max="2498" width="16.28515625" style="7" bestFit="1" customWidth="1"/>
    <col min="2499" max="2499" width="13" style="7" bestFit="1" customWidth="1"/>
    <col min="2500" max="2500" width="16.28515625" style="7" bestFit="1" customWidth="1"/>
    <col min="2501" max="2501" width="13" style="7" bestFit="1" customWidth="1"/>
    <col min="2502" max="2502" width="16.28515625" style="7" bestFit="1" customWidth="1"/>
    <col min="2503" max="2503" width="13" style="7" bestFit="1" customWidth="1"/>
    <col min="2504" max="2504" width="16.28515625" style="7" bestFit="1" customWidth="1"/>
    <col min="2505" max="2505" width="13" style="7" bestFit="1" customWidth="1"/>
    <col min="2506" max="2506" width="16.28515625" style="7" bestFit="1" customWidth="1"/>
    <col min="2507" max="2507" width="13" style="7" bestFit="1" customWidth="1"/>
    <col min="2508" max="2508" width="16.28515625" style="7" bestFit="1" customWidth="1"/>
    <col min="2509" max="2509" width="13" style="7" bestFit="1" customWidth="1"/>
    <col min="2510" max="2510" width="16.28515625" style="7" bestFit="1" customWidth="1"/>
    <col min="2511" max="2511" width="13" style="7" bestFit="1" customWidth="1"/>
    <col min="2512" max="2512" width="16.28515625" style="7" bestFit="1" customWidth="1"/>
    <col min="2513" max="2513" width="13" style="7" bestFit="1" customWidth="1"/>
    <col min="2514" max="2514" width="16.28515625" style="7" bestFit="1" customWidth="1"/>
    <col min="2515" max="2515" width="13" style="7" bestFit="1" customWidth="1"/>
    <col min="2516" max="2516" width="16.28515625" style="7" bestFit="1" customWidth="1"/>
    <col min="2517" max="2517" width="13" style="7" bestFit="1" customWidth="1"/>
    <col min="2518" max="2518" width="16.28515625" style="7" bestFit="1" customWidth="1"/>
    <col min="2519" max="2519" width="13" style="7" bestFit="1" customWidth="1"/>
    <col min="2520" max="2520" width="16.28515625" style="7" bestFit="1" customWidth="1"/>
    <col min="2521" max="2521" width="13" style="7" bestFit="1" customWidth="1"/>
    <col min="2522" max="2522" width="16.28515625" style="7" bestFit="1" customWidth="1"/>
    <col min="2523" max="2523" width="13" style="7" bestFit="1" customWidth="1"/>
    <col min="2524" max="2524" width="16.28515625" style="7" bestFit="1" customWidth="1"/>
    <col min="2525" max="2525" width="12" style="7" bestFit="1" customWidth="1"/>
    <col min="2526" max="2526" width="15.140625" style="7" bestFit="1" customWidth="1"/>
    <col min="2527" max="2527" width="13" style="7" bestFit="1" customWidth="1"/>
    <col min="2528" max="2528" width="16.28515625" style="7" bestFit="1" customWidth="1"/>
    <col min="2529" max="2529" width="12" style="7" bestFit="1" customWidth="1"/>
    <col min="2530" max="2530" width="15.140625" style="7" bestFit="1" customWidth="1"/>
    <col min="2531" max="2531" width="13" style="7" bestFit="1" customWidth="1"/>
    <col min="2532" max="2532" width="16.28515625" style="7" bestFit="1" customWidth="1"/>
    <col min="2533" max="2533" width="13" style="7" bestFit="1" customWidth="1"/>
    <col min="2534" max="2534" width="16.28515625" style="7" bestFit="1" customWidth="1"/>
    <col min="2535" max="2535" width="13" style="7" bestFit="1" customWidth="1"/>
    <col min="2536" max="2536" width="16.28515625" style="7" bestFit="1" customWidth="1"/>
    <col min="2537" max="2537" width="13" style="7" bestFit="1" customWidth="1"/>
    <col min="2538" max="2538" width="16.28515625" style="7" bestFit="1" customWidth="1"/>
    <col min="2539" max="2539" width="13" style="7" bestFit="1" customWidth="1"/>
    <col min="2540" max="2540" width="16.28515625" style="7" bestFit="1" customWidth="1"/>
    <col min="2541" max="2541" width="13" style="7" bestFit="1" customWidth="1"/>
    <col min="2542" max="2542" width="16.28515625" style="7" bestFit="1" customWidth="1"/>
    <col min="2543" max="2543" width="13" style="7" bestFit="1" customWidth="1"/>
    <col min="2544" max="2544" width="16.28515625" style="7" bestFit="1" customWidth="1"/>
    <col min="2545" max="2545" width="13" style="7" bestFit="1" customWidth="1"/>
    <col min="2546" max="2546" width="16.28515625" style="7" bestFit="1" customWidth="1"/>
    <col min="2547" max="2547" width="13" style="7" bestFit="1" customWidth="1"/>
    <col min="2548" max="2548" width="16.28515625" style="7" bestFit="1" customWidth="1"/>
    <col min="2549" max="2549" width="13" style="7" bestFit="1" customWidth="1"/>
    <col min="2550" max="2550" width="16.28515625" style="7" bestFit="1" customWidth="1"/>
    <col min="2551" max="2551" width="13" style="7" bestFit="1" customWidth="1"/>
    <col min="2552" max="2552" width="16.28515625" style="7" bestFit="1" customWidth="1"/>
    <col min="2553" max="2553" width="13" style="7" bestFit="1" customWidth="1"/>
    <col min="2554" max="2554" width="16.28515625" style="7" bestFit="1" customWidth="1"/>
    <col min="2555" max="2555" width="13" style="7" bestFit="1" customWidth="1"/>
    <col min="2556" max="2556" width="16.28515625" style="7" bestFit="1" customWidth="1"/>
    <col min="2557" max="2557" width="13" style="7" bestFit="1" customWidth="1"/>
    <col min="2558" max="2558" width="16.28515625" style="7" bestFit="1" customWidth="1"/>
    <col min="2559" max="2559" width="13" style="7" bestFit="1" customWidth="1"/>
    <col min="2560" max="2560" width="16.28515625" style="7" bestFit="1" customWidth="1"/>
    <col min="2561" max="2561" width="13" style="7" bestFit="1" customWidth="1"/>
    <col min="2562" max="2562" width="16.28515625" style="7" bestFit="1" customWidth="1"/>
    <col min="2563" max="2563" width="13" style="7" bestFit="1" customWidth="1"/>
    <col min="2564" max="2564" width="16.28515625" style="7" bestFit="1" customWidth="1"/>
    <col min="2565" max="2565" width="13" style="7" bestFit="1" customWidth="1"/>
    <col min="2566" max="2566" width="16.28515625" style="7" bestFit="1" customWidth="1"/>
    <col min="2567" max="2567" width="13" style="7" bestFit="1" customWidth="1"/>
    <col min="2568" max="2568" width="16.28515625" style="7" bestFit="1" customWidth="1"/>
    <col min="2569" max="2569" width="13" style="7" bestFit="1" customWidth="1"/>
    <col min="2570" max="2570" width="16.28515625" style="7" bestFit="1" customWidth="1"/>
    <col min="2571" max="2571" width="13" style="7" bestFit="1" customWidth="1"/>
    <col min="2572" max="2572" width="16.28515625" style="7" bestFit="1" customWidth="1"/>
    <col min="2573" max="2573" width="13" style="7" bestFit="1" customWidth="1"/>
    <col min="2574" max="2574" width="16.28515625" style="7" bestFit="1" customWidth="1"/>
    <col min="2575" max="2575" width="13" style="7" bestFit="1" customWidth="1"/>
    <col min="2576" max="2576" width="16.28515625" style="7" bestFit="1" customWidth="1"/>
    <col min="2577" max="2577" width="13" style="7" bestFit="1" customWidth="1"/>
    <col min="2578" max="2578" width="16.28515625" style="7" bestFit="1" customWidth="1"/>
    <col min="2579" max="2579" width="13" style="7" bestFit="1" customWidth="1"/>
    <col min="2580" max="2580" width="16.28515625" style="7" bestFit="1" customWidth="1"/>
    <col min="2581" max="2581" width="12" style="7" bestFit="1" customWidth="1"/>
    <col min="2582" max="2582" width="15.140625" style="7" bestFit="1" customWidth="1"/>
    <col min="2583" max="2583" width="12" style="7" bestFit="1" customWidth="1"/>
    <col min="2584" max="2584" width="15.140625" style="7" bestFit="1" customWidth="1"/>
    <col min="2585" max="2585" width="13" style="7" bestFit="1" customWidth="1"/>
    <col min="2586" max="2586" width="16.28515625" style="7" bestFit="1" customWidth="1"/>
    <col min="2587" max="2587" width="13" style="7" bestFit="1" customWidth="1"/>
    <col min="2588" max="2588" width="16.28515625" style="7" bestFit="1" customWidth="1"/>
    <col min="2589" max="2589" width="13" style="7" bestFit="1" customWidth="1"/>
    <col min="2590" max="2590" width="16.28515625" style="7" bestFit="1" customWidth="1"/>
    <col min="2591" max="2591" width="13" style="7" bestFit="1" customWidth="1"/>
    <col min="2592" max="2592" width="16.28515625" style="7" bestFit="1" customWidth="1"/>
    <col min="2593" max="2593" width="13" style="7" bestFit="1" customWidth="1"/>
    <col min="2594" max="2594" width="16.28515625" style="7" bestFit="1" customWidth="1"/>
    <col min="2595" max="2595" width="13" style="7" bestFit="1" customWidth="1"/>
    <col min="2596" max="2596" width="16.28515625" style="7" bestFit="1" customWidth="1"/>
    <col min="2597" max="2597" width="13" style="7" bestFit="1" customWidth="1"/>
    <col min="2598" max="2598" width="16.28515625" style="7" bestFit="1" customWidth="1"/>
    <col min="2599" max="2599" width="13" style="7" bestFit="1" customWidth="1"/>
    <col min="2600" max="2600" width="16.28515625" style="7" bestFit="1" customWidth="1"/>
    <col min="2601" max="2601" width="13" style="7" bestFit="1" customWidth="1"/>
    <col min="2602" max="2602" width="16.28515625" style="7" bestFit="1" customWidth="1"/>
    <col min="2603" max="2603" width="13" style="7" bestFit="1" customWidth="1"/>
    <col min="2604" max="2604" width="16.28515625" style="7" bestFit="1" customWidth="1"/>
    <col min="2605" max="2605" width="13" style="7" bestFit="1" customWidth="1"/>
    <col min="2606" max="2606" width="16.28515625" style="7" bestFit="1" customWidth="1"/>
    <col min="2607" max="2607" width="13" style="7" bestFit="1" customWidth="1"/>
    <col min="2608" max="2608" width="16.28515625" style="7" bestFit="1" customWidth="1"/>
    <col min="2609" max="2609" width="13" style="7" bestFit="1" customWidth="1"/>
    <col min="2610" max="2610" width="16.28515625" style="7" bestFit="1" customWidth="1"/>
    <col min="2611" max="2611" width="13" style="7" bestFit="1" customWidth="1"/>
    <col min="2612" max="2612" width="16.28515625" style="7" bestFit="1" customWidth="1"/>
    <col min="2613" max="2613" width="13" style="7" bestFit="1" customWidth="1"/>
    <col min="2614" max="2614" width="16.28515625" style="7" bestFit="1" customWidth="1"/>
    <col min="2615" max="2615" width="12" style="7" bestFit="1" customWidth="1"/>
    <col min="2616" max="2616" width="15.140625" style="7" bestFit="1" customWidth="1"/>
    <col min="2617" max="2617" width="13" style="7" bestFit="1" customWidth="1"/>
    <col min="2618" max="2618" width="16.28515625" style="7" bestFit="1" customWidth="1"/>
    <col min="2619" max="2619" width="13" style="7" bestFit="1" customWidth="1"/>
    <col min="2620" max="2620" width="16.28515625" style="7" bestFit="1" customWidth="1"/>
    <col min="2621" max="2621" width="13" style="7" bestFit="1" customWidth="1"/>
    <col min="2622" max="2622" width="16.28515625" style="7" bestFit="1" customWidth="1"/>
    <col min="2623" max="2623" width="13" style="7" bestFit="1" customWidth="1"/>
    <col min="2624" max="2624" width="16.28515625" style="7" bestFit="1" customWidth="1"/>
    <col min="2625" max="2625" width="13" style="7" bestFit="1" customWidth="1"/>
    <col min="2626" max="2626" width="16.28515625" style="7" bestFit="1" customWidth="1"/>
    <col min="2627" max="2627" width="13" style="7" bestFit="1" customWidth="1"/>
    <col min="2628" max="2628" width="16.28515625" style="7" bestFit="1" customWidth="1"/>
    <col min="2629" max="2629" width="13" style="7" bestFit="1" customWidth="1"/>
    <col min="2630" max="2630" width="16.28515625" style="7" bestFit="1" customWidth="1"/>
    <col min="2631" max="2631" width="13" style="7" bestFit="1" customWidth="1"/>
    <col min="2632" max="2632" width="16.28515625" style="7" bestFit="1" customWidth="1"/>
    <col min="2633" max="2633" width="13" style="7" bestFit="1" customWidth="1"/>
    <col min="2634" max="2634" width="16.28515625" style="7" bestFit="1" customWidth="1"/>
    <col min="2635" max="2635" width="13" style="7" bestFit="1" customWidth="1"/>
    <col min="2636" max="2636" width="16.28515625" style="7" bestFit="1" customWidth="1"/>
    <col min="2637" max="2637" width="13" style="7" bestFit="1" customWidth="1"/>
    <col min="2638" max="2638" width="16.28515625" style="7" bestFit="1" customWidth="1"/>
    <col min="2639" max="2639" width="13" style="7" bestFit="1" customWidth="1"/>
    <col min="2640" max="2640" width="16.28515625" style="7" bestFit="1" customWidth="1"/>
    <col min="2641" max="2641" width="13" style="7" bestFit="1" customWidth="1"/>
    <col min="2642" max="2642" width="16.28515625" style="7" bestFit="1" customWidth="1"/>
    <col min="2643" max="2643" width="13" style="7" bestFit="1" customWidth="1"/>
    <col min="2644" max="2644" width="16.28515625" style="7" bestFit="1" customWidth="1"/>
    <col min="2645" max="2645" width="13" style="7" bestFit="1" customWidth="1"/>
    <col min="2646" max="2646" width="16.28515625" style="7" bestFit="1" customWidth="1"/>
    <col min="2647" max="2647" width="13" style="7" bestFit="1" customWidth="1"/>
    <col min="2648" max="2648" width="16.28515625" style="7" bestFit="1" customWidth="1"/>
    <col min="2649" max="2649" width="13" style="7" bestFit="1" customWidth="1"/>
    <col min="2650" max="2650" width="16.28515625" style="7" bestFit="1" customWidth="1"/>
    <col min="2651" max="2651" width="13" style="7" bestFit="1" customWidth="1"/>
    <col min="2652" max="2652" width="16.28515625" style="7" bestFit="1" customWidth="1"/>
    <col min="2653" max="2653" width="13" style="7" bestFit="1" customWidth="1"/>
    <col min="2654" max="2654" width="16.28515625" style="7" bestFit="1" customWidth="1"/>
    <col min="2655" max="2655" width="12" style="7" bestFit="1" customWidth="1"/>
    <col min="2656" max="2656" width="15.140625" style="7" bestFit="1" customWidth="1"/>
    <col min="2657" max="2657" width="13" style="7" bestFit="1" customWidth="1"/>
    <col min="2658" max="2658" width="16.28515625" style="7" bestFit="1" customWidth="1"/>
    <col min="2659" max="2659" width="13" style="7" bestFit="1" customWidth="1"/>
    <col min="2660" max="2660" width="16.28515625" style="7" bestFit="1" customWidth="1"/>
    <col min="2661" max="2661" width="13" style="7" bestFit="1" customWidth="1"/>
    <col min="2662" max="2662" width="16.28515625" style="7" bestFit="1" customWidth="1"/>
    <col min="2663" max="2663" width="13" style="7" bestFit="1" customWidth="1"/>
    <col min="2664" max="2664" width="16.28515625" style="7" bestFit="1" customWidth="1"/>
    <col min="2665" max="2665" width="13" style="7" bestFit="1" customWidth="1"/>
    <col min="2666" max="2666" width="16.28515625" style="7" bestFit="1" customWidth="1"/>
    <col min="2667" max="2667" width="13" style="7" bestFit="1" customWidth="1"/>
    <col min="2668" max="2668" width="16.28515625" style="7" bestFit="1" customWidth="1"/>
    <col min="2669" max="2669" width="13" style="7" bestFit="1" customWidth="1"/>
    <col min="2670" max="2670" width="16.28515625" style="7" bestFit="1" customWidth="1"/>
    <col min="2671" max="2671" width="13" style="7" bestFit="1" customWidth="1"/>
    <col min="2672" max="2672" width="16.28515625" style="7" bestFit="1" customWidth="1"/>
    <col min="2673" max="2673" width="13" style="7" bestFit="1" customWidth="1"/>
    <col min="2674" max="2674" width="16.28515625" style="7" bestFit="1" customWidth="1"/>
    <col min="2675" max="2675" width="13" style="7" bestFit="1" customWidth="1"/>
    <col min="2676" max="2676" width="16.28515625" style="7" bestFit="1" customWidth="1"/>
    <col min="2677" max="2677" width="13" style="7" bestFit="1" customWidth="1"/>
    <col min="2678" max="2678" width="16.28515625" style="7" bestFit="1" customWidth="1"/>
    <col min="2679" max="2679" width="13" style="7" bestFit="1" customWidth="1"/>
    <col min="2680" max="2680" width="16.28515625" style="7" bestFit="1" customWidth="1"/>
    <col min="2681" max="2681" width="13" style="7" bestFit="1" customWidth="1"/>
    <col min="2682" max="2682" width="16.28515625" style="7" bestFit="1" customWidth="1"/>
    <col min="2683" max="2683" width="13" style="7" bestFit="1" customWidth="1"/>
    <col min="2684" max="2684" width="16.28515625" style="7" bestFit="1" customWidth="1"/>
    <col min="2685" max="2685" width="13" style="7" bestFit="1" customWidth="1"/>
    <col min="2686" max="2686" width="16.28515625" style="7" bestFit="1" customWidth="1"/>
    <col min="2687" max="2687" width="13" style="7" bestFit="1" customWidth="1"/>
    <col min="2688" max="2688" width="16.28515625" style="7" bestFit="1" customWidth="1"/>
    <col min="2689" max="2689" width="13" style="7" bestFit="1" customWidth="1"/>
    <col min="2690" max="2690" width="16.28515625" style="7" bestFit="1" customWidth="1"/>
    <col min="2691" max="2691" width="13" style="7" bestFit="1" customWidth="1"/>
    <col min="2692" max="2692" width="16.28515625" style="7" bestFit="1" customWidth="1"/>
    <col min="2693" max="2693" width="12" style="7" bestFit="1" customWidth="1"/>
    <col min="2694" max="2694" width="15.140625" style="7" bestFit="1" customWidth="1"/>
    <col min="2695" max="2695" width="13" style="7" bestFit="1" customWidth="1"/>
    <col min="2696" max="2696" width="16.28515625" style="7" bestFit="1" customWidth="1"/>
    <col min="2697" max="2697" width="12" style="7" bestFit="1" customWidth="1"/>
    <col min="2698" max="2698" width="15.140625" style="7" bestFit="1" customWidth="1"/>
    <col min="2699" max="2699" width="13" style="7" bestFit="1" customWidth="1"/>
    <col min="2700" max="2700" width="16.28515625" style="7" bestFit="1" customWidth="1"/>
    <col min="2701" max="2701" width="13" style="7" bestFit="1" customWidth="1"/>
    <col min="2702" max="2702" width="16.28515625" style="7" bestFit="1" customWidth="1"/>
    <col min="2703" max="2703" width="12" style="7" bestFit="1" customWidth="1"/>
    <col min="2704" max="2704" width="15.140625" style="7" bestFit="1" customWidth="1"/>
    <col min="2705" max="2705" width="13" style="7" bestFit="1" customWidth="1"/>
    <col min="2706" max="2706" width="16.28515625" style="7" bestFit="1" customWidth="1"/>
    <col min="2707" max="2707" width="13" style="7" bestFit="1" customWidth="1"/>
    <col min="2708" max="2708" width="16.28515625" style="7" bestFit="1" customWidth="1"/>
    <col min="2709" max="2709" width="13" style="7" bestFit="1" customWidth="1"/>
    <col min="2710" max="2710" width="16.28515625" style="7" bestFit="1" customWidth="1"/>
    <col min="2711" max="2711" width="13" style="7" bestFit="1" customWidth="1"/>
    <col min="2712" max="2712" width="16.28515625" style="7" bestFit="1" customWidth="1"/>
    <col min="2713" max="2713" width="13" style="7" bestFit="1" customWidth="1"/>
    <col min="2714" max="2714" width="16.28515625" style="7" bestFit="1" customWidth="1"/>
    <col min="2715" max="2715" width="13" style="7" bestFit="1" customWidth="1"/>
    <col min="2716" max="2716" width="16.28515625" style="7" bestFit="1" customWidth="1"/>
    <col min="2717" max="2717" width="13" style="7" bestFit="1" customWidth="1"/>
    <col min="2718" max="2718" width="16.28515625" style="7" bestFit="1" customWidth="1"/>
    <col min="2719" max="2719" width="13" style="7" bestFit="1" customWidth="1"/>
    <col min="2720" max="2720" width="16.28515625" style="7" bestFit="1" customWidth="1"/>
    <col min="2721" max="2721" width="13" style="7" bestFit="1" customWidth="1"/>
    <col min="2722" max="2722" width="16.28515625" style="7" bestFit="1" customWidth="1"/>
    <col min="2723" max="2723" width="13" style="7" bestFit="1" customWidth="1"/>
    <col min="2724" max="2724" width="16.28515625" style="7" bestFit="1" customWidth="1"/>
    <col min="2725" max="2725" width="13" style="7" bestFit="1" customWidth="1"/>
    <col min="2726" max="2726" width="16.28515625" style="7" bestFit="1" customWidth="1"/>
    <col min="2727" max="2727" width="13" style="7" bestFit="1" customWidth="1"/>
    <col min="2728" max="2728" width="16.28515625" style="7" bestFit="1" customWidth="1"/>
    <col min="2729" max="2729" width="13" style="7" bestFit="1" customWidth="1"/>
    <col min="2730" max="2730" width="16.28515625" style="7" bestFit="1" customWidth="1"/>
    <col min="2731" max="2731" width="13" style="7" bestFit="1" customWidth="1"/>
    <col min="2732" max="2732" width="16.28515625" style="7" bestFit="1" customWidth="1"/>
    <col min="2733" max="2733" width="12" style="7" bestFit="1" customWidth="1"/>
    <col min="2734" max="2734" width="15.140625" style="7" bestFit="1" customWidth="1"/>
    <col min="2735" max="2735" width="13" style="7" bestFit="1" customWidth="1"/>
    <col min="2736" max="2736" width="16.28515625" style="7" bestFit="1" customWidth="1"/>
    <col min="2737" max="2737" width="13" style="7" bestFit="1" customWidth="1"/>
    <col min="2738" max="2738" width="16.28515625" style="7" bestFit="1" customWidth="1"/>
    <col min="2739" max="2739" width="13" style="7" bestFit="1" customWidth="1"/>
    <col min="2740" max="2740" width="16.28515625" style="7" bestFit="1" customWidth="1"/>
    <col min="2741" max="2741" width="13" style="7" bestFit="1" customWidth="1"/>
    <col min="2742" max="2742" width="16.28515625" style="7" bestFit="1" customWidth="1"/>
    <col min="2743" max="2743" width="13" style="7" bestFit="1" customWidth="1"/>
    <col min="2744" max="2744" width="16.28515625" style="7" bestFit="1" customWidth="1"/>
    <col min="2745" max="2745" width="13" style="7" bestFit="1" customWidth="1"/>
    <col min="2746" max="2746" width="16.28515625" style="7" bestFit="1" customWidth="1"/>
    <col min="2747" max="2747" width="13" style="7" bestFit="1" customWidth="1"/>
    <col min="2748" max="2748" width="16.28515625" style="7" bestFit="1" customWidth="1"/>
    <col min="2749" max="2749" width="13" style="7" bestFit="1" customWidth="1"/>
    <col min="2750" max="2750" width="16.28515625" style="7" bestFit="1" customWidth="1"/>
    <col min="2751" max="2751" width="13" style="7" bestFit="1" customWidth="1"/>
    <col min="2752" max="2752" width="16.28515625" style="7" bestFit="1" customWidth="1"/>
    <col min="2753" max="2753" width="13" style="7" bestFit="1" customWidth="1"/>
    <col min="2754" max="2754" width="16.28515625" style="7" bestFit="1" customWidth="1"/>
    <col min="2755" max="2755" width="13" style="7" bestFit="1" customWidth="1"/>
    <col min="2756" max="2756" width="16.28515625" style="7" bestFit="1" customWidth="1"/>
    <col min="2757" max="2757" width="13" style="7" bestFit="1" customWidth="1"/>
    <col min="2758" max="2758" width="16.28515625" style="7" bestFit="1" customWidth="1"/>
    <col min="2759" max="2759" width="13" style="7" bestFit="1" customWidth="1"/>
    <col min="2760" max="2760" width="16.28515625" style="7" bestFit="1" customWidth="1"/>
    <col min="2761" max="2761" width="13" style="7" bestFit="1" customWidth="1"/>
    <col min="2762" max="2762" width="16.28515625" style="7" bestFit="1" customWidth="1"/>
    <col min="2763" max="2763" width="12" style="7" bestFit="1" customWidth="1"/>
    <col min="2764" max="2764" width="15.140625" style="7" bestFit="1" customWidth="1"/>
    <col min="2765" max="2765" width="13" style="7" bestFit="1" customWidth="1"/>
    <col min="2766" max="2766" width="16.28515625" style="7" bestFit="1" customWidth="1"/>
    <col min="2767" max="2767" width="12" style="7" bestFit="1" customWidth="1"/>
    <col min="2768" max="2768" width="15.140625" style="7" bestFit="1" customWidth="1"/>
    <col min="2769" max="2769" width="12" style="7" bestFit="1" customWidth="1"/>
    <col min="2770" max="2770" width="15.140625" style="7" bestFit="1" customWidth="1"/>
    <col min="2771" max="2771" width="13" style="7" bestFit="1" customWidth="1"/>
    <col min="2772" max="2772" width="16.28515625" style="7" bestFit="1" customWidth="1"/>
    <col min="2773" max="2773" width="13" style="7" bestFit="1" customWidth="1"/>
    <col min="2774" max="2774" width="16.28515625" style="7" bestFit="1" customWidth="1"/>
    <col min="2775" max="2775" width="13" style="7" bestFit="1" customWidth="1"/>
    <col min="2776" max="2776" width="16.28515625" style="7" bestFit="1" customWidth="1"/>
    <col min="2777" max="2777" width="12" style="7" bestFit="1" customWidth="1"/>
    <col min="2778" max="2778" width="15.140625" style="7" bestFit="1" customWidth="1"/>
    <col min="2779" max="2779" width="13" style="7" bestFit="1" customWidth="1"/>
    <col min="2780" max="2780" width="16.28515625" style="7" bestFit="1" customWidth="1"/>
    <col min="2781" max="2781" width="13" style="7" bestFit="1" customWidth="1"/>
    <col min="2782" max="2782" width="16.28515625" style="7" bestFit="1" customWidth="1"/>
    <col min="2783" max="2783" width="13" style="7" bestFit="1" customWidth="1"/>
    <col min="2784" max="2784" width="16.28515625" style="7" bestFit="1" customWidth="1"/>
    <col min="2785" max="2785" width="13" style="7" bestFit="1" customWidth="1"/>
    <col min="2786" max="2786" width="16.28515625" style="7" bestFit="1" customWidth="1"/>
    <col min="2787" max="2787" width="13" style="7" bestFit="1" customWidth="1"/>
    <col min="2788" max="2788" width="16.28515625" style="7" bestFit="1" customWidth="1"/>
    <col min="2789" max="2789" width="13" style="7" bestFit="1" customWidth="1"/>
    <col min="2790" max="2790" width="16.28515625" style="7" bestFit="1" customWidth="1"/>
    <col min="2791" max="2791" width="13" style="7" bestFit="1" customWidth="1"/>
    <col min="2792" max="2792" width="16.28515625" style="7" bestFit="1" customWidth="1"/>
    <col min="2793" max="2793" width="13" style="7" bestFit="1" customWidth="1"/>
    <col min="2794" max="2794" width="16.28515625" style="7" bestFit="1" customWidth="1"/>
    <col min="2795" max="2795" width="13" style="7" bestFit="1" customWidth="1"/>
    <col min="2796" max="2796" width="16.28515625" style="7" bestFit="1" customWidth="1"/>
    <col min="2797" max="2797" width="13" style="7" bestFit="1" customWidth="1"/>
    <col min="2798" max="2798" width="16.28515625" style="7" bestFit="1" customWidth="1"/>
    <col min="2799" max="2799" width="13" style="7" bestFit="1" customWidth="1"/>
    <col min="2800" max="2800" width="16.28515625" style="7" bestFit="1" customWidth="1"/>
    <col min="2801" max="2801" width="13" style="7" bestFit="1" customWidth="1"/>
    <col min="2802" max="2802" width="16.28515625" style="7" bestFit="1" customWidth="1"/>
    <col min="2803" max="2803" width="13" style="7" bestFit="1" customWidth="1"/>
    <col min="2804" max="2804" width="16.28515625" style="7" bestFit="1" customWidth="1"/>
    <col min="2805" max="2805" width="13" style="7" bestFit="1" customWidth="1"/>
    <col min="2806" max="2806" width="16.28515625" style="7" bestFit="1" customWidth="1"/>
    <col min="2807" max="2807" width="13" style="7" bestFit="1" customWidth="1"/>
    <col min="2808" max="2808" width="16.28515625" style="7" bestFit="1" customWidth="1"/>
    <col min="2809" max="2809" width="13" style="7" bestFit="1" customWidth="1"/>
    <col min="2810" max="2810" width="16.28515625" style="7" bestFit="1" customWidth="1"/>
    <col min="2811" max="2811" width="13" style="7" bestFit="1" customWidth="1"/>
    <col min="2812" max="2812" width="16.28515625" style="7" bestFit="1" customWidth="1"/>
    <col min="2813" max="2813" width="13" style="7" bestFit="1" customWidth="1"/>
    <col min="2814" max="2814" width="16.28515625" style="7" bestFit="1" customWidth="1"/>
    <col min="2815" max="2815" width="13" style="7" bestFit="1" customWidth="1"/>
    <col min="2816" max="2816" width="16.28515625" style="7" bestFit="1" customWidth="1"/>
    <col min="2817" max="2817" width="13" style="7" bestFit="1" customWidth="1"/>
    <col min="2818" max="2818" width="16.28515625" style="7" bestFit="1" customWidth="1"/>
    <col min="2819" max="2819" width="13" style="7" bestFit="1" customWidth="1"/>
    <col min="2820" max="2820" width="16.28515625" style="7" bestFit="1" customWidth="1"/>
    <col min="2821" max="2821" width="13" style="7" bestFit="1" customWidth="1"/>
    <col min="2822" max="2822" width="16.28515625" style="7" bestFit="1" customWidth="1"/>
    <col min="2823" max="2823" width="13" style="7" bestFit="1" customWidth="1"/>
    <col min="2824" max="2824" width="16.28515625" style="7" bestFit="1" customWidth="1"/>
    <col min="2825" max="2825" width="13" style="7" bestFit="1" customWidth="1"/>
    <col min="2826" max="2826" width="16.28515625" style="7" bestFit="1" customWidth="1"/>
    <col min="2827" max="2827" width="12" style="7" bestFit="1" customWidth="1"/>
    <col min="2828" max="2828" width="15.140625" style="7" bestFit="1" customWidth="1"/>
    <col min="2829" max="2829" width="13" style="7" bestFit="1" customWidth="1"/>
    <col min="2830" max="2830" width="16.28515625" style="7" bestFit="1" customWidth="1"/>
    <col min="2831" max="2831" width="13" style="7" bestFit="1" customWidth="1"/>
    <col min="2832" max="2832" width="16.28515625" style="7" bestFit="1" customWidth="1"/>
    <col min="2833" max="2833" width="13" style="7" bestFit="1" customWidth="1"/>
    <col min="2834" max="2834" width="16.28515625" style="7" bestFit="1" customWidth="1"/>
    <col min="2835" max="2835" width="13" style="7" bestFit="1" customWidth="1"/>
    <col min="2836" max="2836" width="16.28515625" style="7" bestFit="1" customWidth="1"/>
    <col min="2837" max="2837" width="13" style="7" bestFit="1" customWidth="1"/>
    <col min="2838" max="2838" width="16.28515625" style="7" bestFit="1" customWidth="1"/>
    <col min="2839" max="2839" width="12" style="7" bestFit="1" customWidth="1"/>
    <col min="2840" max="2840" width="15.140625" style="7" bestFit="1" customWidth="1"/>
    <col min="2841" max="2841" width="13" style="7" bestFit="1" customWidth="1"/>
    <col min="2842" max="2842" width="16.28515625" style="7" bestFit="1" customWidth="1"/>
    <col min="2843" max="2843" width="13" style="7" bestFit="1" customWidth="1"/>
    <col min="2844" max="2844" width="16.28515625" style="7" bestFit="1" customWidth="1"/>
    <col min="2845" max="2845" width="12" style="7" bestFit="1" customWidth="1"/>
    <col min="2846" max="2846" width="15.140625" style="7" bestFit="1" customWidth="1"/>
    <col min="2847" max="2847" width="13" style="7" bestFit="1" customWidth="1"/>
    <col min="2848" max="2848" width="16.28515625" style="7" bestFit="1" customWidth="1"/>
    <col min="2849" max="2849" width="12" style="7" bestFit="1" customWidth="1"/>
    <col min="2850" max="2850" width="15.140625" style="7" bestFit="1" customWidth="1"/>
    <col min="2851" max="2851" width="13" style="7" bestFit="1" customWidth="1"/>
    <col min="2852" max="2852" width="16.28515625" style="7" bestFit="1" customWidth="1"/>
    <col min="2853" max="2853" width="13" style="7" bestFit="1" customWidth="1"/>
    <col min="2854" max="2854" width="16.28515625" style="7" bestFit="1" customWidth="1"/>
    <col min="2855" max="2855" width="13" style="7" bestFit="1" customWidth="1"/>
    <col min="2856" max="2856" width="16.28515625" style="7" bestFit="1" customWidth="1"/>
    <col min="2857" max="2857" width="13" style="7" bestFit="1" customWidth="1"/>
    <col min="2858" max="2858" width="16.28515625" style="7" bestFit="1" customWidth="1"/>
    <col min="2859" max="2859" width="12" style="7" bestFit="1" customWidth="1"/>
    <col min="2860" max="2860" width="15.140625" style="7" bestFit="1" customWidth="1"/>
    <col min="2861" max="2861" width="13" style="7" bestFit="1" customWidth="1"/>
    <col min="2862" max="2862" width="16.28515625" style="7" bestFit="1" customWidth="1"/>
    <col min="2863" max="2863" width="13" style="7" bestFit="1" customWidth="1"/>
    <col min="2864" max="2864" width="16.28515625" style="7" bestFit="1" customWidth="1"/>
    <col min="2865" max="2865" width="13" style="7" bestFit="1" customWidth="1"/>
    <col min="2866" max="2866" width="16.28515625" style="7" bestFit="1" customWidth="1"/>
    <col min="2867" max="2867" width="13" style="7" bestFit="1" customWidth="1"/>
    <col min="2868" max="2868" width="16.28515625" style="7" bestFit="1" customWidth="1"/>
    <col min="2869" max="2869" width="12" style="7" bestFit="1" customWidth="1"/>
    <col min="2870" max="2870" width="15.140625" style="7" bestFit="1" customWidth="1"/>
    <col min="2871" max="2871" width="13" style="7" bestFit="1" customWidth="1"/>
    <col min="2872" max="2872" width="16.28515625" style="7" bestFit="1" customWidth="1"/>
    <col min="2873" max="2873" width="13" style="7" bestFit="1" customWidth="1"/>
    <col min="2874" max="2874" width="16.28515625" style="7" bestFit="1" customWidth="1"/>
    <col min="2875" max="2875" width="13" style="7" bestFit="1" customWidth="1"/>
    <col min="2876" max="2876" width="16.28515625" style="7" bestFit="1" customWidth="1"/>
    <col min="2877" max="2877" width="13" style="7" bestFit="1" customWidth="1"/>
    <col min="2878" max="2878" width="16.28515625" style="7" bestFit="1" customWidth="1"/>
    <col min="2879" max="2879" width="13" style="7" bestFit="1" customWidth="1"/>
    <col min="2880" max="2880" width="16.28515625" style="7" bestFit="1" customWidth="1"/>
    <col min="2881" max="2881" width="12" style="7" bestFit="1" customWidth="1"/>
    <col min="2882" max="2882" width="15.140625" style="7" bestFit="1" customWidth="1"/>
    <col min="2883" max="2883" width="13" style="7" bestFit="1" customWidth="1"/>
    <col min="2884" max="2884" width="16.28515625" style="7" bestFit="1" customWidth="1"/>
    <col min="2885" max="2885" width="12" style="7" bestFit="1" customWidth="1"/>
    <col min="2886" max="2886" width="15.140625" style="7" bestFit="1" customWidth="1"/>
    <col min="2887" max="2887" width="13" style="7" bestFit="1" customWidth="1"/>
    <col min="2888" max="2888" width="16.28515625" style="7" bestFit="1" customWidth="1"/>
    <col min="2889" max="2889" width="13" style="7" bestFit="1" customWidth="1"/>
    <col min="2890" max="2890" width="16.28515625" style="7" bestFit="1" customWidth="1"/>
    <col min="2891" max="2891" width="13" style="7" bestFit="1" customWidth="1"/>
    <col min="2892" max="2892" width="16.28515625" style="7" bestFit="1" customWidth="1"/>
    <col min="2893" max="2893" width="13" style="7" bestFit="1" customWidth="1"/>
    <col min="2894" max="2894" width="16.28515625" style="7" bestFit="1" customWidth="1"/>
    <col min="2895" max="2895" width="13" style="7" bestFit="1" customWidth="1"/>
    <col min="2896" max="2896" width="16.28515625" style="7" bestFit="1" customWidth="1"/>
    <col min="2897" max="2897" width="13" style="7" bestFit="1" customWidth="1"/>
    <col min="2898" max="2898" width="16.28515625" style="7" bestFit="1" customWidth="1"/>
    <col min="2899" max="2899" width="12" style="7" bestFit="1" customWidth="1"/>
    <col min="2900" max="2900" width="15.140625" style="7" bestFit="1" customWidth="1"/>
    <col min="2901" max="2901" width="13" style="7" bestFit="1" customWidth="1"/>
    <col min="2902" max="2902" width="16.28515625" style="7" bestFit="1" customWidth="1"/>
    <col min="2903" max="2903" width="12" style="7" bestFit="1" customWidth="1"/>
    <col min="2904" max="2904" width="15.140625" style="7" bestFit="1" customWidth="1"/>
    <col min="2905" max="2905" width="13" style="7" bestFit="1" customWidth="1"/>
    <col min="2906" max="2906" width="16.28515625" style="7" bestFit="1" customWidth="1"/>
    <col min="2907" max="2907" width="13" style="7" bestFit="1" customWidth="1"/>
    <col min="2908" max="2908" width="16.28515625" style="7" bestFit="1" customWidth="1"/>
    <col min="2909" max="2909" width="13" style="7" bestFit="1" customWidth="1"/>
    <col min="2910" max="2910" width="16.28515625" style="7" bestFit="1" customWidth="1"/>
    <col min="2911" max="2911" width="13" style="7" bestFit="1" customWidth="1"/>
    <col min="2912" max="2912" width="16.28515625" style="7" bestFit="1" customWidth="1"/>
    <col min="2913" max="2913" width="13" style="7" bestFit="1" customWidth="1"/>
    <col min="2914" max="2914" width="16.28515625" style="7" bestFit="1" customWidth="1"/>
    <col min="2915" max="2915" width="13" style="7" bestFit="1" customWidth="1"/>
    <col min="2916" max="2916" width="16.28515625" style="7" bestFit="1" customWidth="1"/>
    <col min="2917" max="2917" width="13" style="7" bestFit="1" customWidth="1"/>
    <col min="2918" max="2918" width="16.28515625" style="7" bestFit="1" customWidth="1"/>
    <col min="2919" max="2919" width="10.28515625" style="7" bestFit="1" customWidth="1"/>
    <col min="2920" max="2920" width="13.42578125" style="7" bestFit="1" customWidth="1"/>
    <col min="2921" max="2921" width="13" style="7" bestFit="1" customWidth="1"/>
    <col min="2922" max="2922" width="16.28515625" style="7" bestFit="1" customWidth="1"/>
    <col min="2923" max="2923" width="13" style="7" bestFit="1" customWidth="1"/>
    <col min="2924" max="2924" width="16.28515625" style="7" bestFit="1" customWidth="1"/>
    <col min="2925" max="2925" width="13" style="7" bestFit="1" customWidth="1"/>
    <col min="2926" max="2926" width="16.28515625" style="7" bestFit="1" customWidth="1"/>
    <col min="2927" max="2927" width="13" style="7" bestFit="1" customWidth="1"/>
    <col min="2928" max="2928" width="16.28515625" style="7" bestFit="1" customWidth="1"/>
    <col min="2929" max="2929" width="10.28515625" style="7" bestFit="1" customWidth="1"/>
    <col min="2930" max="2930" width="13.42578125" style="7" bestFit="1" customWidth="1"/>
    <col min="2931" max="2931" width="13" style="7" bestFit="1" customWidth="1"/>
    <col min="2932" max="2932" width="16.28515625" style="7" bestFit="1" customWidth="1"/>
    <col min="2933" max="2933" width="13" style="7" bestFit="1" customWidth="1"/>
    <col min="2934" max="2934" width="16.28515625" style="7" bestFit="1" customWidth="1"/>
    <col min="2935" max="2935" width="12" style="7" bestFit="1" customWidth="1"/>
    <col min="2936" max="2936" width="15.140625" style="7" bestFit="1" customWidth="1"/>
    <col min="2937" max="2937" width="13" style="7" bestFit="1" customWidth="1"/>
    <col min="2938" max="2938" width="16.28515625" style="7" bestFit="1" customWidth="1"/>
    <col min="2939" max="2939" width="13" style="7" bestFit="1" customWidth="1"/>
    <col min="2940" max="2940" width="16.28515625" style="7" bestFit="1" customWidth="1"/>
    <col min="2941" max="2941" width="13" style="7" bestFit="1" customWidth="1"/>
    <col min="2942" max="2942" width="16.28515625" style="7" bestFit="1" customWidth="1"/>
    <col min="2943" max="2943" width="13" style="7" bestFit="1" customWidth="1"/>
    <col min="2944" max="2944" width="16.28515625" style="7" bestFit="1" customWidth="1"/>
    <col min="2945" max="2945" width="13" style="7" bestFit="1" customWidth="1"/>
    <col min="2946" max="2946" width="16.28515625" style="7" bestFit="1" customWidth="1"/>
    <col min="2947" max="2947" width="10.28515625" style="7" bestFit="1" customWidth="1"/>
    <col min="2948" max="2948" width="13.42578125" style="7" bestFit="1" customWidth="1"/>
    <col min="2949" max="2949" width="13" style="7" bestFit="1" customWidth="1"/>
    <col min="2950" max="2950" width="16.28515625" style="7" bestFit="1" customWidth="1"/>
    <col min="2951" max="2951" width="13" style="7" bestFit="1" customWidth="1"/>
    <col min="2952" max="2952" width="16.28515625" style="7" bestFit="1" customWidth="1"/>
    <col min="2953" max="2953" width="13" style="7" bestFit="1" customWidth="1"/>
    <col min="2954" max="2954" width="16.28515625" style="7" bestFit="1" customWidth="1"/>
    <col min="2955" max="2955" width="13" style="7" bestFit="1" customWidth="1"/>
    <col min="2956" max="2956" width="16.28515625" style="7" bestFit="1" customWidth="1"/>
    <col min="2957" max="2957" width="13" style="7" bestFit="1" customWidth="1"/>
    <col min="2958" max="2958" width="16.28515625" style="7" bestFit="1" customWidth="1"/>
    <col min="2959" max="2959" width="13" style="7" bestFit="1" customWidth="1"/>
    <col min="2960" max="2960" width="16.28515625" style="7" bestFit="1" customWidth="1"/>
    <col min="2961" max="2961" width="13" style="7" bestFit="1" customWidth="1"/>
    <col min="2962" max="2962" width="16.28515625" style="7" bestFit="1" customWidth="1"/>
    <col min="2963" max="2963" width="13" style="7" bestFit="1" customWidth="1"/>
    <col min="2964" max="2964" width="16.28515625" style="7" bestFit="1" customWidth="1"/>
    <col min="2965" max="2965" width="12" style="7" bestFit="1" customWidth="1"/>
    <col min="2966" max="2966" width="15.140625" style="7" bestFit="1" customWidth="1"/>
    <col min="2967" max="2967" width="13" style="7" bestFit="1" customWidth="1"/>
    <col min="2968" max="2968" width="16.28515625" style="7" bestFit="1" customWidth="1"/>
    <col min="2969" max="2969" width="13" style="7" bestFit="1" customWidth="1"/>
    <col min="2970" max="2970" width="16.28515625" style="7" bestFit="1" customWidth="1"/>
    <col min="2971" max="2971" width="13" style="7" bestFit="1" customWidth="1"/>
    <col min="2972" max="2972" width="16.28515625" style="7" bestFit="1" customWidth="1"/>
    <col min="2973" max="2973" width="13" style="7" bestFit="1" customWidth="1"/>
    <col min="2974" max="2974" width="16.28515625" style="7" bestFit="1" customWidth="1"/>
    <col min="2975" max="2975" width="13" style="7" bestFit="1" customWidth="1"/>
    <col min="2976" max="2976" width="16.28515625" style="7" bestFit="1" customWidth="1"/>
    <col min="2977" max="2977" width="12" style="7" bestFit="1" customWidth="1"/>
    <col min="2978" max="2978" width="15.140625" style="7" bestFit="1" customWidth="1"/>
    <col min="2979" max="2979" width="13" style="7" bestFit="1" customWidth="1"/>
    <col min="2980" max="2980" width="16.28515625" style="7" bestFit="1" customWidth="1"/>
    <col min="2981" max="2981" width="13" style="7" bestFit="1" customWidth="1"/>
    <col min="2982" max="2982" width="16.28515625" style="7" bestFit="1" customWidth="1"/>
    <col min="2983" max="2983" width="13" style="7" bestFit="1" customWidth="1"/>
    <col min="2984" max="2984" width="16.28515625" style="7" bestFit="1" customWidth="1"/>
    <col min="2985" max="2985" width="13" style="7" bestFit="1" customWidth="1"/>
    <col min="2986" max="2986" width="16.28515625" style="7" bestFit="1" customWidth="1"/>
    <col min="2987" max="2987" width="13" style="7" bestFit="1" customWidth="1"/>
    <col min="2988" max="2988" width="16.28515625" style="7" bestFit="1" customWidth="1"/>
    <col min="2989" max="2989" width="13" style="7" bestFit="1" customWidth="1"/>
    <col min="2990" max="2990" width="16.28515625" style="7" bestFit="1" customWidth="1"/>
    <col min="2991" max="2991" width="13" style="7" bestFit="1" customWidth="1"/>
    <col min="2992" max="2992" width="16.28515625" style="7" bestFit="1" customWidth="1"/>
    <col min="2993" max="2993" width="13" style="7" bestFit="1" customWidth="1"/>
    <col min="2994" max="2994" width="16.28515625" style="7" bestFit="1" customWidth="1"/>
    <col min="2995" max="2995" width="13" style="7" bestFit="1" customWidth="1"/>
    <col min="2996" max="2996" width="16.28515625" style="7" bestFit="1" customWidth="1"/>
    <col min="2997" max="2997" width="13" style="7" bestFit="1" customWidth="1"/>
    <col min="2998" max="2998" width="16.28515625" style="7" bestFit="1" customWidth="1"/>
    <col min="2999" max="2999" width="13" style="7" bestFit="1" customWidth="1"/>
    <col min="3000" max="3000" width="16.28515625" style="7" bestFit="1" customWidth="1"/>
    <col min="3001" max="3001" width="12" style="7" bestFit="1" customWidth="1"/>
    <col min="3002" max="3002" width="15.140625" style="7" bestFit="1" customWidth="1"/>
    <col min="3003" max="3003" width="12" style="7" bestFit="1" customWidth="1"/>
    <col min="3004" max="3004" width="15.140625" style="7" bestFit="1" customWidth="1"/>
    <col min="3005" max="3005" width="12" style="7" bestFit="1" customWidth="1"/>
    <col min="3006" max="3006" width="15.140625" style="7" bestFit="1" customWidth="1"/>
    <col min="3007" max="3007" width="13" style="7" bestFit="1" customWidth="1"/>
    <col min="3008" max="3008" width="16.28515625" style="7" bestFit="1" customWidth="1"/>
    <col min="3009" max="3009" width="13" style="7" bestFit="1" customWidth="1"/>
    <col min="3010" max="3010" width="16.28515625" style="7" bestFit="1" customWidth="1"/>
    <col min="3011" max="3011" width="13" style="7" bestFit="1" customWidth="1"/>
    <col min="3012" max="3012" width="16.28515625" style="7" bestFit="1" customWidth="1"/>
    <col min="3013" max="3013" width="13" style="7" bestFit="1" customWidth="1"/>
    <col min="3014" max="3014" width="16.28515625" style="7" bestFit="1" customWidth="1"/>
    <col min="3015" max="3015" width="13" style="7" bestFit="1" customWidth="1"/>
    <col min="3016" max="3016" width="16.28515625" style="7" bestFit="1" customWidth="1"/>
    <col min="3017" max="3017" width="13" style="7" bestFit="1" customWidth="1"/>
    <col min="3018" max="3018" width="16.28515625" style="7" bestFit="1" customWidth="1"/>
    <col min="3019" max="3019" width="13" style="7" bestFit="1" customWidth="1"/>
    <col min="3020" max="3020" width="16.28515625" style="7" bestFit="1" customWidth="1"/>
    <col min="3021" max="3021" width="10.28515625" style="7" bestFit="1" customWidth="1"/>
    <col min="3022" max="3022" width="13.42578125" style="7" bestFit="1" customWidth="1"/>
    <col min="3023" max="3023" width="13" style="7" bestFit="1" customWidth="1"/>
    <col min="3024" max="3024" width="16.28515625" style="7" bestFit="1" customWidth="1"/>
    <col min="3025" max="3025" width="13" style="7" bestFit="1" customWidth="1"/>
    <col min="3026" max="3026" width="16.28515625" style="7" bestFit="1" customWidth="1"/>
    <col min="3027" max="3027" width="13" style="7" bestFit="1" customWidth="1"/>
    <col min="3028" max="3028" width="16.28515625" style="7" bestFit="1" customWidth="1"/>
    <col min="3029" max="3029" width="13" style="7" bestFit="1" customWidth="1"/>
    <col min="3030" max="3030" width="16.28515625" style="7" bestFit="1" customWidth="1"/>
    <col min="3031" max="3031" width="13" style="7" bestFit="1" customWidth="1"/>
    <col min="3032" max="3032" width="16.28515625" style="7" bestFit="1" customWidth="1"/>
    <col min="3033" max="3033" width="13" style="7" bestFit="1" customWidth="1"/>
    <col min="3034" max="3034" width="16.28515625" style="7" bestFit="1" customWidth="1"/>
    <col min="3035" max="3035" width="12" style="7" bestFit="1" customWidth="1"/>
    <col min="3036" max="3036" width="15.140625" style="7" bestFit="1" customWidth="1"/>
    <col min="3037" max="3037" width="13" style="7" bestFit="1" customWidth="1"/>
    <col min="3038" max="3038" width="16.28515625" style="7" bestFit="1" customWidth="1"/>
    <col min="3039" max="3039" width="13" style="7" bestFit="1" customWidth="1"/>
    <col min="3040" max="3040" width="16.28515625" style="7" bestFit="1" customWidth="1"/>
    <col min="3041" max="3041" width="13" style="7" bestFit="1" customWidth="1"/>
    <col min="3042" max="3042" width="16.28515625" style="7" bestFit="1" customWidth="1"/>
    <col min="3043" max="3043" width="13" style="7" bestFit="1" customWidth="1"/>
    <col min="3044" max="3044" width="16.28515625" style="7" bestFit="1" customWidth="1"/>
    <col min="3045" max="3045" width="13" style="7" bestFit="1" customWidth="1"/>
    <col min="3046" max="3046" width="16.28515625" style="7" bestFit="1" customWidth="1"/>
    <col min="3047" max="3047" width="13" style="7" bestFit="1" customWidth="1"/>
    <col min="3048" max="3048" width="16.28515625" style="7" bestFit="1" customWidth="1"/>
    <col min="3049" max="3049" width="13" style="7" bestFit="1" customWidth="1"/>
    <col min="3050" max="3050" width="16.28515625" style="7" bestFit="1" customWidth="1"/>
    <col min="3051" max="3051" width="13" style="7" bestFit="1" customWidth="1"/>
    <col min="3052" max="3052" width="16.28515625" style="7" bestFit="1" customWidth="1"/>
    <col min="3053" max="3053" width="12" style="7" bestFit="1" customWidth="1"/>
    <col min="3054" max="3054" width="15.140625" style="7" bestFit="1" customWidth="1"/>
    <col min="3055" max="3055" width="13" style="7" bestFit="1" customWidth="1"/>
    <col min="3056" max="3056" width="16.28515625" style="7" bestFit="1" customWidth="1"/>
    <col min="3057" max="3057" width="13" style="7" bestFit="1" customWidth="1"/>
    <col min="3058" max="3058" width="16.28515625" style="7" bestFit="1" customWidth="1"/>
    <col min="3059" max="3059" width="13" style="7" bestFit="1" customWidth="1"/>
    <col min="3060" max="3060" width="16.28515625" style="7" bestFit="1" customWidth="1"/>
    <col min="3061" max="3061" width="13" style="7" bestFit="1" customWidth="1"/>
    <col min="3062" max="3062" width="16.28515625" style="7" bestFit="1" customWidth="1"/>
    <col min="3063" max="3063" width="13" style="7" bestFit="1" customWidth="1"/>
    <col min="3064" max="3064" width="16.28515625" style="7" bestFit="1" customWidth="1"/>
    <col min="3065" max="3065" width="13" style="7" bestFit="1" customWidth="1"/>
    <col min="3066" max="3066" width="16.28515625" style="7" bestFit="1" customWidth="1"/>
    <col min="3067" max="3067" width="13" style="7" bestFit="1" customWidth="1"/>
    <col min="3068" max="3068" width="16.28515625" style="7" bestFit="1" customWidth="1"/>
    <col min="3069" max="3069" width="13" style="7" bestFit="1" customWidth="1"/>
    <col min="3070" max="3070" width="16.28515625" style="7" bestFit="1" customWidth="1"/>
    <col min="3071" max="3071" width="13" style="7" bestFit="1" customWidth="1"/>
    <col min="3072" max="3072" width="16.28515625" style="7" bestFit="1" customWidth="1"/>
    <col min="3073" max="3073" width="13" style="7" bestFit="1" customWidth="1"/>
    <col min="3074" max="3074" width="16.28515625" style="7" bestFit="1" customWidth="1"/>
    <col min="3075" max="3075" width="13" style="7" bestFit="1" customWidth="1"/>
    <col min="3076" max="3076" width="16.28515625" style="7" bestFit="1" customWidth="1"/>
    <col min="3077" max="3077" width="13" style="7" bestFit="1" customWidth="1"/>
    <col min="3078" max="3078" width="16.28515625" style="7" bestFit="1" customWidth="1"/>
    <col min="3079" max="3079" width="12" style="7" bestFit="1" customWidth="1"/>
    <col min="3080" max="3080" width="15.140625" style="7" bestFit="1" customWidth="1"/>
    <col min="3081" max="3081" width="13" style="7" bestFit="1" customWidth="1"/>
    <col min="3082" max="3082" width="16.28515625" style="7" bestFit="1" customWidth="1"/>
    <col min="3083" max="3083" width="12" style="7" bestFit="1" customWidth="1"/>
    <col min="3084" max="3084" width="15.140625" style="7" bestFit="1" customWidth="1"/>
    <col min="3085" max="3085" width="13" style="7" bestFit="1" customWidth="1"/>
    <col min="3086" max="3086" width="16.28515625" style="7" bestFit="1" customWidth="1"/>
    <col min="3087" max="3087" width="13" style="7" bestFit="1" customWidth="1"/>
    <col min="3088" max="3088" width="16.28515625" style="7" bestFit="1" customWidth="1"/>
    <col min="3089" max="3089" width="13" style="7" bestFit="1" customWidth="1"/>
    <col min="3090" max="3090" width="16.28515625" style="7" bestFit="1" customWidth="1"/>
    <col min="3091" max="3091" width="13" style="7" bestFit="1" customWidth="1"/>
    <col min="3092" max="3092" width="16.28515625" style="7" bestFit="1" customWidth="1"/>
    <col min="3093" max="3093" width="13" style="7" bestFit="1" customWidth="1"/>
    <col min="3094" max="3094" width="16.28515625" style="7" bestFit="1" customWidth="1"/>
    <col min="3095" max="3095" width="13" style="7" bestFit="1" customWidth="1"/>
    <col min="3096" max="3096" width="16.28515625" style="7" bestFit="1" customWidth="1"/>
    <col min="3097" max="3097" width="13" style="7" bestFit="1" customWidth="1"/>
    <col min="3098" max="3098" width="16.28515625" style="7" bestFit="1" customWidth="1"/>
    <col min="3099" max="3099" width="13" style="7" bestFit="1" customWidth="1"/>
    <col min="3100" max="3100" width="16.28515625" style="7" bestFit="1" customWidth="1"/>
    <col min="3101" max="3101" width="13" style="7" bestFit="1" customWidth="1"/>
    <col min="3102" max="3102" width="16.28515625" style="7" bestFit="1" customWidth="1"/>
    <col min="3103" max="3103" width="13" style="7" bestFit="1" customWidth="1"/>
    <col min="3104" max="3104" width="16.28515625" style="7" bestFit="1" customWidth="1"/>
    <col min="3105" max="3105" width="13" style="7" bestFit="1" customWidth="1"/>
    <col min="3106" max="3106" width="16.28515625" style="7" bestFit="1" customWidth="1"/>
    <col min="3107" max="3107" width="10.28515625" style="7" bestFit="1" customWidth="1"/>
    <col min="3108" max="3108" width="13.42578125" style="7" bestFit="1" customWidth="1"/>
    <col min="3109" max="3109" width="13" style="7" bestFit="1" customWidth="1"/>
    <col min="3110" max="3110" width="16.28515625" style="7" bestFit="1" customWidth="1"/>
    <col min="3111" max="3111" width="13" style="7" bestFit="1" customWidth="1"/>
    <col min="3112" max="3112" width="16.28515625" style="7" bestFit="1" customWidth="1"/>
    <col min="3113" max="3113" width="13" style="7" bestFit="1" customWidth="1"/>
    <col min="3114" max="3114" width="16.28515625" style="7" bestFit="1" customWidth="1"/>
    <col min="3115" max="3115" width="13" style="7" bestFit="1" customWidth="1"/>
    <col min="3116" max="3116" width="16.28515625" style="7" bestFit="1" customWidth="1"/>
    <col min="3117" max="3117" width="13" style="7" bestFit="1" customWidth="1"/>
    <col min="3118" max="3118" width="16.28515625" style="7" bestFit="1" customWidth="1"/>
    <col min="3119" max="3119" width="13" style="7" bestFit="1" customWidth="1"/>
    <col min="3120" max="3120" width="16.28515625" style="7" bestFit="1" customWidth="1"/>
    <col min="3121" max="3121" width="13" style="7" bestFit="1" customWidth="1"/>
    <col min="3122" max="3122" width="16.28515625" style="7" bestFit="1" customWidth="1"/>
    <col min="3123" max="3123" width="13" style="7" bestFit="1" customWidth="1"/>
    <col min="3124" max="3124" width="16.28515625" style="7" bestFit="1" customWidth="1"/>
    <col min="3125" max="3125" width="13" style="7" bestFit="1" customWidth="1"/>
    <col min="3126" max="3126" width="16.28515625" style="7" bestFit="1" customWidth="1"/>
    <col min="3127" max="3127" width="13" style="7" bestFit="1" customWidth="1"/>
    <col min="3128" max="3128" width="16.28515625" style="7" bestFit="1" customWidth="1"/>
    <col min="3129" max="3129" width="13" style="7" bestFit="1" customWidth="1"/>
    <col min="3130" max="3130" width="16.28515625" style="7" bestFit="1" customWidth="1"/>
    <col min="3131" max="3131" width="12" style="7" bestFit="1" customWidth="1"/>
    <col min="3132" max="3132" width="15.140625" style="7" bestFit="1" customWidth="1"/>
    <col min="3133" max="3133" width="13" style="7" bestFit="1" customWidth="1"/>
    <col min="3134" max="3134" width="16.28515625" style="7" bestFit="1" customWidth="1"/>
    <col min="3135" max="3135" width="13" style="7" bestFit="1" customWidth="1"/>
    <col min="3136" max="3136" width="16.28515625" style="7" bestFit="1" customWidth="1"/>
    <col min="3137" max="3137" width="13" style="7" bestFit="1" customWidth="1"/>
    <col min="3138" max="3138" width="16.28515625" style="7" bestFit="1" customWidth="1"/>
    <col min="3139" max="3139" width="12" style="7" bestFit="1" customWidth="1"/>
    <col min="3140" max="3140" width="15.140625" style="7" bestFit="1" customWidth="1"/>
    <col min="3141" max="3141" width="13" style="7" bestFit="1" customWidth="1"/>
    <col min="3142" max="3142" width="16.28515625" style="7" bestFit="1" customWidth="1"/>
    <col min="3143" max="3143" width="12" style="7" bestFit="1" customWidth="1"/>
    <col min="3144" max="3144" width="15.140625" style="7" bestFit="1" customWidth="1"/>
    <col min="3145" max="3145" width="13" style="7" bestFit="1" customWidth="1"/>
    <col min="3146" max="3146" width="16.28515625" style="7" bestFit="1" customWidth="1"/>
    <col min="3147" max="3147" width="13" style="7" bestFit="1" customWidth="1"/>
    <col min="3148" max="3148" width="16.28515625" style="7" bestFit="1" customWidth="1"/>
    <col min="3149" max="3149" width="13" style="7" bestFit="1" customWidth="1"/>
    <col min="3150" max="3150" width="16.28515625" style="7" bestFit="1" customWidth="1"/>
    <col min="3151" max="3151" width="13" style="7" bestFit="1" customWidth="1"/>
    <col min="3152" max="3152" width="16.28515625" style="7" bestFit="1" customWidth="1"/>
    <col min="3153" max="3153" width="13" style="7" bestFit="1" customWidth="1"/>
    <col min="3154" max="3154" width="16.28515625" style="7" bestFit="1" customWidth="1"/>
    <col min="3155" max="3155" width="13" style="7" bestFit="1" customWidth="1"/>
    <col min="3156" max="3156" width="16.28515625" style="7" bestFit="1" customWidth="1"/>
    <col min="3157" max="3157" width="13" style="7" bestFit="1" customWidth="1"/>
    <col min="3158" max="3158" width="16.28515625" style="7" bestFit="1" customWidth="1"/>
    <col min="3159" max="3159" width="13" style="7" bestFit="1" customWidth="1"/>
    <col min="3160" max="3160" width="16.28515625" style="7" bestFit="1" customWidth="1"/>
    <col min="3161" max="3161" width="10.28515625" style="7" bestFit="1" customWidth="1"/>
    <col min="3162" max="3162" width="13.42578125" style="7" bestFit="1" customWidth="1"/>
    <col min="3163" max="3163" width="13" style="7" bestFit="1" customWidth="1"/>
    <col min="3164" max="3164" width="16.28515625" style="7" bestFit="1" customWidth="1"/>
    <col min="3165" max="3165" width="10.28515625" style="7" bestFit="1" customWidth="1"/>
    <col min="3166" max="3166" width="13.42578125" style="7" bestFit="1" customWidth="1"/>
    <col min="3167" max="3167" width="10.28515625" style="7" bestFit="1" customWidth="1"/>
    <col min="3168" max="3168" width="13.42578125" style="7" bestFit="1" customWidth="1"/>
    <col min="3169" max="3169" width="12" style="7" bestFit="1" customWidth="1"/>
    <col min="3170" max="3170" width="15.140625" style="7" bestFit="1" customWidth="1"/>
    <col min="3171" max="3171" width="13" style="7" bestFit="1" customWidth="1"/>
    <col min="3172" max="3172" width="16.28515625" style="7" bestFit="1" customWidth="1"/>
    <col min="3173" max="3173" width="13" style="7" bestFit="1" customWidth="1"/>
    <col min="3174" max="3174" width="16.28515625" style="7" bestFit="1" customWidth="1"/>
    <col min="3175" max="3175" width="13" style="7" bestFit="1" customWidth="1"/>
    <col min="3176" max="3176" width="16.28515625" style="7" bestFit="1" customWidth="1"/>
    <col min="3177" max="3177" width="13" style="7" bestFit="1" customWidth="1"/>
    <col min="3178" max="3178" width="16.28515625" style="7" bestFit="1" customWidth="1"/>
    <col min="3179" max="3179" width="13" style="7" bestFit="1" customWidth="1"/>
    <col min="3180" max="3180" width="16.28515625" style="7" bestFit="1" customWidth="1"/>
    <col min="3181" max="3181" width="13" style="7" bestFit="1" customWidth="1"/>
    <col min="3182" max="3182" width="16.28515625" style="7" bestFit="1" customWidth="1"/>
    <col min="3183" max="3183" width="13" style="7" bestFit="1" customWidth="1"/>
    <col min="3184" max="3184" width="16.28515625" style="7" bestFit="1" customWidth="1"/>
    <col min="3185" max="3185" width="13" style="7" bestFit="1" customWidth="1"/>
    <col min="3186" max="3186" width="16.28515625" style="7" bestFit="1" customWidth="1"/>
    <col min="3187" max="3187" width="13" style="7" bestFit="1" customWidth="1"/>
    <col min="3188" max="3188" width="16.28515625" style="7" bestFit="1" customWidth="1"/>
    <col min="3189" max="3189" width="13" style="7" bestFit="1" customWidth="1"/>
    <col min="3190" max="3190" width="16.28515625" style="7" bestFit="1" customWidth="1"/>
    <col min="3191" max="3191" width="13" style="7" bestFit="1" customWidth="1"/>
    <col min="3192" max="3192" width="16.28515625" style="7" bestFit="1" customWidth="1"/>
    <col min="3193" max="3193" width="13" style="7" bestFit="1" customWidth="1"/>
    <col min="3194" max="3194" width="16.28515625" style="7" bestFit="1" customWidth="1"/>
    <col min="3195" max="3195" width="12" style="7" bestFit="1" customWidth="1"/>
    <col min="3196" max="3196" width="15.140625" style="7" bestFit="1" customWidth="1"/>
    <col min="3197" max="3197" width="13" style="7" bestFit="1" customWidth="1"/>
    <col min="3198" max="3198" width="16.28515625" style="7" bestFit="1" customWidth="1"/>
    <col min="3199" max="3199" width="12" style="7" bestFit="1" customWidth="1"/>
    <col min="3200" max="3200" width="15.140625" style="7" bestFit="1" customWidth="1"/>
    <col min="3201" max="3201" width="13" style="7" bestFit="1" customWidth="1"/>
    <col min="3202" max="3202" width="16.28515625" style="7" bestFit="1" customWidth="1"/>
    <col min="3203" max="3203" width="13" style="7" bestFit="1" customWidth="1"/>
    <col min="3204" max="3204" width="16.28515625" style="7" bestFit="1" customWidth="1"/>
    <col min="3205" max="3205" width="13" style="7" bestFit="1" customWidth="1"/>
    <col min="3206" max="3206" width="16.28515625" style="7" bestFit="1" customWidth="1"/>
    <col min="3207" max="3207" width="13" style="7" bestFit="1" customWidth="1"/>
    <col min="3208" max="3208" width="16.28515625" style="7" bestFit="1" customWidth="1"/>
    <col min="3209" max="3209" width="13" style="7" bestFit="1" customWidth="1"/>
    <col min="3210" max="3210" width="16.28515625" style="7" bestFit="1" customWidth="1"/>
    <col min="3211" max="3211" width="13" style="7" bestFit="1" customWidth="1"/>
    <col min="3212" max="3212" width="16.28515625" style="7" bestFit="1" customWidth="1"/>
    <col min="3213" max="3213" width="13" style="7" bestFit="1" customWidth="1"/>
    <col min="3214" max="3214" width="16.28515625" style="7" bestFit="1" customWidth="1"/>
    <col min="3215" max="3215" width="13" style="7" bestFit="1" customWidth="1"/>
    <col min="3216" max="3216" width="16.28515625" style="7" bestFit="1" customWidth="1"/>
    <col min="3217" max="3217" width="13" style="7" bestFit="1" customWidth="1"/>
    <col min="3218" max="3218" width="16.28515625" style="7" bestFit="1" customWidth="1"/>
    <col min="3219" max="3219" width="13" style="7" bestFit="1" customWidth="1"/>
    <col min="3220" max="3220" width="16.28515625" style="7" bestFit="1" customWidth="1"/>
    <col min="3221" max="3221" width="13" style="7" bestFit="1" customWidth="1"/>
    <col min="3222" max="3222" width="16.28515625" style="7" bestFit="1" customWidth="1"/>
    <col min="3223" max="3223" width="13" style="7" bestFit="1" customWidth="1"/>
    <col min="3224" max="3224" width="16.28515625" style="7" bestFit="1" customWidth="1"/>
    <col min="3225" max="3225" width="13" style="7" bestFit="1" customWidth="1"/>
    <col min="3226" max="3226" width="16.28515625" style="7" bestFit="1" customWidth="1"/>
    <col min="3227" max="3227" width="13" style="7" bestFit="1" customWidth="1"/>
    <col min="3228" max="3228" width="16.28515625" style="7" bestFit="1" customWidth="1"/>
    <col min="3229" max="3229" width="13" style="7" bestFit="1" customWidth="1"/>
    <col min="3230" max="3230" width="16.28515625" style="7" bestFit="1" customWidth="1"/>
    <col min="3231" max="3231" width="13" style="7" bestFit="1" customWidth="1"/>
    <col min="3232" max="3232" width="16.28515625" style="7" bestFit="1" customWidth="1"/>
    <col min="3233" max="3233" width="13" style="7" bestFit="1" customWidth="1"/>
    <col min="3234" max="3234" width="16.28515625" style="7" bestFit="1" customWidth="1"/>
    <col min="3235" max="3235" width="13" style="7" bestFit="1" customWidth="1"/>
    <col min="3236" max="3236" width="16.28515625" style="7" bestFit="1" customWidth="1"/>
    <col min="3237" max="3237" width="13" style="7" bestFit="1" customWidth="1"/>
    <col min="3238" max="3238" width="16.28515625" style="7" bestFit="1" customWidth="1"/>
    <col min="3239" max="3239" width="13" style="7" bestFit="1" customWidth="1"/>
    <col min="3240" max="3240" width="16.28515625" style="7" bestFit="1" customWidth="1"/>
    <col min="3241" max="3241" width="12" style="7" bestFit="1" customWidth="1"/>
    <col min="3242" max="3242" width="15.140625" style="7" bestFit="1" customWidth="1"/>
    <col min="3243" max="3243" width="13" style="7" bestFit="1" customWidth="1"/>
    <col min="3244" max="3244" width="16.28515625" style="7" bestFit="1" customWidth="1"/>
    <col min="3245" max="3245" width="13" style="7" bestFit="1" customWidth="1"/>
    <col min="3246" max="3246" width="16.28515625" style="7" bestFit="1" customWidth="1"/>
    <col min="3247" max="3247" width="13" style="7" bestFit="1" customWidth="1"/>
    <col min="3248" max="3248" width="16.28515625" style="7" bestFit="1" customWidth="1"/>
    <col min="3249" max="3249" width="13" style="7" bestFit="1" customWidth="1"/>
    <col min="3250" max="3250" width="16.28515625" style="7" bestFit="1" customWidth="1"/>
    <col min="3251" max="3251" width="13" style="7" bestFit="1" customWidth="1"/>
    <col min="3252" max="3252" width="16.28515625" style="7" bestFit="1" customWidth="1"/>
    <col min="3253" max="3253" width="13" style="7" bestFit="1" customWidth="1"/>
    <col min="3254" max="3254" width="16.28515625" style="7" bestFit="1" customWidth="1"/>
    <col min="3255" max="3255" width="13" style="7" bestFit="1" customWidth="1"/>
    <col min="3256" max="3256" width="16.28515625" style="7" bestFit="1" customWidth="1"/>
    <col min="3257" max="3257" width="13" style="7" bestFit="1" customWidth="1"/>
    <col min="3258" max="3258" width="16.28515625" style="7" bestFit="1" customWidth="1"/>
    <col min="3259" max="3259" width="13" style="7" bestFit="1" customWidth="1"/>
    <col min="3260" max="3260" width="16.28515625" style="7" bestFit="1" customWidth="1"/>
    <col min="3261" max="3261" width="13" style="7" bestFit="1" customWidth="1"/>
    <col min="3262" max="3262" width="16.28515625" style="7" bestFit="1" customWidth="1"/>
    <col min="3263" max="3263" width="13" style="7" bestFit="1" customWidth="1"/>
    <col min="3264" max="3264" width="16.28515625" style="7" bestFit="1" customWidth="1"/>
    <col min="3265" max="3265" width="13" style="7" bestFit="1" customWidth="1"/>
    <col min="3266" max="3266" width="16.28515625" style="7" bestFit="1" customWidth="1"/>
    <col min="3267" max="3267" width="13" style="7" bestFit="1" customWidth="1"/>
    <col min="3268" max="3268" width="16.28515625" style="7" bestFit="1" customWidth="1"/>
    <col min="3269" max="3269" width="13" style="7" bestFit="1" customWidth="1"/>
    <col min="3270" max="3270" width="16.28515625" style="7" bestFit="1" customWidth="1"/>
    <col min="3271" max="3271" width="12" style="7" bestFit="1" customWidth="1"/>
    <col min="3272" max="3272" width="15.140625" style="7" bestFit="1" customWidth="1"/>
    <col min="3273" max="3273" width="13" style="7" bestFit="1" customWidth="1"/>
    <col min="3274" max="3274" width="16.28515625" style="7" bestFit="1" customWidth="1"/>
    <col min="3275" max="3275" width="13" style="7" bestFit="1" customWidth="1"/>
    <col min="3276" max="3276" width="16.28515625" style="7" bestFit="1" customWidth="1"/>
    <col min="3277" max="3277" width="13" style="7" bestFit="1" customWidth="1"/>
    <col min="3278" max="3278" width="16.28515625" style="7" bestFit="1" customWidth="1"/>
    <col min="3279" max="3279" width="13" style="7" bestFit="1" customWidth="1"/>
    <col min="3280" max="3280" width="16.28515625" style="7" bestFit="1" customWidth="1"/>
    <col min="3281" max="3281" width="13" style="7" bestFit="1" customWidth="1"/>
    <col min="3282" max="3282" width="16.28515625" style="7" bestFit="1" customWidth="1"/>
    <col min="3283" max="3283" width="13" style="7" bestFit="1" customWidth="1"/>
    <col min="3284" max="3284" width="16.28515625" style="7" bestFit="1" customWidth="1"/>
    <col min="3285" max="3285" width="13" style="7" bestFit="1" customWidth="1"/>
    <col min="3286" max="3286" width="16.28515625" style="7" bestFit="1" customWidth="1"/>
    <col min="3287" max="3287" width="13" style="7" bestFit="1" customWidth="1"/>
    <col min="3288" max="3288" width="16.28515625" style="7" bestFit="1" customWidth="1"/>
    <col min="3289" max="3289" width="13" style="7" bestFit="1" customWidth="1"/>
    <col min="3290" max="3290" width="16.28515625" style="7" bestFit="1" customWidth="1"/>
    <col min="3291" max="3291" width="13" style="7" bestFit="1" customWidth="1"/>
    <col min="3292" max="3292" width="16.28515625" style="7" bestFit="1" customWidth="1"/>
    <col min="3293" max="3293" width="13" style="7" bestFit="1" customWidth="1"/>
    <col min="3294" max="3294" width="16.28515625" style="7" bestFit="1" customWidth="1"/>
    <col min="3295" max="3295" width="13" style="7" bestFit="1" customWidth="1"/>
    <col min="3296" max="3296" width="16.28515625" style="7" bestFit="1" customWidth="1"/>
    <col min="3297" max="3297" width="13" style="7" bestFit="1" customWidth="1"/>
    <col min="3298" max="3298" width="16.28515625" style="7" bestFit="1" customWidth="1"/>
    <col min="3299" max="3299" width="13" style="7" bestFit="1" customWidth="1"/>
    <col min="3300" max="3300" width="16.28515625" style="7" bestFit="1" customWidth="1"/>
    <col min="3301" max="3301" width="13" style="7" bestFit="1" customWidth="1"/>
    <col min="3302" max="3302" width="16.28515625" style="7" bestFit="1" customWidth="1"/>
    <col min="3303" max="3303" width="13" style="7" bestFit="1" customWidth="1"/>
    <col min="3304" max="3304" width="16.28515625" style="7" bestFit="1" customWidth="1"/>
    <col min="3305" max="3305" width="13" style="7" bestFit="1" customWidth="1"/>
    <col min="3306" max="3306" width="16.28515625" style="7" bestFit="1" customWidth="1"/>
    <col min="3307" max="3307" width="13" style="7" bestFit="1" customWidth="1"/>
    <col min="3308" max="3308" width="16.28515625" style="7" bestFit="1" customWidth="1"/>
    <col min="3309" max="3309" width="13" style="7" bestFit="1" customWidth="1"/>
    <col min="3310" max="3310" width="16.28515625" style="7" bestFit="1" customWidth="1"/>
    <col min="3311" max="3311" width="13" style="7" bestFit="1" customWidth="1"/>
    <col min="3312" max="3312" width="16.28515625" style="7" bestFit="1" customWidth="1"/>
    <col min="3313" max="3313" width="13" style="7" bestFit="1" customWidth="1"/>
    <col min="3314" max="3314" width="16.28515625" style="7" bestFit="1" customWidth="1"/>
    <col min="3315" max="3315" width="13" style="7" bestFit="1" customWidth="1"/>
    <col min="3316" max="3316" width="16.28515625" style="7" bestFit="1" customWidth="1"/>
    <col min="3317" max="3317" width="12" style="7" bestFit="1" customWidth="1"/>
    <col min="3318" max="3318" width="15.140625" style="7" bestFit="1" customWidth="1"/>
    <col min="3319" max="3319" width="13" style="7" bestFit="1" customWidth="1"/>
    <col min="3320" max="3320" width="16.28515625" style="7" bestFit="1" customWidth="1"/>
    <col min="3321" max="3321" width="12" style="7" bestFit="1" customWidth="1"/>
    <col min="3322" max="3322" width="15.140625" style="7" bestFit="1" customWidth="1"/>
    <col min="3323" max="3323" width="13" style="7" bestFit="1" customWidth="1"/>
    <col min="3324" max="3324" width="16.28515625" style="7" bestFit="1" customWidth="1"/>
    <col min="3325" max="3325" width="13" style="7" bestFit="1" customWidth="1"/>
    <col min="3326" max="3326" width="16.28515625" style="7" bestFit="1" customWidth="1"/>
    <col min="3327" max="3327" width="12" style="7" bestFit="1" customWidth="1"/>
    <col min="3328" max="3328" width="15.140625" style="7" bestFit="1" customWidth="1"/>
    <col min="3329" max="3329" width="13" style="7" bestFit="1" customWidth="1"/>
    <col min="3330" max="3330" width="16.28515625" style="7" bestFit="1" customWidth="1"/>
    <col min="3331" max="3331" width="13" style="7" bestFit="1" customWidth="1"/>
    <col min="3332" max="3332" width="16.28515625" style="7" bestFit="1" customWidth="1"/>
    <col min="3333" max="3333" width="13" style="7" bestFit="1" customWidth="1"/>
    <col min="3334" max="3334" width="16.28515625" style="7" bestFit="1" customWidth="1"/>
    <col min="3335" max="3335" width="13" style="7" bestFit="1" customWidth="1"/>
    <col min="3336" max="3336" width="16.28515625" style="7" bestFit="1" customWidth="1"/>
    <col min="3337" max="3337" width="13" style="7" bestFit="1" customWidth="1"/>
    <col min="3338" max="3338" width="16.28515625" style="7" bestFit="1" customWidth="1"/>
    <col min="3339" max="3339" width="13" style="7" bestFit="1" customWidth="1"/>
    <col min="3340" max="3340" width="16.28515625" style="7" bestFit="1" customWidth="1"/>
    <col min="3341" max="3341" width="13" style="7" bestFit="1" customWidth="1"/>
    <col min="3342" max="3342" width="16.28515625" style="7" bestFit="1" customWidth="1"/>
    <col min="3343" max="3343" width="13" style="7" bestFit="1" customWidth="1"/>
    <col min="3344" max="3344" width="16.28515625" style="7" bestFit="1" customWidth="1"/>
    <col min="3345" max="3345" width="13" style="7" bestFit="1" customWidth="1"/>
    <col min="3346" max="3346" width="16.28515625" style="7" bestFit="1" customWidth="1"/>
    <col min="3347" max="3347" width="13" style="7" bestFit="1" customWidth="1"/>
    <col min="3348" max="3348" width="16.28515625" style="7" bestFit="1" customWidth="1"/>
    <col min="3349" max="3349" width="13" style="7" bestFit="1" customWidth="1"/>
    <col min="3350" max="3350" width="16.28515625" style="7" bestFit="1" customWidth="1"/>
    <col min="3351" max="3351" width="13" style="7" bestFit="1" customWidth="1"/>
    <col min="3352" max="3352" width="16.28515625" style="7" bestFit="1" customWidth="1"/>
    <col min="3353" max="3353" width="10.28515625" style="7" bestFit="1" customWidth="1"/>
    <col min="3354" max="3354" width="13.42578125" style="7" bestFit="1" customWidth="1"/>
    <col min="3355" max="3355" width="13" style="7" bestFit="1" customWidth="1"/>
    <col min="3356" max="3356" width="16.28515625" style="7" bestFit="1" customWidth="1"/>
    <col min="3357" max="3357" width="13" style="7" bestFit="1" customWidth="1"/>
    <col min="3358" max="3358" width="16.28515625" style="7" bestFit="1" customWidth="1"/>
    <col min="3359" max="3359" width="13" style="7" bestFit="1" customWidth="1"/>
    <col min="3360" max="3360" width="16.28515625" style="7" bestFit="1" customWidth="1"/>
    <col min="3361" max="3361" width="13" style="7" bestFit="1" customWidth="1"/>
    <col min="3362" max="3362" width="16.28515625" style="7" bestFit="1" customWidth="1"/>
    <col min="3363" max="3363" width="13" style="7" bestFit="1" customWidth="1"/>
    <col min="3364" max="3364" width="16.28515625" style="7" bestFit="1" customWidth="1"/>
    <col min="3365" max="3365" width="13" style="7" bestFit="1" customWidth="1"/>
    <col min="3366" max="3366" width="16.28515625" style="7" bestFit="1" customWidth="1"/>
    <col min="3367" max="3367" width="13" style="7" bestFit="1" customWidth="1"/>
    <col min="3368" max="3368" width="16.28515625" style="7" bestFit="1" customWidth="1"/>
    <col min="3369" max="3369" width="13" style="7" bestFit="1" customWidth="1"/>
    <col min="3370" max="3370" width="16.28515625" style="7" bestFit="1" customWidth="1"/>
    <col min="3371" max="3371" width="13" style="7" bestFit="1" customWidth="1"/>
    <col min="3372" max="3372" width="16.28515625" style="7" bestFit="1" customWidth="1"/>
    <col min="3373" max="3373" width="13" style="7" bestFit="1" customWidth="1"/>
    <col min="3374" max="3374" width="16.28515625" style="7" bestFit="1" customWidth="1"/>
    <col min="3375" max="3375" width="13" style="7" bestFit="1" customWidth="1"/>
    <col min="3376" max="3376" width="16.28515625" style="7" bestFit="1" customWidth="1"/>
    <col min="3377" max="3377" width="13" style="7" bestFit="1" customWidth="1"/>
    <col min="3378" max="3378" width="16.28515625" style="7" bestFit="1" customWidth="1"/>
    <col min="3379" max="3379" width="13" style="7" bestFit="1" customWidth="1"/>
    <col min="3380" max="3380" width="16.28515625" style="7" bestFit="1" customWidth="1"/>
    <col min="3381" max="3381" width="10.28515625" style="7" bestFit="1" customWidth="1"/>
    <col min="3382" max="3382" width="13.42578125" style="7" bestFit="1" customWidth="1"/>
    <col min="3383" max="3383" width="13" style="7" bestFit="1" customWidth="1"/>
    <col min="3384" max="3384" width="16.28515625" style="7" bestFit="1" customWidth="1"/>
    <col min="3385" max="3385" width="13" style="7" bestFit="1" customWidth="1"/>
    <col min="3386" max="3386" width="16.28515625" style="7" bestFit="1" customWidth="1"/>
    <col min="3387" max="3387" width="13" style="7" bestFit="1" customWidth="1"/>
    <col min="3388" max="3388" width="16.28515625" style="7" bestFit="1" customWidth="1"/>
    <col min="3389" max="3389" width="12" style="7" bestFit="1" customWidth="1"/>
    <col min="3390" max="3390" width="15.140625" style="7" bestFit="1" customWidth="1"/>
    <col min="3391" max="3391" width="13" style="7" bestFit="1" customWidth="1"/>
    <col min="3392" max="3392" width="16.28515625" style="7" bestFit="1" customWidth="1"/>
    <col min="3393" max="3393" width="13" style="7" bestFit="1" customWidth="1"/>
    <col min="3394" max="3394" width="16.28515625" style="7" bestFit="1" customWidth="1"/>
    <col min="3395" max="3395" width="13" style="7" bestFit="1" customWidth="1"/>
    <col min="3396" max="3396" width="16.28515625" style="7" bestFit="1" customWidth="1"/>
    <col min="3397" max="3397" width="13" style="7" bestFit="1" customWidth="1"/>
    <col min="3398" max="3398" width="16.28515625" style="7" bestFit="1" customWidth="1"/>
    <col min="3399" max="3399" width="13" style="7" bestFit="1" customWidth="1"/>
    <col min="3400" max="3400" width="16.28515625" style="7" bestFit="1" customWidth="1"/>
    <col min="3401" max="3401" width="12" style="7" bestFit="1" customWidth="1"/>
    <col min="3402" max="3402" width="15.140625" style="7" bestFit="1" customWidth="1"/>
    <col min="3403" max="3403" width="13" style="7" bestFit="1" customWidth="1"/>
    <col min="3404" max="3404" width="16.28515625" style="7" bestFit="1" customWidth="1"/>
    <col min="3405" max="3405" width="13" style="7" bestFit="1" customWidth="1"/>
    <col min="3406" max="3406" width="16.28515625" style="7" bestFit="1" customWidth="1"/>
    <col min="3407" max="3407" width="13" style="7" bestFit="1" customWidth="1"/>
    <col min="3408" max="3408" width="16.28515625" style="7" bestFit="1" customWidth="1"/>
    <col min="3409" max="3409" width="13" style="7" bestFit="1" customWidth="1"/>
    <col min="3410" max="3410" width="16.28515625" style="7" bestFit="1" customWidth="1"/>
    <col min="3411" max="3411" width="13" style="7" bestFit="1" customWidth="1"/>
    <col min="3412" max="3412" width="16.28515625" style="7" bestFit="1" customWidth="1"/>
    <col min="3413" max="3413" width="13" style="7" bestFit="1" customWidth="1"/>
    <col min="3414" max="3414" width="16.28515625" style="7" bestFit="1" customWidth="1"/>
    <col min="3415" max="3415" width="13" style="7" bestFit="1" customWidth="1"/>
    <col min="3416" max="3416" width="16.28515625" style="7" bestFit="1" customWidth="1"/>
    <col min="3417" max="3417" width="13" style="7" bestFit="1" customWidth="1"/>
    <col min="3418" max="3418" width="16.28515625" style="7" bestFit="1" customWidth="1"/>
    <col min="3419" max="3419" width="13" style="7" bestFit="1" customWidth="1"/>
    <col min="3420" max="3420" width="16.28515625" style="7" bestFit="1" customWidth="1"/>
    <col min="3421" max="3421" width="12" style="7" bestFit="1" customWidth="1"/>
    <col min="3422" max="3422" width="15.140625" style="7" bestFit="1" customWidth="1"/>
    <col min="3423" max="3423" width="12" style="7" bestFit="1" customWidth="1"/>
    <col min="3424" max="3424" width="15.140625" style="7" bestFit="1" customWidth="1"/>
    <col min="3425" max="3425" width="12" style="7" bestFit="1" customWidth="1"/>
    <col min="3426" max="3426" width="15.140625" style="7" bestFit="1" customWidth="1"/>
    <col min="3427" max="3427" width="13" style="7" bestFit="1" customWidth="1"/>
    <col min="3428" max="3428" width="16.28515625" style="7" bestFit="1" customWidth="1"/>
    <col min="3429" max="3429" width="13" style="7" bestFit="1" customWidth="1"/>
    <col min="3430" max="3430" width="16.28515625" style="7" bestFit="1" customWidth="1"/>
    <col min="3431" max="3431" width="13" style="7" bestFit="1" customWidth="1"/>
    <col min="3432" max="3432" width="16.28515625" style="7" bestFit="1" customWidth="1"/>
    <col min="3433" max="3433" width="13" style="7" bestFit="1" customWidth="1"/>
    <col min="3434" max="3434" width="16.28515625" style="7" bestFit="1" customWidth="1"/>
    <col min="3435" max="3435" width="12" style="7" bestFit="1" customWidth="1"/>
    <col min="3436" max="3436" width="15.140625" style="7" bestFit="1" customWidth="1"/>
    <col min="3437" max="3437" width="13" style="7" bestFit="1" customWidth="1"/>
    <col min="3438" max="3438" width="16.28515625" style="7" bestFit="1" customWidth="1"/>
    <col min="3439" max="3439" width="10.28515625" style="7" bestFit="1" customWidth="1"/>
    <col min="3440" max="3440" width="13.42578125" style="7" bestFit="1" customWidth="1"/>
    <col min="3441" max="3441" width="13" style="7" bestFit="1" customWidth="1"/>
    <col min="3442" max="3442" width="16.28515625" style="7" bestFit="1" customWidth="1"/>
    <col min="3443" max="3443" width="13" style="7" bestFit="1" customWidth="1"/>
    <col min="3444" max="3444" width="16.28515625" style="7" bestFit="1" customWidth="1"/>
    <col min="3445" max="3445" width="13" style="7" bestFit="1" customWidth="1"/>
    <col min="3446" max="3446" width="16.28515625" style="7" bestFit="1" customWidth="1"/>
    <col min="3447" max="3447" width="13" style="7" bestFit="1" customWidth="1"/>
    <col min="3448" max="3448" width="16.28515625" style="7" bestFit="1" customWidth="1"/>
    <col min="3449" max="3449" width="13" style="7" bestFit="1" customWidth="1"/>
    <col min="3450" max="3450" width="16.28515625" style="7" bestFit="1" customWidth="1"/>
    <col min="3451" max="3451" width="13" style="7" bestFit="1" customWidth="1"/>
    <col min="3452" max="3452" width="16.28515625" style="7" bestFit="1" customWidth="1"/>
    <col min="3453" max="3453" width="13" style="7" bestFit="1" customWidth="1"/>
    <col min="3454" max="3454" width="16.28515625" style="7" bestFit="1" customWidth="1"/>
    <col min="3455" max="3455" width="13" style="7" bestFit="1" customWidth="1"/>
    <col min="3456" max="3456" width="16.28515625" style="7" bestFit="1" customWidth="1"/>
    <col min="3457" max="3457" width="13" style="7" bestFit="1" customWidth="1"/>
    <col min="3458" max="3458" width="16.28515625" style="7" bestFit="1" customWidth="1"/>
    <col min="3459" max="3459" width="10.28515625" style="7" bestFit="1" customWidth="1"/>
    <col min="3460" max="3460" width="13.42578125" style="7" bestFit="1" customWidth="1"/>
    <col min="3461" max="3461" width="13" style="7" bestFit="1" customWidth="1"/>
    <col min="3462" max="3462" width="16.28515625" style="7" bestFit="1" customWidth="1"/>
    <col min="3463" max="3463" width="13" style="7" bestFit="1" customWidth="1"/>
    <col min="3464" max="3464" width="16.28515625" style="7" bestFit="1" customWidth="1"/>
    <col min="3465" max="3465" width="10.28515625" style="7" bestFit="1" customWidth="1"/>
    <col min="3466" max="3466" width="13.42578125" style="7" bestFit="1" customWidth="1"/>
    <col min="3467" max="3467" width="13" style="7" bestFit="1" customWidth="1"/>
    <col min="3468" max="3468" width="16.28515625" style="7" bestFit="1" customWidth="1"/>
    <col min="3469" max="3469" width="13" style="7" bestFit="1" customWidth="1"/>
    <col min="3470" max="3470" width="16.28515625" style="7" bestFit="1" customWidth="1"/>
    <col min="3471" max="3471" width="13" style="7" bestFit="1" customWidth="1"/>
    <col min="3472" max="3472" width="16.28515625" style="7" bestFit="1" customWidth="1"/>
    <col min="3473" max="3473" width="12" style="7" bestFit="1" customWidth="1"/>
    <col min="3474" max="3474" width="15.140625" style="7" bestFit="1" customWidth="1"/>
    <col min="3475" max="3475" width="13" style="7" bestFit="1" customWidth="1"/>
    <col min="3476" max="3476" width="16.28515625" style="7" bestFit="1" customWidth="1"/>
    <col min="3477" max="3477" width="13" style="7" bestFit="1" customWidth="1"/>
    <col min="3478" max="3478" width="16.28515625" style="7" bestFit="1" customWidth="1"/>
    <col min="3479" max="3479" width="13" style="7" bestFit="1" customWidth="1"/>
    <col min="3480" max="3480" width="16.28515625" style="7" bestFit="1" customWidth="1"/>
    <col min="3481" max="3481" width="12" style="7" bestFit="1" customWidth="1"/>
    <col min="3482" max="3482" width="15.140625" style="7" bestFit="1" customWidth="1"/>
    <col min="3483" max="3483" width="13" style="7" bestFit="1" customWidth="1"/>
    <col min="3484" max="3484" width="16.28515625" style="7" bestFit="1" customWidth="1"/>
    <col min="3485" max="3485" width="13" style="7" bestFit="1" customWidth="1"/>
    <col min="3486" max="3486" width="16.28515625" style="7" bestFit="1" customWidth="1"/>
    <col min="3487" max="3487" width="13" style="7" bestFit="1" customWidth="1"/>
    <col min="3488" max="3488" width="16.28515625" style="7" bestFit="1" customWidth="1"/>
    <col min="3489" max="3489" width="13" style="7" bestFit="1" customWidth="1"/>
    <col min="3490" max="3490" width="16.28515625" style="7" bestFit="1" customWidth="1"/>
    <col min="3491" max="3491" width="13" style="7" bestFit="1" customWidth="1"/>
    <col min="3492" max="3492" width="16.28515625" style="7" bestFit="1" customWidth="1"/>
    <col min="3493" max="3493" width="13" style="7" bestFit="1" customWidth="1"/>
    <col min="3494" max="3494" width="16.28515625" style="7" bestFit="1" customWidth="1"/>
    <col min="3495" max="3495" width="13" style="7" bestFit="1" customWidth="1"/>
    <col min="3496" max="3496" width="16.28515625" style="7" bestFit="1" customWidth="1"/>
    <col min="3497" max="3497" width="13" style="7" bestFit="1" customWidth="1"/>
    <col min="3498" max="3498" width="16.28515625" style="7" bestFit="1" customWidth="1"/>
    <col min="3499" max="3499" width="13" style="7" bestFit="1" customWidth="1"/>
    <col min="3500" max="3500" width="16.28515625" style="7" bestFit="1" customWidth="1"/>
    <col min="3501" max="3501" width="13" style="7" bestFit="1" customWidth="1"/>
    <col min="3502" max="3502" width="16.28515625" style="7" bestFit="1" customWidth="1"/>
    <col min="3503" max="3503" width="13" style="7" bestFit="1" customWidth="1"/>
    <col min="3504" max="3504" width="16.28515625" style="7" bestFit="1" customWidth="1"/>
    <col min="3505" max="3505" width="13" style="7" bestFit="1" customWidth="1"/>
    <col min="3506" max="3506" width="16.28515625" style="7" bestFit="1" customWidth="1"/>
    <col min="3507" max="3507" width="12" style="7" bestFit="1" customWidth="1"/>
    <col min="3508" max="3508" width="15.140625" style="7" bestFit="1" customWidth="1"/>
    <col min="3509" max="3509" width="13" style="7" bestFit="1" customWidth="1"/>
    <col min="3510" max="3510" width="16.28515625" style="7" bestFit="1" customWidth="1"/>
    <col min="3511" max="3511" width="10.28515625" style="7" bestFit="1" customWidth="1"/>
    <col min="3512" max="3512" width="13.42578125" style="7" bestFit="1" customWidth="1"/>
    <col min="3513" max="3513" width="12" style="7" bestFit="1" customWidth="1"/>
    <col min="3514" max="3514" width="15.140625" style="7" bestFit="1" customWidth="1"/>
    <col min="3515" max="3515" width="13" style="7" bestFit="1" customWidth="1"/>
    <col min="3516" max="3516" width="16.28515625" style="7" bestFit="1" customWidth="1"/>
    <col min="3517" max="3517" width="13" style="7" bestFit="1" customWidth="1"/>
    <col min="3518" max="3518" width="16.28515625" style="7" bestFit="1" customWidth="1"/>
    <col min="3519" max="3519" width="13" style="7" bestFit="1" customWidth="1"/>
    <col min="3520" max="3520" width="16.28515625" style="7" bestFit="1" customWidth="1"/>
    <col min="3521" max="3521" width="13" style="7" bestFit="1" customWidth="1"/>
    <col min="3522" max="3522" width="16.28515625" style="7" bestFit="1" customWidth="1"/>
    <col min="3523" max="3523" width="13" style="7" bestFit="1" customWidth="1"/>
    <col min="3524" max="3524" width="16.28515625" style="7" bestFit="1" customWidth="1"/>
    <col min="3525" max="3525" width="13" style="7" bestFit="1" customWidth="1"/>
    <col min="3526" max="3526" width="16.28515625" style="7" bestFit="1" customWidth="1"/>
    <col min="3527" max="3527" width="13" style="7" bestFit="1" customWidth="1"/>
    <col min="3528" max="3528" width="16.28515625" style="7" bestFit="1" customWidth="1"/>
    <col min="3529" max="3529" width="13" style="7" bestFit="1" customWidth="1"/>
    <col min="3530" max="3530" width="16.28515625" style="7" bestFit="1" customWidth="1"/>
    <col min="3531" max="3531" width="13" style="7" bestFit="1" customWidth="1"/>
    <col min="3532" max="3532" width="16.28515625" style="7" bestFit="1" customWidth="1"/>
    <col min="3533" max="3533" width="12" style="7" bestFit="1" customWidth="1"/>
    <col min="3534" max="3534" width="15.140625" style="7" bestFit="1" customWidth="1"/>
    <col min="3535" max="3535" width="13" style="7" bestFit="1" customWidth="1"/>
    <col min="3536" max="3536" width="16.28515625" style="7" bestFit="1" customWidth="1"/>
    <col min="3537" max="3537" width="13" style="7" bestFit="1" customWidth="1"/>
    <col min="3538" max="3538" width="16.28515625" style="7" bestFit="1" customWidth="1"/>
    <col min="3539" max="3539" width="13" style="7" bestFit="1" customWidth="1"/>
    <col min="3540" max="3540" width="16.28515625" style="7" bestFit="1" customWidth="1"/>
    <col min="3541" max="3541" width="12" style="7" bestFit="1" customWidth="1"/>
    <col min="3542" max="3542" width="15.140625" style="7" bestFit="1" customWidth="1"/>
    <col min="3543" max="3543" width="13" style="7" bestFit="1" customWidth="1"/>
    <col min="3544" max="3544" width="16.28515625" style="7" bestFit="1" customWidth="1"/>
    <col min="3545" max="3545" width="13" style="7" bestFit="1" customWidth="1"/>
    <col min="3546" max="3546" width="16.28515625" style="7" bestFit="1" customWidth="1"/>
    <col min="3547" max="3547" width="12" style="7" bestFit="1" customWidth="1"/>
    <col min="3548" max="3548" width="15.140625" style="7" bestFit="1" customWidth="1"/>
    <col min="3549" max="3549" width="13" style="7" bestFit="1" customWidth="1"/>
    <col min="3550" max="3550" width="16.28515625" style="7" bestFit="1" customWidth="1"/>
    <col min="3551" max="3551" width="13" style="7" bestFit="1" customWidth="1"/>
    <col min="3552" max="3552" width="16.28515625" style="7" bestFit="1" customWidth="1"/>
    <col min="3553" max="3553" width="13" style="7" bestFit="1" customWidth="1"/>
    <col min="3554" max="3554" width="16.28515625" style="7" bestFit="1" customWidth="1"/>
    <col min="3555" max="3555" width="13" style="7" bestFit="1" customWidth="1"/>
    <col min="3556" max="3556" width="16.28515625" style="7" bestFit="1" customWidth="1"/>
    <col min="3557" max="3557" width="13" style="7" bestFit="1" customWidth="1"/>
    <col min="3558" max="3558" width="16.28515625" style="7" bestFit="1" customWidth="1"/>
    <col min="3559" max="3559" width="12" style="7" bestFit="1" customWidth="1"/>
    <col min="3560" max="3560" width="15.140625" style="7" bestFit="1" customWidth="1"/>
    <col min="3561" max="3561" width="13" style="7" bestFit="1" customWidth="1"/>
    <col min="3562" max="3562" width="16.28515625" style="7" bestFit="1" customWidth="1"/>
    <col min="3563" max="3563" width="12" style="7" bestFit="1" customWidth="1"/>
    <col min="3564" max="3564" width="15.140625" style="7" bestFit="1" customWidth="1"/>
    <col min="3565" max="3565" width="13" style="7" bestFit="1" customWidth="1"/>
    <col min="3566" max="3566" width="16.28515625" style="7" bestFit="1" customWidth="1"/>
    <col min="3567" max="3567" width="13" style="7" bestFit="1" customWidth="1"/>
    <col min="3568" max="3568" width="16.28515625" style="7" bestFit="1" customWidth="1"/>
    <col min="3569" max="3569" width="13" style="7" bestFit="1" customWidth="1"/>
    <col min="3570" max="3570" width="16.28515625" style="7" bestFit="1" customWidth="1"/>
    <col min="3571" max="3571" width="13" style="7" bestFit="1" customWidth="1"/>
    <col min="3572" max="3572" width="16.28515625" style="7" bestFit="1" customWidth="1"/>
    <col min="3573" max="3573" width="13" style="7" bestFit="1" customWidth="1"/>
    <col min="3574" max="3574" width="16.28515625" style="7" bestFit="1" customWidth="1"/>
    <col min="3575" max="3575" width="13" style="7" bestFit="1" customWidth="1"/>
    <col min="3576" max="3576" width="16.28515625" style="7" bestFit="1" customWidth="1"/>
    <col min="3577" max="3577" width="13" style="7" bestFit="1" customWidth="1"/>
    <col min="3578" max="3578" width="16.28515625" style="7" bestFit="1" customWidth="1"/>
    <col min="3579" max="3579" width="13" style="7" bestFit="1" customWidth="1"/>
    <col min="3580" max="3580" width="16.28515625" style="7" bestFit="1" customWidth="1"/>
    <col min="3581" max="3581" width="13" style="7" bestFit="1" customWidth="1"/>
    <col min="3582" max="3582" width="16.28515625" style="7" bestFit="1" customWidth="1"/>
    <col min="3583" max="3583" width="13" style="7" bestFit="1" customWidth="1"/>
    <col min="3584" max="3584" width="16.28515625" style="7" bestFit="1" customWidth="1"/>
    <col min="3585" max="3585" width="13" style="7" bestFit="1" customWidth="1"/>
    <col min="3586" max="3586" width="16.28515625" style="7" bestFit="1" customWidth="1"/>
    <col min="3587" max="3587" width="13" style="7" bestFit="1" customWidth="1"/>
    <col min="3588" max="3588" width="16.28515625" style="7" bestFit="1" customWidth="1"/>
    <col min="3589" max="3589" width="12" style="7" bestFit="1" customWidth="1"/>
    <col min="3590" max="3590" width="15.140625" style="7" bestFit="1" customWidth="1"/>
    <col min="3591" max="3591" width="12" style="7" bestFit="1" customWidth="1"/>
    <col min="3592" max="3592" width="15.140625" style="7" bestFit="1" customWidth="1"/>
    <col min="3593" max="3593" width="13" style="7" bestFit="1" customWidth="1"/>
    <col min="3594" max="3594" width="16.28515625" style="7" bestFit="1" customWidth="1"/>
    <col min="3595" max="3595" width="13" style="7" bestFit="1" customWidth="1"/>
    <col min="3596" max="3596" width="16.28515625" style="7" bestFit="1" customWidth="1"/>
    <col min="3597" max="3597" width="13" style="7" bestFit="1" customWidth="1"/>
    <col min="3598" max="3598" width="16.28515625" style="7" bestFit="1" customWidth="1"/>
    <col min="3599" max="3599" width="12" style="7" bestFit="1" customWidth="1"/>
    <col min="3600" max="3600" width="15.140625" style="7" bestFit="1" customWidth="1"/>
    <col min="3601" max="3601" width="13" style="7" bestFit="1" customWidth="1"/>
    <col min="3602" max="3602" width="16.28515625" style="7" bestFit="1" customWidth="1"/>
    <col min="3603" max="3603" width="13" style="7" bestFit="1" customWidth="1"/>
    <col min="3604" max="3604" width="16.28515625" style="7" bestFit="1" customWidth="1"/>
    <col min="3605" max="3605" width="12" style="7" bestFit="1" customWidth="1"/>
    <col min="3606" max="3606" width="15.140625" style="7" bestFit="1" customWidth="1"/>
    <col min="3607" max="3607" width="13" style="7" bestFit="1" customWidth="1"/>
    <col min="3608" max="3608" width="16.28515625" style="7" bestFit="1" customWidth="1"/>
    <col min="3609" max="3609" width="13" style="7" bestFit="1" customWidth="1"/>
    <col min="3610" max="3610" width="16.28515625" style="7" bestFit="1" customWidth="1"/>
    <col min="3611" max="3611" width="13" style="7" bestFit="1" customWidth="1"/>
    <col min="3612" max="3612" width="16.28515625" style="7" bestFit="1" customWidth="1"/>
    <col min="3613" max="3613" width="13" style="7" bestFit="1" customWidth="1"/>
    <col min="3614" max="3614" width="16.28515625" style="7" bestFit="1" customWidth="1"/>
    <col min="3615" max="3615" width="13" style="7" bestFit="1" customWidth="1"/>
    <col min="3616" max="3616" width="16.28515625" style="7" bestFit="1" customWidth="1"/>
    <col min="3617" max="3617" width="13" style="7" bestFit="1" customWidth="1"/>
    <col min="3618" max="3618" width="16.28515625" style="7" bestFit="1" customWidth="1"/>
    <col min="3619" max="3619" width="13" style="7" bestFit="1" customWidth="1"/>
    <col min="3620" max="3620" width="16.28515625" style="7" bestFit="1" customWidth="1"/>
    <col min="3621" max="3621" width="13" style="7" bestFit="1" customWidth="1"/>
    <col min="3622" max="3622" width="16.28515625" style="7" bestFit="1" customWidth="1"/>
    <col min="3623" max="3623" width="13" style="7" bestFit="1" customWidth="1"/>
    <col min="3624" max="3624" width="16.28515625" style="7" bestFit="1" customWidth="1"/>
    <col min="3625" max="3625" width="13" style="7" bestFit="1" customWidth="1"/>
    <col min="3626" max="3626" width="16.28515625" style="7" bestFit="1" customWidth="1"/>
    <col min="3627" max="3627" width="13" style="7" bestFit="1" customWidth="1"/>
    <col min="3628" max="3628" width="16.28515625" style="7" bestFit="1" customWidth="1"/>
    <col min="3629" max="3629" width="13" style="7" bestFit="1" customWidth="1"/>
    <col min="3630" max="3630" width="16.28515625" style="7" bestFit="1" customWidth="1"/>
    <col min="3631" max="3631" width="13" style="7" bestFit="1" customWidth="1"/>
    <col min="3632" max="3632" width="16.28515625" style="7" bestFit="1" customWidth="1"/>
    <col min="3633" max="3633" width="13" style="7" bestFit="1" customWidth="1"/>
    <col min="3634" max="3634" width="16.28515625" style="7" bestFit="1" customWidth="1"/>
    <col min="3635" max="3635" width="10.28515625" style="7" bestFit="1" customWidth="1"/>
    <col min="3636" max="3636" width="13.42578125" style="7" bestFit="1" customWidth="1"/>
    <col min="3637" max="3637" width="13" style="7" bestFit="1" customWidth="1"/>
    <col min="3638" max="3638" width="16.28515625" style="7" bestFit="1" customWidth="1"/>
    <col min="3639" max="3639" width="13" style="7" bestFit="1" customWidth="1"/>
    <col min="3640" max="3640" width="16.28515625" style="7" bestFit="1" customWidth="1"/>
    <col min="3641" max="3641" width="13" style="7" bestFit="1" customWidth="1"/>
    <col min="3642" max="3642" width="16.28515625" style="7" bestFit="1" customWidth="1"/>
    <col min="3643" max="3643" width="13" style="7" bestFit="1" customWidth="1"/>
    <col min="3644" max="3644" width="16.28515625" style="7" bestFit="1" customWidth="1"/>
    <col min="3645" max="3645" width="13" style="7" bestFit="1" customWidth="1"/>
    <col min="3646" max="3646" width="16.28515625" style="7" bestFit="1" customWidth="1"/>
    <col min="3647" max="3647" width="13" style="7" bestFit="1" customWidth="1"/>
    <col min="3648" max="3648" width="16.28515625" style="7" bestFit="1" customWidth="1"/>
    <col min="3649" max="3649" width="13" style="7" bestFit="1" customWidth="1"/>
    <col min="3650" max="3650" width="16.28515625" style="7" bestFit="1" customWidth="1"/>
    <col min="3651" max="3651" width="13" style="7" bestFit="1" customWidth="1"/>
    <col min="3652" max="3652" width="16.28515625" style="7" bestFit="1" customWidth="1"/>
    <col min="3653" max="3653" width="12" style="7" bestFit="1" customWidth="1"/>
    <col min="3654" max="3654" width="15.140625" style="7" bestFit="1" customWidth="1"/>
    <col min="3655" max="3655" width="13" style="7" bestFit="1" customWidth="1"/>
    <col min="3656" max="3656" width="16.28515625" style="7" bestFit="1" customWidth="1"/>
    <col min="3657" max="3657" width="13" style="7" bestFit="1" customWidth="1"/>
    <col min="3658" max="3658" width="16.28515625" style="7" bestFit="1" customWidth="1"/>
    <col min="3659" max="3659" width="12" style="7" bestFit="1" customWidth="1"/>
    <col min="3660" max="3660" width="15.140625" style="7" bestFit="1" customWidth="1"/>
    <col min="3661" max="3661" width="13" style="7" bestFit="1" customWidth="1"/>
    <col min="3662" max="3662" width="16.28515625" style="7" bestFit="1" customWidth="1"/>
    <col min="3663" max="3663" width="13" style="7" bestFit="1" customWidth="1"/>
    <col min="3664" max="3664" width="16.28515625" style="7" bestFit="1" customWidth="1"/>
    <col min="3665" max="3665" width="13" style="7" bestFit="1" customWidth="1"/>
    <col min="3666" max="3666" width="16.28515625" style="7" bestFit="1" customWidth="1"/>
    <col min="3667" max="3667" width="13" style="7" bestFit="1" customWidth="1"/>
    <col min="3668" max="3668" width="16.28515625" style="7" bestFit="1" customWidth="1"/>
    <col min="3669" max="3669" width="13" style="7" bestFit="1" customWidth="1"/>
    <col min="3670" max="3670" width="16.28515625" style="7" bestFit="1" customWidth="1"/>
    <col min="3671" max="3671" width="13" style="7" bestFit="1" customWidth="1"/>
    <col min="3672" max="3672" width="16.28515625" style="7" bestFit="1" customWidth="1"/>
    <col min="3673" max="3673" width="13" style="7" bestFit="1" customWidth="1"/>
    <col min="3674" max="3674" width="16.28515625" style="7" bestFit="1" customWidth="1"/>
    <col min="3675" max="3675" width="13" style="7" bestFit="1" customWidth="1"/>
    <col min="3676" max="3676" width="16.28515625" style="7" bestFit="1" customWidth="1"/>
    <col min="3677" max="3677" width="13" style="7" bestFit="1" customWidth="1"/>
    <col min="3678" max="3678" width="16.28515625" style="7" bestFit="1" customWidth="1"/>
    <col min="3679" max="3679" width="12" style="7" bestFit="1" customWidth="1"/>
    <col min="3680" max="3680" width="15.140625" style="7" bestFit="1" customWidth="1"/>
    <col min="3681" max="3681" width="13" style="7" bestFit="1" customWidth="1"/>
    <col min="3682" max="3682" width="16.28515625" style="7" bestFit="1" customWidth="1"/>
    <col min="3683" max="3683" width="13" style="7" bestFit="1" customWidth="1"/>
    <col min="3684" max="3684" width="16.28515625" style="7" bestFit="1" customWidth="1"/>
    <col min="3685" max="3685" width="13" style="7" bestFit="1" customWidth="1"/>
    <col min="3686" max="3686" width="16.28515625" style="7" bestFit="1" customWidth="1"/>
    <col min="3687" max="3687" width="12" style="7" bestFit="1" customWidth="1"/>
    <col min="3688" max="3688" width="15.140625" style="7" bestFit="1" customWidth="1"/>
    <col min="3689" max="3689" width="13" style="7" bestFit="1" customWidth="1"/>
    <col min="3690" max="3690" width="16.28515625" style="7" bestFit="1" customWidth="1"/>
    <col min="3691" max="3691" width="13" style="7" bestFit="1" customWidth="1"/>
    <col min="3692" max="3692" width="16.28515625" style="7" bestFit="1" customWidth="1"/>
    <col min="3693" max="3693" width="13" style="7" bestFit="1" customWidth="1"/>
    <col min="3694" max="3694" width="16.28515625" style="7" bestFit="1" customWidth="1"/>
    <col min="3695" max="3695" width="13" style="7" bestFit="1" customWidth="1"/>
    <col min="3696" max="3696" width="16.28515625" style="7" bestFit="1" customWidth="1"/>
    <col min="3697" max="3697" width="13" style="7" bestFit="1" customWidth="1"/>
    <col min="3698" max="3698" width="16.28515625" style="7" bestFit="1" customWidth="1"/>
    <col min="3699" max="3699" width="13" style="7" bestFit="1" customWidth="1"/>
    <col min="3700" max="3700" width="16.28515625" style="7" bestFit="1" customWidth="1"/>
    <col min="3701" max="3701" width="13" style="7" bestFit="1" customWidth="1"/>
    <col min="3702" max="3702" width="16.28515625" style="7" bestFit="1" customWidth="1"/>
    <col min="3703" max="3703" width="13" style="7" bestFit="1" customWidth="1"/>
    <col min="3704" max="3704" width="16.28515625" style="7" bestFit="1" customWidth="1"/>
    <col min="3705" max="3705" width="13" style="7" bestFit="1" customWidth="1"/>
    <col min="3706" max="3706" width="16.28515625" style="7" bestFit="1" customWidth="1"/>
    <col min="3707" max="3707" width="13" style="7" bestFit="1" customWidth="1"/>
    <col min="3708" max="3708" width="16.28515625" style="7" bestFit="1" customWidth="1"/>
    <col min="3709" max="3709" width="13" style="7" bestFit="1" customWidth="1"/>
    <col min="3710" max="3710" width="16.28515625" style="7" bestFit="1" customWidth="1"/>
    <col min="3711" max="3711" width="13" style="7" bestFit="1" customWidth="1"/>
    <col min="3712" max="3712" width="16.28515625" style="7" bestFit="1" customWidth="1"/>
    <col min="3713" max="3713" width="13" style="7" bestFit="1" customWidth="1"/>
    <col min="3714" max="3714" width="16.28515625" style="7" bestFit="1" customWidth="1"/>
    <col min="3715" max="3715" width="13" style="7" bestFit="1" customWidth="1"/>
    <col min="3716" max="3716" width="16.28515625" style="7" bestFit="1" customWidth="1"/>
    <col min="3717" max="3717" width="13" style="7" bestFit="1" customWidth="1"/>
    <col min="3718" max="3718" width="16.28515625" style="7" bestFit="1" customWidth="1"/>
    <col min="3719" max="3719" width="13" style="7" bestFit="1" customWidth="1"/>
    <col min="3720" max="3720" width="16.28515625" style="7" bestFit="1" customWidth="1"/>
    <col min="3721" max="3721" width="13" style="7" bestFit="1" customWidth="1"/>
    <col min="3722" max="3722" width="16.28515625" style="7" bestFit="1" customWidth="1"/>
    <col min="3723" max="3723" width="13" style="7" bestFit="1" customWidth="1"/>
    <col min="3724" max="3724" width="16.28515625" style="7" bestFit="1" customWidth="1"/>
    <col min="3725" max="3725" width="13" style="7" bestFit="1" customWidth="1"/>
    <col min="3726" max="3726" width="16.28515625" style="7" bestFit="1" customWidth="1"/>
    <col min="3727" max="3727" width="13" style="7" bestFit="1" customWidth="1"/>
    <col min="3728" max="3728" width="16.28515625" style="7" bestFit="1" customWidth="1"/>
    <col min="3729" max="3729" width="13" style="7" bestFit="1" customWidth="1"/>
    <col min="3730" max="3730" width="16.28515625" style="7" bestFit="1" customWidth="1"/>
    <col min="3731" max="3731" width="13" style="7" bestFit="1" customWidth="1"/>
    <col min="3732" max="3732" width="16.28515625" style="7" bestFit="1" customWidth="1"/>
    <col min="3733" max="3733" width="13" style="7" bestFit="1" customWidth="1"/>
    <col min="3734" max="3734" width="16.28515625" style="7" bestFit="1" customWidth="1"/>
    <col min="3735" max="3735" width="13" style="7" bestFit="1" customWidth="1"/>
    <col min="3736" max="3736" width="16.28515625" style="7" bestFit="1" customWidth="1"/>
    <col min="3737" max="3737" width="13" style="7" bestFit="1" customWidth="1"/>
    <col min="3738" max="3738" width="16.28515625" style="7" bestFit="1" customWidth="1"/>
    <col min="3739" max="3739" width="13" style="7" bestFit="1" customWidth="1"/>
    <col min="3740" max="3740" width="16.28515625" style="7" bestFit="1" customWidth="1"/>
    <col min="3741" max="3741" width="13" style="7" bestFit="1" customWidth="1"/>
    <col min="3742" max="3742" width="16.28515625" style="7" bestFit="1" customWidth="1"/>
    <col min="3743" max="3743" width="13" style="7" bestFit="1" customWidth="1"/>
    <col min="3744" max="3744" width="16.28515625" style="7" bestFit="1" customWidth="1"/>
    <col min="3745" max="3745" width="13" style="7" bestFit="1" customWidth="1"/>
    <col min="3746" max="3746" width="16.28515625" style="7" bestFit="1" customWidth="1"/>
    <col min="3747" max="3747" width="13" style="7" bestFit="1" customWidth="1"/>
    <col min="3748" max="3748" width="16.28515625" style="7" bestFit="1" customWidth="1"/>
    <col min="3749" max="3749" width="13" style="7" bestFit="1" customWidth="1"/>
    <col min="3750" max="3750" width="16.28515625" style="7" bestFit="1" customWidth="1"/>
    <col min="3751" max="3751" width="13" style="7" bestFit="1" customWidth="1"/>
    <col min="3752" max="3752" width="16.28515625" style="7" bestFit="1" customWidth="1"/>
    <col min="3753" max="3753" width="13" style="7" bestFit="1" customWidth="1"/>
    <col min="3754" max="3754" width="16.28515625" style="7" bestFit="1" customWidth="1"/>
    <col min="3755" max="3755" width="13" style="7" bestFit="1" customWidth="1"/>
    <col min="3756" max="3756" width="16.28515625" style="7" bestFit="1" customWidth="1"/>
    <col min="3757" max="3757" width="13" style="7" bestFit="1" customWidth="1"/>
    <col min="3758" max="3758" width="16.28515625" style="7" bestFit="1" customWidth="1"/>
    <col min="3759" max="3759" width="13" style="7" bestFit="1" customWidth="1"/>
    <col min="3760" max="3760" width="16.28515625" style="7" bestFit="1" customWidth="1"/>
    <col min="3761" max="3761" width="10.28515625" style="7" bestFit="1" customWidth="1"/>
    <col min="3762" max="3762" width="13.42578125" style="7" bestFit="1" customWidth="1"/>
    <col min="3763" max="3763" width="12" style="7" bestFit="1" customWidth="1"/>
    <col min="3764" max="3764" width="15.140625" style="7" bestFit="1" customWidth="1"/>
    <col min="3765" max="3765" width="12" style="7" bestFit="1" customWidth="1"/>
    <col min="3766" max="3766" width="15.140625" style="7" bestFit="1" customWidth="1"/>
    <col min="3767" max="3767" width="12" style="7" bestFit="1" customWidth="1"/>
    <col min="3768" max="3768" width="15.140625" style="7" bestFit="1" customWidth="1"/>
    <col min="3769" max="3769" width="12" style="7" bestFit="1" customWidth="1"/>
    <col min="3770" max="3770" width="15.140625" style="7" bestFit="1" customWidth="1"/>
    <col min="3771" max="3771" width="12" style="7" bestFit="1" customWidth="1"/>
    <col min="3772" max="3772" width="15.140625" style="7" bestFit="1" customWidth="1"/>
    <col min="3773" max="3773" width="13" style="7" bestFit="1" customWidth="1"/>
    <col min="3774" max="3774" width="16.28515625" style="7" bestFit="1" customWidth="1"/>
    <col min="3775" max="3775" width="13" style="7" bestFit="1" customWidth="1"/>
    <col min="3776" max="3776" width="16.28515625" style="7" bestFit="1" customWidth="1"/>
    <col min="3777" max="3777" width="13" style="7" bestFit="1" customWidth="1"/>
    <col min="3778" max="3778" width="16.28515625" style="7" bestFit="1" customWidth="1"/>
    <col min="3779" max="3779" width="12" style="7" bestFit="1" customWidth="1"/>
    <col min="3780" max="3780" width="15.140625" style="7" bestFit="1" customWidth="1"/>
    <col min="3781" max="3781" width="13" style="7" bestFit="1" customWidth="1"/>
    <col min="3782" max="3782" width="16.28515625" style="7" bestFit="1" customWidth="1"/>
    <col min="3783" max="3783" width="13" style="7" bestFit="1" customWidth="1"/>
    <col min="3784" max="3784" width="16.28515625" style="7" bestFit="1" customWidth="1"/>
    <col min="3785" max="3785" width="13" style="7" bestFit="1" customWidth="1"/>
    <col min="3786" max="3786" width="16.28515625" style="7" bestFit="1" customWidth="1"/>
    <col min="3787" max="3787" width="13" style="7" bestFit="1" customWidth="1"/>
    <col min="3788" max="3788" width="16.28515625" style="7" bestFit="1" customWidth="1"/>
    <col min="3789" max="3789" width="12" style="7" bestFit="1" customWidth="1"/>
    <col min="3790" max="3790" width="15.140625" style="7" bestFit="1" customWidth="1"/>
    <col min="3791" max="3791" width="13" style="7" bestFit="1" customWidth="1"/>
    <col min="3792" max="3792" width="16.28515625" style="7" bestFit="1" customWidth="1"/>
    <col min="3793" max="3793" width="13" style="7" bestFit="1" customWidth="1"/>
    <col min="3794" max="3794" width="16.28515625" style="7" bestFit="1" customWidth="1"/>
    <col min="3795" max="3795" width="13" style="7" bestFit="1" customWidth="1"/>
    <col min="3796" max="3796" width="16.28515625" style="7" bestFit="1" customWidth="1"/>
    <col min="3797" max="3797" width="13" style="7" bestFit="1" customWidth="1"/>
    <col min="3798" max="3798" width="16.28515625" style="7" bestFit="1" customWidth="1"/>
    <col min="3799" max="3799" width="13" style="7" bestFit="1" customWidth="1"/>
    <col min="3800" max="3800" width="16.28515625" style="7" bestFit="1" customWidth="1"/>
    <col min="3801" max="3801" width="13" style="7" bestFit="1" customWidth="1"/>
    <col min="3802" max="3802" width="16.28515625" style="7" bestFit="1" customWidth="1"/>
    <col min="3803" max="3803" width="13" style="7" bestFit="1" customWidth="1"/>
    <col min="3804" max="3804" width="16.28515625" style="7" bestFit="1" customWidth="1"/>
    <col min="3805" max="3805" width="13" style="7" bestFit="1" customWidth="1"/>
    <col min="3806" max="3806" width="16.28515625" style="7" bestFit="1" customWidth="1"/>
    <col min="3807" max="3807" width="13" style="7" bestFit="1" customWidth="1"/>
    <col min="3808" max="3808" width="16.28515625" style="7" bestFit="1" customWidth="1"/>
    <col min="3809" max="3809" width="13" style="7" bestFit="1" customWidth="1"/>
    <col min="3810" max="3810" width="16.28515625" style="7" bestFit="1" customWidth="1"/>
    <col min="3811" max="3811" width="13" style="7" bestFit="1" customWidth="1"/>
    <col min="3812" max="3812" width="16.28515625" style="7" bestFit="1" customWidth="1"/>
    <col min="3813" max="3813" width="13" style="7" bestFit="1" customWidth="1"/>
    <col min="3814" max="3814" width="16.28515625" style="7" bestFit="1" customWidth="1"/>
    <col min="3815" max="3815" width="13" style="7" bestFit="1" customWidth="1"/>
    <col min="3816" max="3816" width="16.28515625" style="7" bestFit="1" customWidth="1"/>
    <col min="3817" max="3817" width="13" style="7" bestFit="1" customWidth="1"/>
    <col min="3818" max="3818" width="16.28515625" style="7" bestFit="1" customWidth="1"/>
    <col min="3819" max="3819" width="13" style="7" bestFit="1" customWidth="1"/>
    <col min="3820" max="3820" width="16.28515625" style="7" bestFit="1" customWidth="1"/>
    <col min="3821" max="3821" width="13" style="7" bestFit="1" customWidth="1"/>
    <col min="3822" max="3822" width="16.28515625" style="7" bestFit="1" customWidth="1"/>
    <col min="3823" max="3823" width="13" style="7" bestFit="1" customWidth="1"/>
    <col min="3824" max="3824" width="16.28515625" style="7" bestFit="1" customWidth="1"/>
    <col min="3825" max="3825" width="13" style="7" bestFit="1" customWidth="1"/>
    <col min="3826" max="3826" width="16.28515625" style="7" bestFit="1" customWidth="1"/>
    <col min="3827" max="3827" width="13" style="7" bestFit="1" customWidth="1"/>
    <col min="3828" max="3828" width="16.28515625" style="7" bestFit="1" customWidth="1"/>
    <col min="3829" max="3829" width="13" style="7" bestFit="1" customWidth="1"/>
    <col min="3830" max="3830" width="16.28515625" style="7" bestFit="1" customWidth="1"/>
    <col min="3831" max="3831" width="13" style="7" bestFit="1" customWidth="1"/>
    <col min="3832" max="3832" width="16.28515625" style="7" bestFit="1" customWidth="1"/>
    <col min="3833" max="3833" width="13" style="7" bestFit="1" customWidth="1"/>
    <col min="3834" max="3834" width="16.28515625" style="7" bestFit="1" customWidth="1"/>
    <col min="3835" max="3835" width="13" style="7" bestFit="1" customWidth="1"/>
    <col min="3836" max="3836" width="16.28515625" style="7" bestFit="1" customWidth="1"/>
    <col min="3837" max="3837" width="13" style="7" bestFit="1" customWidth="1"/>
    <col min="3838" max="3838" width="16.28515625" style="7" bestFit="1" customWidth="1"/>
    <col min="3839" max="3839" width="13" style="7" bestFit="1" customWidth="1"/>
    <col min="3840" max="3840" width="16.28515625" style="7" bestFit="1" customWidth="1"/>
    <col min="3841" max="3841" width="13" style="7" bestFit="1" customWidth="1"/>
    <col min="3842" max="3842" width="16.28515625" style="7" bestFit="1" customWidth="1"/>
    <col min="3843" max="3843" width="13" style="7" bestFit="1" customWidth="1"/>
    <col min="3844" max="3844" width="16.28515625" style="7" bestFit="1" customWidth="1"/>
    <col min="3845" max="3845" width="13" style="7" bestFit="1" customWidth="1"/>
    <col min="3846" max="3846" width="16.28515625" style="7" bestFit="1" customWidth="1"/>
    <col min="3847" max="3847" width="13" style="7" bestFit="1" customWidth="1"/>
    <col min="3848" max="3848" width="16.28515625" style="7" bestFit="1" customWidth="1"/>
    <col min="3849" max="3849" width="12" style="7" bestFit="1" customWidth="1"/>
    <col min="3850" max="3850" width="15.140625" style="7" bestFit="1" customWidth="1"/>
    <col min="3851" max="3851" width="13" style="7" bestFit="1" customWidth="1"/>
    <col min="3852" max="3852" width="16.28515625" style="7" bestFit="1" customWidth="1"/>
    <col min="3853" max="3853" width="13" style="7" bestFit="1" customWidth="1"/>
    <col min="3854" max="3854" width="16.28515625" style="7" bestFit="1" customWidth="1"/>
    <col min="3855" max="3855" width="13" style="7" bestFit="1" customWidth="1"/>
    <col min="3856" max="3856" width="16.28515625" style="7" bestFit="1" customWidth="1"/>
    <col min="3857" max="3857" width="13" style="7" bestFit="1" customWidth="1"/>
    <col min="3858" max="3858" width="16.28515625" style="7" bestFit="1" customWidth="1"/>
    <col min="3859" max="3859" width="13" style="7" bestFit="1" customWidth="1"/>
    <col min="3860" max="3860" width="16.28515625" style="7" bestFit="1" customWidth="1"/>
    <col min="3861" max="3861" width="13" style="7" bestFit="1" customWidth="1"/>
    <col min="3862" max="3862" width="16.28515625" style="7" bestFit="1" customWidth="1"/>
    <col min="3863" max="3863" width="13" style="7" bestFit="1" customWidth="1"/>
    <col min="3864" max="3864" width="16.28515625" style="7" bestFit="1" customWidth="1"/>
    <col min="3865" max="3865" width="13" style="7" bestFit="1" customWidth="1"/>
    <col min="3866" max="3866" width="16.28515625" style="7" bestFit="1" customWidth="1"/>
    <col min="3867" max="3867" width="13" style="7" bestFit="1" customWidth="1"/>
    <col min="3868" max="3868" width="16.28515625" style="7" bestFit="1" customWidth="1"/>
    <col min="3869" max="3869" width="12" style="7" bestFit="1" customWidth="1"/>
    <col min="3870" max="3870" width="15.140625" style="7" bestFit="1" customWidth="1"/>
    <col min="3871" max="3871" width="13" style="7" bestFit="1" customWidth="1"/>
    <col min="3872" max="3872" width="16.28515625" style="7" bestFit="1" customWidth="1"/>
    <col min="3873" max="3873" width="12" style="7" bestFit="1" customWidth="1"/>
    <col min="3874" max="3874" width="15.140625" style="7" bestFit="1" customWidth="1"/>
    <col min="3875" max="3875" width="13" style="7" bestFit="1" customWidth="1"/>
    <col min="3876" max="3876" width="16.28515625" style="7" bestFit="1" customWidth="1"/>
    <col min="3877" max="3877" width="12" style="7" bestFit="1" customWidth="1"/>
    <col min="3878" max="3878" width="15.140625" style="7" bestFit="1" customWidth="1"/>
    <col min="3879" max="3879" width="13" style="7" bestFit="1" customWidth="1"/>
    <col min="3880" max="3880" width="16.28515625" style="7" bestFit="1" customWidth="1"/>
    <col min="3881" max="3881" width="13" style="7" bestFit="1" customWidth="1"/>
    <col min="3882" max="3882" width="16.28515625" style="7" bestFit="1" customWidth="1"/>
    <col min="3883" max="3883" width="13" style="7" bestFit="1" customWidth="1"/>
    <col min="3884" max="3884" width="16.28515625" style="7" bestFit="1" customWidth="1"/>
    <col min="3885" max="3885" width="13" style="7" bestFit="1" customWidth="1"/>
    <col min="3886" max="3886" width="16.28515625" style="7" bestFit="1" customWidth="1"/>
    <col min="3887" max="3887" width="13" style="7" bestFit="1" customWidth="1"/>
    <col min="3888" max="3888" width="16.28515625" style="7" bestFit="1" customWidth="1"/>
    <col min="3889" max="3889" width="13" style="7" bestFit="1" customWidth="1"/>
    <col min="3890" max="3890" width="16.28515625" style="7" bestFit="1" customWidth="1"/>
    <col min="3891" max="3891" width="13" style="7" bestFit="1" customWidth="1"/>
    <col min="3892" max="3892" width="16.28515625" style="7" bestFit="1" customWidth="1"/>
    <col min="3893" max="3893" width="13" style="7" bestFit="1" customWidth="1"/>
    <col min="3894" max="3894" width="16.28515625" style="7" bestFit="1" customWidth="1"/>
    <col min="3895" max="3895" width="13" style="7" bestFit="1" customWidth="1"/>
    <col min="3896" max="3896" width="16.28515625" style="7" bestFit="1" customWidth="1"/>
    <col min="3897" max="3897" width="13" style="7" bestFit="1" customWidth="1"/>
    <col min="3898" max="3898" width="16.28515625" style="7" bestFit="1" customWidth="1"/>
    <col min="3899" max="3899" width="13" style="7" bestFit="1" customWidth="1"/>
    <col min="3900" max="3900" width="16.28515625" style="7" bestFit="1" customWidth="1"/>
    <col min="3901" max="3901" width="13" style="7" bestFit="1" customWidth="1"/>
    <col min="3902" max="3902" width="16.28515625" style="7" bestFit="1" customWidth="1"/>
    <col min="3903" max="3903" width="12" style="7" bestFit="1" customWidth="1"/>
    <col min="3904" max="3904" width="15.140625" style="7" bestFit="1" customWidth="1"/>
    <col min="3905" max="3905" width="13" style="7" bestFit="1" customWidth="1"/>
    <col min="3906" max="3906" width="16.28515625" style="7" bestFit="1" customWidth="1"/>
    <col min="3907" max="3907" width="13" style="7" bestFit="1" customWidth="1"/>
    <col min="3908" max="3908" width="16.28515625" style="7" bestFit="1" customWidth="1"/>
    <col min="3909" max="3909" width="13" style="7" bestFit="1" customWidth="1"/>
    <col min="3910" max="3910" width="16.28515625" style="7" bestFit="1" customWidth="1"/>
    <col min="3911" max="3911" width="13" style="7" bestFit="1" customWidth="1"/>
    <col min="3912" max="3912" width="16.28515625" style="7" bestFit="1" customWidth="1"/>
    <col min="3913" max="3913" width="13" style="7" bestFit="1" customWidth="1"/>
    <col min="3914" max="3914" width="16.28515625" style="7" bestFit="1" customWidth="1"/>
    <col min="3915" max="3915" width="12" style="7" bestFit="1" customWidth="1"/>
    <col min="3916" max="3916" width="15.140625" style="7" bestFit="1" customWidth="1"/>
    <col min="3917" max="3917" width="13" style="7" bestFit="1" customWidth="1"/>
    <col min="3918" max="3918" width="16.28515625" style="7" bestFit="1" customWidth="1"/>
    <col min="3919" max="3919" width="13" style="7" bestFit="1" customWidth="1"/>
    <col min="3920" max="3920" width="16.28515625" style="7" bestFit="1" customWidth="1"/>
    <col min="3921" max="3921" width="13" style="7" bestFit="1" customWidth="1"/>
    <col min="3922" max="3922" width="16.28515625" style="7" bestFit="1" customWidth="1"/>
    <col min="3923" max="3923" width="13" style="7" bestFit="1" customWidth="1"/>
    <col min="3924" max="3924" width="16.28515625" style="7" bestFit="1" customWidth="1"/>
    <col min="3925" max="3925" width="13" style="7" bestFit="1" customWidth="1"/>
    <col min="3926" max="3926" width="16.28515625" style="7" bestFit="1" customWidth="1"/>
    <col min="3927" max="3927" width="13" style="7" bestFit="1" customWidth="1"/>
    <col min="3928" max="3928" width="16.28515625" style="7" bestFit="1" customWidth="1"/>
    <col min="3929" max="3929" width="13" style="7" bestFit="1" customWidth="1"/>
    <col min="3930" max="3930" width="16.28515625" style="7" bestFit="1" customWidth="1"/>
    <col min="3931" max="3931" width="13" style="7" bestFit="1" customWidth="1"/>
    <col min="3932" max="3932" width="16.28515625" style="7" bestFit="1" customWidth="1"/>
    <col min="3933" max="3933" width="13" style="7" bestFit="1" customWidth="1"/>
    <col min="3934" max="3934" width="16.28515625" style="7" bestFit="1" customWidth="1"/>
    <col min="3935" max="3935" width="13" style="7" bestFit="1" customWidth="1"/>
    <col min="3936" max="3936" width="16.28515625" style="7" bestFit="1" customWidth="1"/>
    <col min="3937" max="3937" width="13" style="7" bestFit="1" customWidth="1"/>
    <col min="3938" max="3938" width="16.28515625" style="7" bestFit="1" customWidth="1"/>
    <col min="3939" max="3939" width="13" style="7" bestFit="1" customWidth="1"/>
    <col min="3940" max="3940" width="16.28515625" style="7" bestFit="1" customWidth="1"/>
    <col min="3941" max="3941" width="13" style="7" bestFit="1" customWidth="1"/>
    <col min="3942" max="3942" width="16.28515625" style="7" bestFit="1" customWidth="1"/>
    <col min="3943" max="3943" width="13" style="7" bestFit="1" customWidth="1"/>
    <col min="3944" max="3944" width="16.28515625" style="7" bestFit="1" customWidth="1"/>
    <col min="3945" max="3945" width="13" style="7" bestFit="1" customWidth="1"/>
    <col min="3946" max="3946" width="16.28515625" style="7" bestFit="1" customWidth="1"/>
    <col min="3947" max="3947" width="13" style="7" bestFit="1" customWidth="1"/>
    <col min="3948" max="3948" width="16.28515625" style="7" bestFit="1" customWidth="1"/>
    <col min="3949" max="3949" width="13" style="7" bestFit="1" customWidth="1"/>
    <col min="3950" max="3950" width="16.28515625" style="7" bestFit="1" customWidth="1"/>
    <col min="3951" max="3951" width="13" style="7" bestFit="1" customWidth="1"/>
    <col min="3952" max="3952" width="16.28515625" style="7" bestFit="1" customWidth="1"/>
    <col min="3953" max="3953" width="13" style="7" bestFit="1" customWidth="1"/>
    <col min="3954" max="3954" width="16.28515625" style="7" bestFit="1" customWidth="1"/>
    <col min="3955" max="3955" width="12" style="7" bestFit="1" customWidth="1"/>
    <col min="3956" max="3956" width="15.140625" style="7" bestFit="1" customWidth="1"/>
    <col min="3957" max="3957" width="13" style="7" bestFit="1" customWidth="1"/>
    <col min="3958" max="3958" width="16.28515625" style="7" bestFit="1" customWidth="1"/>
    <col min="3959" max="3959" width="12" style="7" bestFit="1" customWidth="1"/>
    <col min="3960" max="3960" width="15.140625" style="7" bestFit="1" customWidth="1"/>
    <col min="3961" max="3961" width="13" style="7" bestFit="1" customWidth="1"/>
    <col min="3962" max="3962" width="16.28515625" style="7" bestFit="1" customWidth="1"/>
    <col min="3963" max="3963" width="13" style="7" bestFit="1" customWidth="1"/>
    <col min="3964" max="3964" width="16.28515625" style="7" bestFit="1" customWidth="1"/>
    <col min="3965" max="3965" width="13" style="7" bestFit="1" customWidth="1"/>
    <col min="3966" max="3966" width="16.28515625" style="7" bestFit="1" customWidth="1"/>
    <col min="3967" max="3967" width="13" style="7" bestFit="1" customWidth="1"/>
    <col min="3968" max="3968" width="16.28515625" style="7" bestFit="1" customWidth="1"/>
    <col min="3969" max="3969" width="13" style="7" bestFit="1" customWidth="1"/>
    <col min="3970" max="3970" width="16.28515625" style="7" bestFit="1" customWidth="1"/>
    <col min="3971" max="3971" width="13" style="7" bestFit="1" customWidth="1"/>
    <col min="3972" max="3972" width="16.28515625" style="7" bestFit="1" customWidth="1"/>
    <col min="3973" max="3973" width="13" style="7" bestFit="1" customWidth="1"/>
    <col min="3974" max="3974" width="16.28515625" style="7" bestFit="1" customWidth="1"/>
    <col min="3975" max="3975" width="13" style="7" bestFit="1" customWidth="1"/>
    <col min="3976" max="3976" width="16.28515625" style="7" bestFit="1" customWidth="1"/>
    <col min="3977" max="3977" width="13" style="7" bestFit="1" customWidth="1"/>
    <col min="3978" max="3978" width="16.28515625" style="7" bestFit="1" customWidth="1"/>
    <col min="3979" max="3979" width="13" style="7" bestFit="1" customWidth="1"/>
    <col min="3980" max="3980" width="16.28515625" style="7" bestFit="1" customWidth="1"/>
    <col min="3981" max="3981" width="13" style="7" bestFit="1" customWidth="1"/>
    <col min="3982" max="3982" width="16.28515625" style="7" bestFit="1" customWidth="1"/>
    <col min="3983" max="3983" width="13" style="7" bestFit="1" customWidth="1"/>
    <col min="3984" max="3984" width="16.28515625" style="7" bestFit="1" customWidth="1"/>
    <col min="3985" max="3985" width="13" style="7" bestFit="1" customWidth="1"/>
    <col min="3986" max="3986" width="16.28515625" style="7" bestFit="1" customWidth="1"/>
    <col min="3987" max="3987" width="12" style="7" bestFit="1" customWidth="1"/>
    <col min="3988" max="3988" width="15.140625" style="7" bestFit="1" customWidth="1"/>
    <col min="3989" max="3989" width="13" style="7" bestFit="1" customWidth="1"/>
    <col min="3990" max="3990" width="16.28515625" style="7" bestFit="1" customWidth="1"/>
    <col min="3991" max="3991" width="13" style="7" bestFit="1" customWidth="1"/>
    <col min="3992" max="3992" width="16.28515625" style="7" bestFit="1" customWidth="1"/>
    <col min="3993" max="3993" width="13" style="7" bestFit="1" customWidth="1"/>
    <col min="3994" max="3994" width="16.28515625" style="7" bestFit="1" customWidth="1"/>
    <col min="3995" max="3995" width="13" style="7" bestFit="1" customWidth="1"/>
    <col min="3996" max="3996" width="16.28515625" style="7" bestFit="1" customWidth="1"/>
    <col min="3997" max="3997" width="13" style="7" bestFit="1" customWidth="1"/>
    <col min="3998" max="3998" width="16.28515625" style="7" bestFit="1" customWidth="1"/>
    <col min="3999" max="3999" width="13" style="7" bestFit="1" customWidth="1"/>
    <col min="4000" max="4000" width="16.28515625" style="7" bestFit="1" customWidth="1"/>
    <col min="4001" max="4001" width="13" style="7" bestFit="1" customWidth="1"/>
    <col min="4002" max="4002" width="16.28515625" style="7" bestFit="1" customWidth="1"/>
    <col min="4003" max="4003" width="13" style="7" bestFit="1" customWidth="1"/>
    <col min="4004" max="4004" width="16.28515625" style="7" bestFit="1" customWidth="1"/>
    <col min="4005" max="4005" width="13" style="7" bestFit="1" customWidth="1"/>
    <col min="4006" max="4006" width="16.28515625" style="7" bestFit="1" customWidth="1"/>
    <col min="4007" max="4007" width="13" style="7" bestFit="1" customWidth="1"/>
    <col min="4008" max="4008" width="16.28515625" style="7" bestFit="1" customWidth="1"/>
    <col min="4009" max="4009" width="13" style="7" bestFit="1" customWidth="1"/>
    <col min="4010" max="4010" width="16.28515625" style="7" bestFit="1" customWidth="1"/>
    <col min="4011" max="4011" width="13" style="7" bestFit="1" customWidth="1"/>
    <col min="4012" max="4012" width="16.28515625" style="7" bestFit="1" customWidth="1"/>
    <col min="4013" max="4013" width="12" style="7" bestFit="1" customWidth="1"/>
    <col min="4014" max="4014" width="15.140625" style="7" bestFit="1" customWidth="1"/>
    <col min="4015" max="4015" width="13" style="7" bestFit="1" customWidth="1"/>
    <col min="4016" max="4016" width="16.28515625" style="7" bestFit="1" customWidth="1"/>
    <col min="4017" max="4017" width="13" style="7" bestFit="1" customWidth="1"/>
    <col min="4018" max="4018" width="16.28515625" style="7" bestFit="1" customWidth="1"/>
    <col min="4019" max="4019" width="13" style="7" bestFit="1" customWidth="1"/>
    <col min="4020" max="4020" width="16.28515625" style="7" bestFit="1" customWidth="1"/>
    <col min="4021" max="4021" width="12" style="7" bestFit="1" customWidth="1"/>
    <col min="4022" max="4022" width="15.140625" style="7" bestFit="1" customWidth="1"/>
    <col min="4023" max="4023" width="13" style="7" bestFit="1" customWidth="1"/>
    <col min="4024" max="4024" width="16.28515625" style="7" bestFit="1" customWidth="1"/>
    <col min="4025" max="4025" width="12" style="7" bestFit="1" customWidth="1"/>
    <col min="4026" max="4026" width="15.140625" style="7" bestFit="1" customWidth="1"/>
    <col min="4027" max="4027" width="13" style="7" bestFit="1" customWidth="1"/>
    <col min="4028" max="4028" width="16.28515625" style="7" bestFit="1" customWidth="1"/>
    <col min="4029" max="4029" width="12" style="7" bestFit="1" customWidth="1"/>
    <col min="4030" max="4030" width="15.140625" style="7" bestFit="1" customWidth="1"/>
    <col min="4031" max="4031" width="13" style="7" bestFit="1" customWidth="1"/>
    <col min="4032" max="4032" width="16.28515625" style="7" bestFit="1" customWidth="1"/>
    <col min="4033" max="4033" width="13" style="7" bestFit="1" customWidth="1"/>
    <col min="4034" max="4034" width="16.28515625" style="7" bestFit="1" customWidth="1"/>
    <col min="4035" max="4035" width="13" style="7" bestFit="1" customWidth="1"/>
    <col min="4036" max="4036" width="16.28515625" style="7" bestFit="1" customWidth="1"/>
    <col min="4037" max="4037" width="13" style="7" bestFit="1" customWidth="1"/>
    <col min="4038" max="4038" width="16.28515625" style="7" bestFit="1" customWidth="1"/>
    <col min="4039" max="4039" width="12" style="7" bestFit="1" customWidth="1"/>
    <col min="4040" max="4040" width="15.140625" style="7" bestFit="1" customWidth="1"/>
    <col min="4041" max="4041" width="13" style="7" bestFit="1" customWidth="1"/>
    <col min="4042" max="4042" width="16.28515625" style="7" bestFit="1" customWidth="1"/>
    <col min="4043" max="4043" width="12" style="7" bestFit="1" customWidth="1"/>
    <col min="4044" max="4044" width="15.140625" style="7" bestFit="1" customWidth="1"/>
    <col min="4045" max="4045" width="12" style="7" bestFit="1" customWidth="1"/>
    <col min="4046" max="4046" width="15.140625" style="7" bestFit="1" customWidth="1"/>
    <col min="4047" max="4047" width="12" style="7" bestFit="1" customWidth="1"/>
    <col min="4048" max="4048" width="15.140625" style="7" bestFit="1" customWidth="1"/>
    <col min="4049" max="4049" width="13" style="7" bestFit="1" customWidth="1"/>
    <col min="4050" max="4050" width="16.28515625" style="7" bestFit="1" customWidth="1"/>
    <col min="4051" max="4051" width="13" style="7" bestFit="1" customWidth="1"/>
    <col min="4052" max="4052" width="16.28515625" style="7" bestFit="1" customWidth="1"/>
    <col min="4053" max="4053" width="13" style="7" bestFit="1" customWidth="1"/>
    <col min="4054" max="4054" width="16.28515625" style="7" bestFit="1" customWidth="1"/>
    <col min="4055" max="4055" width="13" style="7" bestFit="1" customWidth="1"/>
    <col min="4056" max="4056" width="16.28515625" style="7" bestFit="1" customWidth="1"/>
    <col min="4057" max="4057" width="13" style="7" bestFit="1" customWidth="1"/>
    <col min="4058" max="4058" width="16.28515625" style="7" bestFit="1" customWidth="1"/>
    <col min="4059" max="4059" width="13" style="7" bestFit="1" customWidth="1"/>
    <col min="4060" max="4060" width="16.28515625" style="7" bestFit="1" customWidth="1"/>
    <col min="4061" max="4061" width="13" style="7" bestFit="1" customWidth="1"/>
    <col min="4062" max="4062" width="16.28515625" style="7" bestFit="1" customWidth="1"/>
    <col min="4063" max="4063" width="13" style="7" bestFit="1" customWidth="1"/>
    <col min="4064" max="4064" width="16.28515625" style="7" bestFit="1" customWidth="1"/>
    <col min="4065" max="4065" width="13" style="7" bestFit="1" customWidth="1"/>
    <col min="4066" max="4066" width="16.28515625" style="7" bestFit="1" customWidth="1"/>
    <col min="4067" max="4067" width="13" style="7" bestFit="1" customWidth="1"/>
    <col min="4068" max="4068" width="16.28515625" style="7" bestFit="1" customWidth="1"/>
    <col min="4069" max="4069" width="13" style="7" bestFit="1" customWidth="1"/>
    <col min="4070" max="4070" width="16.28515625" style="7" bestFit="1" customWidth="1"/>
    <col min="4071" max="4071" width="13" style="7" bestFit="1" customWidth="1"/>
    <col min="4072" max="4072" width="16.28515625" style="7" bestFit="1" customWidth="1"/>
    <col min="4073" max="4073" width="13" style="7" bestFit="1" customWidth="1"/>
    <col min="4074" max="4074" width="16.28515625" style="7" bestFit="1" customWidth="1"/>
    <col min="4075" max="4075" width="13" style="7" bestFit="1" customWidth="1"/>
    <col min="4076" max="4076" width="16.28515625" style="7" bestFit="1" customWidth="1"/>
    <col min="4077" max="4077" width="13" style="7" bestFit="1" customWidth="1"/>
    <col min="4078" max="4078" width="16.28515625" style="7" bestFit="1" customWidth="1"/>
    <col min="4079" max="4079" width="13" style="7" bestFit="1" customWidth="1"/>
    <col min="4080" max="4080" width="16.28515625" style="7" bestFit="1" customWidth="1"/>
    <col min="4081" max="4081" width="13" style="7" bestFit="1" customWidth="1"/>
    <col min="4082" max="4082" width="16.28515625" style="7" bestFit="1" customWidth="1"/>
    <col min="4083" max="4083" width="13" style="7" bestFit="1" customWidth="1"/>
    <col min="4084" max="4084" width="16.28515625" style="7" bestFit="1" customWidth="1"/>
    <col min="4085" max="4085" width="13" style="7" bestFit="1" customWidth="1"/>
    <col min="4086" max="4086" width="16.28515625" style="7" bestFit="1" customWidth="1"/>
    <col min="4087" max="4087" width="13" style="7" bestFit="1" customWidth="1"/>
    <col min="4088" max="4088" width="16.28515625" style="7" bestFit="1" customWidth="1"/>
    <col min="4089" max="4089" width="13" style="7" bestFit="1" customWidth="1"/>
    <col min="4090" max="4090" width="16.28515625" style="7" bestFit="1" customWidth="1"/>
    <col min="4091" max="4091" width="12" style="7" bestFit="1" customWidth="1"/>
    <col min="4092" max="4092" width="15.140625" style="7" bestFit="1" customWidth="1"/>
    <col min="4093" max="4093" width="13" style="7" bestFit="1" customWidth="1"/>
    <col min="4094" max="4094" width="16.28515625" style="7" bestFit="1" customWidth="1"/>
    <col min="4095" max="4095" width="13" style="7" bestFit="1" customWidth="1"/>
    <col min="4096" max="4096" width="16.28515625" style="7" bestFit="1" customWidth="1"/>
    <col min="4097" max="4097" width="13" style="7" bestFit="1" customWidth="1"/>
    <col min="4098" max="4098" width="16.28515625" style="7" bestFit="1" customWidth="1"/>
    <col min="4099" max="4099" width="13" style="7" bestFit="1" customWidth="1"/>
    <col min="4100" max="4100" width="16.28515625" style="7" bestFit="1" customWidth="1"/>
    <col min="4101" max="4101" width="13" style="7" bestFit="1" customWidth="1"/>
    <col min="4102" max="4102" width="16.28515625" style="7" bestFit="1" customWidth="1"/>
    <col min="4103" max="4103" width="13" style="7" bestFit="1" customWidth="1"/>
    <col min="4104" max="4104" width="16.28515625" style="7" bestFit="1" customWidth="1"/>
    <col min="4105" max="4105" width="13" style="7" bestFit="1" customWidth="1"/>
    <col min="4106" max="4106" width="16.28515625" style="7" bestFit="1" customWidth="1"/>
    <col min="4107" max="4107" width="14.140625" style="7" bestFit="1" customWidth="1"/>
    <col min="4108" max="4108" width="17.28515625" style="7" bestFit="1" customWidth="1"/>
    <col min="4109" max="4109" width="14.140625" style="7" bestFit="1" customWidth="1"/>
    <col min="4110" max="4110" width="17.28515625" style="7" bestFit="1" customWidth="1"/>
    <col min="4111" max="4111" width="14.140625" style="7" bestFit="1" customWidth="1"/>
    <col min="4112" max="4112" width="17.28515625" style="7" bestFit="1" customWidth="1"/>
    <col min="4113" max="4113" width="14.140625" style="7" bestFit="1" customWidth="1"/>
    <col min="4114" max="4114" width="17.28515625" style="7" bestFit="1" customWidth="1"/>
    <col min="4115" max="4115" width="11.42578125" style="7" bestFit="1" customWidth="1"/>
    <col min="4116" max="4116" width="15.28515625" style="7" bestFit="1" customWidth="1"/>
    <col min="4117" max="4117" width="22.7109375" style="7" bestFit="1" customWidth="1"/>
    <col min="4118" max="4118" width="14.140625" style="7" bestFit="1" customWidth="1"/>
    <col min="4119" max="4119" width="15.28515625" style="7" bestFit="1" customWidth="1"/>
    <col min="4120" max="4120" width="19.42578125" style="7" bestFit="1" customWidth="1"/>
    <col min="4121" max="4121" width="14.140625" style="7" bestFit="1" customWidth="1"/>
    <col min="4122" max="4122" width="15.28515625" style="7" bestFit="1" customWidth="1"/>
    <col min="4123" max="4123" width="22.7109375" style="7" bestFit="1" customWidth="1"/>
    <col min="4124" max="4124" width="13" style="7" bestFit="1" customWidth="1"/>
    <col min="4125" max="4125" width="15.28515625" style="7" bestFit="1" customWidth="1"/>
    <col min="4126" max="4126" width="19.42578125" style="7" bestFit="1" customWidth="1"/>
    <col min="4127" max="4127" width="14.140625" style="7" bestFit="1" customWidth="1"/>
    <col min="4128" max="4128" width="14.28515625" style="7" bestFit="1" customWidth="1"/>
    <col min="4129" max="4129" width="22.7109375" style="7" bestFit="1" customWidth="1"/>
    <col min="4130" max="4130" width="14.140625" style="7" bestFit="1" customWidth="1"/>
    <col min="4131" max="4131" width="15.28515625" style="7" bestFit="1" customWidth="1"/>
    <col min="4132" max="4132" width="22.7109375" style="7" bestFit="1" customWidth="1"/>
    <col min="4133" max="4133" width="14.140625" style="7" bestFit="1" customWidth="1"/>
    <col min="4134" max="4134" width="15.28515625" style="7" bestFit="1" customWidth="1"/>
    <col min="4135" max="4135" width="19.42578125" style="7" bestFit="1" customWidth="1"/>
    <col min="4136" max="4136" width="14.140625" style="7" bestFit="1" customWidth="1"/>
    <col min="4137" max="4137" width="15.28515625" style="7" bestFit="1" customWidth="1"/>
    <col min="4138" max="4138" width="19.42578125" style="7" bestFit="1" customWidth="1"/>
    <col min="4139" max="4139" width="14.140625" style="7" bestFit="1" customWidth="1"/>
    <col min="4140" max="4140" width="15.28515625" style="7" bestFit="1" customWidth="1"/>
    <col min="4141" max="4141" width="22.7109375" style="7" bestFit="1" customWidth="1"/>
    <col min="4142" max="4142" width="13" style="7" bestFit="1" customWidth="1"/>
    <col min="4143" max="4143" width="15.28515625" style="7" bestFit="1" customWidth="1"/>
    <col min="4144" max="4144" width="22.7109375" style="7" bestFit="1" customWidth="1"/>
    <col min="4145" max="4145" width="14.140625" style="7" bestFit="1" customWidth="1"/>
    <col min="4146" max="4146" width="14.28515625" style="7" bestFit="1" customWidth="1"/>
    <col min="4147" max="4147" width="19.42578125" style="7" bestFit="1" customWidth="1"/>
    <col min="4148" max="4148" width="14.140625" style="7" bestFit="1" customWidth="1"/>
    <col min="4149" max="4149" width="15.28515625" style="7" bestFit="1" customWidth="1"/>
    <col min="4150" max="4150" width="22.7109375" style="7" bestFit="1" customWidth="1"/>
    <col min="4151" max="4151" width="14.140625" style="7" bestFit="1" customWidth="1"/>
    <col min="4152" max="4152" width="13.28515625" style="7" bestFit="1" customWidth="1"/>
    <col min="4153" max="4153" width="22.7109375" style="7" bestFit="1" customWidth="1"/>
    <col min="4154" max="4154" width="14.140625" style="7" bestFit="1" customWidth="1"/>
    <col min="4155" max="4155" width="15.28515625" style="7" bestFit="1" customWidth="1"/>
    <col min="4156" max="4156" width="22.7109375" style="7" bestFit="1" customWidth="1"/>
    <col min="4157" max="4157" width="14.140625" style="7" bestFit="1" customWidth="1"/>
    <col min="4158" max="4158" width="15.28515625" style="7" bestFit="1" customWidth="1"/>
    <col min="4159" max="4159" width="19.42578125" style="7" bestFit="1" customWidth="1"/>
    <col min="4160" max="4160" width="14.140625" style="7" bestFit="1" customWidth="1"/>
    <col min="4161" max="4161" width="15.28515625" style="7" bestFit="1" customWidth="1"/>
    <col min="4162" max="4162" width="22.7109375" style="7" bestFit="1" customWidth="1"/>
    <col min="4163" max="4163" width="14.140625" style="7" bestFit="1" customWidth="1"/>
    <col min="4164" max="4164" width="14.28515625" style="7" bestFit="1" customWidth="1"/>
    <col min="4165" max="4165" width="22.7109375" style="7" bestFit="1" customWidth="1"/>
    <col min="4166" max="4166" width="14.140625" style="7" bestFit="1" customWidth="1"/>
    <col min="4167" max="4167" width="15.28515625" style="7" bestFit="1" customWidth="1"/>
    <col min="4168" max="4168" width="19.42578125" style="7" bestFit="1" customWidth="1"/>
    <col min="4169" max="4169" width="14.140625" style="7" bestFit="1" customWidth="1"/>
    <col min="4170" max="4170" width="15.28515625" style="7" bestFit="1" customWidth="1"/>
    <col min="4171" max="4171" width="22.7109375" style="7" bestFit="1" customWidth="1"/>
    <col min="4172" max="4172" width="14.140625" style="7" bestFit="1" customWidth="1"/>
    <col min="4173" max="4173" width="15.28515625" style="7" bestFit="1" customWidth="1"/>
    <col min="4174" max="4174" width="19.42578125" style="7" bestFit="1" customWidth="1"/>
    <col min="4175" max="4175" width="14.140625" style="7" bestFit="1" customWidth="1"/>
    <col min="4176" max="4176" width="15.28515625" style="7" bestFit="1" customWidth="1"/>
    <col min="4177" max="4177" width="22.7109375" style="7" bestFit="1" customWidth="1"/>
    <col min="4178" max="4178" width="14.140625" style="7" bestFit="1" customWidth="1"/>
    <col min="4179" max="4179" width="14.28515625" style="7" bestFit="1" customWidth="1"/>
    <col min="4180" max="4180" width="22.7109375" style="7" bestFit="1" customWidth="1"/>
    <col min="4181" max="4181" width="13" style="7" bestFit="1" customWidth="1"/>
    <col min="4182" max="4182" width="14.28515625" style="7" bestFit="1" customWidth="1"/>
    <col min="4183" max="4183" width="22.7109375" style="7" bestFit="1" customWidth="1"/>
    <col min="4184" max="4184" width="14.140625" style="7" bestFit="1" customWidth="1"/>
    <col min="4185" max="4185" width="12.28515625" style="7" bestFit="1" customWidth="1"/>
    <col min="4186" max="4186" width="22.7109375" style="7" bestFit="1" customWidth="1"/>
    <col min="4187" max="4187" width="14.140625" style="7" bestFit="1" customWidth="1"/>
    <col min="4188" max="4188" width="15.28515625" style="7" bestFit="1" customWidth="1"/>
    <col min="4189" max="4189" width="22.7109375" style="7" bestFit="1" customWidth="1"/>
    <col min="4190" max="4190" width="14.140625" style="7" bestFit="1" customWidth="1"/>
    <col min="4191" max="4191" width="14.28515625" style="7" bestFit="1" customWidth="1"/>
    <col min="4192" max="4192" width="19.42578125" style="7" bestFit="1" customWidth="1"/>
    <col min="4193" max="4193" width="14.140625" style="7" bestFit="1" customWidth="1"/>
    <col min="4194" max="4194" width="15.28515625" style="7" bestFit="1" customWidth="1"/>
    <col min="4195" max="4195" width="19.42578125" style="7" bestFit="1" customWidth="1"/>
    <col min="4196" max="4196" width="14.140625" style="7" bestFit="1" customWidth="1"/>
    <col min="4197" max="4197" width="15.28515625" style="7" bestFit="1" customWidth="1"/>
    <col min="4198" max="4198" width="19.42578125" style="7" bestFit="1" customWidth="1"/>
    <col min="4199" max="4199" width="14.140625" style="7" bestFit="1" customWidth="1"/>
    <col min="4200" max="4200" width="14.28515625" style="7" bestFit="1" customWidth="1"/>
    <col min="4201" max="4201" width="22.7109375" style="7" bestFit="1" customWidth="1"/>
    <col min="4202" max="4202" width="14.140625" style="7" bestFit="1" customWidth="1"/>
    <col min="4203" max="4203" width="15.28515625" style="7" bestFit="1" customWidth="1"/>
    <col min="4204" max="4204" width="19.42578125" style="7" bestFit="1" customWidth="1"/>
    <col min="4205" max="4205" width="14.140625" style="7" bestFit="1" customWidth="1"/>
    <col min="4206" max="4206" width="14.28515625" style="7" bestFit="1" customWidth="1"/>
    <col min="4207" max="4207" width="22.7109375" style="7" bestFit="1" customWidth="1"/>
    <col min="4208" max="4208" width="14.140625" style="7" bestFit="1" customWidth="1"/>
    <col min="4209" max="4209" width="15.28515625" style="7" bestFit="1" customWidth="1"/>
    <col min="4210" max="4210" width="19.42578125" style="7" bestFit="1" customWidth="1"/>
    <col min="4211" max="4211" width="14.140625" style="7" bestFit="1" customWidth="1"/>
    <col min="4212" max="4212" width="15.28515625" style="7" bestFit="1" customWidth="1"/>
    <col min="4213" max="4213" width="22.7109375" style="7" bestFit="1" customWidth="1"/>
    <col min="4214" max="4214" width="14.140625" style="7" bestFit="1" customWidth="1"/>
    <col min="4215" max="4215" width="14.28515625" style="7" bestFit="1" customWidth="1"/>
    <col min="4216" max="4216" width="22.7109375" style="7" bestFit="1" customWidth="1"/>
    <col min="4217" max="4217" width="14.140625" style="7" bestFit="1" customWidth="1"/>
    <col min="4218" max="4218" width="15.28515625" style="7" bestFit="1" customWidth="1"/>
    <col min="4219" max="4219" width="19.42578125" style="7" bestFit="1" customWidth="1"/>
    <col min="4220" max="4220" width="12" style="7" bestFit="1" customWidth="1"/>
    <col min="4221" max="4221" width="13.28515625" style="7" bestFit="1" customWidth="1"/>
    <col min="4222" max="4222" width="22.7109375" style="7" bestFit="1" customWidth="1"/>
    <col min="4223" max="4223" width="14.140625" style="7" bestFit="1" customWidth="1"/>
    <col min="4224" max="4224" width="14.28515625" style="7" bestFit="1" customWidth="1"/>
    <col min="4225" max="4225" width="19.42578125" style="7" bestFit="1" customWidth="1"/>
    <col min="4226" max="4226" width="14.140625" style="7" bestFit="1" customWidth="1"/>
    <col min="4227" max="4227" width="15.28515625" style="7" bestFit="1" customWidth="1"/>
    <col min="4228" max="4228" width="19.42578125" style="7" bestFit="1" customWidth="1"/>
    <col min="4229" max="4229" width="14.140625" style="7" bestFit="1" customWidth="1"/>
    <col min="4230" max="4230" width="15.28515625" style="7" bestFit="1" customWidth="1"/>
    <col min="4231" max="4231" width="19.42578125" style="7" bestFit="1" customWidth="1"/>
    <col min="4232" max="4232" width="14.140625" style="7" bestFit="1" customWidth="1"/>
    <col min="4233" max="4233" width="15.28515625" style="7" bestFit="1" customWidth="1"/>
    <col min="4234" max="4234" width="18.42578125" style="7" bestFit="1" customWidth="1"/>
    <col min="4235" max="4235" width="14.140625" style="7" bestFit="1" customWidth="1"/>
    <col min="4236" max="4236" width="14.28515625" style="7" bestFit="1" customWidth="1"/>
    <col min="4237" max="4237" width="19.42578125" style="7" bestFit="1" customWidth="1"/>
    <col min="4238" max="4238" width="14.140625" style="7" bestFit="1" customWidth="1"/>
    <col min="4239" max="4239" width="14.28515625" style="7" bestFit="1" customWidth="1"/>
    <col min="4240" max="4240" width="22.7109375" style="7" bestFit="1" customWidth="1"/>
    <col min="4241" max="4241" width="14.140625" style="7" bestFit="1" customWidth="1"/>
    <col min="4242" max="4242" width="15.28515625" style="7" bestFit="1" customWidth="1"/>
    <col min="4243" max="4243" width="19.42578125" style="7" bestFit="1" customWidth="1"/>
    <col min="4244" max="4244" width="14.140625" style="7" bestFit="1" customWidth="1"/>
    <col min="4245" max="4245" width="15.28515625" style="7" bestFit="1" customWidth="1"/>
    <col min="4246" max="4246" width="19.42578125" style="7" bestFit="1" customWidth="1"/>
    <col min="4247" max="4247" width="14.140625" style="7" bestFit="1" customWidth="1"/>
    <col min="4248" max="4248" width="15.28515625" style="7" bestFit="1" customWidth="1"/>
    <col min="4249" max="4249" width="19.42578125" style="7" bestFit="1" customWidth="1"/>
    <col min="4250" max="4250" width="14.140625" style="7" bestFit="1" customWidth="1"/>
    <col min="4251" max="4251" width="15.28515625" style="7" bestFit="1" customWidth="1"/>
    <col min="4252" max="4252" width="19.42578125" style="7" bestFit="1" customWidth="1"/>
    <col min="4253" max="4253" width="14.140625" style="7" bestFit="1" customWidth="1"/>
    <col min="4254" max="4254" width="14.28515625" style="7" bestFit="1" customWidth="1"/>
    <col min="4255" max="4255" width="19.42578125" style="7" bestFit="1" customWidth="1"/>
    <col min="4256" max="4256" width="14.140625" style="7" bestFit="1" customWidth="1"/>
    <col min="4257" max="4257" width="15.28515625" style="7" bestFit="1" customWidth="1"/>
    <col min="4258" max="4258" width="21.7109375" style="7" bestFit="1" customWidth="1"/>
    <col min="4259" max="4259" width="14.140625" style="7" bestFit="1" customWidth="1"/>
    <col min="4260" max="4260" width="15.28515625" style="7" bestFit="1" customWidth="1"/>
    <col min="4261" max="4261" width="19.42578125" style="7" bestFit="1" customWidth="1"/>
    <col min="4262" max="4262" width="14.140625" style="7" bestFit="1" customWidth="1"/>
    <col min="4263" max="4263" width="15.28515625" style="7" bestFit="1" customWidth="1"/>
    <col min="4264" max="4264" width="19.42578125" style="7" bestFit="1" customWidth="1"/>
    <col min="4265" max="4265" width="14.140625" style="7" bestFit="1" customWidth="1"/>
    <col min="4266" max="4266" width="15.28515625" style="7" bestFit="1" customWidth="1"/>
    <col min="4267" max="4267" width="22.7109375" style="7" bestFit="1" customWidth="1"/>
    <col min="4268" max="4268" width="14.140625" style="7" bestFit="1" customWidth="1"/>
    <col min="4269" max="4269" width="15.28515625" style="7" bestFit="1" customWidth="1"/>
    <col min="4270" max="4270" width="19.42578125" style="7" bestFit="1" customWidth="1"/>
    <col min="4271" max="4271" width="13" style="7" bestFit="1" customWidth="1"/>
    <col min="4272" max="4272" width="14.28515625" style="7" bestFit="1" customWidth="1"/>
    <col min="4273" max="4273" width="19.42578125" style="7" bestFit="1" customWidth="1"/>
    <col min="4274" max="4274" width="14.140625" style="7" bestFit="1" customWidth="1"/>
    <col min="4275" max="4275" width="15.28515625" style="7" bestFit="1" customWidth="1"/>
    <col min="4276" max="4276" width="18.42578125" style="7" bestFit="1" customWidth="1"/>
    <col min="4277" max="4277" width="14.140625" style="7" bestFit="1" customWidth="1"/>
    <col min="4278" max="4278" width="15.28515625" style="7" bestFit="1" customWidth="1"/>
    <col min="4279" max="4279" width="18.42578125" style="7" bestFit="1" customWidth="1"/>
    <col min="4280" max="4280" width="14.140625" style="7" bestFit="1" customWidth="1"/>
    <col min="4281" max="4281" width="14.28515625" style="7" bestFit="1" customWidth="1"/>
    <col min="4282" max="4282" width="22.7109375" style="7" bestFit="1" customWidth="1"/>
    <col min="4283" max="4283" width="14.140625" style="7" bestFit="1" customWidth="1"/>
    <col min="4284" max="4284" width="14.28515625" style="7" bestFit="1" customWidth="1"/>
    <col min="4285" max="4285" width="22.7109375" style="7" bestFit="1" customWidth="1"/>
    <col min="4286" max="4286" width="14.140625" style="7" bestFit="1" customWidth="1"/>
    <col min="4287" max="4287" width="14.28515625" style="7" bestFit="1" customWidth="1"/>
    <col min="4288" max="4288" width="18.42578125" style="7" bestFit="1" customWidth="1"/>
    <col min="4289" max="4289" width="14.140625" style="7" bestFit="1" customWidth="1"/>
    <col min="4290" max="4290" width="13.28515625" style="7" bestFit="1" customWidth="1"/>
    <col min="4291" max="4291" width="18.42578125" style="7" bestFit="1" customWidth="1"/>
    <col min="4292" max="4292" width="14.140625" style="7" bestFit="1" customWidth="1"/>
    <col min="4293" max="4293" width="15.28515625" style="7" bestFit="1" customWidth="1"/>
    <col min="4294" max="4294" width="19.42578125" style="7" bestFit="1" customWidth="1"/>
    <col min="4295" max="4295" width="14.140625" style="7" bestFit="1" customWidth="1"/>
    <col min="4296" max="4296" width="14.28515625" style="7" bestFit="1" customWidth="1"/>
    <col min="4297" max="4297" width="18.42578125" style="7" bestFit="1" customWidth="1"/>
    <col min="4298" max="4298" width="14.140625" style="7" bestFit="1" customWidth="1"/>
    <col min="4299" max="4299" width="14.28515625" style="7" bestFit="1" customWidth="1"/>
    <col min="4300" max="4300" width="19.42578125" style="7" bestFit="1" customWidth="1"/>
    <col min="4301" max="4301" width="14.140625" style="7" bestFit="1" customWidth="1"/>
    <col min="4302" max="4302" width="15.28515625" style="7" bestFit="1" customWidth="1"/>
    <col min="4303" max="4303" width="19.42578125" style="7" bestFit="1" customWidth="1"/>
    <col min="4304" max="4304" width="14.140625" style="7" bestFit="1" customWidth="1"/>
    <col min="4305" max="4305" width="14.28515625" style="7" bestFit="1" customWidth="1"/>
    <col min="4306" max="4306" width="22.7109375" style="7" bestFit="1" customWidth="1"/>
    <col min="4307" max="4307" width="14.140625" style="7" bestFit="1" customWidth="1"/>
    <col min="4308" max="4308" width="12.28515625" style="7" bestFit="1" customWidth="1"/>
    <col min="4309" max="4309" width="22.7109375" style="7" bestFit="1" customWidth="1"/>
    <col min="4310" max="4310" width="14.140625" style="7" bestFit="1" customWidth="1"/>
    <col min="4311" max="4311" width="14.28515625" style="7" bestFit="1" customWidth="1"/>
    <col min="4312" max="4312" width="18.42578125" style="7" bestFit="1" customWidth="1"/>
    <col min="4313" max="4313" width="14.140625" style="7" bestFit="1" customWidth="1"/>
    <col min="4314" max="4314" width="14.28515625" style="7" bestFit="1" customWidth="1"/>
    <col min="4315" max="4315" width="22.7109375" style="7" bestFit="1" customWidth="1"/>
    <col min="4316" max="4316" width="14.140625" style="7" bestFit="1" customWidth="1"/>
    <col min="4317" max="4317" width="15.28515625" style="7" bestFit="1" customWidth="1"/>
    <col min="4318" max="4318" width="19.42578125" style="7" bestFit="1" customWidth="1"/>
    <col min="4319" max="4319" width="14.140625" style="7" bestFit="1" customWidth="1"/>
    <col min="4320" max="4320" width="14.28515625" style="7" bestFit="1" customWidth="1"/>
    <col min="4321" max="4321" width="19.42578125" style="7" bestFit="1" customWidth="1"/>
    <col min="4322" max="4322" width="14.140625" style="7" bestFit="1" customWidth="1"/>
    <col min="4323" max="4323" width="15.28515625" style="7" bestFit="1" customWidth="1"/>
    <col min="4324" max="4324" width="22.7109375" style="7" bestFit="1" customWidth="1"/>
    <col min="4325" max="4325" width="14.140625" style="7" bestFit="1" customWidth="1"/>
    <col min="4326" max="4326" width="13.28515625" style="7" bestFit="1" customWidth="1"/>
    <col min="4327" max="4327" width="22.7109375" style="7" bestFit="1" customWidth="1"/>
    <col min="4328" max="4328" width="14.140625" style="7" bestFit="1" customWidth="1"/>
    <col min="4329" max="4329" width="14.28515625" style="7" bestFit="1" customWidth="1"/>
    <col min="4330" max="4330" width="19.42578125" style="7" bestFit="1" customWidth="1"/>
    <col min="4331" max="4331" width="14.140625" style="7" bestFit="1" customWidth="1"/>
    <col min="4332" max="4332" width="15.28515625" style="7" bestFit="1" customWidth="1"/>
    <col min="4333" max="4333" width="18.42578125" style="7" bestFit="1" customWidth="1"/>
    <col min="4334" max="4334" width="14.140625" style="7" bestFit="1" customWidth="1"/>
    <col min="4335" max="4335" width="14.28515625" style="7" bestFit="1" customWidth="1"/>
    <col min="4336" max="4336" width="22.7109375" style="7" bestFit="1" customWidth="1"/>
    <col min="4337" max="4337" width="14.140625" style="7" bestFit="1" customWidth="1"/>
    <col min="4338" max="4338" width="15.28515625" style="7" bestFit="1" customWidth="1"/>
    <col min="4339" max="4339" width="22.7109375" style="7" bestFit="1" customWidth="1"/>
    <col min="4340" max="4340" width="14.140625" style="7" bestFit="1" customWidth="1"/>
    <col min="4341" max="4341" width="15.28515625" style="7" bestFit="1" customWidth="1"/>
    <col min="4342" max="4342" width="22.7109375" style="7" bestFit="1" customWidth="1"/>
    <col min="4343" max="4343" width="13" style="7" bestFit="1" customWidth="1"/>
    <col min="4344" max="4344" width="15.28515625" style="7" bestFit="1" customWidth="1"/>
    <col min="4345" max="4345" width="22.7109375" style="7" bestFit="1" customWidth="1"/>
    <col min="4346" max="4346" width="14.140625" style="7" bestFit="1" customWidth="1"/>
    <col min="4347" max="4347" width="15.28515625" style="7" bestFit="1" customWidth="1"/>
    <col min="4348" max="4348" width="19.42578125" style="7" bestFit="1" customWidth="1"/>
    <col min="4349" max="4349" width="14.140625" style="7" bestFit="1" customWidth="1"/>
    <col min="4350" max="4350" width="15.28515625" style="7" bestFit="1" customWidth="1"/>
    <col min="4351" max="4351" width="22.7109375" style="7" bestFit="1" customWidth="1"/>
    <col min="4352" max="4352" width="14.140625" style="7" bestFit="1" customWidth="1"/>
    <col min="4353" max="4353" width="12.7109375" style="7" bestFit="1" customWidth="1"/>
    <col min="4354" max="4354" width="19.42578125" style="7" bestFit="1" customWidth="1"/>
    <col min="4355" max="4355" width="14.140625" style="7" bestFit="1" customWidth="1"/>
    <col min="4356" max="4356" width="15.28515625" style="7" bestFit="1" customWidth="1"/>
    <col min="4357" max="4357" width="19.42578125" style="7" bestFit="1" customWidth="1"/>
    <col min="4358" max="4358" width="14.140625" style="7" bestFit="1" customWidth="1"/>
    <col min="4359" max="4359" width="13.28515625" style="7" bestFit="1" customWidth="1"/>
    <col min="4360" max="4360" width="20.5703125" style="7" bestFit="1" customWidth="1"/>
    <col min="4361" max="4361" width="14.140625" style="7" bestFit="1" customWidth="1"/>
    <col min="4362" max="4362" width="14.28515625" style="7" bestFit="1" customWidth="1"/>
    <col min="4363" max="4363" width="19.42578125" style="7" bestFit="1" customWidth="1"/>
    <col min="4364" max="4364" width="14.140625" style="7" bestFit="1" customWidth="1"/>
    <col min="4365" max="4365" width="13.28515625" style="7" bestFit="1" customWidth="1"/>
    <col min="4366" max="4366" width="22.7109375" style="7" bestFit="1" customWidth="1"/>
    <col min="4367" max="4367" width="14.140625" style="7" bestFit="1" customWidth="1"/>
    <col min="4368" max="4368" width="15.28515625" style="7" bestFit="1" customWidth="1"/>
    <col min="4369" max="4369" width="19.42578125" style="7" bestFit="1" customWidth="1"/>
    <col min="4370" max="4370" width="14.140625" style="7" bestFit="1" customWidth="1"/>
    <col min="4371" max="4371" width="15.28515625" style="7" bestFit="1" customWidth="1"/>
    <col min="4372" max="4372" width="18.42578125" style="7" bestFit="1" customWidth="1"/>
    <col min="4373" max="4373" width="14.140625" style="7" bestFit="1" customWidth="1"/>
    <col min="4374" max="4374" width="13.28515625" style="7" bestFit="1" customWidth="1"/>
    <col min="4375" max="4375" width="22.7109375" style="7" bestFit="1" customWidth="1"/>
    <col min="4376" max="4376" width="14.140625" style="7" bestFit="1" customWidth="1"/>
    <col min="4377" max="4377" width="15.28515625" style="7" bestFit="1" customWidth="1"/>
    <col min="4378" max="4378" width="19.42578125" style="7" bestFit="1" customWidth="1"/>
    <col min="4379" max="4379" width="14.140625" style="7" bestFit="1" customWidth="1"/>
    <col min="4380" max="4380" width="15.28515625" style="7" bestFit="1" customWidth="1"/>
    <col min="4381" max="4381" width="19.42578125" style="7" bestFit="1" customWidth="1"/>
    <col min="4382" max="4382" width="14.140625" style="7" bestFit="1" customWidth="1"/>
    <col min="4383" max="4383" width="14.28515625" style="7" bestFit="1" customWidth="1"/>
    <col min="4384" max="4384" width="19.42578125" style="7" bestFit="1" customWidth="1"/>
    <col min="4385" max="4385" width="14.140625" style="7" bestFit="1" customWidth="1"/>
    <col min="4386" max="4386" width="14.28515625" style="7" bestFit="1" customWidth="1"/>
    <col min="4387" max="4387" width="18.42578125" style="7" bestFit="1" customWidth="1"/>
    <col min="4388" max="4388" width="14.140625" style="7" bestFit="1" customWidth="1"/>
    <col min="4389" max="4389" width="14.28515625" style="7" bestFit="1" customWidth="1"/>
    <col min="4390" max="4390" width="19.42578125" style="7" bestFit="1" customWidth="1"/>
    <col min="4391" max="4391" width="14.140625" style="7" bestFit="1" customWidth="1"/>
    <col min="4392" max="4392" width="15.28515625" style="7" bestFit="1" customWidth="1"/>
    <col min="4393" max="4393" width="19.42578125" style="7" bestFit="1" customWidth="1"/>
    <col min="4394" max="4394" width="14.140625" style="7" bestFit="1" customWidth="1"/>
    <col min="4395" max="4395" width="14.28515625" style="7" bestFit="1" customWidth="1"/>
    <col min="4396" max="4396" width="19.42578125" style="7" bestFit="1" customWidth="1"/>
    <col min="4397" max="4397" width="13" style="7" bestFit="1" customWidth="1"/>
    <col min="4398" max="4398" width="15.28515625" style="7" bestFit="1" customWidth="1"/>
    <col min="4399" max="4399" width="19.42578125" style="7" bestFit="1" customWidth="1"/>
    <col min="4400" max="4400" width="14.140625" style="7" bestFit="1" customWidth="1"/>
    <col min="4401" max="4401" width="12.7109375" style="7" bestFit="1" customWidth="1"/>
    <col min="4402" max="4402" width="19.42578125" style="7" bestFit="1" customWidth="1"/>
    <col min="4403" max="4403" width="14.140625" style="7" bestFit="1" customWidth="1"/>
    <col min="4404" max="4404" width="15.28515625" style="7" bestFit="1" customWidth="1"/>
    <col min="4405" max="4405" width="19.42578125" style="7" bestFit="1" customWidth="1"/>
    <col min="4406" max="4406" width="14.140625" style="7" bestFit="1" customWidth="1"/>
    <col min="4407" max="4407" width="14.28515625" style="7" bestFit="1" customWidth="1"/>
    <col min="4408" max="4408" width="19.42578125" style="7" bestFit="1" customWidth="1"/>
    <col min="4409" max="4409" width="14.140625" style="7" bestFit="1" customWidth="1"/>
    <col min="4410" max="4410" width="14.28515625" style="7" bestFit="1" customWidth="1"/>
    <col min="4411" max="4411" width="19.42578125" style="7" bestFit="1" customWidth="1"/>
    <col min="4412" max="4412" width="14.140625" style="7" bestFit="1" customWidth="1"/>
    <col min="4413" max="4413" width="14.28515625" style="7" bestFit="1" customWidth="1"/>
    <col min="4414" max="4414" width="19.42578125" style="7" bestFit="1" customWidth="1"/>
    <col min="4415" max="4415" width="14.140625" style="7" bestFit="1" customWidth="1"/>
    <col min="4416" max="4416" width="14.28515625" style="7" bestFit="1" customWidth="1"/>
    <col min="4417" max="4417" width="19.42578125" style="7" bestFit="1" customWidth="1"/>
    <col min="4418" max="4418" width="14.140625" style="7" bestFit="1" customWidth="1"/>
    <col min="4419" max="4419" width="14.28515625" style="7" bestFit="1" customWidth="1"/>
    <col min="4420" max="4420" width="19.42578125" style="7" bestFit="1" customWidth="1"/>
    <col min="4421" max="4421" width="14.140625" style="7" bestFit="1" customWidth="1"/>
    <col min="4422" max="4422" width="12.7109375" style="7" bestFit="1" customWidth="1"/>
    <col min="4423" max="4423" width="19.42578125" style="7" bestFit="1" customWidth="1"/>
    <col min="4424" max="4424" width="14.140625" style="7" bestFit="1" customWidth="1"/>
    <col min="4425" max="4425" width="15.28515625" style="7" bestFit="1" customWidth="1"/>
    <col min="4426" max="4426" width="19.42578125" style="7" bestFit="1" customWidth="1"/>
    <col min="4427" max="4427" width="14.140625" style="7" bestFit="1" customWidth="1"/>
    <col min="4428" max="4428" width="15.28515625" style="7" bestFit="1" customWidth="1"/>
    <col min="4429" max="4429" width="22.7109375" style="7" bestFit="1" customWidth="1"/>
    <col min="4430" max="4430" width="14.140625" style="7" bestFit="1" customWidth="1"/>
    <col min="4431" max="4431" width="15.28515625" style="7" bestFit="1" customWidth="1"/>
    <col min="4432" max="4432" width="19.42578125" style="7" bestFit="1" customWidth="1"/>
    <col min="4433" max="4433" width="14.140625" style="7" bestFit="1" customWidth="1"/>
    <col min="4434" max="4434" width="13.28515625" style="7" bestFit="1" customWidth="1"/>
    <col min="4435" max="4435" width="19.42578125" style="7" bestFit="1" customWidth="1"/>
    <col min="4436" max="4436" width="14.140625" style="7" bestFit="1" customWidth="1"/>
    <col min="4437" max="4437" width="15.28515625" style="7" bestFit="1" customWidth="1"/>
    <col min="4438" max="4438" width="19.42578125" style="7" bestFit="1" customWidth="1"/>
    <col min="4439" max="4439" width="14.140625" style="7" bestFit="1" customWidth="1"/>
    <col min="4440" max="4440" width="15.28515625" style="7" bestFit="1" customWidth="1"/>
    <col min="4441" max="4441" width="19.42578125" style="7" bestFit="1" customWidth="1"/>
    <col min="4442" max="4442" width="14.140625" style="7" bestFit="1" customWidth="1"/>
    <col min="4443" max="4443" width="15.28515625" style="7" bestFit="1" customWidth="1"/>
    <col min="4444" max="4444" width="22.7109375" style="7" bestFit="1" customWidth="1"/>
    <col min="4445" max="4445" width="14.140625" style="7" bestFit="1" customWidth="1"/>
    <col min="4446" max="4446" width="14.28515625" style="7" bestFit="1" customWidth="1"/>
    <col min="4447" max="4447" width="19.42578125" style="7" bestFit="1" customWidth="1"/>
    <col min="4448" max="4448" width="14.140625" style="7" bestFit="1" customWidth="1"/>
    <col min="4449" max="4449" width="15.28515625" style="7" bestFit="1" customWidth="1"/>
    <col min="4450" max="4450" width="22.7109375" style="7" bestFit="1" customWidth="1"/>
    <col min="4451" max="4451" width="14.140625" style="7" bestFit="1" customWidth="1"/>
    <col min="4452" max="4452" width="15.28515625" style="7" bestFit="1" customWidth="1"/>
    <col min="4453" max="4453" width="19.42578125" style="7" bestFit="1" customWidth="1"/>
    <col min="4454" max="4454" width="14.140625" style="7" bestFit="1" customWidth="1"/>
    <col min="4455" max="4455" width="13.28515625" style="7" bestFit="1" customWidth="1"/>
    <col min="4456" max="4456" width="19.42578125" style="7" bestFit="1" customWidth="1"/>
    <col min="4457" max="4457" width="14.140625" style="7" bestFit="1" customWidth="1"/>
    <col min="4458" max="4458" width="15.28515625" style="7" bestFit="1" customWidth="1"/>
    <col min="4459" max="4459" width="19.42578125" style="7" bestFit="1" customWidth="1"/>
    <col min="4460" max="4460" width="14.140625" style="7" bestFit="1" customWidth="1"/>
    <col min="4461" max="4461" width="14.28515625" style="7" bestFit="1" customWidth="1"/>
    <col min="4462" max="4462" width="19.42578125" style="7" bestFit="1" customWidth="1"/>
    <col min="4463" max="4463" width="14.140625" style="7" bestFit="1" customWidth="1"/>
    <col min="4464" max="4464" width="15.28515625" style="7" bestFit="1" customWidth="1"/>
    <col min="4465" max="4465" width="22.7109375" style="7" bestFit="1" customWidth="1"/>
    <col min="4466" max="4466" width="14.140625" style="7" bestFit="1" customWidth="1"/>
    <col min="4467" max="4467" width="15.28515625" style="7" bestFit="1" customWidth="1"/>
    <col min="4468" max="4468" width="18.42578125" style="7" bestFit="1" customWidth="1"/>
    <col min="4469" max="4469" width="14.140625" style="7" bestFit="1" customWidth="1"/>
    <col min="4470" max="4470" width="15.28515625" style="7" bestFit="1" customWidth="1"/>
    <col min="4471" max="4471" width="19.42578125" style="7" bestFit="1" customWidth="1"/>
    <col min="4472" max="4472" width="13" style="7" bestFit="1" customWidth="1"/>
    <col min="4473" max="4473" width="15.28515625" style="7" bestFit="1" customWidth="1"/>
    <col min="4474" max="4474" width="19.42578125" style="7" bestFit="1" customWidth="1"/>
    <col min="4475" max="4475" width="14.140625" style="7" bestFit="1" customWidth="1"/>
    <col min="4476" max="4476" width="15.28515625" style="7" bestFit="1" customWidth="1"/>
    <col min="4477" max="4477" width="22.7109375" style="7" bestFit="1" customWidth="1"/>
    <col min="4478" max="4478" width="14.140625" style="7" bestFit="1" customWidth="1"/>
    <col min="4479" max="4479" width="14.28515625" style="7" bestFit="1" customWidth="1"/>
    <col min="4480" max="4480" width="22.7109375" style="7" bestFit="1" customWidth="1"/>
    <col min="4481" max="4481" width="14.140625" style="7" bestFit="1" customWidth="1"/>
    <col min="4482" max="4482" width="14.28515625" style="7" bestFit="1" customWidth="1"/>
    <col min="4483" max="4483" width="18.42578125" style="7" bestFit="1" customWidth="1"/>
    <col min="4484" max="4484" width="14.140625" style="7" bestFit="1" customWidth="1"/>
    <col min="4485" max="4485" width="15.28515625" style="7" bestFit="1" customWidth="1"/>
    <col min="4486" max="4486" width="19.42578125" style="7" bestFit="1" customWidth="1"/>
    <col min="4487" max="4487" width="14.140625" style="7" bestFit="1" customWidth="1"/>
    <col min="4488" max="4488" width="14.28515625" style="7" bestFit="1" customWidth="1"/>
    <col min="4489" max="4489" width="19.42578125" style="7" bestFit="1" customWidth="1"/>
    <col min="4490" max="4490" width="14.140625" style="7" bestFit="1" customWidth="1"/>
    <col min="4491" max="4491" width="14.28515625" style="7" bestFit="1" customWidth="1"/>
    <col min="4492" max="4492" width="19.42578125" style="7" bestFit="1" customWidth="1"/>
    <col min="4493" max="4493" width="14.140625" style="7" bestFit="1" customWidth="1"/>
    <col min="4494" max="4494" width="15.28515625" style="7" bestFit="1" customWidth="1"/>
    <col min="4495" max="4495" width="19.42578125" style="7" bestFit="1" customWidth="1"/>
    <col min="4496" max="4496" width="14.140625" style="7" bestFit="1" customWidth="1"/>
    <col min="4497" max="4497" width="14.28515625" style="7" bestFit="1" customWidth="1"/>
    <col min="4498" max="4498" width="19.42578125" style="7" bestFit="1" customWidth="1"/>
    <col min="4499" max="4499" width="14.140625" style="7" bestFit="1" customWidth="1"/>
    <col min="4500" max="4500" width="13.28515625" style="7" bestFit="1" customWidth="1"/>
    <col min="4501" max="4501" width="19.42578125" style="7" bestFit="1" customWidth="1"/>
    <col min="4502" max="4502" width="14.140625" style="7" bestFit="1" customWidth="1"/>
    <col min="4503" max="4503" width="15.28515625" style="7" bestFit="1" customWidth="1"/>
    <col min="4504" max="4504" width="22.7109375" style="7" bestFit="1" customWidth="1"/>
    <col min="4505" max="4505" width="14.140625" style="7" bestFit="1" customWidth="1"/>
    <col min="4506" max="4506" width="15.28515625" style="7" bestFit="1" customWidth="1"/>
    <col min="4507" max="4507" width="22.7109375" style="7" bestFit="1" customWidth="1"/>
    <col min="4508" max="4508" width="14.140625" style="7" bestFit="1" customWidth="1"/>
    <col min="4509" max="4509" width="14.28515625" style="7" bestFit="1" customWidth="1"/>
    <col min="4510" max="4510" width="19.42578125" style="7" bestFit="1" customWidth="1"/>
    <col min="4511" max="4511" width="14.140625" style="7" bestFit="1" customWidth="1"/>
    <col min="4512" max="4512" width="15.28515625" style="7" bestFit="1" customWidth="1"/>
    <col min="4513" max="4513" width="22.7109375" style="7" bestFit="1" customWidth="1"/>
    <col min="4514" max="4514" width="14.140625" style="7" bestFit="1" customWidth="1"/>
    <col min="4515" max="4515" width="15.28515625" style="7" bestFit="1" customWidth="1"/>
    <col min="4516" max="4516" width="19.42578125" style="7" bestFit="1" customWidth="1"/>
    <col min="4517" max="4517" width="14.140625" style="7" bestFit="1" customWidth="1"/>
    <col min="4518" max="4518" width="15.28515625" style="7" bestFit="1" customWidth="1"/>
    <col min="4519" max="4519" width="19.42578125" style="7" bestFit="1" customWidth="1"/>
    <col min="4520" max="4520" width="14.140625" style="7" bestFit="1" customWidth="1"/>
    <col min="4521" max="4521" width="15.28515625" style="7" bestFit="1" customWidth="1"/>
    <col min="4522" max="4522" width="22.7109375" style="7" bestFit="1" customWidth="1"/>
    <col min="4523" max="4523" width="14.140625" style="7" bestFit="1" customWidth="1"/>
    <col min="4524" max="4524" width="14.28515625" style="7" bestFit="1" customWidth="1"/>
    <col min="4525" max="4525" width="19.42578125" style="7" bestFit="1" customWidth="1"/>
    <col min="4526" max="4526" width="14.140625" style="7" bestFit="1" customWidth="1"/>
    <col min="4527" max="4527" width="12.7109375" style="7" bestFit="1" customWidth="1"/>
    <col min="4528" max="4528" width="21.7109375" style="7" bestFit="1" customWidth="1"/>
    <col min="4529" max="4529" width="14.140625" style="7" bestFit="1" customWidth="1"/>
    <col min="4530" max="4530" width="15.28515625" style="7" bestFit="1" customWidth="1"/>
    <col min="4531" max="4531" width="19.42578125" style="7" bestFit="1" customWidth="1"/>
    <col min="4532" max="4532" width="14.140625" style="7" bestFit="1" customWidth="1"/>
    <col min="4533" max="4533" width="15.28515625" style="7" bestFit="1" customWidth="1"/>
    <col min="4534" max="4534" width="22.7109375" style="7" bestFit="1" customWidth="1"/>
    <col min="4535" max="4535" width="14.140625" style="7" bestFit="1" customWidth="1"/>
    <col min="4536" max="4536" width="15.28515625" style="7" bestFit="1" customWidth="1"/>
    <col min="4537" max="4537" width="19.42578125" style="7" bestFit="1" customWidth="1"/>
    <col min="4538" max="4538" width="13" style="7" bestFit="1" customWidth="1"/>
    <col min="4539" max="4539" width="15.28515625" style="7" bestFit="1" customWidth="1"/>
    <col min="4540" max="4540" width="18.42578125" style="7" bestFit="1" customWidth="1"/>
    <col min="4541" max="4541" width="13" style="7" bestFit="1" customWidth="1"/>
    <col min="4542" max="4542" width="14.28515625" style="7" bestFit="1" customWidth="1"/>
    <col min="4543" max="4543" width="22.7109375" style="7" bestFit="1" customWidth="1"/>
    <col min="4544" max="4544" width="14.140625" style="7" bestFit="1" customWidth="1"/>
    <col min="4545" max="4545" width="13.28515625" style="7" bestFit="1" customWidth="1"/>
    <col min="4546" max="4546" width="19.42578125" style="7" bestFit="1" customWidth="1"/>
    <col min="4547" max="4547" width="14.140625" style="7" bestFit="1" customWidth="1"/>
    <col min="4548" max="4548" width="15.28515625" style="7" bestFit="1" customWidth="1"/>
    <col min="4549" max="4549" width="19.42578125" style="7" bestFit="1" customWidth="1"/>
    <col min="4550" max="4550" width="13" style="7" bestFit="1" customWidth="1"/>
    <col min="4551" max="4551" width="14.28515625" style="7" bestFit="1" customWidth="1"/>
    <col min="4552" max="4552" width="19.42578125" style="7" bestFit="1" customWidth="1"/>
    <col min="4553" max="4553" width="14.140625" style="7" bestFit="1" customWidth="1"/>
    <col min="4554" max="4554" width="15.28515625" style="7" bestFit="1" customWidth="1"/>
    <col min="4555" max="4555" width="19.42578125" style="7" bestFit="1" customWidth="1"/>
    <col min="4556" max="4556" width="14.140625" style="7" bestFit="1" customWidth="1"/>
    <col min="4557" max="4557" width="14.28515625" style="7" bestFit="1" customWidth="1"/>
    <col min="4558" max="4558" width="22.7109375" style="7" bestFit="1" customWidth="1"/>
    <col min="4559" max="4559" width="14.140625" style="7" bestFit="1" customWidth="1"/>
    <col min="4560" max="4560" width="15.28515625" style="7" bestFit="1" customWidth="1"/>
    <col min="4561" max="4561" width="22.7109375" style="7" bestFit="1" customWidth="1"/>
    <col min="4562" max="4562" width="14.140625" style="7" bestFit="1" customWidth="1"/>
    <col min="4563" max="4563" width="14.28515625" style="7" bestFit="1" customWidth="1"/>
    <col min="4564" max="4564" width="22.7109375" style="7" bestFit="1" customWidth="1"/>
    <col min="4565" max="4565" width="14.140625" style="7" bestFit="1" customWidth="1"/>
    <col min="4566" max="4566" width="14.28515625" style="7" bestFit="1" customWidth="1"/>
    <col min="4567" max="4567" width="22.7109375" style="7" bestFit="1" customWidth="1"/>
    <col min="4568" max="4568" width="14.140625" style="7" bestFit="1" customWidth="1"/>
    <col min="4569" max="4569" width="14.28515625" style="7" bestFit="1" customWidth="1"/>
    <col min="4570" max="4570" width="19.42578125" style="7" bestFit="1" customWidth="1"/>
    <col min="4571" max="4571" width="14.140625" style="7" bestFit="1" customWidth="1"/>
    <col min="4572" max="4572" width="15.28515625" style="7" bestFit="1" customWidth="1"/>
    <col min="4573" max="4573" width="19.42578125" style="7" bestFit="1" customWidth="1"/>
    <col min="4574" max="4574" width="14.140625" style="7" bestFit="1" customWidth="1"/>
    <col min="4575" max="4575" width="13.28515625" style="7" bestFit="1" customWidth="1"/>
    <col min="4576" max="4576" width="19.42578125" style="7" bestFit="1" customWidth="1"/>
    <col min="4577" max="4577" width="14.140625" style="7" bestFit="1" customWidth="1"/>
    <col min="4578" max="4578" width="15.28515625" style="7" bestFit="1" customWidth="1"/>
    <col min="4579" max="4579" width="19.42578125" style="7" bestFit="1" customWidth="1"/>
    <col min="4580" max="4580" width="14.140625" style="7" bestFit="1" customWidth="1"/>
    <col min="4581" max="4581" width="15.28515625" style="7" bestFit="1" customWidth="1"/>
    <col min="4582" max="4582" width="17.28515625" style="7" bestFit="1" customWidth="1"/>
    <col min="4583" max="4583" width="13" style="7" bestFit="1" customWidth="1"/>
    <col min="4584" max="4584" width="15.28515625" style="7" bestFit="1" customWidth="1"/>
    <col min="4585" max="4585" width="19.42578125" style="7" bestFit="1" customWidth="1"/>
    <col min="4586" max="4586" width="13" style="7" bestFit="1" customWidth="1"/>
    <col min="4587" max="4587" width="15.28515625" style="7" bestFit="1" customWidth="1"/>
    <col min="4588" max="4588" width="22.7109375" style="7" bestFit="1" customWidth="1"/>
    <col min="4589" max="4589" width="14.140625" style="7" bestFit="1" customWidth="1"/>
    <col min="4590" max="4590" width="15.28515625" style="7" bestFit="1" customWidth="1"/>
    <col min="4591" max="4591" width="19.42578125" style="7" bestFit="1" customWidth="1"/>
    <col min="4592" max="4592" width="14.140625" style="7" bestFit="1" customWidth="1"/>
    <col min="4593" max="4593" width="13.28515625" style="7" bestFit="1" customWidth="1"/>
    <col min="4594" max="4594" width="22.7109375" style="7" bestFit="1" customWidth="1"/>
    <col min="4595" max="4595" width="14.140625" style="7" bestFit="1" customWidth="1"/>
    <col min="4596" max="4596" width="15.28515625" style="7" bestFit="1" customWidth="1"/>
    <col min="4597" max="4597" width="19.42578125" style="7" bestFit="1" customWidth="1"/>
    <col min="4598" max="4598" width="14.140625" style="7" bestFit="1" customWidth="1"/>
    <col min="4599" max="4599" width="14.28515625" style="7" bestFit="1" customWidth="1"/>
    <col min="4600" max="4600" width="19.42578125" style="7" bestFit="1" customWidth="1"/>
    <col min="4601" max="4601" width="14.140625" style="7" bestFit="1" customWidth="1"/>
    <col min="4602" max="4602" width="14.28515625" style="7" bestFit="1" customWidth="1"/>
    <col min="4603" max="4603" width="22.7109375" style="7" bestFit="1" customWidth="1"/>
    <col min="4604" max="4604" width="14.140625" style="7" bestFit="1" customWidth="1"/>
    <col min="4605" max="4605" width="15.28515625" style="7" bestFit="1" customWidth="1"/>
    <col min="4606" max="4606" width="19.42578125" style="7" bestFit="1" customWidth="1"/>
    <col min="4607" max="4607" width="14.140625" style="7" bestFit="1" customWidth="1"/>
    <col min="4608" max="4608" width="14.28515625" style="7" bestFit="1" customWidth="1"/>
    <col min="4609" max="4609" width="22.7109375" style="7" bestFit="1" customWidth="1"/>
    <col min="4610" max="4610" width="14.140625" style="7" bestFit="1" customWidth="1"/>
    <col min="4611" max="4611" width="13.28515625" style="7" bestFit="1" customWidth="1"/>
    <col min="4612" max="4612" width="19.42578125" style="7" bestFit="1" customWidth="1"/>
    <col min="4613" max="4613" width="14.140625" style="7" bestFit="1" customWidth="1"/>
    <col min="4614" max="4614" width="14.28515625" style="7" bestFit="1" customWidth="1"/>
    <col min="4615" max="4615" width="22.7109375" style="7" bestFit="1" customWidth="1"/>
    <col min="4616" max="4616" width="14.140625" style="7" bestFit="1" customWidth="1"/>
    <col min="4617" max="4617" width="15.28515625" style="7" bestFit="1" customWidth="1"/>
    <col min="4618" max="4618" width="19.42578125" style="7" bestFit="1" customWidth="1"/>
    <col min="4619" max="4619" width="13" style="7" bestFit="1" customWidth="1"/>
    <col min="4620" max="4620" width="13.28515625" style="7" bestFit="1" customWidth="1"/>
    <col min="4621" max="4621" width="19.42578125" style="7" bestFit="1" customWidth="1"/>
    <col min="4622" max="4622" width="14.140625" style="7" bestFit="1" customWidth="1"/>
    <col min="4623" max="4623" width="15.28515625" style="7" bestFit="1" customWidth="1"/>
    <col min="4624" max="4624" width="19.42578125" style="7" bestFit="1" customWidth="1"/>
    <col min="4625" max="4625" width="14.140625" style="7" bestFit="1" customWidth="1"/>
    <col min="4626" max="4626" width="14.28515625" style="7" bestFit="1" customWidth="1"/>
    <col min="4627" max="4627" width="19.42578125" style="7" bestFit="1" customWidth="1"/>
    <col min="4628" max="4628" width="14.140625" style="7" bestFit="1" customWidth="1"/>
    <col min="4629" max="4629" width="15.28515625" style="7" bestFit="1" customWidth="1"/>
    <col min="4630" max="4630" width="19.42578125" style="7" bestFit="1" customWidth="1"/>
    <col min="4631" max="4631" width="14.140625" style="7" bestFit="1" customWidth="1"/>
    <col min="4632" max="4632" width="15.28515625" style="7" bestFit="1" customWidth="1"/>
    <col min="4633" max="4633" width="21.7109375" style="7" bestFit="1" customWidth="1"/>
    <col min="4634" max="4634" width="14.140625" style="7" bestFit="1" customWidth="1"/>
    <col min="4635" max="4635" width="14.28515625" style="7" bestFit="1" customWidth="1"/>
    <col min="4636" max="4636" width="19.42578125" style="7" bestFit="1" customWidth="1"/>
    <col min="4637" max="4637" width="14.140625" style="7" bestFit="1" customWidth="1"/>
    <col min="4638" max="4638" width="15.28515625" style="7" bestFit="1" customWidth="1"/>
    <col min="4639" max="4639" width="19.42578125" style="7" bestFit="1" customWidth="1"/>
    <col min="4640" max="4640" width="13" style="7" bestFit="1" customWidth="1"/>
    <col min="4641" max="4641" width="15.28515625" style="7" bestFit="1" customWidth="1"/>
    <col min="4642" max="4642" width="19.42578125" style="7" bestFit="1" customWidth="1"/>
    <col min="4643" max="4643" width="14.140625" style="7" bestFit="1" customWidth="1"/>
    <col min="4644" max="4644" width="14.28515625" style="7" bestFit="1" customWidth="1"/>
    <col min="4645" max="4645" width="19.42578125" style="7" bestFit="1" customWidth="1"/>
    <col min="4646" max="4646" width="14.140625" style="7" bestFit="1" customWidth="1"/>
    <col min="4647" max="4647" width="14.28515625" style="7" bestFit="1" customWidth="1"/>
    <col min="4648" max="4648" width="19.42578125" style="7" bestFit="1" customWidth="1"/>
    <col min="4649" max="4649" width="14.140625" style="7" bestFit="1" customWidth="1"/>
    <col min="4650" max="4650" width="15.28515625" style="7" bestFit="1" customWidth="1"/>
    <col min="4651" max="4651" width="19.42578125" style="7" bestFit="1" customWidth="1"/>
    <col min="4652" max="4652" width="14.140625" style="7" bestFit="1" customWidth="1"/>
    <col min="4653" max="4653" width="15.28515625" style="7" bestFit="1" customWidth="1"/>
    <col min="4654" max="4654" width="19.42578125" style="7" bestFit="1" customWidth="1"/>
    <col min="4655" max="4655" width="14.140625" style="7" bestFit="1" customWidth="1"/>
    <col min="4656" max="4656" width="15.28515625" style="7" bestFit="1" customWidth="1"/>
    <col min="4657" max="4657" width="19.42578125" style="7" bestFit="1" customWidth="1"/>
    <col min="4658" max="4658" width="14.140625" style="7" bestFit="1" customWidth="1"/>
    <col min="4659" max="4659" width="15.28515625" style="7" bestFit="1" customWidth="1"/>
    <col min="4660" max="4660" width="22.7109375" style="7" bestFit="1" customWidth="1"/>
    <col min="4661" max="4661" width="14.140625" style="7" bestFit="1" customWidth="1"/>
    <col min="4662" max="4662" width="15.28515625" style="7" bestFit="1" customWidth="1"/>
    <col min="4663" max="4663" width="19.42578125" style="7" bestFit="1" customWidth="1"/>
    <col min="4664" max="4664" width="14.140625" style="7" bestFit="1" customWidth="1"/>
    <col min="4665" max="4665" width="14.28515625" style="7" bestFit="1" customWidth="1"/>
    <col min="4666" max="4666" width="19.42578125" style="7" bestFit="1" customWidth="1"/>
    <col min="4667" max="4667" width="14.140625" style="7" bestFit="1" customWidth="1"/>
    <col min="4668" max="4668" width="14.28515625" style="7" bestFit="1" customWidth="1"/>
    <col min="4669" max="4669" width="19.42578125" style="7" bestFit="1" customWidth="1"/>
    <col min="4670" max="4670" width="14.140625" style="7" bestFit="1" customWidth="1"/>
    <col min="4671" max="4671" width="15.28515625" style="7" bestFit="1" customWidth="1"/>
    <col min="4672" max="4672" width="19.42578125" style="7" bestFit="1" customWidth="1"/>
    <col min="4673" max="4673" width="14.140625" style="7" bestFit="1" customWidth="1"/>
    <col min="4674" max="4674" width="14.28515625" style="7" bestFit="1" customWidth="1"/>
    <col min="4675" max="4675" width="19.42578125" style="7" bestFit="1" customWidth="1"/>
    <col min="4676" max="4676" width="14.140625" style="7" bestFit="1" customWidth="1"/>
    <col min="4677" max="4677" width="15.28515625" style="7" bestFit="1" customWidth="1"/>
    <col min="4678" max="4678" width="19.42578125" style="7" bestFit="1" customWidth="1"/>
    <col min="4679" max="4679" width="14.140625" style="7" bestFit="1" customWidth="1"/>
    <col min="4680" max="4680" width="15.28515625" style="7" bestFit="1" customWidth="1"/>
    <col min="4681" max="4681" width="22.7109375" style="7" bestFit="1" customWidth="1"/>
    <col min="4682" max="4682" width="14.140625" style="7" bestFit="1" customWidth="1"/>
    <col min="4683" max="4683" width="13.28515625" style="7" bestFit="1" customWidth="1"/>
    <col min="4684" max="4684" width="19.42578125" style="7" bestFit="1" customWidth="1"/>
    <col min="4685" max="4685" width="14.140625" style="7" bestFit="1" customWidth="1"/>
    <col min="4686" max="4686" width="14.28515625" style="7" bestFit="1" customWidth="1"/>
    <col min="4687" max="4687" width="19.42578125" style="7" bestFit="1" customWidth="1"/>
    <col min="4688" max="4688" width="14.140625" style="7" bestFit="1" customWidth="1"/>
    <col min="4689" max="4689" width="15.28515625" style="7" bestFit="1" customWidth="1"/>
    <col min="4690" max="4690" width="22.7109375" style="7" bestFit="1" customWidth="1"/>
    <col min="4691" max="4691" width="14.140625" style="7" bestFit="1" customWidth="1"/>
    <col min="4692" max="4692" width="15.28515625" style="7" bestFit="1" customWidth="1"/>
    <col min="4693" max="4693" width="22.7109375" style="7" bestFit="1" customWidth="1"/>
    <col min="4694" max="4694" width="14.140625" style="7" bestFit="1" customWidth="1"/>
    <col min="4695" max="4695" width="13.28515625" style="7" bestFit="1" customWidth="1"/>
    <col min="4696" max="4696" width="19.42578125" style="7" bestFit="1" customWidth="1"/>
    <col min="4697" max="4697" width="14.140625" style="7" bestFit="1" customWidth="1"/>
    <col min="4698" max="4698" width="15.28515625" style="7" bestFit="1" customWidth="1"/>
    <col min="4699" max="4699" width="19.42578125" style="7" bestFit="1" customWidth="1"/>
    <col min="4700" max="4700" width="14.140625" style="7" bestFit="1" customWidth="1"/>
    <col min="4701" max="4701" width="15.28515625" style="7" bestFit="1" customWidth="1"/>
    <col min="4702" max="4702" width="19.42578125" style="7" bestFit="1" customWidth="1"/>
    <col min="4703" max="4703" width="14.140625" style="7" bestFit="1" customWidth="1"/>
    <col min="4704" max="4704" width="15.28515625" style="7" bestFit="1" customWidth="1"/>
    <col min="4705" max="4705" width="19.42578125" style="7" bestFit="1" customWidth="1"/>
    <col min="4706" max="4706" width="14.140625" style="7" bestFit="1" customWidth="1"/>
    <col min="4707" max="4707" width="15.28515625" style="7" bestFit="1" customWidth="1"/>
    <col min="4708" max="4708" width="19.42578125" style="7" bestFit="1" customWidth="1"/>
    <col min="4709" max="4709" width="14.140625" style="7" bestFit="1" customWidth="1"/>
    <col min="4710" max="4710" width="14.28515625" style="7" bestFit="1" customWidth="1"/>
    <col min="4711" max="4711" width="19.42578125" style="7" bestFit="1" customWidth="1"/>
    <col min="4712" max="4712" width="14.140625" style="7" bestFit="1" customWidth="1"/>
    <col min="4713" max="4713" width="15.28515625" style="7" bestFit="1" customWidth="1"/>
    <col min="4714" max="4714" width="22.7109375" style="7" bestFit="1" customWidth="1"/>
    <col min="4715" max="4715" width="14.140625" style="7" bestFit="1" customWidth="1"/>
    <col min="4716" max="4716" width="15.28515625" style="7" bestFit="1" customWidth="1"/>
    <col min="4717" max="4717" width="19.42578125" style="7" bestFit="1" customWidth="1"/>
    <col min="4718" max="4718" width="13" style="7" bestFit="1" customWidth="1"/>
    <col min="4719" max="4719" width="15.28515625" style="7" bestFit="1" customWidth="1"/>
    <col min="4720" max="4720" width="19.42578125" style="7" bestFit="1" customWidth="1"/>
    <col min="4721" max="4721" width="14.140625" style="7" bestFit="1" customWidth="1"/>
    <col min="4722" max="4722" width="15.28515625" style="7" bestFit="1" customWidth="1"/>
    <col min="4723" max="4723" width="18.42578125" style="7" bestFit="1" customWidth="1"/>
    <col min="4724" max="4724" width="14.140625" style="7" bestFit="1" customWidth="1"/>
    <col min="4725" max="4725" width="15.28515625" style="7" bestFit="1" customWidth="1"/>
    <col min="4726" max="4726" width="19.42578125" style="7" bestFit="1" customWidth="1"/>
    <col min="4727" max="4727" width="14.140625" style="7" bestFit="1" customWidth="1"/>
    <col min="4728" max="4728" width="13.28515625" style="7" bestFit="1" customWidth="1"/>
    <col min="4729" max="4729" width="22.7109375" style="7" bestFit="1" customWidth="1"/>
    <col min="4730" max="4730" width="14.140625" style="7" bestFit="1" customWidth="1"/>
    <col min="4731" max="4731" width="15.28515625" style="7" bestFit="1" customWidth="1"/>
    <col min="4732" max="4732" width="19.42578125" style="7" bestFit="1" customWidth="1"/>
    <col min="4733" max="4733" width="14.140625" style="7" bestFit="1" customWidth="1"/>
    <col min="4734" max="4734" width="15.28515625" style="7" bestFit="1" customWidth="1"/>
    <col min="4735" max="4735" width="19.42578125" style="7" bestFit="1" customWidth="1"/>
    <col min="4736" max="4736" width="12.28515625" style="7" bestFit="1" customWidth="1"/>
    <col min="4737" max="4737" width="15.28515625" style="7" bestFit="1" customWidth="1"/>
    <col min="4738" max="4738" width="22.7109375" style="7" bestFit="1" customWidth="1"/>
    <col min="4739" max="4739" width="14.140625" style="7" bestFit="1" customWidth="1"/>
    <col min="4740" max="4740" width="15.28515625" style="7" bestFit="1" customWidth="1"/>
    <col min="4741" max="4741" width="19.42578125" style="7" bestFit="1" customWidth="1"/>
    <col min="4742" max="4742" width="14.140625" style="7" bestFit="1" customWidth="1"/>
    <col min="4743" max="4743" width="13.28515625" style="7" bestFit="1" customWidth="1"/>
    <col min="4744" max="4744" width="22.7109375" style="7" bestFit="1" customWidth="1"/>
    <col min="4745" max="4745" width="14.140625" style="7" bestFit="1" customWidth="1"/>
    <col min="4746" max="4746" width="15.28515625" style="7" bestFit="1" customWidth="1"/>
    <col min="4747" max="4747" width="19.42578125" style="7" bestFit="1" customWidth="1"/>
    <col min="4748" max="4748" width="14.140625" style="7" bestFit="1" customWidth="1"/>
    <col min="4749" max="4749" width="13.28515625" style="7" bestFit="1" customWidth="1"/>
    <col min="4750" max="4750" width="19.42578125" style="7" bestFit="1" customWidth="1"/>
    <col min="4751" max="4751" width="12.28515625" style="7" bestFit="1" customWidth="1"/>
    <col min="4752" max="4752" width="15.28515625" style="7" bestFit="1" customWidth="1"/>
    <col min="4753" max="4753" width="19.42578125" style="7" bestFit="1" customWidth="1"/>
    <col min="4754" max="4754" width="13" style="7" bestFit="1" customWidth="1"/>
    <col min="4755" max="4755" width="15.28515625" style="7" bestFit="1" customWidth="1"/>
    <col min="4756" max="4756" width="22.7109375" style="7" bestFit="1" customWidth="1"/>
    <col min="4757" max="4757" width="14.140625" style="7" bestFit="1" customWidth="1"/>
    <col min="4758" max="4758" width="12.28515625" style="7" bestFit="1" customWidth="1"/>
    <col min="4759" max="4759" width="18.42578125" style="7" bestFit="1" customWidth="1"/>
    <col min="4760" max="4760" width="14.140625" style="7" bestFit="1" customWidth="1"/>
    <col min="4761" max="4761" width="14.28515625" style="7" bestFit="1" customWidth="1"/>
    <col min="4762" max="4762" width="19.42578125" style="7" bestFit="1" customWidth="1"/>
    <col min="4763" max="4763" width="14.140625" style="7" bestFit="1" customWidth="1"/>
    <col min="4764" max="4764" width="15.28515625" style="7" bestFit="1" customWidth="1"/>
    <col min="4765" max="4765" width="19.42578125" style="7" bestFit="1" customWidth="1"/>
    <col min="4766" max="4766" width="13" style="7" bestFit="1" customWidth="1"/>
    <col min="4767" max="4767" width="15.28515625" style="7" bestFit="1" customWidth="1"/>
    <col min="4768" max="4768" width="19.42578125" style="7" bestFit="1" customWidth="1"/>
    <col min="4769" max="4769" width="14.140625" style="7" bestFit="1" customWidth="1"/>
    <col min="4770" max="4770" width="15.28515625" style="7" bestFit="1" customWidth="1"/>
    <col min="4771" max="4771" width="22.7109375" style="7" bestFit="1" customWidth="1"/>
    <col min="4772" max="4772" width="14.140625" style="7" bestFit="1" customWidth="1"/>
    <col min="4773" max="4773" width="15.28515625" style="7" bestFit="1" customWidth="1"/>
    <col min="4774" max="4774" width="19.42578125" style="7" bestFit="1" customWidth="1"/>
    <col min="4775" max="4775" width="14.140625" style="7" bestFit="1" customWidth="1"/>
    <col min="4776" max="4776" width="15.28515625" style="7" bestFit="1" customWidth="1"/>
    <col min="4777" max="4777" width="19.42578125" style="7" bestFit="1" customWidth="1"/>
    <col min="4778" max="4778" width="13" style="7" bestFit="1" customWidth="1"/>
    <col min="4779" max="4779" width="15.28515625" style="7" bestFit="1" customWidth="1"/>
    <col min="4780" max="4780" width="19.42578125" style="7" bestFit="1" customWidth="1"/>
    <col min="4781" max="4781" width="14.140625" style="7" bestFit="1" customWidth="1"/>
    <col min="4782" max="4782" width="15.28515625" style="7" bestFit="1" customWidth="1"/>
    <col min="4783" max="4783" width="19.42578125" style="7" bestFit="1" customWidth="1"/>
    <col min="4784" max="4784" width="13" style="7" bestFit="1" customWidth="1"/>
    <col min="4785" max="4785" width="15.28515625" style="7" bestFit="1" customWidth="1"/>
    <col min="4786" max="4786" width="18.42578125" style="7" bestFit="1" customWidth="1"/>
    <col min="4787" max="4787" width="14.140625" style="7" bestFit="1" customWidth="1"/>
    <col min="4788" max="4788" width="14.28515625" style="7" bestFit="1" customWidth="1"/>
    <col min="4789" max="4789" width="19.42578125" style="7" bestFit="1" customWidth="1"/>
    <col min="4790" max="4790" width="14.140625" style="7" bestFit="1" customWidth="1"/>
    <col min="4791" max="4791" width="14.28515625" style="7" bestFit="1" customWidth="1"/>
    <col min="4792" max="4792" width="21.7109375" style="7" bestFit="1" customWidth="1"/>
    <col min="4793" max="4793" width="14.140625" style="7" bestFit="1" customWidth="1"/>
    <col min="4794" max="4794" width="14.28515625" style="7" bestFit="1" customWidth="1"/>
    <col min="4795" max="4795" width="19.42578125" style="7" bestFit="1" customWidth="1"/>
    <col min="4796" max="4796" width="14.140625" style="7" bestFit="1" customWidth="1"/>
    <col min="4797" max="4797" width="15.28515625" style="7" bestFit="1" customWidth="1"/>
    <col min="4798" max="4798" width="19.42578125" style="7" bestFit="1" customWidth="1"/>
    <col min="4799" max="4799" width="14.140625" style="7" bestFit="1" customWidth="1"/>
    <col min="4800" max="4800" width="15.28515625" style="7" bestFit="1" customWidth="1"/>
    <col min="4801" max="4801" width="19.42578125" style="7" bestFit="1" customWidth="1"/>
    <col min="4802" max="4802" width="14.140625" style="7" bestFit="1" customWidth="1"/>
    <col min="4803" max="4803" width="15.28515625" style="7" bestFit="1" customWidth="1"/>
    <col min="4804" max="4804" width="22.7109375" style="7" bestFit="1" customWidth="1"/>
    <col min="4805" max="4805" width="14.140625" style="7" bestFit="1" customWidth="1"/>
    <col min="4806" max="4806" width="15.28515625" style="7" bestFit="1" customWidth="1"/>
    <col min="4807" max="4807" width="19.42578125" style="7" bestFit="1" customWidth="1"/>
    <col min="4808" max="4808" width="14.140625" style="7" bestFit="1" customWidth="1"/>
    <col min="4809" max="4809" width="15.28515625" style="7" bestFit="1" customWidth="1"/>
    <col min="4810" max="4810" width="22.7109375" style="7" bestFit="1" customWidth="1"/>
    <col min="4811" max="4811" width="14.140625" style="7" bestFit="1" customWidth="1"/>
    <col min="4812" max="4812" width="15.28515625" style="7" bestFit="1" customWidth="1"/>
    <col min="4813" max="4813" width="22.7109375" style="7" bestFit="1" customWidth="1"/>
    <col min="4814" max="4814" width="14.140625" style="7" bestFit="1" customWidth="1"/>
    <col min="4815" max="4815" width="14.28515625" style="7" bestFit="1" customWidth="1"/>
    <col min="4816" max="4816" width="19.42578125" style="7" bestFit="1" customWidth="1"/>
    <col min="4817" max="4817" width="14.140625" style="7" bestFit="1" customWidth="1"/>
    <col min="4818" max="4818" width="15.28515625" style="7" bestFit="1" customWidth="1"/>
    <col min="4819" max="4819" width="19.42578125" style="7" bestFit="1" customWidth="1"/>
    <col min="4820" max="4820" width="14.140625" style="7" bestFit="1" customWidth="1"/>
    <col min="4821" max="4821" width="15.28515625" style="7" bestFit="1" customWidth="1"/>
    <col min="4822" max="4822" width="21.7109375" style="7" bestFit="1" customWidth="1"/>
    <col min="4823" max="4823" width="14.140625" style="7" bestFit="1" customWidth="1"/>
    <col min="4824" max="4824" width="15.28515625" style="7" bestFit="1" customWidth="1"/>
    <col min="4825" max="4825" width="19.42578125" style="7" bestFit="1" customWidth="1"/>
    <col min="4826" max="4826" width="14.140625" style="7" bestFit="1" customWidth="1"/>
    <col min="4827" max="4827" width="14.28515625" style="7" bestFit="1" customWidth="1"/>
    <col min="4828" max="4828" width="19.42578125" style="7" bestFit="1" customWidth="1"/>
    <col min="4829" max="4829" width="14.140625" style="7" bestFit="1" customWidth="1"/>
    <col min="4830" max="4830" width="14.28515625" style="7" bestFit="1" customWidth="1"/>
    <col min="4831" max="4831" width="22.7109375" style="7" bestFit="1" customWidth="1"/>
    <col min="4832" max="4832" width="14.140625" style="7" bestFit="1" customWidth="1"/>
    <col min="4833" max="4833" width="15.28515625" style="7" bestFit="1" customWidth="1"/>
    <col min="4834" max="4834" width="19.42578125" style="7" bestFit="1" customWidth="1"/>
    <col min="4835" max="4835" width="14.140625" style="7" bestFit="1" customWidth="1"/>
    <col min="4836" max="4836" width="15.28515625" style="7" bestFit="1" customWidth="1"/>
    <col min="4837" max="4837" width="19.42578125" style="7" bestFit="1" customWidth="1"/>
    <col min="4838" max="4838" width="13" style="7" bestFit="1" customWidth="1"/>
    <col min="4839" max="4839" width="15.28515625" style="7" bestFit="1" customWidth="1"/>
    <col min="4840" max="4840" width="19.42578125" style="7" bestFit="1" customWidth="1"/>
    <col min="4841" max="4841" width="14.140625" style="7" bestFit="1" customWidth="1"/>
    <col min="4842" max="4842" width="14.28515625" style="7" bestFit="1" customWidth="1"/>
    <col min="4843" max="4843" width="19.42578125" style="7" bestFit="1" customWidth="1"/>
    <col min="4844" max="4844" width="14.140625" style="7" bestFit="1" customWidth="1"/>
    <col min="4845" max="4845" width="15.28515625" style="7" bestFit="1" customWidth="1"/>
    <col min="4846" max="4846" width="19.42578125" style="7" bestFit="1" customWidth="1"/>
    <col min="4847" max="4847" width="14.140625" style="7" bestFit="1" customWidth="1"/>
    <col min="4848" max="4848" width="15.28515625" style="7" bestFit="1" customWidth="1"/>
    <col min="4849" max="4849" width="19.42578125" style="7" bestFit="1" customWidth="1"/>
    <col min="4850" max="4850" width="14.140625" style="7" bestFit="1" customWidth="1"/>
    <col min="4851" max="4851" width="14.28515625" style="7" bestFit="1" customWidth="1"/>
    <col min="4852" max="4852" width="19.42578125" style="7" bestFit="1" customWidth="1"/>
    <col min="4853" max="4853" width="14.140625" style="7" bestFit="1" customWidth="1"/>
    <col min="4854" max="4854" width="13.28515625" style="7" bestFit="1" customWidth="1"/>
    <col min="4855" max="4855" width="22.7109375" style="7" bestFit="1" customWidth="1"/>
    <col min="4856" max="4856" width="14.140625" style="7" bestFit="1" customWidth="1"/>
    <col min="4857" max="4857" width="15.28515625" style="7" bestFit="1" customWidth="1"/>
    <col min="4858" max="4858" width="18.42578125" style="7" bestFit="1" customWidth="1"/>
    <col min="4859" max="4859" width="14.140625" style="7" bestFit="1" customWidth="1"/>
    <col min="4860" max="4860" width="15.28515625" style="7" bestFit="1" customWidth="1"/>
    <col min="4861" max="4861" width="19.42578125" style="7" bestFit="1" customWidth="1"/>
    <col min="4862" max="4862" width="14.140625" style="7" bestFit="1" customWidth="1"/>
    <col min="4863" max="4863" width="12.7109375" style="7" bestFit="1" customWidth="1"/>
    <col min="4864" max="4864" width="22.7109375" style="7" bestFit="1" customWidth="1"/>
    <col min="4865" max="4865" width="14.140625" style="7" bestFit="1" customWidth="1"/>
    <col min="4866" max="4866" width="15.28515625" style="7" bestFit="1" customWidth="1"/>
    <col min="4867" max="4867" width="19.42578125" style="7" bestFit="1" customWidth="1"/>
    <col min="4868" max="4868" width="14.140625" style="7" bestFit="1" customWidth="1"/>
    <col min="4869" max="4869" width="15.28515625" style="7" bestFit="1" customWidth="1"/>
    <col min="4870" max="4870" width="22.7109375" style="7" bestFit="1" customWidth="1"/>
    <col min="4871" max="4871" width="14.140625" style="7" bestFit="1" customWidth="1"/>
    <col min="4872" max="4872" width="15.28515625" style="7" bestFit="1" customWidth="1"/>
    <col min="4873" max="4873" width="19.42578125" style="7" bestFit="1" customWidth="1"/>
    <col min="4874" max="4874" width="14.140625" style="7" bestFit="1" customWidth="1"/>
    <col min="4875" max="4875" width="14.28515625" style="7" bestFit="1" customWidth="1"/>
    <col min="4876" max="4876" width="22.7109375" style="7" bestFit="1" customWidth="1"/>
    <col min="4877" max="4877" width="14.140625" style="7" bestFit="1" customWidth="1"/>
    <col min="4878" max="4878" width="15.28515625" style="7" bestFit="1" customWidth="1"/>
    <col min="4879" max="4879" width="18.42578125" style="7" bestFit="1" customWidth="1"/>
    <col min="4880" max="4880" width="14.140625" style="7" bestFit="1" customWidth="1"/>
    <col min="4881" max="4881" width="15.28515625" style="7" bestFit="1" customWidth="1"/>
    <col min="4882" max="4882" width="19.42578125" style="7" bestFit="1" customWidth="1"/>
    <col min="4883" max="4883" width="14.140625" style="7" bestFit="1" customWidth="1"/>
    <col min="4884" max="4884" width="14.28515625" style="7" bestFit="1" customWidth="1"/>
    <col min="4885" max="4885" width="19.42578125" style="7" bestFit="1" customWidth="1"/>
    <col min="4886" max="4886" width="14.140625" style="7" bestFit="1" customWidth="1"/>
    <col min="4887" max="4887" width="15.28515625" style="7" bestFit="1" customWidth="1"/>
    <col min="4888" max="4888" width="19.42578125" style="7" bestFit="1" customWidth="1"/>
    <col min="4889" max="4889" width="14.140625" style="7" bestFit="1" customWidth="1"/>
    <col min="4890" max="4890" width="14.28515625" style="7" bestFit="1" customWidth="1"/>
    <col min="4891" max="4891" width="19.42578125" style="7" bestFit="1" customWidth="1"/>
    <col min="4892" max="4892" width="14.140625" style="7" bestFit="1" customWidth="1"/>
    <col min="4893" max="4893" width="15.28515625" style="7" bestFit="1" customWidth="1"/>
    <col min="4894" max="4894" width="19.42578125" style="7" bestFit="1" customWidth="1"/>
    <col min="4895" max="4895" width="14.140625" style="7" bestFit="1" customWidth="1"/>
    <col min="4896" max="4896" width="14.28515625" style="7" bestFit="1" customWidth="1"/>
    <col min="4897" max="4897" width="19.42578125" style="7" bestFit="1" customWidth="1"/>
    <col min="4898" max="4898" width="14.140625" style="7" bestFit="1" customWidth="1"/>
    <col min="4899" max="4899" width="15.28515625" style="7" bestFit="1" customWidth="1"/>
    <col min="4900" max="4900" width="18.42578125" style="7" bestFit="1" customWidth="1"/>
    <col min="4901" max="4901" width="14.140625" style="7" bestFit="1" customWidth="1"/>
    <col min="4902" max="4902" width="15.28515625" style="7" bestFit="1" customWidth="1"/>
    <col min="4903" max="4903" width="19.42578125" style="7" bestFit="1" customWidth="1"/>
    <col min="4904" max="4904" width="14.140625" style="7" bestFit="1" customWidth="1"/>
    <col min="4905" max="4905" width="15.28515625" style="7" bestFit="1" customWidth="1"/>
    <col min="4906" max="4906" width="19.42578125" style="7" bestFit="1" customWidth="1"/>
    <col min="4907" max="4907" width="14.140625" style="7" bestFit="1" customWidth="1"/>
    <col min="4908" max="4908" width="14.28515625" style="7" bestFit="1" customWidth="1"/>
    <col min="4909" max="4909" width="22.7109375" style="7" bestFit="1" customWidth="1"/>
    <col min="4910" max="4910" width="14.140625" style="7" bestFit="1" customWidth="1"/>
    <col min="4911" max="4911" width="13.28515625" style="7" bestFit="1" customWidth="1"/>
    <col min="4912" max="4912" width="19.42578125" style="7" bestFit="1" customWidth="1"/>
    <col min="4913" max="4913" width="14.140625" style="7" bestFit="1" customWidth="1"/>
    <col min="4914" max="4914" width="14.28515625" style="7" bestFit="1" customWidth="1"/>
    <col min="4915" max="4915" width="21.7109375" style="7" bestFit="1" customWidth="1"/>
    <col min="4916" max="4916" width="14.140625" style="7" bestFit="1" customWidth="1"/>
    <col min="4917" max="4917" width="13.28515625" style="7" bestFit="1" customWidth="1"/>
    <col min="4918" max="4918" width="19.42578125" style="7" bestFit="1" customWidth="1"/>
    <col min="4919" max="4919" width="14.140625" style="7" bestFit="1" customWidth="1"/>
    <col min="4920" max="4920" width="15.28515625" style="7" bestFit="1" customWidth="1"/>
    <col min="4921" max="4921" width="19.42578125" style="7" bestFit="1" customWidth="1"/>
    <col min="4922" max="4922" width="14.140625" style="7" bestFit="1" customWidth="1"/>
    <col min="4923" max="4923" width="15.28515625" style="7" bestFit="1" customWidth="1"/>
    <col min="4924" max="4924" width="19.42578125" style="7" bestFit="1" customWidth="1"/>
    <col min="4925" max="4925" width="14.140625" style="7" bestFit="1" customWidth="1"/>
    <col min="4926" max="4926" width="13.28515625" style="7" bestFit="1" customWidth="1"/>
    <col min="4927" max="4927" width="19.42578125" style="7" bestFit="1" customWidth="1"/>
    <col min="4928" max="4928" width="14.140625" style="7" bestFit="1" customWidth="1"/>
    <col min="4929" max="4929" width="15.28515625" style="7" bestFit="1" customWidth="1"/>
    <col min="4930" max="4930" width="18.42578125" style="7" bestFit="1" customWidth="1"/>
    <col min="4931" max="4931" width="14.140625" style="7" bestFit="1" customWidth="1"/>
    <col min="4932" max="4932" width="15.28515625" style="7" bestFit="1" customWidth="1"/>
    <col min="4933" max="4933" width="19.42578125" style="7" bestFit="1" customWidth="1"/>
    <col min="4934" max="4934" width="14.140625" style="7" bestFit="1" customWidth="1"/>
    <col min="4935" max="4935" width="15.28515625" style="7" bestFit="1" customWidth="1"/>
    <col min="4936" max="4936" width="19.42578125" style="7" bestFit="1" customWidth="1"/>
    <col min="4937" max="4937" width="14.140625" style="7" bestFit="1" customWidth="1"/>
    <col min="4938" max="4938" width="15.28515625" style="7" bestFit="1" customWidth="1"/>
    <col min="4939" max="4939" width="22.7109375" style="7" bestFit="1" customWidth="1"/>
    <col min="4940" max="4940" width="14.140625" style="7" bestFit="1" customWidth="1"/>
    <col min="4941" max="4941" width="15.28515625" style="7" bestFit="1" customWidth="1"/>
    <col min="4942" max="4942" width="19.42578125" style="7" bestFit="1" customWidth="1"/>
    <col min="4943" max="4943" width="14.140625" style="7" bestFit="1" customWidth="1"/>
    <col min="4944" max="4944" width="14.28515625" style="7" bestFit="1" customWidth="1"/>
    <col min="4945" max="4945" width="22.7109375" style="7" bestFit="1" customWidth="1"/>
    <col min="4946" max="4946" width="14.140625" style="7" bestFit="1" customWidth="1"/>
    <col min="4947" max="4947" width="15.28515625" style="7" bestFit="1" customWidth="1"/>
    <col min="4948" max="4948" width="19.42578125" style="7" bestFit="1" customWidth="1"/>
    <col min="4949" max="4949" width="14.140625" style="7" bestFit="1" customWidth="1"/>
    <col min="4950" max="4950" width="15.28515625" style="7" bestFit="1" customWidth="1"/>
    <col min="4951" max="4951" width="19.42578125" style="7" bestFit="1" customWidth="1"/>
    <col min="4952" max="4952" width="14.140625" style="7" bestFit="1" customWidth="1"/>
    <col min="4953" max="4953" width="14.28515625" style="7" bestFit="1" customWidth="1"/>
    <col min="4954" max="4954" width="17.28515625" style="7" bestFit="1" customWidth="1"/>
    <col min="4955" max="4955" width="14.140625" style="7" bestFit="1" customWidth="1"/>
    <col min="4956" max="4956" width="15.28515625" style="7" bestFit="1" customWidth="1"/>
    <col min="4957" max="4957" width="19.42578125" style="7" bestFit="1" customWidth="1"/>
    <col min="4958" max="4958" width="14.140625" style="7" bestFit="1" customWidth="1"/>
    <col min="4959" max="4959" width="14.28515625" style="7" bestFit="1" customWidth="1"/>
    <col min="4960" max="4960" width="22.7109375" style="7" bestFit="1" customWidth="1"/>
    <col min="4961" max="4961" width="14.140625" style="7" bestFit="1" customWidth="1"/>
    <col min="4962" max="4962" width="14.28515625" style="7" bestFit="1" customWidth="1"/>
    <col min="4963" max="4963" width="18.42578125" style="7" bestFit="1" customWidth="1"/>
    <col min="4964" max="4964" width="14.140625" style="7" bestFit="1" customWidth="1"/>
    <col min="4965" max="4965" width="15.28515625" style="7" bestFit="1" customWidth="1"/>
    <col min="4966" max="4966" width="22.7109375" style="7" bestFit="1" customWidth="1"/>
    <col min="4967" max="4967" width="14.140625" style="7" bestFit="1" customWidth="1"/>
    <col min="4968" max="4968" width="15.28515625" style="7" bestFit="1" customWidth="1"/>
    <col min="4969" max="4969" width="19.42578125" style="7" bestFit="1" customWidth="1"/>
    <col min="4970" max="4970" width="14.140625" style="7" bestFit="1" customWidth="1"/>
    <col min="4971" max="4971" width="15.28515625" style="7" bestFit="1" customWidth="1"/>
    <col min="4972" max="4972" width="22.7109375" style="7" bestFit="1" customWidth="1"/>
    <col min="4973" max="4973" width="14.140625" style="7" bestFit="1" customWidth="1"/>
    <col min="4974" max="4974" width="15.28515625" style="7" bestFit="1" customWidth="1"/>
    <col min="4975" max="4975" width="19.42578125" style="7" bestFit="1" customWidth="1"/>
    <col min="4976" max="4976" width="14.140625" style="7" bestFit="1" customWidth="1"/>
    <col min="4977" max="4977" width="14.28515625" style="7" bestFit="1" customWidth="1"/>
    <col min="4978" max="4978" width="22.7109375" style="7" bestFit="1" customWidth="1"/>
    <col min="4979" max="4979" width="14.140625" style="7" bestFit="1" customWidth="1"/>
    <col min="4980" max="4980" width="15.28515625" style="7" bestFit="1" customWidth="1"/>
    <col min="4981" max="4981" width="19.42578125" style="7" bestFit="1" customWidth="1"/>
    <col min="4982" max="4982" width="14.140625" style="7" bestFit="1" customWidth="1"/>
    <col min="4983" max="4983" width="14.28515625" style="7" bestFit="1" customWidth="1"/>
    <col min="4984" max="4984" width="22.7109375" style="7" bestFit="1" customWidth="1"/>
    <col min="4985" max="4985" width="14.140625" style="7" bestFit="1" customWidth="1"/>
    <col min="4986" max="4986" width="12.7109375" style="7" bestFit="1" customWidth="1"/>
    <col min="4987" max="4987" width="19.42578125" style="7" bestFit="1" customWidth="1"/>
    <col min="4988" max="4988" width="13" style="7" bestFit="1" customWidth="1"/>
    <col min="4989" max="4989" width="13.28515625" style="7" bestFit="1" customWidth="1"/>
    <col min="4990" max="4990" width="19.42578125" style="7" bestFit="1" customWidth="1"/>
    <col min="4991" max="4991" width="14.140625" style="7" bestFit="1" customWidth="1"/>
    <col min="4992" max="4992" width="14.28515625" style="7" bestFit="1" customWidth="1"/>
    <col min="4993" max="4993" width="22.7109375" style="7" bestFit="1" customWidth="1"/>
    <col min="4994" max="4994" width="14.140625" style="7" bestFit="1" customWidth="1"/>
    <col min="4995" max="4995" width="15.28515625" style="7" bestFit="1" customWidth="1"/>
    <col min="4996" max="4996" width="19.42578125" style="7" bestFit="1" customWidth="1"/>
    <col min="4997" max="4997" width="14.140625" style="7" bestFit="1" customWidth="1"/>
    <col min="4998" max="4998" width="15.28515625" style="7" bestFit="1" customWidth="1"/>
    <col min="4999" max="4999" width="19.42578125" style="7" bestFit="1" customWidth="1"/>
    <col min="5000" max="5000" width="14.140625" style="7" bestFit="1" customWidth="1"/>
    <col min="5001" max="5001" width="15.28515625" style="7" bestFit="1" customWidth="1"/>
    <col min="5002" max="5002" width="19.42578125" style="7" bestFit="1" customWidth="1"/>
    <col min="5003" max="5003" width="14.140625" style="7" bestFit="1" customWidth="1"/>
    <col min="5004" max="5004" width="14.28515625" style="7" bestFit="1" customWidth="1"/>
    <col min="5005" max="5005" width="19.42578125" style="7" bestFit="1" customWidth="1"/>
    <col min="5006" max="5006" width="14.140625" style="7" bestFit="1" customWidth="1"/>
    <col min="5007" max="5007" width="15.28515625" style="7" bestFit="1" customWidth="1"/>
    <col min="5008" max="5008" width="19.42578125" style="7" bestFit="1" customWidth="1"/>
    <col min="5009" max="5009" width="14.140625" style="7" bestFit="1" customWidth="1"/>
    <col min="5010" max="5010" width="15.28515625" style="7" bestFit="1" customWidth="1"/>
    <col min="5011" max="5011" width="19.42578125" style="7" bestFit="1" customWidth="1"/>
    <col min="5012" max="5012" width="14.140625" style="7" bestFit="1" customWidth="1"/>
    <col min="5013" max="5013" width="14.28515625" style="7" bestFit="1" customWidth="1"/>
    <col min="5014" max="5014" width="19.42578125" style="7" bestFit="1" customWidth="1"/>
    <col min="5015" max="5015" width="14.140625" style="7" bestFit="1" customWidth="1"/>
    <col min="5016" max="5016" width="14.28515625" style="7" bestFit="1" customWidth="1"/>
    <col min="5017" max="5017" width="18.42578125" style="7" bestFit="1" customWidth="1"/>
    <col min="5018" max="5018" width="14.140625" style="7" bestFit="1" customWidth="1"/>
    <col min="5019" max="5019" width="15.28515625" style="7" bestFit="1" customWidth="1"/>
    <col min="5020" max="5020" width="19.42578125" style="7" bestFit="1" customWidth="1"/>
    <col min="5021" max="5021" width="14.140625" style="7" bestFit="1" customWidth="1"/>
    <col min="5022" max="5022" width="15.28515625" style="7" bestFit="1" customWidth="1"/>
    <col min="5023" max="5023" width="19.42578125" style="7" bestFit="1" customWidth="1"/>
    <col min="5024" max="5024" width="14.140625" style="7" bestFit="1" customWidth="1"/>
    <col min="5025" max="5025" width="15.28515625" style="7" bestFit="1" customWidth="1"/>
    <col min="5026" max="5026" width="22.7109375" style="7" bestFit="1" customWidth="1"/>
    <col min="5027" max="5027" width="14.140625" style="7" bestFit="1" customWidth="1"/>
    <col min="5028" max="5028" width="15.28515625" style="7" bestFit="1" customWidth="1"/>
    <col min="5029" max="5029" width="18.42578125" style="7" bestFit="1" customWidth="1"/>
    <col min="5030" max="5030" width="14.140625" style="7" bestFit="1" customWidth="1"/>
    <col min="5031" max="5031" width="14.28515625" style="7" bestFit="1" customWidth="1"/>
    <col min="5032" max="5032" width="19.42578125" style="7" bestFit="1" customWidth="1"/>
    <col min="5033" max="5033" width="14.140625" style="7" bestFit="1" customWidth="1"/>
    <col min="5034" max="5034" width="15.28515625" style="7" bestFit="1" customWidth="1"/>
    <col min="5035" max="5035" width="22.7109375" style="7" bestFit="1" customWidth="1"/>
    <col min="5036" max="5036" width="14.140625" style="7" bestFit="1" customWidth="1"/>
    <col min="5037" max="5037" width="13.28515625" style="7" bestFit="1" customWidth="1"/>
    <col min="5038" max="5038" width="19.42578125" style="7" bestFit="1" customWidth="1"/>
    <col min="5039" max="5039" width="14.140625" style="7" bestFit="1" customWidth="1"/>
    <col min="5040" max="5040" width="15.28515625" style="7" bestFit="1" customWidth="1"/>
    <col min="5041" max="5041" width="18.42578125" style="7" bestFit="1" customWidth="1"/>
    <col min="5042" max="5042" width="14.140625" style="7" bestFit="1" customWidth="1"/>
    <col min="5043" max="5043" width="15.28515625" style="7" bestFit="1" customWidth="1"/>
    <col min="5044" max="5044" width="19.42578125" style="7" bestFit="1" customWidth="1"/>
    <col min="5045" max="5045" width="14.140625" style="7" bestFit="1" customWidth="1"/>
    <col min="5046" max="5046" width="15.28515625" style="7" bestFit="1" customWidth="1"/>
    <col min="5047" max="5047" width="22.7109375" style="7" bestFit="1" customWidth="1"/>
    <col min="5048" max="5048" width="14.140625" style="7" bestFit="1" customWidth="1"/>
    <col min="5049" max="5049" width="15.28515625" style="7" bestFit="1" customWidth="1"/>
    <col min="5050" max="5050" width="19.42578125" style="7" bestFit="1" customWidth="1"/>
    <col min="5051" max="5051" width="13" style="7" bestFit="1" customWidth="1"/>
    <col min="5052" max="5052" width="14.28515625" style="7" bestFit="1" customWidth="1"/>
    <col min="5053" max="5053" width="19.42578125" style="7" bestFit="1" customWidth="1"/>
    <col min="5054" max="5054" width="14.140625" style="7" bestFit="1" customWidth="1"/>
    <col min="5055" max="5055" width="15.28515625" style="7" bestFit="1" customWidth="1"/>
    <col min="5056" max="5056" width="19.42578125" style="7" bestFit="1" customWidth="1"/>
    <col min="5057" max="5057" width="14.140625" style="7" bestFit="1" customWidth="1"/>
    <col min="5058" max="5058" width="14.28515625" style="7" bestFit="1" customWidth="1"/>
    <col min="5059" max="5059" width="19.42578125" style="7" bestFit="1" customWidth="1"/>
    <col min="5060" max="5060" width="14.140625" style="7" bestFit="1" customWidth="1"/>
    <col min="5061" max="5061" width="12.7109375" style="7" bestFit="1" customWidth="1"/>
    <col min="5062" max="5062" width="19.42578125" style="7" bestFit="1" customWidth="1"/>
    <col min="5063" max="5063" width="14.140625" style="7" bestFit="1" customWidth="1"/>
    <col min="5064" max="5064" width="15.28515625" style="7" bestFit="1" customWidth="1"/>
    <col min="5065" max="5065" width="19.42578125" style="7" bestFit="1" customWidth="1"/>
    <col min="5066" max="5066" width="14.140625" style="7" bestFit="1" customWidth="1"/>
    <col min="5067" max="5067" width="15.28515625" style="7" bestFit="1" customWidth="1"/>
    <col min="5068" max="5068" width="19.42578125" style="7" bestFit="1" customWidth="1"/>
    <col min="5069" max="5069" width="14.140625" style="7" bestFit="1" customWidth="1"/>
    <col min="5070" max="5070" width="14.28515625" style="7" bestFit="1" customWidth="1"/>
    <col min="5071" max="5071" width="22.7109375" style="7" bestFit="1" customWidth="1"/>
    <col min="5072" max="5072" width="12.28515625" style="7" bestFit="1" customWidth="1"/>
    <col min="5073" max="5073" width="15.28515625" style="7" bestFit="1" customWidth="1"/>
    <col min="5074" max="5074" width="19.42578125" style="7" bestFit="1" customWidth="1"/>
    <col min="5075" max="5075" width="14.140625" style="7" bestFit="1" customWidth="1"/>
    <col min="5076" max="5076" width="15.28515625" style="7" bestFit="1" customWidth="1"/>
    <col min="5077" max="5077" width="19.42578125" style="7" bestFit="1" customWidth="1"/>
    <col min="5078" max="5078" width="14.140625" style="7" bestFit="1" customWidth="1"/>
    <col min="5079" max="5079" width="15.28515625" style="7" bestFit="1" customWidth="1"/>
    <col min="5080" max="5080" width="22.7109375" style="7" bestFit="1" customWidth="1"/>
    <col min="5081" max="5081" width="14.140625" style="7" bestFit="1" customWidth="1"/>
    <col min="5082" max="5082" width="15.28515625" style="7" bestFit="1" customWidth="1"/>
    <col min="5083" max="5083" width="22.7109375" style="7" bestFit="1" customWidth="1"/>
    <col min="5084" max="5084" width="14.140625" style="7" bestFit="1" customWidth="1"/>
    <col min="5085" max="5085" width="15.28515625" style="7" bestFit="1" customWidth="1"/>
    <col min="5086" max="5086" width="19.42578125" style="7" bestFit="1" customWidth="1"/>
    <col min="5087" max="5087" width="14.140625" style="7" bestFit="1" customWidth="1"/>
    <col min="5088" max="5088" width="15.28515625" style="7" bestFit="1" customWidth="1"/>
    <col min="5089" max="5089" width="19.42578125" style="7" bestFit="1" customWidth="1"/>
    <col min="5090" max="5090" width="14.140625" style="7" bestFit="1" customWidth="1"/>
    <col min="5091" max="5091" width="15.28515625" style="7" bestFit="1" customWidth="1"/>
    <col min="5092" max="5092" width="22.7109375" style="7" bestFit="1" customWidth="1"/>
    <col min="5093" max="5093" width="14.140625" style="7" bestFit="1" customWidth="1"/>
    <col min="5094" max="5094" width="15.28515625" style="7" bestFit="1" customWidth="1"/>
    <col min="5095" max="5095" width="19.42578125" style="7" bestFit="1" customWidth="1"/>
    <col min="5096" max="5096" width="14.140625" style="7" bestFit="1" customWidth="1"/>
    <col min="5097" max="5097" width="15.28515625" style="7" bestFit="1" customWidth="1"/>
    <col min="5098" max="5098" width="19.42578125" style="7" bestFit="1" customWidth="1"/>
    <col min="5099" max="5099" width="14.140625" style="7" bestFit="1" customWidth="1"/>
    <col min="5100" max="5100" width="15.28515625" style="7" bestFit="1" customWidth="1"/>
    <col min="5101" max="5101" width="22.7109375" style="7" bestFit="1" customWidth="1"/>
    <col min="5102" max="5102" width="14.140625" style="7" bestFit="1" customWidth="1"/>
    <col min="5103" max="5103" width="15.28515625" style="7" bestFit="1" customWidth="1"/>
    <col min="5104" max="5104" width="19.42578125" style="7" bestFit="1" customWidth="1"/>
    <col min="5105" max="5105" width="14.140625" style="7" bestFit="1" customWidth="1"/>
    <col min="5106" max="5106" width="15.28515625" style="7" bestFit="1" customWidth="1"/>
    <col min="5107" max="5107" width="19.42578125" style="7" bestFit="1" customWidth="1"/>
    <col min="5108" max="5108" width="14.140625" style="7" bestFit="1" customWidth="1"/>
    <col min="5109" max="5109" width="15.28515625" style="7" bestFit="1" customWidth="1"/>
    <col min="5110" max="5110" width="19.42578125" style="7" bestFit="1" customWidth="1"/>
    <col min="5111" max="5111" width="14.140625" style="7" bestFit="1" customWidth="1"/>
    <col min="5112" max="5112" width="13.28515625" style="7" bestFit="1" customWidth="1"/>
    <col min="5113" max="5113" width="17.28515625" style="7" bestFit="1" customWidth="1"/>
    <col min="5114" max="5114" width="14.140625" style="7" bestFit="1" customWidth="1"/>
    <col min="5115" max="5115" width="14.28515625" style="7" bestFit="1" customWidth="1"/>
    <col min="5116" max="5116" width="19.42578125" style="7" bestFit="1" customWidth="1"/>
    <col min="5117" max="5117" width="14.140625" style="7" bestFit="1" customWidth="1"/>
    <col min="5118" max="5118" width="15.28515625" style="7" bestFit="1" customWidth="1"/>
    <col min="5119" max="5119" width="20.5703125" style="7" bestFit="1" customWidth="1"/>
    <col min="5120" max="5120" width="14.140625" style="7" bestFit="1" customWidth="1"/>
    <col min="5121" max="5121" width="15.28515625" style="7" bestFit="1" customWidth="1"/>
    <col min="5122" max="5122" width="19.42578125" style="7" bestFit="1" customWidth="1"/>
    <col min="5123" max="5123" width="14.140625" style="7" bestFit="1" customWidth="1"/>
    <col min="5124" max="5124" width="15.28515625" style="7" bestFit="1" customWidth="1"/>
    <col min="5125" max="5125" width="19.42578125" style="7" bestFit="1" customWidth="1"/>
    <col min="5126" max="5126" width="12" style="7" bestFit="1" customWidth="1"/>
    <col min="5127" max="5127" width="14.28515625" style="7" bestFit="1" customWidth="1"/>
    <col min="5128" max="5128" width="19.42578125" style="7" bestFit="1" customWidth="1"/>
    <col min="5129" max="5129" width="14.140625" style="7" bestFit="1" customWidth="1"/>
    <col min="5130" max="5130" width="13.28515625" style="7" bestFit="1" customWidth="1"/>
    <col min="5131" max="5131" width="19.42578125" style="7" bestFit="1" customWidth="1"/>
    <col min="5132" max="5132" width="14.140625" style="7" bestFit="1" customWidth="1"/>
    <col min="5133" max="5133" width="14.28515625" style="7" bestFit="1" customWidth="1"/>
    <col min="5134" max="5134" width="19.42578125" style="7" bestFit="1" customWidth="1"/>
    <col min="5135" max="5135" width="14.140625" style="7" bestFit="1" customWidth="1"/>
    <col min="5136" max="5136" width="13.28515625" style="7" bestFit="1" customWidth="1"/>
    <col min="5137" max="5137" width="22.7109375" style="7" bestFit="1" customWidth="1"/>
    <col min="5138" max="5138" width="12.28515625" style="7" bestFit="1" customWidth="1"/>
    <col min="5139" max="5139" width="15.28515625" style="7" bestFit="1" customWidth="1"/>
    <col min="5140" max="5140" width="19.42578125" style="7" bestFit="1" customWidth="1"/>
    <col min="5141" max="5141" width="13" style="7" bestFit="1" customWidth="1"/>
    <col min="5142" max="5142" width="13.28515625" style="7" bestFit="1" customWidth="1"/>
    <col min="5143" max="5143" width="19.42578125" style="7" bestFit="1" customWidth="1"/>
    <col min="5144" max="5144" width="14.140625" style="7" bestFit="1" customWidth="1"/>
    <col min="5145" max="5145" width="15.28515625" style="7" bestFit="1" customWidth="1"/>
    <col min="5146" max="5146" width="19.42578125" style="7" bestFit="1" customWidth="1"/>
    <col min="5147" max="5147" width="13" style="7" bestFit="1" customWidth="1"/>
    <col min="5148" max="5148" width="15.28515625" style="7" bestFit="1" customWidth="1"/>
    <col min="5149" max="5149" width="19.42578125" style="7" bestFit="1" customWidth="1"/>
    <col min="5150" max="5150" width="14.140625" style="7" bestFit="1" customWidth="1"/>
    <col min="5151" max="5151" width="14.28515625" style="7" bestFit="1" customWidth="1"/>
    <col min="5152" max="5152" width="22.7109375" style="7" bestFit="1" customWidth="1"/>
    <col min="5153" max="5153" width="14.140625" style="7" bestFit="1" customWidth="1"/>
    <col min="5154" max="5154" width="14.28515625" style="7" bestFit="1" customWidth="1"/>
    <col min="5155" max="5155" width="19.42578125" style="7" bestFit="1" customWidth="1"/>
    <col min="5156" max="5156" width="14.140625" style="7" bestFit="1" customWidth="1"/>
    <col min="5157" max="5157" width="15.28515625" style="7" bestFit="1" customWidth="1"/>
    <col min="5158" max="5158" width="22.7109375" style="7" bestFit="1" customWidth="1"/>
    <col min="5159" max="5159" width="14.140625" style="7" bestFit="1" customWidth="1"/>
    <col min="5160" max="5160" width="15.28515625" style="7" bestFit="1" customWidth="1"/>
    <col min="5161" max="5161" width="19.42578125" style="7" bestFit="1" customWidth="1"/>
    <col min="5162" max="5162" width="14.140625" style="7" bestFit="1" customWidth="1"/>
    <col min="5163" max="5163" width="15.28515625" style="7" bestFit="1" customWidth="1"/>
    <col min="5164" max="5164" width="19.42578125" style="7" bestFit="1" customWidth="1"/>
    <col min="5165" max="5165" width="14.140625" style="7" bestFit="1" customWidth="1"/>
    <col min="5166" max="5166" width="12.28515625" style="7" bestFit="1" customWidth="1"/>
    <col min="5167" max="5167" width="17.28515625" style="7" bestFit="1" customWidth="1"/>
    <col min="5168" max="5168" width="14.140625" style="7" bestFit="1" customWidth="1"/>
    <col min="5169" max="5169" width="15.28515625" style="7" bestFit="1" customWidth="1"/>
    <col min="5170" max="5170" width="22.7109375" style="7" bestFit="1" customWidth="1"/>
    <col min="5171" max="5171" width="14.140625" style="7" bestFit="1" customWidth="1"/>
    <col min="5172" max="5172" width="14.28515625" style="7" bestFit="1" customWidth="1"/>
    <col min="5173" max="5173" width="22.7109375" style="7" bestFit="1" customWidth="1"/>
    <col min="5174" max="5174" width="14.140625" style="7" bestFit="1" customWidth="1"/>
    <col min="5175" max="5175" width="15.28515625" style="7" bestFit="1" customWidth="1"/>
    <col min="5176" max="5176" width="22.7109375" style="7" bestFit="1" customWidth="1"/>
    <col min="5177" max="5177" width="14.140625" style="7" bestFit="1" customWidth="1"/>
    <col min="5178" max="5178" width="15.28515625" style="7" bestFit="1" customWidth="1"/>
    <col min="5179" max="5179" width="19.42578125" style="7" bestFit="1" customWidth="1"/>
    <col min="5180" max="5180" width="13" style="7" bestFit="1" customWidth="1"/>
    <col min="5181" max="5181" width="15.28515625" style="7" bestFit="1" customWidth="1"/>
    <col min="5182" max="5182" width="19.42578125" style="7" bestFit="1" customWidth="1"/>
    <col min="5183" max="5183" width="14.140625" style="7" bestFit="1" customWidth="1"/>
    <col min="5184" max="5184" width="15.28515625" style="7" bestFit="1" customWidth="1"/>
    <col min="5185" max="5185" width="19.42578125" style="7" bestFit="1" customWidth="1"/>
    <col min="5186" max="5186" width="14.140625" style="7" bestFit="1" customWidth="1"/>
    <col min="5187" max="5187" width="15.28515625" style="7" bestFit="1" customWidth="1"/>
    <col min="5188" max="5188" width="19.42578125" style="7" bestFit="1" customWidth="1"/>
    <col min="5189" max="5189" width="14.140625" style="7" bestFit="1" customWidth="1"/>
    <col min="5190" max="5190" width="12.7109375" style="7" bestFit="1" customWidth="1"/>
    <col min="5191" max="5191" width="22.7109375" style="7" bestFit="1" customWidth="1"/>
    <col min="5192" max="5192" width="14.140625" style="7" bestFit="1" customWidth="1"/>
    <col min="5193" max="5193" width="14.28515625" style="7" bestFit="1" customWidth="1"/>
    <col min="5194" max="5194" width="22.7109375" style="7" bestFit="1" customWidth="1"/>
    <col min="5195" max="5195" width="14.140625" style="7" bestFit="1" customWidth="1"/>
    <col min="5196" max="5196" width="14.28515625" style="7" bestFit="1" customWidth="1"/>
    <col min="5197" max="5197" width="22.7109375" style="7" bestFit="1" customWidth="1"/>
    <col min="5198" max="5198" width="14.140625" style="7" bestFit="1" customWidth="1"/>
    <col min="5199" max="5199" width="15.28515625" style="7" bestFit="1" customWidth="1"/>
    <col min="5200" max="5200" width="19.42578125" style="7" bestFit="1" customWidth="1"/>
    <col min="5201" max="5201" width="14.140625" style="7" bestFit="1" customWidth="1"/>
    <col min="5202" max="5202" width="15.28515625" style="7" bestFit="1" customWidth="1"/>
    <col min="5203" max="5203" width="19.42578125" style="7" bestFit="1" customWidth="1"/>
    <col min="5204" max="5204" width="14.140625" style="7" bestFit="1" customWidth="1"/>
    <col min="5205" max="5205" width="15.28515625" style="7" bestFit="1" customWidth="1"/>
    <col min="5206" max="5206" width="19.42578125" style="7" bestFit="1" customWidth="1"/>
    <col min="5207" max="5207" width="14.140625" style="7" bestFit="1" customWidth="1"/>
    <col min="5208" max="5208" width="13.28515625" style="7" bestFit="1" customWidth="1"/>
    <col min="5209" max="5209" width="22.7109375" style="7" bestFit="1" customWidth="1"/>
    <col min="5210" max="5210" width="14.140625" style="7" bestFit="1" customWidth="1"/>
    <col min="5211" max="5211" width="15.28515625" style="7" bestFit="1" customWidth="1"/>
    <col min="5212" max="5212" width="22.7109375" style="7" bestFit="1" customWidth="1"/>
    <col min="5213" max="5213" width="14.140625" style="7" bestFit="1" customWidth="1"/>
    <col min="5214" max="5214" width="15.28515625" style="7" bestFit="1" customWidth="1"/>
    <col min="5215" max="5215" width="19.42578125" style="7" bestFit="1" customWidth="1"/>
    <col min="5216" max="5216" width="13" style="7" bestFit="1" customWidth="1"/>
    <col min="5217" max="5217" width="14.28515625" style="7" bestFit="1" customWidth="1"/>
    <col min="5218" max="5218" width="19.42578125" style="7" bestFit="1" customWidth="1"/>
    <col min="5219" max="5219" width="13" style="7" bestFit="1" customWidth="1"/>
    <col min="5220" max="5220" width="15.28515625" style="7" bestFit="1" customWidth="1"/>
    <col min="5221" max="5221" width="22.7109375" style="7" bestFit="1" customWidth="1"/>
    <col min="5222" max="5222" width="14.140625" style="7" bestFit="1" customWidth="1"/>
    <col min="5223" max="5223" width="15.28515625" style="7" bestFit="1" customWidth="1"/>
    <col min="5224" max="5224" width="22.7109375" style="7" bestFit="1" customWidth="1"/>
    <col min="5225" max="5225" width="14.140625" style="7" bestFit="1" customWidth="1"/>
    <col min="5226" max="5226" width="15.28515625" style="7" bestFit="1" customWidth="1"/>
    <col min="5227" max="5227" width="19.42578125" style="7" bestFit="1" customWidth="1"/>
    <col min="5228" max="5228" width="14.140625" style="7" bestFit="1" customWidth="1"/>
    <col min="5229" max="5229" width="14.28515625" style="7" bestFit="1" customWidth="1"/>
    <col min="5230" max="5230" width="22.7109375" style="7" bestFit="1" customWidth="1"/>
    <col min="5231" max="5231" width="14.140625" style="7" bestFit="1" customWidth="1"/>
    <col min="5232" max="5232" width="15.28515625" style="7" bestFit="1" customWidth="1"/>
    <col min="5233" max="5233" width="19.42578125" style="7" bestFit="1" customWidth="1"/>
    <col min="5234" max="5234" width="14.140625" style="7" bestFit="1" customWidth="1"/>
    <col min="5235" max="5235" width="15.28515625" style="7" bestFit="1" customWidth="1"/>
    <col min="5236" max="5236" width="19.42578125" style="7" bestFit="1" customWidth="1"/>
    <col min="5237" max="5237" width="14.140625" style="7" bestFit="1" customWidth="1"/>
    <col min="5238" max="5238" width="14.28515625" style="7" bestFit="1" customWidth="1"/>
    <col min="5239" max="5239" width="19.42578125" style="7" bestFit="1" customWidth="1"/>
    <col min="5240" max="5240" width="14.140625" style="7" bestFit="1" customWidth="1"/>
    <col min="5241" max="5241" width="15.28515625" style="7" bestFit="1" customWidth="1"/>
    <col min="5242" max="5242" width="18.42578125" style="7" bestFit="1" customWidth="1"/>
    <col min="5243" max="5243" width="14.140625" style="7" bestFit="1" customWidth="1"/>
    <col min="5244" max="5244" width="15.28515625" style="7" bestFit="1" customWidth="1"/>
    <col min="5245" max="5245" width="19.42578125" style="7" bestFit="1" customWidth="1"/>
    <col min="5246" max="5246" width="14.140625" style="7" bestFit="1" customWidth="1"/>
    <col min="5247" max="5247" width="14.28515625" style="7" bestFit="1" customWidth="1"/>
    <col min="5248" max="5248" width="19.42578125" style="7" bestFit="1" customWidth="1"/>
    <col min="5249" max="5249" width="14.140625" style="7" bestFit="1" customWidth="1"/>
    <col min="5250" max="5250" width="14.28515625" style="7" bestFit="1" customWidth="1"/>
    <col min="5251" max="5251" width="19.42578125" style="7" bestFit="1" customWidth="1"/>
    <col min="5252" max="5252" width="14.140625" style="7" bestFit="1" customWidth="1"/>
    <col min="5253" max="5253" width="14.28515625" style="7" bestFit="1" customWidth="1"/>
    <col min="5254" max="5254" width="19.42578125" style="7" bestFit="1" customWidth="1"/>
    <col min="5255" max="5255" width="14.140625" style="7" bestFit="1" customWidth="1"/>
    <col min="5256" max="5256" width="15.28515625" style="7" bestFit="1" customWidth="1"/>
    <col min="5257" max="5257" width="19.42578125" style="7" bestFit="1" customWidth="1"/>
    <col min="5258" max="5258" width="14.140625" style="7" bestFit="1" customWidth="1"/>
    <col min="5259" max="5259" width="14.28515625" style="7" bestFit="1" customWidth="1"/>
    <col min="5260" max="5260" width="22.7109375" style="7" bestFit="1" customWidth="1"/>
    <col min="5261" max="5261" width="14.140625" style="7" bestFit="1" customWidth="1"/>
    <col min="5262" max="5262" width="14.28515625" style="7" bestFit="1" customWidth="1"/>
    <col min="5263" max="5263" width="19.42578125" style="7" bestFit="1" customWidth="1"/>
    <col min="5264" max="5264" width="14.140625" style="7" bestFit="1" customWidth="1"/>
    <col min="5265" max="5265" width="15.28515625" style="7" bestFit="1" customWidth="1"/>
    <col min="5266" max="5266" width="21.7109375" style="7" bestFit="1" customWidth="1"/>
    <col min="5267" max="5267" width="14.140625" style="7" bestFit="1" customWidth="1"/>
    <col min="5268" max="5268" width="14.28515625" style="7" bestFit="1" customWidth="1"/>
    <col min="5269" max="5269" width="19.42578125" style="7" bestFit="1" customWidth="1"/>
    <col min="5270" max="5270" width="13" style="7" bestFit="1" customWidth="1"/>
    <col min="5271" max="5271" width="12.7109375" style="7" bestFit="1" customWidth="1"/>
    <col min="5272" max="5272" width="18.42578125" style="7" bestFit="1" customWidth="1"/>
    <col min="5273" max="5273" width="14.140625" style="7" bestFit="1" customWidth="1"/>
    <col min="5274" max="5274" width="15.28515625" style="7" bestFit="1" customWidth="1"/>
    <col min="5275" max="5275" width="22.7109375" style="7" bestFit="1" customWidth="1"/>
    <col min="5276" max="5276" width="14.140625" style="7" bestFit="1" customWidth="1"/>
    <col min="5277" max="5277" width="13.28515625" style="7" bestFit="1" customWidth="1"/>
    <col min="5278" max="5278" width="22.7109375" style="7" bestFit="1" customWidth="1"/>
    <col min="5279" max="5279" width="14.140625" style="7" bestFit="1" customWidth="1"/>
    <col min="5280" max="5280" width="15.28515625" style="7" bestFit="1" customWidth="1"/>
    <col min="5281" max="5281" width="22.7109375" style="7" bestFit="1" customWidth="1"/>
    <col min="5282" max="5282" width="13" style="7" bestFit="1" customWidth="1"/>
    <col min="5283" max="5283" width="15.28515625" style="7" bestFit="1" customWidth="1"/>
    <col min="5284" max="5284" width="22.7109375" style="7" bestFit="1" customWidth="1"/>
    <col min="5285" max="5285" width="14.140625" style="7" bestFit="1" customWidth="1"/>
    <col min="5286" max="5286" width="15.28515625" style="7" bestFit="1" customWidth="1"/>
    <col min="5287" max="5287" width="22.7109375" style="7" bestFit="1" customWidth="1"/>
    <col min="5288" max="5288" width="14.140625" style="7" bestFit="1" customWidth="1"/>
    <col min="5289" max="5289" width="15.28515625" style="7" bestFit="1" customWidth="1"/>
    <col min="5290" max="5290" width="19.42578125" style="7" bestFit="1" customWidth="1"/>
    <col min="5291" max="5291" width="14.140625" style="7" bestFit="1" customWidth="1"/>
    <col min="5292" max="5292" width="15.28515625" style="7" bestFit="1" customWidth="1"/>
    <col min="5293" max="5293" width="22.7109375" style="7" bestFit="1" customWidth="1"/>
    <col min="5294" max="5294" width="14.140625" style="7" bestFit="1" customWidth="1"/>
    <col min="5295" max="5295" width="15.28515625" style="7" bestFit="1" customWidth="1"/>
    <col min="5296" max="5296" width="22.7109375" style="7" bestFit="1" customWidth="1"/>
    <col min="5297" max="5297" width="14.140625" style="7" bestFit="1" customWidth="1"/>
    <col min="5298" max="5298" width="15.28515625" style="7" bestFit="1" customWidth="1"/>
    <col min="5299" max="5299" width="22.7109375" style="7" bestFit="1" customWidth="1"/>
    <col min="5300" max="5300" width="14.140625" style="7" bestFit="1" customWidth="1"/>
    <col min="5301" max="5301" width="13.28515625" style="7" bestFit="1" customWidth="1"/>
    <col min="5302" max="5302" width="22.7109375" style="7" bestFit="1" customWidth="1"/>
    <col min="5303" max="5303" width="14.140625" style="7" bestFit="1" customWidth="1"/>
    <col min="5304" max="5304" width="14.28515625" style="7" bestFit="1" customWidth="1"/>
    <col min="5305" max="5305" width="19.42578125" style="7" bestFit="1" customWidth="1"/>
    <col min="5306" max="5306" width="14.140625" style="7" bestFit="1" customWidth="1"/>
    <col min="5307" max="5307" width="15.28515625" style="7" bestFit="1" customWidth="1"/>
    <col min="5308" max="5308" width="22.7109375" style="7" bestFit="1" customWidth="1"/>
    <col min="5309" max="5309" width="13" style="7" bestFit="1" customWidth="1"/>
    <col min="5310" max="5310" width="15.28515625" style="7" bestFit="1" customWidth="1"/>
    <col min="5311" max="5311" width="19.42578125" style="7" bestFit="1" customWidth="1"/>
    <col min="5312" max="5312" width="14.140625" style="7" bestFit="1" customWidth="1"/>
    <col min="5313" max="5313" width="14.28515625" style="7" bestFit="1" customWidth="1"/>
    <col min="5314" max="5314" width="22.7109375" style="7" bestFit="1" customWidth="1"/>
    <col min="5315" max="5315" width="14.140625" style="7" bestFit="1" customWidth="1"/>
    <col min="5316" max="5316" width="15.28515625" style="7" bestFit="1" customWidth="1"/>
    <col min="5317" max="5317" width="22.7109375" style="7" bestFit="1" customWidth="1"/>
    <col min="5318" max="5318" width="14.140625" style="7" bestFit="1" customWidth="1"/>
    <col min="5319" max="5319" width="14.28515625" style="7" bestFit="1" customWidth="1"/>
    <col min="5320" max="5320" width="19.42578125" style="7" bestFit="1" customWidth="1"/>
    <col min="5321" max="5321" width="14.140625" style="7" bestFit="1" customWidth="1"/>
    <col min="5322" max="5322" width="13.28515625" style="7" bestFit="1" customWidth="1"/>
    <col min="5323" max="5323" width="19.42578125" style="7" bestFit="1" customWidth="1"/>
    <col min="5324" max="5324" width="13" style="7" bestFit="1" customWidth="1"/>
    <col min="5325" max="5325" width="15.28515625" style="7" bestFit="1" customWidth="1"/>
    <col min="5326" max="5326" width="19.42578125" style="7" bestFit="1" customWidth="1"/>
    <col min="5327" max="5327" width="14.140625" style="7" bestFit="1" customWidth="1"/>
    <col min="5328" max="5328" width="15.28515625" style="7" bestFit="1" customWidth="1"/>
    <col min="5329" max="5329" width="18.42578125" style="7" bestFit="1" customWidth="1"/>
    <col min="5330" max="5330" width="14.140625" style="7" bestFit="1" customWidth="1"/>
    <col min="5331" max="5331" width="15.28515625" style="7" bestFit="1" customWidth="1"/>
    <col min="5332" max="5332" width="19.42578125" style="7" bestFit="1" customWidth="1"/>
    <col min="5333" max="5333" width="14.140625" style="7" bestFit="1" customWidth="1"/>
    <col min="5334" max="5334" width="14.28515625" style="7" bestFit="1" customWidth="1"/>
    <col min="5335" max="5335" width="22.7109375" style="7" bestFit="1" customWidth="1"/>
    <col min="5336" max="5336" width="14.140625" style="7" bestFit="1" customWidth="1"/>
    <col min="5337" max="5337" width="15.28515625" style="7" bestFit="1" customWidth="1"/>
    <col min="5338" max="5338" width="22.7109375" style="7" bestFit="1" customWidth="1"/>
    <col min="5339" max="5339" width="14.140625" style="7" bestFit="1" customWidth="1"/>
    <col min="5340" max="5340" width="15.28515625" style="7" bestFit="1" customWidth="1"/>
    <col min="5341" max="5341" width="19.42578125" style="7" bestFit="1" customWidth="1"/>
    <col min="5342" max="5342" width="14.140625" style="7" bestFit="1" customWidth="1"/>
    <col min="5343" max="5343" width="15.28515625" style="7" bestFit="1" customWidth="1"/>
    <col min="5344" max="5344" width="17.28515625" style="7" bestFit="1" customWidth="1"/>
    <col min="5345" max="5345" width="14.140625" style="7" bestFit="1" customWidth="1"/>
    <col min="5346" max="5346" width="15.28515625" style="7" bestFit="1" customWidth="1"/>
    <col min="5347" max="5347" width="22.7109375" style="7" bestFit="1" customWidth="1"/>
    <col min="5348" max="5348" width="14.140625" style="7" bestFit="1" customWidth="1"/>
    <col min="5349" max="5349" width="13.28515625" style="7" bestFit="1" customWidth="1"/>
    <col min="5350" max="5350" width="19.42578125" style="7" bestFit="1" customWidth="1"/>
    <col min="5351" max="5351" width="14.140625" style="7" bestFit="1" customWidth="1"/>
    <col min="5352" max="5352" width="14.28515625" style="7" bestFit="1" customWidth="1"/>
    <col min="5353" max="5353" width="19.42578125" style="7" bestFit="1" customWidth="1"/>
    <col min="5354" max="5354" width="13" style="7" bestFit="1" customWidth="1"/>
    <col min="5355" max="5355" width="15.28515625" style="7" bestFit="1" customWidth="1"/>
    <col min="5356" max="5356" width="18.42578125" style="7" bestFit="1" customWidth="1"/>
    <col min="5357" max="5357" width="14.140625" style="7" bestFit="1" customWidth="1"/>
    <col min="5358" max="5358" width="15.28515625" style="7" bestFit="1" customWidth="1"/>
    <col min="5359" max="5359" width="19.42578125" style="7" bestFit="1" customWidth="1"/>
    <col min="5360" max="5360" width="14.140625" style="7" bestFit="1" customWidth="1"/>
    <col min="5361" max="5361" width="15.28515625" style="7" bestFit="1" customWidth="1"/>
    <col min="5362" max="5362" width="19.42578125" style="7" bestFit="1" customWidth="1"/>
    <col min="5363" max="5363" width="14.140625" style="7" bestFit="1" customWidth="1"/>
    <col min="5364" max="5364" width="13.28515625" style="7" bestFit="1" customWidth="1"/>
    <col min="5365" max="5365" width="19.42578125" style="7" bestFit="1" customWidth="1"/>
    <col min="5366" max="5366" width="14.140625" style="7" bestFit="1" customWidth="1"/>
    <col min="5367" max="5367" width="15.28515625" style="7" bestFit="1" customWidth="1"/>
    <col min="5368" max="5368" width="22.7109375" style="7" bestFit="1" customWidth="1"/>
    <col min="5369" max="5369" width="14.140625" style="7" bestFit="1" customWidth="1"/>
    <col min="5370" max="5370" width="14.28515625" style="7" bestFit="1" customWidth="1"/>
    <col min="5371" max="5371" width="19.42578125" style="7" bestFit="1" customWidth="1"/>
    <col min="5372" max="5372" width="14.140625" style="7" bestFit="1" customWidth="1"/>
    <col min="5373" max="5373" width="15.28515625" style="7" bestFit="1" customWidth="1"/>
    <col min="5374" max="5374" width="19.42578125" style="7" bestFit="1" customWidth="1"/>
    <col min="5375" max="5375" width="14.140625" style="7" bestFit="1" customWidth="1"/>
    <col min="5376" max="5376" width="15.28515625" style="7" bestFit="1" customWidth="1"/>
    <col min="5377" max="5377" width="19.42578125" style="7" bestFit="1" customWidth="1"/>
    <col min="5378" max="5378" width="14.140625" style="7" bestFit="1" customWidth="1"/>
    <col min="5379" max="5379" width="15.28515625" style="7" bestFit="1" customWidth="1"/>
    <col min="5380" max="5380" width="22.7109375" style="7" bestFit="1" customWidth="1"/>
    <col min="5381" max="5381" width="14.140625" style="7" bestFit="1" customWidth="1"/>
    <col min="5382" max="5382" width="15.28515625" style="7" bestFit="1" customWidth="1"/>
    <col min="5383" max="5383" width="19.42578125" style="7" bestFit="1" customWidth="1"/>
    <col min="5384" max="5384" width="14.140625" style="7" bestFit="1" customWidth="1"/>
    <col min="5385" max="5385" width="14.28515625" style="7" bestFit="1" customWidth="1"/>
    <col min="5386" max="5386" width="19.42578125" style="7" bestFit="1" customWidth="1"/>
    <col min="5387" max="5387" width="14.140625" style="7" bestFit="1" customWidth="1"/>
    <col min="5388" max="5388" width="15.28515625" style="7" bestFit="1" customWidth="1"/>
    <col min="5389" max="5389" width="19.42578125" style="7" bestFit="1" customWidth="1"/>
    <col min="5390" max="5390" width="13" style="7" bestFit="1" customWidth="1"/>
    <col min="5391" max="5391" width="11.7109375" style="7" bestFit="1" customWidth="1"/>
    <col min="5392" max="5392" width="19.42578125" style="7" bestFit="1" customWidth="1"/>
    <col min="5393" max="5393" width="14.140625" style="7" bestFit="1" customWidth="1"/>
    <col min="5394" max="5394" width="15.28515625" style="7" bestFit="1" customWidth="1"/>
    <col min="5395" max="5395" width="19.42578125" style="7" bestFit="1" customWidth="1"/>
    <col min="5396" max="5396" width="14.140625" style="7" bestFit="1" customWidth="1"/>
    <col min="5397" max="5397" width="15.28515625" style="7" bestFit="1" customWidth="1"/>
    <col min="5398" max="5398" width="19.42578125" style="7" bestFit="1" customWidth="1"/>
    <col min="5399" max="5399" width="14.140625" style="7" bestFit="1" customWidth="1"/>
    <col min="5400" max="5400" width="15.28515625" style="7" bestFit="1" customWidth="1"/>
    <col min="5401" max="5401" width="22.7109375" style="7" bestFit="1" customWidth="1"/>
    <col min="5402" max="5402" width="14.140625" style="7" bestFit="1" customWidth="1"/>
    <col min="5403" max="5403" width="14.28515625" style="7" bestFit="1" customWidth="1"/>
    <col min="5404" max="5404" width="19.42578125" style="7" bestFit="1" customWidth="1"/>
    <col min="5405" max="5405" width="14.140625" style="7" bestFit="1" customWidth="1"/>
    <col min="5406" max="5406" width="14.28515625" style="7" bestFit="1" customWidth="1"/>
    <col min="5407" max="5407" width="22.7109375" style="7" bestFit="1" customWidth="1"/>
    <col min="5408" max="5408" width="14.140625" style="7" bestFit="1" customWidth="1"/>
    <col min="5409" max="5409" width="15.28515625" style="7" bestFit="1" customWidth="1"/>
    <col min="5410" max="5410" width="19.42578125" style="7" bestFit="1" customWidth="1"/>
    <col min="5411" max="5411" width="14.140625" style="7" bestFit="1" customWidth="1"/>
    <col min="5412" max="5412" width="14.28515625" style="7" bestFit="1" customWidth="1"/>
    <col min="5413" max="5413" width="22.7109375" style="7" bestFit="1" customWidth="1"/>
    <col min="5414" max="5414" width="14.140625" style="7" bestFit="1" customWidth="1"/>
    <col min="5415" max="5415" width="14.28515625" style="7" bestFit="1" customWidth="1"/>
    <col min="5416" max="5416" width="22.7109375" style="7" bestFit="1" customWidth="1"/>
    <col min="5417" max="5417" width="14.140625" style="7" bestFit="1" customWidth="1"/>
    <col min="5418" max="5418" width="14.28515625" style="7" bestFit="1" customWidth="1"/>
    <col min="5419" max="5419" width="19.42578125" style="7" bestFit="1" customWidth="1"/>
    <col min="5420" max="5420" width="14.140625" style="7" bestFit="1" customWidth="1"/>
    <col min="5421" max="5421" width="14.28515625" style="7" bestFit="1" customWidth="1"/>
    <col min="5422" max="5422" width="18.42578125" style="7" bestFit="1" customWidth="1"/>
    <col min="5423" max="5423" width="14.140625" style="7" bestFit="1" customWidth="1"/>
    <col min="5424" max="5424" width="14.28515625" style="7" bestFit="1" customWidth="1"/>
    <col min="5425" max="5425" width="22.7109375" style="7" bestFit="1" customWidth="1"/>
    <col min="5426" max="5426" width="12.28515625" style="7" bestFit="1" customWidth="1"/>
    <col min="5427" max="5427" width="15.28515625" style="7" bestFit="1" customWidth="1"/>
    <col min="5428" max="5428" width="22.7109375" style="7" bestFit="1" customWidth="1"/>
    <col min="5429" max="5429" width="14.140625" style="7" bestFit="1" customWidth="1"/>
    <col min="5430" max="5430" width="15.28515625" style="7" bestFit="1" customWidth="1"/>
    <col min="5431" max="5431" width="19.42578125" style="7" bestFit="1" customWidth="1"/>
    <col min="5432" max="5432" width="14.140625" style="7" bestFit="1" customWidth="1"/>
    <col min="5433" max="5433" width="15.28515625" style="7" bestFit="1" customWidth="1"/>
    <col min="5434" max="5434" width="19.42578125" style="7" bestFit="1" customWidth="1"/>
    <col min="5435" max="5435" width="14.140625" style="7" bestFit="1" customWidth="1"/>
    <col min="5436" max="5436" width="15.28515625" style="7" bestFit="1" customWidth="1"/>
    <col min="5437" max="5437" width="19.42578125" style="7" bestFit="1" customWidth="1"/>
    <col min="5438" max="5438" width="14.140625" style="7" bestFit="1" customWidth="1"/>
    <col min="5439" max="5439" width="15.28515625" style="7" bestFit="1" customWidth="1"/>
    <col min="5440" max="5440" width="22.7109375" style="7" bestFit="1" customWidth="1"/>
    <col min="5441" max="5441" width="14.140625" style="7" bestFit="1" customWidth="1"/>
    <col min="5442" max="5442" width="15.28515625" style="7" bestFit="1" customWidth="1"/>
    <col min="5443" max="5443" width="19.42578125" style="7" bestFit="1" customWidth="1"/>
    <col min="5444" max="5444" width="14.140625" style="7" bestFit="1" customWidth="1"/>
    <col min="5445" max="5445" width="15.28515625" style="7" bestFit="1" customWidth="1"/>
    <col min="5446" max="5446" width="19.42578125" style="7" bestFit="1" customWidth="1"/>
    <col min="5447" max="5447" width="14.140625" style="7" bestFit="1" customWidth="1"/>
    <col min="5448" max="5448" width="15.28515625" style="7" bestFit="1" customWidth="1"/>
    <col min="5449" max="5449" width="19.42578125" style="7" bestFit="1" customWidth="1"/>
    <col min="5450" max="5450" width="14.140625" style="7" bestFit="1" customWidth="1"/>
    <col min="5451" max="5451" width="14.28515625" style="7" bestFit="1" customWidth="1"/>
    <col min="5452" max="5452" width="22.7109375" style="7" bestFit="1" customWidth="1"/>
    <col min="5453" max="5453" width="13" style="7" bestFit="1" customWidth="1"/>
    <col min="5454" max="5454" width="13.28515625" style="7" bestFit="1" customWidth="1"/>
    <col min="5455" max="5455" width="22.7109375" style="7" bestFit="1" customWidth="1"/>
    <col min="5456" max="5456" width="14.140625" style="7" bestFit="1" customWidth="1"/>
    <col min="5457" max="5457" width="15.28515625" style="7" bestFit="1" customWidth="1"/>
    <col min="5458" max="5458" width="22.7109375" style="7" bestFit="1" customWidth="1"/>
    <col min="5459" max="5459" width="14.140625" style="7" bestFit="1" customWidth="1"/>
    <col min="5460" max="5460" width="15.28515625" style="7" bestFit="1" customWidth="1"/>
    <col min="5461" max="5461" width="21.7109375" style="7" bestFit="1" customWidth="1"/>
    <col min="5462" max="5462" width="14.140625" style="7" bestFit="1" customWidth="1"/>
    <col min="5463" max="5463" width="15.28515625" style="7" bestFit="1" customWidth="1"/>
    <col min="5464" max="5464" width="19.42578125" style="7" bestFit="1" customWidth="1"/>
    <col min="5465" max="5465" width="13" style="7" bestFit="1" customWidth="1"/>
    <col min="5466" max="5466" width="15.28515625" style="7" bestFit="1" customWidth="1"/>
    <col min="5467" max="5467" width="22.7109375" style="7" bestFit="1" customWidth="1"/>
    <col min="5468" max="5468" width="14.140625" style="7" bestFit="1" customWidth="1"/>
    <col min="5469" max="5469" width="13.28515625" style="7" bestFit="1" customWidth="1"/>
    <col min="5470" max="5470" width="19.42578125" style="7" bestFit="1" customWidth="1"/>
    <col min="5471" max="5471" width="14.140625" style="7" bestFit="1" customWidth="1"/>
    <col min="5472" max="5472" width="14.28515625" style="7" bestFit="1" customWidth="1"/>
    <col min="5473" max="5473" width="19.42578125" style="7" bestFit="1" customWidth="1"/>
    <col min="5474" max="5474" width="14.140625" style="7" bestFit="1" customWidth="1"/>
    <col min="5475" max="5475" width="13.28515625" style="7" bestFit="1" customWidth="1"/>
    <col min="5476" max="5476" width="19.42578125" style="7" bestFit="1" customWidth="1"/>
    <col min="5477" max="5477" width="14.140625" style="7" bestFit="1" customWidth="1"/>
    <col min="5478" max="5478" width="14.28515625" style="7" bestFit="1" customWidth="1"/>
    <col min="5479" max="5479" width="19.42578125" style="7" bestFit="1" customWidth="1"/>
    <col min="5480" max="5480" width="14.140625" style="7" bestFit="1" customWidth="1"/>
    <col min="5481" max="5481" width="15.28515625" style="7" bestFit="1" customWidth="1"/>
    <col min="5482" max="5482" width="19.42578125" style="7" bestFit="1" customWidth="1"/>
    <col min="5483" max="5483" width="14.140625" style="7" bestFit="1" customWidth="1"/>
    <col min="5484" max="5484" width="14.28515625" style="7" bestFit="1" customWidth="1"/>
    <col min="5485" max="5485" width="19.42578125" style="7" bestFit="1" customWidth="1"/>
    <col min="5486" max="5486" width="12.28515625" style="7" bestFit="1" customWidth="1"/>
    <col min="5487" max="5487" width="15.28515625" style="7" bestFit="1" customWidth="1"/>
    <col min="5488" max="5488" width="19.42578125" style="7" bestFit="1" customWidth="1"/>
    <col min="5489" max="5489" width="14.140625" style="7" bestFit="1" customWidth="1"/>
    <col min="5490" max="5490" width="15.28515625" style="7" bestFit="1" customWidth="1"/>
    <col min="5491" max="5491" width="19.42578125" style="7" bestFit="1" customWidth="1"/>
    <col min="5492" max="5492" width="14.140625" style="7" bestFit="1" customWidth="1"/>
    <col min="5493" max="5493" width="15.28515625" style="7" bestFit="1" customWidth="1"/>
    <col min="5494" max="5494" width="22.7109375" style="7" bestFit="1" customWidth="1"/>
    <col min="5495" max="5495" width="14.140625" style="7" bestFit="1" customWidth="1"/>
    <col min="5496" max="5496" width="10.7109375" style="7" bestFit="1" customWidth="1"/>
    <col min="5497" max="5497" width="19.42578125" style="7" bestFit="1" customWidth="1"/>
    <col min="5498" max="5498" width="14.140625" style="7" bestFit="1" customWidth="1"/>
    <col min="5499" max="5499" width="15.28515625" style="7" bestFit="1" customWidth="1"/>
    <col min="5500" max="5500" width="19.42578125" style="7" bestFit="1" customWidth="1"/>
    <col min="5501" max="5501" width="14.140625" style="7" bestFit="1" customWidth="1"/>
    <col min="5502" max="5502" width="15.28515625" style="7" bestFit="1" customWidth="1"/>
    <col min="5503" max="5503" width="22.7109375" style="7" bestFit="1" customWidth="1"/>
    <col min="5504" max="5504" width="14.140625" style="7" bestFit="1" customWidth="1"/>
    <col min="5505" max="5505" width="15.28515625" style="7" bestFit="1" customWidth="1"/>
    <col min="5506" max="5506" width="19.42578125" style="7" bestFit="1" customWidth="1"/>
    <col min="5507" max="5507" width="14.140625" style="7" bestFit="1" customWidth="1"/>
    <col min="5508" max="5508" width="15.28515625" style="7" bestFit="1" customWidth="1"/>
    <col min="5509" max="5509" width="22.7109375" style="7" bestFit="1" customWidth="1"/>
    <col min="5510" max="5510" width="14.140625" style="7" bestFit="1" customWidth="1"/>
    <col min="5511" max="5511" width="14.28515625" style="7" bestFit="1" customWidth="1"/>
    <col min="5512" max="5512" width="19.42578125" style="7" bestFit="1" customWidth="1"/>
    <col min="5513" max="5513" width="14.140625" style="7" bestFit="1" customWidth="1"/>
    <col min="5514" max="5514" width="15.28515625" style="7" bestFit="1" customWidth="1"/>
    <col min="5515" max="5515" width="22.7109375" style="7" bestFit="1" customWidth="1"/>
    <col min="5516" max="5516" width="14.140625" style="7" bestFit="1" customWidth="1"/>
    <col min="5517" max="5517" width="14.28515625" style="7" bestFit="1" customWidth="1"/>
    <col min="5518" max="5518" width="19.42578125" style="7" bestFit="1" customWidth="1"/>
    <col min="5519" max="5519" width="14.140625" style="7" bestFit="1" customWidth="1"/>
    <col min="5520" max="5520" width="14.28515625" style="7" bestFit="1" customWidth="1"/>
    <col min="5521" max="5521" width="22.7109375" style="7" bestFit="1" customWidth="1"/>
    <col min="5522" max="5522" width="14.140625" style="7" bestFit="1" customWidth="1"/>
    <col min="5523" max="5523" width="15.28515625" style="7" bestFit="1" customWidth="1"/>
    <col min="5524" max="5524" width="18.42578125" style="7" bestFit="1" customWidth="1"/>
    <col min="5525" max="5525" width="14.140625" style="7" bestFit="1" customWidth="1"/>
    <col min="5526" max="5526" width="15.28515625" style="7" bestFit="1" customWidth="1"/>
    <col min="5527" max="5527" width="19.42578125" style="7" bestFit="1" customWidth="1"/>
    <col min="5528" max="5528" width="13" style="7" bestFit="1" customWidth="1"/>
    <col min="5529" max="5529" width="15.28515625" style="7" bestFit="1" customWidth="1"/>
    <col min="5530" max="5530" width="18.42578125" style="7" bestFit="1" customWidth="1"/>
    <col min="5531" max="5531" width="14.140625" style="7" bestFit="1" customWidth="1"/>
    <col min="5532" max="5532" width="15.28515625" style="7" bestFit="1" customWidth="1"/>
    <col min="5533" max="5533" width="19.42578125" style="7" bestFit="1" customWidth="1"/>
    <col min="5534" max="5534" width="14.140625" style="7" bestFit="1" customWidth="1"/>
    <col min="5535" max="5535" width="14.28515625" style="7" bestFit="1" customWidth="1"/>
    <col min="5536" max="5536" width="19.42578125" style="7" bestFit="1" customWidth="1"/>
    <col min="5537" max="5537" width="14.140625" style="7" bestFit="1" customWidth="1"/>
    <col min="5538" max="5538" width="14.28515625" style="7" bestFit="1" customWidth="1"/>
    <col min="5539" max="5539" width="22.7109375" style="7" bestFit="1" customWidth="1"/>
    <col min="5540" max="5540" width="14.140625" style="7" bestFit="1" customWidth="1"/>
    <col min="5541" max="5541" width="15.28515625" style="7" bestFit="1" customWidth="1"/>
    <col min="5542" max="5542" width="18.42578125" style="7" bestFit="1" customWidth="1"/>
    <col min="5543" max="5543" width="14.140625" style="7" bestFit="1" customWidth="1"/>
    <col min="5544" max="5544" width="14.28515625" style="7" bestFit="1" customWidth="1"/>
    <col min="5545" max="5545" width="22.7109375" style="7" bestFit="1" customWidth="1"/>
    <col min="5546" max="5546" width="14.140625" style="7" bestFit="1" customWidth="1"/>
    <col min="5547" max="5547" width="14.28515625" style="7" bestFit="1" customWidth="1"/>
    <col min="5548" max="5548" width="19.42578125" style="7" bestFit="1" customWidth="1"/>
    <col min="5549" max="5549" width="14.140625" style="7" bestFit="1" customWidth="1"/>
    <col min="5550" max="5550" width="15.28515625" style="7" bestFit="1" customWidth="1"/>
    <col min="5551" max="5551" width="19.42578125" style="7" bestFit="1" customWidth="1"/>
    <col min="5552" max="5552" width="14.140625" style="7" bestFit="1" customWidth="1"/>
    <col min="5553" max="5553" width="14.28515625" style="7" bestFit="1" customWidth="1"/>
    <col min="5554" max="5554" width="22.7109375" style="7" bestFit="1" customWidth="1"/>
    <col min="5555" max="5555" width="14.140625" style="7" bestFit="1" customWidth="1"/>
    <col min="5556" max="5556" width="14.28515625" style="7" bestFit="1" customWidth="1"/>
    <col min="5557" max="5557" width="22.7109375" style="7" bestFit="1" customWidth="1"/>
    <col min="5558" max="5558" width="14.140625" style="7" bestFit="1" customWidth="1"/>
    <col min="5559" max="5559" width="13.28515625" style="7" bestFit="1" customWidth="1"/>
    <col min="5560" max="5560" width="22.7109375" style="7" bestFit="1" customWidth="1"/>
    <col min="5561" max="5561" width="14.140625" style="7" bestFit="1" customWidth="1"/>
    <col min="5562" max="5562" width="15.28515625" style="7" bestFit="1" customWidth="1"/>
    <col min="5563" max="5563" width="22.7109375" style="7" bestFit="1" customWidth="1"/>
    <col min="5564" max="5564" width="14.140625" style="7" bestFit="1" customWidth="1"/>
    <col min="5565" max="5565" width="15.28515625" style="7" bestFit="1" customWidth="1"/>
    <col min="5566" max="5566" width="22.7109375" style="7" bestFit="1" customWidth="1"/>
    <col min="5567" max="5567" width="14.140625" style="7" bestFit="1" customWidth="1"/>
    <col min="5568" max="5568" width="15.28515625" style="7" bestFit="1" customWidth="1"/>
    <col min="5569" max="5569" width="22.7109375" style="7" bestFit="1" customWidth="1"/>
    <col min="5570" max="5570" width="14.140625" style="7" bestFit="1" customWidth="1"/>
    <col min="5571" max="5571" width="14.28515625" style="7" bestFit="1" customWidth="1"/>
    <col min="5572" max="5572" width="19.42578125" style="7" bestFit="1" customWidth="1"/>
    <col min="5573" max="5573" width="14.140625" style="7" bestFit="1" customWidth="1"/>
    <col min="5574" max="5574" width="15.28515625" style="7" bestFit="1" customWidth="1"/>
    <col min="5575" max="5575" width="19.42578125" style="7" bestFit="1" customWidth="1"/>
    <col min="5576" max="5576" width="14.140625" style="7" bestFit="1" customWidth="1"/>
    <col min="5577" max="5577" width="14.28515625" style="7" bestFit="1" customWidth="1"/>
    <col min="5578" max="5578" width="18.42578125" style="7" bestFit="1" customWidth="1"/>
    <col min="5579" max="5579" width="14.140625" style="7" bestFit="1" customWidth="1"/>
    <col min="5580" max="5580" width="15.28515625" style="7" bestFit="1" customWidth="1"/>
    <col min="5581" max="5581" width="22.7109375" style="7" bestFit="1" customWidth="1"/>
    <col min="5582" max="5582" width="14.140625" style="7" bestFit="1" customWidth="1"/>
    <col min="5583" max="5583" width="14.28515625" style="7" bestFit="1" customWidth="1"/>
    <col min="5584" max="5584" width="22.7109375" style="7" bestFit="1" customWidth="1"/>
    <col min="5585" max="5585" width="14.140625" style="7" bestFit="1" customWidth="1"/>
    <col min="5586" max="5586" width="14.28515625" style="7" bestFit="1" customWidth="1"/>
    <col min="5587" max="5587" width="18.42578125" style="7" bestFit="1" customWidth="1"/>
    <col min="5588" max="5588" width="14.140625" style="7" bestFit="1" customWidth="1"/>
    <col min="5589" max="5589" width="15.28515625" style="7" bestFit="1" customWidth="1"/>
    <col min="5590" max="5590" width="19.42578125" style="7" bestFit="1" customWidth="1"/>
    <col min="5591" max="5591" width="14.140625" style="7" bestFit="1" customWidth="1"/>
    <col min="5592" max="5592" width="15.28515625" style="7" bestFit="1" customWidth="1"/>
    <col min="5593" max="5593" width="19.42578125" style="7" bestFit="1" customWidth="1"/>
    <col min="5594" max="5594" width="14.140625" style="7" bestFit="1" customWidth="1"/>
    <col min="5595" max="5595" width="14.28515625" style="7" bestFit="1" customWidth="1"/>
    <col min="5596" max="5596" width="19.42578125" style="7" bestFit="1" customWidth="1"/>
    <col min="5597" max="5597" width="14.140625" style="7" bestFit="1" customWidth="1"/>
    <col min="5598" max="5598" width="14.28515625" style="7" bestFit="1" customWidth="1"/>
    <col min="5599" max="5599" width="22.7109375" style="7" bestFit="1" customWidth="1"/>
    <col min="5600" max="5600" width="13" style="7" bestFit="1" customWidth="1"/>
    <col min="5601" max="5601" width="15.28515625" style="7" bestFit="1" customWidth="1"/>
    <col min="5602" max="5602" width="18.42578125" style="7" bestFit="1" customWidth="1"/>
    <col min="5603" max="5603" width="14.140625" style="7" bestFit="1" customWidth="1"/>
    <col min="5604" max="5604" width="15.28515625" style="7" bestFit="1" customWidth="1"/>
    <col min="5605" max="5605" width="19.42578125" style="7" bestFit="1" customWidth="1"/>
    <col min="5606" max="5606" width="14.140625" style="7" bestFit="1" customWidth="1"/>
    <col min="5607" max="5607" width="15.28515625" style="7" bestFit="1" customWidth="1"/>
    <col min="5608" max="5608" width="22.7109375" style="7" bestFit="1" customWidth="1"/>
    <col min="5609" max="5609" width="14.140625" style="7" bestFit="1" customWidth="1"/>
    <col min="5610" max="5610" width="15.28515625" style="7" bestFit="1" customWidth="1"/>
    <col min="5611" max="5611" width="19.42578125" style="7" bestFit="1" customWidth="1"/>
    <col min="5612" max="5612" width="14.140625" style="7" bestFit="1" customWidth="1"/>
    <col min="5613" max="5613" width="13.28515625" style="7" bestFit="1" customWidth="1"/>
    <col min="5614" max="5614" width="22.7109375" style="7" bestFit="1" customWidth="1"/>
    <col min="5615" max="5615" width="13" style="7" bestFit="1" customWidth="1"/>
    <col min="5616" max="5616" width="14.28515625" style="7" bestFit="1" customWidth="1"/>
    <col min="5617" max="5617" width="19.42578125" style="7" bestFit="1" customWidth="1"/>
    <col min="5618" max="5618" width="14.140625" style="7" bestFit="1" customWidth="1"/>
    <col min="5619" max="5619" width="15.28515625" style="7" bestFit="1" customWidth="1"/>
    <col min="5620" max="5620" width="19.42578125" style="7" bestFit="1" customWidth="1"/>
    <col min="5621" max="5621" width="14.140625" style="7" bestFit="1" customWidth="1"/>
    <col min="5622" max="5622" width="15.28515625" style="7" bestFit="1" customWidth="1"/>
    <col min="5623" max="5623" width="19.42578125" style="7" bestFit="1" customWidth="1"/>
    <col min="5624" max="5624" width="14.140625" style="7" bestFit="1" customWidth="1"/>
    <col min="5625" max="5625" width="15.28515625" style="7" bestFit="1" customWidth="1"/>
    <col min="5626" max="5626" width="19.42578125" style="7" bestFit="1" customWidth="1"/>
    <col min="5627" max="5627" width="14.140625" style="7" bestFit="1" customWidth="1"/>
    <col min="5628" max="5628" width="15.28515625" style="7" bestFit="1" customWidth="1"/>
    <col min="5629" max="5629" width="19.42578125" style="7" bestFit="1" customWidth="1"/>
    <col min="5630" max="5630" width="14.140625" style="7" bestFit="1" customWidth="1"/>
    <col min="5631" max="5631" width="14.28515625" style="7" bestFit="1" customWidth="1"/>
    <col min="5632" max="5632" width="19.42578125" style="7" bestFit="1" customWidth="1"/>
    <col min="5633" max="5633" width="14.140625" style="7" bestFit="1" customWidth="1"/>
    <col min="5634" max="5634" width="14.28515625" style="7" bestFit="1" customWidth="1"/>
    <col min="5635" max="5635" width="19.42578125" style="7" bestFit="1" customWidth="1"/>
    <col min="5636" max="5636" width="14.140625" style="7" bestFit="1" customWidth="1"/>
    <col min="5637" max="5637" width="15.28515625" style="7" bestFit="1" customWidth="1"/>
    <col min="5638" max="5638" width="22.7109375" style="7" bestFit="1" customWidth="1"/>
    <col min="5639" max="5639" width="13" style="7" bestFit="1" customWidth="1"/>
    <col min="5640" max="5640" width="14.28515625" style="7" bestFit="1" customWidth="1"/>
    <col min="5641" max="5641" width="22.7109375" style="7" bestFit="1" customWidth="1"/>
    <col min="5642" max="5642" width="14.140625" style="7" bestFit="1" customWidth="1"/>
    <col min="5643" max="5643" width="15.28515625" style="7" bestFit="1" customWidth="1"/>
    <col min="5644" max="5644" width="19.42578125" style="7" bestFit="1" customWidth="1"/>
    <col min="5645" max="5645" width="13" style="7" bestFit="1" customWidth="1"/>
    <col min="5646" max="5646" width="15.28515625" style="7" bestFit="1" customWidth="1"/>
    <col min="5647" max="5647" width="19.42578125" style="7" bestFit="1" customWidth="1"/>
    <col min="5648" max="5648" width="14.140625" style="7" bestFit="1" customWidth="1"/>
    <col min="5649" max="5649" width="13.28515625" style="7" bestFit="1" customWidth="1"/>
    <col min="5650" max="5650" width="22.7109375" style="7" bestFit="1" customWidth="1"/>
    <col min="5651" max="5651" width="14.140625" style="7" bestFit="1" customWidth="1"/>
    <col min="5652" max="5652" width="15.28515625" style="7" bestFit="1" customWidth="1"/>
    <col min="5653" max="5653" width="19.42578125" style="7" bestFit="1" customWidth="1"/>
    <col min="5654" max="5654" width="14.140625" style="7" bestFit="1" customWidth="1"/>
    <col min="5655" max="5655" width="15.28515625" style="7" bestFit="1" customWidth="1"/>
    <col min="5656" max="5656" width="19.42578125" style="7" bestFit="1" customWidth="1"/>
    <col min="5657" max="5657" width="14.140625" style="7" bestFit="1" customWidth="1"/>
    <col min="5658" max="5658" width="13.28515625" style="7" bestFit="1" customWidth="1"/>
    <col min="5659" max="5659" width="19.42578125" style="7" bestFit="1" customWidth="1"/>
    <col min="5660" max="5660" width="14.140625" style="7" bestFit="1" customWidth="1"/>
    <col min="5661" max="5661" width="13.28515625" style="7" bestFit="1" customWidth="1"/>
    <col min="5662" max="5662" width="19.42578125" style="7" bestFit="1" customWidth="1"/>
    <col min="5663" max="5663" width="13" style="7" bestFit="1" customWidth="1"/>
    <col min="5664" max="5664" width="14.28515625" style="7" bestFit="1" customWidth="1"/>
    <col min="5665" max="5665" width="19.42578125" style="7" bestFit="1" customWidth="1"/>
    <col min="5666" max="5666" width="14.140625" style="7" bestFit="1" customWidth="1"/>
    <col min="5667" max="5667" width="15.28515625" style="7" bestFit="1" customWidth="1"/>
    <col min="5668" max="5668" width="19.42578125" style="7" bestFit="1" customWidth="1"/>
    <col min="5669" max="5669" width="14.140625" style="7" bestFit="1" customWidth="1"/>
    <col min="5670" max="5670" width="15.28515625" style="7" bestFit="1" customWidth="1"/>
    <col min="5671" max="5671" width="19.42578125" style="7" bestFit="1" customWidth="1"/>
    <col min="5672" max="5672" width="14.140625" style="7" bestFit="1" customWidth="1"/>
    <col min="5673" max="5673" width="14.28515625" style="7" bestFit="1" customWidth="1"/>
    <col min="5674" max="5674" width="19.42578125" style="7" bestFit="1" customWidth="1"/>
    <col min="5675" max="5675" width="14.140625" style="7" bestFit="1" customWidth="1"/>
    <col min="5676" max="5676" width="13.28515625" style="7" bestFit="1" customWidth="1"/>
    <col min="5677" max="5677" width="19.42578125" style="7" bestFit="1" customWidth="1"/>
    <col min="5678" max="5678" width="14.140625" style="7" bestFit="1" customWidth="1"/>
    <col min="5679" max="5679" width="15.28515625" style="7" bestFit="1" customWidth="1"/>
    <col min="5680" max="5680" width="19.42578125" style="7" bestFit="1" customWidth="1"/>
    <col min="5681" max="5681" width="13" style="7" bestFit="1" customWidth="1"/>
    <col min="5682" max="5682" width="14.28515625" style="7" bestFit="1" customWidth="1"/>
    <col min="5683" max="5683" width="18.42578125" style="7" bestFit="1" customWidth="1"/>
    <col min="5684" max="5684" width="14.140625" style="7" bestFit="1" customWidth="1"/>
    <col min="5685" max="5685" width="15.28515625" style="7" bestFit="1" customWidth="1"/>
    <col min="5686" max="5686" width="19.42578125" style="7" bestFit="1" customWidth="1"/>
    <col min="5687" max="5687" width="14.140625" style="7" bestFit="1" customWidth="1"/>
    <col min="5688" max="5688" width="15.28515625" style="7" bestFit="1" customWidth="1"/>
    <col min="5689" max="5689" width="19.42578125" style="7" bestFit="1" customWidth="1"/>
    <col min="5690" max="5690" width="14.140625" style="7" bestFit="1" customWidth="1"/>
    <col min="5691" max="5691" width="14.28515625" style="7" bestFit="1" customWidth="1"/>
    <col min="5692" max="5692" width="19.42578125" style="7" bestFit="1" customWidth="1"/>
    <col min="5693" max="5693" width="14.140625" style="7" bestFit="1" customWidth="1"/>
    <col min="5694" max="5694" width="14.28515625" style="7" bestFit="1" customWidth="1"/>
    <col min="5695" max="5695" width="22.7109375" style="7" bestFit="1" customWidth="1"/>
    <col min="5696" max="5696" width="14.140625" style="7" bestFit="1" customWidth="1"/>
    <col min="5697" max="5697" width="13.28515625" style="7" bestFit="1" customWidth="1"/>
    <col min="5698" max="5698" width="19.42578125" style="7" bestFit="1" customWidth="1"/>
    <col min="5699" max="5699" width="14.140625" style="7" bestFit="1" customWidth="1"/>
    <col min="5700" max="5700" width="15.28515625" style="7" bestFit="1" customWidth="1"/>
    <col min="5701" max="5701" width="19.42578125" style="7" bestFit="1" customWidth="1"/>
    <col min="5702" max="5702" width="14.140625" style="7" bestFit="1" customWidth="1"/>
    <col min="5703" max="5703" width="13.28515625" style="7" bestFit="1" customWidth="1"/>
    <col min="5704" max="5704" width="19.42578125" style="7" bestFit="1" customWidth="1"/>
    <col min="5705" max="5705" width="14.140625" style="7" bestFit="1" customWidth="1"/>
    <col min="5706" max="5706" width="14.28515625" style="7" bestFit="1" customWidth="1"/>
    <col min="5707" max="5707" width="19.42578125" style="7" bestFit="1" customWidth="1"/>
    <col min="5708" max="5708" width="14.140625" style="7" bestFit="1" customWidth="1"/>
    <col min="5709" max="5709" width="16.28515625" style="7" bestFit="1" customWidth="1"/>
    <col min="5710" max="5710" width="19.42578125" style="7" bestFit="1" customWidth="1"/>
    <col min="5711" max="5711" width="14.140625" style="7" bestFit="1" customWidth="1"/>
    <col min="5712" max="5712" width="15.28515625" style="7" bestFit="1" customWidth="1"/>
    <col min="5713" max="5713" width="19.42578125" style="7" bestFit="1" customWidth="1"/>
    <col min="5714" max="5714" width="14.140625" style="7" bestFit="1" customWidth="1"/>
    <col min="5715" max="5715" width="13.28515625" style="7" bestFit="1" customWidth="1"/>
    <col min="5716" max="5716" width="19.42578125" style="7" bestFit="1" customWidth="1"/>
    <col min="5717" max="5717" width="14.140625" style="7" bestFit="1" customWidth="1"/>
    <col min="5718" max="5718" width="15.28515625" style="7" bestFit="1" customWidth="1"/>
    <col min="5719" max="5719" width="19.42578125" style="7" bestFit="1" customWidth="1"/>
    <col min="5720" max="5720" width="14.140625" style="7" bestFit="1" customWidth="1"/>
    <col min="5721" max="5721" width="15.28515625" style="7" bestFit="1" customWidth="1"/>
    <col min="5722" max="5722" width="22.7109375" style="7" bestFit="1" customWidth="1"/>
    <col min="5723" max="5723" width="14.140625" style="7" bestFit="1" customWidth="1"/>
    <col min="5724" max="5724" width="15.28515625" style="7" bestFit="1" customWidth="1"/>
    <col min="5725" max="5725" width="19.42578125" style="7" bestFit="1" customWidth="1"/>
    <col min="5726" max="5726" width="14.140625" style="7" bestFit="1" customWidth="1"/>
    <col min="5727" max="5727" width="15.28515625" style="7" bestFit="1" customWidth="1"/>
    <col min="5728" max="5728" width="19.42578125" style="7" bestFit="1" customWidth="1"/>
    <col min="5729" max="5729" width="14.140625" style="7" bestFit="1" customWidth="1"/>
    <col min="5730" max="5730" width="15.28515625" style="7" bestFit="1" customWidth="1"/>
    <col min="5731" max="5731" width="19.42578125" style="7" bestFit="1" customWidth="1"/>
    <col min="5732" max="5732" width="14.140625" style="7" bestFit="1" customWidth="1"/>
    <col min="5733" max="5733" width="15.28515625" style="7" bestFit="1" customWidth="1"/>
    <col min="5734" max="5734" width="18.42578125" style="7" bestFit="1" customWidth="1"/>
    <col min="5735" max="5735" width="14.140625" style="7" bestFit="1" customWidth="1"/>
    <col min="5736" max="5736" width="15.28515625" style="7" bestFit="1" customWidth="1"/>
    <col min="5737" max="5737" width="19.42578125" style="7" bestFit="1" customWidth="1"/>
    <col min="5738" max="5738" width="14.140625" style="7" bestFit="1" customWidth="1"/>
    <col min="5739" max="5739" width="13.28515625" style="7" bestFit="1" customWidth="1"/>
    <col min="5740" max="5740" width="22.7109375" style="7" bestFit="1" customWidth="1"/>
    <col min="5741" max="5741" width="14.140625" style="7" bestFit="1" customWidth="1"/>
    <col min="5742" max="5742" width="14.28515625" style="7" bestFit="1" customWidth="1"/>
    <col min="5743" max="5743" width="19.42578125" style="7" bestFit="1" customWidth="1"/>
    <col min="5744" max="5744" width="14.140625" style="7" bestFit="1" customWidth="1"/>
    <col min="5745" max="5745" width="15.28515625" style="7" bestFit="1" customWidth="1"/>
    <col min="5746" max="5746" width="20.5703125" style="7" bestFit="1" customWidth="1"/>
    <col min="5747" max="5747" width="14.140625" style="7" bestFit="1" customWidth="1"/>
    <col min="5748" max="5748" width="13.28515625" style="7" bestFit="1" customWidth="1"/>
    <col min="5749" max="5749" width="22.7109375" style="7" bestFit="1" customWidth="1"/>
    <col min="5750" max="5750" width="14.140625" style="7" bestFit="1" customWidth="1"/>
    <col min="5751" max="5751" width="15.28515625" style="7" bestFit="1" customWidth="1"/>
    <col min="5752" max="5752" width="19.42578125" style="7" bestFit="1" customWidth="1"/>
    <col min="5753" max="5753" width="14.140625" style="7" bestFit="1" customWidth="1"/>
    <col min="5754" max="5754" width="15.28515625" style="7" bestFit="1" customWidth="1"/>
    <col min="5755" max="5755" width="19.42578125" style="7" bestFit="1" customWidth="1"/>
    <col min="5756" max="5756" width="14.140625" style="7" bestFit="1" customWidth="1"/>
    <col min="5757" max="5757" width="15.28515625" style="7" bestFit="1" customWidth="1"/>
    <col min="5758" max="5758" width="19.42578125" style="7" bestFit="1" customWidth="1"/>
    <col min="5759" max="5759" width="14.140625" style="7" bestFit="1" customWidth="1"/>
    <col min="5760" max="5760" width="15.28515625" style="7" bestFit="1" customWidth="1"/>
    <col min="5761" max="5761" width="18.42578125" style="7" bestFit="1" customWidth="1"/>
    <col min="5762" max="5762" width="14.140625" style="7" bestFit="1" customWidth="1"/>
    <col min="5763" max="5763" width="14.28515625" style="7" bestFit="1" customWidth="1"/>
    <col min="5764" max="5764" width="19.42578125" style="7" bestFit="1" customWidth="1"/>
    <col min="5765" max="5765" width="12.28515625" style="7" bestFit="1" customWidth="1"/>
    <col min="5766" max="5766" width="15.28515625" style="7" bestFit="1" customWidth="1"/>
    <col min="5767" max="5767" width="19.42578125" style="7" bestFit="1" customWidth="1"/>
    <col min="5768" max="5768" width="14.140625" style="7" bestFit="1" customWidth="1"/>
    <col min="5769" max="5769" width="15.28515625" style="7" bestFit="1" customWidth="1"/>
    <col min="5770" max="5770" width="19.42578125" style="7" bestFit="1" customWidth="1"/>
    <col min="5771" max="5771" width="14.140625" style="7" bestFit="1" customWidth="1"/>
    <col min="5772" max="5772" width="14.28515625" style="7" bestFit="1" customWidth="1"/>
    <col min="5773" max="5773" width="19.42578125" style="7" bestFit="1" customWidth="1"/>
    <col min="5774" max="5774" width="14.140625" style="7" bestFit="1" customWidth="1"/>
    <col min="5775" max="5775" width="14.28515625" style="7" bestFit="1" customWidth="1"/>
    <col min="5776" max="5776" width="19.42578125" style="7" bestFit="1" customWidth="1"/>
    <col min="5777" max="5777" width="14.140625" style="7" bestFit="1" customWidth="1"/>
    <col min="5778" max="5778" width="14.28515625" style="7" bestFit="1" customWidth="1"/>
    <col min="5779" max="5779" width="19.42578125" style="7" bestFit="1" customWidth="1"/>
    <col min="5780" max="5780" width="13" style="7" bestFit="1" customWidth="1"/>
    <col min="5781" max="5781" width="12.28515625" style="7" bestFit="1" customWidth="1"/>
    <col min="5782" max="5782" width="22.7109375" style="7" bestFit="1" customWidth="1"/>
    <col min="5783" max="5783" width="14.140625" style="7" bestFit="1" customWidth="1"/>
    <col min="5784" max="5784" width="15.28515625" style="7" bestFit="1" customWidth="1"/>
    <col min="5785" max="5785" width="19.42578125" style="7" bestFit="1" customWidth="1"/>
    <col min="5786" max="5786" width="14.140625" style="7" bestFit="1" customWidth="1"/>
    <col min="5787" max="5787" width="15.28515625" style="7" bestFit="1" customWidth="1"/>
    <col min="5788" max="5788" width="19.42578125" style="7" bestFit="1" customWidth="1"/>
    <col min="5789" max="5789" width="14.140625" style="7" bestFit="1" customWidth="1"/>
    <col min="5790" max="5790" width="14.28515625" style="7" bestFit="1" customWidth="1"/>
    <col min="5791" max="5791" width="19.42578125" style="7" bestFit="1" customWidth="1"/>
    <col min="5792" max="5792" width="14.140625" style="7" bestFit="1" customWidth="1"/>
    <col min="5793" max="5793" width="14.28515625" style="7" bestFit="1" customWidth="1"/>
    <col min="5794" max="5794" width="22.7109375" style="7" bestFit="1" customWidth="1"/>
    <col min="5795" max="5795" width="14.140625" style="7" bestFit="1" customWidth="1"/>
    <col min="5796" max="5796" width="14.28515625" style="7" bestFit="1" customWidth="1"/>
    <col min="5797" max="5797" width="22.7109375" style="7" bestFit="1" customWidth="1"/>
    <col min="5798" max="5798" width="14.140625" style="7" bestFit="1" customWidth="1"/>
    <col min="5799" max="5799" width="15.28515625" style="7" bestFit="1" customWidth="1"/>
    <col min="5800" max="5800" width="19.42578125" style="7" bestFit="1" customWidth="1"/>
    <col min="5801" max="5801" width="14.140625" style="7" bestFit="1" customWidth="1"/>
    <col min="5802" max="5802" width="15.28515625" style="7" bestFit="1" customWidth="1"/>
    <col min="5803" max="5803" width="19.42578125" style="7" bestFit="1" customWidth="1"/>
    <col min="5804" max="5804" width="14.140625" style="7" bestFit="1" customWidth="1"/>
    <col min="5805" max="5805" width="15.28515625" style="7" bestFit="1" customWidth="1"/>
    <col min="5806" max="5806" width="19.42578125" style="7" bestFit="1" customWidth="1"/>
    <col min="5807" max="5807" width="14.140625" style="7" bestFit="1" customWidth="1"/>
    <col min="5808" max="5808" width="13.28515625" style="7" bestFit="1" customWidth="1"/>
    <col min="5809" max="5809" width="19.42578125" style="7" bestFit="1" customWidth="1"/>
    <col min="5810" max="5810" width="13" style="7" bestFit="1" customWidth="1"/>
    <col min="5811" max="5811" width="15.28515625" style="7" bestFit="1" customWidth="1"/>
    <col min="5812" max="5812" width="18.42578125" style="7" bestFit="1" customWidth="1"/>
    <col min="5813" max="5813" width="14.140625" style="7" bestFit="1" customWidth="1"/>
    <col min="5814" max="5814" width="14.28515625" style="7" bestFit="1" customWidth="1"/>
    <col min="5815" max="5815" width="19.42578125" style="7" bestFit="1" customWidth="1"/>
    <col min="5816" max="5816" width="14.140625" style="7" bestFit="1" customWidth="1"/>
    <col min="5817" max="5817" width="15.28515625" style="7" bestFit="1" customWidth="1"/>
    <col min="5818" max="5818" width="19.42578125" style="7" bestFit="1" customWidth="1"/>
    <col min="5819" max="5819" width="14.140625" style="7" bestFit="1" customWidth="1"/>
    <col min="5820" max="5820" width="14.28515625" style="7" bestFit="1" customWidth="1"/>
    <col min="5821" max="5821" width="22.7109375" style="7" bestFit="1" customWidth="1"/>
    <col min="5822" max="5822" width="14.140625" style="7" bestFit="1" customWidth="1"/>
    <col min="5823" max="5823" width="14.28515625" style="7" bestFit="1" customWidth="1"/>
    <col min="5824" max="5824" width="18.42578125" style="7" bestFit="1" customWidth="1"/>
    <col min="5825" max="5825" width="14.140625" style="7" bestFit="1" customWidth="1"/>
    <col min="5826" max="5826" width="15.28515625" style="7" bestFit="1" customWidth="1"/>
    <col min="5827" max="5827" width="19.42578125" style="7" bestFit="1" customWidth="1"/>
    <col min="5828" max="5828" width="14.140625" style="7" bestFit="1" customWidth="1"/>
    <col min="5829" max="5829" width="15.28515625" style="7" bestFit="1" customWidth="1"/>
    <col min="5830" max="5830" width="19.42578125" style="7" bestFit="1" customWidth="1"/>
    <col min="5831" max="5831" width="14.140625" style="7" bestFit="1" customWidth="1"/>
    <col min="5832" max="5832" width="15.28515625" style="7" bestFit="1" customWidth="1"/>
    <col min="5833" max="5833" width="19.42578125" style="7" bestFit="1" customWidth="1"/>
    <col min="5834" max="5834" width="14.140625" style="7" bestFit="1" customWidth="1"/>
    <col min="5835" max="5835" width="14.28515625" style="7" bestFit="1" customWidth="1"/>
    <col min="5836" max="5836" width="19.42578125" style="7" bestFit="1" customWidth="1"/>
    <col min="5837" max="5837" width="13" style="7" bestFit="1" customWidth="1"/>
    <col min="5838" max="5838" width="13.28515625" style="7" bestFit="1" customWidth="1"/>
    <col min="5839" max="5839" width="22.7109375" style="7" bestFit="1" customWidth="1"/>
    <col min="5840" max="5840" width="14.140625" style="7" bestFit="1" customWidth="1"/>
    <col min="5841" max="5841" width="14.28515625" style="7" bestFit="1" customWidth="1"/>
    <col min="5842" max="5842" width="22.7109375" style="7" bestFit="1" customWidth="1"/>
    <col min="5843" max="5843" width="14.140625" style="7" bestFit="1" customWidth="1"/>
    <col min="5844" max="5844" width="14.28515625" style="7" bestFit="1" customWidth="1"/>
    <col min="5845" max="5845" width="22.7109375" style="7" bestFit="1" customWidth="1"/>
    <col min="5846" max="5846" width="14.140625" style="7" bestFit="1" customWidth="1"/>
    <col min="5847" max="5847" width="13.28515625" style="7" bestFit="1" customWidth="1"/>
    <col min="5848" max="5848" width="22.7109375" style="7" bestFit="1" customWidth="1"/>
    <col min="5849" max="5849" width="14.140625" style="7" bestFit="1" customWidth="1"/>
    <col min="5850" max="5850" width="15.28515625" style="7" bestFit="1" customWidth="1"/>
    <col min="5851" max="5851" width="19.42578125" style="7" bestFit="1" customWidth="1"/>
    <col min="5852" max="5852" width="14.140625" style="7" bestFit="1" customWidth="1"/>
    <col min="5853" max="5853" width="14.28515625" style="7" bestFit="1" customWidth="1"/>
    <col min="5854" max="5854" width="22.7109375" style="7" bestFit="1" customWidth="1"/>
    <col min="5855" max="5855" width="14.140625" style="7" bestFit="1" customWidth="1"/>
    <col min="5856" max="5856" width="14.28515625" style="7" bestFit="1" customWidth="1"/>
    <col min="5857" max="5857" width="18.42578125" style="7" bestFit="1" customWidth="1"/>
    <col min="5858" max="5858" width="14.140625" style="7" bestFit="1" customWidth="1"/>
    <col min="5859" max="5859" width="14.28515625" style="7" bestFit="1" customWidth="1"/>
    <col min="5860" max="5860" width="19.42578125" style="7" bestFit="1" customWidth="1"/>
    <col min="5861" max="5861" width="14.140625" style="7" bestFit="1" customWidth="1"/>
    <col min="5862" max="5862" width="13.28515625" style="7" bestFit="1" customWidth="1"/>
    <col min="5863" max="5863" width="21.7109375" style="7" bestFit="1" customWidth="1"/>
    <col min="5864" max="5864" width="14.140625" style="7" bestFit="1" customWidth="1"/>
    <col min="5865" max="5865" width="14.28515625" style="7" bestFit="1" customWidth="1"/>
    <col min="5866" max="5866" width="19.42578125" style="7" bestFit="1" customWidth="1"/>
    <col min="5867" max="5867" width="14.140625" style="7" bestFit="1" customWidth="1"/>
    <col min="5868" max="5868" width="15.28515625" style="7" bestFit="1" customWidth="1"/>
    <col min="5869" max="5869" width="19.42578125" style="7" bestFit="1" customWidth="1"/>
    <col min="5870" max="5870" width="14.140625" style="7" bestFit="1" customWidth="1"/>
    <col min="5871" max="5871" width="15.28515625" style="7" bestFit="1" customWidth="1"/>
    <col min="5872" max="5872" width="19.42578125" style="7" bestFit="1" customWidth="1"/>
    <col min="5873" max="5873" width="14.140625" style="7" bestFit="1" customWidth="1"/>
    <col min="5874" max="5874" width="14.28515625" style="7" bestFit="1" customWidth="1"/>
    <col min="5875" max="5875" width="19.42578125" style="7" bestFit="1" customWidth="1"/>
    <col min="5876" max="5876" width="14.140625" style="7" bestFit="1" customWidth="1"/>
    <col min="5877" max="5877" width="14.28515625" style="7" bestFit="1" customWidth="1"/>
    <col min="5878" max="5878" width="22.7109375" style="7" bestFit="1" customWidth="1"/>
    <col min="5879" max="5879" width="14.140625" style="7" bestFit="1" customWidth="1"/>
    <col min="5880" max="5880" width="14.28515625" style="7" bestFit="1" customWidth="1"/>
    <col min="5881" max="5881" width="19.42578125" style="7" bestFit="1" customWidth="1"/>
    <col min="5882" max="5882" width="14.140625" style="7" bestFit="1" customWidth="1"/>
    <col min="5883" max="5883" width="14.28515625" style="7" bestFit="1" customWidth="1"/>
    <col min="5884" max="5884" width="19.42578125" style="7" bestFit="1" customWidth="1"/>
    <col min="5885" max="5885" width="13" style="7" bestFit="1" customWidth="1"/>
    <col min="5886" max="5886" width="15.28515625" style="7" bestFit="1" customWidth="1"/>
    <col min="5887" max="5887" width="19.42578125" style="7" bestFit="1" customWidth="1"/>
    <col min="5888" max="5888" width="14.140625" style="7" bestFit="1" customWidth="1"/>
    <col min="5889" max="5889" width="12.28515625" style="7" bestFit="1" customWidth="1"/>
    <col min="5890" max="5890" width="19.42578125" style="7" bestFit="1" customWidth="1"/>
    <col min="5891" max="5891" width="14.140625" style="7" bestFit="1" customWidth="1"/>
    <col min="5892" max="5892" width="15.28515625" style="7" bestFit="1" customWidth="1"/>
    <col min="5893" max="5893" width="22.7109375" style="7" bestFit="1" customWidth="1"/>
    <col min="5894" max="5894" width="14.140625" style="7" bestFit="1" customWidth="1"/>
    <col min="5895" max="5895" width="13.28515625" style="7" bestFit="1" customWidth="1"/>
    <col min="5896" max="5896" width="22.7109375" style="7" bestFit="1" customWidth="1"/>
    <col min="5897" max="5897" width="14.140625" style="7" bestFit="1" customWidth="1"/>
    <col min="5898" max="5898" width="15.28515625" style="7" bestFit="1" customWidth="1"/>
    <col min="5899" max="5899" width="22.7109375" style="7" bestFit="1" customWidth="1"/>
    <col min="5900" max="5900" width="13" style="7" bestFit="1" customWidth="1"/>
    <col min="5901" max="5901" width="15.28515625" style="7" bestFit="1" customWidth="1"/>
    <col min="5902" max="5902" width="19.42578125" style="7" bestFit="1" customWidth="1"/>
    <col min="5903" max="5903" width="14.140625" style="7" bestFit="1" customWidth="1"/>
    <col min="5904" max="5904" width="15.28515625" style="7" bestFit="1" customWidth="1"/>
    <col min="5905" max="5905" width="19.42578125" style="7" bestFit="1" customWidth="1"/>
    <col min="5906" max="5906" width="12.28515625" style="7" bestFit="1" customWidth="1"/>
    <col min="5907" max="5907" width="15.28515625" style="7" bestFit="1" customWidth="1"/>
    <col min="5908" max="5908" width="22.7109375" style="7" bestFit="1" customWidth="1"/>
    <col min="5909" max="5909" width="14.140625" style="7" bestFit="1" customWidth="1"/>
    <col min="5910" max="5910" width="14.28515625" style="7" bestFit="1" customWidth="1"/>
    <col min="5911" max="5911" width="22.7109375" style="7" bestFit="1" customWidth="1"/>
    <col min="5912" max="5912" width="14.140625" style="7" bestFit="1" customWidth="1"/>
    <col min="5913" max="5913" width="14.28515625" style="7" bestFit="1" customWidth="1"/>
    <col min="5914" max="5914" width="19.42578125" style="7" bestFit="1" customWidth="1"/>
    <col min="5915" max="5915" width="14.140625" style="7" bestFit="1" customWidth="1"/>
    <col min="5916" max="5916" width="15.28515625" style="7" bestFit="1" customWidth="1"/>
    <col min="5917" max="5917" width="19.42578125" style="7" bestFit="1" customWidth="1"/>
    <col min="5918" max="5918" width="14.140625" style="7" bestFit="1" customWidth="1"/>
    <col min="5919" max="5919" width="14.28515625" style="7" bestFit="1" customWidth="1"/>
    <col min="5920" max="5920" width="19.42578125" style="7" bestFit="1" customWidth="1"/>
    <col min="5921" max="5921" width="14.140625" style="7" bestFit="1" customWidth="1"/>
    <col min="5922" max="5922" width="14.28515625" style="7" bestFit="1" customWidth="1"/>
    <col min="5923" max="5923" width="19.42578125" style="7" bestFit="1" customWidth="1"/>
    <col min="5924" max="5924" width="14.140625" style="7" bestFit="1" customWidth="1"/>
    <col min="5925" max="5925" width="15.28515625" style="7" bestFit="1" customWidth="1"/>
    <col min="5926" max="5926" width="19.42578125" style="7" bestFit="1" customWidth="1"/>
    <col min="5927" max="5927" width="14.140625" style="7" bestFit="1" customWidth="1"/>
    <col min="5928" max="5928" width="13.28515625" style="7" bestFit="1" customWidth="1"/>
    <col min="5929" max="5929" width="22.7109375" style="7" bestFit="1" customWidth="1"/>
    <col min="5930" max="5930" width="14.140625" style="7" bestFit="1" customWidth="1"/>
    <col min="5931" max="5931" width="14.28515625" style="7" bestFit="1" customWidth="1"/>
    <col min="5932" max="5932" width="19.42578125" style="7" bestFit="1" customWidth="1"/>
    <col min="5933" max="5933" width="14.140625" style="7" bestFit="1" customWidth="1"/>
    <col min="5934" max="5934" width="13.28515625" style="7" bestFit="1" customWidth="1"/>
    <col min="5935" max="5935" width="19.42578125" style="7" bestFit="1" customWidth="1"/>
    <col min="5936" max="5936" width="14.140625" style="7" bestFit="1" customWidth="1"/>
    <col min="5937" max="5937" width="14.28515625" style="7" bestFit="1" customWidth="1"/>
    <col min="5938" max="5938" width="18.42578125" style="7" bestFit="1" customWidth="1"/>
    <col min="5939" max="5939" width="14.140625" style="7" bestFit="1" customWidth="1"/>
    <col min="5940" max="5940" width="13.28515625" style="7" bestFit="1" customWidth="1"/>
    <col min="5941" max="5941" width="19.42578125" style="7" bestFit="1" customWidth="1"/>
    <col min="5942" max="5942" width="13" style="7" bestFit="1" customWidth="1"/>
    <col min="5943" max="5943" width="14.28515625" style="7" bestFit="1" customWidth="1"/>
    <col min="5944" max="5944" width="16.28515625" style="7" bestFit="1" customWidth="1"/>
    <col min="5945" max="5945" width="14.140625" style="7" bestFit="1" customWidth="1"/>
    <col min="5946" max="5946" width="15.28515625" style="7" bestFit="1" customWidth="1"/>
    <col min="5947" max="5947" width="19.42578125" style="7" bestFit="1" customWidth="1"/>
    <col min="5948" max="5948" width="14.140625" style="7" bestFit="1" customWidth="1"/>
    <col min="5949" max="5949" width="14.28515625" style="7" bestFit="1" customWidth="1"/>
    <col min="5950" max="5950" width="19.42578125" style="7" bestFit="1" customWidth="1"/>
    <col min="5951" max="5951" width="14.140625" style="7" bestFit="1" customWidth="1"/>
    <col min="5952" max="5952" width="13.28515625" style="7" bestFit="1" customWidth="1"/>
    <col min="5953" max="5953" width="22.7109375" style="7" bestFit="1" customWidth="1"/>
    <col min="5954" max="5954" width="14.140625" style="7" bestFit="1" customWidth="1"/>
    <col min="5955" max="5955" width="14.28515625" style="7" bestFit="1" customWidth="1"/>
    <col min="5956" max="5956" width="19.42578125" style="7" bestFit="1" customWidth="1"/>
    <col min="5957" max="5957" width="14.140625" style="7" bestFit="1" customWidth="1"/>
    <col min="5958" max="5958" width="15.28515625" style="7" bestFit="1" customWidth="1"/>
    <col min="5959" max="5959" width="18.42578125" style="7" bestFit="1" customWidth="1"/>
    <col min="5960" max="5960" width="14.140625" style="7" bestFit="1" customWidth="1"/>
    <col min="5961" max="5961" width="14.28515625" style="7" bestFit="1" customWidth="1"/>
    <col min="5962" max="5962" width="19.42578125" style="7" bestFit="1" customWidth="1"/>
    <col min="5963" max="5963" width="14.140625" style="7" bestFit="1" customWidth="1"/>
    <col min="5964" max="5964" width="13.28515625" style="7" bestFit="1" customWidth="1"/>
    <col min="5965" max="5965" width="19.42578125" style="7" bestFit="1" customWidth="1"/>
    <col min="5966" max="5966" width="14.140625" style="7" bestFit="1" customWidth="1"/>
    <col min="5967" max="5967" width="13.28515625" style="7" bestFit="1" customWidth="1"/>
    <col min="5968" max="5968" width="22.7109375" style="7" bestFit="1" customWidth="1"/>
    <col min="5969" max="5969" width="14.140625" style="7" bestFit="1" customWidth="1"/>
    <col min="5970" max="5970" width="13.28515625" style="7" bestFit="1" customWidth="1"/>
    <col min="5971" max="5971" width="19.42578125" style="7" bestFit="1" customWidth="1"/>
    <col min="5972" max="5972" width="14.140625" style="7" bestFit="1" customWidth="1"/>
    <col min="5973" max="5973" width="13.28515625" style="7" bestFit="1" customWidth="1"/>
    <col min="5974" max="5974" width="19.42578125" style="7" bestFit="1" customWidth="1"/>
    <col min="5975" max="5975" width="14.140625" style="7" bestFit="1" customWidth="1"/>
    <col min="5976" max="5976" width="13.28515625" style="7" bestFit="1" customWidth="1"/>
    <col min="5977" max="5977" width="19.42578125" style="7" bestFit="1" customWidth="1"/>
    <col min="5978" max="5978" width="14.140625" style="7" bestFit="1" customWidth="1"/>
    <col min="5979" max="5979" width="14.28515625" style="7" bestFit="1" customWidth="1"/>
    <col min="5980" max="5980" width="22.7109375" style="7" bestFit="1" customWidth="1"/>
    <col min="5981" max="5981" width="14.140625" style="7" bestFit="1" customWidth="1"/>
    <col min="5982" max="5982" width="13.28515625" style="7" bestFit="1" customWidth="1"/>
    <col min="5983" max="5983" width="22.7109375" style="7" bestFit="1" customWidth="1"/>
    <col min="5984" max="5984" width="14.140625" style="7" bestFit="1" customWidth="1"/>
    <col min="5985" max="5985" width="13.28515625" style="7" bestFit="1" customWidth="1"/>
    <col min="5986" max="5986" width="22.7109375" style="7" bestFit="1" customWidth="1"/>
    <col min="5987" max="5987" width="14.140625" style="7" bestFit="1" customWidth="1"/>
    <col min="5988" max="5988" width="13.28515625" style="7" bestFit="1" customWidth="1"/>
    <col min="5989" max="5989" width="22.7109375" style="7" bestFit="1" customWidth="1"/>
    <col min="5990" max="5990" width="14.140625" style="7" bestFit="1" customWidth="1"/>
    <col min="5991" max="5991" width="14.28515625" style="7" bestFit="1" customWidth="1"/>
    <col min="5992" max="5992" width="18.42578125" style="7" bestFit="1" customWidth="1"/>
    <col min="5993" max="5993" width="14.140625" style="7" bestFit="1" customWidth="1"/>
    <col min="5994" max="5994" width="15.28515625" style="7" bestFit="1" customWidth="1"/>
    <col min="5995" max="5995" width="22.7109375" style="7" bestFit="1" customWidth="1"/>
    <col min="5996" max="5996" width="14.140625" style="7" bestFit="1" customWidth="1"/>
    <col min="5997" max="5997" width="13.28515625" style="7" bestFit="1" customWidth="1"/>
    <col min="5998" max="5998" width="22.7109375" style="7" bestFit="1" customWidth="1"/>
    <col min="5999" max="5999" width="14.140625" style="7" bestFit="1" customWidth="1"/>
    <col min="6000" max="6000" width="13.28515625" style="7" bestFit="1" customWidth="1"/>
    <col min="6001" max="6001" width="22.7109375" style="7" bestFit="1" customWidth="1"/>
    <col min="6002" max="6002" width="14.140625" style="7" bestFit="1" customWidth="1"/>
    <col min="6003" max="6003" width="14.28515625" style="7" bestFit="1" customWidth="1"/>
    <col min="6004" max="6004" width="22.7109375" style="7" bestFit="1" customWidth="1"/>
    <col min="6005" max="6005" width="14.140625" style="7" bestFit="1" customWidth="1"/>
    <col min="6006" max="6006" width="14.28515625" style="7" bestFit="1" customWidth="1"/>
    <col min="6007" max="6007" width="18.42578125" style="7" bestFit="1" customWidth="1"/>
    <col min="6008" max="6008" width="14.140625" style="7" bestFit="1" customWidth="1"/>
    <col min="6009" max="6009" width="14.28515625" style="7" bestFit="1" customWidth="1"/>
    <col min="6010" max="6010" width="18.42578125" style="7" bestFit="1" customWidth="1"/>
    <col min="6011" max="6011" width="14.140625" style="7" bestFit="1" customWidth="1"/>
    <col min="6012" max="6012" width="13.28515625" style="7" bestFit="1" customWidth="1"/>
    <col min="6013" max="6013" width="18.42578125" style="7" bestFit="1" customWidth="1"/>
    <col min="6014" max="6014" width="14.140625" style="7" bestFit="1" customWidth="1"/>
    <col min="6015" max="6015" width="13.28515625" style="7" bestFit="1" customWidth="1"/>
    <col min="6016" max="6016" width="22.7109375" style="7" bestFit="1" customWidth="1"/>
    <col min="6017" max="6017" width="14.140625" style="7" bestFit="1" customWidth="1"/>
    <col min="6018" max="6018" width="13.28515625" style="7" bestFit="1" customWidth="1"/>
    <col min="6019" max="6019" width="22.7109375" style="7" bestFit="1" customWidth="1"/>
    <col min="6020" max="6020" width="14.140625" style="7" bestFit="1" customWidth="1"/>
    <col min="6021" max="6021" width="15.28515625" style="7" bestFit="1" customWidth="1"/>
    <col min="6022" max="6022" width="22.7109375" style="7" bestFit="1" customWidth="1"/>
    <col min="6023" max="6023" width="14.140625" style="7" bestFit="1" customWidth="1"/>
    <col min="6024" max="6024" width="15.28515625" style="7" bestFit="1" customWidth="1"/>
    <col min="6025" max="6025" width="22.7109375" style="7" bestFit="1" customWidth="1"/>
    <col min="6026" max="6026" width="14.140625" style="7" bestFit="1" customWidth="1"/>
    <col min="6027" max="6027" width="15.28515625" style="7" bestFit="1" customWidth="1"/>
    <col min="6028" max="6028" width="22.7109375" style="7" bestFit="1" customWidth="1"/>
    <col min="6029" max="6029" width="14.140625" style="7" bestFit="1" customWidth="1"/>
    <col min="6030" max="6030" width="15.28515625" style="7" bestFit="1" customWidth="1"/>
    <col min="6031" max="6031" width="22.7109375" style="7" bestFit="1" customWidth="1"/>
    <col min="6032" max="6032" width="14.140625" style="7" bestFit="1" customWidth="1"/>
    <col min="6033" max="6033" width="15.28515625" style="7" bestFit="1" customWidth="1"/>
    <col min="6034" max="6034" width="22.7109375" style="7" bestFit="1" customWidth="1"/>
    <col min="6035" max="6035" width="14.140625" style="7" bestFit="1" customWidth="1"/>
    <col min="6036" max="6036" width="15.28515625" style="7" bestFit="1" customWidth="1"/>
    <col min="6037" max="6037" width="22.7109375" style="7" bestFit="1" customWidth="1"/>
    <col min="6038" max="6038" width="14.140625" style="7" bestFit="1" customWidth="1"/>
    <col min="6039" max="6039" width="13.28515625" style="7" bestFit="1" customWidth="1"/>
    <col min="6040" max="6040" width="22.7109375" style="7" bestFit="1" customWidth="1"/>
    <col min="6041" max="6041" width="14.140625" style="7" bestFit="1" customWidth="1"/>
    <col min="6042" max="6042" width="12.28515625" style="7" bestFit="1" customWidth="1"/>
    <col min="6043" max="6043" width="22.7109375" style="7" bestFit="1" customWidth="1"/>
    <col min="6044" max="6044" width="14.140625" style="7" bestFit="1" customWidth="1"/>
    <col min="6045" max="6045" width="13.28515625" style="7" bestFit="1" customWidth="1"/>
    <col min="6046" max="6046" width="22.7109375" style="7" bestFit="1" customWidth="1"/>
    <col min="6047" max="6047" width="14.140625" style="7" bestFit="1" customWidth="1"/>
    <col min="6048" max="6048" width="15.28515625" style="7" bestFit="1" customWidth="1"/>
    <col min="6049" max="6049" width="22.7109375" style="7" bestFit="1" customWidth="1"/>
    <col min="6050" max="6050" width="14.140625" style="7" bestFit="1" customWidth="1"/>
    <col min="6051" max="6051" width="15.28515625" style="7" bestFit="1" customWidth="1"/>
    <col min="6052" max="6052" width="22.7109375" style="7" bestFit="1" customWidth="1"/>
    <col min="6053" max="6053" width="14.140625" style="7" bestFit="1" customWidth="1"/>
    <col min="6054" max="6054" width="15.28515625" style="7" bestFit="1" customWidth="1"/>
    <col min="6055" max="6055" width="22.7109375" style="7" bestFit="1" customWidth="1"/>
    <col min="6056" max="6056" width="13" style="7" bestFit="1" customWidth="1"/>
    <col min="6057" max="6057" width="15.28515625" style="7" bestFit="1" customWidth="1"/>
    <col min="6058" max="6058" width="22.7109375" style="7" bestFit="1" customWidth="1"/>
    <col min="6059" max="6059" width="14.140625" style="7" bestFit="1" customWidth="1"/>
    <col min="6060" max="6060" width="15.28515625" style="7" bestFit="1" customWidth="1"/>
    <col min="6061" max="6061" width="22.7109375" style="7" bestFit="1" customWidth="1"/>
    <col min="6062" max="6062" width="14.140625" style="7" bestFit="1" customWidth="1"/>
    <col min="6063" max="6063" width="15.28515625" style="7" bestFit="1" customWidth="1"/>
    <col min="6064" max="6064" width="21.7109375" style="7" bestFit="1" customWidth="1"/>
    <col min="6065" max="6065" width="14.140625" style="7" bestFit="1" customWidth="1"/>
    <col min="6066" max="6066" width="13.28515625" style="7" bestFit="1" customWidth="1"/>
    <col min="6067" max="6067" width="22.7109375" style="7" bestFit="1" customWidth="1"/>
    <col min="6068" max="6068" width="14.140625" style="7" bestFit="1" customWidth="1"/>
    <col min="6069" max="6069" width="12.28515625" style="7" bestFit="1" customWidth="1"/>
    <col min="6070" max="6070" width="22.7109375" style="7" bestFit="1" customWidth="1"/>
    <col min="6071" max="6071" width="14.140625" style="7" bestFit="1" customWidth="1"/>
    <col min="6072" max="6072" width="15.28515625" style="7" bestFit="1" customWidth="1"/>
    <col min="6073" max="6073" width="19.42578125" style="7" bestFit="1" customWidth="1"/>
    <col min="6074" max="6074" width="14.140625" style="7" bestFit="1" customWidth="1"/>
    <col min="6075" max="6075" width="13.28515625" style="7" bestFit="1" customWidth="1"/>
    <col min="6076" max="6076" width="22.7109375" style="7" bestFit="1" customWidth="1"/>
    <col min="6077" max="6077" width="14.140625" style="7" bestFit="1" customWidth="1"/>
    <col min="6078" max="6078" width="15.28515625" style="7" bestFit="1" customWidth="1"/>
    <col min="6079" max="6079" width="22.7109375" style="7" bestFit="1" customWidth="1"/>
    <col min="6080" max="6080" width="14.140625" style="7" bestFit="1" customWidth="1"/>
    <col min="6081" max="6081" width="15.28515625" style="7" bestFit="1" customWidth="1"/>
    <col min="6082" max="6082" width="22.7109375" style="7" bestFit="1" customWidth="1"/>
    <col min="6083" max="6083" width="14.140625" style="7" bestFit="1" customWidth="1"/>
    <col min="6084" max="6084" width="15.28515625" style="7" bestFit="1" customWidth="1"/>
    <col min="6085" max="6085" width="22.7109375" style="7" bestFit="1" customWidth="1"/>
    <col min="6086" max="6086" width="14.140625" style="7" bestFit="1" customWidth="1"/>
    <col min="6087" max="6087" width="14.28515625" style="7" bestFit="1" customWidth="1"/>
    <col min="6088" max="6088" width="22.7109375" style="7" bestFit="1" customWidth="1"/>
    <col min="6089" max="6089" width="14.140625" style="7" bestFit="1" customWidth="1"/>
    <col min="6090" max="6090" width="14.28515625" style="7" bestFit="1" customWidth="1"/>
    <col min="6091" max="6091" width="22.7109375" style="7" bestFit="1" customWidth="1"/>
    <col min="6092" max="6092" width="14.140625" style="7" bestFit="1" customWidth="1"/>
    <col min="6093" max="6093" width="15.28515625" style="7" bestFit="1" customWidth="1"/>
    <col min="6094" max="6094" width="19.42578125" style="7" bestFit="1" customWidth="1"/>
    <col min="6095" max="6095" width="14.140625" style="7" bestFit="1" customWidth="1"/>
    <col min="6096" max="6096" width="15.28515625" style="7" bestFit="1" customWidth="1"/>
    <col min="6097" max="6097" width="19.42578125" style="7" bestFit="1" customWidth="1"/>
    <col min="6098" max="6098" width="14.140625" style="7" bestFit="1" customWidth="1"/>
    <col min="6099" max="6099" width="13.28515625" style="7" bestFit="1" customWidth="1"/>
    <col min="6100" max="6100" width="19.42578125" style="7" bestFit="1" customWidth="1"/>
    <col min="6101" max="6101" width="14.140625" style="7" bestFit="1" customWidth="1"/>
    <col min="6102" max="6102" width="14.28515625" style="7" bestFit="1" customWidth="1"/>
    <col min="6103" max="6103" width="22.7109375" style="7" bestFit="1" customWidth="1"/>
    <col min="6104" max="6104" width="14.140625" style="7" bestFit="1" customWidth="1"/>
    <col min="6105" max="6105" width="15.28515625" style="7" bestFit="1" customWidth="1"/>
    <col min="6106" max="6106" width="19.42578125" style="7" bestFit="1" customWidth="1"/>
    <col min="6107" max="6107" width="14.140625" style="7" bestFit="1" customWidth="1"/>
    <col min="6108" max="6108" width="15.28515625" style="7" bestFit="1" customWidth="1"/>
    <col min="6109" max="6109" width="22.7109375" style="7" bestFit="1" customWidth="1"/>
    <col min="6110" max="6110" width="14.140625" style="7" bestFit="1" customWidth="1"/>
    <col min="6111" max="6111" width="15.28515625" style="7" bestFit="1" customWidth="1"/>
    <col min="6112" max="6112" width="18.42578125" style="7" bestFit="1" customWidth="1"/>
    <col min="6113" max="6113" width="14.140625" style="7" bestFit="1" customWidth="1"/>
    <col min="6114" max="6114" width="15.28515625" style="7" bestFit="1" customWidth="1"/>
    <col min="6115" max="6115" width="19.42578125" style="7" bestFit="1" customWidth="1"/>
    <col min="6116" max="6116" width="14.140625" style="7" bestFit="1" customWidth="1"/>
    <col min="6117" max="6117" width="13.28515625" style="7" bestFit="1" customWidth="1"/>
    <col min="6118" max="6118" width="19.42578125" style="7" bestFit="1" customWidth="1"/>
    <col min="6119" max="6119" width="14.140625" style="7" bestFit="1" customWidth="1"/>
    <col min="6120" max="6120" width="15.28515625" style="7" bestFit="1" customWidth="1"/>
    <col min="6121" max="6121" width="19.42578125" style="7" bestFit="1" customWidth="1"/>
    <col min="6122" max="6122" width="14.140625" style="7" bestFit="1" customWidth="1"/>
    <col min="6123" max="6123" width="15.28515625" style="7" bestFit="1" customWidth="1"/>
    <col min="6124" max="6124" width="19.42578125" style="7" bestFit="1" customWidth="1"/>
    <col min="6125" max="6125" width="14.140625" style="7" bestFit="1" customWidth="1"/>
    <col min="6126" max="6126" width="14.28515625" style="7" bestFit="1" customWidth="1"/>
    <col min="6127" max="6127" width="19.42578125" style="7" bestFit="1" customWidth="1"/>
    <col min="6128" max="6128" width="14.140625" style="7" bestFit="1" customWidth="1"/>
    <col min="6129" max="6129" width="15.28515625" style="7" bestFit="1" customWidth="1"/>
    <col min="6130" max="6130" width="18.42578125" style="7" bestFit="1" customWidth="1"/>
    <col min="6131" max="6131" width="14.140625" style="7" bestFit="1" customWidth="1"/>
    <col min="6132" max="6132" width="13.28515625" style="7" bestFit="1" customWidth="1"/>
    <col min="6133" max="6133" width="19.42578125" style="7" bestFit="1" customWidth="1"/>
    <col min="6134" max="6134" width="14.140625" style="7" bestFit="1" customWidth="1"/>
    <col min="6135" max="6135" width="15.28515625" style="7" bestFit="1" customWidth="1"/>
    <col min="6136" max="6136" width="19.42578125" style="7" bestFit="1" customWidth="1"/>
    <col min="6137" max="6137" width="14.140625" style="7" bestFit="1" customWidth="1"/>
    <col min="6138" max="6138" width="14.28515625" style="7" bestFit="1" customWidth="1"/>
    <col min="6139" max="6139" width="19.42578125" style="7" bestFit="1" customWidth="1"/>
    <col min="6140" max="6140" width="14.140625" style="7" bestFit="1" customWidth="1"/>
    <col min="6141" max="6141" width="15.28515625" style="7" bestFit="1" customWidth="1"/>
    <col min="6142" max="6142" width="19.42578125" style="7" bestFit="1" customWidth="1"/>
    <col min="6143" max="6143" width="14.140625" style="7" bestFit="1" customWidth="1"/>
    <col min="6144" max="6144" width="15.28515625" style="7" bestFit="1" customWidth="1"/>
    <col min="6145" max="6145" width="19.42578125" style="7" bestFit="1" customWidth="1"/>
    <col min="6146" max="6146" width="14.140625" style="7" bestFit="1" customWidth="1"/>
    <col min="6147" max="6147" width="15.28515625" style="7" bestFit="1" customWidth="1"/>
    <col min="6148" max="6148" width="19.42578125" style="7" bestFit="1" customWidth="1"/>
    <col min="6149" max="6149" width="14.140625" style="7" bestFit="1" customWidth="1"/>
    <col min="6150" max="6150" width="13.28515625" style="7" bestFit="1" customWidth="1"/>
    <col min="6151" max="6151" width="21.7109375" style="7" bestFit="1" customWidth="1"/>
    <col min="6152" max="6152" width="14.140625" style="7" bestFit="1" customWidth="1"/>
    <col min="6153" max="6153" width="15.28515625" style="7" bestFit="1" customWidth="1"/>
    <col min="6154" max="6154" width="19.42578125" style="7" bestFit="1" customWidth="1"/>
    <col min="6155" max="6155" width="14.140625" style="7" bestFit="1" customWidth="1"/>
    <col min="6156" max="6156" width="15.28515625" style="7" bestFit="1" customWidth="1"/>
    <col min="6157" max="6157" width="19.42578125" style="7" bestFit="1" customWidth="1"/>
    <col min="6158" max="6158" width="14.140625" style="7" bestFit="1" customWidth="1"/>
    <col min="6159" max="6159" width="15.28515625" style="7" bestFit="1" customWidth="1"/>
    <col min="6160" max="6160" width="19.42578125" style="7" bestFit="1" customWidth="1"/>
    <col min="6161" max="6161" width="14.140625" style="7" bestFit="1" customWidth="1"/>
    <col min="6162" max="6162" width="13.28515625" style="7" bestFit="1" customWidth="1"/>
    <col min="6163" max="6163" width="22.7109375" style="7" bestFit="1" customWidth="1"/>
    <col min="6164" max="6164" width="14.140625" style="7" bestFit="1" customWidth="1"/>
    <col min="6165" max="6165" width="15.28515625" style="7" bestFit="1" customWidth="1"/>
    <col min="6166" max="6166" width="19.42578125" style="7" bestFit="1" customWidth="1"/>
    <col min="6167" max="6167" width="14.140625" style="7" bestFit="1" customWidth="1"/>
    <col min="6168" max="6168" width="14.28515625" style="7" bestFit="1" customWidth="1"/>
    <col min="6169" max="6169" width="22.7109375" style="7" bestFit="1" customWidth="1"/>
    <col min="6170" max="6170" width="14.140625" style="7" bestFit="1" customWidth="1"/>
    <col min="6171" max="6171" width="13.28515625" style="7" bestFit="1" customWidth="1"/>
    <col min="6172" max="6172" width="22.7109375" style="7" bestFit="1" customWidth="1"/>
    <col min="6173" max="6173" width="14.140625" style="7" bestFit="1" customWidth="1"/>
    <col min="6174" max="6174" width="13.28515625" style="7" bestFit="1" customWidth="1"/>
    <col min="6175" max="6175" width="22.7109375" style="7" bestFit="1" customWidth="1"/>
    <col min="6176" max="6176" width="14.140625" style="7" bestFit="1" customWidth="1"/>
    <col min="6177" max="6177" width="13.28515625" style="7" bestFit="1" customWidth="1"/>
    <col min="6178" max="6178" width="22.7109375" style="7" bestFit="1" customWidth="1"/>
    <col min="6179" max="6179" width="14.140625" style="7" bestFit="1" customWidth="1"/>
    <col min="6180" max="6180" width="13.28515625" style="7" bestFit="1" customWidth="1"/>
    <col min="6181" max="6181" width="20.5703125" style="7" bestFit="1" customWidth="1"/>
    <col min="6182" max="6182" width="14.140625" style="7" bestFit="1" customWidth="1"/>
    <col min="6183" max="6183" width="12.28515625" style="7" bestFit="1" customWidth="1"/>
    <col min="6184" max="6184" width="21.7109375" style="7" bestFit="1" customWidth="1"/>
    <col min="6185" max="6185" width="11.42578125" style="7" bestFit="1" customWidth="1"/>
    <col min="6186" max="16384" width="9.140625" style="7"/>
  </cols>
  <sheetData>
    <row r="3" spans="1:5">
      <c r="A3" s="12" t="s">
        <v>3</v>
      </c>
      <c r="B3" s="5" t="s">
        <v>2847</v>
      </c>
      <c r="C3" s="5" t="s">
        <v>2848</v>
      </c>
      <c r="D3" s="22" t="s">
        <v>2849</v>
      </c>
      <c r="E3" s="24" t="s">
        <v>2850</v>
      </c>
    </row>
    <row r="4" spans="1:5">
      <c r="A4" s="5">
        <v>73239990</v>
      </c>
      <c r="B4" s="13">
        <v>406.25434423799999</v>
      </c>
      <c r="C4" s="13">
        <v>116500.34</v>
      </c>
      <c r="D4" s="23">
        <v>32736.6</v>
      </c>
      <c r="E4" s="21">
        <f>B4/$B$8</f>
        <v>4.8341829700268758E-4</v>
      </c>
    </row>
    <row r="5" spans="1:5">
      <c r="A5" s="5" t="s">
        <v>29</v>
      </c>
      <c r="B5" s="13">
        <v>48706.582433402255</v>
      </c>
      <c r="C5" s="13">
        <v>335331798.47000003</v>
      </c>
      <c r="D5" s="23">
        <v>138588413.50000003</v>
      </c>
      <c r="E5" s="21">
        <f t="shared" ref="E5:E7" si="0">B5/$B$8</f>
        <v>5.7957911014933923E-2</v>
      </c>
    </row>
    <row r="6" spans="1:5">
      <c r="A6" s="5" t="s">
        <v>101</v>
      </c>
      <c r="B6" s="13">
        <v>5836.7551674814376</v>
      </c>
      <c r="C6" s="13">
        <v>15387696.560000002</v>
      </c>
      <c r="D6" s="23">
        <v>4195325.1000000006</v>
      </c>
      <c r="E6" s="21">
        <f t="shared" si="0"/>
        <v>6.9453884816367915E-3</v>
      </c>
    </row>
    <row r="7" spans="1:5">
      <c r="A7" s="5" t="s">
        <v>32</v>
      </c>
      <c r="B7" s="13">
        <v>785428.90997935436</v>
      </c>
      <c r="C7" s="13">
        <v>3843102393.0499964</v>
      </c>
      <c r="D7" s="23">
        <v>1287200344.6000025</v>
      </c>
      <c r="E7" s="21">
        <f t="shared" si="0"/>
        <v>0.9346132822064267</v>
      </c>
    </row>
    <row r="8" spans="1:5">
      <c r="A8" s="5" t="s">
        <v>2846</v>
      </c>
      <c r="B8" s="13">
        <v>840378.501924476</v>
      </c>
      <c r="C8" s="13">
        <v>4193938388.4199963</v>
      </c>
      <c r="D8" s="23">
        <v>1430016819.8000026</v>
      </c>
      <c r="E8" s="5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FCC-D966-4519-9A5E-3D2A5FD91871}">
  <dimension ref="A3:C7"/>
  <sheetViews>
    <sheetView workbookViewId="0">
      <selection activeCell="C30" sqref="C30"/>
    </sheetView>
  </sheetViews>
  <sheetFormatPr defaultRowHeight="15"/>
  <cols>
    <col min="1" max="1" width="20.42578125" bestFit="1" customWidth="1"/>
    <col min="2" max="3" width="22.28515625" bestFit="1" customWidth="1"/>
  </cols>
  <sheetData>
    <row r="3" spans="1:3">
      <c r="A3" s="17" t="s">
        <v>2851</v>
      </c>
      <c r="B3" s="37" t="s">
        <v>2847</v>
      </c>
      <c r="C3" s="28" t="s">
        <v>2850</v>
      </c>
    </row>
    <row r="4" spans="1:3">
      <c r="A4" s="37" t="s">
        <v>2838</v>
      </c>
      <c r="B4" s="18">
        <v>785835.16432359233</v>
      </c>
      <c r="C4" s="20">
        <f>B4/$B$7</f>
        <v>0.93509670050342919</v>
      </c>
    </row>
    <row r="5" spans="1:3">
      <c r="A5" s="37" t="s">
        <v>2840</v>
      </c>
      <c r="B5" s="18">
        <v>5836.7551674814376</v>
      </c>
      <c r="C5" s="20">
        <f>B5/$B$7</f>
        <v>6.9453884816367906E-3</v>
      </c>
    </row>
    <row r="6" spans="1:3">
      <c r="A6" s="37" t="s">
        <v>2839</v>
      </c>
      <c r="B6" s="18">
        <v>48706.582433402255</v>
      </c>
      <c r="C6" s="20">
        <f>B6/$B$7</f>
        <v>5.7957911014933909E-2</v>
      </c>
    </row>
    <row r="7" spans="1:3">
      <c r="A7" s="37" t="s">
        <v>2846</v>
      </c>
      <c r="B7" s="18">
        <v>840378.50192447612</v>
      </c>
      <c r="C7" s="37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235F-7F4A-4B7B-99AA-40DFD03C53F7}">
  <dimension ref="A2:K19"/>
  <sheetViews>
    <sheetView workbookViewId="0">
      <selection activeCell="G13" sqref="G13"/>
    </sheetView>
  </sheetViews>
  <sheetFormatPr defaultRowHeight="15"/>
  <cols>
    <col min="1" max="1" width="22.28515625" bestFit="1" customWidth="1"/>
    <col min="2" max="2" width="12.85546875" bestFit="1" customWidth="1"/>
    <col min="3" max="3" width="15.42578125" customWidth="1"/>
    <col min="4" max="4" width="15.140625" customWidth="1"/>
    <col min="5" max="5" width="17" customWidth="1"/>
    <col min="6" max="7" width="12.28515625" bestFit="1" customWidth="1"/>
    <col min="8" max="8" width="13.5703125" customWidth="1"/>
    <col min="9" max="11" width="12.28515625" bestFit="1" customWidth="1"/>
  </cols>
  <sheetData>
    <row r="2" spans="1:11">
      <c r="A2" s="29" t="s">
        <v>2847</v>
      </c>
      <c r="B2" s="29" t="s">
        <v>2852</v>
      </c>
      <c r="C2" s="30"/>
      <c r="D2" s="30"/>
      <c r="E2" s="30"/>
      <c r="F2" s="30"/>
      <c r="G2" s="30"/>
      <c r="H2" s="30"/>
      <c r="I2" s="30"/>
      <c r="J2" s="30"/>
      <c r="K2" s="30"/>
    </row>
    <row r="3" spans="1:11">
      <c r="A3" s="29" t="s">
        <v>2</v>
      </c>
      <c r="B3" s="30">
        <v>2017</v>
      </c>
      <c r="C3" s="30">
        <v>2018</v>
      </c>
      <c r="D3" s="30">
        <v>2019</v>
      </c>
      <c r="E3" s="30">
        <v>2020</v>
      </c>
      <c r="F3" s="30">
        <v>2021</v>
      </c>
      <c r="G3" s="30">
        <v>2022</v>
      </c>
      <c r="H3" s="30">
        <v>2023</v>
      </c>
      <c r="I3" s="30">
        <v>2024</v>
      </c>
      <c r="J3" s="30">
        <v>2025</v>
      </c>
      <c r="K3" s="30" t="s">
        <v>2846</v>
      </c>
    </row>
    <row r="4" spans="1:11">
      <c r="A4" s="30" t="s">
        <v>26</v>
      </c>
      <c r="B4" s="31">
        <v>14207.613884065471</v>
      </c>
      <c r="C4" s="31">
        <v>35759.063561297073</v>
      </c>
      <c r="D4" s="31">
        <v>98761.888165167504</v>
      </c>
      <c r="E4" s="31">
        <v>79024.193434401837</v>
      </c>
      <c r="F4" s="31">
        <v>91376.897754244361</v>
      </c>
      <c r="G4" s="31">
        <v>146030.25809452191</v>
      </c>
      <c r="H4" s="31">
        <v>206435.19472103741</v>
      </c>
      <c r="I4" s="31">
        <v>100884.56027504556</v>
      </c>
      <c r="J4" s="31">
        <v>67898.832034694933</v>
      </c>
      <c r="K4" s="32">
        <v>840378.50192447612</v>
      </c>
    </row>
    <row r="14" spans="1:11">
      <c r="D14" s="33" t="s">
        <v>2853</v>
      </c>
      <c r="E14" s="34" t="s">
        <v>2854</v>
      </c>
    </row>
    <row r="15" spans="1:11" ht="30.75">
      <c r="D15" s="33" t="s">
        <v>2855</v>
      </c>
      <c r="E15" s="35">
        <f>K4</f>
        <v>840378.50192447612</v>
      </c>
    </row>
    <row r="16" spans="1:11" ht="30.75">
      <c r="D16" s="33" t="s">
        <v>2856</v>
      </c>
      <c r="E16" s="35">
        <f>INDEX($B$3:$J$3, MATCH(MAX($B$4:$J$4), $B$4:$J$4, 0))</f>
        <v>2023</v>
      </c>
    </row>
    <row r="17" spans="4:5" ht="30.75">
      <c r="D17" s="33" t="s">
        <v>2857</v>
      </c>
      <c r="E17" s="35">
        <f>INDEX($B$3:$J$3, MATCH(MIN($B$4:$J$4), $B$4:$J$4, 0))</f>
        <v>2017</v>
      </c>
    </row>
    <row r="18" spans="4:5" ht="30.75">
      <c r="D18" s="33" t="s">
        <v>2858</v>
      </c>
      <c r="E18" s="35">
        <f>SUM('Cleaned DATA'!T:T)</f>
        <v>1430016819.8000019</v>
      </c>
    </row>
    <row r="19" spans="4:5">
      <c r="D19" s="33" t="s">
        <v>2859</v>
      </c>
      <c r="E19" s="35">
        <f>SUM('Cleaned DATA'!T:T)</f>
        <v>1430016819.8000019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Chauhan</dc:creator>
  <cp:keywords/>
  <dc:description/>
  <cp:lastModifiedBy/>
  <cp:revision/>
  <dcterms:created xsi:type="dcterms:W3CDTF">2025-11-11T11:37:43Z</dcterms:created>
  <dcterms:modified xsi:type="dcterms:W3CDTF">2025-11-23T12:35:50Z</dcterms:modified>
  <cp:category/>
  <cp:contentStatus/>
</cp:coreProperties>
</file>