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peddy\storage-sim\"/>
    </mc:Choice>
  </mc:AlternateContent>
  <xr:revisionPtr revIDLastSave="0" documentId="13_ncr:1_{F503AFE5-D0AC-4945-AC8F-BAFFEA08755B}" xr6:coauthVersionLast="47" xr6:coauthVersionMax="47" xr10:uidLastSave="{00000000-0000-0000-0000-000000000000}"/>
  <bookViews>
    <workbookView xWindow="-120" yWindow="-120" windowWidth="29040" windowHeight="18240" xr2:uid="{00B350AC-C784-40AB-A292-11FC837FEAC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4" i="1" l="1"/>
  <c r="C36" i="1"/>
  <c r="C35" i="1"/>
  <c r="C33" i="1"/>
  <c r="C32" i="1"/>
  <c r="C27" i="1"/>
  <c r="C37" i="1" l="1"/>
</calcChain>
</file>

<file path=xl/sharedStrings.xml><?xml version="1.0" encoding="utf-8"?>
<sst xmlns="http://schemas.openxmlformats.org/spreadsheetml/2006/main" count="150" uniqueCount="72">
  <si>
    <t>Project Name</t>
  </si>
  <si>
    <t>PI</t>
  </si>
  <si>
    <t>Brief Project Description</t>
  </si>
  <si>
    <t>Partners</t>
  </si>
  <si>
    <t>NOTES</t>
  </si>
  <si>
    <t>Milestones</t>
  </si>
  <si>
    <t>Deliverables</t>
  </si>
  <si>
    <t>Program area</t>
  </si>
  <si>
    <t>FY23</t>
  </si>
  <si>
    <t>David Rosewater</t>
  </si>
  <si>
    <t>Will McNamara</t>
  </si>
  <si>
    <t>Tu Nguyen</t>
  </si>
  <si>
    <t>Equitable Regulatory</t>
  </si>
  <si>
    <t>PNM</t>
  </si>
  <si>
    <t>NM PRC</t>
  </si>
  <si>
    <t>Mustang Prairie</t>
  </si>
  <si>
    <t>Various PUCs</t>
  </si>
  <si>
    <t>Montana Tech</t>
  </si>
  <si>
    <t>University of Maine, University, Cordova, AK</t>
  </si>
  <si>
    <t>NELHA</t>
  </si>
  <si>
    <t>Cordova, AK</t>
  </si>
  <si>
    <t>X</t>
  </si>
  <si>
    <t>Gina Fresquez</t>
  </si>
  <si>
    <t>John Eddy</t>
  </si>
  <si>
    <t>Cody Newlun</t>
  </si>
  <si>
    <t>Michael Ropp</t>
  </si>
  <si>
    <t>Ujjwol</t>
  </si>
  <si>
    <t>Pedro Barba</t>
  </si>
  <si>
    <t>David Wilson</t>
  </si>
  <si>
    <t>Atri Bera</t>
  </si>
  <si>
    <t>Ray Byrne</t>
  </si>
  <si>
    <t>Jeff Carlson</t>
  </si>
  <si>
    <t>Mike Ropp</t>
  </si>
  <si>
    <t>SNL Thrust Management</t>
  </si>
  <si>
    <t>Energy Storage Selection and Grid Integration Modeling</t>
  </si>
  <si>
    <t>State Energy Storage Deployments</t>
  </si>
  <si>
    <t>Software Architectures for Control of Energy Storage</t>
  </si>
  <si>
    <t>Energy Storage Economics, Policy and Regulatory Analysis</t>
  </si>
  <si>
    <t>Target</t>
  </si>
  <si>
    <t>Thrust Management</t>
  </si>
  <si>
    <t>*</t>
  </si>
  <si>
    <t>* these are a subset of the above tasks</t>
  </si>
  <si>
    <t>QuEST App - storage sizing and placement for distribution grid resilience</t>
  </si>
  <si>
    <t>QuESt Development</t>
  </si>
  <si>
    <t>PNM- CRADA</t>
  </si>
  <si>
    <t>System Dynamic Modeling for Regulators</t>
  </si>
  <si>
    <t>IEEE Standard Development - 1547</t>
  </si>
  <si>
    <t>IEEE Standard Development - 2686</t>
  </si>
  <si>
    <t>2024 EESAT Organization and Planning</t>
  </si>
  <si>
    <t>Real time simulation and control of distribution energy storage systems</t>
  </si>
  <si>
    <t>Valuate energy Storage for ancillary services in ISO markets</t>
  </si>
  <si>
    <t>Packetized Delivery of Energy - R&amp;D</t>
  </si>
  <si>
    <t>Packetized Delivery of Energy - Demonstration</t>
  </si>
  <si>
    <t>Reliability framework for assessing energy storage</t>
  </si>
  <si>
    <t>Pricing survey and finance summits</t>
  </si>
  <si>
    <t>Energy storage cost modeling</t>
  </si>
  <si>
    <t>Policy analysis</t>
  </si>
  <si>
    <t>PUC outreach</t>
  </si>
  <si>
    <t>System identifications</t>
  </si>
  <si>
    <t>High speed data logger for monitoring energy storage performance</t>
  </si>
  <si>
    <t>Energy storage control to improve transient stability in low inertia grids</t>
  </si>
  <si>
    <t>Algorithms and best practices for using energy storage for system identification</t>
  </si>
  <si>
    <t xml:space="preserve">University of Maine contract </t>
  </si>
  <si>
    <t>University of Utah contract</t>
  </si>
  <si>
    <t>Montana Tech University contract</t>
  </si>
  <si>
    <t>Hyungjin Choi/Ryan Elliott</t>
  </si>
  <si>
    <t>Reinaldo Tonkoski, University of Maine</t>
  </si>
  <si>
    <t>Dan Trudnowski, Montana Tech University</t>
  </si>
  <si>
    <t>Masood Parvania, University of Utah</t>
  </si>
  <si>
    <t>A publically available, open-source simulation, complete with a GUI, for users to study the impacts of and optimize sizing and placement of storage assets on a distribution grid.</t>
  </si>
  <si>
    <t>Have a product integrated into QuEST and ready for distribution by the end of FY23.</t>
  </si>
  <si>
    <t>The project goal is to develop an open-source software tool for sizing and placing energy storage assets on a distribution grid.  Current approaches are unable to concurrently optimize size and placement over an unlimited number of grid metrics while also accounting reliability, energy management strategies, and storage control strategies.  This application is different in that, in addition to these features, it will use a physics based grid model coupled with other simulation components using the HELICS co-simulation system.  If successful, this simulation will make optimizing energy storage accessible to grid designers using many metrics that have never before been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</si>
</sst>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quot;$&quot;#,##0"/>
  </numFmts>
  <fonts count="12" x14ac:knownFonts="1">
    <font>
      <sz val="11"/>
      <color theme="1"/>
      <name val="Calibri"/>
      <family val="2"/>
      <scheme val="minor"/>
    </font>
    <font>
      <sz val="12"/>
      <color rgb="FF3F3F76"/>
      <name val="Calibri"/>
      <family val="2"/>
      <scheme val="minor"/>
    </font>
    <font>
      <b/>
      <sz val="10"/>
      <color theme="1"/>
      <name val="Calibri"/>
      <family val="2"/>
      <scheme val="minor"/>
    </font>
    <font>
      <b/>
      <sz val="10"/>
      <color rgb="FFFF0000"/>
      <name val="Calibri"/>
      <family val="2"/>
      <scheme val="minor"/>
    </font>
    <font>
      <sz val="10"/>
      <color theme="1"/>
      <name val="Calibri"/>
      <family val="2"/>
      <scheme val="minor"/>
    </font>
    <font>
      <sz val="10"/>
      <color rgb="FFFF0000"/>
      <name val="Calibri"/>
      <family val="2"/>
      <scheme val="minor"/>
    </font>
    <font>
      <sz val="10"/>
      <name val="Calibri"/>
      <family val="2"/>
      <scheme val="minor"/>
    </font>
    <font>
      <sz val="9"/>
      <color theme="1"/>
      <name val="Calibri"/>
      <family val="2"/>
      <scheme val="minor"/>
    </font>
    <font>
      <sz val="9"/>
      <name val="Calibri"/>
      <family val="2"/>
      <scheme val="minor"/>
    </font>
    <font>
      <b/>
      <sz val="9"/>
      <color theme="1"/>
      <name val="Calibri"/>
      <family val="2"/>
      <scheme val="minor"/>
    </font>
    <font>
      <b/>
      <sz val="9"/>
      <name val="Calibri"/>
      <family val="2"/>
      <scheme val="minor"/>
    </font>
    <font>
      <sz val="9"/>
      <color rgb="FFFF0000"/>
      <name val="Calibri"/>
      <family val="2"/>
      <scheme val="minor"/>
    </font>
  </fonts>
  <fills count="8">
    <fill>
      <patternFill patternType="none"/>
    </fill>
    <fill>
      <patternFill patternType="gray125"/>
    </fill>
    <fill>
      <patternFill patternType="solid">
        <fgColor rgb="FFFFCC99"/>
      </patternFill>
    </fill>
    <fill>
      <patternFill patternType="solid">
        <fgColor theme="4"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CCC"/>
        <bgColor indexed="64"/>
      </patternFill>
    </fill>
    <fill>
      <patternFill patternType="solid">
        <fgColor theme="7" tint="0.59999389629810485"/>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1" applyNumberFormat="0" applyAlignment="0" applyProtection="0"/>
  </cellStyleXfs>
  <cellXfs count="58">
    <xf numFmtId="0" fontId="0" fillId="0" borderId="0" xfId="0"/>
    <xf numFmtId="0" fontId="3" fillId="3" borderId="0" xfId="0" applyFont="1" applyFill="1" applyAlignment="1">
      <alignment horizontal="center" vertical="top" wrapText="1"/>
    </xf>
    <xf numFmtId="164" fontId="2" fillId="4" borderId="0" xfId="0" applyNumberFormat="1" applyFont="1" applyFill="1" applyBorder="1" applyAlignment="1">
      <alignment horizontal="center" vertical="top" wrapText="1"/>
    </xf>
    <xf numFmtId="0" fontId="2" fillId="3" borderId="0" xfId="0" applyFont="1" applyFill="1" applyBorder="1" applyAlignment="1">
      <alignment horizontal="center" vertical="top" wrapText="1"/>
    </xf>
    <xf numFmtId="0" fontId="2" fillId="3" borderId="0" xfId="0" applyFont="1" applyFill="1" applyBorder="1" applyAlignment="1">
      <alignment horizontal="left" vertical="top" wrapText="1"/>
    </xf>
    <xf numFmtId="0" fontId="2" fillId="3" borderId="0" xfId="0" applyFont="1" applyFill="1" applyAlignment="1">
      <alignment horizontal="center" vertical="top" wrapText="1"/>
    </xf>
    <xf numFmtId="0" fontId="4" fillId="0" borderId="0" xfId="0" applyFont="1"/>
    <xf numFmtId="0" fontId="6" fillId="0" borderId="2" xfId="0" applyFont="1" applyFill="1" applyBorder="1" applyAlignment="1">
      <alignment vertical="top" wrapText="1"/>
    </xf>
    <xf numFmtId="0" fontId="4" fillId="0" borderId="0" xfId="0" applyFont="1" applyFill="1"/>
    <xf numFmtId="0" fontId="4" fillId="0" borderId="0" xfId="0" applyFont="1" applyFill="1" applyBorder="1"/>
    <xf numFmtId="0" fontId="4" fillId="0" borderId="0" xfId="0" applyFont="1" applyBorder="1"/>
    <xf numFmtId="0" fontId="6" fillId="0" borderId="0" xfId="0" applyFont="1" applyBorder="1" applyAlignment="1">
      <alignment vertical="top" wrapText="1"/>
    </xf>
    <xf numFmtId="0" fontId="7" fillId="5" borderId="2" xfId="0" applyFont="1" applyFill="1" applyBorder="1" applyAlignment="1">
      <alignment horizontal="left" vertical="top" wrapText="1"/>
    </xf>
    <xf numFmtId="0" fontId="7" fillId="5" borderId="2" xfId="0" applyFont="1" applyFill="1" applyBorder="1"/>
    <xf numFmtId="165" fontId="7" fillId="0" borderId="2" xfId="0" applyNumberFormat="1" applyFont="1" applyBorder="1"/>
    <xf numFmtId="0" fontId="7" fillId="4" borderId="2" xfId="0" applyFont="1" applyFill="1" applyBorder="1" applyAlignment="1">
      <alignment horizontal="left" vertical="top" wrapText="1"/>
    </xf>
    <xf numFmtId="0" fontId="7" fillId="4" borderId="2" xfId="0" applyFont="1" applyFill="1" applyBorder="1"/>
    <xf numFmtId="165" fontId="7" fillId="4" borderId="2" xfId="0" applyNumberFormat="1" applyFont="1" applyFill="1" applyBorder="1"/>
    <xf numFmtId="0" fontId="7" fillId="6" borderId="2" xfId="0" applyFont="1" applyFill="1" applyBorder="1" applyAlignment="1">
      <alignment horizontal="left" vertical="top" wrapText="1"/>
    </xf>
    <xf numFmtId="0" fontId="7" fillId="6" borderId="2" xfId="0" applyFont="1" applyFill="1" applyBorder="1"/>
    <xf numFmtId="165" fontId="7" fillId="6" borderId="2" xfId="0" applyNumberFormat="1" applyFont="1" applyFill="1" applyBorder="1"/>
    <xf numFmtId="0" fontId="8" fillId="6" borderId="2" xfId="0" applyFont="1" applyFill="1" applyBorder="1" applyAlignment="1">
      <alignment vertical="top" wrapText="1"/>
    </xf>
    <xf numFmtId="0" fontId="8" fillId="5" borderId="2" xfId="0" applyFont="1" applyFill="1" applyBorder="1" applyAlignment="1">
      <alignment vertical="top" wrapText="1"/>
    </xf>
    <xf numFmtId="0" fontId="9" fillId="5" borderId="2" xfId="0" applyFont="1" applyFill="1" applyBorder="1"/>
    <xf numFmtId="0" fontId="10" fillId="5" borderId="2" xfId="0" applyFont="1" applyFill="1" applyBorder="1" applyAlignment="1">
      <alignment vertical="top" wrapText="1"/>
    </xf>
    <xf numFmtId="0" fontId="8" fillId="4" borderId="2" xfId="0" applyFont="1" applyFill="1" applyBorder="1" applyAlignment="1">
      <alignment vertical="top" wrapText="1"/>
    </xf>
    <xf numFmtId="14" fontId="10" fillId="5" borderId="2" xfId="0" applyNumberFormat="1" applyFont="1" applyFill="1" applyBorder="1" applyAlignment="1">
      <alignment horizontal="left" vertical="top"/>
    </xf>
    <xf numFmtId="14" fontId="8" fillId="5" borderId="2" xfId="0" applyNumberFormat="1" applyFont="1" applyFill="1" applyBorder="1" applyAlignment="1">
      <alignment horizontal="left" vertical="top"/>
    </xf>
    <xf numFmtId="14" fontId="8" fillId="5" borderId="2" xfId="0" applyNumberFormat="1" applyFont="1" applyFill="1" applyBorder="1" applyAlignment="1">
      <alignment horizontal="left"/>
    </xf>
    <xf numFmtId="14" fontId="8" fillId="4" borderId="2" xfId="0" applyNumberFormat="1" applyFont="1" applyFill="1" applyBorder="1" applyAlignment="1">
      <alignment horizontal="left" vertical="top"/>
    </xf>
    <xf numFmtId="14" fontId="8" fillId="6" borderId="2" xfId="0" applyNumberFormat="1" applyFont="1" applyFill="1" applyBorder="1" applyAlignment="1">
      <alignment horizontal="left" vertical="top"/>
    </xf>
    <xf numFmtId="0" fontId="4" fillId="0" borderId="0" xfId="0" applyFont="1" applyAlignment="1">
      <alignment wrapText="1"/>
    </xf>
    <xf numFmtId="0" fontId="4" fillId="0" borderId="0" xfId="0" applyFont="1" applyBorder="1" applyAlignment="1">
      <alignment wrapText="1"/>
    </xf>
    <xf numFmtId="165" fontId="4" fillId="0" borderId="0" xfId="0" applyNumberFormat="1" applyFont="1"/>
    <xf numFmtId="0" fontId="7" fillId="7" borderId="2" xfId="0" applyFont="1" applyFill="1" applyBorder="1" applyAlignment="1">
      <alignment horizontal="left" vertical="top" wrapText="1"/>
    </xf>
    <xf numFmtId="165" fontId="7" fillId="7" borderId="2" xfId="0" applyNumberFormat="1" applyFont="1" applyFill="1" applyBorder="1"/>
    <xf numFmtId="0" fontId="7" fillId="7" borderId="2" xfId="0" applyFont="1" applyFill="1" applyBorder="1"/>
    <xf numFmtId="0" fontId="8" fillId="7" borderId="2" xfId="0" applyFont="1" applyFill="1" applyBorder="1" applyAlignment="1">
      <alignment vertical="top" wrapText="1"/>
    </xf>
    <xf numFmtId="14" fontId="8" fillId="7" borderId="2" xfId="0" applyNumberFormat="1" applyFont="1" applyFill="1" applyBorder="1" applyAlignment="1">
      <alignment horizontal="left" vertical="top"/>
    </xf>
    <xf numFmtId="0" fontId="4" fillId="7" borderId="0" xfId="0" applyFont="1" applyFill="1"/>
    <xf numFmtId="165" fontId="7" fillId="5" borderId="2" xfId="0" applyNumberFormat="1" applyFont="1" applyFill="1" applyBorder="1"/>
    <xf numFmtId="0" fontId="4" fillId="5" borderId="0" xfId="0" applyFont="1" applyFill="1"/>
    <xf numFmtId="0" fontId="2" fillId="0" borderId="0" xfId="0" applyFont="1" applyFill="1" applyBorder="1" applyAlignment="1">
      <alignment horizontal="left" vertical="top" wrapText="1"/>
    </xf>
    <xf numFmtId="0" fontId="4" fillId="0" borderId="2" xfId="0" applyFont="1" applyFill="1" applyBorder="1"/>
    <xf numFmtId="0" fontId="5" fillId="0" borderId="0" xfId="0" applyFont="1" applyFill="1" applyAlignment="1">
      <alignment horizontal="center" vertical="top" wrapText="1"/>
    </xf>
    <xf numFmtId="0" fontId="6" fillId="0" borderId="0" xfId="0" applyFont="1" applyFill="1" applyBorder="1" applyAlignment="1">
      <alignment vertical="top" wrapText="1"/>
    </xf>
    <xf numFmtId="0" fontId="3" fillId="3" borderId="0" xfId="0" applyFont="1" applyFill="1" applyBorder="1" applyAlignment="1">
      <alignment horizontal="center" vertical="top" wrapText="1"/>
    </xf>
    <xf numFmtId="0" fontId="11" fillId="5" borderId="2" xfId="0" applyFont="1" applyFill="1" applyBorder="1" applyAlignment="1">
      <alignment wrapText="1"/>
    </xf>
    <xf numFmtId="0" fontId="11" fillId="7" borderId="2" xfId="0" applyFont="1" applyFill="1" applyBorder="1" applyAlignment="1">
      <alignment wrapText="1"/>
    </xf>
    <xf numFmtId="0" fontId="11" fillId="4" borderId="2" xfId="0" applyFont="1" applyFill="1" applyBorder="1" applyAlignment="1">
      <alignment wrapText="1"/>
    </xf>
    <xf numFmtId="0" fontId="11" fillId="6" borderId="2" xfId="0" applyFont="1" applyFill="1" applyBorder="1" applyAlignment="1">
      <alignment wrapText="1"/>
    </xf>
    <xf numFmtId="0" fontId="11" fillId="6" borderId="2" xfId="0" applyFont="1" applyFill="1" applyBorder="1" applyAlignment="1">
      <alignment vertical="top" wrapText="1"/>
    </xf>
    <xf numFmtId="0" fontId="5" fillId="0" borderId="0" xfId="0" applyFont="1" applyAlignment="1">
      <alignment wrapText="1"/>
    </xf>
    <xf numFmtId="0" fontId="3" fillId="3" borderId="0" xfId="0" applyNumberFormat="1" applyFont="1" applyFill="1" applyBorder="1" applyAlignment="1">
      <alignment horizontal="center" vertical="top" wrapText="1"/>
    </xf>
    <xf numFmtId="0" fontId="11" fillId="5" borderId="2" xfId="0" applyFont="1" applyFill="1" applyBorder="1" applyAlignment="1">
      <alignment vertical="top" wrapText="1"/>
    </xf>
    <xf numFmtId="0" fontId="11" fillId="7" borderId="2" xfId="0" applyFont="1" applyFill="1" applyBorder="1" applyAlignment="1">
      <alignment vertical="top" wrapText="1"/>
    </xf>
    <xf numFmtId="0" fontId="11" fillId="4" borderId="2" xfId="0" applyFont="1" applyFill="1" applyBorder="1" applyAlignment="1">
      <alignment vertical="top" wrapText="1"/>
    </xf>
    <xf numFmtId="14" fontId="10" fillId="5" borderId="2" xfId="0" applyNumberFormat="1" applyFont="1" applyFill="1" applyBorder="1" applyAlignment="1">
      <alignment horizontal="left" vertical="center" wrapText="1"/>
    </xf>
  </cellXfs>
  <cellStyles count="2">
    <cellStyle name="Input 2" xfId="1" xr:uid="{5EA4E0FB-22ED-409F-9A7C-44F127CB6C28}"/>
    <cellStyle name="Normal" xfId="0" builtinId="0"/>
  </cellStyles>
  <dxfs count="0"/>
  <tableStyles count="0" defaultTableStyle="TableStyleMedium2" defaultPivotStyle="PivotStyleLight16"/>
  <colors>
    <mruColors>
      <color rgb="FFCCCCFF"/>
      <color rgb="FFFFCCCC"/>
      <color rgb="FFCCECFF"/>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45A3F-DB83-4630-97A4-B19022864BA8}">
  <dimension ref="A1:K37"/>
  <sheetViews>
    <sheetView tabSelected="1" zoomScaleNormal="100" workbookViewId="0">
      <pane ySplit="1" topLeftCell="A2" activePane="bottomLeft" state="frozen"/>
      <selection pane="bottomLeft" activeCell="F4" sqref="F4"/>
    </sheetView>
  </sheetViews>
  <sheetFormatPr defaultColWidth="8.85546875" defaultRowHeight="12.75" x14ac:dyDescent="0.2"/>
  <cols>
    <col min="1" max="1" width="14.7109375" style="6" customWidth="1"/>
    <col min="2" max="2" width="34.140625" style="52" bestFit="1" customWidth="1"/>
    <col min="3" max="3" width="13" style="6" customWidth="1"/>
    <col min="4" max="4" width="21.5703125" style="6" bestFit="1" customWidth="1"/>
    <col min="5" max="5" width="3.7109375" style="8" customWidth="1"/>
    <col min="6" max="6" width="73.28515625" style="52" customWidth="1"/>
    <col min="7" max="7" width="34.42578125" style="6" bestFit="1" customWidth="1"/>
    <col min="8" max="8" width="16.42578125" style="31" customWidth="1"/>
    <col min="9" max="9" width="3.5703125" style="8" customWidth="1"/>
    <col min="10" max="10" width="42.7109375" style="6" customWidth="1"/>
    <col min="11" max="11" width="57.7109375" style="6" customWidth="1"/>
    <col min="12" max="12" width="8.85546875" style="6"/>
    <col min="13" max="13" width="34.85546875" style="6" customWidth="1"/>
    <col min="14" max="14" width="42.85546875" style="6" customWidth="1"/>
    <col min="15" max="16384" width="8.85546875" style="6"/>
  </cols>
  <sheetData>
    <row r="1" spans="1:11" x14ac:dyDescent="0.2">
      <c r="A1" s="3" t="s">
        <v>7</v>
      </c>
      <c r="B1" s="46" t="s">
        <v>0</v>
      </c>
      <c r="C1" s="2" t="s">
        <v>8</v>
      </c>
      <c r="D1" s="4" t="s">
        <v>1</v>
      </c>
      <c r="E1" s="42"/>
      <c r="F1" s="53" t="s">
        <v>2</v>
      </c>
      <c r="G1" s="5" t="s">
        <v>3</v>
      </c>
      <c r="H1" s="1" t="s">
        <v>4</v>
      </c>
      <c r="I1" s="44"/>
      <c r="J1" s="5" t="s">
        <v>5</v>
      </c>
      <c r="K1" s="5" t="s">
        <v>6</v>
      </c>
    </row>
    <row r="2" spans="1:11" ht="24" x14ac:dyDescent="0.2">
      <c r="A2" s="12" t="s">
        <v>12</v>
      </c>
      <c r="B2" s="47" t="s">
        <v>39</v>
      </c>
      <c r="C2" s="14">
        <v>160000</v>
      </c>
      <c r="D2" s="13" t="s">
        <v>22</v>
      </c>
      <c r="E2" s="43" t="s">
        <v>21</v>
      </c>
      <c r="F2" s="54" t="s">
        <v>33</v>
      </c>
      <c r="G2" s="23"/>
      <c r="H2" s="24"/>
      <c r="I2" s="7"/>
      <c r="J2" s="26"/>
      <c r="K2" s="24"/>
    </row>
    <row r="3" spans="1:11" ht="24" x14ac:dyDescent="0.2">
      <c r="A3" s="12" t="s">
        <v>12</v>
      </c>
      <c r="B3" s="47" t="s">
        <v>43</v>
      </c>
      <c r="C3" s="14">
        <v>795070</v>
      </c>
      <c r="D3" s="13" t="s">
        <v>11</v>
      </c>
      <c r="E3" s="43" t="s">
        <v>21</v>
      </c>
      <c r="F3" s="54"/>
      <c r="G3" s="23"/>
      <c r="H3" s="24"/>
      <c r="I3" s="7" t="s">
        <v>21</v>
      </c>
      <c r="J3" s="26"/>
      <c r="K3" s="24"/>
    </row>
    <row r="4" spans="1:11" ht="96" x14ac:dyDescent="0.2">
      <c r="A4" s="12" t="s">
        <v>12</v>
      </c>
      <c r="B4" s="47" t="s">
        <v>42</v>
      </c>
      <c r="C4" s="14">
        <v>400000</v>
      </c>
      <c r="D4" s="13" t="s">
        <v>23</v>
      </c>
      <c r="E4" s="43" t="s">
        <v>21</v>
      </c>
      <c r="F4" s="54" t="s">
        <v>71</v>
      </c>
      <c r="G4" s="23"/>
      <c r="H4" s="24"/>
      <c r="I4" s="7" t="s">
        <v>21</v>
      </c>
      <c r="J4" s="57" t="s">
        <v>70</v>
      </c>
      <c r="K4" s="24" t="s">
        <v>69</v>
      </c>
    </row>
    <row r="5" spans="1:11" ht="24" x14ac:dyDescent="0.2">
      <c r="A5" s="12" t="s">
        <v>12</v>
      </c>
      <c r="B5" s="47" t="s">
        <v>44</v>
      </c>
      <c r="C5" s="14">
        <v>400000</v>
      </c>
      <c r="D5" s="13" t="s">
        <v>24</v>
      </c>
      <c r="E5" s="43" t="s">
        <v>21</v>
      </c>
      <c r="F5" s="54"/>
      <c r="G5" s="22" t="s">
        <v>13</v>
      </c>
      <c r="H5" s="22"/>
      <c r="I5" s="7" t="s">
        <v>21</v>
      </c>
      <c r="J5" s="27"/>
      <c r="K5" s="22"/>
    </row>
    <row r="6" spans="1:11" s="39" customFormat="1" ht="24" x14ac:dyDescent="0.2">
      <c r="A6" s="34" t="s">
        <v>12</v>
      </c>
      <c r="B6" s="48" t="s">
        <v>45</v>
      </c>
      <c r="C6" s="35">
        <v>400000</v>
      </c>
      <c r="D6" s="36" t="s">
        <v>11</v>
      </c>
      <c r="E6" s="43" t="s">
        <v>21</v>
      </c>
      <c r="F6" s="55"/>
      <c r="G6" s="37" t="s">
        <v>14</v>
      </c>
      <c r="H6" s="37"/>
      <c r="I6" s="7" t="s">
        <v>21</v>
      </c>
      <c r="J6" s="38"/>
      <c r="K6" s="37"/>
    </row>
    <row r="7" spans="1:11" s="39" customFormat="1" ht="24" x14ac:dyDescent="0.2">
      <c r="A7" s="34" t="s">
        <v>12</v>
      </c>
      <c r="B7" s="48" t="s">
        <v>46</v>
      </c>
      <c r="C7" s="35">
        <v>125000</v>
      </c>
      <c r="D7" s="36" t="s">
        <v>25</v>
      </c>
      <c r="E7" s="43" t="s">
        <v>21</v>
      </c>
      <c r="F7" s="55"/>
      <c r="G7" s="37"/>
      <c r="H7" s="37"/>
      <c r="I7" s="7" t="s">
        <v>21</v>
      </c>
      <c r="J7" s="38"/>
      <c r="K7" s="37"/>
    </row>
    <row r="8" spans="1:11" s="39" customFormat="1" ht="24" x14ac:dyDescent="0.2">
      <c r="A8" s="34" t="s">
        <v>12</v>
      </c>
      <c r="B8" s="48" t="s">
        <v>47</v>
      </c>
      <c r="C8" s="35">
        <v>125000</v>
      </c>
      <c r="D8" s="36" t="s">
        <v>9</v>
      </c>
      <c r="E8" s="43" t="s">
        <v>21</v>
      </c>
      <c r="F8" s="55"/>
      <c r="G8" s="36"/>
      <c r="H8" s="37"/>
      <c r="I8" s="7" t="s">
        <v>21</v>
      </c>
      <c r="J8" s="38"/>
      <c r="K8" s="37"/>
    </row>
    <row r="9" spans="1:11" ht="24" x14ac:dyDescent="0.2">
      <c r="A9" s="12" t="s">
        <v>12</v>
      </c>
      <c r="B9" s="47" t="s">
        <v>48</v>
      </c>
      <c r="C9" s="14">
        <v>100000</v>
      </c>
      <c r="D9" s="13" t="s">
        <v>9</v>
      </c>
      <c r="E9" s="43" t="s">
        <v>21</v>
      </c>
      <c r="F9" s="54"/>
      <c r="G9" s="13"/>
      <c r="H9" s="22"/>
      <c r="I9" s="7" t="s">
        <v>21</v>
      </c>
      <c r="J9" s="27"/>
      <c r="K9" s="22"/>
    </row>
    <row r="10" spans="1:11" ht="24" x14ac:dyDescent="0.2">
      <c r="A10" s="12" t="s">
        <v>12</v>
      </c>
      <c r="B10" s="47" t="s">
        <v>49</v>
      </c>
      <c r="C10" s="14">
        <v>300000</v>
      </c>
      <c r="D10" s="13" t="s">
        <v>26</v>
      </c>
      <c r="E10" s="43" t="s">
        <v>21</v>
      </c>
      <c r="F10" s="54"/>
      <c r="G10" s="13"/>
      <c r="H10" s="22"/>
      <c r="I10" s="7" t="s">
        <v>21</v>
      </c>
      <c r="J10" s="27"/>
      <c r="K10" s="22"/>
    </row>
    <row r="11" spans="1:11" ht="24" x14ac:dyDescent="0.2">
      <c r="A11" s="12" t="s">
        <v>12</v>
      </c>
      <c r="B11" s="47" t="s">
        <v>50</v>
      </c>
      <c r="C11" s="14">
        <v>100000</v>
      </c>
      <c r="D11" s="13" t="s">
        <v>27</v>
      </c>
      <c r="E11" s="43" t="s">
        <v>21</v>
      </c>
      <c r="F11" s="54"/>
      <c r="G11" s="13"/>
      <c r="H11" s="22"/>
      <c r="I11" s="7" t="s">
        <v>21</v>
      </c>
      <c r="J11" s="27"/>
      <c r="K11" s="22"/>
    </row>
    <row r="12" spans="1:11" ht="24" x14ac:dyDescent="0.2">
      <c r="A12" s="12" t="s">
        <v>12</v>
      </c>
      <c r="B12" s="47" t="s">
        <v>51</v>
      </c>
      <c r="C12" s="14">
        <v>250000</v>
      </c>
      <c r="D12" s="13" t="s">
        <v>28</v>
      </c>
      <c r="E12" s="43" t="s">
        <v>21</v>
      </c>
      <c r="F12" s="54"/>
      <c r="G12" s="13"/>
      <c r="H12" s="22"/>
      <c r="I12" s="7" t="s">
        <v>21</v>
      </c>
      <c r="J12" s="27"/>
      <c r="K12" s="22"/>
    </row>
    <row r="13" spans="1:11" ht="24" x14ac:dyDescent="0.2">
      <c r="A13" s="12" t="s">
        <v>12</v>
      </c>
      <c r="B13" s="47" t="s">
        <v>52</v>
      </c>
      <c r="C13" s="14">
        <v>100000</v>
      </c>
      <c r="D13" s="13" t="s">
        <v>11</v>
      </c>
      <c r="E13" s="43" t="s">
        <v>21</v>
      </c>
      <c r="F13" s="54"/>
      <c r="G13" s="13"/>
      <c r="H13" s="22"/>
      <c r="I13" s="7" t="s">
        <v>21</v>
      </c>
      <c r="J13" s="27"/>
      <c r="K13" s="22"/>
    </row>
    <row r="14" spans="1:11" ht="24" x14ac:dyDescent="0.2">
      <c r="A14" s="12" t="s">
        <v>12</v>
      </c>
      <c r="B14" s="47" t="s">
        <v>53</v>
      </c>
      <c r="C14" s="14">
        <v>200000</v>
      </c>
      <c r="D14" s="13" t="s">
        <v>29</v>
      </c>
      <c r="E14" s="43" t="s">
        <v>21</v>
      </c>
      <c r="F14" s="54"/>
      <c r="G14" s="13"/>
      <c r="H14" s="22"/>
      <c r="I14" s="7" t="s">
        <v>21</v>
      </c>
      <c r="J14" s="28"/>
      <c r="K14" s="22"/>
    </row>
    <row r="15" spans="1:11" ht="24" x14ac:dyDescent="0.2">
      <c r="A15" s="15" t="s">
        <v>12</v>
      </c>
      <c r="B15" s="49" t="s">
        <v>54</v>
      </c>
      <c r="C15" s="17">
        <v>250000</v>
      </c>
      <c r="D15" s="16" t="s">
        <v>30</v>
      </c>
      <c r="E15" s="43" t="s">
        <v>21</v>
      </c>
      <c r="F15" s="56"/>
      <c r="G15" s="25" t="s">
        <v>15</v>
      </c>
      <c r="H15" s="25"/>
      <c r="I15" s="7" t="s">
        <v>21</v>
      </c>
      <c r="J15" s="29"/>
      <c r="K15" s="25"/>
    </row>
    <row r="16" spans="1:11" ht="24" x14ac:dyDescent="0.2">
      <c r="A16" s="15" t="s">
        <v>12</v>
      </c>
      <c r="B16" s="49" t="s">
        <v>55</v>
      </c>
      <c r="C16" s="17">
        <v>50000</v>
      </c>
      <c r="D16" s="16" t="s">
        <v>11</v>
      </c>
      <c r="E16" s="43" t="s">
        <v>21</v>
      </c>
      <c r="F16" s="56"/>
      <c r="G16" s="16"/>
      <c r="H16" s="25"/>
      <c r="I16" s="7" t="s">
        <v>21</v>
      </c>
      <c r="J16" s="29"/>
      <c r="K16" s="25"/>
    </row>
    <row r="17" spans="1:11" ht="24" x14ac:dyDescent="0.2">
      <c r="A17" s="15" t="s">
        <v>12</v>
      </c>
      <c r="B17" s="49" t="s">
        <v>56</v>
      </c>
      <c r="C17" s="17">
        <v>200000</v>
      </c>
      <c r="D17" s="16" t="s">
        <v>10</v>
      </c>
      <c r="E17" s="43" t="s">
        <v>21</v>
      </c>
      <c r="F17" s="56"/>
      <c r="G17" s="16"/>
      <c r="H17" s="25"/>
      <c r="I17" s="7" t="s">
        <v>21</v>
      </c>
      <c r="J17" s="29"/>
      <c r="K17" s="25"/>
    </row>
    <row r="18" spans="1:11" ht="24" x14ac:dyDescent="0.2">
      <c r="A18" s="15" t="s">
        <v>12</v>
      </c>
      <c r="B18" s="49" t="s">
        <v>57</v>
      </c>
      <c r="C18" s="17">
        <v>100000</v>
      </c>
      <c r="D18" s="16" t="s">
        <v>10</v>
      </c>
      <c r="E18" s="43" t="s">
        <v>21</v>
      </c>
      <c r="F18" s="56"/>
      <c r="G18" s="25" t="s">
        <v>16</v>
      </c>
      <c r="H18" s="25"/>
      <c r="I18" s="7" t="s">
        <v>21</v>
      </c>
      <c r="J18" s="29"/>
      <c r="K18" s="25"/>
    </row>
    <row r="19" spans="1:11" ht="24" x14ac:dyDescent="0.2">
      <c r="A19" s="18" t="s">
        <v>12</v>
      </c>
      <c r="B19" s="50" t="s">
        <v>60</v>
      </c>
      <c r="C19" s="20">
        <v>400000</v>
      </c>
      <c r="D19" s="19" t="s">
        <v>65</v>
      </c>
      <c r="E19" s="43" t="s">
        <v>21</v>
      </c>
      <c r="F19" s="51"/>
      <c r="G19" s="21" t="s">
        <v>17</v>
      </c>
      <c r="H19" s="21"/>
      <c r="I19" s="7" t="s">
        <v>21</v>
      </c>
      <c r="J19" s="30"/>
      <c r="K19" s="21"/>
    </row>
    <row r="20" spans="1:11" ht="24" x14ac:dyDescent="0.2">
      <c r="A20" s="18" t="s">
        <v>12</v>
      </c>
      <c r="B20" s="50" t="s">
        <v>58</v>
      </c>
      <c r="C20" s="20">
        <v>125000</v>
      </c>
      <c r="D20" s="19" t="s">
        <v>30</v>
      </c>
      <c r="E20" s="43" t="s">
        <v>21</v>
      </c>
      <c r="F20" s="51"/>
      <c r="G20" s="21" t="s">
        <v>18</v>
      </c>
      <c r="H20" s="21"/>
      <c r="I20" s="7" t="s">
        <v>21</v>
      </c>
      <c r="J20" s="30"/>
      <c r="K20" s="21"/>
    </row>
    <row r="21" spans="1:11" ht="24" x14ac:dyDescent="0.2">
      <c r="A21" s="18" t="s">
        <v>12</v>
      </c>
      <c r="B21" s="50" t="s">
        <v>59</v>
      </c>
      <c r="C21" s="20">
        <v>80000</v>
      </c>
      <c r="D21" s="19" t="s">
        <v>31</v>
      </c>
      <c r="E21" s="43" t="s">
        <v>21</v>
      </c>
      <c r="F21" s="51"/>
      <c r="G21" s="21" t="s">
        <v>19</v>
      </c>
      <c r="H21" s="21"/>
      <c r="I21" s="7" t="s">
        <v>21</v>
      </c>
      <c r="J21" s="30"/>
      <c r="K21" s="21"/>
    </row>
    <row r="22" spans="1:11" ht="24" x14ac:dyDescent="0.2">
      <c r="A22" s="18" t="s">
        <v>12</v>
      </c>
      <c r="B22" s="50" t="s">
        <v>61</v>
      </c>
      <c r="C22" s="20">
        <v>100000</v>
      </c>
      <c r="D22" s="19" t="s">
        <v>32</v>
      </c>
      <c r="E22" s="43" t="s">
        <v>40</v>
      </c>
      <c r="F22" s="51"/>
      <c r="G22" s="21" t="s">
        <v>20</v>
      </c>
      <c r="H22" s="21"/>
      <c r="I22" s="7" t="s">
        <v>40</v>
      </c>
      <c r="J22" s="30"/>
      <c r="K22" s="21"/>
    </row>
    <row r="23" spans="1:11" ht="24" x14ac:dyDescent="0.2">
      <c r="A23" s="18" t="s">
        <v>12</v>
      </c>
      <c r="B23" s="50" t="s">
        <v>62</v>
      </c>
      <c r="C23" s="20">
        <v>100000</v>
      </c>
      <c r="D23" s="19" t="s">
        <v>30</v>
      </c>
      <c r="E23" s="43" t="s">
        <v>40</v>
      </c>
      <c r="F23" s="51"/>
      <c r="G23" s="21" t="s">
        <v>66</v>
      </c>
      <c r="H23" s="21"/>
      <c r="I23" s="7" t="s">
        <v>40</v>
      </c>
      <c r="J23" s="30"/>
      <c r="K23" s="21"/>
    </row>
    <row r="24" spans="1:11" ht="24" x14ac:dyDescent="0.2">
      <c r="A24" s="18" t="s">
        <v>12</v>
      </c>
      <c r="B24" s="50" t="s">
        <v>64</v>
      </c>
      <c r="C24" s="20">
        <v>100000</v>
      </c>
      <c r="D24" s="19" t="s">
        <v>30</v>
      </c>
      <c r="E24" s="43" t="s">
        <v>40</v>
      </c>
      <c r="F24" s="50"/>
      <c r="G24" s="19" t="s">
        <v>67</v>
      </c>
      <c r="H24" s="21"/>
      <c r="I24" s="7" t="s">
        <v>40</v>
      </c>
      <c r="J24" s="30"/>
      <c r="K24" s="21"/>
    </row>
    <row r="25" spans="1:11" s="41" customFormat="1" ht="24" x14ac:dyDescent="0.2">
      <c r="A25" s="12" t="s">
        <v>12</v>
      </c>
      <c r="B25" s="47" t="s">
        <v>63</v>
      </c>
      <c r="C25" s="40">
        <v>125000</v>
      </c>
      <c r="D25" s="13" t="s">
        <v>30</v>
      </c>
      <c r="E25" s="43" t="s">
        <v>21</v>
      </c>
      <c r="F25" s="54"/>
      <c r="G25" s="22" t="s">
        <v>68</v>
      </c>
      <c r="H25" s="22"/>
      <c r="I25" s="7" t="s">
        <v>21</v>
      </c>
      <c r="J25" s="27"/>
      <c r="K25" s="22"/>
    </row>
    <row r="26" spans="1:11" x14ac:dyDescent="0.2">
      <c r="G26" s="10"/>
      <c r="H26" s="11"/>
      <c r="I26" s="45"/>
    </row>
    <row r="27" spans="1:11" x14ac:dyDescent="0.2">
      <c r="A27" s="6" t="s">
        <v>38</v>
      </c>
      <c r="B27" s="52">
        <v>5085070</v>
      </c>
      <c r="C27" s="33">
        <f>SUM(C2:C25)</f>
        <v>5085070</v>
      </c>
      <c r="D27" s="33"/>
      <c r="F27" s="52" t="s">
        <v>41</v>
      </c>
      <c r="G27" s="10"/>
      <c r="H27" s="11"/>
      <c r="I27" s="45"/>
      <c r="J27" s="10"/>
    </row>
    <row r="28" spans="1:11" x14ac:dyDescent="0.2">
      <c r="G28" s="10"/>
      <c r="H28" s="11"/>
      <c r="I28" s="45"/>
      <c r="J28" s="10"/>
    </row>
    <row r="29" spans="1:11" x14ac:dyDescent="0.2">
      <c r="G29" s="10"/>
      <c r="H29" s="32"/>
      <c r="I29" s="9"/>
      <c r="J29" s="10"/>
    </row>
    <row r="30" spans="1:11" x14ac:dyDescent="0.2">
      <c r="D30" s="33"/>
      <c r="G30" s="10"/>
      <c r="H30" s="32"/>
      <c r="I30" s="9"/>
      <c r="J30" s="10"/>
    </row>
    <row r="32" spans="1:11" x14ac:dyDescent="0.2">
      <c r="B32" s="48" t="s">
        <v>35</v>
      </c>
      <c r="C32" s="33">
        <f>SUM(C6:C8)</f>
        <v>650000</v>
      </c>
    </row>
    <row r="33" spans="2:3" ht="24" x14ac:dyDescent="0.2">
      <c r="B33" s="49" t="s">
        <v>37</v>
      </c>
      <c r="C33" s="33">
        <f>SUM(C15:C18)</f>
        <v>600000</v>
      </c>
    </row>
    <row r="34" spans="2:3" ht="24" x14ac:dyDescent="0.2">
      <c r="B34" s="50" t="s">
        <v>36</v>
      </c>
      <c r="C34" s="33">
        <f>SUM(C24,C23,C22,C21,C20,C19)</f>
        <v>905000</v>
      </c>
    </row>
    <row r="35" spans="2:3" ht="24" x14ac:dyDescent="0.2">
      <c r="B35" s="47" t="s">
        <v>34</v>
      </c>
      <c r="C35" s="33">
        <f>SUM(C25,C9:C14,C3:C5)</f>
        <v>2770070</v>
      </c>
    </row>
    <row r="36" spans="2:3" x14ac:dyDescent="0.2">
      <c r="B36" s="52" t="s">
        <v>39</v>
      </c>
      <c r="C36" s="33">
        <f>C2</f>
        <v>160000</v>
      </c>
    </row>
    <row r="37" spans="2:3" x14ac:dyDescent="0.2">
      <c r="C37" s="33">
        <f>SUM(C32:C36)</f>
        <v>5085070</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Fresquez, Gina E</dc:creator>
  <cp:lastModifiedBy>Eddy, John P</cp:lastModifiedBy>
  <dcterms:created xsi:type="dcterms:W3CDTF">2023-01-06T17:44:55Z</dcterms:created>
  <dcterms:modified xsi:type="dcterms:W3CDTF">2023-05-08T22:22:43Z</dcterms:modified>
</cp:coreProperties>
</file>