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eddy\storage-sim\"/>
    </mc:Choice>
  </mc:AlternateContent>
  <xr:revisionPtr revIDLastSave="0" documentId="13_ncr:1_{9D4B71B2-8889-430B-8771-92E9BE6F5377}" xr6:coauthVersionLast="47" xr6:coauthVersionMax="47" xr10:uidLastSave="{00000000-0000-0000-0000-000000000000}"/>
  <bookViews>
    <workbookView xWindow="-120" yWindow="-120" windowWidth="29040" windowHeight="18240" xr2:uid="{00B350AC-C784-40AB-A292-11FC837FEA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6" i="1"/>
  <c r="C35" i="1"/>
  <c r="C33" i="1"/>
  <c r="C32" i="1"/>
  <c r="C27" i="1"/>
  <c r="C37" i="1" l="1"/>
</calcChain>
</file>

<file path=xl/sharedStrings.xml><?xml version="1.0" encoding="utf-8"?>
<sst xmlns="http://schemas.openxmlformats.org/spreadsheetml/2006/main" count="150" uniqueCount="72">
  <si>
    <t>Project Name</t>
  </si>
  <si>
    <t>PI</t>
  </si>
  <si>
    <t>Brief Project Description</t>
  </si>
  <si>
    <t>Partners</t>
  </si>
  <si>
    <t>NOTES</t>
  </si>
  <si>
    <t>Milestones</t>
  </si>
  <si>
    <t>Deliverables</t>
  </si>
  <si>
    <t>Program area</t>
  </si>
  <si>
    <t>FY23</t>
  </si>
  <si>
    <t>David Rosewater</t>
  </si>
  <si>
    <t>Will McNamara</t>
  </si>
  <si>
    <t>Tu Nguyen</t>
  </si>
  <si>
    <t>Equitable Regulatory</t>
  </si>
  <si>
    <t>PNM</t>
  </si>
  <si>
    <t>NM PRC</t>
  </si>
  <si>
    <t>Mustang Prairie</t>
  </si>
  <si>
    <t>Various PUCs</t>
  </si>
  <si>
    <t>Montana Tech</t>
  </si>
  <si>
    <t>University of Maine, University, Cordova, AK</t>
  </si>
  <si>
    <t>NELHA</t>
  </si>
  <si>
    <t>Cordova, AK</t>
  </si>
  <si>
    <t>X</t>
  </si>
  <si>
    <t>Gina Fresquez</t>
  </si>
  <si>
    <t>John Eddy</t>
  </si>
  <si>
    <t>Cody Newlun</t>
  </si>
  <si>
    <t>Michael Ropp</t>
  </si>
  <si>
    <t>Ujjwol</t>
  </si>
  <si>
    <t>Pedro Barba</t>
  </si>
  <si>
    <t>David Wilson</t>
  </si>
  <si>
    <t>Atri Bera</t>
  </si>
  <si>
    <t>Ray Byrne</t>
  </si>
  <si>
    <t>Jeff Carlson</t>
  </si>
  <si>
    <t>Mike Ropp</t>
  </si>
  <si>
    <t>SNL Thrust Management</t>
  </si>
  <si>
    <t>Energy Storage Selection and Grid Integration Modeling</t>
  </si>
  <si>
    <t>State Energy Storage Deployments</t>
  </si>
  <si>
    <t>Software Architectures for Control of Energy Storage</t>
  </si>
  <si>
    <t>Energy Storage Economics, Policy and Regulatory Analysis</t>
  </si>
  <si>
    <t>Target</t>
  </si>
  <si>
    <t>Thrust Management</t>
  </si>
  <si>
    <t>*</t>
  </si>
  <si>
    <t>* these are a subset of the above tasks</t>
  </si>
  <si>
    <t>QuEST App - storage sizing and placement for distribution grid resilience</t>
  </si>
  <si>
    <t>QuESt Development</t>
  </si>
  <si>
    <t>PNM- CRADA</t>
  </si>
  <si>
    <t>System Dynamic Modeling for Regulators</t>
  </si>
  <si>
    <t>IEEE Standard Development - 1547</t>
  </si>
  <si>
    <t>IEEE Standard Development - 2686</t>
  </si>
  <si>
    <t>2024 EESAT Organization and Planning</t>
  </si>
  <si>
    <t>Real time simulation and control of distribution energy storage systems</t>
  </si>
  <si>
    <t>Valuate energy Storage for ancillary services in ISO markets</t>
  </si>
  <si>
    <t>Packetized Delivery of Energy - R&amp;D</t>
  </si>
  <si>
    <t>Packetized Delivery of Energy - Demonstration</t>
  </si>
  <si>
    <t>Reliability framework for assessing energy storage</t>
  </si>
  <si>
    <t>Pricing survey and finance summits</t>
  </si>
  <si>
    <t>Energy storage cost modeling</t>
  </si>
  <si>
    <t>Policy analysis</t>
  </si>
  <si>
    <t>PUC outreach</t>
  </si>
  <si>
    <t>System identifications</t>
  </si>
  <si>
    <t>High speed data logger for monitoring energy storage performance</t>
  </si>
  <si>
    <t>Energy storage control to improve transient stability in low inertia grids</t>
  </si>
  <si>
    <t>Algorithms and best practices for using energy storage for system identification</t>
  </si>
  <si>
    <t xml:space="preserve">University of Maine contract </t>
  </si>
  <si>
    <t>University of Utah contract</t>
  </si>
  <si>
    <t>Montana Tech University contract</t>
  </si>
  <si>
    <t>Hyungjin Choi/Ryan Elliott</t>
  </si>
  <si>
    <t>Reinaldo Tonkoski, University of Maine</t>
  </si>
  <si>
    <t>Dan Trudnowski, Montana Tech University</t>
  </si>
  <si>
    <t>Masood Parvania, University of Utah</t>
  </si>
  <si>
    <t>The project goal is to develop an open-source software tool for sizing and placing energy storage assets on a distribution grid.  This application will use a physics based grid model coupled with other simulation components using the HELICS co-simulation system.  Other aspects of the application include treatment of reliability, dispatch, and measurement of solution quality over a long list of metrics.</t>
  </si>
  <si>
    <t>Have a product integrated into QuEST and ready for distribution by the end of CY23.</t>
  </si>
  <si>
    <t>A publically available, open-source simulation, complete with a GUI, for users to study the impacts of and optimize sizing and placement of storage assets on a distribution grid.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</si>
</sst>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??_);_(@_)"/>
    <numFmt numFmtId="165" formatCode="&quot;$&quot;#,##0"/>
  </numFmts>
  <fonts count="12" x14ac:knownFonts="1"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8">
    <xf numFmtId="0" fontId="0" fillId="0" borderId="0" xfId="0"/>
    <xf numFmtId="0" fontId="3" fillId="3" borderId="0" xfId="0" applyFont="1" applyFill="1" applyAlignment="1">
      <alignment horizontal="center" vertical="top" wrapText="1"/>
    </xf>
    <xf numFmtId="164" fontId="2" fillId="4" borderId="0" xfId="0" applyNumberFormat="1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center" vertical="top" wrapText="1"/>
    </xf>
    <xf numFmtId="0" fontId="4" fillId="0" borderId="0" xfId="0" applyFont="1"/>
    <xf numFmtId="0" fontId="6" fillId="0" borderId="2" xfId="0" applyFont="1" applyFill="1" applyBorder="1" applyAlignment="1">
      <alignment vertical="top" wrapText="1"/>
    </xf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Border="1"/>
    <xf numFmtId="0" fontId="6" fillId="0" borderId="0" xfId="0" applyFont="1" applyBorder="1" applyAlignment="1">
      <alignment vertical="top" wrapText="1"/>
    </xf>
    <xf numFmtId="0" fontId="7" fillId="5" borderId="2" xfId="0" applyFont="1" applyFill="1" applyBorder="1" applyAlignment="1">
      <alignment horizontal="left" vertical="top" wrapText="1"/>
    </xf>
    <xf numFmtId="0" fontId="7" fillId="5" borderId="2" xfId="0" applyFont="1" applyFill="1" applyBorder="1"/>
    <xf numFmtId="165" fontId="7" fillId="0" borderId="2" xfId="0" applyNumberFormat="1" applyFont="1" applyBorder="1"/>
    <xf numFmtId="0" fontId="7" fillId="4" borderId="2" xfId="0" applyFont="1" applyFill="1" applyBorder="1" applyAlignment="1">
      <alignment horizontal="left" vertical="top" wrapText="1"/>
    </xf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6" borderId="2" xfId="0" applyFont="1" applyFill="1" applyBorder="1" applyAlignment="1">
      <alignment horizontal="left" vertical="top" wrapText="1"/>
    </xf>
    <xf numFmtId="0" fontId="7" fillId="6" borderId="2" xfId="0" applyFont="1" applyFill="1" applyBorder="1"/>
    <xf numFmtId="165" fontId="7" fillId="6" borderId="2" xfId="0" applyNumberFormat="1" applyFont="1" applyFill="1" applyBorder="1"/>
    <xf numFmtId="0" fontId="8" fillId="6" borderId="2" xfId="0" applyFont="1" applyFill="1" applyBorder="1" applyAlignment="1">
      <alignment vertical="top" wrapText="1"/>
    </xf>
    <xf numFmtId="0" fontId="8" fillId="5" borderId="2" xfId="0" applyFont="1" applyFill="1" applyBorder="1" applyAlignment="1">
      <alignment vertical="top" wrapText="1"/>
    </xf>
    <xf numFmtId="0" fontId="9" fillId="5" borderId="2" xfId="0" applyFont="1" applyFill="1" applyBorder="1"/>
    <xf numFmtId="0" fontId="10" fillId="5" borderId="2" xfId="0" applyFont="1" applyFill="1" applyBorder="1" applyAlignment="1">
      <alignment vertical="top" wrapText="1"/>
    </xf>
    <xf numFmtId="0" fontId="8" fillId="4" borderId="2" xfId="0" applyFont="1" applyFill="1" applyBorder="1" applyAlignment="1">
      <alignment vertical="top" wrapText="1"/>
    </xf>
    <xf numFmtId="14" fontId="10" fillId="5" borderId="2" xfId="0" applyNumberFormat="1" applyFont="1" applyFill="1" applyBorder="1" applyAlignment="1">
      <alignment horizontal="left" vertical="top"/>
    </xf>
    <xf numFmtId="14" fontId="8" fillId="5" borderId="2" xfId="0" applyNumberFormat="1" applyFont="1" applyFill="1" applyBorder="1" applyAlignment="1">
      <alignment horizontal="left" vertical="top"/>
    </xf>
    <xf numFmtId="14" fontId="8" fillId="5" borderId="2" xfId="0" applyNumberFormat="1" applyFont="1" applyFill="1" applyBorder="1" applyAlignment="1">
      <alignment horizontal="left"/>
    </xf>
    <xf numFmtId="14" fontId="8" fillId="4" borderId="2" xfId="0" applyNumberFormat="1" applyFont="1" applyFill="1" applyBorder="1" applyAlignment="1">
      <alignment horizontal="left" vertical="top"/>
    </xf>
    <xf numFmtId="14" fontId="8" fillId="6" borderId="2" xfId="0" applyNumberFormat="1" applyFont="1" applyFill="1" applyBorder="1" applyAlignment="1">
      <alignment horizontal="left" vertical="top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wrapText="1"/>
    </xf>
    <xf numFmtId="165" fontId="4" fillId="0" borderId="0" xfId="0" applyNumberFormat="1" applyFont="1"/>
    <xf numFmtId="0" fontId="7" fillId="7" borderId="2" xfId="0" applyFont="1" applyFill="1" applyBorder="1" applyAlignment="1">
      <alignment horizontal="left" vertical="top" wrapText="1"/>
    </xf>
    <xf numFmtId="165" fontId="7" fillId="7" borderId="2" xfId="0" applyNumberFormat="1" applyFont="1" applyFill="1" applyBorder="1"/>
    <xf numFmtId="0" fontId="7" fillId="7" borderId="2" xfId="0" applyFont="1" applyFill="1" applyBorder="1"/>
    <xf numFmtId="0" fontId="8" fillId="7" borderId="2" xfId="0" applyFont="1" applyFill="1" applyBorder="1" applyAlignment="1">
      <alignment vertical="top" wrapText="1"/>
    </xf>
    <xf numFmtId="14" fontId="8" fillId="7" borderId="2" xfId="0" applyNumberFormat="1" applyFont="1" applyFill="1" applyBorder="1" applyAlignment="1">
      <alignment horizontal="left" vertical="top"/>
    </xf>
    <xf numFmtId="0" fontId="4" fillId="7" borderId="0" xfId="0" applyFont="1" applyFill="1"/>
    <xf numFmtId="165" fontId="7" fillId="5" borderId="2" xfId="0" applyNumberFormat="1" applyFont="1" applyFill="1" applyBorder="1"/>
    <xf numFmtId="0" fontId="4" fillId="5" borderId="0" xfId="0" applyFont="1" applyFill="1"/>
    <xf numFmtId="0" fontId="2" fillId="0" borderId="0" xfId="0" applyFont="1" applyFill="1" applyBorder="1" applyAlignment="1">
      <alignment horizontal="left" vertical="top" wrapText="1"/>
    </xf>
    <xf numFmtId="0" fontId="4" fillId="0" borderId="2" xfId="0" applyFont="1" applyFill="1" applyBorder="1"/>
    <xf numFmtId="0" fontId="5" fillId="0" borderId="0" xfId="0" applyFont="1" applyFill="1" applyAlignment="1">
      <alignment horizontal="center" vertical="top" wrapText="1"/>
    </xf>
    <xf numFmtId="0" fontId="6" fillId="0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wrapText="1"/>
    </xf>
    <xf numFmtId="0" fontId="11" fillId="7" borderId="2" xfId="0" applyFont="1" applyFill="1" applyBorder="1" applyAlignment="1">
      <alignment wrapText="1"/>
    </xf>
    <xf numFmtId="0" fontId="11" fillId="4" borderId="2" xfId="0" applyFont="1" applyFill="1" applyBorder="1" applyAlignment="1">
      <alignment wrapText="1"/>
    </xf>
    <xf numFmtId="0" fontId="11" fillId="6" borderId="2" xfId="0" applyFont="1" applyFill="1" applyBorder="1" applyAlignment="1">
      <alignment wrapText="1"/>
    </xf>
    <xf numFmtId="0" fontId="11" fillId="6" borderId="2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3" fillId="3" borderId="0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vertical="top" wrapText="1"/>
    </xf>
    <xf numFmtId="0" fontId="11" fillId="7" borderId="2" xfId="0" applyFont="1" applyFill="1" applyBorder="1" applyAlignment="1">
      <alignment vertical="top" wrapText="1"/>
    </xf>
    <xf numFmtId="0" fontId="11" fillId="4" borderId="2" xfId="0" applyFont="1" applyFill="1" applyBorder="1" applyAlignment="1">
      <alignment vertical="top" wrapText="1"/>
    </xf>
    <xf numFmtId="14" fontId="10" fillId="5" borderId="2" xfId="0" applyNumberFormat="1" applyFont="1" applyFill="1" applyBorder="1" applyAlignment="1">
      <alignment horizontal="left" vertical="center" wrapText="1"/>
    </xf>
  </cellXfs>
  <cellStyles count="2">
    <cellStyle name="Input 2" xfId="1" xr:uid="{5EA4E0FB-22ED-409F-9A7C-44F127CB6C28}"/>
    <cellStyle name="Normal" xfId="0" builtinId="0"/>
  </cellStyles>
  <dxfs count="0"/>
  <tableStyles count="0" defaultTableStyle="TableStyleMedium2" defaultPivotStyle="PivotStyleLight16"/>
  <colors>
    <mruColors>
      <color rgb="FFCCCCFF"/>
      <color rgb="FFFFCCCC"/>
      <color rgb="FFCCEC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5A3F-DB83-4630-97A4-B19022864BA8}">
  <dimension ref="A1:K37"/>
  <sheetViews>
    <sheetView tabSelected="1" zoomScaleNormal="100" workbookViewId="0">
      <pane ySplit="1" topLeftCell="A2" activePane="bottomLeft" state="frozen"/>
      <selection pane="bottomLeft" activeCell="M4" sqref="M4"/>
    </sheetView>
  </sheetViews>
  <sheetFormatPr defaultColWidth="8.85546875" defaultRowHeight="12.75" x14ac:dyDescent="0.2"/>
  <cols>
    <col min="1" max="1" width="14.7109375" style="6" customWidth="1"/>
    <col min="2" max="2" width="34.140625" style="52" bestFit="1" customWidth="1"/>
    <col min="3" max="3" width="13" style="6" customWidth="1"/>
    <col min="4" max="4" width="21.5703125" style="6" bestFit="1" customWidth="1"/>
    <col min="5" max="5" width="3.7109375" style="8" customWidth="1"/>
    <col min="6" max="6" width="73.28515625" style="52" customWidth="1"/>
    <col min="7" max="7" width="34.42578125" style="6" bestFit="1" customWidth="1"/>
    <col min="8" max="8" width="16.42578125" style="31" customWidth="1"/>
    <col min="9" max="9" width="3.5703125" style="8" customWidth="1"/>
    <col min="10" max="10" width="42.7109375" style="6" customWidth="1"/>
    <col min="11" max="11" width="57.7109375" style="6" customWidth="1"/>
    <col min="12" max="12" width="8.85546875" style="6"/>
    <col min="13" max="13" width="34.85546875" style="6" customWidth="1"/>
    <col min="14" max="14" width="42.85546875" style="6" customWidth="1"/>
    <col min="15" max="16384" width="8.85546875" style="6"/>
  </cols>
  <sheetData>
    <row r="1" spans="1:11" x14ac:dyDescent="0.2">
      <c r="A1" s="3" t="s">
        <v>7</v>
      </c>
      <c r="B1" s="46" t="s">
        <v>0</v>
      </c>
      <c r="C1" s="2" t="s">
        <v>8</v>
      </c>
      <c r="D1" s="4" t="s">
        <v>1</v>
      </c>
      <c r="E1" s="42"/>
      <c r="F1" s="53" t="s">
        <v>2</v>
      </c>
      <c r="G1" s="5" t="s">
        <v>3</v>
      </c>
      <c r="H1" s="1" t="s">
        <v>4</v>
      </c>
      <c r="I1" s="44"/>
      <c r="J1" s="5" t="s">
        <v>5</v>
      </c>
      <c r="K1" s="5" t="s">
        <v>6</v>
      </c>
    </row>
    <row r="2" spans="1:11" ht="24" x14ac:dyDescent="0.2">
      <c r="A2" s="12" t="s">
        <v>12</v>
      </c>
      <c r="B2" s="47" t="s">
        <v>39</v>
      </c>
      <c r="C2" s="14">
        <v>160000</v>
      </c>
      <c r="D2" s="13" t="s">
        <v>22</v>
      </c>
      <c r="E2" s="43" t="s">
        <v>21</v>
      </c>
      <c r="F2" s="54" t="s">
        <v>33</v>
      </c>
      <c r="G2" s="23"/>
      <c r="H2" s="24"/>
      <c r="I2" s="7"/>
      <c r="J2" s="26"/>
      <c r="K2" s="24"/>
    </row>
    <row r="3" spans="1:11" ht="24" x14ac:dyDescent="0.2">
      <c r="A3" s="12" t="s">
        <v>12</v>
      </c>
      <c r="B3" s="47" t="s">
        <v>43</v>
      </c>
      <c r="C3" s="14">
        <v>795070</v>
      </c>
      <c r="D3" s="13" t="s">
        <v>11</v>
      </c>
      <c r="E3" s="43" t="s">
        <v>21</v>
      </c>
      <c r="F3" s="54"/>
      <c r="G3" s="23"/>
      <c r="H3" s="24"/>
      <c r="I3" s="7" t="s">
        <v>21</v>
      </c>
      <c r="J3" s="26"/>
      <c r="K3" s="24"/>
    </row>
    <row r="4" spans="1:11" ht="60" x14ac:dyDescent="0.2">
      <c r="A4" s="12" t="s">
        <v>12</v>
      </c>
      <c r="B4" s="47" t="s">
        <v>42</v>
      </c>
      <c r="C4" s="14">
        <v>400000</v>
      </c>
      <c r="D4" s="13" t="s">
        <v>23</v>
      </c>
      <c r="E4" s="43" t="s">
        <v>21</v>
      </c>
      <c r="F4" s="54" t="s">
        <v>69</v>
      </c>
      <c r="G4" s="23"/>
      <c r="H4" s="24"/>
      <c r="I4" s="7" t="s">
        <v>21</v>
      </c>
      <c r="J4" s="57" t="s">
        <v>70</v>
      </c>
      <c r="K4" s="24" t="s">
        <v>71</v>
      </c>
    </row>
    <row r="5" spans="1:11" ht="24" x14ac:dyDescent="0.2">
      <c r="A5" s="12" t="s">
        <v>12</v>
      </c>
      <c r="B5" s="47" t="s">
        <v>44</v>
      </c>
      <c r="C5" s="14">
        <v>400000</v>
      </c>
      <c r="D5" s="13" t="s">
        <v>24</v>
      </c>
      <c r="E5" s="43" t="s">
        <v>21</v>
      </c>
      <c r="F5" s="54"/>
      <c r="G5" s="22" t="s">
        <v>13</v>
      </c>
      <c r="H5" s="22"/>
      <c r="I5" s="7" t="s">
        <v>21</v>
      </c>
      <c r="J5" s="27"/>
      <c r="K5" s="22"/>
    </row>
    <row r="6" spans="1:11" s="39" customFormat="1" ht="24" x14ac:dyDescent="0.2">
      <c r="A6" s="34" t="s">
        <v>12</v>
      </c>
      <c r="B6" s="48" t="s">
        <v>45</v>
      </c>
      <c r="C6" s="35">
        <v>400000</v>
      </c>
      <c r="D6" s="36" t="s">
        <v>11</v>
      </c>
      <c r="E6" s="43" t="s">
        <v>21</v>
      </c>
      <c r="F6" s="55"/>
      <c r="G6" s="37" t="s">
        <v>14</v>
      </c>
      <c r="H6" s="37"/>
      <c r="I6" s="7" t="s">
        <v>21</v>
      </c>
      <c r="J6" s="38"/>
      <c r="K6" s="37"/>
    </row>
    <row r="7" spans="1:11" s="39" customFormat="1" ht="24" x14ac:dyDescent="0.2">
      <c r="A7" s="34" t="s">
        <v>12</v>
      </c>
      <c r="B7" s="48" t="s">
        <v>46</v>
      </c>
      <c r="C7" s="35">
        <v>125000</v>
      </c>
      <c r="D7" s="36" t="s">
        <v>25</v>
      </c>
      <c r="E7" s="43" t="s">
        <v>21</v>
      </c>
      <c r="F7" s="55"/>
      <c r="G7" s="37"/>
      <c r="H7" s="37"/>
      <c r="I7" s="7" t="s">
        <v>21</v>
      </c>
      <c r="J7" s="38"/>
      <c r="K7" s="37"/>
    </row>
    <row r="8" spans="1:11" s="39" customFormat="1" ht="24" x14ac:dyDescent="0.2">
      <c r="A8" s="34" t="s">
        <v>12</v>
      </c>
      <c r="B8" s="48" t="s">
        <v>47</v>
      </c>
      <c r="C8" s="35">
        <v>125000</v>
      </c>
      <c r="D8" s="36" t="s">
        <v>9</v>
      </c>
      <c r="E8" s="43" t="s">
        <v>21</v>
      </c>
      <c r="F8" s="55"/>
      <c r="G8" s="36"/>
      <c r="H8" s="37"/>
      <c r="I8" s="7" t="s">
        <v>21</v>
      </c>
      <c r="J8" s="38"/>
      <c r="K8" s="37"/>
    </row>
    <row r="9" spans="1:11" ht="24" x14ac:dyDescent="0.2">
      <c r="A9" s="12" t="s">
        <v>12</v>
      </c>
      <c r="B9" s="47" t="s">
        <v>48</v>
      </c>
      <c r="C9" s="14">
        <v>100000</v>
      </c>
      <c r="D9" s="13" t="s">
        <v>9</v>
      </c>
      <c r="E9" s="43" t="s">
        <v>21</v>
      </c>
      <c r="F9" s="54"/>
      <c r="G9" s="13"/>
      <c r="H9" s="22"/>
      <c r="I9" s="7" t="s">
        <v>21</v>
      </c>
      <c r="J9" s="27"/>
      <c r="K9" s="22"/>
    </row>
    <row r="10" spans="1:11" ht="24" x14ac:dyDescent="0.2">
      <c r="A10" s="12" t="s">
        <v>12</v>
      </c>
      <c r="B10" s="47" t="s">
        <v>49</v>
      </c>
      <c r="C10" s="14">
        <v>300000</v>
      </c>
      <c r="D10" s="13" t="s">
        <v>26</v>
      </c>
      <c r="E10" s="43" t="s">
        <v>21</v>
      </c>
      <c r="F10" s="54"/>
      <c r="G10" s="13"/>
      <c r="H10" s="22"/>
      <c r="I10" s="7" t="s">
        <v>21</v>
      </c>
      <c r="J10" s="27"/>
      <c r="K10" s="22"/>
    </row>
    <row r="11" spans="1:11" ht="24" x14ac:dyDescent="0.2">
      <c r="A11" s="12" t="s">
        <v>12</v>
      </c>
      <c r="B11" s="47" t="s">
        <v>50</v>
      </c>
      <c r="C11" s="14">
        <v>100000</v>
      </c>
      <c r="D11" s="13" t="s">
        <v>27</v>
      </c>
      <c r="E11" s="43" t="s">
        <v>21</v>
      </c>
      <c r="F11" s="54"/>
      <c r="G11" s="13"/>
      <c r="H11" s="22"/>
      <c r="I11" s="7" t="s">
        <v>21</v>
      </c>
      <c r="J11" s="27"/>
      <c r="K11" s="22"/>
    </row>
    <row r="12" spans="1:11" ht="24" x14ac:dyDescent="0.2">
      <c r="A12" s="12" t="s">
        <v>12</v>
      </c>
      <c r="B12" s="47" t="s">
        <v>51</v>
      </c>
      <c r="C12" s="14">
        <v>250000</v>
      </c>
      <c r="D12" s="13" t="s">
        <v>28</v>
      </c>
      <c r="E12" s="43" t="s">
        <v>21</v>
      </c>
      <c r="F12" s="54"/>
      <c r="G12" s="13"/>
      <c r="H12" s="22"/>
      <c r="I12" s="7" t="s">
        <v>21</v>
      </c>
      <c r="J12" s="27"/>
      <c r="K12" s="22"/>
    </row>
    <row r="13" spans="1:11" ht="24" x14ac:dyDescent="0.2">
      <c r="A13" s="12" t="s">
        <v>12</v>
      </c>
      <c r="B13" s="47" t="s">
        <v>52</v>
      </c>
      <c r="C13" s="14">
        <v>100000</v>
      </c>
      <c r="D13" s="13" t="s">
        <v>11</v>
      </c>
      <c r="E13" s="43" t="s">
        <v>21</v>
      </c>
      <c r="F13" s="54"/>
      <c r="G13" s="13"/>
      <c r="H13" s="22"/>
      <c r="I13" s="7" t="s">
        <v>21</v>
      </c>
      <c r="J13" s="27"/>
      <c r="K13" s="22"/>
    </row>
    <row r="14" spans="1:11" ht="24" x14ac:dyDescent="0.2">
      <c r="A14" s="12" t="s">
        <v>12</v>
      </c>
      <c r="B14" s="47" t="s">
        <v>53</v>
      </c>
      <c r="C14" s="14">
        <v>200000</v>
      </c>
      <c r="D14" s="13" t="s">
        <v>29</v>
      </c>
      <c r="E14" s="43" t="s">
        <v>21</v>
      </c>
      <c r="F14" s="54"/>
      <c r="G14" s="13"/>
      <c r="H14" s="22"/>
      <c r="I14" s="7" t="s">
        <v>21</v>
      </c>
      <c r="J14" s="28"/>
      <c r="K14" s="22"/>
    </row>
    <row r="15" spans="1:11" ht="24" x14ac:dyDescent="0.2">
      <c r="A15" s="15" t="s">
        <v>12</v>
      </c>
      <c r="B15" s="49" t="s">
        <v>54</v>
      </c>
      <c r="C15" s="17">
        <v>250000</v>
      </c>
      <c r="D15" s="16" t="s">
        <v>30</v>
      </c>
      <c r="E15" s="43" t="s">
        <v>21</v>
      </c>
      <c r="F15" s="56"/>
      <c r="G15" s="25" t="s">
        <v>15</v>
      </c>
      <c r="H15" s="25"/>
      <c r="I15" s="7" t="s">
        <v>21</v>
      </c>
      <c r="J15" s="29"/>
      <c r="K15" s="25"/>
    </row>
    <row r="16" spans="1:11" ht="24" x14ac:dyDescent="0.2">
      <c r="A16" s="15" t="s">
        <v>12</v>
      </c>
      <c r="B16" s="49" t="s">
        <v>55</v>
      </c>
      <c r="C16" s="17">
        <v>50000</v>
      </c>
      <c r="D16" s="16" t="s">
        <v>11</v>
      </c>
      <c r="E16" s="43" t="s">
        <v>21</v>
      </c>
      <c r="F16" s="56"/>
      <c r="G16" s="16"/>
      <c r="H16" s="25"/>
      <c r="I16" s="7" t="s">
        <v>21</v>
      </c>
      <c r="J16" s="29"/>
      <c r="K16" s="25"/>
    </row>
    <row r="17" spans="1:11" ht="24" x14ac:dyDescent="0.2">
      <c r="A17" s="15" t="s">
        <v>12</v>
      </c>
      <c r="B17" s="49" t="s">
        <v>56</v>
      </c>
      <c r="C17" s="17">
        <v>200000</v>
      </c>
      <c r="D17" s="16" t="s">
        <v>10</v>
      </c>
      <c r="E17" s="43" t="s">
        <v>21</v>
      </c>
      <c r="F17" s="56"/>
      <c r="G17" s="16"/>
      <c r="H17" s="25"/>
      <c r="I17" s="7" t="s">
        <v>21</v>
      </c>
      <c r="J17" s="29"/>
      <c r="K17" s="25"/>
    </row>
    <row r="18" spans="1:11" ht="24" x14ac:dyDescent="0.2">
      <c r="A18" s="15" t="s">
        <v>12</v>
      </c>
      <c r="B18" s="49" t="s">
        <v>57</v>
      </c>
      <c r="C18" s="17">
        <v>100000</v>
      </c>
      <c r="D18" s="16" t="s">
        <v>10</v>
      </c>
      <c r="E18" s="43" t="s">
        <v>21</v>
      </c>
      <c r="F18" s="56"/>
      <c r="G18" s="25" t="s">
        <v>16</v>
      </c>
      <c r="H18" s="25"/>
      <c r="I18" s="7" t="s">
        <v>21</v>
      </c>
      <c r="J18" s="29"/>
      <c r="K18" s="25"/>
    </row>
    <row r="19" spans="1:11" ht="24" x14ac:dyDescent="0.2">
      <c r="A19" s="18" t="s">
        <v>12</v>
      </c>
      <c r="B19" s="50" t="s">
        <v>60</v>
      </c>
      <c r="C19" s="20">
        <v>400000</v>
      </c>
      <c r="D19" s="19" t="s">
        <v>65</v>
      </c>
      <c r="E19" s="43" t="s">
        <v>21</v>
      </c>
      <c r="F19" s="51"/>
      <c r="G19" s="21" t="s">
        <v>17</v>
      </c>
      <c r="H19" s="21"/>
      <c r="I19" s="7" t="s">
        <v>21</v>
      </c>
      <c r="J19" s="30"/>
      <c r="K19" s="21"/>
    </row>
    <row r="20" spans="1:11" ht="24" x14ac:dyDescent="0.2">
      <c r="A20" s="18" t="s">
        <v>12</v>
      </c>
      <c r="B20" s="50" t="s">
        <v>58</v>
      </c>
      <c r="C20" s="20">
        <v>125000</v>
      </c>
      <c r="D20" s="19" t="s">
        <v>30</v>
      </c>
      <c r="E20" s="43" t="s">
        <v>21</v>
      </c>
      <c r="F20" s="51"/>
      <c r="G20" s="21" t="s">
        <v>18</v>
      </c>
      <c r="H20" s="21"/>
      <c r="I20" s="7" t="s">
        <v>21</v>
      </c>
      <c r="J20" s="30"/>
      <c r="K20" s="21"/>
    </row>
    <row r="21" spans="1:11" ht="24" x14ac:dyDescent="0.2">
      <c r="A21" s="18" t="s">
        <v>12</v>
      </c>
      <c r="B21" s="50" t="s">
        <v>59</v>
      </c>
      <c r="C21" s="20">
        <v>80000</v>
      </c>
      <c r="D21" s="19" t="s">
        <v>31</v>
      </c>
      <c r="E21" s="43" t="s">
        <v>21</v>
      </c>
      <c r="F21" s="51"/>
      <c r="G21" s="21" t="s">
        <v>19</v>
      </c>
      <c r="H21" s="21"/>
      <c r="I21" s="7" t="s">
        <v>21</v>
      </c>
      <c r="J21" s="30"/>
      <c r="K21" s="21"/>
    </row>
    <row r="22" spans="1:11" ht="24" x14ac:dyDescent="0.2">
      <c r="A22" s="18" t="s">
        <v>12</v>
      </c>
      <c r="B22" s="50" t="s">
        <v>61</v>
      </c>
      <c r="C22" s="20">
        <v>100000</v>
      </c>
      <c r="D22" s="19" t="s">
        <v>32</v>
      </c>
      <c r="E22" s="43" t="s">
        <v>40</v>
      </c>
      <c r="F22" s="51"/>
      <c r="G22" s="21" t="s">
        <v>20</v>
      </c>
      <c r="H22" s="21"/>
      <c r="I22" s="7" t="s">
        <v>40</v>
      </c>
      <c r="J22" s="30"/>
      <c r="K22" s="21"/>
    </row>
    <row r="23" spans="1:11" ht="24" x14ac:dyDescent="0.2">
      <c r="A23" s="18" t="s">
        <v>12</v>
      </c>
      <c r="B23" s="50" t="s">
        <v>62</v>
      </c>
      <c r="C23" s="20">
        <v>100000</v>
      </c>
      <c r="D23" s="19" t="s">
        <v>30</v>
      </c>
      <c r="E23" s="43" t="s">
        <v>40</v>
      </c>
      <c r="F23" s="51"/>
      <c r="G23" s="21" t="s">
        <v>66</v>
      </c>
      <c r="H23" s="21"/>
      <c r="I23" s="7" t="s">
        <v>40</v>
      </c>
      <c r="J23" s="30"/>
      <c r="K23" s="21"/>
    </row>
    <row r="24" spans="1:11" ht="24" x14ac:dyDescent="0.2">
      <c r="A24" s="18" t="s">
        <v>12</v>
      </c>
      <c r="B24" s="50" t="s">
        <v>64</v>
      </c>
      <c r="C24" s="20">
        <v>100000</v>
      </c>
      <c r="D24" s="19" t="s">
        <v>30</v>
      </c>
      <c r="E24" s="43" t="s">
        <v>40</v>
      </c>
      <c r="F24" s="50"/>
      <c r="G24" s="19" t="s">
        <v>67</v>
      </c>
      <c r="H24" s="21"/>
      <c r="I24" s="7" t="s">
        <v>40</v>
      </c>
      <c r="J24" s="30"/>
      <c r="K24" s="21"/>
    </row>
    <row r="25" spans="1:11" s="41" customFormat="1" ht="24" x14ac:dyDescent="0.2">
      <c r="A25" s="12" t="s">
        <v>12</v>
      </c>
      <c r="B25" s="47" t="s">
        <v>63</v>
      </c>
      <c r="C25" s="40">
        <v>125000</v>
      </c>
      <c r="D25" s="13" t="s">
        <v>30</v>
      </c>
      <c r="E25" s="43" t="s">
        <v>21</v>
      </c>
      <c r="F25" s="54"/>
      <c r="G25" s="22" t="s">
        <v>68</v>
      </c>
      <c r="H25" s="22"/>
      <c r="I25" s="7" t="s">
        <v>21</v>
      </c>
      <c r="J25" s="27"/>
      <c r="K25" s="22"/>
    </row>
    <row r="26" spans="1:11" x14ac:dyDescent="0.2">
      <c r="G26" s="10"/>
      <c r="H26" s="11"/>
      <c r="I26" s="45"/>
    </row>
    <row r="27" spans="1:11" x14ac:dyDescent="0.2">
      <c r="A27" s="6" t="s">
        <v>38</v>
      </c>
      <c r="B27" s="52">
        <v>5085070</v>
      </c>
      <c r="C27" s="33">
        <f>SUM(C2:C25)</f>
        <v>5085070</v>
      </c>
      <c r="D27" s="33"/>
      <c r="F27" s="52" t="s">
        <v>41</v>
      </c>
      <c r="G27" s="10"/>
      <c r="H27" s="11"/>
      <c r="I27" s="45"/>
      <c r="J27" s="10"/>
    </row>
    <row r="28" spans="1:11" x14ac:dyDescent="0.2">
      <c r="G28" s="10"/>
      <c r="H28" s="11"/>
      <c r="I28" s="45"/>
      <c r="J28" s="10"/>
    </row>
    <row r="29" spans="1:11" x14ac:dyDescent="0.2">
      <c r="G29" s="10"/>
      <c r="H29" s="32"/>
      <c r="I29" s="9"/>
      <c r="J29" s="10"/>
    </row>
    <row r="30" spans="1:11" x14ac:dyDescent="0.2">
      <c r="D30" s="33"/>
      <c r="G30" s="10"/>
      <c r="H30" s="32"/>
      <c r="I30" s="9"/>
      <c r="J30" s="10"/>
    </row>
    <row r="32" spans="1:11" x14ac:dyDescent="0.2">
      <c r="B32" s="48" t="s">
        <v>35</v>
      </c>
      <c r="C32" s="33">
        <f>SUM(C6:C8)</f>
        <v>650000</v>
      </c>
    </row>
    <row r="33" spans="2:3" ht="24" x14ac:dyDescent="0.2">
      <c r="B33" s="49" t="s">
        <v>37</v>
      </c>
      <c r="C33" s="33">
        <f>SUM(C15:C18)</f>
        <v>600000</v>
      </c>
    </row>
    <row r="34" spans="2:3" ht="24" x14ac:dyDescent="0.2">
      <c r="B34" s="50" t="s">
        <v>36</v>
      </c>
      <c r="C34" s="33">
        <f>SUM(C24,C23,C22,C21,C20,C19)</f>
        <v>905000</v>
      </c>
    </row>
    <row r="35" spans="2:3" ht="24" x14ac:dyDescent="0.2">
      <c r="B35" s="47" t="s">
        <v>34</v>
      </c>
      <c r="C35" s="33">
        <f>SUM(C25,C9:C14,C3:C5)</f>
        <v>2770070</v>
      </c>
    </row>
    <row r="36" spans="2:3" x14ac:dyDescent="0.2">
      <c r="B36" s="52" t="s">
        <v>39</v>
      </c>
      <c r="C36" s="33">
        <f>C2</f>
        <v>160000</v>
      </c>
    </row>
    <row r="37" spans="2:3" x14ac:dyDescent="0.2">
      <c r="C37" s="33">
        <f>SUM(C32:C36)</f>
        <v>5085070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Fresquez, Gina E</dc:creator>
  <cp:lastModifiedBy>Eddy, John P</cp:lastModifiedBy>
  <dcterms:created xsi:type="dcterms:W3CDTF">2023-01-06T17:44:55Z</dcterms:created>
  <dcterms:modified xsi:type="dcterms:W3CDTF">2023-05-08T21:46:32Z</dcterms:modified>
</cp:coreProperties>
</file>