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Compressed\Regresi-Linear-Sederhana\"/>
    </mc:Choice>
  </mc:AlternateContent>
  <xr:revisionPtr revIDLastSave="0" documentId="13_ncr:1_{5D1B0E55-D323-412F-897E-5392B84C1AF1}" xr6:coauthVersionLast="47" xr6:coauthVersionMax="47" xr10:uidLastSave="{00000000-0000-0000-0000-000000000000}"/>
  <bookViews>
    <workbookView xWindow="11400" yWindow="-120" windowWidth="20730" windowHeight="117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7" i="1"/>
  <c r="D6" i="1"/>
  <c r="B51" i="1"/>
  <c r="A28" i="1"/>
  <c r="A14" i="1"/>
  <c r="B63" i="1"/>
  <c r="A47" i="1"/>
  <c r="A41" i="1"/>
  <c r="A32" i="1"/>
  <c r="A18" i="1"/>
  <c r="B47" i="1"/>
  <c r="C10" i="1"/>
  <c r="D5" i="1"/>
  <c r="B58" i="1"/>
  <c r="A44" i="1"/>
  <c r="B10" i="1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F7" i="1"/>
  <c r="F8" i="1"/>
  <c r="F9" i="1"/>
  <c r="F5" i="1"/>
  <c r="E6" i="1"/>
  <c r="E8" i="1"/>
  <c r="E9" i="1"/>
  <c r="E5" i="1"/>
  <c r="D7" i="1"/>
  <c r="D8" i="1"/>
  <c r="D9" i="1"/>
  <c r="B53" i="1" l="1"/>
  <c r="A37" i="1"/>
  <c r="F10" i="1"/>
  <c r="B52" i="1"/>
  <c r="D10" i="1"/>
  <c r="E10" i="1"/>
  <c r="A23" i="1" l="1"/>
</calcChain>
</file>

<file path=xl/sharedStrings.xml><?xml version="1.0" encoding="utf-8"?>
<sst xmlns="http://schemas.openxmlformats.org/spreadsheetml/2006/main" count="31" uniqueCount="26">
  <si>
    <t>X</t>
  </si>
  <si>
    <t>Y</t>
  </si>
  <si>
    <t>X*Y</t>
  </si>
  <si>
    <t>X^2</t>
  </si>
  <si>
    <t>Y^2</t>
  </si>
  <si>
    <t>Total</t>
  </si>
  <si>
    <t>Pembuktian oleh rumus excel</t>
  </si>
  <si>
    <t>konstanta</t>
  </si>
  <si>
    <t>Koefisien</t>
  </si>
  <si>
    <t>Y = a + bx</t>
  </si>
  <si>
    <t>minimum x = 2</t>
  </si>
  <si>
    <t xml:space="preserve">PENGUJIAN MENGGUNAKAN DATA UJI </t>
  </si>
  <si>
    <t>Data Uji</t>
  </si>
  <si>
    <t>Hasil</t>
  </si>
  <si>
    <t>Korelasi Pearson</t>
  </si>
  <si>
    <t>r</t>
  </si>
  <si>
    <t xml:space="preserve">sisanya </t>
  </si>
  <si>
    <t>X= Berat Mobil</t>
  </si>
  <si>
    <t>Y= Konsumsi Bahan Bakar</t>
  </si>
  <si>
    <t>besar hubungan antara Berat Mobil dan Konsumsi Bahan Bakar adalah -0,97453</t>
  </si>
  <si>
    <t>dimana jenis hubungannya adalah negatif</t>
  </si>
  <si>
    <t>dan kekuatan hubungannya adalah sangat Lemah</t>
  </si>
  <si>
    <t>besar kontribusi dari variabel Berat Mobil terhadap Konsumsi Bahan Bakar</t>
  </si>
  <si>
    <t>perubahan yang terjadi dari Konsumsi Bahan Bakar dipengaruhi Berat Mobil</t>
  </si>
  <si>
    <t>merupakan kontribusi dari variabel selain berat mobil</t>
  </si>
  <si>
    <t>Penentuan berat mobil dengan konsumsi bahan bakar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</si>
</sst>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366755</xdr:colOff>
      <xdr:row>3</xdr:row>
      <xdr:rowOff>180975</xdr:rowOff>
    </xdr:from>
    <xdr:to>
      <xdr:col>18</xdr:col>
      <xdr:colOff>418354</xdr:colOff>
      <xdr:row>21</xdr:row>
      <xdr:rowOff>75796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590C7-B831-4D29-9EC8-1536E6EA0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4580" y="752475"/>
          <a:ext cx="6147599" cy="332382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0</xdr:rowOff>
    </xdr:from>
    <xdr:to>
      <xdr:col>3</xdr:col>
      <xdr:colOff>314326</xdr:colOff>
      <xdr:row>12</xdr:row>
      <xdr:rowOff>180026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E596F6-3574-40A8-9DD4-4E92BFBBF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095500"/>
          <a:ext cx="2724150" cy="37052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76200</xdr:rowOff>
    </xdr:from>
    <xdr:to>
      <xdr:col>2</xdr:col>
      <xdr:colOff>476250</xdr:colOff>
      <xdr:row>16</xdr:row>
      <xdr:rowOff>116277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50CA8B-4C87-4287-B1AF-8EE4FCD40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2743200"/>
          <a:ext cx="2247900" cy="4210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3</xdr:col>
      <xdr:colOff>152400</xdr:colOff>
      <xdr:row>21</xdr:row>
      <xdr:rowOff>68013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163B74-8AC1-4C42-8325-87848E77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24250"/>
          <a:ext cx="2562225" cy="544263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24</xdr:row>
      <xdr:rowOff>38100</xdr:rowOff>
    </xdr:from>
    <xdr:to>
      <xdr:col>3</xdr:col>
      <xdr:colOff>352426</xdr:colOff>
      <xdr:row>26</xdr:row>
      <xdr:rowOff>21213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349AA7-5A22-4023-B621-C4B048AF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1" y="4610100"/>
          <a:ext cx="2628900" cy="36411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28</xdr:row>
      <xdr:rowOff>28576</xdr:rowOff>
    </xdr:from>
    <xdr:to>
      <xdr:col>3</xdr:col>
      <xdr:colOff>66675</xdr:colOff>
      <xdr:row>30</xdr:row>
      <xdr:rowOff>111350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34D505-A6A1-40D2-8869-2B52BAA2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" y="5362576"/>
          <a:ext cx="2419350" cy="4637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</xdr:row>
      <xdr:rowOff>0</xdr:rowOff>
    </xdr:from>
    <xdr:to>
      <xdr:col>3</xdr:col>
      <xdr:colOff>310517</xdr:colOff>
      <xdr:row>35</xdr:row>
      <xdr:rowOff>85725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F46ADE-DA03-4541-93AA-E1D03268B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6096000"/>
          <a:ext cx="2720341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F9" sqref="F9"/>
    </sheetView>
  </sheetViews>
  <sheetFormatPr defaultRowHeight="15" x14ac:dyDescent="0.25"/>
  <cols>
    <col min="1" max="1" width="17.85546875" customWidth="1"/>
  </cols>
  <sheetData>
    <row r="1" spans="1:6" x14ac:dyDescent="0.25">
      <c r="A1" t="s">
        <v>25</v>
      </c>
    </row>
    <row r="2" spans="1:6" x14ac:dyDescent="0.25">
      <c r="A2" t="s">
        <v>17</v>
      </c>
      <c r="B2" t="s">
        <v>18</v>
      </c>
    </row>
    <row r="4" spans="1:6" x14ac:dyDescent="0.25">
      <c r="B4" s="1" t="s">
        <v>0</v>
      </c>
      <c r="C4" s="1" t="s">
        <v>1</v>
      </c>
      <c r="D4" t="s">
        <v>2</v>
      </c>
      <c r="E4" t="s">
        <v>3</v>
      </c>
      <c r="F4" t="s">
        <v>4</v>
      </c>
    </row>
    <row r="5" spans="1:6" x14ac:dyDescent="0.25">
      <c r="B5" s="1">
        <v>2</v>
      </c>
      <c r="C5" s="1">
        <v>32</v>
      </c>
      <c r="D5">
        <f>B5*C5</f>
        <v>64</v>
      </c>
      <c r="E5">
        <f t="shared" ref="E5:F9" si="0">B5^2</f>
        <v>4</v>
      </c>
      <c r="F5">
        <f t="shared" si="0"/>
        <v>1024</v>
      </c>
    </row>
    <row r="6" spans="1:6" x14ac:dyDescent="0.25">
      <c r="B6" s="1">
        <v>2.4</v>
      </c>
      <c r="C6" s="1">
        <v>30</v>
      </c>
      <c r="D6">
        <f>B6*C6</f>
        <v>72</v>
      </c>
      <c r="E6">
        <f t="shared" si="0"/>
        <v>5.76</v>
      </c>
      <c r="F6">
        <f>C6^2</f>
        <v>900</v>
      </c>
    </row>
    <row r="7" spans="1:6" x14ac:dyDescent="0.25">
      <c r="B7" s="1">
        <v>2.8</v>
      </c>
      <c r="C7" s="1">
        <v>28</v>
      </c>
      <c r="D7">
        <f>B7*C7</f>
        <v>78.399999999999991</v>
      </c>
      <c r="E7">
        <f>B7^2</f>
        <v>7.839999999999999</v>
      </c>
      <c r="F7">
        <f t="shared" si="0"/>
        <v>784</v>
      </c>
    </row>
    <row r="8" spans="1:6" x14ac:dyDescent="0.25">
      <c r="B8" s="1">
        <v>3.4</v>
      </c>
      <c r="C8" s="1">
        <v>23</v>
      </c>
      <c r="D8">
        <f>B8*C8</f>
        <v>78.2</v>
      </c>
      <c r="E8">
        <f t="shared" si="0"/>
        <v>11.559999999999999</v>
      </c>
      <c r="F8">
        <f t="shared" si="0"/>
        <v>529</v>
      </c>
    </row>
    <row r="9" spans="1:6" x14ac:dyDescent="0.25">
      <c r="B9" s="1">
        <v>3.6</v>
      </c>
      <c r="C9" s="1">
        <v>19</v>
      </c>
      <c r="D9">
        <f>B9*C9</f>
        <v>68.400000000000006</v>
      </c>
      <c r="E9">
        <f t="shared" si="0"/>
        <v>12.96</v>
      </c>
      <c r="F9">
        <f t="shared" si="0"/>
        <v>361</v>
      </c>
    </row>
    <row r="10" spans="1:6" x14ac:dyDescent="0.25">
      <c r="A10" s="2" t="s">
        <v>5</v>
      </c>
      <c r="B10" s="2">
        <f>SUM(B5:B9)</f>
        <v>14.2</v>
      </c>
      <c r="C10" s="2">
        <f>SUM(C5:C9)</f>
        <v>132</v>
      </c>
      <c r="D10" s="2">
        <f t="shared" ref="C10:F10" si="1">SUM(D5:D9)</f>
        <v>361</v>
      </c>
      <c r="E10" s="2">
        <f t="shared" si="1"/>
        <v>42.12</v>
      </c>
      <c r="F10" s="2">
        <f t="shared" si="1"/>
        <v>3598</v>
      </c>
    </row>
    <row r="11" spans="1:6" x14ac:dyDescent="0.25">
      <c r="B11" s="2"/>
      <c r="C11" s="2"/>
    </row>
    <row r="12" spans="1:6" x14ac:dyDescent="0.25">
      <c r="B12" s="2"/>
      <c r="C12" s="2"/>
    </row>
    <row r="13" spans="1:6" x14ac:dyDescent="0.25">
      <c r="B13" s="2"/>
      <c r="C13" s="2"/>
    </row>
    <row r="14" spans="1:6" x14ac:dyDescent="0.25">
      <c r="A14">
        <f>(C10*E10)-(B10*D10)</f>
        <v>433.63999999999942</v>
      </c>
      <c r="B14" s="2"/>
      <c r="C14" s="2"/>
    </row>
    <row r="15" spans="1:6" x14ac:dyDescent="0.25">
      <c r="B15" s="2"/>
    </row>
    <row r="18" spans="1:5" x14ac:dyDescent="0.25">
      <c r="A18">
        <f>(COUNT(B5:B9)*E10)-(B10^2)</f>
        <v>8.960000000000008</v>
      </c>
    </row>
    <row r="23" spans="1:5" x14ac:dyDescent="0.25">
      <c r="A23">
        <f>A14/A18</f>
        <v>48.397321428571324</v>
      </c>
    </row>
    <row r="24" spans="1:5" x14ac:dyDescent="0.25">
      <c r="A24" s="3"/>
      <c r="B24" s="3"/>
      <c r="C24" s="3"/>
      <c r="D24" s="3"/>
      <c r="E24" s="3"/>
    </row>
    <row r="28" spans="1:5" x14ac:dyDescent="0.25">
      <c r="A28">
        <f>(COUNT(B5:B9)*D10)-(B10*C10)</f>
        <v>-69.399999999999864</v>
      </c>
    </row>
    <row r="32" spans="1:5" x14ac:dyDescent="0.25">
      <c r="A32">
        <f>(COUNT(B5:B9)*E10)-(POWER(B10, 2))</f>
        <v>8.960000000000008</v>
      </c>
    </row>
    <row r="37" spans="1:2" x14ac:dyDescent="0.25">
      <c r="A37">
        <f>A28/A32</f>
        <v>-7.7455357142856922</v>
      </c>
    </row>
    <row r="39" spans="1:2" x14ac:dyDescent="0.25">
      <c r="A39" t="s">
        <v>6</v>
      </c>
    </row>
    <row r="40" spans="1:2" x14ac:dyDescent="0.25">
      <c r="A40" t="s">
        <v>7</v>
      </c>
    </row>
    <row r="41" spans="1:2" x14ac:dyDescent="0.25">
      <c r="A41">
        <f>INTERCEPT(C5:C9,B5:B9)</f>
        <v>48.397321428571423</v>
      </c>
    </row>
    <row r="43" spans="1:2" x14ac:dyDescent="0.25">
      <c r="A43" t="s">
        <v>8</v>
      </c>
    </row>
    <row r="44" spans="1:2" x14ac:dyDescent="0.25">
      <c r="A44">
        <f>SLOPE(C5:C9,B5:B9)</f>
        <v>-7.7455357142857135</v>
      </c>
    </row>
    <row r="46" spans="1:2" x14ac:dyDescent="0.25">
      <c r="A46" t="s">
        <v>9</v>
      </c>
      <c r="B46" t="s">
        <v>10</v>
      </c>
    </row>
    <row r="47" spans="1:2" x14ac:dyDescent="0.25">
      <c r="A47" t="str">
        <f>"Y = "&amp;ROUND(A41,2)&amp;IF(A44&gt;0," + ", "")&amp;ROUND(A44,2)&amp;" X"</f>
        <v>Y = 48,4-7,75 X</v>
      </c>
      <c r="B47" t="str">
        <f>"dimana X adalah dari ["&amp;MIN(B5:B9)&amp;", "&amp;MAX(B5:B9)&amp;"]"</f>
        <v>dimana X adalah dari [2, 3,6]</v>
      </c>
    </row>
    <row r="49" spans="1:2" x14ac:dyDescent="0.25">
      <c r="A49" t="s">
        <v>11</v>
      </c>
    </row>
    <row r="50" spans="1:2" x14ac:dyDescent="0.25">
      <c r="A50" t="s">
        <v>12</v>
      </c>
      <c r="B50" t="s">
        <v>13</v>
      </c>
    </row>
    <row r="51" spans="1:2" x14ac:dyDescent="0.25">
      <c r="A51">
        <v>2.4</v>
      </c>
      <c r="B51">
        <f>$A$41+($A$44*A51)</f>
        <v>29.808035714285712</v>
      </c>
    </row>
    <row r="52" spans="1:2" x14ac:dyDescent="0.25">
      <c r="A52">
        <v>3.4</v>
      </c>
      <c r="B52">
        <f t="shared" ref="B52:B53" si="2">$A$41+($A$44*A52)</f>
        <v>22.062499999999996</v>
      </c>
    </row>
    <row r="53" spans="1:2" x14ac:dyDescent="0.25">
      <c r="A53">
        <v>3.6</v>
      </c>
      <c r="B53">
        <f>$A$41+($A$44*A53)</f>
        <v>20.513392857142854</v>
      </c>
    </row>
    <row r="57" spans="1:2" x14ac:dyDescent="0.25">
      <c r="A57" t="s">
        <v>14</v>
      </c>
    </row>
    <row r="58" spans="1:2" x14ac:dyDescent="0.25">
      <c r="A58" t="s">
        <v>15</v>
      </c>
      <c r="B58">
        <f>CORREL(C5:C9,B5:B9)</f>
        <v>-0.97453457095418439</v>
      </c>
    </row>
    <row r="59" spans="1:2" x14ac:dyDescent="0.25">
      <c r="B59" t="s">
        <v>19</v>
      </c>
    </row>
    <row r="60" spans="1:2" x14ac:dyDescent="0.25">
      <c r="B60" t="s">
        <v>20</v>
      </c>
    </row>
    <row r="61" spans="1:2" x14ac:dyDescent="0.25">
      <c r="B61" t="s">
        <v>21</v>
      </c>
    </row>
    <row r="63" spans="1:2" x14ac:dyDescent="0.25">
      <c r="B63">
        <f>B58^2*100</f>
        <v>94.971762998485616</v>
      </c>
    </row>
    <row r="64" spans="1:2" x14ac:dyDescent="0.25">
      <c r="B64" t="s">
        <v>22</v>
      </c>
    </row>
    <row r="65" spans="2:4" x14ac:dyDescent="0.25">
      <c r="B65" s="4">
        <v>0.94899999999999995</v>
      </c>
    </row>
    <row r="66" spans="2:4" x14ac:dyDescent="0.25">
      <c r="B66" t="s">
        <v>23</v>
      </c>
    </row>
    <row r="67" spans="2:4" x14ac:dyDescent="0.25">
      <c r="B67" s="4">
        <v>0.94899999999999995</v>
      </c>
    </row>
    <row r="68" spans="2:4" x14ac:dyDescent="0.25">
      <c r="B68" t="s">
        <v>16</v>
      </c>
      <c r="C68" s="4">
        <v>5.0999999999999997E-2</v>
      </c>
      <c r="D6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E18" sqref="E1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10</v>
      </c>
      <c r="B2" s="1">
        <v>23</v>
      </c>
      <c r="C2">
        <f t="shared" ref="C2:C11" si="0">A2*B2</f>
        <v>230</v>
      </c>
      <c r="D2">
        <f t="shared" ref="D2:D11" si="1">A2^2</f>
        <v>100</v>
      </c>
      <c r="E2">
        <f t="shared" ref="E2:E11" si="2">B2^2</f>
        <v>529</v>
      </c>
    </row>
    <row r="3" spans="1:5" x14ac:dyDescent="0.25">
      <c r="A3" s="1">
        <v>2</v>
      </c>
      <c r="B3" s="1">
        <v>7</v>
      </c>
      <c r="C3">
        <f t="shared" si="0"/>
        <v>14</v>
      </c>
      <c r="D3">
        <f t="shared" si="1"/>
        <v>4</v>
      </c>
      <c r="E3">
        <f t="shared" si="2"/>
        <v>49</v>
      </c>
    </row>
    <row r="4" spans="1:5" x14ac:dyDescent="0.25">
      <c r="A4" s="1">
        <v>4</v>
      </c>
      <c r="B4" s="1">
        <v>15</v>
      </c>
      <c r="C4">
        <f t="shared" si="0"/>
        <v>60</v>
      </c>
      <c r="D4">
        <f t="shared" si="1"/>
        <v>16</v>
      </c>
      <c r="E4">
        <f t="shared" si="2"/>
        <v>225</v>
      </c>
    </row>
    <row r="5" spans="1:5" x14ac:dyDescent="0.25">
      <c r="A5" s="1">
        <v>6</v>
      </c>
      <c r="B5" s="1">
        <v>17</v>
      </c>
      <c r="C5">
        <f t="shared" si="0"/>
        <v>102</v>
      </c>
      <c r="D5">
        <f t="shared" si="1"/>
        <v>36</v>
      </c>
      <c r="E5">
        <f t="shared" si="2"/>
        <v>289</v>
      </c>
    </row>
    <row r="6" spans="1:5" x14ac:dyDescent="0.25">
      <c r="A6" s="1">
        <v>8</v>
      </c>
      <c r="B6" s="1">
        <v>23</v>
      </c>
      <c r="C6">
        <f t="shared" si="0"/>
        <v>184</v>
      </c>
      <c r="D6">
        <f t="shared" si="1"/>
        <v>64</v>
      </c>
      <c r="E6">
        <f t="shared" si="2"/>
        <v>529</v>
      </c>
    </row>
    <row r="7" spans="1:5" x14ac:dyDescent="0.25">
      <c r="A7" s="2">
        <v>7</v>
      </c>
      <c r="B7" s="2">
        <v>22</v>
      </c>
      <c r="C7">
        <f t="shared" si="0"/>
        <v>154</v>
      </c>
      <c r="D7">
        <f t="shared" si="1"/>
        <v>49</v>
      </c>
      <c r="E7">
        <f t="shared" si="2"/>
        <v>484</v>
      </c>
    </row>
    <row r="8" spans="1:5" x14ac:dyDescent="0.25">
      <c r="A8" s="2">
        <v>10</v>
      </c>
      <c r="B8" s="2">
        <v>3</v>
      </c>
      <c r="C8">
        <f t="shared" si="0"/>
        <v>30</v>
      </c>
      <c r="D8">
        <f t="shared" si="1"/>
        <v>100</v>
      </c>
      <c r="E8">
        <f t="shared" si="2"/>
        <v>9</v>
      </c>
    </row>
    <row r="9" spans="1:5" x14ac:dyDescent="0.25">
      <c r="A9" s="2">
        <v>6</v>
      </c>
      <c r="B9" s="2">
        <v>14</v>
      </c>
      <c r="C9">
        <f t="shared" si="0"/>
        <v>84</v>
      </c>
      <c r="D9">
        <f t="shared" si="1"/>
        <v>36</v>
      </c>
      <c r="E9">
        <f t="shared" si="2"/>
        <v>196</v>
      </c>
    </row>
    <row r="10" spans="1:5" x14ac:dyDescent="0.25">
      <c r="A10" s="2">
        <v>7</v>
      </c>
      <c r="B10" s="2">
        <v>20</v>
      </c>
      <c r="C10">
        <f t="shared" si="0"/>
        <v>140</v>
      </c>
      <c r="D10">
        <f t="shared" si="1"/>
        <v>49</v>
      </c>
      <c r="E10">
        <f t="shared" si="2"/>
        <v>400</v>
      </c>
    </row>
    <row r="11" spans="1:5" x14ac:dyDescent="0.25">
      <c r="A11" s="2">
        <v>6</v>
      </c>
      <c r="B11" s="2">
        <v>14</v>
      </c>
      <c r="C11">
        <f t="shared" si="0"/>
        <v>84</v>
      </c>
      <c r="D11">
        <f t="shared" si="1"/>
        <v>36</v>
      </c>
      <c r="E11">
        <f t="shared" si="2"/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Mesin Tempur</dc:creator>
  <cp:lastModifiedBy>Kandira Suryanda Praja</cp:lastModifiedBy>
  <dcterms:created xsi:type="dcterms:W3CDTF">2022-04-13T13:58:18Z</dcterms:created>
  <dcterms:modified xsi:type="dcterms:W3CDTF">2022-04-14T16:53:11Z</dcterms:modified>
</cp:coreProperties>
</file>