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Projects\GIT\MAX_Development\SOLIS\ExampleScenarios\"/>
    </mc:Choice>
  </mc:AlternateContent>
  <xr:revisionPtr revIDLastSave="0" documentId="13_ncr:1_{477BDF9E-4F88-443F-BB00-8BF29AFBF096}" xr6:coauthVersionLast="43" xr6:coauthVersionMax="43" xr10:uidLastSave="{00000000-0000-0000-0000-000000000000}"/>
  <bookViews>
    <workbookView xWindow="-120" yWindow="-120" windowWidth="29040" windowHeight="15990" tabRatio="725" xr2:uid="{00000000-000D-0000-FFFF-FFFF00000000}"/>
  </bookViews>
  <sheets>
    <sheet name="NominalPreCalibration" sheetId="3" r:id="rId1"/>
    <sheet name="CalibrateStarTracker" sheetId="1" r:id="rId2"/>
    <sheet name="Tipoff" sheetId="2" r:id="rId3"/>
  </sheets>
  <definedNames>
    <definedName name="ODySSy_MCVars" localSheetId="1">CalibrateStarTracker!$B$2:$F$7</definedName>
    <definedName name="ODySSy_MCVars" localSheetId="0">NominalPreCalibration!$B$2:$F$73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G8" i="2"/>
  <c r="G4" i="2"/>
  <c r="G5" i="2"/>
  <c r="G3" i="2"/>
  <c r="G19" i="3"/>
  <c r="G20" i="3"/>
  <c r="G21" i="3"/>
  <c r="G22" i="3"/>
  <c r="G18" i="3"/>
  <c r="G14" i="3"/>
  <c r="G10" i="3"/>
  <c r="G7" i="3"/>
  <c r="G6" i="3"/>
  <c r="G4" i="3"/>
  <c r="G2" i="3"/>
  <c r="G3" i="3"/>
  <c r="G81" i="3"/>
  <c r="G79" i="3"/>
  <c r="G77" i="3"/>
  <c r="G75" i="3"/>
  <c r="G27" i="3"/>
  <c r="G26" i="3"/>
  <c r="G25" i="3"/>
  <c r="G24" i="3"/>
  <c r="F13" i="2" l="1"/>
  <c r="G73" i="3" l="1"/>
  <c r="G71" i="3"/>
  <c r="G70" i="3"/>
  <c r="G69" i="3"/>
  <c r="G66" i="3"/>
  <c r="G65" i="3"/>
  <c r="G64" i="3"/>
  <c r="G60" i="3"/>
  <c r="G59" i="3"/>
  <c r="G58" i="3"/>
  <c r="G54" i="3"/>
  <c r="G47" i="3"/>
  <c r="G46" i="3"/>
  <c r="G45" i="3"/>
  <c r="G44" i="3"/>
  <c r="G43" i="3"/>
  <c r="G42" i="3"/>
  <c r="G41" i="3"/>
  <c r="G40" i="3"/>
  <c r="G39" i="3"/>
  <c r="G38" i="3"/>
  <c r="G37" i="3"/>
  <c r="G30" i="3"/>
  <c r="G29" i="3"/>
  <c r="G28" i="3"/>
  <c r="G23" i="3"/>
  <c r="G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ySSy_MCVars" type="6" refreshedVersion="5" background="1" saveData="1">
    <textPr codePage="437" sourceFile="C:\Users\VNagabhushan\Desktop\ODySSy_MCVars.txt" tab="0" semicolon="1" delimiter="=">
      <textFields count="3">
        <textField/>
        <textField/>
        <textField/>
      </textFields>
    </textPr>
  </connection>
  <connection id="2" xr16:uid="{00000000-0015-0000-FFFF-FFFF01000000}" name="ODySSy_MCVars1" type="6" refreshedVersion="5" background="1" saveData="1">
    <textPr codePage="437" sourceFile="C:\Users\VNagabhushan\Desktop\ODySSy_MCVars.txt" tab="0" semicolon="1" delimiter="=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<sst xmlns="http://schemas.openxmlformats.org/spreadsheetml/2006/main" count="407" uniqueCount="100">
  <si>
    <t xml:space="preserve">Q_InitQ_CBI2BDY </t>
  </si>
  <si>
    <t xml:space="preserve">D_InitEpoch_s </t>
  </si>
  <si>
    <t xml:space="preserve">V_MagDipole_BDY_Am2 </t>
  </si>
  <si>
    <t xml:space="preserve">V_Misalignment_MTQ_rd </t>
  </si>
  <si>
    <t xml:space="preserve">D_Dipole_Am2 </t>
  </si>
  <si>
    <t xml:space="preserve">V_Misalignment_RWL_rd </t>
  </si>
  <si>
    <t xml:space="preserve">D_CoulombFricCoeff_Nm </t>
  </si>
  <si>
    <t xml:space="preserve">D_ViscousFricCoeff_Nmsprd </t>
  </si>
  <si>
    <t xml:space="preserve">D_Stiction_Nm </t>
  </si>
  <si>
    <t xml:space="preserve">D_InitialSpeed_rdps </t>
  </si>
  <si>
    <t xml:space="preserve">S_AngularNoiseSeed </t>
  </si>
  <si>
    <t xml:space="preserve">V_PositionBias_LVLH_m </t>
  </si>
  <si>
    <t xml:space="preserve">V_VelocityBias_LVLH_mps </t>
  </si>
  <si>
    <t xml:space="preserve">V_Misalignment_MAG_rd </t>
  </si>
  <si>
    <t xml:space="preserve">V_SensorBias_MAG_T </t>
  </si>
  <si>
    <t xml:space="preserve">V_SpacecraftBias_BDY_T </t>
  </si>
  <si>
    <t xml:space="preserve">S_AngularNoiseBoreSeed </t>
  </si>
  <si>
    <t xml:space="preserve">V_Misalignment_SUN_rd </t>
  </si>
  <si>
    <t>ODY_VehicleState</t>
  </si>
  <si>
    <t>Component</t>
  </si>
  <si>
    <t>Variable</t>
  </si>
  <si>
    <t>RV Type</t>
  </si>
  <si>
    <t>Size</t>
  </si>
  <si>
    <t>DERIVED</t>
  </si>
  <si>
    <t>Orb_e</t>
  </si>
  <si>
    <t>Orb_i_rd</t>
  </si>
  <si>
    <t>Orb_raan_rd</t>
  </si>
  <si>
    <t>Orb_aop_rd</t>
  </si>
  <si>
    <t>Orb_ta_rd</t>
  </si>
  <si>
    <t>Orb_sma_m</t>
  </si>
  <si>
    <t>Mean Value</t>
  </si>
  <si>
    <t>Condition</t>
  </si>
  <si>
    <t>Sigma</t>
  </si>
  <si>
    <t>Min Sigma</t>
  </si>
  <si>
    <t>Max Sigma</t>
  </si>
  <si>
    <t>V_InitW_BDY_rdps(1)</t>
  </si>
  <si>
    <t>V_InitW_BDY_rdps(2)</t>
  </si>
  <si>
    <t>V_InitW_BDY_rdps(3)</t>
  </si>
  <si>
    <t>V_Misalignment_STR_rd(1)</t>
  </si>
  <si>
    <t>V_Misalignment_STR_rd(2)</t>
  </si>
  <si>
    <t>V_Misalignment_STR_rd(3)</t>
  </si>
  <si>
    <t>S_VelocityNoiseSeed(3)</t>
  </si>
  <si>
    <t>S_VelocityNoiseSeed(2)</t>
  </si>
  <si>
    <t>S_VelocityNoiseSeed(1)</t>
  </si>
  <si>
    <t>S_PositionNoiseSeed(3)</t>
  </si>
  <si>
    <t>S_PositionNoiseSeed(2)</t>
  </si>
  <si>
    <t>S_PositionNoiseSeed(1)</t>
  </si>
  <si>
    <t>NORMAL</t>
  </si>
  <si>
    <t>DEFAULT</t>
  </si>
  <si>
    <t>UNIFORM</t>
  </si>
  <si>
    <t>SEED</t>
  </si>
  <si>
    <t>NONE</t>
  </si>
  <si>
    <t>SYMMETRIC</t>
  </si>
  <si>
    <t>QUATERNION</t>
  </si>
  <si>
    <t>RunDuration_s</t>
  </si>
  <si>
    <t>ODY_EquationsOfMotion</t>
  </si>
  <si>
    <t>OSC_SenMdl_STR_Sinclair_STR</t>
  </si>
  <si>
    <t>OSC_SenMdl_MAG_Mag_FCHMC</t>
  </si>
  <si>
    <t>OSC_SenMdl_GPS_GPS</t>
  </si>
  <si>
    <t>OSC_ActMdl_RW_RW_Px</t>
  </si>
  <si>
    <t>OSC_ActMdl_RW_RW_Py</t>
  </si>
  <si>
    <t>OSC_ActMdl_RW_RW_Mz</t>
  </si>
  <si>
    <t>OSC_ActMdl_MT_MagCoil_Mx</t>
  </si>
  <si>
    <t>OSC_ActMdl_MT_MagCoil_My</t>
  </si>
  <si>
    <t>OSC_ActMdl_MT_MagCoil_Mz</t>
  </si>
  <si>
    <t>OSC_ActMdl_MT_MagCoil_Px</t>
  </si>
  <si>
    <t>OSC_ActMdl_MT_MagCoil_Py</t>
  </si>
  <si>
    <t>OSC_SenMdl_SUN_SunSens_Mx</t>
  </si>
  <si>
    <t>OSC_SenMdl_SUN_SunSens_My</t>
  </si>
  <si>
    <t>OSC_SenMdl_SUN_SunSens_Mz</t>
  </si>
  <si>
    <t>OSC_SenMdl_SUN_SunSens_Px</t>
  </si>
  <si>
    <t>OSC_SenMdl_SUN_SunSens_Py</t>
  </si>
  <si>
    <t>UTL_MassProps_ODYBus</t>
  </si>
  <si>
    <t>M_Inertia_MPCM_kgm2(1)</t>
  </si>
  <si>
    <t>M_Inertia_MPCM_kgm2(2)</t>
  </si>
  <si>
    <t>M_Inertia_MPCM_kgm2(3)</t>
  </si>
  <si>
    <t>M_Inertia_MPCM_kgm2(4)</t>
  </si>
  <si>
    <t>M_Inertia_MPCM_kgm2(5)</t>
  </si>
  <si>
    <t>M_Inertia_MPCM_kgm2(6)</t>
  </si>
  <si>
    <t>M_Inertia_MPCM_kgm2(7)</t>
  </si>
  <si>
    <t>M_Inertia_MPCM_kgm2(8)</t>
  </si>
  <si>
    <t>M_Inertia_MPCM_kgm2(9)</t>
  </si>
  <si>
    <t>V_LocationCM_MP_m(1)</t>
  </si>
  <si>
    <t>V_LocationCM_MP_m(2)</t>
  </si>
  <si>
    <t>V_LocationCM_MP_m(3)</t>
  </si>
  <si>
    <t xml:space="preserve">D_MinMass_kg </t>
  </si>
  <si>
    <t xml:space="preserve">D_MaxMass_kg </t>
  </si>
  <si>
    <t>D_Mass_kg</t>
  </si>
  <si>
    <t>OSC_SenMdl_IMU_MPU</t>
  </si>
  <si>
    <t>V_AngRateInitialBias_RTE_rdps(1)</t>
  </si>
  <si>
    <t>V_AngRateInitialBias_RTE_rdps(2)</t>
  </si>
  <si>
    <t>V_AngRateInitialBias_RTE_rdps(3)</t>
  </si>
  <si>
    <t>V_AngRateMisalignment_RTE_rd(1)</t>
  </si>
  <si>
    <t>V_AngRateMisalignment_RTE_rd(2)</t>
  </si>
  <si>
    <t>V_AngRateMisalignment_RTE_rd(3)</t>
  </si>
  <si>
    <t>S_NoiseSeed_MAG</t>
  </si>
  <si>
    <t>S_AngRateARWSeed_RTE</t>
  </si>
  <si>
    <t>S_AngRateNoiseSeed_RTE</t>
  </si>
  <si>
    <t>S_AngRateRWSeed_RTE</t>
  </si>
  <si>
    <t xml:space="preserve">D_InertiaError_kgm2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</si>
</sst>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" fontId="0" fillId="0" borderId="0" xfId="0" applyNumberFormat="1"/>
    <xf numFmtId="164" fontId="1" fillId="0" borderId="1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ySSy_MCVars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ySSy_MCVars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pane ySplit="1" topLeftCell="A12" activePane="bottomLeft" state="frozen"/>
      <selection pane="bottomLeft" activeCell="L30" sqref="L30"/>
    </sheetView>
  </sheetViews>
  <sheetFormatPr defaultRowHeight="15" x14ac:dyDescent="0.25"/>
  <cols>
    <col min="1" max="1" width="30.28515625" bestFit="1" customWidth="1"/>
    <col min="2" max="2" width="33" bestFit="1" customWidth="1"/>
    <col min="3" max="3" width="4.5703125" style="1" customWidth="1"/>
    <col min="4" max="4" width="9.5703125" style="1" customWidth="1"/>
    <col min="5" max="5" width="13.140625" style="1" customWidth="1"/>
    <col min="6" max="6" width="12" style="10" customWidth="1"/>
    <col min="7" max="7" width="11.5703125" style="7" customWidth="1"/>
    <col min="8" max="8" width="10.28515625" customWidth="1"/>
    <col min="9" max="9" width="10.5703125" customWidth="1"/>
    <col min="17" max="17" width="33.85546875" style="1" customWidth="1"/>
  </cols>
  <sheetData>
    <row r="1" spans="1:17" s="3" customFormat="1" ht="15.75" thickBot="1" x14ac:dyDescent="0.3">
      <c r="A1" s="3" t="s">
        <v>19</v>
      </c>
      <c r="B1" s="3" t="s">
        <v>20</v>
      </c>
      <c r="C1" s="4" t="s">
        <v>22</v>
      </c>
      <c r="D1" s="4" t="s">
        <v>21</v>
      </c>
      <c r="E1" s="4" t="s">
        <v>31</v>
      </c>
      <c r="F1" s="9" t="s">
        <v>30</v>
      </c>
      <c r="G1" s="6" t="s">
        <v>32</v>
      </c>
      <c r="H1" s="3" t="s">
        <v>33</v>
      </c>
      <c r="I1" s="3" t="s">
        <v>34</v>
      </c>
      <c r="Q1" s="4"/>
    </row>
    <row r="2" spans="1:17" x14ac:dyDescent="0.25">
      <c r="A2" t="s">
        <v>72</v>
      </c>
      <c r="B2" t="s">
        <v>73</v>
      </c>
      <c r="C2" s="1">
        <v>1</v>
      </c>
      <c r="D2" s="1" t="s">
        <v>47</v>
      </c>
      <c r="E2" s="1" t="s">
        <v>52</v>
      </c>
      <c r="F2" s="10">
        <v>9.4456999999999999E-2</v>
      </c>
      <c r="G2" s="7">
        <f>ABS(0.01*F2+0.0005)</f>
        <v>1.4445700000000001E-3</v>
      </c>
      <c r="H2" s="5">
        <v>-3</v>
      </c>
      <c r="I2" s="5">
        <v>3</v>
      </c>
    </row>
    <row r="3" spans="1:17" x14ac:dyDescent="0.25">
      <c r="A3" t="s">
        <v>72</v>
      </c>
      <c r="B3" t="s">
        <v>74</v>
      </c>
      <c r="C3" s="1">
        <v>1</v>
      </c>
      <c r="D3" s="1" t="s">
        <v>47</v>
      </c>
      <c r="E3" s="1" t="s">
        <v>52</v>
      </c>
      <c r="F3" s="10">
        <v>-1.2574999999999999E-4</v>
      </c>
      <c r="G3" s="7">
        <f>ABS(0.01*F3+0.0005)</f>
        <v>4.987425E-4</v>
      </c>
      <c r="H3" s="5">
        <v>-3</v>
      </c>
      <c r="I3" s="5">
        <v>3</v>
      </c>
    </row>
    <row r="4" spans="1:17" x14ac:dyDescent="0.25">
      <c r="A4" t="s">
        <v>72</v>
      </c>
      <c r="B4" t="s">
        <v>75</v>
      </c>
      <c r="C4" s="1">
        <v>1</v>
      </c>
      <c r="D4" s="1" t="s">
        <v>47</v>
      </c>
      <c r="E4" s="1" t="s">
        <v>52</v>
      </c>
      <c r="F4" s="10">
        <v>-9.3479999999999995E-4</v>
      </c>
      <c r="G4" s="7">
        <f>ABS(0.01*F4+0.0005)</f>
        <v>4.9065200000000006E-4</v>
      </c>
      <c r="H4" s="5">
        <v>-3</v>
      </c>
      <c r="I4" s="5">
        <v>3</v>
      </c>
    </row>
    <row r="5" spans="1:17" x14ac:dyDescent="0.25">
      <c r="A5" t="s">
        <v>72</v>
      </c>
      <c r="B5" t="s">
        <v>76</v>
      </c>
      <c r="C5" s="1">
        <v>1</v>
      </c>
      <c r="D5" s="1" t="s">
        <v>48</v>
      </c>
      <c r="E5" s="1" t="s">
        <v>52</v>
      </c>
      <c r="F5" s="10">
        <v>0</v>
      </c>
      <c r="H5" s="5"/>
      <c r="I5" s="5"/>
    </row>
    <row r="6" spans="1:17" x14ac:dyDescent="0.25">
      <c r="A6" t="s">
        <v>72</v>
      </c>
      <c r="B6" t="s">
        <v>77</v>
      </c>
      <c r="C6" s="1">
        <v>1</v>
      </c>
      <c r="D6" s="1" t="s">
        <v>47</v>
      </c>
      <c r="E6" s="1" t="s">
        <v>52</v>
      </c>
      <c r="F6" s="10">
        <v>0.17821000000000001</v>
      </c>
      <c r="G6" s="7">
        <f>ABS(0.01*F6+0.0005)</f>
        <v>2.2821E-3</v>
      </c>
      <c r="H6" s="5">
        <v>-3</v>
      </c>
      <c r="I6" s="5">
        <v>3</v>
      </c>
    </row>
    <row r="7" spans="1:17" x14ac:dyDescent="0.25">
      <c r="A7" t="s">
        <v>72</v>
      </c>
      <c r="B7" t="s">
        <v>78</v>
      </c>
      <c r="C7" s="1">
        <v>1</v>
      </c>
      <c r="D7" s="1" t="s">
        <v>47</v>
      </c>
      <c r="E7" s="1" t="s">
        <v>52</v>
      </c>
      <c r="F7" s="10">
        <v>1.7159E-4</v>
      </c>
      <c r="G7" s="7">
        <f>ABS(0.01*F7+0.0005)</f>
        <v>5.017159E-4</v>
      </c>
      <c r="H7" s="5">
        <v>-3</v>
      </c>
      <c r="I7" s="5">
        <v>3</v>
      </c>
    </row>
    <row r="8" spans="1:17" x14ac:dyDescent="0.25">
      <c r="A8" t="s">
        <v>72</v>
      </c>
      <c r="B8" t="s">
        <v>79</v>
      </c>
      <c r="C8" s="1">
        <v>1</v>
      </c>
      <c r="D8" s="1" t="s">
        <v>48</v>
      </c>
      <c r="E8" s="1" t="s">
        <v>52</v>
      </c>
      <c r="F8" s="10">
        <v>0</v>
      </c>
      <c r="H8" s="5"/>
      <c r="I8" s="5"/>
    </row>
    <row r="9" spans="1:17" x14ac:dyDescent="0.25">
      <c r="A9" t="s">
        <v>72</v>
      </c>
      <c r="B9" t="s">
        <v>80</v>
      </c>
      <c r="C9" s="1">
        <v>1</v>
      </c>
      <c r="D9" s="1" t="s">
        <v>48</v>
      </c>
      <c r="E9" s="1" t="s">
        <v>52</v>
      </c>
      <c r="F9" s="10">
        <v>0</v>
      </c>
      <c r="H9" s="5"/>
      <c r="I9" s="5"/>
      <c r="Q9" s="2"/>
    </row>
    <row r="10" spans="1:17" x14ac:dyDescent="0.25">
      <c r="A10" t="s">
        <v>72</v>
      </c>
      <c r="B10" t="s">
        <v>81</v>
      </c>
      <c r="C10" s="1">
        <v>1</v>
      </c>
      <c r="D10" s="1" t="s">
        <v>47</v>
      </c>
      <c r="E10" s="1" t="s">
        <v>52</v>
      </c>
      <c r="F10" s="10">
        <v>0.1168</v>
      </c>
      <c r="G10" s="7">
        <f>ABS(0.01*F10+0.0005)</f>
        <v>1.668E-3</v>
      </c>
      <c r="H10" s="5">
        <v>-3</v>
      </c>
      <c r="I10" s="5">
        <v>3</v>
      </c>
    </row>
    <row r="11" spans="1:17" x14ac:dyDescent="0.25">
      <c r="A11" t="s">
        <v>72</v>
      </c>
      <c r="B11" t="s">
        <v>82</v>
      </c>
      <c r="C11" s="1">
        <v>1</v>
      </c>
      <c r="D11" s="1" t="s">
        <v>47</v>
      </c>
      <c r="E11" s="1" t="s">
        <v>51</v>
      </c>
      <c r="F11" s="10">
        <v>0</v>
      </c>
      <c r="G11" s="7">
        <v>5.0000000000000001E-4</v>
      </c>
      <c r="H11" s="5">
        <v>-3</v>
      </c>
      <c r="I11" s="5">
        <v>3</v>
      </c>
      <c r="Q11" s="2"/>
    </row>
    <row r="12" spans="1:17" x14ac:dyDescent="0.25">
      <c r="A12" t="s">
        <v>72</v>
      </c>
      <c r="B12" t="s">
        <v>83</v>
      </c>
      <c r="C12" s="1">
        <v>1</v>
      </c>
      <c r="D12" s="1" t="s">
        <v>47</v>
      </c>
      <c r="E12" s="1" t="s">
        <v>51</v>
      </c>
      <c r="F12" s="10">
        <v>0</v>
      </c>
      <c r="G12" s="7">
        <v>5.0000000000000001E-4</v>
      </c>
      <c r="H12" s="5">
        <v>-3</v>
      </c>
      <c r="I12" s="5">
        <v>3</v>
      </c>
      <c r="Q12" s="2"/>
    </row>
    <row r="13" spans="1:17" x14ac:dyDescent="0.25">
      <c r="A13" t="s">
        <v>72</v>
      </c>
      <c r="B13" t="s">
        <v>84</v>
      </c>
      <c r="C13" s="1">
        <v>1</v>
      </c>
      <c r="D13" s="1" t="s">
        <v>47</v>
      </c>
      <c r="E13" s="1" t="s">
        <v>51</v>
      </c>
      <c r="F13" s="10">
        <v>0</v>
      </c>
      <c r="G13" s="7">
        <v>5.0000000000000001E-4</v>
      </c>
      <c r="H13" s="5">
        <v>-3</v>
      </c>
      <c r="I13" s="5">
        <v>3</v>
      </c>
      <c r="Q13" s="2"/>
    </row>
    <row r="14" spans="1:17" x14ac:dyDescent="0.25">
      <c r="A14" t="s">
        <v>72</v>
      </c>
      <c r="B14" t="s">
        <v>87</v>
      </c>
      <c r="C14" s="1">
        <v>1</v>
      </c>
      <c r="D14" s="1" t="s">
        <v>47</v>
      </c>
      <c r="E14" s="1" t="s">
        <v>51</v>
      </c>
      <c r="F14" s="10">
        <v>12.5</v>
      </c>
      <c r="G14" s="7">
        <f>0.15/3</f>
        <v>4.9999999999999996E-2</v>
      </c>
      <c r="H14" s="5">
        <v>-3</v>
      </c>
      <c r="I14" s="5">
        <v>3</v>
      </c>
      <c r="Q14" s="2"/>
    </row>
    <row r="15" spans="1:17" x14ac:dyDescent="0.25">
      <c r="A15" t="s">
        <v>72</v>
      </c>
      <c r="B15" t="s">
        <v>85</v>
      </c>
      <c r="C15" s="1">
        <v>1</v>
      </c>
      <c r="D15" s="1" t="s">
        <v>48</v>
      </c>
      <c r="E15" s="1" t="s">
        <v>51</v>
      </c>
      <c r="F15" s="10">
        <v>0</v>
      </c>
      <c r="H15" s="5"/>
      <c r="I15" s="5"/>
      <c r="Q15" s="2"/>
    </row>
    <row r="16" spans="1:17" x14ac:dyDescent="0.25">
      <c r="A16" t="s">
        <v>72</v>
      </c>
      <c r="B16" t="s">
        <v>86</v>
      </c>
      <c r="C16" s="1">
        <v>1</v>
      </c>
      <c r="D16" s="1" t="s">
        <v>48</v>
      </c>
      <c r="E16" s="1" t="s">
        <v>51</v>
      </c>
      <c r="F16" s="10">
        <v>15</v>
      </c>
      <c r="H16" s="5"/>
      <c r="I16" s="5"/>
      <c r="Q16" s="2"/>
    </row>
    <row r="17" spans="1:17" x14ac:dyDescent="0.25">
      <c r="A17" t="s">
        <v>18</v>
      </c>
      <c r="B17" t="s">
        <v>2</v>
      </c>
      <c r="C17" s="1">
        <v>3</v>
      </c>
      <c r="D17" s="1" t="s">
        <v>47</v>
      </c>
      <c r="E17" s="1" t="s">
        <v>51</v>
      </c>
      <c r="F17" s="10">
        <v>0</v>
      </c>
      <c r="G17" s="7">
        <f>0.5/3</f>
        <v>0.16666666666666666</v>
      </c>
      <c r="H17" s="5">
        <v>-3</v>
      </c>
      <c r="I17" s="5">
        <v>3</v>
      </c>
      <c r="Q17" s="2"/>
    </row>
    <row r="18" spans="1:17" x14ac:dyDescent="0.25">
      <c r="A18" t="s">
        <v>62</v>
      </c>
      <c r="B18" t="s">
        <v>4</v>
      </c>
      <c r="C18" s="1">
        <v>1</v>
      </c>
      <c r="D18" s="1" t="s">
        <v>47</v>
      </c>
      <c r="E18" s="1" t="s">
        <v>51</v>
      </c>
      <c r="F18" s="10">
        <v>3.1300000000000001E-2</v>
      </c>
      <c r="G18" s="7">
        <f>0.025*F18</f>
        <v>7.825000000000001E-4</v>
      </c>
      <c r="H18" s="5">
        <v>-3</v>
      </c>
      <c r="I18" s="5">
        <v>3</v>
      </c>
      <c r="Q18" s="2"/>
    </row>
    <row r="19" spans="1:17" x14ac:dyDescent="0.25">
      <c r="A19" t="s">
        <v>63</v>
      </c>
      <c r="B19" t="s">
        <v>4</v>
      </c>
      <c r="C19" s="1">
        <v>1</v>
      </c>
      <c r="D19" s="1" t="s">
        <v>47</v>
      </c>
      <c r="E19" s="1" t="s">
        <v>51</v>
      </c>
      <c r="F19" s="10">
        <v>0.1154</v>
      </c>
      <c r="G19" s="7">
        <f t="shared" ref="G19:G22" si="0">0.025*F19</f>
        <v>2.8850000000000004E-3</v>
      </c>
      <c r="H19" s="5">
        <v>-3</v>
      </c>
      <c r="I19" s="5">
        <v>3</v>
      </c>
      <c r="Q19" s="2"/>
    </row>
    <row r="20" spans="1:17" x14ac:dyDescent="0.25">
      <c r="A20" t="s">
        <v>64</v>
      </c>
      <c r="B20" t="s">
        <v>4</v>
      </c>
      <c r="C20" s="1">
        <v>1</v>
      </c>
      <c r="D20" s="1" t="s">
        <v>47</v>
      </c>
      <c r="E20" s="1" t="s">
        <v>51</v>
      </c>
      <c r="F20" s="10">
        <v>0.1139</v>
      </c>
      <c r="G20" s="7">
        <f t="shared" si="0"/>
        <v>2.8475000000000002E-3</v>
      </c>
      <c r="H20" s="5">
        <v>-3</v>
      </c>
      <c r="I20" s="5">
        <v>3</v>
      </c>
      <c r="Q20" s="2"/>
    </row>
    <row r="21" spans="1:17" x14ac:dyDescent="0.25">
      <c r="A21" t="s">
        <v>65</v>
      </c>
      <c r="B21" t="s">
        <v>4</v>
      </c>
      <c r="C21" s="1">
        <v>1</v>
      </c>
      <c r="D21" s="1" t="s">
        <v>47</v>
      </c>
      <c r="E21" s="1" t="s">
        <v>51</v>
      </c>
      <c r="F21" s="10">
        <v>3.3399999999999999E-2</v>
      </c>
      <c r="G21" s="7">
        <f t="shared" si="0"/>
        <v>8.3500000000000002E-4</v>
      </c>
      <c r="H21" s="5">
        <v>-3</v>
      </c>
      <c r="I21" s="5">
        <v>3</v>
      </c>
      <c r="Q21" s="2"/>
    </row>
    <row r="22" spans="1:17" x14ac:dyDescent="0.25">
      <c r="A22" t="s">
        <v>66</v>
      </c>
      <c r="B22" t="s">
        <v>4</v>
      </c>
      <c r="C22" s="1">
        <v>1</v>
      </c>
      <c r="D22" s="1" t="s">
        <v>47</v>
      </c>
      <c r="E22" s="1" t="s">
        <v>51</v>
      </c>
      <c r="F22" s="10">
        <v>0.1154</v>
      </c>
      <c r="G22" s="7">
        <f t="shared" si="0"/>
        <v>2.8850000000000004E-3</v>
      </c>
      <c r="H22" s="5">
        <v>-3</v>
      </c>
      <c r="I22" s="5">
        <v>3</v>
      </c>
      <c r="Q22" s="2"/>
    </row>
    <row r="23" spans="1:17" x14ac:dyDescent="0.25">
      <c r="A23" t="s">
        <v>62</v>
      </c>
      <c r="B23" t="s">
        <v>3</v>
      </c>
      <c r="C23" s="1">
        <v>3</v>
      </c>
      <c r="D23" s="1" t="s">
        <v>47</v>
      </c>
      <c r="E23" s="1" t="s">
        <v>51</v>
      </c>
      <c r="F23" s="10">
        <v>0</v>
      </c>
      <c r="G23" s="7">
        <f>1*PI()/180</f>
        <v>1.7453292519943295E-2</v>
      </c>
      <c r="H23" s="5">
        <v>-3</v>
      </c>
      <c r="I23" s="5">
        <v>3</v>
      </c>
      <c r="Q23" s="2"/>
    </row>
    <row r="24" spans="1:17" x14ac:dyDescent="0.25">
      <c r="A24" t="s">
        <v>63</v>
      </c>
      <c r="B24" t="s">
        <v>3</v>
      </c>
      <c r="C24" s="1">
        <v>3</v>
      </c>
      <c r="D24" s="1" t="s">
        <v>47</v>
      </c>
      <c r="E24" s="1" t="s">
        <v>51</v>
      </c>
      <c r="F24" s="10">
        <v>0</v>
      </c>
      <c r="G24" s="7">
        <f t="shared" ref="G24:G27" si="1">1*PI()/180</f>
        <v>1.7453292519943295E-2</v>
      </c>
      <c r="H24" s="5">
        <v>-3</v>
      </c>
      <c r="I24" s="5">
        <v>3</v>
      </c>
      <c r="Q24" s="2"/>
    </row>
    <row r="25" spans="1:17" x14ac:dyDescent="0.25">
      <c r="A25" t="s">
        <v>64</v>
      </c>
      <c r="B25" t="s">
        <v>3</v>
      </c>
      <c r="C25" s="1">
        <v>3</v>
      </c>
      <c r="D25" s="1" t="s">
        <v>47</v>
      </c>
      <c r="E25" s="1" t="s">
        <v>51</v>
      </c>
      <c r="F25" s="10">
        <v>0</v>
      </c>
      <c r="G25" s="7">
        <f t="shared" si="1"/>
        <v>1.7453292519943295E-2</v>
      </c>
      <c r="H25" s="5">
        <v>-3</v>
      </c>
      <c r="I25" s="5">
        <v>3</v>
      </c>
      <c r="Q25" s="2"/>
    </row>
    <row r="26" spans="1:17" x14ac:dyDescent="0.25">
      <c r="A26" t="s">
        <v>65</v>
      </c>
      <c r="B26" t="s">
        <v>3</v>
      </c>
      <c r="C26" s="1">
        <v>3</v>
      </c>
      <c r="D26" s="1" t="s">
        <v>47</v>
      </c>
      <c r="E26" s="1" t="s">
        <v>51</v>
      </c>
      <c r="F26" s="10">
        <v>0</v>
      </c>
      <c r="G26" s="7">
        <f t="shared" si="1"/>
        <v>1.7453292519943295E-2</v>
      </c>
      <c r="H26" s="5">
        <v>-3</v>
      </c>
      <c r="I26" s="5">
        <v>3</v>
      </c>
      <c r="Q26" s="2"/>
    </row>
    <row r="27" spans="1:17" x14ac:dyDescent="0.25">
      <c r="A27" t="s">
        <v>66</v>
      </c>
      <c r="B27" t="s">
        <v>3</v>
      </c>
      <c r="C27" s="1">
        <v>3</v>
      </c>
      <c r="D27" s="1" t="s">
        <v>47</v>
      </c>
      <c r="E27" s="1" t="s">
        <v>51</v>
      </c>
      <c r="F27" s="10">
        <v>0</v>
      </c>
      <c r="G27" s="7">
        <f t="shared" si="1"/>
        <v>1.7453292519943295E-2</v>
      </c>
      <c r="H27" s="5">
        <v>-3</v>
      </c>
      <c r="I27" s="5">
        <v>3</v>
      </c>
      <c r="Q27" s="2"/>
    </row>
    <row r="28" spans="1:17" x14ac:dyDescent="0.25">
      <c r="A28" t="s">
        <v>59</v>
      </c>
      <c r="B28" t="s">
        <v>6</v>
      </c>
      <c r="C28" s="1">
        <v>1</v>
      </c>
      <c r="D28" s="1" t="s">
        <v>47</v>
      </c>
      <c r="E28" s="1" t="s">
        <v>51</v>
      </c>
      <c r="F28" s="10">
        <v>2.0000000000000002E-5</v>
      </c>
      <c r="G28" s="7">
        <f>0.01*F28</f>
        <v>2.0000000000000002E-7</v>
      </c>
      <c r="H28" s="5">
        <v>-3</v>
      </c>
      <c r="I28" s="5">
        <v>3</v>
      </c>
      <c r="Q28" s="2"/>
    </row>
    <row r="29" spans="1:17" x14ac:dyDescent="0.25">
      <c r="A29" t="s">
        <v>60</v>
      </c>
      <c r="B29" t="s">
        <v>6</v>
      </c>
      <c r="C29" s="1">
        <v>1</v>
      </c>
      <c r="D29" s="1" t="s">
        <v>47</v>
      </c>
      <c r="E29" s="1" t="s">
        <v>51</v>
      </c>
      <c r="F29" s="10">
        <v>2.0000000000000002E-5</v>
      </c>
      <c r="G29" s="7">
        <f t="shared" ref="G29:G30" si="2">0.01*F29</f>
        <v>2.0000000000000002E-7</v>
      </c>
      <c r="H29" s="5">
        <v>-3</v>
      </c>
      <c r="I29" s="5">
        <v>3</v>
      </c>
      <c r="Q29" s="2"/>
    </row>
    <row r="30" spans="1:17" x14ac:dyDescent="0.25">
      <c r="A30" t="s">
        <v>61</v>
      </c>
      <c r="B30" t="s">
        <v>6</v>
      </c>
      <c r="C30" s="1">
        <v>1</v>
      </c>
      <c r="D30" s="1" t="s">
        <v>47</v>
      </c>
      <c r="E30" s="1" t="s">
        <v>51</v>
      </c>
      <c r="F30" s="10">
        <v>2.0000000000000002E-5</v>
      </c>
      <c r="G30" s="7">
        <f t="shared" si="2"/>
        <v>2.0000000000000002E-7</v>
      </c>
      <c r="H30" s="5">
        <v>-3</v>
      </c>
      <c r="I30" s="5">
        <v>3</v>
      </c>
      <c r="L30" s="13"/>
      <c r="Q30" s="2"/>
    </row>
    <row r="31" spans="1:17" x14ac:dyDescent="0.25">
      <c r="A31" t="s">
        <v>59</v>
      </c>
      <c r="B31" t="s">
        <v>99</v>
      </c>
      <c r="C31" s="1">
        <v>1</v>
      </c>
      <c r="D31" s="1" t="s">
        <v>47</v>
      </c>
      <c r="E31" s="1" t="s">
        <v>51</v>
      </c>
      <c r="F31" s="10">
        <v>0</v>
      </c>
      <c r="G31" s="7">
        <v>5.1156945993823497E-8</v>
      </c>
      <c r="H31" s="5">
        <v>-3</v>
      </c>
      <c r="I31" s="5">
        <v>3</v>
      </c>
      <c r="Q31" s="2"/>
    </row>
    <row r="32" spans="1:17" x14ac:dyDescent="0.25">
      <c r="A32" t="s">
        <v>60</v>
      </c>
      <c r="B32" t="s">
        <v>99</v>
      </c>
      <c r="C32" s="1">
        <v>1</v>
      </c>
      <c r="D32" s="1" t="s">
        <v>47</v>
      </c>
      <c r="E32" s="1" t="s">
        <v>51</v>
      </c>
      <c r="F32" s="10">
        <v>0</v>
      </c>
      <c r="G32" s="7">
        <v>5.1156945993823497E-8</v>
      </c>
      <c r="H32" s="5">
        <v>-3</v>
      </c>
      <c r="I32" s="5">
        <v>3</v>
      </c>
      <c r="Q32" s="2"/>
    </row>
    <row r="33" spans="1:17" x14ac:dyDescent="0.25">
      <c r="A33" t="s">
        <v>61</v>
      </c>
      <c r="B33" t="s">
        <v>99</v>
      </c>
      <c r="C33" s="1">
        <v>1</v>
      </c>
      <c r="D33" s="1" t="s">
        <v>47</v>
      </c>
      <c r="E33" s="1" t="s">
        <v>51</v>
      </c>
      <c r="F33" s="10">
        <v>0</v>
      </c>
      <c r="G33" s="7">
        <v>5.1156945993823497E-8</v>
      </c>
      <c r="H33" s="5">
        <v>-3</v>
      </c>
      <c r="I33" s="5">
        <v>3</v>
      </c>
      <c r="Q33" s="2"/>
    </row>
    <row r="34" spans="1:17" x14ac:dyDescent="0.25">
      <c r="A34" t="s">
        <v>59</v>
      </c>
      <c r="B34" t="s">
        <v>9</v>
      </c>
      <c r="C34" s="1">
        <v>1</v>
      </c>
      <c r="D34" s="1" t="s">
        <v>48</v>
      </c>
      <c r="E34" s="1" t="s">
        <v>51</v>
      </c>
      <c r="F34" s="10">
        <v>0</v>
      </c>
      <c r="H34" s="5"/>
      <c r="I34" s="5"/>
      <c r="Q34" s="2"/>
    </row>
    <row r="35" spans="1:17" x14ac:dyDescent="0.25">
      <c r="A35" t="s">
        <v>60</v>
      </c>
      <c r="B35" t="s">
        <v>9</v>
      </c>
      <c r="C35" s="1">
        <v>1</v>
      </c>
      <c r="D35" s="1" t="s">
        <v>48</v>
      </c>
      <c r="E35" s="1" t="s">
        <v>51</v>
      </c>
      <c r="F35" s="10">
        <v>0</v>
      </c>
      <c r="H35" s="5"/>
      <c r="I35" s="5"/>
      <c r="Q35" s="2"/>
    </row>
    <row r="36" spans="1:17" x14ac:dyDescent="0.25">
      <c r="A36" t="s">
        <v>61</v>
      </c>
      <c r="B36" t="s">
        <v>9</v>
      </c>
      <c r="C36" s="1">
        <v>1</v>
      </c>
      <c r="D36" s="1" t="s">
        <v>48</v>
      </c>
      <c r="E36" s="1" t="s">
        <v>51</v>
      </c>
      <c r="F36" s="10">
        <v>0</v>
      </c>
      <c r="H36" s="5"/>
      <c r="I36" s="5"/>
      <c r="Q36" s="2"/>
    </row>
    <row r="37" spans="1:17" x14ac:dyDescent="0.25">
      <c r="A37" t="s">
        <v>59</v>
      </c>
      <c r="B37" t="s">
        <v>8</v>
      </c>
      <c r="C37" s="1">
        <v>1</v>
      </c>
      <c r="D37" s="1" t="s">
        <v>47</v>
      </c>
      <c r="E37" s="1" t="s">
        <v>51</v>
      </c>
      <c r="F37" s="10">
        <v>5.0000000000000002E-5</v>
      </c>
      <c r="G37" s="7">
        <f>0.01*F37</f>
        <v>5.0000000000000008E-7</v>
      </c>
      <c r="H37" s="5">
        <v>-3</v>
      </c>
      <c r="I37" s="5">
        <v>3</v>
      </c>
    </row>
    <row r="38" spans="1:17" x14ac:dyDescent="0.25">
      <c r="A38" t="s">
        <v>60</v>
      </c>
      <c r="B38" t="s">
        <v>8</v>
      </c>
      <c r="C38" s="1">
        <v>1</v>
      </c>
      <c r="D38" s="1" t="s">
        <v>47</v>
      </c>
      <c r="E38" s="1" t="s">
        <v>51</v>
      </c>
      <c r="F38" s="10">
        <v>5.0000000000000002E-5</v>
      </c>
      <c r="G38" s="7">
        <f t="shared" ref="G38:G42" si="3">0.01*F38</f>
        <v>5.0000000000000008E-7</v>
      </c>
      <c r="H38" s="5">
        <v>-3</v>
      </c>
      <c r="I38" s="5">
        <v>3</v>
      </c>
    </row>
    <row r="39" spans="1:17" x14ac:dyDescent="0.25">
      <c r="A39" t="s">
        <v>61</v>
      </c>
      <c r="B39" t="s">
        <v>8</v>
      </c>
      <c r="C39" s="1">
        <v>1</v>
      </c>
      <c r="D39" s="1" t="s">
        <v>47</v>
      </c>
      <c r="E39" s="1" t="s">
        <v>51</v>
      </c>
      <c r="F39" s="10">
        <v>5.0000000000000002E-5</v>
      </c>
      <c r="G39" s="7">
        <f t="shared" si="3"/>
        <v>5.0000000000000008E-7</v>
      </c>
      <c r="H39" s="5">
        <v>-3</v>
      </c>
      <c r="I39" s="5">
        <v>3</v>
      </c>
    </row>
    <row r="40" spans="1:17" x14ac:dyDescent="0.25">
      <c r="A40" t="s">
        <v>59</v>
      </c>
      <c r="B40" t="s">
        <v>7</v>
      </c>
      <c r="C40" s="1">
        <v>1</v>
      </c>
      <c r="D40" s="1" t="s">
        <v>47</v>
      </c>
      <c r="E40" s="1" t="s">
        <v>51</v>
      </c>
      <c r="F40" s="10">
        <v>4.9999999999999998E-7</v>
      </c>
      <c r="G40" s="7">
        <f t="shared" si="3"/>
        <v>5.0000000000000001E-9</v>
      </c>
      <c r="H40" s="5">
        <v>-3</v>
      </c>
      <c r="I40" s="5">
        <v>3</v>
      </c>
      <c r="Q40" s="2"/>
    </row>
    <row r="41" spans="1:17" x14ac:dyDescent="0.25">
      <c r="A41" t="s">
        <v>60</v>
      </c>
      <c r="B41" t="s">
        <v>7</v>
      </c>
      <c r="C41" s="1">
        <v>1</v>
      </c>
      <c r="D41" s="1" t="s">
        <v>47</v>
      </c>
      <c r="E41" s="1" t="s">
        <v>51</v>
      </c>
      <c r="F41" s="10">
        <v>4.9999999999999998E-7</v>
      </c>
      <c r="G41" s="7">
        <f t="shared" si="3"/>
        <v>5.0000000000000001E-9</v>
      </c>
      <c r="H41" s="5">
        <v>-3</v>
      </c>
      <c r="I41" s="5">
        <v>3</v>
      </c>
      <c r="Q41" s="2"/>
    </row>
    <row r="42" spans="1:17" x14ac:dyDescent="0.25">
      <c r="A42" t="s">
        <v>61</v>
      </c>
      <c r="B42" t="s">
        <v>7</v>
      </c>
      <c r="C42" s="1">
        <v>1</v>
      </c>
      <c r="D42" s="1" t="s">
        <v>47</v>
      </c>
      <c r="E42" s="1" t="s">
        <v>51</v>
      </c>
      <c r="F42" s="10">
        <v>4.9999999999999998E-7</v>
      </c>
      <c r="G42" s="7">
        <f t="shared" si="3"/>
        <v>5.0000000000000001E-9</v>
      </c>
      <c r="H42" s="5">
        <v>-3</v>
      </c>
      <c r="I42" s="5">
        <v>3</v>
      </c>
      <c r="Q42" s="2"/>
    </row>
    <row r="43" spans="1:17" x14ac:dyDescent="0.25">
      <c r="A43" t="s">
        <v>59</v>
      </c>
      <c r="B43" t="s">
        <v>5</v>
      </c>
      <c r="C43" s="1">
        <v>3</v>
      </c>
      <c r="D43" s="1" t="s">
        <v>47</v>
      </c>
      <c r="E43" s="1" t="s">
        <v>51</v>
      </c>
      <c r="F43" s="10">
        <v>0</v>
      </c>
      <c r="G43" s="7">
        <f>0.1*PI()/180</f>
        <v>1.7453292519943296E-3</v>
      </c>
      <c r="H43" s="5">
        <v>-3</v>
      </c>
      <c r="I43" s="5">
        <v>3</v>
      </c>
      <c r="Q43" s="2"/>
    </row>
    <row r="44" spans="1:17" x14ac:dyDescent="0.25">
      <c r="A44" t="s">
        <v>60</v>
      </c>
      <c r="B44" t="s">
        <v>5</v>
      </c>
      <c r="C44" s="1">
        <v>3</v>
      </c>
      <c r="D44" s="1" t="s">
        <v>47</v>
      </c>
      <c r="E44" s="1" t="s">
        <v>51</v>
      </c>
      <c r="F44" s="10">
        <v>0</v>
      </c>
      <c r="G44" s="7">
        <f t="shared" ref="G44:G45" si="4">0.1*PI()/180</f>
        <v>1.7453292519943296E-3</v>
      </c>
      <c r="H44" s="5">
        <v>-3</v>
      </c>
      <c r="I44" s="5">
        <v>3</v>
      </c>
    </row>
    <row r="45" spans="1:17" x14ac:dyDescent="0.25">
      <c r="A45" t="s">
        <v>61</v>
      </c>
      <c r="B45" t="s">
        <v>5</v>
      </c>
      <c r="C45" s="1">
        <v>3</v>
      </c>
      <c r="D45" s="1" t="s">
        <v>47</v>
      </c>
      <c r="E45" s="1" t="s">
        <v>51</v>
      </c>
      <c r="F45" s="10">
        <v>0</v>
      </c>
      <c r="G45" s="7">
        <f t="shared" si="4"/>
        <v>1.7453292519943296E-3</v>
      </c>
      <c r="H45" s="5">
        <v>-3</v>
      </c>
      <c r="I45" s="5">
        <v>3</v>
      </c>
    </row>
    <row r="46" spans="1:17" x14ac:dyDescent="0.25">
      <c r="A46" t="s">
        <v>58</v>
      </c>
      <c r="B46" t="s">
        <v>11</v>
      </c>
      <c r="C46" s="1">
        <v>3</v>
      </c>
      <c r="D46" s="1" t="s">
        <v>47</v>
      </c>
      <c r="E46" s="1" t="s">
        <v>51</v>
      </c>
      <c r="F46" s="10">
        <v>0</v>
      </c>
      <c r="G46" s="7">
        <f t="shared" ref="G46:G47" si="5">0.5*PI()/180</f>
        <v>8.7266462599716477E-3</v>
      </c>
      <c r="H46" s="5">
        <v>-3</v>
      </c>
      <c r="I46" s="5">
        <v>3</v>
      </c>
    </row>
    <row r="47" spans="1:17" x14ac:dyDescent="0.25">
      <c r="A47" t="s">
        <v>58</v>
      </c>
      <c r="B47" t="s">
        <v>12</v>
      </c>
      <c r="C47" s="1">
        <v>3</v>
      </c>
      <c r="D47" s="1" t="s">
        <v>47</v>
      </c>
      <c r="E47" s="1" t="s">
        <v>51</v>
      </c>
      <c r="F47" s="10">
        <v>0</v>
      </c>
      <c r="G47" s="7">
        <f t="shared" si="5"/>
        <v>8.7266462599716477E-3</v>
      </c>
      <c r="H47" s="5">
        <v>-3</v>
      </c>
      <c r="I47" s="5">
        <v>3</v>
      </c>
    </row>
    <row r="48" spans="1:17" x14ac:dyDescent="0.25">
      <c r="A48" t="s">
        <v>58</v>
      </c>
      <c r="B48" t="s">
        <v>46</v>
      </c>
      <c r="C48" s="1">
        <v>1</v>
      </c>
      <c r="D48" s="1" t="s">
        <v>50</v>
      </c>
      <c r="E48" s="1" t="s">
        <v>51</v>
      </c>
      <c r="H48" s="5"/>
      <c r="I48" s="5"/>
    </row>
    <row r="49" spans="1:17" x14ac:dyDescent="0.25">
      <c r="A49" t="s">
        <v>58</v>
      </c>
      <c r="B49" t="s">
        <v>45</v>
      </c>
      <c r="C49" s="1">
        <v>1</v>
      </c>
      <c r="D49" s="1" t="s">
        <v>50</v>
      </c>
      <c r="E49" s="1" t="s">
        <v>51</v>
      </c>
      <c r="H49" s="5"/>
      <c r="I49" s="5"/>
    </row>
    <row r="50" spans="1:17" x14ac:dyDescent="0.25">
      <c r="A50" t="s">
        <v>58</v>
      </c>
      <c r="B50" t="s">
        <v>44</v>
      </c>
      <c r="C50" s="1">
        <v>1</v>
      </c>
      <c r="D50" s="1" t="s">
        <v>50</v>
      </c>
      <c r="E50" s="1" t="s">
        <v>51</v>
      </c>
      <c r="H50" s="5"/>
      <c r="I50" s="5"/>
    </row>
    <row r="51" spans="1:17" x14ac:dyDescent="0.25">
      <c r="A51" t="s">
        <v>58</v>
      </c>
      <c r="B51" t="s">
        <v>43</v>
      </c>
      <c r="C51" s="1">
        <v>1</v>
      </c>
      <c r="D51" s="1" t="s">
        <v>50</v>
      </c>
      <c r="E51" s="1" t="s">
        <v>51</v>
      </c>
      <c r="H51" s="5"/>
      <c r="I51" s="5"/>
      <c r="Q51" s="2"/>
    </row>
    <row r="52" spans="1:17" x14ac:dyDescent="0.25">
      <c r="A52" t="s">
        <v>58</v>
      </c>
      <c r="B52" t="s">
        <v>42</v>
      </c>
      <c r="C52" s="1">
        <v>1</v>
      </c>
      <c r="D52" s="1" t="s">
        <v>50</v>
      </c>
      <c r="E52" s="1" t="s">
        <v>51</v>
      </c>
      <c r="H52" s="5"/>
      <c r="I52" s="5"/>
      <c r="Q52" s="2"/>
    </row>
    <row r="53" spans="1:17" x14ac:dyDescent="0.25">
      <c r="A53" t="s">
        <v>58</v>
      </c>
      <c r="B53" t="s">
        <v>41</v>
      </c>
      <c r="C53" s="1">
        <v>1</v>
      </c>
      <c r="D53" s="1" t="s">
        <v>50</v>
      </c>
      <c r="E53" s="1" t="s">
        <v>51</v>
      </c>
      <c r="H53" s="5"/>
      <c r="I53" s="5"/>
      <c r="Q53" s="2"/>
    </row>
    <row r="54" spans="1:17" x14ac:dyDescent="0.25">
      <c r="A54" t="s">
        <v>57</v>
      </c>
      <c r="B54" t="s">
        <v>13</v>
      </c>
      <c r="C54" s="1">
        <v>3</v>
      </c>
      <c r="D54" s="1" t="s">
        <v>47</v>
      </c>
      <c r="E54" s="1" t="s">
        <v>51</v>
      </c>
      <c r="F54" s="10">
        <v>0</v>
      </c>
      <c r="G54" s="7">
        <f>0.3*PI()/180</f>
        <v>5.2359877559829881E-3</v>
      </c>
      <c r="H54" s="5">
        <v>-3</v>
      </c>
      <c r="I54" s="5">
        <v>3</v>
      </c>
    </row>
    <row r="55" spans="1:17" x14ac:dyDescent="0.25">
      <c r="A55" t="s">
        <v>57</v>
      </c>
      <c r="B55" t="s">
        <v>14</v>
      </c>
      <c r="C55" s="1">
        <v>3</v>
      </c>
      <c r="D55" s="1" t="s">
        <v>47</v>
      </c>
      <c r="E55" s="1" t="s">
        <v>51</v>
      </c>
      <c r="F55" s="10">
        <v>0</v>
      </c>
      <c r="G55" s="7">
        <v>9.9999999999999995E-8</v>
      </c>
      <c r="H55" s="5">
        <v>-3</v>
      </c>
      <c r="I55" s="5">
        <v>3</v>
      </c>
    </row>
    <row r="56" spans="1:17" x14ac:dyDescent="0.25">
      <c r="A56" t="s">
        <v>57</v>
      </c>
      <c r="B56" t="s">
        <v>15</v>
      </c>
      <c r="C56" s="1">
        <v>3</v>
      </c>
      <c r="D56" s="1" t="s">
        <v>47</v>
      </c>
      <c r="E56" s="1" t="s">
        <v>51</v>
      </c>
      <c r="F56" s="10">
        <v>0</v>
      </c>
      <c r="G56" s="7">
        <v>9.9999999999999995E-8</v>
      </c>
      <c r="H56" s="5">
        <v>-3</v>
      </c>
      <c r="I56" s="5">
        <v>3</v>
      </c>
    </row>
    <row r="57" spans="1:17" x14ac:dyDescent="0.25">
      <c r="A57" t="s">
        <v>57</v>
      </c>
      <c r="B57" t="s">
        <v>95</v>
      </c>
      <c r="C57" s="1">
        <v>3</v>
      </c>
      <c r="D57" s="1" t="s">
        <v>50</v>
      </c>
      <c r="E57" s="1" t="s">
        <v>51</v>
      </c>
      <c r="H57" s="5"/>
      <c r="I57" s="5"/>
    </row>
    <row r="58" spans="1:17" x14ac:dyDescent="0.25">
      <c r="A58" t="s">
        <v>88</v>
      </c>
      <c r="B58" t="s">
        <v>89</v>
      </c>
      <c r="C58" s="1">
        <v>1</v>
      </c>
      <c r="D58" s="1" t="s">
        <v>47</v>
      </c>
      <c r="E58" s="1" t="s">
        <v>51</v>
      </c>
      <c r="F58" s="10">
        <v>0</v>
      </c>
      <c r="G58" s="7">
        <f>0.001*PI()/180</f>
        <v>1.7453292519943296E-5</v>
      </c>
      <c r="H58" s="5">
        <v>-3</v>
      </c>
      <c r="I58" s="5">
        <v>3</v>
      </c>
    </row>
    <row r="59" spans="1:17" x14ac:dyDescent="0.25">
      <c r="A59" t="s">
        <v>88</v>
      </c>
      <c r="B59" t="s">
        <v>90</v>
      </c>
      <c r="C59" s="1">
        <v>1</v>
      </c>
      <c r="D59" s="1" t="s">
        <v>47</v>
      </c>
      <c r="E59" s="1" t="s">
        <v>51</v>
      </c>
      <c r="F59" s="10">
        <v>0</v>
      </c>
      <c r="G59" s="7">
        <f t="shared" ref="G59:G60" si="6">0.001*PI()/180</f>
        <v>1.7453292519943296E-5</v>
      </c>
      <c r="H59" s="5">
        <v>-3</v>
      </c>
      <c r="I59" s="5">
        <v>3</v>
      </c>
    </row>
    <row r="60" spans="1:17" x14ac:dyDescent="0.25">
      <c r="A60" t="s">
        <v>88</v>
      </c>
      <c r="B60" t="s">
        <v>91</v>
      </c>
      <c r="C60" s="1">
        <v>1</v>
      </c>
      <c r="D60" s="1" t="s">
        <v>47</v>
      </c>
      <c r="E60" s="1" t="s">
        <v>51</v>
      </c>
      <c r="F60" s="10">
        <v>0</v>
      </c>
      <c r="G60" s="7">
        <f t="shared" si="6"/>
        <v>1.7453292519943296E-5</v>
      </c>
      <c r="H60" s="5">
        <v>-3</v>
      </c>
      <c r="I60" s="5">
        <v>3</v>
      </c>
    </row>
    <row r="61" spans="1:17" x14ac:dyDescent="0.25">
      <c r="A61" t="s">
        <v>88</v>
      </c>
      <c r="B61" t="s">
        <v>96</v>
      </c>
      <c r="C61" s="1">
        <v>3</v>
      </c>
      <c r="D61" s="1" t="s">
        <v>50</v>
      </c>
      <c r="E61" s="1" t="s">
        <v>51</v>
      </c>
      <c r="H61" s="5"/>
      <c r="I61" s="5"/>
    </row>
    <row r="62" spans="1:17" x14ac:dyDescent="0.25">
      <c r="A62" t="s">
        <v>88</v>
      </c>
      <c r="B62" t="s">
        <v>97</v>
      </c>
      <c r="C62" s="1">
        <v>3</v>
      </c>
      <c r="D62" s="1" t="s">
        <v>50</v>
      </c>
      <c r="E62" s="1" t="s">
        <v>51</v>
      </c>
      <c r="H62" s="5"/>
      <c r="I62" s="5"/>
    </row>
    <row r="63" spans="1:17" x14ac:dyDescent="0.25">
      <c r="A63" t="s">
        <v>88</v>
      </c>
      <c r="B63" t="s">
        <v>98</v>
      </c>
      <c r="C63" s="1">
        <v>3</v>
      </c>
      <c r="D63" s="1" t="s">
        <v>50</v>
      </c>
      <c r="E63" s="1" t="s">
        <v>51</v>
      </c>
      <c r="H63" s="5"/>
      <c r="I63" s="5"/>
    </row>
    <row r="64" spans="1:17" x14ac:dyDescent="0.25">
      <c r="A64" t="s">
        <v>88</v>
      </c>
      <c r="B64" t="s">
        <v>92</v>
      </c>
      <c r="C64" s="1">
        <v>1</v>
      </c>
      <c r="D64" s="1" t="s">
        <v>47</v>
      </c>
      <c r="E64" s="1" t="s">
        <v>51</v>
      </c>
      <c r="F64" s="10">
        <v>0</v>
      </c>
      <c r="G64" s="7">
        <f>0.01*PI()/180</f>
        <v>1.7453292519943296E-4</v>
      </c>
      <c r="H64" s="5">
        <v>-3</v>
      </c>
      <c r="I64" s="5">
        <v>3</v>
      </c>
    </row>
    <row r="65" spans="1:9" x14ac:dyDescent="0.25">
      <c r="A65" t="s">
        <v>88</v>
      </c>
      <c r="B65" t="s">
        <v>93</v>
      </c>
      <c r="C65" s="1">
        <v>1</v>
      </c>
      <c r="D65" s="1" t="s">
        <v>47</v>
      </c>
      <c r="E65" s="1" t="s">
        <v>51</v>
      </c>
      <c r="F65" s="10">
        <v>0</v>
      </c>
      <c r="G65" s="7">
        <f t="shared" ref="G65:G66" si="7">0.01*PI()/180</f>
        <v>1.7453292519943296E-4</v>
      </c>
      <c r="H65" s="5">
        <v>-3</v>
      </c>
      <c r="I65" s="5">
        <v>3</v>
      </c>
    </row>
    <row r="66" spans="1:9" x14ac:dyDescent="0.25">
      <c r="A66" t="s">
        <v>88</v>
      </c>
      <c r="B66" t="s">
        <v>94</v>
      </c>
      <c r="C66" s="1">
        <v>1</v>
      </c>
      <c r="D66" s="1" t="s">
        <v>47</v>
      </c>
      <c r="E66" s="1" t="s">
        <v>51</v>
      </c>
      <c r="F66" s="10">
        <v>0</v>
      </c>
      <c r="G66" s="7">
        <f t="shared" si="7"/>
        <v>1.7453292519943296E-4</v>
      </c>
      <c r="H66" s="5">
        <v>-3</v>
      </c>
      <c r="I66" s="5">
        <v>3</v>
      </c>
    </row>
    <row r="67" spans="1:9" x14ac:dyDescent="0.25">
      <c r="A67" t="s">
        <v>56</v>
      </c>
      <c r="B67" t="s">
        <v>16</v>
      </c>
      <c r="C67" s="1">
        <v>1</v>
      </c>
      <c r="D67" s="1" t="s">
        <v>50</v>
      </c>
      <c r="E67" s="1" t="s">
        <v>51</v>
      </c>
      <c r="H67" s="5"/>
      <c r="I67" s="5"/>
    </row>
    <row r="68" spans="1:9" x14ac:dyDescent="0.25">
      <c r="A68" t="s">
        <v>56</v>
      </c>
      <c r="B68" t="s">
        <v>10</v>
      </c>
      <c r="C68" s="1">
        <v>1</v>
      </c>
      <c r="D68" s="1" t="s">
        <v>50</v>
      </c>
      <c r="E68" s="1" t="s">
        <v>51</v>
      </c>
      <c r="H68" s="5"/>
      <c r="I68" s="5"/>
    </row>
    <row r="69" spans="1:9" x14ac:dyDescent="0.25">
      <c r="A69" t="s">
        <v>56</v>
      </c>
      <c r="B69" t="s">
        <v>38</v>
      </c>
      <c r="C69" s="1">
        <v>1</v>
      </c>
      <c r="D69" s="1" t="s">
        <v>47</v>
      </c>
      <c r="E69" s="1" t="s">
        <v>51</v>
      </c>
      <c r="F69" s="10">
        <v>0</v>
      </c>
      <c r="G69" s="7">
        <f t="shared" ref="G69:G70" si="8">0.01*PI()/180</f>
        <v>1.7453292519943296E-4</v>
      </c>
      <c r="H69" s="5">
        <v>-3</v>
      </c>
      <c r="I69" s="5">
        <v>3</v>
      </c>
    </row>
    <row r="70" spans="1:9" x14ac:dyDescent="0.25">
      <c r="A70" t="s">
        <v>56</v>
      </c>
      <c r="B70" t="s">
        <v>39</v>
      </c>
      <c r="C70" s="1">
        <v>1</v>
      </c>
      <c r="D70" s="1" t="s">
        <v>47</v>
      </c>
      <c r="E70" s="1" t="s">
        <v>51</v>
      </c>
      <c r="F70" s="10">
        <v>0</v>
      </c>
      <c r="G70" s="7">
        <f t="shared" si="8"/>
        <v>1.7453292519943296E-4</v>
      </c>
      <c r="H70" s="5">
        <v>-3</v>
      </c>
      <c r="I70" s="5">
        <v>3</v>
      </c>
    </row>
    <row r="71" spans="1:9" x14ac:dyDescent="0.25">
      <c r="A71" t="s">
        <v>56</v>
      </c>
      <c r="B71" t="s">
        <v>40</v>
      </c>
      <c r="C71" s="1">
        <v>1</v>
      </c>
      <c r="D71" s="1" t="s">
        <v>47</v>
      </c>
      <c r="E71" s="1" t="s">
        <v>51</v>
      </c>
      <c r="F71" s="10">
        <v>0</v>
      </c>
      <c r="G71" s="7">
        <f>0.03*PI()/180</f>
        <v>5.2359877559829881E-4</v>
      </c>
      <c r="H71" s="5">
        <v>-3</v>
      </c>
      <c r="I71" s="5">
        <v>3</v>
      </c>
    </row>
    <row r="72" spans="1:9" x14ac:dyDescent="0.25">
      <c r="A72" t="s">
        <v>67</v>
      </c>
      <c r="B72" t="s">
        <v>10</v>
      </c>
      <c r="C72" s="1">
        <v>1</v>
      </c>
      <c r="D72" s="1" t="s">
        <v>50</v>
      </c>
      <c r="E72" s="1" t="s">
        <v>51</v>
      </c>
      <c r="H72" s="5"/>
      <c r="I72" s="5"/>
    </row>
    <row r="73" spans="1:9" x14ac:dyDescent="0.25">
      <c r="A73" t="s">
        <v>67</v>
      </c>
      <c r="B73" t="s">
        <v>17</v>
      </c>
      <c r="C73" s="1">
        <v>3</v>
      </c>
      <c r="D73" s="1" t="s">
        <v>47</v>
      </c>
      <c r="E73" s="1" t="s">
        <v>51</v>
      </c>
      <c r="F73" s="10">
        <v>0</v>
      </c>
      <c r="G73" s="7">
        <f>0.1*PI()/180</f>
        <v>1.7453292519943296E-3</v>
      </c>
      <c r="H73" s="5">
        <v>-3</v>
      </c>
      <c r="I73" s="5">
        <v>3</v>
      </c>
    </row>
    <row r="74" spans="1:9" x14ac:dyDescent="0.25">
      <c r="A74" t="s">
        <v>68</v>
      </c>
      <c r="B74" t="s">
        <v>10</v>
      </c>
      <c r="C74" s="1">
        <v>1</v>
      </c>
      <c r="D74" s="1" t="s">
        <v>50</v>
      </c>
      <c r="E74" s="1" t="s">
        <v>51</v>
      </c>
      <c r="H74" s="5"/>
      <c r="I74" s="5"/>
    </row>
    <row r="75" spans="1:9" x14ac:dyDescent="0.25">
      <c r="A75" t="s">
        <v>68</v>
      </c>
      <c r="B75" t="s">
        <v>17</v>
      </c>
      <c r="C75" s="1">
        <v>3</v>
      </c>
      <c r="D75" s="1" t="s">
        <v>47</v>
      </c>
      <c r="E75" s="1" t="s">
        <v>51</v>
      </c>
      <c r="F75" s="10">
        <v>0</v>
      </c>
      <c r="G75" s="7">
        <f>0.1*PI()/180</f>
        <v>1.7453292519943296E-3</v>
      </c>
      <c r="H75" s="5">
        <v>-3</v>
      </c>
      <c r="I75" s="5">
        <v>3</v>
      </c>
    </row>
    <row r="76" spans="1:9" x14ac:dyDescent="0.25">
      <c r="A76" t="s">
        <v>69</v>
      </c>
      <c r="B76" t="s">
        <v>10</v>
      </c>
      <c r="C76" s="1">
        <v>1</v>
      </c>
      <c r="D76" s="1" t="s">
        <v>50</v>
      </c>
      <c r="E76" s="1" t="s">
        <v>51</v>
      </c>
      <c r="H76" s="5"/>
      <c r="I76" s="5"/>
    </row>
    <row r="77" spans="1:9" x14ac:dyDescent="0.25">
      <c r="A77" t="s">
        <v>69</v>
      </c>
      <c r="B77" t="s">
        <v>17</v>
      </c>
      <c r="C77" s="1">
        <v>3</v>
      </c>
      <c r="D77" s="1" t="s">
        <v>47</v>
      </c>
      <c r="E77" s="1" t="s">
        <v>51</v>
      </c>
      <c r="F77" s="10">
        <v>0</v>
      </c>
      <c r="G77" s="7">
        <f>0.1*PI()/180</f>
        <v>1.7453292519943296E-3</v>
      </c>
      <c r="H77" s="5">
        <v>-3</v>
      </c>
      <c r="I77" s="5">
        <v>3</v>
      </c>
    </row>
    <row r="78" spans="1:9" x14ac:dyDescent="0.25">
      <c r="A78" t="s">
        <v>70</v>
      </c>
      <c r="B78" t="s">
        <v>10</v>
      </c>
      <c r="C78" s="1">
        <v>1</v>
      </c>
      <c r="D78" s="1" t="s">
        <v>50</v>
      </c>
      <c r="E78" s="1" t="s">
        <v>51</v>
      </c>
      <c r="H78" s="5"/>
      <c r="I78" s="5"/>
    </row>
    <row r="79" spans="1:9" x14ac:dyDescent="0.25">
      <c r="A79" t="s">
        <v>70</v>
      </c>
      <c r="B79" t="s">
        <v>17</v>
      </c>
      <c r="C79" s="1">
        <v>3</v>
      </c>
      <c r="D79" s="1" t="s">
        <v>47</v>
      </c>
      <c r="E79" s="1" t="s">
        <v>51</v>
      </c>
      <c r="F79" s="10">
        <v>0</v>
      </c>
      <c r="G79" s="7">
        <f>0.1*PI()/180</f>
        <v>1.7453292519943296E-3</v>
      </c>
      <c r="H79" s="5">
        <v>-3</v>
      </c>
      <c r="I79" s="5">
        <v>3</v>
      </c>
    </row>
    <row r="80" spans="1:9" x14ac:dyDescent="0.25">
      <c r="A80" t="s">
        <v>71</v>
      </c>
      <c r="B80" t="s">
        <v>10</v>
      </c>
      <c r="C80" s="1">
        <v>1</v>
      </c>
      <c r="D80" s="1" t="s">
        <v>50</v>
      </c>
      <c r="E80" s="1" t="s">
        <v>51</v>
      </c>
      <c r="H80" s="5"/>
      <c r="I80" s="5"/>
    </row>
    <row r="81" spans="1:9" x14ac:dyDescent="0.25">
      <c r="A81" t="s">
        <v>71</v>
      </c>
      <c r="B81" t="s">
        <v>17</v>
      </c>
      <c r="C81" s="1">
        <v>3</v>
      </c>
      <c r="D81" s="1" t="s">
        <v>47</v>
      </c>
      <c r="E81" s="1" t="s">
        <v>51</v>
      </c>
      <c r="F81" s="10">
        <v>0</v>
      </c>
      <c r="G81" s="7">
        <f>0.1*PI()/180</f>
        <v>1.7453292519943296E-3</v>
      </c>
      <c r="H81" s="5">
        <v>-3</v>
      </c>
      <c r="I81" s="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5703125" bestFit="1" customWidth="1"/>
    <col min="2" max="2" width="27" bestFit="1" customWidth="1"/>
    <col min="3" max="3" width="4.5703125" style="1" bestFit="1" customWidth="1"/>
    <col min="4" max="4" width="9.5703125" style="1" bestFit="1" customWidth="1"/>
    <col min="5" max="5" width="13.140625" style="1" bestFit="1" customWidth="1"/>
    <col min="6" max="6" width="12" style="10" bestFit="1" customWidth="1"/>
    <col min="7" max="7" width="11.5703125" style="7" bestFit="1" customWidth="1"/>
    <col min="8" max="8" width="10.28515625" bestFit="1" customWidth="1"/>
    <col min="9" max="9" width="10.5703125" bestFit="1" customWidth="1"/>
    <col min="17" max="17" width="33.85546875" style="1" bestFit="1" customWidth="1"/>
  </cols>
  <sheetData>
    <row r="1" spans="1:17" s="3" customFormat="1" ht="15.75" thickBot="1" x14ac:dyDescent="0.3">
      <c r="A1" s="3" t="s">
        <v>19</v>
      </c>
      <c r="B1" s="3" t="s">
        <v>20</v>
      </c>
      <c r="C1" s="4" t="s">
        <v>22</v>
      </c>
      <c r="D1" s="4" t="s">
        <v>21</v>
      </c>
      <c r="E1" s="4" t="s">
        <v>31</v>
      </c>
      <c r="F1" s="9" t="s">
        <v>30</v>
      </c>
      <c r="G1" s="6" t="s">
        <v>32</v>
      </c>
      <c r="H1" s="3" t="s">
        <v>33</v>
      </c>
      <c r="I1" s="3" t="s">
        <v>34</v>
      </c>
      <c r="Q1" s="4"/>
    </row>
    <row r="2" spans="1:17" x14ac:dyDescent="0.25">
      <c r="A2" t="s">
        <v>56</v>
      </c>
      <c r="B2" t="s">
        <v>38</v>
      </c>
      <c r="C2" s="1">
        <v>1</v>
      </c>
      <c r="D2" s="1" t="s">
        <v>48</v>
      </c>
      <c r="E2" s="1" t="s">
        <v>51</v>
      </c>
      <c r="F2" s="10">
        <v>0</v>
      </c>
      <c r="H2" s="5"/>
      <c r="I2" s="5"/>
    </row>
    <row r="3" spans="1:17" x14ac:dyDescent="0.25">
      <c r="A3" t="s">
        <v>56</v>
      </c>
      <c r="B3" t="s">
        <v>39</v>
      </c>
      <c r="C3" s="1">
        <v>1</v>
      </c>
      <c r="D3" s="1" t="s">
        <v>48</v>
      </c>
      <c r="E3" s="1" t="s">
        <v>51</v>
      </c>
      <c r="F3" s="10">
        <v>0</v>
      </c>
      <c r="H3" s="5"/>
      <c r="I3" s="5"/>
    </row>
    <row r="4" spans="1:17" x14ac:dyDescent="0.25">
      <c r="A4" t="s">
        <v>56</v>
      </c>
      <c r="B4" t="s">
        <v>40</v>
      </c>
      <c r="C4" s="1">
        <v>1</v>
      </c>
      <c r="D4" s="1" t="s">
        <v>48</v>
      </c>
      <c r="E4" s="1" t="s">
        <v>51</v>
      </c>
      <c r="F4" s="10">
        <v>0</v>
      </c>
      <c r="H4" s="5"/>
      <c r="I4" s="5"/>
    </row>
    <row r="5" spans="1:17" x14ac:dyDescent="0.25">
      <c r="H5" s="5"/>
      <c r="I5" s="5"/>
    </row>
    <row r="6" spans="1:17" x14ac:dyDescent="0.25">
      <c r="H6" s="5"/>
      <c r="I6" s="5"/>
    </row>
    <row r="7" spans="1:17" x14ac:dyDescent="0.25">
      <c r="H7" s="5"/>
      <c r="I7" s="5"/>
    </row>
    <row r="8" spans="1:17" x14ac:dyDescent="0.25">
      <c r="H8" s="5"/>
      <c r="I8" s="5"/>
    </row>
    <row r="9" spans="1:17" x14ac:dyDescent="0.25">
      <c r="H9" s="5"/>
      <c r="I9" s="5"/>
    </row>
    <row r="10" spans="1:17" x14ac:dyDescent="0.25">
      <c r="H10" s="5"/>
      <c r="I10" s="5"/>
    </row>
    <row r="11" spans="1:17" x14ac:dyDescent="0.25">
      <c r="H11" s="5"/>
      <c r="I11" s="5"/>
    </row>
    <row r="12" spans="1:17" x14ac:dyDescent="0.25">
      <c r="H12" s="5"/>
      <c r="I12" s="5"/>
    </row>
    <row r="13" spans="1:17" x14ac:dyDescent="0.25">
      <c r="H13" s="5"/>
      <c r="I13" s="5"/>
    </row>
    <row r="14" spans="1:17" x14ac:dyDescent="0.25">
      <c r="H14" s="5"/>
      <c r="I14" s="5"/>
    </row>
    <row r="15" spans="1:17" x14ac:dyDescent="0.25">
      <c r="H15" s="5"/>
      <c r="I15" s="5"/>
    </row>
    <row r="16" spans="1:17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workbookViewId="0">
      <selection activeCell="F13" sqref="F13"/>
    </sheetView>
  </sheetViews>
  <sheetFormatPr defaultRowHeight="15" x14ac:dyDescent="0.25"/>
  <cols>
    <col min="1" max="1" width="23.42578125" bestFit="1" customWidth="1"/>
    <col min="2" max="2" width="20.140625" bestFit="1" customWidth="1"/>
    <col min="3" max="3" width="4.5703125" bestFit="1" customWidth="1"/>
    <col min="4" max="4" width="9.5703125" bestFit="1" customWidth="1"/>
    <col min="5" max="5" width="13.140625" bestFit="1" customWidth="1"/>
    <col min="6" max="7" width="12.5703125" bestFit="1" customWidth="1"/>
    <col min="8" max="8" width="10.28515625" bestFit="1" customWidth="1"/>
    <col min="9" max="9" width="10.5703125" bestFit="1" customWidth="1"/>
  </cols>
  <sheetData>
    <row r="1" spans="1:17" s="3" customFormat="1" ht="15.75" thickBot="1" x14ac:dyDescent="0.3">
      <c r="A1" s="3" t="s">
        <v>19</v>
      </c>
      <c r="B1" s="3" t="s">
        <v>20</v>
      </c>
      <c r="C1" s="4" t="s">
        <v>22</v>
      </c>
      <c r="D1" s="4" t="s">
        <v>21</v>
      </c>
      <c r="E1" s="4" t="s">
        <v>31</v>
      </c>
      <c r="F1" s="4" t="s">
        <v>30</v>
      </c>
      <c r="G1" s="3" t="s">
        <v>32</v>
      </c>
      <c r="H1" s="3" t="s">
        <v>33</v>
      </c>
      <c r="I1" s="3" t="s">
        <v>34</v>
      </c>
      <c r="Q1" s="4"/>
    </row>
    <row r="2" spans="1:17" x14ac:dyDescent="0.25">
      <c r="A2" t="s">
        <v>55</v>
      </c>
      <c r="B2" t="s">
        <v>0</v>
      </c>
      <c r="C2" s="1">
        <v>4</v>
      </c>
      <c r="D2" s="1" t="s">
        <v>49</v>
      </c>
      <c r="E2" s="1" t="s">
        <v>53</v>
      </c>
      <c r="F2" s="11">
        <v>0</v>
      </c>
      <c r="G2" s="12">
        <v>1</v>
      </c>
      <c r="H2" s="5">
        <v>-1</v>
      </c>
      <c r="I2" s="5">
        <v>1</v>
      </c>
      <c r="Q2" s="1"/>
    </row>
    <row r="3" spans="1:17" x14ac:dyDescent="0.25">
      <c r="A3" t="s">
        <v>55</v>
      </c>
      <c r="B3" t="s">
        <v>35</v>
      </c>
      <c r="C3" s="1">
        <v>1</v>
      </c>
      <c r="D3" s="1" t="s">
        <v>49</v>
      </c>
      <c r="E3" s="1" t="s">
        <v>51</v>
      </c>
      <c r="F3" s="11">
        <v>0</v>
      </c>
      <c r="G3" s="12">
        <f>5*PI()/180</f>
        <v>8.7266462599716474E-2</v>
      </c>
      <c r="H3" s="5">
        <v>-1</v>
      </c>
      <c r="I3" s="5">
        <v>1</v>
      </c>
      <c r="Q3" s="1"/>
    </row>
    <row r="4" spans="1:17" x14ac:dyDescent="0.25">
      <c r="A4" t="s">
        <v>55</v>
      </c>
      <c r="B4" t="s">
        <v>36</v>
      </c>
      <c r="C4" s="1">
        <v>1</v>
      </c>
      <c r="D4" s="1" t="s">
        <v>49</v>
      </c>
      <c r="E4" s="1" t="s">
        <v>51</v>
      </c>
      <c r="F4" s="11">
        <v>0</v>
      </c>
      <c r="G4" s="12">
        <f t="shared" ref="G4:G5" si="0">5*PI()/180</f>
        <v>8.7266462599716474E-2</v>
      </c>
      <c r="H4" s="5">
        <v>-1</v>
      </c>
      <c r="I4" s="5">
        <v>1</v>
      </c>
      <c r="Q4" s="1"/>
    </row>
    <row r="5" spans="1:17" x14ac:dyDescent="0.25">
      <c r="A5" t="s">
        <v>55</v>
      </c>
      <c r="B5" t="s">
        <v>37</v>
      </c>
      <c r="C5" s="1">
        <v>1</v>
      </c>
      <c r="D5" s="1" t="s">
        <v>49</v>
      </c>
      <c r="E5" s="1" t="s">
        <v>51</v>
      </c>
      <c r="F5" s="11">
        <v>0</v>
      </c>
      <c r="G5" s="12">
        <f t="shared" si="0"/>
        <v>8.7266462599716474E-2</v>
      </c>
      <c r="H5" s="5">
        <v>-1</v>
      </c>
      <c r="I5" s="5">
        <v>1</v>
      </c>
      <c r="Q5" s="1"/>
    </row>
    <row r="6" spans="1:17" x14ac:dyDescent="0.25">
      <c r="A6" t="s">
        <v>23</v>
      </c>
      <c r="B6" t="s">
        <v>24</v>
      </c>
      <c r="C6" s="1">
        <v>1</v>
      </c>
      <c r="D6" s="1" t="s">
        <v>47</v>
      </c>
      <c r="E6" s="1" t="s">
        <v>51</v>
      </c>
      <c r="F6" s="10">
        <v>0</v>
      </c>
      <c r="G6" s="7">
        <v>1.0000000000000001E-5</v>
      </c>
      <c r="H6" s="5">
        <v>0</v>
      </c>
      <c r="I6" s="5">
        <v>3</v>
      </c>
      <c r="Q6" s="1"/>
    </row>
    <row r="7" spans="1:17" x14ac:dyDescent="0.25">
      <c r="A7" t="s">
        <v>23</v>
      </c>
      <c r="B7" t="s">
        <v>25</v>
      </c>
      <c r="C7" s="1">
        <v>1</v>
      </c>
      <c r="D7" s="1" t="s">
        <v>47</v>
      </c>
      <c r="E7" s="1" t="s">
        <v>51</v>
      </c>
      <c r="F7" s="10">
        <f>98*PI()/180</f>
        <v>1.7104226669544429</v>
      </c>
      <c r="G7" s="7">
        <v>1E-4</v>
      </c>
      <c r="H7" s="5">
        <v>-3</v>
      </c>
      <c r="I7" s="5">
        <v>3</v>
      </c>
      <c r="Q7" s="1"/>
    </row>
    <row r="8" spans="1:17" x14ac:dyDescent="0.25">
      <c r="A8" t="s">
        <v>23</v>
      </c>
      <c r="B8" t="s">
        <v>26</v>
      </c>
      <c r="C8" s="1">
        <v>1</v>
      </c>
      <c r="D8" s="1" t="s">
        <v>47</v>
      </c>
      <c r="E8" s="1" t="s">
        <v>51</v>
      </c>
      <c r="F8" s="10">
        <v>0</v>
      </c>
      <c r="G8" s="7">
        <f>10*PI()/180</f>
        <v>0.17453292519943295</v>
      </c>
      <c r="H8" s="5">
        <v>-3</v>
      </c>
      <c r="I8" s="5">
        <v>3</v>
      </c>
      <c r="Q8" s="1"/>
    </row>
    <row r="9" spans="1:17" x14ac:dyDescent="0.25">
      <c r="A9" t="s">
        <v>23</v>
      </c>
      <c r="B9" t="s">
        <v>27</v>
      </c>
      <c r="C9" s="1">
        <v>1</v>
      </c>
      <c r="D9" s="1" t="s">
        <v>49</v>
      </c>
      <c r="E9" s="1" t="s">
        <v>51</v>
      </c>
      <c r="F9" s="10">
        <v>0</v>
      </c>
      <c r="G9" s="8">
        <v>3.14159265358979</v>
      </c>
      <c r="H9" s="5">
        <v>-1</v>
      </c>
      <c r="I9" s="5">
        <v>1</v>
      </c>
      <c r="Q9" s="1"/>
    </row>
    <row r="10" spans="1:17" x14ac:dyDescent="0.25">
      <c r="A10" t="s">
        <v>23</v>
      </c>
      <c r="B10" t="s">
        <v>28</v>
      </c>
      <c r="C10" s="1">
        <v>1</v>
      </c>
      <c r="D10" s="1" t="s">
        <v>49</v>
      </c>
      <c r="E10" s="1" t="s">
        <v>51</v>
      </c>
      <c r="F10" s="10">
        <v>0</v>
      </c>
      <c r="G10" s="8">
        <v>3.14159265358979</v>
      </c>
      <c r="H10" s="5">
        <v>-1</v>
      </c>
      <c r="I10" s="5">
        <v>1</v>
      </c>
      <c r="Q10" s="1"/>
    </row>
    <row r="11" spans="1:17" x14ac:dyDescent="0.25">
      <c r="A11" t="s">
        <v>23</v>
      </c>
      <c r="B11" t="s">
        <v>29</v>
      </c>
      <c r="C11" s="1">
        <v>1</v>
      </c>
      <c r="D11" s="1" t="s">
        <v>47</v>
      </c>
      <c r="E11" s="1" t="s">
        <v>51</v>
      </c>
      <c r="F11" s="10">
        <v>6978140</v>
      </c>
      <c r="G11" s="7">
        <v>1000</v>
      </c>
      <c r="H11" s="5">
        <v>-3</v>
      </c>
      <c r="I11" s="5">
        <v>3</v>
      </c>
      <c r="Q11" s="1"/>
    </row>
    <row r="12" spans="1:17" x14ac:dyDescent="0.25">
      <c r="A12" t="s">
        <v>55</v>
      </c>
      <c r="B12" t="s">
        <v>1</v>
      </c>
      <c r="C12" s="1">
        <v>1</v>
      </c>
      <c r="D12" s="1" t="s">
        <v>49</v>
      </c>
      <c r="E12" s="1" t="s">
        <v>51</v>
      </c>
      <c r="F12" s="10">
        <v>1518609600</v>
      </c>
      <c r="G12" s="7">
        <v>15768000</v>
      </c>
      <c r="H12" s="5">
        <v>0</v>
      </c>
      <c r="I12" s="5">
        <v>1</v>
      </c>
      <c r="Q12" s="2"/>
    </row>
    <row r="13" spans="1:17" x14ac:dyDescent="0.25">
      <c r="A13" t="s">
        <v>23</v>
      </c>
      <c r="B13" t="s">
        <v>54</v>
      </c>
      <c r="C13" s="1">
        <v>1</v>
      </c>
      <c r="D13" s="1" t="s">
        <v>48</v>
      </c>
      <c r="E13" s="1" t="s">
        <v>51</v>
      </c>
      <c r="F13" s="10">
        <f>5*3600</f>
        <v>18000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NominalPreCalibration</vt:lpstr>
      <vt:lpstr>CalibrateStarTracker</vt:lpstr>
      <vt:lpstr>Tipoff</vt:lpstr>
      <vt:lpstr>CalibrateStarTracker!ODySSy_MCVars</vt:lpstr>
      <vt:lpstr>NominalPreCalibration!ODySSy_MCVars</vt:lpstr>
    </vt:vector>
  </TitlesOfParts>
  <Company>Andrews Space,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Nagabhushan</dc:creator>
  <cp:lastModifiedBy>Zach Cuseo</cp:lastModifiedBy>
  <dcterms:created xsi:type="dcterms:W3CDTF">2017-02-16T20:14:41Z</dcterms:created>
  <dcterms:modified xsi:type="dcterms:W3CDTF">2019-05-24T17:35:34Z</dcterms:modified>
</cp:coreProperties>
</file>