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Plocha\"/>
    </mc:Choice>
  </mc:AlternateContent>
  <xr:revisionPtr revIDLastSave="0" documentId="13_ncr:1_{D1C7496C-B481-4E16-B497-E068D0FBCCDA}" xr6:coauthVersionLast="47" xr6:coauthVersionMax="47" xr10:uidLastSave="{00000000-0000-0000-0000-000000000000}"/>
  <bookViews>
    <workbookView xWindow="-108" yWindow="-108" windowWidth="23256" windowHeight="12456" xr2:uid="{866F3C90-DFE9-49FB-A115-2F98BD0EEF1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3" i="1"/>
  <c r="J2" i="1"/>
  <c r="I16" i="1"/>
  <c r="I13" i="1"/>
  <c r="I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R100" i="1" s="1"/>
  <c r="P3" i="1"/>
  <c r="P2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3" i="1"/>
  <c r="M2" i="1"/>
  <c r="O26" i="1"/>
  <c r="L75" i="1"/>
  <c r="L72" i="1"/>
  <c r="L65" i="1"/>
  <c r="L61" i="1"/>
  <c r="L49" i="1"/>
  <c r="L47" i="1"/>
  <c r="L39" i="1"/>
  <c r="L32" i="1"/>
  <c r="L30" i="1"/>
  <c r="L27" i="1"/>
  <c r="L26" i="1"/>
  <c r="L23" i="1"/>
  <c r="L22" i="1"/>
  <c r="L20" i="1"/>
  <c r="L12" i="1"/>
  <c r="L11" i="1"/>
  <c r="L9" i="1"/>
  <c r="L8" i="1"/>
  <c r="L4" i="1"/>
  <c r="L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R42" i="1" l="1"/>
  <c r="Q95" i="1"/>
  <c r="Q87" i="1"/>
  <c r="Q79" i="1"/>
  <c r="Q71" i="1"/>
  <c r="Q63" i="1"/>
  <c r="Q55" i="1"/>
  <c r="Q47" i="1"/>
  <c r="R97" i="1"/>
  <c r="R89" i="1"/>
  <c r="R81" i="1"/>
  <c r="R73" i="1"/>
  <c r="R65" i="1"/>
  <c r="R57" i="1"/>
  <c r="R49" i="1"/>
  <c r="R41" i="1"/>
  <c r="R40" i="1"/>
  <c r="Q97" i="1"/>
  <c r="Q73" i="1"/>
  <c r="Q49" i="1"/>
  <c r="R91" i="1"/>
  <c r="R59" i="1"/>
  <c r="Q88" i="1"/>
  <c r="Q64" i="1"/>
  <c r="Q40" i="1"/>
  <c r="R74" i="1"/>
  <c r="R50" i="1"/>
  <c r="Q94" i="1"/>
  <c r="Q86" i="1"/>
  <c r="Q78" i="1"/>
  <c r="Q70" i="1"/>
  <c r="Q62" i="1"/>
  <c r="Q54" i="1"/>
  <c r="Q46" i="1"/>
  <c r="R96" i="1"/>
  <c r="R88" i="1"/>
  <c r="R80" i="1"/>
  <c r="R72" i="1"/>
  <c r="R64" i="1"/>
  <c r="R56" i="1"/>
  <c r="R48" i="1"/>
  <c r="Q93" i="1"/>
  <c r="Q85" i="1"/>
  <c r="Q77" i="1"/>
  <c r="Q69" i="1"/>
  <c r="Q61" i="1"/>
  <c r="Q53" i="1"/>
  <c r="Q45" i="1"/>
  <c r="R95" i="1"/>
  <c r="R87" i="1"/>
  <c r="R79" i="1"/>
  <c r="R71" i="1"/>
  <c r="R63" i="1"/>
  <c r="R55" i="1"/>
  <c r="R47" i="1"/>
  <c r="R46" i="1"/>
  <c r="Q81" i="1"/>
  <c r="Q57" i="1"/>
  <c r="R99" i="1"/>
  <c r="R83" i="1"/>
  <c r="R67" i="1"/>
  <c r="Q96" i="1"/>
  <c r="Q72" i="1"/>
  <c r="Q48" i="1"/>
  <c r="R90" i="1"/>
  <c r="R58" i="1"/>
  <c r="Q100" i="1"/>
  <c r="Q84" i="1"/>
  <c r="Q68" i="1"/>
  <c r="Q52" i="1"/>
  <c r="R86" i="1"/>
  <c r="R78" i="1"/>
  <c r="R70" i="1"/>
  <c r="R54" i="1"/>
  <c r="Q99" i="1"/>
  <c r="Q91" i="1"/>
  <c r="Q83" i="1"/>
  <c r="Q75" i="1"/>
  <c r="Q67" i="1"/>
  <c r="Q59" i="1"/>
  <c r="Q51" i="1"/>
  <c r="Q43" i="1"/>
  <c r="R93" i="1"/>
  <c r="R85" i="1"/>
  <c r="R77" i="1"/>
  <c r="R69" i="1"/>
  <c r="R61" i="1"/>
  <c r="R53" i="1"/>
  <c r="R45" i="1"/>
  <c r="Q89" i="1"/>
  <c r="Q65" i="1"/>
  <c r="Q41" i="1"/>
  <c r="R75" i="1"/>
  <c r="R51" i="1"/>
  <c r="Q80" i="1"/>
  <c r="Q56" i="1"/>
  <c r="R98" i="1"/>
  <c r="R82" i="1"/>
  <c r="R66" i="1"/>
  <c r="Q92" i="1"/>
  <c r="Q76" i="1"/>
  <c r="Q60" i="1"/>
  <c r="Q44" i="1"/>
  <c r="R94" i="1"/>
  <c r="R62" i="1"/>
  <c r="Q98" i="1"/>
  <c r="Q90" i="1"/>
  <c r="Q82" i="1"/>
  <c r="Q74" i="1"/>
  <c r="Q66" i="1"/>
  <c r="Q58" i="1"/>
  <c r="Q50" i="1"/>
  <c r="Q42" i="1"/>
  <c r="R92" i="1"/>
  <c r="R84" i="1"/>
  <c r="R76" i="1"/>
  <c r="R68" i="1"/>
  <c r="R60" i="1"/>
  <c r="R52" i="1"/>
  <c r="R44" i="1"/>
  <c r="R43" i="1"/>
</calcChain>
</file>

<file path=xl/sharedStrings.xml><?xml version="1.0" encoding="utf-8"?>
<sst xmlns="http://schemas.openxmlformats.org/spreadsheetml/2006/main" count="10" uniqueCount="8">
  <si>
    <t>ctl</t>
  </si>
  <si>
    <t>rozdíl</t>
  </si>
  <si>
    <t>2019 clk</t>
  </si>
  <si>
    <t>2020 clk</t>
  </si>
  <si>
    <t>2023 clk</t>
  </si>
  <si>
    <t>datum</t>
  </si>
  <si>
    <t>skore2020</t>
  </si>
  <si>
    <t>skore2019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</si>
</sst>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3" borderId="0" xfId="0" applyNumberFormat="1" applyFill="1"/>
    <xf numFmtId="14" fontId="0" fillId="4" borderId="0" xfId="0" applyNumberForma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9" borderId="4" xfId="0" applyFill="1" applyBorder="1"/>
    <xf numFmtId="14" fontId="0" fillId="7" borderId="5" xfId="0" applyNumberFormat="1" applyFill="1" applyBorder="1"/>
    <xf numFmtId="0" fontId="0" fillId="9" borderId="6" xfId="0" applyFill="1" applyBorder="1"/>
    <xf numFmtId="14" fontId="0" fillId="7" borderId="7" xfId="0" applyNumberFormat="1" applyFill="1" applyBorder="1"/>
    <xf numFmtId="0" fontId="0" fillId="8" borderId="8" xfId="0" applyFill="1" applyBorder="1"/>
    <xf numFmtId="0" fontId="0" fillId="9" borderId="9" xfId="0" applyFill="1" applyBorder="1"/>
    <xf numFmtId="0" fontId="0" fillId="10" borderId="2" xfId="0" applyFill="1" applyBorder="1"/>
    <xf numFmtId="0" fontId="0" fillId="11" borderId="3" xfId="0" applyFill="1" applyBorder="1"/>
    <xf numFmtId="0" fontId="0" fillId="3" borderId="4" xfId="0" applyFill="1" applyBorder="1"/>
    <xf numFmtId="14" fontId="0" fillId="10" borderId="5" xfId="0" applyNumberFormat="1" applyFill="1" applyBorder="1"/>
    <xf numFmtId="0" fontId="0" fillId="3" borderId="6" xfId="0" applyFill="1" applyBorder="1"/>
    <xf numFmtId="14" fontId="0" fillId="10" borderId="7" xfId="0" applyNumberFormat="1" applyFill="1" applyBorder="1"/>
    <xf numFmtId="0" fontId="0" fillId="11" borderId="8" xfId="0" applyFill="1" applyBorder="1"/>
    <xf numFmtId="0" fontId="0" fillId="3" borderId="9" xfId="0" applyFill="1" applyBorder="1"/>
    <xf numFmtId="0" fontId="0" fillId="12" borderId="2" xfId="0" applyFill="1" applyBorder="1"/>
    <xf numFmtId="0" fontId="0" fillId="13" borderId="3" xfId="0" applyFill="1" applyBorder="1"/>
    <xf numFmtId="0" fontId="0" fillId="4" borderId="3" xfId="0" applyFill="1" applyBorder="1"/>
    <xf numFmtId="0" fontId="0" fillId="3" borderId="3" xfId="0" applyFill="1" applyBorder="1"/>
    <xf numFmtId="14" fontId="0" fillId="12" borderId="5" xfId="0" applyNumberFormat="1" applyFill="1" applyBorder="1"/>
    <xf numFmtId="14" fontId="0" fillId="12" borderId="7" xfId="0" applyNumberFormat="1" applyFill="1" applyBorder="1"/>
    <xf numFmtId="0" fontId="0" fillId="13" borderId="8" xfId="0" applyFill="1" applyBorder="1"/>
    <xf numFmtId="0" fontId="0" fillId="4" borderId="8" xfId="0" applyFill="1" applyBorder="1"/>
    <xf numFmtId="0" fontId="0" fillId="3" borderId="8" xfId="0" applyFill="1" applyBorder="1"/>
    <xf numFmtId="0" fontId="0" fillId="14" borderId="0" xfId="0" applyFill="1"/>
    <xf numFmtId="0" fontId="0" fillId="15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C1CC-5EB7-44DD-9F07-265236BF9EBF}">
  <dimension ref="A1:S100"/>
  <sheetViews>
    <sheetView tabSelected="1" topLeftCell="A31" workbookViewId="0">
      <selection activeCell="O48" sqref="O48"/>
    </sheetView>
  </sheetViews>
  <sheetFormatPr defaultRowHeight="14.4" x14ac:dyDescent="0.3"/>
  <cols>
    <col min="1" max="1" width="8.88671875" style="1"/>
    <col min="2" max="2" width="8.88671875" style="2"/>
    <col min="3" max="3" width="8.88671875" style="3"/>
    <col min="4" max="4" width="8.88671875" style="2"/>
    <col min="5" max="5" width="10.109375" style="3" bestFit="1" customWidth="1"/>
    <col min="6" max="6" width="8.88671875" style="6"/>
    <col min="8" max="8" width="10.109375" style="7" bestFit="1" customWidth="1"/>
    <col min="9" max="9" width="8.88671875" style="8"/>
    <col min="10" max="10" width="8.88671875" style="9"/>
    <col min="11" max="11" width="10.109375" style="11" bestFit="1" customWidth="1"/>
    <col min="12" max="12" width="8.88671875" style="12"/>
    <col min="13" max="13" width="8.88671875" style="2"/>
    <col min="14" max="14" width="10.109375" style="13" bestFit="1" customWidth="1"/>
    <col min="15" max="15" width="8.88671875" style="14"/>
    <col min="16" max="16" width="8.88671875" style="3"/>
    <col min="17" max="17" width="8.88671875" style="2"/>
    <col min="18" max="18" width="8.88671875" style="9"/>
  </cols>
  <sheetData>
    <row r="1" spans="1:19" x14ac:dyDescent="0.3">
      <c r="A1" s="1" t="s">
        <v>0</v>
      </c>
      <c r="B1" s="2">
        <v>2020</v>
      </c>
      <c r="C1" s="3">
        <v>2023</v>
      </c>
      <c r="D1" s="2">
        <v>2020</v>
      </c>
      <c r="E1" s="3">
        <v>2023</v>
      </c>
      <c r="F1" s="6" t="s">
        <v>1</v>
      </c>
      <c r="H1" s="21" t="s">
        <v>5</v>
      </c>
      <c r="I1" s="22">
        <v>2019</v>
      </c>
      <c r="J1" s="23" t="s">
        <v>2</v>
      </c>
      <c r="K1" s="29" t="s">
        <v>5</v>
      </c>
      <c r="L1" s="30">
        <v>2020</v>
      </c>
      <c r="M1" s="31" t="s">
        <v>3</v>
      </c>
      <c r="N1" s="37" t="s">
        <v>5</v>
      </c>
      <c r="O1" s="38">
        <v>2023</v>
      </c>
      <c r="P1" s="39" t="s">
        <v>4</v>
      </c>
      <c r="Q1" s="40" t="s">
        <v>6</v>
      </c>
      <c r="R1" s="23" t="s">
        <v>7</v>
      </c>
      <c r="S1" s="46"/>
    </row>
    <row r="2" spans="1:19" x14ac:dyDescent="0.3">
      <c r="A2" s="1">
        <v>1</v>
      </c>
      <c r="B2" s="2">
        <v>3</v>
      </c>
      <c r="C2" s="3">
        <v>4</v>
      </c>
      <c r="D2" s="4">
        <v>43908</v>
      </c>
      <c r="E2" s="5">
        <v>45043</v>
      </c>
      <c r="F2" s="6">
        <f>C2-B2</f>
        <v>1</v>
      </c>
      <c r="H2" s="24">
        <v>43655</v>
      </c>
      <c r="I2" s="15">
        <v>108</v>
      </c>
      <c r="J2" s="25">
        <f>I2/60</f>
        <v>1.8</v>
      </c>
      <c r="K2" s="32">
        <v>43908</v>
      </c>
      <c r="L2" s="16">
        <v>46</v>
      </c>
      <c r="M2" s="33">
        <f>L2/60</f>
        <v>0.76666666666666672</v>
      </c>
      <c r="N2" s="41">
        <v>45043</v>
      </c>
      <c r="O2" s="18">
        <v>71</v>
      </c>
      <c r="P2" s="19">
        <f>O2/60</f>
        <v>1.1833333333333333</v>
      </c>
      <c r="Q2" s="17">
        <f>P2-M2</f>
        <v>0.41666666666666663</v>
      </c>
      <c r="R2" s="25">
        <f>P2-J2</f>
        <v>-0.6166666666666667</v>
      </c>
      <c r="S2" s="46"/>
    </row>
    <row r="3" spans="1:19" x14ac:dyDescent="0.3">
      <c r="A3" s="1">
        <v>2</v>
      </c>
      <c r="B3" s="2">
        <v>7</v>
      </c>
      <c r="C3" s="3">
        <v>7</v>
      </c>
      <c r="D3" s="4">
        <v>43909</v>
      </c>
      <c r="E3" s="5">
        <v>45044</v>
      </c>
      <c r="F3" s="6">
        <f t="shared" ref="F3:F66" si="0">C3-B3</f>
        <v>0</v>
      </c>
      <c r="H3" s="24">
        <v>43656</v>
      </c>
      <c r="I3" s="15">
        <f>73+38</f>
        <v>111</v>
      </c>
      <c r="J3" s="25">
        <f>I3/60+J2</f>
        <v>3.6500000000000004</v>
      </c>
      <c r="K3" s="32">
        <v>43909</v>
      </c>
      <c r="L3" s="16">
        <f>60+34</f>
        <v>94</v>
      </c>
      <c r="M3" s="33">
        <f>L3/60+M2</f>
        <v>2.3333333333333335</v>
      </c>
      <c r="N3" s="41">
        <v>45044</v>
      </c>
      <c r="O3" s="18">
        <v>107</v>
      </c>
      <c r="P3" s="19">
        <f>O3/60+P2</f>
        <v>2.9666666666666668</v>
      </c>
      <c r="Q3" s="17">
        <f t="shared" ref="Q3:Q66" si="1">P3-M3</f>
        <v>0.6333333333333333</v>
      </c>
      <c r="R3" s="25">
        <f t="shared" ref="R3:R66" si="2">P3-J3</f>
        <v>-0.68333333333333357</v>
      </c>
      <c r="S3" s="46"/>
    </row>
    <row r="4" spans="1:19" x14ac:dyDescent="0.3">
      <c r="A4" s="1">
        <v>3</v>
      </c>
      <c r="B4" s="2">
        <v>10</v>
      </c>
      <c r="C4" s="3">
        <v>9</v>
      </c>
      <c r="D4" s="4">
        <v>43910</v>
      </c>
      <c r="E4" s="5">
        <v>45045</v>
      </c>
      <c r="F4" s="6">
        <f t="shared" si="0"/>
        <v>-1</v>
      </c>
      <c r="H4" s="24">
        <v>43657</v>
      </c>
      <c r="I4" s="15">
        <v>0</v>
      </c>
      <c r="J4" s="25">
        <f t="shared" ref="J4:J67" si="3">I4/60+J3</f>
        <v>3.6500000000000004</v>
      </c>
      <c r="K4" s="32">
        <v>43910</v>
      </c>
      <c r="L4" s="16">
        <f>60+40</f>
        <v>100</v>
      </c>
      <c r="M4" s="33">
        <f t="shared" ref="M4:M67" si="4">L4/60+M3</f>
        <v>4</v>
      </c>
      <c r="N4" s="41">
        <v>45045</v>
      </c>
      <c r="O4" s="18">
        <v>88</v>
      </c>
      <c r="P4" s="19">
        <f t="shared" ref="P4:P67" si="5">O4/60+P3</f>
        <v>4.4333333333333336</v>
      </c>
      <c r="Q4" s="17">
        <f t="shared" si="1"/>
        <v>0.43333333333333357</v>
      </c>
      <c r="R4" s="25">
        <f t="shared" si="2"/>
        <v>0.78333333333333321</v>
      </c>
      <c r="S4" s="46"/>
    </row>
    <row r="5" spans="1:19" x14ac:dyDescent="0.3">
      <c r="A5" s="1">
        <v>4</v>
      </c>
      <c r="B5" s="2">
        <v>10</v>
      </c>
      <c r="C5" s="3">
        <v>13</v>
      </c>
      <c r="D5" s="4">
        <v>43911</v>
      </c>
      <c r="E5" s="5">
        <v>45046</v>
      </c>
      <c r="F5" s="6">
        <f t="shared" si="0"/>
        <v>3</v>
      </c>
      <c r="H5" s="24">
        <v>43658</v>
      </c>
      <c r="I5" s="15">
        <v>18</v>
      </c>
      <c r="J5" s="25">
        <f t="shared" si="3"/>
        <v>3.95</v>
      </c>
      <c r="K5" s="32">
        <v>43911</v>
      </c>
      <c r="L5" s="16">
        <v>0</v>
      </c>
      <c r="M5" s="33">
        <f t="shared" si="4"/>
        <v>4</v>
      </c>
      <c r="N5" s="41">
        <v>45046</v>
      </c>
      <c r="O5" s="18">
        <v>160</v>
      </c>
      <c r="P5" s="19">
        <f t="shared" si="5"/>
        <v>7.1</v>
      </c>
      <c r="Q5" s="17">
        <f t="shared" si="1"/>
        <v>3.0999999999999996</v>
      </c>
      <c r="R5" s="25">
        <f t="shared" si="2"/>
        <v>3.1499999999999995</v>
      </c>
      <c r="S5" s="46"/>
    </row>
    <row r="6" spans="1:19" x14ac:dyDescent="0.3">
      <c r="A6" s="1">
        <v>5</v>
      </c>
      <c r="B6" s="2">
        <v>10</v>
      </c>
      <c r="C6" s="3">
        <v>13</v>
      </c>
      <c r="D6" s="4">
        <v>43912</v>
      </c>
      <c r="E6" s="5">
        <v>45047</v>
      </c>
      <c r="F6" s="6">
        <f t="shared" si="0"/>
        <v>3</v>
      </c>
      <c r="H6" s="24">
        <v>43659</v>
      </c>
      <c r="I6" s="15">
        <v>0</v>
      </c>
      <c r="J6" s="25">
        <f t="shared" si="3"/>
        <v>3.95</v>
      </c>
      <c r="K6" s="32">
        <v>43912</v>
      </c>
      <c r="L6" s="16">
        <v>0</v>
      </c>
      <c r="M6" s="33">
        <f t="shared" si="4"/>
        <v>4</v>
      </c>
      <c r="N6" s="41">
        <v>45047</v>
      </c>
      <c r="O6" s="18">
        <v>0</v>
      </c>
      <c r="P6" s="19">
        <f t="shared" si="5"/>
        <v>7.1</v>
      </c>
      <c r="Q6" s="17">
        <f t="shared" si="1"/>
        <v>3.0999999999999996</v>
      </c>
      <c r="R6" s="25">
        <f t="shared" si="2"/>
        <v>3.1499999999999995</v>
      </c>
      <c r="S6" s="46"/>
    </row>
    <row r="7" spans="1:19" x14ac:dyDescent="0.3">
      <c r="A7" s="1">
        <v>6</v>
      </c>
      <c r="B7" s="2">
        <v>10</v>
      </c>
      <c r="C7" s="3">
        <v>13</v>
      </c>
      <c r="D7" s="4">
        <v>43913</v>
      </c>
      <c r="E7" s="5">
        <v>45048</v>
      </c>
      <c r="F7" s="6">
        <f t="shared" si="0"/>
        <v>3</v>
      </c>
      <c r="H7" s="24">
        <v>43660</v>
      </c>
      <c r="I7" s="15">
        <v>0</v>
      </c>
      <c r="J7" s="25">
        <f t="shared" si="3"/>
        <v>3.95</v>
      </c>
      <c r="K7" s="32">
        <v>43913</v>
      </c>
      <c r="L7" s="16">
        <v>0</v>
      </c>
      <c r="M7" s="33">
        <f t="shared" si="4"/>
        <v>4</v>
      </c>
      <c r="N7" s="41">
        <v>45048</v>
      </c>
      <c r="O7" s="18">
        <v>0</v>
      </c>
      <c r="P7" s="19">
        <f t="shared" si="5"/>
        <v>7.1</v>
      </c>
      <c r="Q7" s="17">
        <f t="shared" si="1"/>
        <v>3.0999999999999996</v>
      </c>
      <c r="R7" s="25">
        <f t="shared" si="2"/>
        <v>3.1499999999999995</v>
      </c>
      <c r="S7" s="46"/>
    </row>
    <row r="8" spans="1:19" x14ac:dyDescent="0.3">
      <c r="A8" s="1">
        <v>7</v>
      </c>
      <c r="B8" s="2">
        <v>13</v>
      </c>
      <c r="C8" s="3">
        <v>12</v>
      </c>
      <c r="D8" s="4">
        <v>43914</v>
      </c>
      <c r="E8" s="5">
        <v>45049</v>
      </c>
      <c r="F8" s="6">
        <f t="shared" si="0"/>
        <v>-1</v>
      </c>
      <c r="H8" s="24">
        <v>43661</v>
      </c>
      <c r="I8" s="15">
        <v>46</v>
      </c>
      <c r="J8" s="25">
        <f t="shared" si="3"/>
        <v>4.7166666666666668</v>
      </c>
      <c r="K8" s="32">
        <v>43914</v>
      </c>
      <c r="L8" s="16">
        <f>60+51</f>
        <v>111</v>
      </c>
      <c r="M8" s="33">
        <f t="shared" si="4"/>
        <v>5.85</v>
      </c>
      <c r="N8" s="41">
        <v>45049</v>
      </c>
      <c r="O8" s="18">
        <v>0</v>
      </c>
      <c r="P8" s="19">
        <f t="shared" si="5"/>
        <v>7.1</v>
      </c>
      <c r="Q8" s="17">
        <f t="shared" si="1"/>
        <v>1.25</v>
      </c>
      <c r="R8" s="25">
        <f t="shared" si="2"/>
        <v>2.3833333333333329</v>
      </c>
      <c r="S8" s="46"/>
    </row>
    <row r="9" spans="1:19" x14ac:dyDescent="0.3">
      <c r="A9" s="1">
        <v>8</v>
      </c>
      <c r="B9" s="2">
        <v>17</v>
      </c>
      <c r="C9" s="3">
        <v>12</v>
      </c>
      <c r="D9" s="4">
        <v>43915</v>
      </c>
      <c r="E9" s="5">
        <v>45050</v>
      </c>
      <c r="F9" s="6">
        <f t="shared" si="0"/>
        <v>-5</v>
      </c>
      <c r="H9" s="24">
        <v>43662</v>
      </c>
      <c r="I9" s="15">
        <v>34</v>
      </c>
      <c r="J9" s="25">
        <f t="shared" si="3"/>
        <v>5.2833333333333332</v>
      </c>
      <c r="K9" s="32">
        <v>43915</v>
      </c>
      <c r="L9" s="16">
        <f>120+19</f>
        <v>139</v>
      </c>
      <c r="M9" s="33">
        <f t="shared" si="4"/>
        <v>8.1666666666666661</v>
      </c>
      <c r="N9" s="41">
        <v>45050</v>
      </c>
      <c r="O9" s="18">
        <v>0</v>
      </c>
      <c r="P9" s="19">
        <f t="shared" si="5"/>
        <v>7.1</v>
      </c>
      <c r="Q9" s="17">
        <f t="shared" si="1"/>
        <v>-1.0666666666666664</v>
      </c>
      <c r="R9" s="25">
        <f t="shared" si="2"/>
        <v>1.8166666666666664</v>
      </c>
      <c r="S9" s="46"/>
    </row>
    <row r="10" spans="1:19" x14ac:dyDescent="0.3">
      <c r="A10" s="1">
        <v>9</v>
      </c>
      <c r="B10" s="2">
        <v>16</v>
      </c>
      <c r="C10" s="3">
        <v>17</v>
      </c>
      <c r="D10" s="4">
        <v>43916</v>
      </c>
      <c r="E10" s="5">
        <v>45051</v>
      </c>
      <c r="F10" s="6">
        <f t="shared" si="0"/>
        <v>1</v>
      </c>
      <c r="H10" s="24">
        <v>43663</v>
      </c>
      <c r="I10" s="15">
        <v>0</v>
      </c>
      <c r="J10" s="25">
        <f t="shared" si="3"/>
        <v>5.2833333333333332</v>
      </c>
      <c r="K10" s="32">
        <v>43916</v>
      </c>
      <c r="L10" s="16">
        <v>0</v>
      </c>
      <c r="M10" s="33">
        <f t="shared" si="4"/>
        <v>8.1666666666666661</v>
      </c>
      <c r="N10" s="41">
        <v>45051</v>
      </c>
      <c r="O10" s="18">
        <v>142</v>
      </c>
      <c r="P10" s="19">
        <f t="shared" si="5"/>
        <v>9.4666666666666668</v>
      </c>
      <c r="Q10" s="17">
        <f t="shared" si="1"/>
        <v>1.3000000000000007</v>
      </c>
      <c r="R10" s="25">
        <f t="shared" si="2"/>
        <v>4.1833333333333336</v>
      </c>
      <c r="S10" s="46"/>
    </row>
    <row r="11" spans="1:19" x14ac:dyDescent="0.3">
      <c r="A11" s="1">
        <v>10</v>
      </c>
      <c r="B11" s="2">
        <v>20</v>
      </c>
      <c r="C11" s="3">
        <v>16</v>
      </c>
      <c r="D11" s="4">
        <v>43917</v>
      </c>
      <c r="E11" s="5">
        <v>45052</v>
      </c>
      <c r="F11" s="6">
        <f t="shared" si="0"/>
        <v>-4</v>
      </c>
      <c r="H11" s="24">
        <v>43664</v>
      </c>
      <c r="I11" s="15">
        <v>94</v>
      </c>
      <c r="J11" s="25">
        <f t="shared" si="3"/>
        <v>6.85</v>
      </c>
      <c r="K11" s="32">
        <v>43917</v>
      </c>
      <c r="L11" s="16">
        <f>60+51</f>
        <v>111</v>
      </c>
      <c r="M11" s="33">
        <f t="shared" si="4"/>
        <v>10.016666666666666</v>
      </c>
      <c r="N11" s="41">
        <v>45052</v>
      </c>
      <c r="O11" s="18">
        <v>0</v>
      </c>
      <c r="P11" s="19">
        <f t="shared" si="5"/>
        <v>9.4666666666666668</v>
      </c>
      <c r="Q11" s="17">
        <f t="shared" si="1"/>
        <v>-0.54999999999999893</v>
      </c>
      <c r="R11" s="25">
        <f t="shared" si="2"/>
        <v>2.6166666666666671</v>
      </c>
      <c r="S11" s="46"/>
    </row>
    <row r="12" spans="1:19" x14ac:dyDescent="0.3">
      <c r="A12" s="1">
        <v>11</v>
      </c>
      <c r="B12" s="2">
        <v>25</v>
      </c>
      <c r="C12" s="3">
        <v>16</v>
      </c>
      <c r="D12" s="4">
        <v>43918</v>
      </c>
      <c r="E12" s="5">
        <v>45053</v>
      </c>
      <c r="F12" s="6">
        <f t="shared" si="0"/>
        <v>-9</v>
      </c>
      <c r="H12" s="24">
        <v>43665</v>
      </c>
      <c r="I12" s="15">
        <v>0</v>
      </c>
      <c r="J12" s="25">
        <f t="shared" si="3"/>
        <v>6.85</v>
      </c>
      <c r="K12" s="32">
        <v>43918</v>
      </c>
      <c r="L12" s="16">
        <f>120+48</f>
        <v>168</v>
      </c>
      <c r="M12" s="33">
        <f t="shared" si="4"/>
        <v>12.816666666666666</v>
      </c>
      <c r="N12" s="41">
        <v>45053</v>
      </c>
      <c r="O12" s="18">
        <v>0</v>
      </c>
      <c r="P12" s="19">
        <f t="shared" si="5"/>
        <v>9.4666666666666668</v>
      </c>
      <c r="Q12" s="17">
        <f t="shared" si="1"/>
        <v>-3.3499999999999996</v>
      </c>
      <c r="R12" s="25">
        <f t="shared" si="2"/>
        <v>2.6166666666666671</v>
      </c>
      <c r="S12" s="46"/>
    </row>
    <row r="13" spans="1:19" x14ac:dyDescent="0.3">
      <c r="A13" s="1">
        <v>12</v>
      </c>
      <c r="B13" s="2">
        <v>24</v>
      </c>
      <c r="C13" s="3">
        <v>18</v>
      </c>
      <c r="D13" s="4">
        <v>43919</v>
      </c>
      <c r="E13" s="5">
        <v>45054</v>
      </c>
      <c r="F13" s="6">
        <f t="shared" si="0"/>
        <v>-6</v>
      </c>
      <c r="H13" s="24">
        <v>43666</v>
      </c>
      <c r="I13" s="15">
        <f>6*60+37</f>
        <v>397</v>
      </c>
      <c r="J13" s="25">
        <f t="shared" si="3"/>
        <v>13.466666666666665</v>
      </c>
      <c r="K13" s="32">
        <v>43919</v>
      </c>
      <c r="L13" s="16">
        <v>0</v>
      </c>
      <c r="M13" s="33">
        <f t="shared" si="4"/>
        <v>12.816666666666666</v>
      </c>
      <c r="N13" s="41">
        <v>45054</v>
      </c>
      <c r="O13" s="18">
        <v>91</v>
      </c>
      <c r="P13" s="19">
        <f t="shared" si="5"/>
        <v>10.983333333333334</v>
      </c>
      <c r="Q13" s="17">
        <f t="shared" si="1"/>
        <v>-1.8333333333333321</v>
      </c>
      <c r="R13" s="25">
        <f t="shared" si="2"/>
        <v>-2.4833333333333307</v>
      </c>
      <c r="S13" s="46"/>
    </row>
    <row r="14" spans="1:19" x14ac:dyDescent="0.3">
      <c r="A14" s="1">
        <v>13</v>
      </c>
      <c r="B14" s="2">
        <v>24</v>
      </c>
      <c r="C14" s="3">
        <v>23</v>
      </c>
      <c r="D14" s="4">
        <v>43920</v>
      </c>
      <c r="E14" s="5">
        <v>45055</v>
      </c>
      <c r="F14" s="6">
        <f t="shared" si="0"/>
        <v>-1</v>
      </c>
      <c r="H14" s="24">
        <v>43667</v>
      </c>
      <c r="I14" s="15">
        <v>0</v>
      </c>
      <c r="J14" s="25">
        <f t="shared" si="3"/>
        <v>13.466666666666665</v>
      </c>
      <c r="K14" s="32">
        <v>43920</v>
      </c>
      <c r="L14" s="16">
        <v>0</v>
      </c>
      <c r="M14" s="33">
        <f t="shared" si="4"/>
        <v>12.816666666666666</v>
      </c>
      <c r="N14" s="41">
        <v>45055</v>
      </c>
      <c r="O14" s="18">
        <v>143</v>
      </c>
      <c r="P14" s="19">
        <f t="shared" si="5"/>
        <v>13.366666666666667</v>
      </c>
      <c r="Q14" s="17">
        <f t="shared" si="1"/>
        <v>0.55000000000000071</v>
      </c>
      <c r="R14" s="25">
        <f t="shared" si="2"/>
        <v>-9.9999999999997868E-2</v>
      </c>
      <c r="S14" s="46"/>
    </row>
    <row r="15" spans="1:19" x14ac:dyDescent="0.3">
      <c r="A15" s="1">
        <v>14</v>
      </c>
      <c r="B15" s="2">
        <v>25</v>
      </c>
      <c r="C15" s="3">
        <v>27</v>
      </c>
      <c r="D15" s="4">
        <v>43921</v>
      </c>
      <c r="E15" s="5">
        <v>45056</v>
      </c>
      <c r="F15" s="6">
        <f t="shared" si="0"/>
        <v>2</v>
      </c>
      <c r="H15" s="24">
        <v>43668</v>
      </c>
      <c r="I15" s="15">
        <v>0</v>
      </c>
      <c r="J15" s="25">
        <f t="shared" si="3"/>
        <v>13.466666666666665</v>
      </c>
      <c r="K15" s="32">
        <v>43921</v>
      </c>
      <c r="L15" s="16">
        <v>65</v>
      </c>
      <c r="M15" s="33">
        <f t="shared" si="4"/>
        <v>13.9</v>
      </c>
      <c r="N15" s="41">
        <v>45056</v>
      </c>
      <c r="O15" s="18">
        <v>103</v>
      </c>
      <c r="P15" s="19">
        <f t="shared" si="5"/>
        <v>15.083333333333334</v>
      </c>
      <c r="Q15" s="17">
        <f t="shared" si="1"/>
        <v>1.1833333333333336</v>
      </c>
      <c r="R15" s="25">
        <f t="shared" si="2"/>
        <v>1.6166666666666689</v>
      </c>
      <c r="S15" s="46"/>
    </row>
    <row r="16" spans="1:19" x14ac:dyDescent="0.3">
      <c r="A16" s="1">
        <v>15</v>
      </c>
      <c r="B16" s="2">
        <v>25</v>
      </c>
      <c r="C16" s="3">
        <v>27</v>
      </c>
      <c r="D16" s="4">
        <v>43922</v>
      </c>
      <c r="E16" s="5">
        <v>45057</v>
      </c>
      <c r="F16" s="6">
        <f t="shared" si="0"/>
        <v>2</v>
      </c>
      <c r="H16" s="24">
        <v>43669</v>
      </c>
      <c r="I16" s="15">
        <f>60+17+38</f>
        <v>115</v>
      </c>
      <c r="J16" s="25">
        <f t="shared" si="3"/>
        <v>15.383333333333331</v>
      </c>
      <c r="K16" s="32">
        <v>43922</v>
      </c>
      <c r="L16" s="16">
        <v>0</v>
      </c>
      <c r="M16" s="33">
        <f t="shared" si="4"/>
        <v>13.9</v>
      </c>
      <c r="N16" s="41">
        <v>45057</v>
      </c>
      <c r="O16" s="18">
        <v>0</v>
      </c>
      <c r="P16" s="19">
        <f t="shared" si="5"/>
        <v>15.083333333333334</v>
      </c>
      <c r="Q16" s="17">
        <f t="shared" si="1"/>
        <v>1.1833333333333336</v>
      </c>
      <c r="R16" s="25">
        <f t="shared" si="2"/>
        <v>-0.29999999999999716</v>
      </c>
      <c r="S16" s="46"/>
    </row>
    <row r="17" spans="1:19" x14ac:dyDescent="0.3">
      <c r="A17" s="1">
        <v>16</v>
      </c>
      <c r="B17" s="2">
        <v>28</v>
      </c>
      <c r="C17" s="3">
        <v>26</v>
      </c>
      <c r="D17" s="4">
        <v>43923</v>
      </c>
      <c r="E17" s="5">
        <v>45058</v>
      </c>
      <c r="F17" s="6">
        <f t="shared" si="0"/>
        <v>-2</v>
      </c>
      <c r="H17" s="24">
        <v>43670</v>
      </c>
      <c r="I17" s="15">
        <v>69</v>
      </c>
      <c r="J17" s="25">
        <f t="shared" si="3"/>
        <v>16.533333333333331</v>
      </c>
      <c r="K17" s="32">
        <v>43923</v>
      </c>
      <c r="L17" s="16">
        <v>129</v>
      </c>
      <c r="M17" s="33">
        <f t="shared" si="4"/>
        <v>16.05</v>
      </c>
      <c r="N17" s="41">
        <v>45058</v>
      </c>
      <c r="O17" s="18">
        <v>0</v>
      </c>
      <c r="P17" s="19">
        <f t="shared" si="5"/>
        <v>15.083333333333334</v>
      </c>
      <c r="Q17" s="17">
        <f t="shared" si="1"/>
        <v>-0.96666666666666679</v>
      </c>
      <c r="R17" s="25">
        <f t="shared" si="2"/>
        <v>-1.4499999999999975</v>
      </c>
      <c r="S17" s="46"/>
    </row>
    <row r="18" spans="1:19" x14ac:dyDescent="0.3">
      <c r="A18" s="1">
        <v>17</v>
      </c>
      <c r="B18" s="2">
        <v>30</v>
      </c>
      <c r="C18" s="3">
        <v>25</v>
      </c>
      <c r="D18" s="4">
        <v>43924</v>
      </c>
      <c r="E18" s="5">
        <v>45059</v>
      </c>
      <c r="F18" s="6">
        <f t="shared" si="0"/>
        <v>-5</v>
      </c>
      <c r="H18" s="24">
        <v>43671</v>
      </c>
      <c r="I18" s="15">
        <v>0</v>
      </c>
      <c r="J18" s="25">
        <f t="shared" si="3"/>
        <v>16.533333333333331</v>
      </c>
      <c r="K18" s="32">
        <v>43924</v>
      </c>
      <c r="L18" s="16">
        <v>97</v>
      </c>
      <c r="M18" s="33">
        <f t="shared" si="4"/>
        <v>17.666666666666668</v>
      </c>
      <c r="N18" s="41">
        <v>45059</v>
      </c>
      <c r="O18" s="18">
        <v>0</v>
      </c>
      <c r="P18" s="19">
        <f t="shared" si="5"/>
        <v>15.083333333333334</v>
      </c>
      <c r="Q18" s="17">
        <f t="shared" si="1"/>
        <v>-2.5833333333333339</v>
      </c>
      <c r="R18" s="25">
        <f t="shared" si="2"/>
        <v>-1.4499999999999975</v>
      </c>
      <c r="S18" s="46"/>
    </row>
    <row r="19" spans="1:19" x14ac:dyDescent="0.3">
      <c r="A19" s="1">
        <v>18</v>
      </c>
      <c r="B19" s="2">
        <v>29</v>
      </c>
      <c r="C19" s="3">
        <v>25</v>
      </c>
      <c r="D19" s="4">
        <v>43925</v>
      </c>
      <c r="E19" s="5">
        <v>45060</v>
      </c>
      <c r="F19" s="6">
        <f t="shared" si="0"/>
        <v>-4</v>
      </c>
      <c r="H19" s="24">
        <v>43672</v>
      </c>
      <c r="I19" s="15">
        <v>32</v>
      </c>
      <c r="J19" s="25">
        <f t="shared" si="3"/>
        <v>17.066666666666666</v>
      </c>
      <c r="K19" s="32">
        <v>43925</v>
      </c>
      <c r="L19" s="16">
        <v>0</v>
      </c>
      <c r="M19" s="33">
        <f t="shared" si="4"/>
        <v>17.666666666666668</v>
      </c>
      <c r="N19" s="41">
        <v>45060</v>
      </c>
      <c r="O19" s="18">
        <v>0</v>
      </c>
      <c r="P19" s="19">
        <f t="shared" si="5"/>
        <v>15.083333333333334</v>
      </c>
      <c r="Q19" s="17">
        <f t="shared" si="1"/>
        <v>-2.5833333333333339</v>
      </c>
      <c r="R19" s="25">
        <f t="shared" si="2"/>
        <v>-1.9833333333333325</v>
      </c>
      <c r="S19" s="46"/>
    </row>
    <row r="20" spans="1:19" x14ac:dyDescent="0.3">
      <c r="A20" s="1">
        <v>19</v>
      </c>
      <c r="B20" s="2">
        <v>34</v>
      </c>
      <c r="C20" s="3">
        <v>24</v>
      </c>
      <c r="D20" s="4">
        <v>43926</v>
      </c>
      <c r="E20" s="5">
        <v>45061</v>
      </c>
      <c r="F20" s="6">
        <f t="shared" si="0"/>
        <v>-10</v>
      </c>
      <c r="H20" s="24">
        <v>43673</v>
      </c>
      <c r="I20" s="15">
        <v>0</v>
      </c>
      <c r="J20" s="25">
        <f t="shared" si="3"/>
        <v>17.066666666666666</v>
      </c>
      <c r="K20" s="32">
        <v>43926</v>
      </c>
      <c r="L20" s="16">
        <f>120+45</f>
        <v>165</v>
      </c>
      <c r="M20" s="33">
        <f t="shared" si="4"/>
        <v>20.416666666666668</v>
      </c>
      <c r="N20" s="41">
        <v>45061</v>
      </c>
      <c r="O20" s="18">
        <v>0</v>
      </c>
      <c r="P20" s="19">
        <f t="shared" si="5"/>
        <v>15.083333333333334</v>
      </c>
      <c r="Q20" s="17">
        <f t="shared" si="1"/>
        <v>-5.3333333333333339</v>
      </c>
      <c r="R20" s="25">
        <f t="shared" si="2"/>
        <v>-1.9833333333333325</v>
      </c>
      <c r="S20" s="46"/>
    </row>
    <row r="21" spans="1:19" x14ac:dyDescent="0.3">
      <c r="A21" s="1">
        <v>20</v>
      </c>
      <c r="B21" s="2">
        <v>33</v>
      </c>
      <c r="C21" s="3">
        <v>24</v>
      </c>
      <c r="D21" s="4">
        <v>43927</v>
      </c>
      <c r="E21" s="5">
        <v>45062</v>
      </c>
      <c r="F21" s="6">
        <f t="shared" si="0"/>
        <v>-9</v>
      </c>
      <c r="H21" s="24">
        <v>43674</v>
      </c>
      <c r="I21" s="15">
        <v>0</v>
      </c>
      <c r="J21" s="25">
        <f t="shared" si="3"/>
        <v>17.066666666666666</v>
      </c>
      <c r="K21" s="32">
        <v>43927</v>
      </c>
      <c r="L21" s="16">
        <v>0</v>
      </c>
      <c r="M21" s="33">
        <f t="shared" si="4"/>
        <v>20.416666666666668</v>
      </c>
      <c r="N21" s="41">
        <v>45062</v>
      </c>
      <c r="O21" s="18">
        <v>0</v>
      </c>
      <c r="P21" s="19">
        <f t="shared" si="5"/>
        <v>15.083333333333334</v>
      </c>
      <c r="Q21" s="17">
        <f t="shared" si="1"/>
        <v>-5.3333333333333339</v>
      </c>
      <c r="R21" s="25">
        <f t="shared" si="2"/>
        <v>-1.9833333333333325</v>
      </c>
      <c r="S21" s="46"/>
    </row>
    <row r="22" spans="1:19" x14ac:dyDescent="0.3">
      <c r="A22" s="1">
        <v>21</v>
      </c>
      <c r="B22" s="2">
        <v>38</v>
      </c>
      <c r="C22" s="3">
        <v>23</v>
      </c>
      <c r="D22" s="4">
        <v>43928</v>
      </c>
      <c r="E22" s="5">
        <v>45063</v>
      </c>
      <c r="F22" s="6">
        <f t="shared" si="0"/>
        <v>-15</v>
      </c>
      <c r="H22" s="24">
        <v>43675</v>
      </c>
      <c r="I22" s="15">
        <v>0</v>
      </c>
      <c r="J22" s="25">
        <f t="shared" si="3"/>
        <v>17.066666666666666</v>
      </c>
      <c r="K22" s="32">
        <v>43928</v>
      </c>
      <c r="L22" s="16">
        <f>120+36</f>
        <v>156</v>
      </c>
      <c r="M22" s="33">
        <f t="shared" si="4"/>
        <v>23.016666666666669</v>
      </c>
      <c r="N22" s="41">
        <v>45063</v>
      </c>
      <c r="O22" s="18">
        <v>0</v>
      </c>
      <c r="P22" s="19">
        <f t="shared" si="5"/>
        <v>15.083333333333334</v>
      </c>
      <c r="Q22" s="17">
        <f t="shared" si="1"/>
        <v>-7.9333333333333353</v>
      </c>
      <c r="R22" s="25">
        <f t="shared" si="2"/>
        <v>-1.9833333333333325</v>
      </c>
      <c r="S22" s="46"/>
    </row>
    <row r="23" spans="1:19" x14ac:dyDescent="0.3">
      <c r="A23" s="1">
        <v>22</v>
      </c>
      <c r="B23" s="2">
        <v>42</v>
      </c>
      <c r="C23" s="3">
        <v>23</v>
      </c>
      <c r="D23" s="4">
        <v>43929</v>
      </c>
      <c r="E23" s="5">
        <v>45064</v>
      </c>
      <c r="F23" s="6">
        <f t="shared" si="0"/>
        <v>-19</v>
      </c>
      <c r="H23" s="24">
        <v>43676</v>
      </c>
      <c r="I23" s="15">
        <v>7</v>
      </c>
      <c r="J23" s="25">
        <f t="shared" si="3"/>
        <v>17.183333333333334</v>
      </c>
      <c r="K23" s="32">
        <v>43929</v>
      </c>
      <c r="L23" s="16">
        <f>120+42</f>
        <v>162</v>
      </c>
      <c r="M23" s="33">
        <f t="shared" si="4"/>
        <v>25.716666666666669</v>
      </c>
      <c r="N23" s="41">
        <v>45064</v>
      </c>
      <c r="O23" s="18">
        <v>0</v>
      </c>
      <c r="P23" s="19">
        <f t="shared" si="5"/>
        <v>15.083333333333334</v>
      </c>
      <c r="Q23" s="17">
        <f t="shared" si="1"/>
        <v>-10.633333333333335</v>
      </c>
      <c r="R23" s="25">
        <f t="shared" si="2"/>
        <v>-2.0999999999999996</v>
      </c>
      <c r="S23" s="46"/>
    </row>
    <row r="24" spans="1:19" x14ac:dyDescent="0.3">
      <c r="A24" s="1">
        <v>23</v>
      </c>
      <c r="B24" s="2">
        <v>44</v>
      </c>
      <c r="C24" s="3">
        <v>22</v>
      </c>
      <c r="D24" s="4">
        <v>43930</v>
      </c>
      <c r="E24" s="5">
        <v>45065</v>
      </c>
      <c r="F24" s="6">
        <f t="shared" si="0"/>
        <v>-22</v>
      </c>
      <c r="H24" s="24">
        <v>43677</v>
      </c>
      <c r="I24" s="15">
        <v>68</v>
      </c>
      <c r="J24" s="25">
        <f t="shared" si="3"/>
        <v>18.316666666666666</v>
      </c>
      <c r="K24" s="32">
        <v>43930</v>
      </c>
      <c r="L24" s="16">
        <v>124</v>
      </c>
      <c r="M24" s="33">
        <f t="shared" si="4"/>
        <v>27.783333333333335</v>
      </c>
      <c r="N24" s="41">
        <v>45065</v>
      </c>
      <c r="O24" s="18">
        <v>0</v>
      </c>
      <c r="P24" s="19">
        <f t="shared" si="5"/>
        <v>15.083333333333334</v>
      </c>
      <c r="Q24" s="17">
        <f t="shared" si="1"/>
        <v>-12.700000000000001</v>
      </c>
      <c r="R24" s="25">
        <f t="shared" si="2"/>
        <v>-3.2333333333333325</v>
      </c>
      <c r="S24" s="46"/>
    </row>
    <row r="25" spans="1:19" x14ac:dyDescent="0.3">
      <c r="A25" s="1">
        <v>24</v>
      </c>
      <c r="B25" s="2">
        <v>43</v>
      </c>
      <c r="C25" s="3">
        <v>25</v>
      </c>
      <c r="D25" s="4">
        <v>43931</v>
      </c>
      <c r="E25" s="5">
        <v>45066</v>
      </c>
      <c r="F25" s="6">
        <f t="shared" si="0"/>
        <v>-18</v>
      </c>
      <c r="H25" s="24">
        <v>43678</v>
      </c>
      <c r="I25" s="15">
        <v>93</v>
      </c>
      <c r="J25" s="25">
        <f t="shared" si="3"/>
        <v>19.866666666666667</v>
      </c>
      <c r="K25" s="32">
        <v>43931</v>
      </c>
      <c r="L25" s="16">
        <v>0</v>
      </c>
      <c r="M25" s="33">
        <f t="shared" si="4"/>
        <v>27.783333333333335</v>
      </c>
      <c r="N25" s="41">
        <v>45066</v>
      </c>
      <c r="O25" s="18">
        <v>102</v>
      </c>
      <c r="P25" s="19">
        <f t="shared" si="5"/>
        <v>16.783333333333335</v>
      </c>
      <c r="Q25" s="17">
        <f t="shared" si="1"/>
        <v>-11</v>
      </c>
      <c r="R25" s="25">
        <f t="shared" si="2"/>
        <v>-3.0833333333333321</v>
      </c>
      <c r="S25" s="46"/>
    </row>
    <row r="26" spans="1:19" x14ac:dyDescent="0.3">
      <c r="A26" s="1">
        <v>25</v>
      </c>
      <c r="B26" s="2">
        <v>45</v>
      </c>
      <c r="C26" s="3">
        <v>24</v>
      </c>
      <c r="D26" s="4">
        <v>43932</v>
      </c>
      <c r="E26" s="5">
        <v>45067</v>
      </c>
      <c r="F26" s="6">
        <f t="shared" si="0"/>
        <v>-21</v>
      </c>
      <c r="H26" s="24">
        <v>43679</v>
      </c>
      <c r="I26" s="15">
        <v>110</v>
      </c>
      <c r="J26" s="25">
        <f t="shared" si="3"/>
        <v>21.7</v>
      </c>
      <c r="K26" s="32">
        <v>43932</v>
      </c>
      <c r="L26" s="16">
        <f>60+43</f>
        <v>103</v>
      </c>
      <c r="M26" s="33">
        <f t="shared" si="4"/>
        <v>29.5</v>
      </c>
      <c r="N26" s="41">
        <v>45067</v>
      </c>
      <c r="O26" s="18">
        <f>3*60+49</f>
        <v>229</v>
      </c>
      <c r="P26" s="19">
        <f t="shared" si="5"/>
        <v>20.6</v>
      </c>
      <c r="Q26" s="17">
        <f t="shared" si="1"/>
        <v>-8.8999999999999986</v>
      </c>
      <c r="R26" s="25">
        <f t="shared" si="2"/>
        <v>-1.0999999999999979</v>
      </c>
      <c r="S26" s="46"/>
    </row>
    <row r="27" spans="1:19" x14ac:dyDescent="0.3">
      <c r="A27" s="1">
        <v>26</v>
      </c>
      <c r="B27" s="2">
        <v>49</v>
      </c>
      <c r="C27" s="3">
        <v>23</v>
      </c>
      <c r="D27" s="4">
        <v>43933</v>
      </c>
      <c r="E27" s="5">
        <v>45068</v>
      </c>
      <c r="F27" s="6">
        <f t="shared" si="0"/>
        <v>-26</v>
      </c>
      <c r="H27" s="24">
        <v>43680</v>
      </c>
      <c r="I27" s="15">
        <v>0</v>
      </c>
      <c r="J27" s="25">
        <f t="shared" si="3"/>
        <v>21.7</v>
      </c>
      <c r="K27" s="32">
        <v>43933</v>
      </c>
      <c r="L27" s="16">
        <f>120+44</f>
        <v>164</v>
      </c>
      <c r="M27" s="33">
        <f t="shared" si="4"/>
        <v>32.233333333333334</v>
      </c>
      <c r="N27" s="41">
        <v>45068</v>
      </c>
      <c r="O27" s="18"/>
      <c r="P27" s="19">
        <f t="shared" si="5"/>
        <v>20.6</v>
      </c>
      <c r="Q27" s="17">
        <f t="shared" si="1"/>
        <v>-11.633333333333333</v>
      </c>
      <c r="R27" s="25">
        <f t="shared" si="2"/>
        <v>-1.0999999999999979</v>
      </c>
      <c r="S27" s="46"/>
    </row>
    <row r="28" spans="1:19" x14ac:dyDescent="0.3">
      <c r="A28" s="1">
        <v>27</v>
      </c>
      <c r="B28" s="2">
        <v>48</v>
      </c>
      <c r="C28" s="3">
        <v>30</v>
      </c>
      <c r="D28" s="4">
        <v>43934</v>
      </c>
      <c r="E28" s="5">
        <v>45069</v>
      </c>
      <c r="F28" s="6">
        <f t="shared" si="0"/>
        <v>-18</v>
      </c>
      <c r="H28" s="24">
        <v>43681</v>
      </c>
      <c r="I28" s="15">
        <v>38</v>
      </c>
      <c r="J28" s="25">
        <f t="shared" si="3"/>
        <v>22.333333333333332</v>
      </c>
      <c r="K28" s="32">
        <v>43934</v>
      </c>
      <c r="L28" s="16">
        <v>0</v>
      </c>
      <c r="M28" s="33">
        <f t="shared" si="4"/>
        <v>32.233333333333334</v>
      </c>
      <c r="N28" s="41">
        <v>45069</v>
      </c>
      <c r="O28" s="18">
        <v>0</v>
      </c>
      <c r="P28" s="19">
        <f t="shared" si="5"/>
        <v>20.6</v>
      </c>
      <c r="Q28" s="17">
        <f t="shared" si="1"/>
        <v>-11.633333333333333</v>
      </c>
      <c r="R28" s="25">
        <f t="shared" si="2"/>
        <v>-1.7333333333333307</v>
      </c>
      <c r="S28" s="46"/>
    </row>
    <row r="29" spans="1:19" x14ac:dyDescent="0.3">
      <c r="A29" s="1">
        <v>28</v>
      </c>
      <c r="B29" s="2">
        <v>46</v>
      </c>
      <c r="C29" s="3">
        <v>29</v>
      </c>
      <c r="D29" s="4">
        <v>43935</v>
      </c>
      <c r="E29" s="5">
        <v>45070</v>
      </c>
      <c r="F29" s="6">
        <f t="shared" si="0"/>
        <v>-17</v>
      </c>
      <c r="H29" s="24">
        <v>43682</v>
      </c>
      <c r="I29" s="15">
        <v>77</v>
      </c>
      <c r="J29" s="25">
        <f t="shared" si="3"/>
        <v>23.616666666666667</v>
      </c>
      <c r="K29" s="32">
        <v>43935</v>
      </c>
      <c r="L29" s="16">
        <v>0</v>
      </c>
      <c r="M29" s="33">
        <f t="shared" si="4"/>
        <v>32.233333333333334</v>
      </c>
      <c r="N29" s="41">
        <v>45070</v>
      </c>
      <c r="O29" s="18">
        <v>0</v>
      </c>
      <c r="P29" s="19">
        <f t="shared" si="5"/>
        <v>20.6</v>
      </c>
      <c r="Q29" s="17">
        <f t="shared" si="1"/>
        <v>-11.633333333333333</v>
      </c>
      <c r="R29" s="25">
        <f t="shared" si="2"/>
        <v>-3.0166666666666657</v>
      </c>
      <c r="S29" s="46"/>
    </row>
    <row r="30" spans="1:19" x14ac:dyDescent="0.3">
      <c r="A30" s="1">
        <v>29</v>
      </c>
      <c r="B30" s="2">
        <v>48</v>
      </c>
      <c r="C30" s="3">
        <v>29</v>
      </c>
      <c r="D30" s="4">
        <v>43936</v>
      </c>
      <c r="E30" s="5">
        <v>45071</v>
      </c>
      <c r="F30" s="6">
        <f t="shared" si="0"/>
        <v>-19</v>
      </c>
      <c r="H30" s="24">
        <v>43683</v>
      </c>
      <c r="I30" s="15">
        <v>83</v>
      </c>
      <c r="J30" s="25">
        <f t="shared" si="3"/>
        <v>25</v>
      </c>
      <c r="K30" s="32">
        <v>43936</v>
      </c>
      <c r="L30" s="16">
        <f>60+27</f>
        <v>87</v>
      </c>
      <c r="M30" s="33">
        <f t="shared" si="4"/>
        <v>33.683333333333337</v>
      </c>
      <c r="N30" s="41">
        <v>45071</v>
      </c>
      <c r="O30" s="18">
        <v>0</v>
      </c>
      <c r="P30" s="19">
        <f t="shared" si="5"/>
        <v>20.6</v>
      </c>
      <c r="Q30" s="17">
        <f t="shared" si="1"/>
        <v>-13.083333333333336</v>
      </c>
      <c r="R30" s="25">
        <f t="shared" si="2"/>
        <v>-4.3999999999999986</v>
      </c>
      <c r="S30" s="46"/>
    </row>
    <row r="31" spans="1:19" x14ac:dyDescent="0.3">
      <c r="A31" s="1">
        <v>30</v>
      </c>
      <c r="B31" s="2">
        <v>47</v>
      </c>
      <c r="C31" s="3">
        <v>28</v>
      </c>
      <c r="D31" s="4">
        <v>43937</v>
      </c>
      <c r="E31" s="5">
        <v>45072</v>
      </c>
      <c r="F31" s="6">
        <f t="shared" si="0"/>
        <v>-19</v>
      </c>
      <c r="H31" s="24">
        <v>43684</v>
      </c>
      <c r="I31" s="15">
        <v>99</v>
      </c>
      <c r="J31" s="25">
        <f t="shared" si="3"/>
        <v>26.65</v>
      </c>
      <c r="K31" s="32">
        <v>43937</v>
      </c>
      <c r="L31" s="16">
        <v>0</v>
      </c>
      <c r="M31" s="33">
        <f t="shared" si="4"/>
        <v>33.683333333333337</v>
      </c>
      <c r="N31" s="41">
        <v>45072</v>
      </c>
      <c r="O31" s="18">
        <v>0</v>
      </c>
      <c r="P31" s="19">
        <f t="shared" si="5"/>
        <v>20.6</v>
      </c>
      <c r="Q31" s="17">
        <f t="shared" si="1"/>
        <v>-13.083333333333336</v>
      </c>
      <c r="R31" s="25">
        <f t="shared" si="2"/>
        <v>-6.0499999999999972</v>
      </c>
      <c r="S31" s="46"/>
    </row>
    <row r="32" spans="1:19" x14ac:dyDescent="0.3">
      <c r="A32" s="1">
        <v>31</v>
      </c>
      <c r="B32" s="2">
        <v>50</v>
      </c>
      <c r="C32" s="3">
        <v>27</v>
      </c>
      <c r="D32" s="4">
        <v>43938</v>
      </c>
      <c r="E32" s="5">
        <v>45073</v>
      </c>
      <c r="F32" s="6">
        <f t="shared" si="0"/>
        <v>-23</v>
      </c>
      <c r="H32" s="24">
        <v>43685</v>
      </c>
      <c r="I32" s="15">
        <v>0</v>
      </c>
      <c r="J32" s="25">
        <f t="shared" si="3"/>
        <v>26.65</v>
      </c>
      <c r="K32" s="32">
        <v>43938</v>
      </c>
      <c r="L32" s="16">
        <f>120+12</f>
        <v>132</v>
      </c>
      <c r="M32" s="33">
        <f t="shared" si="4"/>
        <v>35.88333333333334</v>
      </c>
      <c r="N32" s="41">
        <v>45073</v>
      </c>
      <c r="O32" s="18">
        <v>0</v>
      </c>
      <c r="P32" s="19">
        <f t="shared" si="5"/>
        <v>20.6</v>
      </c>
      <c r="Q32" s="17">
        <f t="shared" si="1"/>
        <v>-15.283333333333339</v>
      </c>
      <c r="R32" s="25">
        <f t="shared" si="2"/>
        <v>-6.0499999999999972</v>
      </c>
      <c r="S32" s="46"/>
    </row>
    <row r="33" spans="1:19" x14ac:dyDescent="0.3">
      <c r="A33" s="1">
        <v>32</v>
      </c>
      <c r="B33" s="2">
        <v>51</v>
      </c>
      <c r="C33" s="3">
        <v>31</v>
      </c>
      <c r="D33" s="4">
        <v>43939</v>
      </c>
      <c r="E33" s="5">
        <v>45074</v>
      </c>
      <c r="F33" s="6">
        <f t="shared" si="0"/>
        <v>-20</v>
      </c>
      <c r="H33" s="24">
        <v>43686</v>
      </c>
      <c r="I33" s="15">
        <v>89</v>
      </c>
      <c r="J33" s="25">
        <f t="shared" si="3"/>
        <v>28.133333333333333</v>
      </c>
      <c r="K33" s="32">
        <v>43939</v>
      </c>
      <c r="L33" s="16">
        <v>76</v>
      </c>
      <c r="M33" s="33">
        <f t="shared" si="4"/>
        <v>37.150000000000006</v>
      </c>
      <c r="N33" s="41">
        <v>45074</v>
      </c>
      <c r="O33" s="18">
        <v>135</v>
      </c>
      <c r="P33" s="19">
        <f t="shared" si="5"/>
        <v>22.85</v>
      </c>
      <c r="Q33" s="17">
        <f t="shared" si="1"/>
        <v>-14.300000000000004</v>
      </c>
      <c r="R33" s="25">
        <f t="shared" si="2"/>
        <v>-5.2833333333333314</v>
      </c>
      <c r="S33" s="46"/>
    </row>
    <row r="34" spans="1:19" x14ac:dyDescent="0.3">
      <c r="A34" s="1">
        <v>33</v>
      </c>
      <c r="B34" s="2">
        <v>50</v>
      </c>
      <c r="C34" s="3">
        <v>34</v>
      </c>
      <c r="D34" s="4">
        <v>43940</v>
      </c>
      <c r="E34" s="5">
        <v>45075</v>
      </c>
      <c r="F34" s="6">
        <f t="shared" si="0"/>
        <v>-16</v>
      </c>
      <c r="H34" s="24">
        <v>43687</v>
      </c>
      <c r="I34" s="15">
        <v>170</v>
      </c>
      <c r="J34" s="25">
        <f t="shared" si="3"/>
        <v>30.966666666666665</v>
      </c>
      <c r="K34" s="32">
        <v>43940</v>
      </c>
      <c r="L34" s="16">
        <v>0</v>
      </c>
      <c r="M34" s="33">
        <f t="shared" si="4"/>
        <v>37.150000000000006</v>
      </c>
      <c r="N34" s="41">
        <v>45075</v>
      </c>
      <c r="O34" s="18">
        <v>169</v>
      </c>
      <c r="P34" s="19">
        <f t="shared" si="5"/>
        <v>25.666666666666668</v>
      </c>
      <c r="Q34" s="17">
        <f t="shared" si="1"/>
        <v>-11.483333333333338</v>
      </c>
      <c r="R34" s="25">
        <f t="shared" si="2"/>
        <v>-5.2999999999999972</v>
      </c>
      <c r="S34" s="46"/>
    </row>
    <row r="35" spans="1:19" x14ac:dyDescent="0.3">
      <c r="A35" s="1">
        <v>34</v>
      </c>
      <c r="B35" s="2">
        <v>52</v>
      </c>
      <c r="C35" s="3">
        <v>33</v>
      </c>
      <c r="D35" s="4">
        <v>43941</v>
      </c>
      <c r="E35" s="5">
        <v>45076</v>
      </c>
      <c r="F35" s="6">
        <f t="shared" si="0"/>
        <v>-19</v>
      </c>
      <c r="H35" s="24">
        <v>43688</v>
      </c>
      <c r="I35" s="15">
        <v>0</v>
      </c>
      <c r="J35" s="25">
        <f t="shared" si="3"/>
        <v>30.966666666666665</v>
      </c>
      <c r="K35" s="32">
        <v>43941</v>
      </c>
      <c r="L35" s="16">
        <v>112</v>
      </c>
      <c r="M35" s="33">
        <f t="shared" si="4"/>
        <v>39.016666666666673</v>
      </c>
      <c r="N35" s="41">
        <v>45076</v>
      </c>
      <c r="O35" s="18">
        <v>0</v>
      </c>
      <c r="P35" s="19">
        <f t="shared" si="5"/>
        <v>25.666666666666668</v>
      </c>
      <c r="Q35" s="17">
        <f t="shared" si="1"/>
        <v>-13.350000000000005</v>
      </c>
      <c r="R35" s="25">
        <f t="shared" si="2"/>
        <v>-5.2999999999999972</v>
      </c>
      <c r="S35" s="46"/>
    </row>
    <row r="36" spans="1:19" x14ac:dyDescent="0.3">
      <c r="A36" s="1">
        <v>35</v>
      </c>
      <c r="B36" s="2">
        <v>54</v>
      </c>
      <c r="C36" s="3">
        <v>36</v>
      </c>
      <c r="D36" s="4">
        <v>43942</v>
      </c>
      <c r="E36" s="5">
        <v>45077</v>
      </c>
      <c r="F36" s="6">
        <f t="shared" si="0"/>
        <v>-18</v>
      </c>
      <c r="H36" s="24">
        <v>43689</v>
      </c>
      <c r="I36" s="15">
        <v>0</v>
      </c>
      <c r="J36" s="25">
        <f t="shared" si="3"/>
        <v>30.966666666666665</v>
      </c>
      <c r="K36" s="32">
        <v>43942</v>
      </c>
      <c r="L36" s="16">
        <v>119</v>
      </c>
      <c r="M36" s="33">
        <f t="shared" si="4"/>
        <v>41.000000000000007</v>
      </c>
      <c r="N36" s="41">
        <v>45077</v>
      </c>
      <c r="O36" s="18">
        <v>121</v>
      </c>
      <c r="P36" s="19">
        <f t="shared" si="5"/>
        <v>27.683333333333334</v>
      </c>
      <c r="Q36" s="17">
        <f t="shared" si="1"/>
        <v>-13.316666666666674</v>
      </c>
      <c r="R36" s="25">
        <f t="shared" si="2"/>
        <v>-3.2833333333333314</v>
      </c>
      <c r="S36" s="46"/>
    </row>
    <row r="37" spans="1:19" x14ac:dyDescent="0.3">
      <c r="A37" s="1">
        <v>36</v>
      </c>
      <c r="B37" s="2">
        <v>54</v>
      </c>
      <c r="C37" s="3">
        <v>35</v>
      </c>
      <c r="D37" s="4">
        <v>43943</v>
      </c>
      <c r="E37" s="5">
        <v>45078</v>
      </c>
      <c r="F37" s="6">
        <f t="shared" si="0"/>
        <v>-19</v>
      </c>
      <c r="H37" s="24">
        <v>43690</v>
      </c>
      <c r="I37" s="15">
        <v>0</v>
      </c>
      <c r="J37" s="25">
        <f t="shared" si="3"/>
        <v>30.966666666666665</v>
      </c>
      <c r="K37" s="32">
        <v>43943</v>
      </c>
      <c r="L37" s="16">
        <v>13</v>
      </c>
      <c r="M37" s="33">
        <f t="shared" si="4"/>
        <v>41.216666666666676</v>
      </c>
      <c r="N37" s="41">
        <v>45078</v>
      </c>
      <c r="O37" s="18">
        <v>0</v>
      </c>
      <c r="P37" s="19">
        <f t="shared" si="5"/>
        <v>27.683333333333334</v>
      </c>
      <c r="Q37" s="17">
        <f t="shared" si="1"/>
        <v>-13.533333333333342</v>
      </c>
      <c r="R37" s="25">
        <f t="shared" si="2"/>
        <v>-3.2833333333333314</v>
      </c>
      <c r="S37" s="46"/>
    </row>
    <row r="38" spans="1:19" x14ac:dyDescent="0.3">
      <c r="A38" s="1">
        <v>37</v>
      </c>
      <c r="B38" s="2">
        <v>58</v>
      </c>
      <c r="C38" s="3">
        <v>37</v>
      </c>
      <c r="D38" s="4">
        <v>43944</v>
      </c>
      <c r="E38" s="5">
        <v>45079</v>
      </c>
      <c r="F38" s="6">
        <f t="shared" si="0"/>
        <v>-21</v>
      </c>
      <c r="H38" s="24">
        <v>43691</v>
      </c>
      <c r="I38" s="15">
        <v>49</v>
      </c>
      <c r="J38" s="25">
        <f t="shared" si="3"/>
        <v>31.783333333333331</v>
      </c>
      <c r="K38" s="32">
        <v>43944</v>
      </c>
      <c r="L38" s="16">
        <v>141</v>
      </c>
      <c r="M38" s="33">
        <f t="shared" si="4"/>
        <v>43.566666666666677</v>
      </c>
      <c r="N38" s="41">
        <v>45079</v>
      </c>
      <c r="O38" s="18">
        <v>100</v>
      </c>
      <c r="P38" s="19">
        <f t="shared" si="5"/>
        <v>29.35</v>
      </c>
      <c r="Q38" s="17">
        <f t="shared" si="1"/>
        <v>-14.216666666666676</v>
      </c>
      <c r="R38" s="25">
        <f t="shared" si="2"/>
        <v>-2.43333333333333</v>
      </c>
      <c r="S38" s="46"/>
    </row>
    <row r="39" spans="1:19" x14ac:dyDescent="0.3">
      <c r="A39" s="1">
        <v>38</v>
      </c>
      <c r="B39" s="2">
        <v>62</v>
      </c>
      <c r="C39" s="3">
        <v>39</v>
      </c>
      <c r="D39" s="4">
        <v>43945</v>
      </c>
      <c r="E39" s="5">
        <v>45080</v>
      </c>
      <c r="F39" s="6">
        <f t="shared" si="0"/>
        <v>-23</v>
      </c>
      <c r="H39" s="24">
        <v>43692</v>
      </c>
      <c r="I39" s="15">
        <v>69</v>
      </c>
      <c r="J39" s="25">
        <f t="shared" si="3"/>
        <v>32.93333333333333</v>
      </c>
      <c r="K39" s="32">
        <v>43945</v>
      </c>
      <c r="L39" s="16">
        <f>120+58</f>
        <v>178</v>
      </c>
      <c r="M39" s="33">
        <f t="shared" si="4"/>
        <v>46.533333333333346</v>
      </c>
      <c r="N39" s="41">
        <v>45080</v>
      </c>
      <c r="O39" s="18">
        <v>125</v>
      </c>
      <c r="P39" s="19">
        <f t="shared" si="5"/>
        <v>31.433333333333334</v>
      </c>
      <c r="Q39" s="17">
        <f t="shared" si="1"/>
        <v>-15.100000000000012</v>
      </c>
      <c r="R39" s="25">
        <f t="shared" si="2"/>
        <v>-1.4999999999999964</v>
      </c>
      <c r="S39" s="46"/>
    </row>
    <row r="40" spans="1:19" x14ac:dyDescent="0.3">
      <c r="A40" s="1">
        <v>39</v>
      </c>
      <c r="B40" s="2">
        <v>61</v>
      </c>
      <c r="D40" s="4">
        <v>43946</v>
      </c>
      <c r="E40" s="5">
        <v>45081</v>
      </c>
      <c r="F40" s="6">
        <f t="shared" si="0"/>
        <v>-61</v>
      </c>
      <c r="H40" s="24">
        <v>43693</v>
      </c>
      <c r="I40" s="15">
        <v>0</v>
      </c>
      <c r="J40" s="25">
        <f t="shared" si="3"/>
        <v>32.93333333333333</v>
      </c>
      <c r="K40" s="32">
        <v>43946</v>
      </c>
      <c r="L40" s="16">
        <v>0</v>
      </c>
      <c r="M40" s="33">
        <f t="shared" si="4"/>
        <v>46.533333333333346</v>
      </c>
      <c r="N40" s="41">
        <v>45081</v>
      </c>
      <c r="O40" s="18">
        <v>0</v>
      </c>
      <c r="P40" s="19">
        <f t="shared" si="5"/>
        <v>31.433333333333334</v>
      </c>
      <c r="Q40" s="17">
        <f t="shared" si="1"/>
        <v>-15.100000000000012</v>
      </c>
      <c r="R40" s="25">
        <f t="shared" si="2"/>
        <v>-1.4999999999999964</v>
      </c>
      <c r="S40" s="46"/>
    </row>
    <row r="41" spans="1:19" x14ac:dyDescent="0.3">
      <c r="A41" s="1">
        <v>40</v>
      </c>
      <c r="B41" s="2">
        <v>62</v>
      </c>
      <c r="D41" s="4">
        <v>43947</v>
      </c>
      <c r="E41" s="5">
        <v>45082</v>
      </c>
      <c r="F41" s="6">
        <f t="shared" si="0"/>
        <v>-62</v>
      </c>
      <c r="H41" s="24">
        <v>43694</v>
      </c>
      <c r="I41" s="15">
        <v>74</v>
      </c>
      <c r="J41" s="25">
        <f t="shared" si="3"/>
        <v>34.166666666666664</v>
      </c>
      <c r="K41" s="32">
        <v>43947</v>
      </c>
      <c r="L41" s="16">
        <v>83</v>
      </c>
      <c r="M41" s="33">
        <f t="shared" si="4"/>
        <v>47.916666666666679</v>
      </c>
      <c r="N41" s="41">
        <v>45082</v>
      </c>
      <c r="O41" s="18">
        <v>183</v>
      </c>
      <c r="P41" s="19">
        <f t="shared" si="5"/>
        <v>34.483333333333334</v>
      </c>
      <c r="Q41" s="17">
        <f t="shared" si="1"/>
        <v>-13.433333333333344</v>
      </c>
      <c r="R41" s="25">
        <f t="shared" si="2"/>
        <v>0.31666666666666998</v>
      </c>
      <c r="S41" s="46"/>
    </row>
    <row r="42" spans="1:19" x14ac:dyDescent="0.3">
      <c r="A42" s="1">
        <v>41</v>
      </c>
      <c r="B42" s="2">
        <v>65</v>
      </c>
      <c r="D42" s="4">
        <v>43948</v>
      </c>
      <c r="E42" s="5">
        <v>45083</v>
      </c>
      <c r="F42" s="6">
        <f t="shared" si="0"/>
        <v>-65</v>
      </c>
      <c r="H42" s="24">
        <v>43695</v>
      </c>
      <c r="I42" s="15">
        <v>97</v>
      </c>
      <c r="J42" s="25">
        <f t="shared" si="3"/>
        <v>35.783333333333331</v>
      </c>
      <c r="K42" s="32">
        <v>43948</v>
      </c>
      <c r="L42" s="16">
        <v>128</v>
      </c>
      <c r="M42" s="33">
        <f t="shared" si="4"/>
        <v>50.050000000000011</v>
      </c>
      <c r="N42" s="41">
        <v>45083</v>
      </c>
      <c r="O42" s="18">
        <v>0</v>
      </c>
      <c r="P42" s="19">
        <f t="shared" si="5"/>
        <v>34.483333333333334</v>
      </c>
      <c r="Q42" s="17">
        <f t="shared" si="1"/>
        <v>-15.566666666666677</v>
      </c>
      <c r="R42" s="25">
        <f t="shared" si="2"/>
        <v>-1.2999999999999972</v>
      </c>
      <c r="S42" s="46"/>
    </row>
    <row r="43" spans="1:19" x14ac:dyDescent="0.3">
      <c r="A43" s="1">
        <v>42</v>
      </c>
      <c r="B43" s="2">
        <v>67</v>
      </c>
      <c r="D43" s="4">
        <v>43949</v>
      </c>
      <c r="E43" s="5">
        <v>45084</v>
      </c>
      <c r="F43" s="6">
        <f t="shared" si="0"/>
        <v>-67</v>
      </c>
      <c r="H43" s="24">
        <v>43696</v>
      </c>
      <c r="I43" s="15">
        <v>0</v>
      </c>
      <c r="J43" s="25">
        <f t="shared" si="3"/>
        <v>35.783333333333331</v>
      </c>
      <c r="K43" s="32">
        <v>43949</v>
      </c>
      <c r="L43" s="16">
        <v>145</v>
      </c>
      <c r="M43" s="33">
        <f t="shared" si="4"/>
        <v>52.466666666666676</v>
      </c>
      <c r="N43" s="41">
        <v>45084</v>
      </c>
      <c r="O43" s="18">
        <v>0</v>
      </c>
      <c r="P43" s="19">
        <f t="shared" si="5"/>
        <v>34.483333333333334</v>
      </c>
      <c r="Q43" s="17">
        <f t="shared" si="1"/>
        <v>-17.983333333333341</v>
      </c>
      <c r="R43" s="25">
        <f t="shared" si="2"/>
        <v>-1.2999999999999972</v>
      </c>
      <c r="S43" s="47"/>
    </row>
    <row r="44" spans="1:19" x14ac:dyDescent="0.3">
      <c r="A44" s="1">
        <v>43</v>
      </c>
      <c r="B44" s="2">
        <v>66</v>
      </c>
      <c r="D44" s="4">
        <v>43950</v>
      </c>
      <c r="E44" s="5">
        <v>45085</v>
      </c>
      <c r="F44" s="6">
        <f t="shared" si="0"/>
        <v>-66</v>
      </c>
      <c r="H44" s="24">
        <v>43697</v>
      </c>
      <c r="I44" s="15">
        <v>0</v>
      </c>
      <c r="J44" s="25">
        <f t="shared" si="3"/>
        <v>35.783333333333331</v>
      </c>
      <c r="K44" s="32">
        <v>43950</v>
      </c>
      <c r="L44" s="16">
        <v>0</v>
      </c>
      <c r="M44" s="33">
        <f t="shared" si="4"/>
        <v>52.466666666666676</v>
      </c>
      <c r="N44" s="41">
        <v>45085</v>
      </c>
      <c r="O44" s="18">
        <v>132</v>
      </c>
      <c r="P44" s="19">
        <f t="shared" si="5"/>
        <v>36.683333333333337</v>
      </c>
      <c r="Q44" s="17">
        <f t="shared" si="1"/>
        <v>-15.783333333333339</v>
      </c>
      <c r="R44" s="25">
        <f t="shared" si="2"/>
        <v>0.90000000000000568</v>
      </c>
      <c r="S44" s="47"/>
    </row>
    <row r="45" spans="1:19" x14ac:dyDescent="0.3">
      <c r="A45" s="1">
        <v>44</v>
      </c>
      <c r="B45" s="2">
        <v>67</v>
      </c>
      <c r="D45" s="4">
        <v>43951</v>
      </c>
      <c r="E45" s="5">
        <v>45086</v>
      </c>
      <c r="F45" s="6">
        <f t="shared" si="0"/>
        <v>-67</v>
      </c>
      <c r="H45" s="24">
        <v>43698</v>
      </c>
      <c r="I45" s="15">
        <v>0</v>
      </c>
      <c r="J45" s="25">
        <f t="shared" si="3"/>
        <v>35.783333333333331</v>
      </c>
      <c r="K45" s="32">
        <v>43951</v>
      </c>
      <c r="L45" s="16">
        <v>74</v>
      </c>
      <c r="M45" s="33">
        <f t="shared" si="4"/>
        <v>53.70000000000001</v>
      </c>
      <c r="N45" s="41">
        <v>45086</v>
      </c>
      <c r="O45" s="18">
        <v>114</v>
      </c>
      <c r="P45" s="19">
        <f t="shared" si="5"/>
        <v>38.583333333333336</v>
      </c>
      <c r="Q45" s="17">
        <f t="shared" si="1"/>
        <v>-15.116666666666674</v>
      </c>
      <c r="R45" s="25">
        <f t="shared" si="2"/>
        <v>2.8000000000000043</v>
      </c>
      <c r="S45" s="47"/>
    </row>
    <row r="46" spans="1:19" x14ac:dyDescent="0.3">
      <c r="A46" s="1">
        <v>45</v>
      </c>
      <c r="B46" s="2">
        <v>67</v>
      </c>
      <c r="D46" s="4">
        <v>43952</v>
      </c>
      <c r="E46" s="5">
        <v>45087</v>
      </c>
      <c r="F46" s="6">
        <f t="shared" si="0"/>
        <v>-67</v>
      </c>
      <c r="H46" s="24">
        <v>43699</v>
      </c>
      <c r="I46" s="15">
        <v>58</v>
      </c>
      <c r="J46" s="25">
        <f t="shared" si="3"/>
        <v>36.75</v>
      </c>
      <c r="K46" s="32">
        <v>43952</v>
      </c>
      <c r="L46" s="16">
        <v>73</v>
      </c>
      <c r="M46" s="33">
        <f t="shared" si="4"/>
        <v>54.916666666666679</v>
      </c>
      <c r="N46" s="41">
        <v>45087</v>
      </c>
      <c r="O46" s="18">
        <v>0</v>
      </c>
      <c r="P46" s="19">
        <f t="shared" si="5"/>
        <v>38.583333333333336</v>
      </c>
      <c r="Q46" s="17">
        <f t="shared" si="1"/>
        <v>-16.333333333333343</v>
      </c>
      <c r="R46" s="25">
        <f t="shared" si="2"/>
        <v>1.8333333333333357</v>
      </c>
      <c r="S46" s="47"/>
    </row>
    <row r="47" spans="1:19" x14ac:dyDescent="0.3">
      <c r="A47" s="1">
        <v>46</v>
      </c>
      <c r="B47" s="2">
        <v>68</v>
      </c>
      <c r="D47" s="4">
        <v>43953</v>
      </c>
      <c r="E47" s="5">
        <v>45088</v>
      </c>
      <c r="F47" s="6">
        <f t="shared" si="0"/>
        <v>-68</v>
      </c>
      <c r="H47" s="24">
        <v>43700</v>
      </c>
      <c r="I47" s="15">
        <v>20</v>
      </c>
      <c r="J47" s="25">
        <f t="shared" si="3"/>
        <v>37.083333333333336</v>
      </c>
      <c r="K47" s="32">
        <v>43953</v>
      </c>
      <c r="L47" s="16">
        <f>32+60+36</f>
        <v>128</v>
      </c>
      <c r="M47" s="33">
        <f t="shared" si="4"/>
        <v>57.050000000000011</v>
      </c>
      <c r="N47" s="41">
        <v>45088</v>
      </c>
      <c r="O47" s="18">
        <v>81</v>
      </c>
      <c r="P47" s="19">
        <f t="shared" si="5"/>
        <v>39.933333333333337</v>
      </c>
      <c r="Q47" s="17">
        <f t="shared" si="1"/>
        <v>-17.116666666666674</v>
      </c>
      <c r="R47" s="25">
        <f t="shared" si="2"/>
        <v>2.8500000000000014</v>
      </c>
      <c r="S47" s="47"/>
    </row>
    <row r="48" spans="1:19" x14ac:dyDescent="0.3">
      <c r="A48" s="1">
        <v>47</v>
      </c>
      <c r="B48" s="2">
        <v>67</v>
      </c>
      <c r="D48" s="4">
        <v>43954</v>
      </c>
      <c r="E48" s="5">
        <v>45089</v>
      </c>
      <c r="F48" s="6">
        <f t="shared" si="0"/>
        <v>-67</v>
      </c>
      <c r="H48" s="24">
        <v>43701</v>
      </c>
      <c r="I48" s="20">
        <v>57</v>
      </c>
      <c r="J48" s="25">
        <f t="shared" si="3"/>
        <v>38.033333333333339</v>
      </c>
      <c r="K48" s="32">
        <v>43954</v>
      </c>
      <c r="L48" s="16">
        <v>0</v>
      </c>
      <c r="M48" s="33">
        <f t="shared" si="4"/>
        <v>57.050000000000011</v>
      </c>
      <c r="N48" s="41">
        <v>45089</v>
      </c>
      <c r="O48" s="18">
        <v>0</v>
      </c>
      <c r="P48" s="19">
        <f t="shared" si="5"/>
        <v>39.933333333333337</v>
      </c>
      <c r="Q48" s="17">
        <f t="shared" si="1"/>
        <v>-17.116666666666674</v>
      </c>
      <c r="R48" s="25">
        <f t="shared" si="2"/>
        <v>1.8999999999999986</v>
      </c>
      <c r="S48" s="10"/>
    </row>
    <row r="49" spans="1:18" x14ac:dyDescent="0.3">
      <c r="A49" s="1">
        <v>48</v>
      </c>
      <c r="B49" s="2">
        <v>68</v>
      </c>
      <c r="D49" s="4">
        <v>43955</v>
      </c>
      <c r="E49" s="5">
        <v>45090</v>
      </c>
      <c r="F49" s="6">
        <f t="shared" si="0"/>
        <v>-68</v>
      </c>
      <c r="H49" s="24">
        <v>43702</v>
      </c>
      <c r="I49" s="15">
        <v>0</v>
      </c>
      <c r="J49" s="25">
        <f t="shared" si="3"/>
        <v>38.033333333333339</v>
      </c>
      <c r="K49" s="32">
        <v>43955</v>
      </c>
      <c r="L49" s="16">
        <f>59+58</f>
        <v>117</v>
      </c>
      <c r="M49" s="33">
        <f t="shared" si="4"/>
        <v>59.000000000000014</v>
      </c>
      <c r="N49" s="41">
        <v>45090</v>
      </c>
      <c r="O49" s="18">
        <v>0</v>
      </c>
      <c r="P49" s="19">
        <f t="shared" si="5"/>
        <v>39.933333333333337</v>
      </c>
      <c r="Q49" s="17">
        <f t="shared" si="1"/>
        <v>-19.066666666666677</v>
      </c>
      <c r="R49" s="25">
        <f t="shared" si="2"/>
        <v>1.8999999999999986</v>
      </c>
    </row>
    <row r="50" spans="1:18" x14ac:dyDescent="0.3">
      <c r="A50" s="1">
        <v>49</v>
      </c>
      <c r="B50" s="2">
        <v>67</v>
      </c>
      <c r="D50" s="4">
        <v>43956</v>
      </c>
      <c r="E50" s="5">
        <v>45091</v>
      </c>
      <c r="F50" s="6">
        <f t="shared" si="0"/>
        <v>-67</v>
      </c>
      <c r="H50" s="24">
        <v>43703</v>
      </c>
      <c r="I50" s="15">
        <v>0</v>
      </c>
      <c r="J50" s="25">
        <f t="shared" si="3"/>
        <v>38.033333333333339</v>
      </c>
      <c r="K50" s="32">
        <v>43956</v>
      </c>
      <c r="L50" s="16">
        <v>19</v>
      </c>
      <c r="M50" s="33">
        <f t="shared" si="4"/>
        <v>59.316666666666684</v>
      </c>
      <c r="N50" s="41">
        <v>45091</v>
      </c>
      <c r="O50" s="18">
        <v>0</v>
      </c>
      <c r="P50" s="19">
        <f t="shared" si="5"/>
        <v>39.933333333333337</v>
      </c>
      <c r="Q50" s="17">
        <f t="shared" si="1"/>
        <v>-19.383333333333347</v>
      </c>
      <c r="R50" s="25">
        <f t="shared" si="2"/>
        <v>1.8999999999999986</v>
      </c>
    </row>
    <row r="51" spans="1:18" x14ac:dyDescent="0.3">
      <c r="A51" s="1">
        <v>50</v>
      </c>
      <c r="B51" s="2">
        <v>65</v>
      </c>
      <c r="D51" s="4">
        <v>43957</v>
      </c>
      <c r="E51" s="5">
        <v>45092</v>
      </c>
      <c r="F51" s="6">
        <f t="shared" si="0"/>
        <v>-65</v>
      </c>
      <c r="H51" s="24">
        <v>43704</v>
      </c>
      <c r="I51" s="15">
        <v>0</v>
      </c>
      <c r="J51" s="25">
        <f t="shared" si="3"/>
        <v>38.033333333333339</v>
      </c>
      <c r="K51" s="32">
        <v>43957</v>
      </c>
      <c r="L51" s="16">
        <v>0</v>
      </c>
      <c r="M51" s="33">
        <f t="shared" si="4"/>
        <v>59.316666666666684</v>
      </c>
      <c r="N51" s="41">
        <v>45092</v>
      </c>
      <c r="O51" s="18">
        <v>0</v>
      </c>
      <c r="P51" s="19">
        <f t="shared" si="5"/>
        <v>39.933333333333337</v>
      </c>
      <c r="Q51" s="17">
        <f t="shared" si="1"/>
        <v>-19.383333333333347</v>
      </c>
      <c r="R51" s="25">
        <f t="shared" si="2"/>
        <v>1.8999999999999986</v>
      </c>
    </row>
    <row r="52" spans="1:18" x14ac:dyDescent="0.3">
      <c r="A52" s="1">
        <v>51</v>
      </c>
      <c r="B52" s="2">
        <v>66</v>
      </c>
      <c r="D52" s="4">
        <v>43958</v>
      </c>
      <c r="E52" s="5">
        <v>45093</v>
      </c>
      <c r="F52" s="6">
        <f t="shared" si="0"/>
        <v>-66</v>
      </c>
      <c r="H52" s="24">
        <v>43705</v>
      </c>
      <c r="I52" s="15">
        <v>0</v>
      </c>
      <c r="J52" s="25">
        <f t="shared" si="3"/>
        <v>38.033333333333339</v>
      </c>
      <c r="K52" s="32">
        <v>43958</v>
      </c>
      <c r="L52" s="16">
        <v>93</v>
      </c>
      <c r="M52" s="33">
        <f t="shared" si="4"/>
        <v>60.866666666666681</v>
      </c>
      <c r="N52" s="41">
        <v>45093</v>
      </c>
      <c r="O52" s="18">
        <v>0</v>
      </c>
      <c r="P52" s="19">
        <f t="shared" si="5"/>
        <v>39.933333333333337</v>
      </c>
      <c r="Q52" s="17">
        <f t="shared" si="1"/>
        <v>-20.933333333333344</v>
      </c>
      <c r="R52" s="25">
        <f t="shared" si="2"/>
        <v>1.8999999999999986</v>
      </c>
    </row>
    <row r="53" spans="1:18" x14ac:dyDescent="0.3">
      <c r="A53" s="1">
        <v>52</v>
      </c>
      <c r="B53" s="2">
        <v>70</v>
      </c>
      <c r="D53" s="4">
        <v>43959</v>
      </c>
      <c r="E53" s="5">
        <v>45094</v>
      </c>
      <c r="F53" s="6">
        <f t="shared" si="0"/>
        <v>-70</v>
      </c>
      <c r="H53" s="24">
        <v>43706</v>
      </c>
      <c r="I53" s="15">
        <v>0</v>
      </c>
      <c r="J53" s="25">
        <f t="shared" si="3"/>
        <v>38.033333333333339</v>
      </c>
      <c r="K53" s="32">
        <v>43959</v>
      </c>
      <c r="L53" s="16">
        <v>165</v>
      </c>
      <c r="M53" s="33">
        <f t="shared" si="4"/>
        <v>63.616666666666681</v>
      </c>
      <c r="N53" s="41">
        <v>45094</v>
      </c>
      <c r="O53" s="18">
        <v>0</v>
      </c>
      <c r="P53" s="19">
        <f t="shared" si="5"/>
        <v>39.933333333333337</v>
      </c>
      <c r="Q53" s="17">
        <f t="shared" si="1"/>
        <v>-23.683333333333344</v>
      </c>
      <c r="R53" s="25">
        <f t="shared" si="2"/>
        <v>1.8999999999999986</v>
      </c>
    </row>
    <row r="54" spans="1:18" x14ac:dyDescent="0.3">
      <c r="A54" s="1">
        <v>53</v>
      </c>
      <c r="B54" s="2">
        <v>73</v>
      </c>
      <c r="D54" s="4">
        <v>43960</v>
      </c>
      <c r="E54" s="5">
        <v>45095</v>
      </c>
      <c r="F54" s="6">
        <f t="shared" si="0"/>
        <v>-73</v>
      </c>
      <c r="H54" s="24">
        <v>43707</v>
      </c>
      <c r="I54" s="15">
        <v>0</v>
      </c>
      <c r="J54" s="25">
        <f t="shared" si="3"/>
        <v>38.033333333333339</v>
      </c>
      <c r="K54" s="32">
        <v>43960</v>
      </c>
      <c r="L54" s="16">
        <v>168</v>
      </c>
      <c r="M54" s="33">
        <f t="shared" si="4"/>
        <v>66.416666666666686</v>
      </c>
      <c r="N54" s="41">
        <v>45095</v>
      </c>
      <c r="O54" s="18">
        <v>0</v>
      </c>
      <c r="P54" s="19">
        <f t="shared" si="5"/>
        <v>39.933333333333337</v>
      </c>
      <c r="Q54" s="17">
        <f t="shared" si="1"/>
        <v>-26.483333333333348</v>
      </c>
      <c r="R54" s="25">
        <f t="shared" si="2"/>
        <v>1.8999999999999986</v>
      </c>
    </row>
    <row r="55" spans="1:18" x14ac:dyDescent="0.3">
      <c r="A55" s="1">
        <v>54</v>
      </c>
      <c r="B55" s="2">
        <v>74</v>
      </c>
      <c r="D55" s="4">
        <v>43961</v>
      </c>
      <c r="E55" s="5">
        <v>45096</v>
      </c>
      <c r="F55" s="6">
        <f t="shared" si="0"/>
        <v>-74</v>
      </c>
      <c r="H55" s="24">
        <v>43708</v>
      </c>
      <c r="I55" s="15">
        <v>0</v>
      </c>
      <c r="J55" s="25">
        <f t="shared" si="3"/>
        <v>38.033333333333339</v>
      </c>
      <c r="K55" s="32">
        <v>43961</v>
      </c>
      <c r="L55" s="16">
        <v>89</v>
      </c>
      <c r="M55" s="33">
        <f t="shared" si="4"/>
        <v>67.90000000000002</v>
      </c>
      <c r="N55" s="41">
        <v>45096</v>
      </c>
      <c r="O55" s="18">
        <v>0</v>
      </c>
      <c r="P55" s="19">
        <f t="shared" si="5"/>
        <v>39.933333333333337</v>
      </c>
      <c r="Q55" s="17">
        <f t="shared" si="1"/>
        <v>-27.966666666666683</v>
      </c>
      <c r="R55" s="25">
        <f t="shared" si="2"/>
        <v>1.8999999999999986</v>
      </c>
    </row>
    <row r="56" spans="1:18" x14ac:dyDescent="0.3">
      <c r="A56" s="1">
        <v>55</v>
      </c>
      <c r="B56" s="2">
        <v>72</v>
      </c>
      <c r="D56" s="4">
        <v>43962</v>
      </c>
      <c r="E56" s="5">
        <v>45097</v>
      </c>
      <c r="F56" s="6">
        <f t="shared" si="0"/>
        <v>-72</v>
      </c>
      <c r="H56" s="24">
        <v>43709</v>
      </c>
      <c r="I56" s="15">
        <v>0</v>
      </c>
      <c r="J56" s="25">
        <f t="shared" si="3"/>
        <v>38.033333333333339</v>
      </c>
      <c r="K56" s="32">
        <v>43962</v>
      </c>
      <c r="L56" s="16">
        <v>0</v>
      </c>
      <c r="M56" s="33">
        <f t="shared" si="4"/>
        <v>67.90000000000002</v>
      </c>
      <c r="N56" s="41">
        <v>45097</v>
      </c>
      <c r="O56" s="18">
        <v>0</v>
      </c>
      <c r="P56" s="19">
        <f t="shared" si="5"/>
        <v>39.933333333333337</v>
      </c>
      <c r="Q56" s="17">
        <f t="shared" si="1"/>
        <v>-27.966666666666683</v>
      </c>
      <c r="R56" s="25">
        <f t="shared" si="2"/>
        <v>1.8999999999999986</v>
      </c>
    </row>
    <row r="57" spans="1:18" x14ac:dyDescent="0.3">
      <c r="A57" s="1">
        <v>56</v>
      </c>
      <c r="B57" s="2">
        <v>74</v>
      </c>
      <c r="D57" s="4">
        <v>43963</v>
      </c>
      <c r="E57" s="5">
        <v>45098</v>
      </c>
      <c r="F57" s="6">
        <f t="shared" si="0"/>
        <v>-74</v>
      </c>
      <c r="H57" s="24">
        <v>43710</v>
      </c>
      <c r="I57" s="15">
        <v>0</v>
      </c>
      <c r="J57" s="25">
        <f t="shared" si="3"/>
        <v>38.033333333333339</v>
      </c>
      <c r="K57" s="32">
        <v>43963</v>
      </c>
      <c r="L57" s="16">
        <v>90</v>
      </c>
      <c r="M57" s="33">
        <f t="shared" si="4"/>
        <v>69.40000000000002</v>
      </c>
      <c r="N57" s="41">
        <v>45098</v>
      </c>
      <c r="O57" s="18">
        <v>0</v>
      </c>
      <c r="P57" s="19">
        <f t="shared" si="5"/>
        <v>39.933333333333337</v>
      </c>
      <c r="Q57" s="17">
        <f t="shared" si="1"/>
        <v>-29.466666666666683</v>
      </c>
      <c r="R57" s="25">
        <f t="shared" si="2"/>
        <v>1.8999999999999986</v>
      </c>
    </row>
    <row r="58" spans="1:18" x14ac:dyDescent="0.3">
      <c r="A58" s="1">
        <v>57</v>
      </c>
      <c r="B58" s="2">
        <v>72</v>
      </c>
      <c r="D58" s="4">
        <v>43964</v>
      </c>
      <c r="E58" s="5">
        <v>45099</v>
      </c>
      <c r="F58" s="6">
        <f t="shared" si="0"/>
        <v>-72</v>
      </c>
      <c r="H58" s="24">
        <v>43711</v>
      </c>
      <c r="I58" s="15">
        <v>0</v>
      </c>
      <c r="J58" s="25">
        <f t="shared" si="3"/>
        <v>38.033333333333339</v>
      </c>
      <c r="K58" s="32">
        <v>43964</v>
      </c>
      <c r="L58" s="16">
        <v>0</v>
      </c>
      <c r="M58" s="33">
        <f t="shared" si="4"/>
        <v>69.40000000000002</v>
      </c>
      <c r="N58" s="41">
        <v>45099</v>
      </c>
      <c r="O58" s="18">
        <v>0</v>
      </c>
      <c r="P58" s="19">
        <f t="shared" si="5"/>
        <v>39.933333333333337</v>
      </c>
      <c r="Q58" s="17">
        <f t="shared" si="1"/>
        <v>-29.466666666666683</v>
      </c>
      <c r="R58" s="25">
        <f t="shared" si="2"/>
        <v>1.8999999999999986</v>
      </c>
    </row>
    <row r="59" spans="1:18" x14ac:dyDescent="0.3">
      <c r="A59" s="1">
        <v>58</v>
      </c>
      <c r="B59" s="2">
        <v>74</v>
      </c>
      <c r="D59" s="4">
        <v>43965</v>
      </c>
      <c r="E59" s="5">
        <v>45100</v>
      </c>
      <c r="F59" s="6">
        <f t="shared" si="0"/>
        <v>-74</v>
      </c>
      <c r="H59" s="24">
        <v>43712</v>
      </c>
      <c r="I59" s="15">
        <v>39</v>
      </c>
      <c r="J59" s="25">
        <f t="shared" si="3"/>
        <v>38.683333333333337</v>
      </c>
      <c r="K59" s="32">
        <v>43965</v>
      </c>
      <c r="L59" s="16">
        <v>135</v>
      </c>
      <c r="M59" s="33">
        <f t="shared" si="4"/>
        <v>71.65000000000002</v>
      </c>
      <c r="N59" s="41">
        <v>45100</v>
      </c>
      <c r="O59" s="18">
        <v>0</v>
      </c>
      <c r="P59" s="19">
        <f t="shared" si="5"/>
        <v>39.933333333333337</v>
      </c>
      <c r="Q59" s="17">
        <f t="shared" si="1"/>
        <v>-31.716666666666683</v>
      </c>
      <c r="R59" s="25">
        <f t="shared" si="2"/>
        <v>1.25</v>
      </c>
    </row>
    <row r="60" spans="1:18" x14ac:dyDescent="0.3">
      <c r="A60" s="1">
        <v>59</v>
      </c>
      <c r="B60" s="2">
        <v>72</v>
      </c>
      <c r="D60" s="4">
        <v>43966</v>
      </c>
      <c r="E60" s="5">
        <v>45101</v>
      </c>
      <c r="F60" s="6">
        <f t="shared" si="0"/>
        <v>-72</v>
      </c>
      <c r="H60" s="24">
        <v>43713</v>
      </c>
      <c r="I60" s="15">
        <v>62</v>
      </c>
      <c r="J60" s="25">
        <f t="shared" si="3"/>
        <v>39.716666666666669</v>
      </c>
      <c r="K60" s="32">
        <v>43966</v>
      </c>
      <c r="L60" s="16">
        <v>0</v>
      </c>
      <c r="M60" s="33">
        <f t="shared" si="4"/>
        <v>71.65000000000002</v>
      </c>
      <c r="N60" s="41">
        <v>45101</v>
      </c>
      <c r="O60" s="18">
        <v>0</v>
      </c>
      <c r="P60" s="19">
        <f t="shared" si="5"/>
        <v>39.933333333333337</v>
      </c>
      <c r="Q60" s="17">
        <f t="shared" si="1"/>
        <v>-31.716666666666683</v>
      </c>
      <c r="R60" s="25">
        <f t="shared" si="2"/>
        <v>0.21666666666666856</v>
      </c>
    </row>
    <row r="61" spans="1:18" x14ac:dyDescent="0.3">
      <c r="A61" s="1">
        <v>60</v>
      </c>
      <c r="B61" s="2">
        <v>78</v>
      </c>
      <c r="D61" s="4">
        <v>43967</v>
      </c>
      <c r="E61" s="5">
        <v>45102</v>
      </c>
      <c r="F61" s="6">
        <f t="shared" si="0"/>
        <v>-78</v>
      </c>
      <c r="H61" s="24">
        <v>43714</v>
      </c>
      <c r="I61" s="15">
        <v>0</v>
      </c>
      <c r="J61" s="25">
        <f t="shared" si="3"/>
        <v>39.716666666666669</v>
      </c>
      <c r="K61" s="32">
        <v>43967</v>
      </c>
      <c r="L61" s="16">
        <f>4*60+13</f>
        <v>253</v>
      </c>
      <c r="M61" s="33">
        <f t="shared" si="4"/>
        <v>75.866666666666688</v>
      </c>
      <c r="N61" s="41">
        <v>45102</v>
      </c>
      <c r="O61" s="18">
        <v>0</v>
      </c>
      <c r="P61" s="19">
        <f t="shared" si="5"/>
        <v>39.933333333333337</v>
      </c>
      <c r="Q61" s="17">
        <f t="shared" si="1"/>
        <v>-35.933333333333351</v>
      </c>
      <c r="R61" s="25">
        <f t="shared" si="2"/>
        <v>0.21666666666666856</v>
      </c>
    </row>
    <row r="62" spans="1:18" x14ac:dyDescent="0.3">
      <c r="A62" s="1">
        <v>61</v>
      </c>
      <c r="B62" s="2">
        <v>80</v>
      </c>
      <c r="D62" s="4">
        <v>43968</v>
      </c>
      <c r="E62" s="5">
        <v>45103</v>
      </c>
      <c r="F62" s="6">
        <f t="shared" si="0"/>
        <v>-80</v>
      </c>
      <c r="H62" s="24">
        <v>43715</v>
      </c>
      <c r="I62" s="15">
        <v>0</v>
      </c>
      <c r="J62" s="25">
        <f t="shared" si="3"/>
        <v>39.716666666666669</v>
      </c>
      <c r="K62" s="32">
        <v>43968</v>
      </c>
      <c r="L62" s="16">
        <v>94</v>
      </c>
      <c r="M62" s="33">
        <f t="shared" si="4"/>
        <v>77.433333333333351</v>
      </c>
      <c r="N62" s="41">
        <v>45103</v>
      </c>
      <c r="O62" s="18">
        <v>0</v>
      </c>
      <c r="P62" s="19">
        <f t="shared" si="5"/>
        <v>39.933333333333337</v>
      </c>
      <c r="Q62" s="17">
        <f t="shared" si="1"/>
        <v>-37.500000000000014</v>
      </c>
      <c r="R62" s="25">
        <f t="shared" si="2"/>
        <v>0.21666666666666856</v>
      </c>
    </row>
    <row r="63" spans="1:18" x14ac:dyDescent="0.3">
      <c r="A63" s="1">
        <v>62</v>
      </c>
      <c r="B63" s="2">
        <v>81</v>
      </c>
      <c r="D63" s="4">
        <v>43969</v>
      </c>
      <c r="E63" s="5">
        <v>45104</v>
      </c>
      <c r="F63" s="6">
        <f t="shared" si="0"/>
        <v>-81</v>
      </c>
      <c r="H63" s="24">
        <v>43716</v>
      </c>
      <c r="I63" s="15">
        <v>0</v>
      </c>
      <c r="J63" s="25">
        <f t="shared" si="3"/>
        <v>39.716666666666669</v>
      </c>
      <c r="K63" s="32">
        <v>43969</v>
      </c>
      <c r="L63" s="16">
        <v>83</v>
      </c>
      <c r="M63" s="33">
        <f t="shared" si="4"/>
        <v>78.816666666666691</v>
      </c>
      <c r="N63" s="41">
        <v>45104</v>
      </c>
      <c r="O63" s="18">
        <v>0</v>
      </c>
      <c r="P63" s="19">
        <f t="shared" si="5"/>
        <v>39.933333333333337</v>
      </c>
      <c r="Q63" s="17">
        <f t="shared" si="1"/>
        <v>-38.883333333333354</v>
      </c>
      <c r="R63" s="25">
        <f t="shared" si="2"/>
        <v>0.21666666666666856</v>
      </c>
    </row>
    <row r="64" spans="1:18" x14ac:dyDescent="0.3">
      <c r="A64" s="1">
        <v>63</v>
      </c>
      <c r="B64" s="2">
        <v>85</v>
      </c>
      <c r="D64" s="4">
        <v>43970</v>
      </c>
      <c r="E64" s="5">
        <v>45105</v>
      </c>
      <c r="F64" s="6">
        <f t="shared" si="0"/>
        <v>-85</v>
      </c>
      <c r="H64" s="24">
        <v>43717</v>
      </c>
      <c r="I64" s="15">
        <v>0</v>
      </c>
      <c r="J64" s="25">
        <f t="shared" si="3"/>
        <v>39.716666666666669</v>
      </c>
      <c r="K64" s="32">
        <v>43970</v>
      </c>
      <c r="L64" s="16">
        <v>160</v>
      </c>
      <c r="M64" s="33">
        <f t="shared" si="4"/>
        <v>81.483333333333363</v>
      </c>
      <c r="N64" s="41">
        <v>45105</v>
      </c>
      <c r="O64" s="18">
        <v>0</v>
      </c>
      <c r="P64" s="19">
        <f t="shared" si="5"/>
        <v>39.933333333333337</v>
      </c>
      <c r="Q64" s="17">
        <f t="shared" si="1"/>
        <v>-41.550000000000026</v>
      </c>
      <c r="R64" s="25">
        <f t="shared" si="2"/>
        <v>0.21666666666666856</v>
      </c>
    </row>
    <row r="65" spans="1:18" x14ac:dyDescent="0.3">
      <c r="A65" s="1">
        <v>64</v>
      </c>
      <c r="B65" s="2">
        <v>89</v>
      </c>
      <c r="D65" s="4">
        <v>43971</v>
      </c>
      <c r="E65" s="5">
        <v>45106</v>
      </c>
      <c r="F65" s="6">
        <f t="shared" si="0"/>
        <v>-89</v>
      </c>
      <c r="H65" s="24">
        <v>43718</v>
      </c>
      <c r="I65" s="15">
        <v>0</v>
      </c>
      <c r="J65" s="25">
        <f t="shared" si="3"/>
        <v>39.716666666666669</v>
      </c>
      <c r="K65" s="32">
        <v>43971</v>
      </c>
      <c r="L65" s="16">
        <f>3*60+32</f>
        <v>212</v>
      </c>
      <c r="M65" s="33">
        <f t="shared" si="4"/>
        <v>85.016666666666694</v>
      </c>
      <c r="N65" s="41">
        <v>45106</v>
      </c>
      <c r="O65" s="18">
        <v>0</v>
      </c>
      <c r="P65" s="19">
        <f t="shared" si="5"/>
        <v>39.933333333333337</v>
      </c>
      <c r="Q65" s="17">
        <f t="shared" si="1"/>
        <v>-45.083333333333357</v>
      </c>
      <c r="R65" s="25">
        <f t="shared" si="2"/>
        <v>0.21666666666666856</v>
      </c>
    </row>
    <row r="66" spans="1:18" x14ac:dyDescent="0.3">
      <c r="A66" s="1">
        <v>65</v>
      </c>
      <c r="B66" s="2">
        <v>89</v>
      </c>
      <c r="D66" s="4">
        <v>43972</v>
      </c>
      <c r="E66" s="5">
        <v>45107</v>
      </c>
      <c r="F66" s="6">
        <f t="shared" si="0"/>
        <v>-89</v>
      </c>
      <c r="H66" s="24">
        <v>43719</v>
      </c>
      <c r="I66" s="15">
        <v>0</v>
      </c>
      <c r="J66" s="25">
        <f t="shared" si="3"/>
        <v>39.716666666666669</v>
      </c>
      <c r="K66" s="32">
        <v>43972</v>
      </c>
      <c r="L66" s="16">
        <v>119</v>
      </c>
      <c r="M66" s="33">
        <f t="shared" si="4"/>
        <v>87.000000000000028</v>
      </c>
      <c r="N66" s="41">
        <v>45107</v>
      </c>
      <c r="O66" s="18">
        <v>0</v>
      </c>
      <c r="P66" s="19">
        <f t="shared" si="5"/>
        <v>39.933333333333337</v>
      </c>
      <c r="Q66" s="17">
        <f t="shared" si="1"/>
        <v>-47.066666666666691</v>
      </c>
      <c r="R66" s="25">
        <f t="shared" si="2"/>
        <v>0.21666666666666856</v>
      </c>
    </row>
    <row r="67" spans="1:18" x14ac:dyDescent="0.3">
      <c r="A67" s="1">
        <v>66</v>
      </c>
      <c r="B67" s="2">
        <v>94</v>
      </c>
      <c r="D67" s="4">
        <v>43973</v>
      </c>
      <c r="E67" s="5">
        <v>45108</v>
      </c>
      <c r="F67" s="6">
        <f t="shared" ref="F67:F100" si="6">C67-B67</f>
        <v>-94</v>
      </c>
      <c r="H67" s="24">
        <v>43720</v>
      </c>
      <c r="I67" s="15">
        <v>0</v>
      </c>
      <c r="J67" s="25">
        <f t="shared" si="3"/>
        <v>39.716666666666669</v>
      </c>
      <c r="K67" s="32">
        <v>43973</v>
      </c>
      <c r="L67" s="16">
        <v>187</v>
      </c>
      <c r="M67" s="33">
        <f t="shared" si="4"/>
        <v>90.116666666666688</v>
      </c>
      <c r="N67" s="41">
        <v>45108</v>
      </c>
      <c r="O67" s="18">
        <v>0</v>
      </c>
      <c r="P67" s="19">
        <f t="shared" si="5"/>
        <v>39.933333333333337</v>
      </c>
      <c r="Q67" s="17">
        <f t="shared" ref="Q67:Q100" si="7">P67-M67</f>
        <v>-50.183333333333351</v>
      </c>
      <c r="R67" s="25">
        <f t="shared" ref="R67:R100" si="8">P67-J67</f>
        <v>0.21666666666666856</v>
      </c>
    </row>
    <row r="68" spans="1:18" x14ac:dyDescent="0.3">
      <c r="A68" s="1">
        <v>67</v>
      </c>
      <c r="B68" s="2">
        <v>92</v>
      </c>
      <c r="D68" s="4">
        <v>43974</v>
      </c>
      <c r="E68" s="5">
        <v>45109</v>
      </c>
      <c r="F68" s="6">
        <f t="shared" si="6"/>
        <v>-92</v>
      </c>
      <c r="H68" s="24">
        <v>43721</v>
      </c>
      <c r="I68" s="15">
        <v>0</v>
      </c>
      <c r="J68" s="25">
        <f t="shared" ref="J68:J100" si="9">I68/60+J67</f>
        <v>39.716666666666669</v>
      </c>
      <c r="K68" s="32">
        <v>43974</v>
      </c>
      <c r="L68" s="16">
        <v>9</v>
      </c>
      <c r="M68" s="33">
        <f t="shared" ref="M68:M100" si="10">L68/60+M67</f>
        <v>90.266666666666694</v>
      </c>
      <c r="N68" s="41">
        <v>45109</v>
      </c>
      <c r="O68" s="18">
        <v>0</v>
      </c>
      <c r="P68" s="19">
        <f t="shared" ref="P68:P100" si="11">O68/60+P67</f>
        <v>39.933333333333337</v>
      </c>
      <c r="Q68" s="17">
        <f t="shared" si="7"/>
        <v>-50.333333333333357</v>
      </c>
      <c r="R68" s="25">
        <f t="shared" si="8"/>
        <v>0.21666666666666856</v>
      </c>
    </row>
    <row r="69" spans="1:18" x14ac:dyDescent="0.3">
      <c r="A69" s="1">
        <v>68</v>
      </c>
      <c r="B69" s="2">
        <v>90</v>
      </c>
      <c r="D69" s="4">
        <v>43975</v>
      </c>
      <c r="E69" s="5">
        <v>45110</v>
      </c>
      <c r="F69" s="6">
        <f t="shared" si="6"/>
        <v>-90</v>
      </c>
      <c r="H69" s="24">
        <v>43722</v>
      </c>
      <c r="I69" s="15">
        <v>0</v>
      </c>
      <c r="J69" s="25">
        <f t="shared" si="9"/>
        <v>39.716666666666669</v>
      </c>
      <c r="K69" s="32">
        <v>43975</v>
      </c>
      <c r="L69" s="16">
        <v>0</v>
      </c>
      <c r="M69" s="33">
        <f t="shared" si="10"/>
        <v>90.266666666666694</v>
      </c>
      <c r="N69" s="41">
        <v>45110</v>
      </c>
      <c r="O69" s="18">
        <v>0</v>
      </c>
      <c r="P69" s="19">
        <f t="shared" si="11"/>
        <v>39.933333333333337</v>
      </c>
      <c r="Q69" s="17">
        <f t="shared" si="7"/>
        <v>-50.333333333333357</v>
      </c>
      <c r="R69" s="25">
        <f t="shared" si="8"/>
        <v>0.21666666666666856</v>
      </c>
    </row>
    <row r="70" spans="1:18" x14ac:dyDescent="0.3">
      <c r="A70" s="1">
        <v>69</v>
      </c>
      <c r="B70" s="2">
        <v>88</v>
      </c>
      <c r="D70" s="4">
        <v>43976</v>
      </c>
      <c r="E70" s="5">
        <v>45111</v>
      </c>
      <c r="F70" s="6">
        <f t="shared" si="6"/>
        <v>-88</v>
      </c>
      <c r="H70" s="24">
        <v>43723</v>
      </c>
      <c r="I70" s="15">
        <v>0</v>
      </c>
      <c r="J70" s="25">
        <f t="shared" si="9"/>
        <v>39.716666666666669</v>
      </c>
      <c r="K70" s="32">
        <v>43976</v>
      </c>
      <c r="L70" s="16">
        <v>0</v>
      </c>
      <c r="M70" s="33">
        <f t="shared" si="10"/>
        <v>90.266666666666694</v>
      </c>
      <c r="N70" s="41">
        <v>45111</v>
      </c>
      <c r="O70" s="18">
        <v>0</v>
      </c>
      <c r="P70" s="19">
        <f t="shared" si="11"/>
        <v>39.933333333333337</v>
      </c>
      <c r="Q70" s="17">
        <f t="shared" si="7"/>
        <v>-50.333333333333357</v>
      </c>
      <c r="R70" s="25">
        <f t="shared" si="8"/>
        <v>0.21666666666666856</v>
      </c>
    </row>
    <row r="71" spans="1:18" x14ac:dyDescent="0.3">
      <c r="A71" s="1">
        <v>70</v>
      </c>
      <c r="B71" s="2">
        <v>86</v>
      </c>
      <c r="D71" s="4">
        <v>43977</v>
      </c>
      <c r="E71" s="5">
        <v>45112</v>
      </c>
      <c r="F71" s="6">
        <f t="shared" si="6"/>
        <v>-86</v>
      </c>
      <c r="H71" s="24">
        <v>43724</v>
      </c>
      <c r="I71" s="15">
        <v>0</v>
      </c>
      <c r="J71" s="25">
        <f t="shared" si="9"/>
        <v>39.716666666666669</v>
      </c>
      <c r="K71" s="32">
        <v>43977</v>
      </c>
      <c r="L71" s="16">
        <v>0</v>
      </c>
      <c r="M71" s="33">
        <f t="shared" si="10"/>
        <v>90.266666666666694</v>
      </c>
      <c r="N71" s="41">
        <v>45112</v>
      </c>
      <c r="O71" s="18">
        <v>0</v>
      </c>
      <c r="P71" s="19">
        <f t="shared" si="11"/>
        <v>39.933333333333337</v>
      </c>
      <c r="Q71" s="17">
        <f t="shared" si="7"/>
        <v>-50.333333333333357</v>
      </c>
      <c r="R71" s="25">
        <f t="shared" si="8"/>
        <v>0.21666666666666856</v>
      </c>
    </row>
    <row r="72" spans="1:18" x14ac:dyDescent="0.3">
      <c r="A72" s="1">
        <v>71</v>
      </c>
      <c r="B72" s="2">
        <v>92</v>
      </c>
      <c r="D72" s="4">
        <v>43978</v>
      </c>
      <c r="E72" s="5">
        <v>45113</v>
      </c>
      <c r="F72" s="6">
        <f t="shared" si="6"/>
        <v>-92</v>
      </c>
      <c r="H72" s="24">
        <v>43725</v>
      </c>
      <c r="I72" s="15">
        <v>0</v>
      </c>
      <c r="J72" s="25">
        <f t="shared" si="9"/>
        <v>39.716666666666669</v>
      </c>
      <c r="K72" s="32">
        <v>43978</v>
      </c>
      <c r="L72" s="16">
        <f>4*60+20</f>
        <v>260</v>
      </c>
      <c r="M72" s="33">
        <f t="shared" si="10"/>
        <v>94.600000000000023</v>
      </c>
      <c r="N72" s="41">
        <v>45113</v>
      </c>
      <c r="O72" s="18">
        <v>0</v>
      </c>
      <c r="P72" s="19">
        <f t="shared" si="11"/>
        <v>39.933333333333337</v>
      </c>
      <c r="Q72" s="17">
        <f t="shared" si="7"/>
        <v>-54.666666666666686</v>
      </c>
      <c r="R72" s="25">
        <f t="shared" si="8"/>
        <v>0.21666666666666856</v>
      </c>
    </row>
    <row r="73" spans="1:18" x14ac:dyDescent="0.3">
      <c r="A73" s="1">
        <v>72</v>
      </c>
      <c r="B73" s="2">
        <v>92</v>
      </c>
      <c r="D73" s="4">
        <v>43979</v>
      </c>
      <c r="E73" s="5">
        <v>45114</v>
      </c>
      <c r="F73" s="6">
        <f t="shared" si="6"/>
        <v>-92</v>
      </c>
      <c r="H73" s="24">
        <v>43726</v>
      </c>
      <c r="I73" s="15">
        <v>0</v>
      </c>
      <c r="J73" s="25">
        <f t="shared" si="9"/>
        <v>39.716666666666669</v>
      </c>
      <c r="K73" s="32">
        <v>43979</v>
      </c>
      <c r="L73" s="16">
        <v>87</v>
      </c>
      <c r="M73" s="33">
        <f t="shared" si="10"/>
        <v>96.050000000000026</v>
      </c>
      <c r="N73" s="41">
        <v>45114</v>
      </c>
      <c r="O73" s="18">
        <v>0</v>
      </c>
      <c r="P73" s="19">
        <f t="shared" si="11"/>
        <v>39.933333333333337</v>
      </c>
      <c r="Q73" s="17">
        <f t="shared" si="7"/>
        <v>-56.116666666666688</v>
      </c>
      <c r="R73" s="25">
        <f t="shared" si="8"/>
        <v>0.21666666666666856</v>
      </c>
    </row>
    <row r="74" spans="1:18" x14ac:dyDescent="0.3">
      <c r="A74" s="1">
        <v>73</v>
      </c>
      <c r="B74" s="2">
        <v>90</v>
      </c>
      <c r="D74" s="4">
        <v>43980</v>
      </c>
      <c r="E74" s="5">
        <v>45115</v>
      </c>
      <c r="F74" s="6">
        <f t="shared" si="6"/>
        <v>-90</v>
      </c>
      <c r="H74" s="24">
        <v>43727</v>
      </c>
      <c r="I74" s="15">
        <v>0</v>
      </c>
      <c r="J74" s="25">
        <f t="shared" si="9"/>
        <v>39.716666666666669</v>
      </c>
      <c r="K74" s="32">
        <v>43980</v>
      </c>
      <c r="L74" s="16">
        <v>0</v>
      </c>
      <c r="M74" s="33">
        <f t="shared" si="10"/>
        <v>96.050000000000026</v>
      </c>
      <c r="N74" s="41">
        <v>45115</v>
      </c>
      <c r="O74" s="18">
        <v>0</v>
      </c>
      <c r="P74" s="19">
        <f t="shared" si="11"/>
        <v>39.933333333333337</v>
      </c>
      <c r="Q74" s="17">
        <f t="shared" si="7"/>
        <v>-56.116666666666688</v>
      </c>
      <c r="R74" s="25">
        <f t="shared" si="8"/>
        <v>0.21666666666666856</v>
      </c>
    </row>
    <row r="75" spans="1:18" x14ac:dyDescent="0.3">
      <c r="A75" s="1">
        <v>74</v>
      </c>
      <c r="B75" s="2">
        <v>92</v>
      </c>
      <c r="D75" s="4">
        <v>43981</v>
      </c>
      <c r="E75" s="5">
        <v>45116</v>
      </c>
      <c r="F75" s="6">
        <f t="shared" si="6"/>
        <v>-92</v>
      </c>
      <c r="H75" s="24">
        <v>43728</v>
      </c>
      <c r="I75" s="15">
        <v>0</v>
      </c>
      <c r="J75" s="25">
        <f t="shared" si="9"/>
        <v>39.716666666666669</v>
      </c>
      <c r="K75" s="32">
        <v>43981</v>
      </c>
      <c r="L75" s="16">
        <f>36+42+60+60+6</f>
        <v>204</v>
      </c>
      <c r="M75" s="33">
        <f t="shared" si="10"/>
        <v>99.450000000000031</v>
      </c>
      <c r="N75" s="41">
        <v>45116</v>
      </c>
      <c r="O75" s="18">
        <v>0</v>
      </c>
      <c r="P75" s="19">
        <f t="shared" si="11"/>
        <v>39.933333333333337</v>
      </c>
      <c r="Q75" s="17">
        <f t="shared" si="7"/>
        <v>-59.516666666666694</v>
      </c>
      <c r="R75" s="25">
        <f t="shared" si="8"/>
        <v>0.21666666666666856</v>
      </c>
    </row>
    <row r="76" spans="1:18" x14ac:dyDescent="0.3">
      <c r="A76" s="1">
        <v>75</v>
      </c>
      <c r="B76" s="2">
        <v>90</v>
      </c>
      <c r="D76" s="4">
        <v>43982</v>
      </c>
      <c r="E76" s="5">
        <v>45117</v>
      </c>
      <c r="F76" s="6">
        <f t="shared" si="6"/>
        <v>-90</v>
      </c>
      <c r="H76" s="24">
        <v>43729</v>
      </c>
      <c r="I76" s="15">
        <v>0</v>
      </c>
      <c r="J76" s="25">
        <f t="shared" si="9"/>
        <v>39.716666666666669</v>
      </c>
      <c r="K76" s="32">
        <v>43982</v>
      </c>
      <c r="L76" s="16">
        <v>0</v>
      </c>
      <c r="M76" s="33">
        <f t="shared" si="10"/>
        <v>99.450000000000031</v>
      </c>
      <c r="N76" s="41">
        <v>45117</v>
      </c>
      <c r="O76" s="18">
        <v>0</v>
      </c>
      <c r="P76" s="19">
        <f t="shared" si="11"/>
        <v>39.933333333333337</v>
      </c>
      <c r="Q76" s="17">
        <f t="shared" si="7"/>
        <v>-59.516666666666694</v>
      </c>
      <c r="R76" s="25">
        <f t="shared" si="8"/>
        <v>0.21666666666666856</v>
      </c>
    </row>
    <row r="77" spans="1:18" x14ac:dyDescent="0.3">
      <c r="A77" s="1">
        <v>76</v>
      </c>
      <c r="B77" s="2">
        <v>91</v>
      </c>
      <c r="D77" s="4">
        <v>43983</v>
      </c>
      <c r="E77" s="5">
        <v>45118</v>
      </c>
      <c r="F77" s="6">
        <f t="shared" si="6"/>
        <v>-91</v>
      </c>
      <c r="H77" s="24">
        <v>43730</v>
      </c>
      <c r="I77" s="15">
        <v>0</v>
      </c>
      <c r="J77" s="25">
        <f t="shared" si="9"/>
        <v>39.716666666666669</v>
      </c>
      <c r="K77" s="32">
        <v>43983</v>
      </c>
      <c r="L77" s="16">
        <v>101</v>
      </c>
      <c r="M77" s="33">
        <f t="shared" si="10"/>
        <v>101.13333333333337</v>
      </c>
      <c r="N77" s="41">
        <v>45118</v>
      </c>
      <c r="O77" s="18">
        <v>0</v>
      </c>
      <c r="P77" s="19">
        <f t="shared" si="11"/>
        <v>39.933333333333337</v>
      </c>
      <c r="Q77" s="17">
        <f t="shared" si="7"/>
        <v>-61.200000000000031</v>
      </c>
      <c r="R77" s="25">
        <f t="shared" si="8"/>
        <v>0.21666666666666856</v>
      </c>
    </row>
    <row r="78" spans="1:18" x14ac:dyDescent="0.3">
      <c r="A78" s="1">
        <v>77</v>
      </c>
      <c r="B78" s="2">
        <v>94</v>
      </c>
      <c r="D78" s="4">
        <v>43984</v>
      </c>
      <c r="E78" s="5">
        <v>45119</v>
      </c>
      <c r="F78" s="6">
        <f t="shared" si="6"/>
        <v>-94</v>
      </c>
      <c r="H78" s="24">
        <v>43731</v>
      </c>
      <c r="I78" s="15">
        <v>0</v>
      </c>
      <c r="J78" s="25">
        <f t="shared" si="9"/>
        <v>39.716666666666669</v>
      </c>
      <c r="K78" s="32">
        <v>43984</v>
      </c>
      <c r="L78" s="16">
        <v>164</v>
      </c>
      <c r="M78" s="33">
        <f t="shared" si="10"/>
        <v>103.8666666666667</v>
      </c>
      <c r="N78" s="41">
        <v>45119</v>
      </c>
      <c r="O78" s="18">
        <v>0</v>
      </c>
      <c r="P78" s="19">
        <f t="shared" si="11"/>
        <v>39.933333333333337</v>
      </c>
      <c r="Q78" s="17">
        <f t="shared" si="7"/>
        <v>-63.933333333333366</v>
      </c>
      <c r="R78" s="25">
        <f t="shared" si="8"/>
        <v>0.21666666666666856</v>
      </c>
    </row>
    <row r="79" spans="1:18" x14ac:dyDescent="0.3">
      <c r="A79" s="1">
        <v>78</v>
      </c>
      <c r="B79" s="2">
        <v>97</v>
      </c>
      <c r="D79" s="4">
        <v>43985</v>
      </c>
      <c r="E79" s="5">
        <v>45120</v>
      </c>
      <c r="F79" s="6">
        <f t="shared" si="6"/>
        <v>-97</v>
      </c>
      <c r="H79" s="24">
        <v>43732</v>
      </c>
      <c r="I79" s="15">
        <v>0</v>
      </c>
      <c r="J79" s="25">
        <f t="shared" si="9"/>
        <v>39.716666666666669</v>
      </c>
      <c r="K79" s="32">
        <v>43985</v>
      </c>
      <c r="L79" s="16">
        <v>140</v>
      </c>
      <c r="M79" s="33">
        <f t="shared" si="10"/>
        <v>106.20000000000003</v>
      </c>
      <c r="N79" s="41">
        <v>45120</v>
      </c>
      <c r="O79" s="18">
        <v>0</v>
      </c>
      <c r="P79" s="19">
        <f t="shared" si="11"/>
        <v>39.933333333333337</v>
      </c>
      <c r="Q79" s="17">
        <f t="shared" si="7"/>
        <v>-66.266666666666694</v>
      </c>
      <c r="R79" s="25">
        <f t="shared" si="8"/>
        <v>0.21666666666666856</v>
      </c>
    </row>
    <row r="80" spans="1:18" x14ac:dyDescent="0.3">
      <c r="A80" s="1">
        <v>79</v>
      </c>
      <c r="B80" s="2">
        <v>100</v>
      </c>
      <c r="D80" s="4">
        <v>43986</v>
      </c>
      <c r="E80" s="5">
        <v>45121</v>
      </c>
      <c r="F80" s="6">
        <f t="shared" si="6"/>
        <v>-100</v>
      </c>
      <c r="H80" s="24">
        <v>43733</v>
      </c>
      <c r="I80" s="15">
        <v>0</v>
      </c>
      <c r="J80" s="25">
        <f t="shared" si="9"/>
        <v>39.716666666666669</v>
      </c>
      <c r="K80" s="32">
        <v>43986</v>
      </c>
      <c r="L80" s="16">
        <v>182</v>
      </c>
      <c r="M80" s="33">
        <f t="shared" si="10"/>
        <v>109.23333333333336</v>
      </c>
      <c r="N80" s="41">
        <v>45121</v>
      </c>
      <c r="O80" s="18">
        <v>0</v>
      </c>
      <c r="P80" s="19">
        <f t="shared" si="11"/>
        <v>39.933333333333337</v>
      </c>
      <c r="Q80" s="17">
        <f t="shared" si="7"/>
        <v>-69.300000000000026</v>
      </c>
      <c r="R80" s="25">
        <f t="shared" si="8"/>
        <v>0.21666666666666856</v>
      </c>
    </row>
    <row r="81" spans="1:18" x14ac:dyDescent="0.3">
      <c r="A81" s="1">
        <v>80</v>
      </c>
      <c r="B81" s="2">
        <v>98</v>
      </c>
      <c r="D81" s="4">
        <v>43987</v>
      </c>
      <c r="E81" s="5">
        <v>45122</v>
      </c>
      <c r="F81" s="6">
        <f t="shared" si="6"/>
        <v>-98</v>
      </c>
      <c r="H81" s="24">
        <v>43734</v>
      </c>
      <c r="I81" s="15">
        <v>0</v>
      </c>
      <c r="J81" s="25">
        <f t="shared" si="9"/>
        <v>39.716666666666669</v>
      </c>
      <c r="K81" s="32">
        <v>43987</v>
      </c>
      <c r="L81" s="16">
        <v>0</v>
      </c>
      <c r="M81" s="33">
        <f t="shared" si="10"/>
        <v>109.23333333333336</v>
      </c>
      <c r="N81" s="41">
        <v>45122</v>
      </c>
      <c r="O81" s="18">
        <v>0</v>
      </c>
      <c r="P81" s="19">
        <f t="shared" si="11"/>
        <v>39.933333333333337</v>
      </c>
      <c r="Q81" s="17">
        <f t="shared" si="7"/>
        <v>-69.300000000000026</v>
      </c>
      <c r="R81" s="25">
        <f t="shared" si="8"/>
        <v>0.21666666666666856</v>
      </c>
    </row>
    <row r="82" spans="1:18" x14ac:dyDescent="0.3">
      <c r="A82" s="1">
        <v>81</v>
      </c>
      <c r="B82" s="2">
        <v>96</v>
      </c>
      <c r="D82" s="4">
        <v>43988</v>
      </c>
      <c r="E82" s="5">
        <v>45123</v>
      </c>
      <c r="F82" s="6">
        <f t="shared" si="6"/>
        <v>-96</v>
      </c>
      <c r="H82" s="24">
        <v>43735</v>
      </c>
      <c r="I82" s="15">
        <v>0</v>
      </c>
      <c r="J82" s="25">
        <f t="shared" si="9"/>
        <v>39.716666666666669</v>
      </c>
      <c r="K82" s="32">
        <v>43988</v>
      </c>
      <c r="L82" s="16">
        <v>0</v>
      </c>
      <c r="M82" s="33">
        <f t="shared" si="10"/>
        <v>109.23333333333336</v>
      </c>
      <c r="N82" s="41">
        <v>45123</v>
      </c>
      <c r="O82" s="18">
        <v>0</v>
      </c>
      <c r="P82" s="19">
        <f t="shared" si="11"/>
        <v>39.933333333333337</v>
      </c>
      <c r="Q82" s="17">
        <f t="shared" si="7"/>
        <v>-69.300000000000026</v>
      </c>
      <c r="R82" s="25">
        <f t="shared" si="8"/>
        <v>0.21666666666666856</v>
      </c>
    </row>
    <row r="83" spans="1:18" x14ac:dyDescent="0.3">
      <c r="A83" s="1">
        <v>82</v>
      </c>
      <c r="B83" s="2">
        <v>93</v>
      </c>
      <c r="D83" s="4">
        <v>43989</v>
      </c>
      <c r="E83" s="5">
        <v>45124</v>
      </c>
      <c r="F83" s="6">
        <f t="shared" si="6"/>
        <v>-93</v>
      </c>
      <c r="H83" s="24">
        <v>43736</v>
      </c>
      <c r="I83" s="15">
        <v>0</v>
      </c>
      <c r="J83" s="25">
        <f t="shared" si="9"/>
        <v>39.716666666666669</v>
      </c>
      <c r="K83" s="32">
        <v>43989</v>
      </c>
      <c r="L83" s="16">
        <v>0</v>
      </c>
      <c r="M83" s="33">
        <f t="shared" si="10"/>
        <v>109.23333333333336</v>
      </c>
      <c r="N83" s="41">
        <v>45124</v>
      </c>
      <c r="O83" s="18">
        <v>0</v>
      </c>
      <c r="P83" s="19">
        <f t="shared" si="11"/>
        <v>39.933333333333337</v>
      </c>
      <c r="Q83" s="17">
        <f t="shared" si="7"/>
        <v>-69.300000000000026</v>
      </c>
      <c r="R83" s="25">
        <f t="shared" si="8"/>
        <v>0.21666666666666856</v>
      </c>
    </row>
    <row r="84" spans="1:18" x14ac:dyDescent="0.3">
      <c r="A84" s="1">
        <v>83</v>
      </c>
      <c r="B84" s="2">
        <v>91</v>
      </c>
      <c r="D84" s="4">
        <v>43990</v>
      </c>
      <c r="E84" s="5">
        <v>45125</v>
      </c>
      <c r="F84" s="6">
        <f t="shared" si="6"/>
        <v>-91</v>
      </c>
      <c r="H84" s="24">
        <v>43737</v>
      </c>
      <c r="I84" s="15">
        <v>0</v>
      </c>
      <c r="J84" s="25">
        <f t="shared" si="9"/>
        <v>39.716666666666669</v>
      </c>
      <c r="K84" s="32">
        <v>43990</v>
      </c>
      <c r="L84" s="16">
        <v>0</v>
      </c>
      <c r="M84" s="33">
        <f t="shared" si="10"/>
        <v>109.23333333333336</v>
      </c>
      <c r="N84" s="41">
        <v>45125</v>
      </c>
      <c r="O84" s="18">
        <v>0</v>
      </c>
      <c r="P84" s="19">
        <f t="shared" si="11"/>
        <v>39.933333333333337</v>
      </c>
      <c r="Q84" s="17">
        <f t="shared" si="7"/>
        <v>-69.300000000000026</v>
      </c>
      <c r="R84" s="25">
        <f t="shared" si="8"/>
        <v>0.21666666666666856</v>
      </c>
    </row>
    <row r="85" spans="1:18" x14ac:dyDescent="0.3">
      <c r="A85" s="1">
        <v>84</v>
      </c>
      <c r="B85" s="2">
        <v>89</v>
      </c>
      <c r="D85" s="4">
        <v>43991</v>
      </c>
      <c r="E85" s="5">
        <v>45126</v>
      </c>
      <c r="F85" s="6">
        <f t="shared" si="6"/>
        <v>-89</v>
      </c>
      <c r="H85" s="24">
        <v>43738</v>
      </c>
      <c r="I85" s="15">
        <v>0</v>
      </c>
      <c r="J85" s="25">
        <f t="shared" si="9"/>
        <v>39.716666666666669</v>
      </c>
      <c r="K85" s="32">
        <v>43991</v>
      </c>
      <c r="L85" s="16">
        <v>0</v>
      </c>
      <c r="M85" s="33">
        <f t="shared" si="10"/>
        <v>109.23333333333336</v>
      </c>
      <c r="N85" s="41">
        <v>45126</v>
      </c>
      <c r="O85" s="18">
        <v>0</v>
      </c>
      <c r="P85" s="19">
        <f t="shared" si="11"/>
        <v>39.933333333333337</v>
      </c>
      <c r="Q85" s="17">
        <f t="shared" si="7"/>
        <v>-69.300000000000026</v>
      </c>
      <c r="R85" s="25">
        <f t="shared" si="8"/>
        <v>0.21666666666666856</v>
      </c>
    </row>
    <row r="86" spans="1:18" x14ac:dyDescent="0.3">
      <c r="A86" s="1">
        <v>85</v>
      </c>
      <c r="B86" s="2">
        <v>87</v>
      </c>
      <c r="D86" s="4">
        <v>43992</v>
      </c>
      <c r="E86" s="5">
        <v>45127</v>
      </c>
      <c r="F86" s="6">
        <f t="shared" si="6"/>
        <v>-87</v>
      </c>
      <c r="H86" s="24">
        <v>43739</v>
      </c>
      <c r="I86" s="15">
        <v>0</v>
      </c>
      <c r="J86" s="25">
        <f t="shared" si="9"/>
        <v>39.716666666666669</v>
      </c>
      <c r="K86" s="32">
        <v>43992</v>
      </c>
      <c r="L86" s="16">
        <v>0</v>
      </c>
      <c r="M86" s="33">
        <f t="shared" si="10"/>
        <v>109.23333333333336</v>
      </c>
      <c r="N86" s="41">
        <v>45127</v>
      </c>
      <c r="O86" s="18">
        <v>0</v>
      </c>
      <c r="P86" s="19">
        <f t="shared" si="11"/>
        <v>39.933333333333337</v>
      </c>
      <c r="Q86" s="17">
        <f t="shared" si="7"/>
        <v>-69.300000000000026</v>
      </c>
      <c r="R86" s="25">
        <f t="shared" si="8"/>
        <v>0.21666666666666856</v>
      </c>
    </row>
    <row r="87" spans="1:18" x14ac:dyDescent="0.3">
      <c r="A87" s="1">
        <v>86</v>
      </c>
      <c r="B87" s="2">
        <v>85</v>
      </c>
      <c r="D87" s="4">
        <v>43993</v>
      </c>
      <c r="E87" s="5">
        <v>45128</v>
      </c>
      <c r="F87" s="6">
        <f t="shared" si="6"/>
        <v>-85</v>
      </c>
      <c r="H87" s="24">
        <v>43740</v>
      </c>
      <c r="I87" s="15">
        <v>0</v>
      </c>
      <c r="J87" s="25">
        <f t="shared" si="9"/>
        <v>39.716666666666669</v>
      </c>
      <c r="K87" s="32">
        <v>43993</v>
      </c>
      <c r="L87" s="16">
        <v>0</v>
      </c>
      <c r="M87" s="33">
        <f t="shared" si="10"/>
        <v>109.23333333333336</v>
      </c>
      <c r="N87" s="41">
        <v>45128</v>
      </c>
      <c r="O87" s="18">
        <v>0</v>
      </c>
      <c r="P87" s="19">
        <f t="shared" si="11"/>
        <v>39.933333333333337</v>
      </c>
      <c r="Q87" s="17">
        <f t="shared" si="7"/>
        <v>-69.300000000000026</v>
      </c>
      <c r="R87" s="25">
        <f t="shared" si="8"/>
        <v>0.21666666666666856</v>
      </c>
    </row>
    <row r="88" spans="1:18" x14ac:dyDescent="0.3">
      <c r="A88" s="1">
        <v>87</v>
      </c>
      <c r="B88" s="2">
        <v>86</v>
      </c>
      <c r="D88" s="4">
        <v>43994</v>
      </c>
      <c r="E88" s="5">
        <v>45129</v>
      </c>
      <c r="F88" s="6">
        <f t="shared" si="6"/>
        <v>-86</v>
      </c>
      <c r="H88" s="24">
        <v>43741</v>
      </c>
      <c r="I88" s="15">
        <v>0</v>
      </c>
      <c r="J88" s="25">
        <f t="shared" si="9"/>
        <v>39.716666666666669</v>
      </c>
      <c r="K88" s="32">
        <v>43994</v>
      </c>
      <c r="L88" s="16">
        <v>104</v>
      </c>
      <c r="M88" s="33">
        <f t="shared" si="10"/>
        <v>110.9666666666667</v>
      </c>
      <c r="N88" s="41">
        <v>45129</v>
      </c>
      <c r="O88" s="18">
        <v>0</v>
      </c>
      <c r="P88" s="19">
        <f t="shared" si="11"/>
        <v>39.933333333333337</v>
      </c>
      <c r="Q88" s="17">
        <f t="shared" si="7"/>
        <v>-71.03333333333336</v>
      </c>
      <c r="R88" s="25">
        <f t="shared" si="8"/>
        <v>0.21666666666666856</v>
      </c>
    </row>
    <row r="89" spans="1:18" x14ac:dyDescent="0.3">
      <c r="A89" s="1">
        <v>88</v>
      </c>
      <c r="B89" s="2">
        <v>89</v>
      </c>
      <c r="D89" s="4">
        <v>43995</v>
      </c>
      <c r="E89" s="5">
        <v>45130</v>
      </c>
      <c r="F89" s="6">
        <f t="shared" si="6"/>
        <v>-89</v>
      </c>
      <c r="H89" s="24">
        <v>43742</v>
      </c>
      <c r="I89" s="15">
        <v>0</v>
      </c>
      <c r="J89" s="25">
        <f t="shared" si="9"/>
        <v>39.716666666666669</v>
      </c>
      <c r="K89" s="32">
        <v>43995</v>
      </c>
      <c r="L89" s="16">
        <v>172</v>
      </c>
      <c r="M89" s="33">
        <f t="shared" si="10"/>
        <v>113.83333333333336</v>
      </c>
      <c r="N89" s="41">
        <v>45130</v>
      </c>
      <c r="O89" s="18">
        <v>0</v>
      </c>
      <c r="P89" s="19">
        <f t="shared" si="11"/>
        <v>39.933333333333337</v>
      </c>
      <c r="Q89" s="17">
        <f t="shared" si="7"/>
        <v>-73.90000000000002</v>
      </c>
      <c r="R89" s="25">
        <f t="shared" si="8"/>
        <v>0.21666666666666856</v>
      </c>
    </row>
    <row r="90" spans="1:18" x14ac:dyDescent="0.3">
      <c r="A90" s="1">
        <v>89</v>
      </c>
      <c r="B90" s="2">
        <v>91</v>
      </c>
      <c r="D90" s="4">
        <v>43996</v>
      </c>
      <c r="E90" s="5">
        <v>45131</v>
      </c>
      <c r="F90" s="6">
        <f t="shared" si="6"/>
        <v>-91</v>
      </c>
      <c r="H90" s="24">
        <v>43743</v>
      </c>
      <c r="I90" s="15">
        <v>0</v>
      </c>
      <c r="J90" s="25">
        <f t="shared" si="9"/>
        <v>39.716666666666669</v>
      </c>
      <c r="K90" s="32">
        <v>43996</v>
      </c>
      <c r="L90" s="16">
        <v>143</v>
      </c>
      <c r="M90" s="33">
        <f t="shared" si="10"/>
        <v>116.2166666666667</v>
      </c>
      <c r="N90" s="41">
        <v>45131</v>
      </c>
      <c r="O90" s="18">
        <v>0</v>
      </c>
      <c r="P90" s="19">
        <f t="shared" si="11"/>
        <v>39.933333333333337</v>
      </c>
      <c r="Q90" s="17">
        <f t="shared" si="7"/>
        <v>-76.28333333333336</v>
      </c>
      <c r="R90" s="25">
        <f t="shared" si="8"/>
        <v>0.21666666666666856</v>
      </c>
    </row>
    <row r="91" spans="1:18" x14ac:dyDescent="0.3">
      <c r="A91" s="1">
        <v>90</v>
      </c>
      <c r="B91" s="2">
        <v>95</v>
      </c>
      <c r="D91" s="4">
        <v>43997</v>
      </c>
      <c r="E91" s="5">
        <v>45132</v>
      </c>
      <c r="F91" s="6">
        <f t="shared" si="6"/>
        <v>-95</v>
      </c>
      <c r="H91" s="24">
        <v>43744</v>
      </c>
      <c r="I91" s="15">
        <v>0</v>
      </c>
      <c r="J91" s="25">
        <f t="shared" si="9"/>
        <v>39.716666666666669</v>
      </c>
      <c r="K91" s="32">
        <v>43997</v>
      </c>
      <c r="L91" s="16">
        <v>195</v>
      </c>
      <c r="M91" s="33">
        <f t="shared" si="10"/>
        <v>119.4666666666667</v>
      </c>
      <c r="N91" s="41">
        <v>45132</v>
      </c>
      <c r="O91" s="18">
        <v>0</v>
      </c>
      <c r="P91" s="19">
        <f t="shared" si="11"/>
        <v>39.933333333333337</v>
      </c>
      <c r="Q91" s="17">
        <f t="shared" si="7"/>
        <v>-79.53333333333336</v>
      </c>
      <c r="R91" s="25">
        <f t="shared" si="8"/>
        <v>0.21666666666666856</v>
      </c>
    </row>
    <row r="92" spans="1:18" x14ac:dyDescent="0.3">
      <c r="A92" s="1">
        <v>91</v>
      </c>
      <c r="B92" s="2">
        <v>95</v>
      </c>
      <c r="D92" s="4">
        <v>43998</v>
      </c>
      <c r="E92" s="5">
        <v>45133</v>
      </c>
      <c r="F92" s="6">
        <f t="shared" si="6"/>
        <v>-95</v>
      </c>
      <c r="H92" s="24">
        <v>43745</v>
      </c>
      <c r="I92" s="15">
        <v>0</v>
      </c>
      <c r="J92" s="25">
        <f t="shared" si="9"/>
        <v>39.716666666666669</v>
      </c>
      <c r="K92" s="32">
        <v>43998</v>
      </c>
      <c r="L92" s="16">
        <v>78</v>
      </c>
      <c r="M92" s="33">
        <f t="shared" si="10"/>
        <v>120.76666666666669</v>
      </c>
      <c r="N92" s="41">
        <v>45133</v>
      </c>
      <c r="O92" s="18">
        <v>0</v>
      </c>
      <c r="P92" s="19">
        <f t="shared" si="11"/>
        <v>39.933333333333337</v>
      </c>
      <c r="Q92" s="17">
        <f t="shared" si="7"/>
        <v>-80.833333333333357</v>
      </c>
      <c r="R92" s="25">
        <f t="shared" si="8"/>
        <v>0.21666666666666856</v>
      </c>
    </row>
    <row r="93" spans="1:18" x14ac:dyDescent="0.3">
      <c r="A93" s="1">
        <v>92</v>
      </c>
      <c r="B93" s="2">
        <v>95</v>
      </c>
      <c r="D93" s="4">
        <v>43999</v>
      </c>
      <c r="E93" s="5">
        <v>45134</v>
      </c>
      <c r="F93" s="6">
        <f t="shared" si="6"/>
        <v>-95</v>
      </c>
      <c r="H93" s="24">
        <v>43746</v>
      </c>
      <c r="I93" s="15">
        <v>0</v>
      </c>
      <c r="J93" s="25">
        <f t="shared" si="9"/>
        <v>39.716666666666669</v>
      </c>
      <c r="K93" s="32">
        <v>43999</v>
      </c>
      <c r="L93" s="16">
        <v>72</v>
      </c>
      <c r="M93" s="33">
        <f t="shared" si="10"/>
        <v>121.9666666666667</v>
      </c>
      <c r="N93" s="41">
        <v>45134</v>
      </c>
      <c r="O93" s="18">
        <v>0</v>
      </c>
      <c r="P93" s="19">
        <f t="shared" si="11"/>
        <v>39.933333333333337</v>
      </c>
      <c r="Q93" s="17">
        <f t="shared" si="7"/>
        <v>-82.03333333333336</v>
      </c>
      <c r="R93" s="25">
        <f t="shared" si="8"/>
        <v>0.21666666666666856</v>
      </c>
    </row>
    <row r="94" spans="1:18" x14ac:dyDescent="0.3">
      <c r="A94" s="1">
        <v>93</v>
      </c>
      <c r="B94" s="2">
        <v>95</v>
      </c>
      <c r="D94" s="4">
        <v>44000</v>
      </c>
      <c r="E94" s="5">
        <v>45135</v>
      </c>
      <c r="F94" s="6">
        <f t="shared" si="6"/>
        <v>-95</v>
      </c>
      <c r="H94" s="24">
        <v>43747</v>
      </c>
      <c r="I94" s="15">
        <v>0</v>
      </c>
      <c r="J94" s="25">
        <f t="shared" si="9"/>
        <v>39.716666666666669</v>
      </c>
      <c r="K94" s="32">
        <v>44000</v>
      </c>
      <c r="L94" s="16">
        <v>78</v>
      </c>
      <c r="M94" s="33">
        <f t="shared" si="10"/>
        <v>123.26666666666669</v>
      </c>
      <c r="N94" s="41">
        <v>45135</v>
      </c>
      <c r="O94" s="18">
        <v>0</v>
      </c>
      <c r="P94" s="19">
        <f t="shared" si="11"/>
        <v>39.933333333333337</v>
      </c>
      <c r="Q94" s="17">
        <f t="shared" si="7"/>
        <v>-83.333333333333357</v>
      </c>
      <c r="R94" s="25">
        <f t="shared" si="8"/>
        <v>0.21666666666666856</v>
      </c>
    </row>
    <row r="95" spans="1:18" x14ac:dyDescent="0.3">
      <c r="A95" s="1">
        <v>94</v>
      </c>
      <c r="B95" s="2">
        <v>93</v>
      </c>
      <c r="D95" s="4">
        <v>44001</v>
      </c>
      <c r="E95" s="5">
        <v>45136</v>
      </c>
      <c r="F95" s="6">
        <f t="shared" si="6"/>
        <v>-93</v>
      </c>
      <c r="H95" s="24">
        <v>43748</v>
      </c>
      <c r="I95" s="15">
        <v>0</v>
      </c>
      <c r="J95" s="25">
        <f t="shared" si="9"/>
        <v>39.716666666666669</v>
      </c>
      <c r="K95" s="32">
        <v>44001</v>
      </c>
      <c r="L95" s="16">
        <v>0</v>
      </c>
      <c r="M95" s="33">
        <f t="shared" si="10"/>
        <v>123.26666666666669</v>
      </c>
      <c r="N95" s="41">
        <v>45136</v>
      </c>
      <c r="O95" s="18">
        <v>0</v>
      </c>
      <c r="P95" s="19">
        <f t="shared" si="11"/>
        <v>39.933333333333337</v>
      </c>
      <c r="Q95" s="17">
        <f t="shared" si="7"/>
        <v>-83.333333333333357</v>
      </c>
      <c r="R95" s="25">
        <f t="shared" si="8"/>
        <v>0.21666666666666856</v>
      </c>
    </row>
    <row r="96" spans="1:18" x14ac:dyDescent="0.3">
      <c r="A96" s="1">
        <v>95</v>
      </c>
      <c r="B96" s="2">
        <v>90</v>
      </c>
      <c r="D96" s="4">
        <v>44002</v>
      </c>
      <c r="E96" s="5">
        <v>45137</v>
      </c>
      <c r="F96" s="6">
        <f t="shared" si="6"/>
        <v>-90</v>
      </c>
      <c r="H96" s="24">
        <v>43749</v>
      </c>
      <c r="I96" s="15">
        <v>0</v>
      </c>
      <c r="J96" s="25">
        <f t="shared" si="9"/>
        <v>39.716666666666669</v>
      </c>
      <c r="K96" s="32">
        <v>44002</v>
      </c>
      <c r="L96" s="16">
        <v>0</v>
      </c>
      <c r="M96" s="33">
        <f t="shared" si="10"/>
        <v>123.26666666666669</v>
      </c>
      <c r="N96" s="41">
        <v>45137</v>
      </c>
      <c r="O96" s="18">
        <v>0</v>
      </c>
      <c r="P96" s="19">
        <f t="shared" si="11"/>
        <v>39.933333333333337</v>
      </c>
      <c r="Q96" s="17">
        <f t="shared" si="7"/>
        <v>-83.333333333333357</v>
      </c>
      <c r="R96" s="25">
        <f t="shared" si="8"/>
        <v>0.21666666666666856</v>
      </c>
    </row>
    <row r="97" spans="1:18" x14ac:dyDescent="0.3">
      <c r="A97" s="1">
        <v>96</v>
      </c>
      <c r="B97" s="2">
        <v>88</v>
      </c>
      <c r="D97" s="4">
        <v>44003</v>
      </c>
      <c r="E97" s="5">
        <v>45138</v>
      </c>
      <c r="F97" s="6">
        <f t="shared" si="6"/>
        <v>-88</v>
      </c>
      <c r="H97" s="24">
        <v>43750</v>
      </c>
      <c r="I97" s="15">
        <v>0</v>
      </c>
      <c r="J97" s="25">
        <f t="shared" si="9"/>
        <v>39.716666666666669</v>
      </c>
      <c r="K97" s="32">
        <v>44003</v>
      </c>
      <c r="L97" s="16">
        <v>0</v>
      </c>
      <c r="M97" s="33">
        <f t="shared" si="10"/>
        <v>123.26666666666669</v>
      </c>
      <c r="N97" s="41">
        <v>45138</v>
      </c>
      <c r="O97" s="18">
        <v>0</v>
      </c>
      <c r="P97" s="19">
        <f t="shared" si="11"/>
        <v>39.933333333333337</v>
      </c>
      <c r="Q97" s="17">
        <f t="shared" si="7"/>
        <v>-83.333333333333357</v>
      </c>
      <c r="R97" s="25">
        <f t="shared" si="8"/>
        <v>0.21666666666666856</v>
      </c>
    </row>
    <row r="98" spans="1:18" x14ac:dyDescent="0.3">
      <c r="A98" s="1">
        <v>97</v>
      </c>
      <c r="B98" s="2">
        <v>86</v>
      </c>
      <c r="D98" s="4">
        <v>44004</v>
      </c>
      <c r="E98" s="5">
        <v>45139</v>
      </c>
      <c r="F98" s="6">
        <f t="shared" si="6"/>
        <v>-86</v>
      </c>
      <c r="H98" s="24">
        <v>43751</v>
      </c>
      <c r="I98" s="15">
        <v>0</v>
      </c>
      <c r="J98" s="25">
        <f t="shared" si="9"/>
        <v>39.716666666666669</v>
      </c>
      <c r="K98" s="32">
        <v>44004</v>
      </c>
      <c r="L98" s="16">
        <v>0</v>
      </c>
      <c r="M98" s="33">
        <f t="shared" si="10"/>
        <v>123.26666666666669</v>
      </c>
      <c r="N98" s="41">
        <v>45139</v>
      </c>
      <c r="O98" s="18">
        <v>0</v>
      </c>
      <c r="P98" s="19">
        <f t="shared" si="11"/>
        <v>39.933333333333337</v>
      </c>
      <c r="Q98" s="17">
        <f t="shared" si="7"/>
        <v>-83.333333333333357</v>
      </c>
      <c r="R98" s="25">
        <f t="shared" si="8"/>
        <v>0.21666666666666856</v>
      </c>
    </row>
    <row r="99" spans="1:18" x14ac:dyDescent="0.3">
      <c r="A99" s="1">
        <v>98</v>
      </c>
      <c r="B99" s="2">
        <v>87</v>
      </c>
      <c r="D99" s="4">
        <v>44005</v>
      </c>
      <c r="E99" s="5">
        <v>45140</v>
      </c>
      <c r="F99" s="6">
        <f t="shared" si="6"/>
        <v>-87</v>
      </c>
      <c r="H99" s="24">
        <v>43752</v>
      </c>
      <c r="I99" s="15">
        <v>0</v>
      </c>
      <c r="J99" s="25">
        <f t="shared" si="9"/>
        <v>39.716666666666669</v>
      </c>
      <c r="K99" s="32">
        <v>44005</v>
      </c>
      <c r="L99" s="16">
        <v>123</v>
      </c>
      <c r="M99" s="33">
        <f t="shared" si="10"/>
        <v>125.31666666666669</v>
      </c>
      <c r="N99" s="41">
        <v>45140</v>
      </c>
      <c r="O99" s="18">
        <v>0</v>
      </c>
      <c r="P99" s="19">
        <f t="shared" si="11"/>
        <v>39.933333333333337</v>
      </c>
      <c r="Q99" s="17">
        <f t="shared" si="7"/>
        <v>-85.383333333333354</v>
      </c>
      <c r="R99" s="25">
        <f t="shared" si="8"/>
        <v>0.21666666666666856</v>
      </c>
    </row>
    <row r="100" spans="1:18" ht="15" thickBot="1" x14ac:dyDescent="0.35">
      <c r="A100" s="1">
        <v>99</v>
      </c>
      <c r="B100" s="2">
        <v>86</v>
      </c>
      <c r="D100" s="4">
        <v>44006</v>
      </c>
      <c r="E100" s="5">
        <v>45141</v>
      </c>
      <c r="F100" s="6">
        <f t="shared" si="6"/>
        <v>-86</v>
      </c>
      <c r="H100" s="26">
        <v>43753</v>
      </c>
      <c r="I100" s="27">
        <v>0</v>
      </c>
      <c r="J100" s="28">
        <f t="shared" si="9"/>
        <v>39.716666666666669</v>
      </c>
      <c r="K100" s="34">
        <v>44006</v>
      </c>
      <c r="L100" s="35">
        <v>35</v>
      </c>
      <c r="M100" s="36">
        <f t="shared" si="10"/>
        <v>125.90000000000002</v>
      </c>
      <c r="N100" s="42">
        <v>45141</v>
      </c>
      <c r="O100" s="43">
        <v>0</v>
      </c>
      <c r="P100" s="44">
        <f t="shared" si="11"/>
        <v>39.933333333333337</v>
      </c>
      <c r="Q100" s="45">
        <f t="shared" si="7"/>
        <v>-85.966666666666683</v>
      </c>
      <c r="R100" s="28">
        <f t="shared" si="8"/>
        <v>0.21666666666666856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chovanec</dc:creator>
  <cp:lastModifiedBy>david chovanec</cp:lastModifiedBy>
  <dcterms:created xsi:type="dcterms:W3CDTF">2023-05-05T18:56:12Z</dcterms:created>
  <dcterms:modified xsi:type="dcterms:W3CDTF">2023-06-12T09:46:33Z</dcterms:modified>
</cp:coreProperties>
</file>