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dministrator\Alexandros\PlantEnvBio Lab\Publications\3. Grantham Project Methodological paper\GRANTHAM_ISME Communications_ v02.2\GitHub Data Availability\1. NMUL Standardisation\"/>
    </mc:Choice>
  </mc:AlternateContent>
  <xr:revisionPtr revIDLastSave="0" documentId="13_ncr:1_{68E2B56B-70AC-4974-956D-EBF90B375B42}" xr6:coauthVersionLast="47" xr6:coauthVersionMax="47" xr10:uidLastSave="{00000000-0000-0000-0000-000000000000}"/>
  <bookViews>
    <workbookView xWindow="-108" yWindow="-108" windowWidth="23256" windowHeight="13176" tabRatio="790" activeTab="3" xr2:uid="{00000000-000D-0000-FFFF-FFFF00000000}"/>
  </bookViews>
  <sheets>
    <sheet name="Routine Culture data" sheetId="6" r:id="rId1"/>
    <sheet name="Raw Cell Density data" sheetId="4" r:id="rId2"/>
    <sheet name="Harvesting Efficiency" sheetId="5" r:id="rId3"/>
    <sheet name="Cell Density data for R" sheetId="2" r:id="rId4"/>
    <sheet name="Fast-track Activity data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6" i="6" l="1"/>
  <c r="G216" i="6" s="1"/>
  <c r="E216" i="6"/>
  <c r="F207" i="6"/>
  <c r="G207" i="6" s="1"/>
  <c r="E207" i="6"/>
  <c r="F198" i="6"/>
  <c r="E198" i="6"/>
  <c r="G198" i="6" s="1"/>
  <c r="F189" i="6"/>
  <c r="G189" i="6" s="1"/>
  <c r="E189" i="6"/>
  <c r="F180" i="6"/>
  <c r="G180" i="6" s="1"/>
  <c r="E180" i="6"/>
  <c r="F171" i="6"/>
  <c r="G171" i="6" s="1"/>
  <c r="E171" i="6"/>
  <c r="F162" i="6"/>
  <c r="G162" i="6" s="1"/>
  <c r="E162" i="6"/>
  <c r="F156" i="6"/>
  <c r="G156" i="6" s="1"/>
  <c r="E156" i="6"/>
  <c r="F153" i="6"/>
  <c r="G153" i="6" s="1"/>
  <c r="E153" i="6"/>
  <c r="F150" i="6"/>
  <c r="G150" i="6" s="1"/>
  <c r="E150" i="6"/>
  <c r="F147" i="6"/>
  <c r="G147" i="6" s="1"/>
  <c r="E147" i="6"/>
  <c r="F144" i="6"/>
  <c r="G144" i="6" s="1"/>
  <c r="E144" i="6"/>
  <c r="F141" i="6"/>
  <c r="G141" i="6" s="1"/>
  <c r="E141" i="6"/>
  <c r="F135" i="6"/>
  <c r="G135" i="6" s="1"/>
  <c r="E135" i="6"/>
  <c r="F128" i="6"/>
  <c r="G128" i="6" s="1"/>
  <c r="E128" i="6"/>
  <c r="F126" i="6"/>
  <c r="G126" i="6" s="1"/>
  <c r="E126" i="6"/>
  <c r="F124" i="6"/>
  <c r="G124" i="6" s="1"/>
  <c r="E124" i="6"/>
  <c r="F122" i="6"/>
  <c r="G122" i="6" s="1"/>
  <c r="E122" i="6"/>
  <c r="F120" i="6"/>
  <c r="G120" i="6" s="1"/>
  <c r="E120" i="6"/>
  <c r="F118" i="6"/>
  <c r="G118" i="6" s="1"/>
  <c r="E118" i="6"/>
  <c r="F116" i="6"/>
  <c r="G116" i="6" s="1"/>
  <c r="E116" i="6"/>
  <c r="F112" i="6"/>
  <c r="G112" i="6" s="1"/>
  <c r="E112" i="6"/>
  <c r="F110" i="6"/>
  <c r="G110" i="6" s="1"/>
  <c r="E110" i="6"/>
  <c r="F108" i="6"/>
  <c r="G108" i="6" s="1"/>
  <c r="E108" i="6"/>
  <c r="F105" i="6"/>
  <c r="G105" i="6" s="1"/>
  <c r="E105" i="6"/>
  <c r="F102" i="6"/>
  <c r="G102" i="6" s="1"/>
  <c r="E102" i="6"/>
  <c r="F99" i="6"/>
  <c r="G99" i="6" s="1"/>
  <c r="E99" i="6"/>
  <c r="F95" i="6"/>
  <c r="G95" i="6" s="1"/>
  <c r="E95" i="6"/>
  <c r="F89" i="6"/>
  <c r="G89" i="6" s="1"/>
  <c r="E89" i="6"/>
  <c r="F83" i="6"/>
  <c r="G83" i="6" s="1"/>
  <c r="E83" i="6"/>
  <c r="F77" i="6"/>
  <c r="G77" i="6" s="1"/>
  <c r="E77" i="6"/>
  <c r="F72" i="6"/>
  <c r="G72" i="6" s="1"/>
  <c r="E72" i="6"/>
  <c r="F69" i="6"/>
  <c r="G69" i="6" s="1"/>
  <c r="E69" i="6"/>
  <c r="F66" i="6"/>
  <c r="G66" i="6" s="1"/>
  <c r="E66" i="6"/>
  <c r="G63" i="6"/>
  <c r="F63" i="6"/>
  <c r="E63" i="6"/>
  <c r="F60" i="6"/>
  <c r="G60" i="6" s="1"/>
  <c r="E60" i="6"/>
  <c r="F57" i="6"/>
  <c r="G57" i="6" s="1"/>
  <c r="E57" i="6"/>
  <c r="F54" i="6"/>
  <c r="G54" i="6" s="1"/>
  <c r="E54" i="6"/>
  <c r="F51" i="6"/>
  <c r="G51" i="6" s="1"/>
  <c r="E51" i="6"/>
  <c r="F48" i="6"/>
  <c r="G48" i="6" s="1"/>
  <c r="E48" i="6"/>
  <c r="F45" i="6"/>
  <c r="G45" i="6" s="1"/>
  <c r="E45" i="6"/>
  <c r="F43" i="6"/>
  <c r="G43" i="6" s="1"/>
  <c r="E43" i="6"/>
  <c r="F41" i="6"/>
  <c r="G41" i="6" s="1"/>
  <c r="E41" i="6"/>
  <c r="F39" i="6"/>
  <c r="G39" i="6" s="1"/>
  <c r="E39" i="6"/>
  <c r="F37" i="6"/>
  <c r="G37" i="6" s="1"/>
  <c r="E37" i="6"/>
  <c r="F35" i="6"/>
  <c r="G35" i="6" s="1"/>
  <c r="E35" i="6"/>
  <c r="F33" i="6"/>
  <c r="G33" i="6" s="1"/>
  <c r="E33" i="6"/>
  <c r="F30" i="6"/>
  <c r="G30" i="6" s="1"/>
  <c r="E30" i="6"/>
  <c r="F27" i="6"/>
  <c r="G27" i="6" s="1"/>
  <c r="E27" i="6"/>
  <c r="F24" i="6"/>
  <c r="G24" i="6" s="1"/>
  <c r="E24" i="6"/>
  <c r="F21" i="6"/>
  <c r="G21" i="6" s="1"/>
  <c r="E21" i="6"/>
  <c r="F18" i="6"/>
  <c r="G18" i="6" s="1"/>
  <c r="E18" i="6"/>
  <c r="F15" i="6"/>
  <c r="G15" i="6" s="1"/>
  <c r="E15" i="6"/>
  <c r="F12" i="6"/>
  <c r="G12" i="6" s="1"/>
  <c r="E12" i="6"/>
  <c r="F9" i="6"/>
  <c r="G9" i="6" s="1"/>
  <c r="E9" i="6"/>
  <c r="F6" i="6"/>
  <c r="G6" i="6" s="1"/>
  <c r="E6" i="6"/>
  <c r="F3" i="6"/>
  <c r="G3" i="6" s="1"/>
  <c r="E3" i="6"/>
  <c r="H35" i="5" l="1"/>
  <c r="F29" i="5"/>
  <c r="F28" i="5"/>
  <c r="G27" i="5"/>
  <c r="F27" i="5"/>
  <c r="H23" i="5"/>
  <c r="F17" i="5"/>
  <c r="F16" i="5"/>
  <c r="F15" i="5"/>
  <c r="G15" i="5" s="1"/>
  <c r="H11" i="5"/>
  <c r="B41" i="5" s="1"/>
  <c r="F5" i="5"/>
  <c r="F4" i="5"/>
  <c r="F3" i="5"/>
  <c r="B38" i="5" s="1"/>
  <c r="F83" i="1"/>
  <c r="E83" i="1"/>
  <c r="F77" i="1"/>
  <c r="E77" i="1"/>
  <c r="F71" i="1"/>
  <c r="E71" i="1"/>
  <c r="F65" i="1"/>
  <c r="E65" i="1"/>
  <c r="F59" i="1"/>
  <c r="E59" i="1"/>
  <c r="F53" i="1"/>
  <c r="E53" i="1"/>
  <c r="F47" i="1"/>
  <c r="E47" i="1"/>
  <c r="F41" i="1"/>
  <c r="E41" i="1"/>
  <c r="F35" i="1"/>
  <c r="E35" i="1"/>
  <c r="F29" i="1"/>
  <c r="E29" i="1"/>
  <c r="F27" i="1"/>
  <c r="E27" i="1"/>
  <c r="F24" i="1"/>
  <c r="E24" i="1"/>
  <c r="F21" i="1"/>
  <c r="E21" i="1"/>
  <c r="F18" i="1"/>
  <c r="E18" i="1"/>
  <c r="F14" i="1"/>
  <c r="E14" i="1"/>
  <c r="F9" i="1"/>
  <c r="E9" i="1"/>
  <c r="F4" i="1"/>
  <c r="E4" i="1"/>
  <c r="G3" i="5" l="1"/>
  <c r="B37" i="5"/>
  <c r="B40" i="5"/>
  <c r="G77" i="1"/>
  <c r="G83" i="1"/>
  <c r="G53" i="1"/>
  <c r="G27" i="1"/>
  <c r="G71" i="1"/>
  <c r="G29" i="1"/>
  <c r="G21" i="1"/>
  <c r="G9" i="1"/>
  <c r="G35" i="1"/>
  <c r="G47" i="1"/>
  <c r="G24" i="1"/>
  <c r="G14" i="1"/>
  <c r="G59" i="1"/>
  <c r="G65" i="1"/>
  <c r="G41" i="1"/>
  <c r="F48" i="4" l="1"/>
  <c r="H48" i="4" s="1"/>
  <c r="J48" i="4" s="1"/>
  <c r="F47" i="4"/>
  <c r="H47" i="4" s="1"/>
  <c r="J47" i="4" s="1"/>
  <c r="F44" i="4"/>
  <c r="H44" i="4" s="1"/>
  <c r="F42" i="4"/>
  <c r="H42" i="4" s="1"/>
  <c r="J42" i="4" s="1"/>
  <c r="F40" i="4"/>
  <c r="H40" i="4" s="1"/>
  <c r="J40" i="4" s="1"/>
  <c r="F39" i="4"/>
  <c r="H39" i="4" s="1"/>
  <c r="J39" i="4" s="1"/>
  <c r="F38" i="4"/>
  <c r="H38" i="4" s="1"/>
  <c r="F36" i="4"/>
  <c r="H36" i="4" s="1"/>
  <c r="J36" i="4" s="1"/>
  <c r="F35" i="4"/>
  <c r="H35" i="4" s="1"/>
  <c r="J35" i="4" s="1"/>
  <c r="F34" i="4"/>
  <c r="H34" i="4" s="1"/>
  <c r="F32" i="4"/>
  <c r="H32" i="4" s="1"/>
  <c r="J32" i="4" s="1"/>
  <c r="F31" i="4"/>
  <c r="H31" i="4" s="1"/>
  <c r="J31" i="4" s="1"/>
  <c r="F30" i="4"/>
  <c r="H30" i="4" s="1"/>
  <c r="F28" i="4"/>
  <c r="H28" i="4" s="1"/>
  <c r="F26" i="4"/>
  <c r="H26" i="4" s="1"/>
  <c r="F24" i="4"/>
  <c r="H24" i="4" s="1"/>
  <c r="J24" i="4" s="1"/>
  <c r="F23" i="4"/>
  <c r="H23" i="4" s="1"/>
  <c r="J23" i="4" s="1"/>
  <c r="F22" i="4"/>
  <c r="H22" i="4" s="1"/>
  <c r="F20" i="4"/>
  <c r="H20" i="4" s="1"/>
  <c r="J20" i="4" s="1"/>
  <c r="F19" i="4"/>
  <c r="H19" i="4" s="1"/>
  <c r="J19" i="4" s="1"/>
  <c r="F18" i="4"/>
  <c r="H18" i="4" s="1"/>
  <c r="F16" i="4"/>
  <c r="H16" i="4" s="1"/>
  <c r="J16" i="4" s="1"/>
  <c r="F15" i="4"/>
  <c r="H15" i="4" s="1"/>
  <c r="J15" i="4" s="1"/>
  <c r="F14" i="4"/>
  <c r="H14" i="4" s="1"/>
  <c r="J14" i="4" s="1"/>
  <c r="H10" i="4"/>
  <c r="J10" i="4" s="1"/>
  <c r="F8" i="4"/>
  <c r="H8" i="4" s="1"/>
  <c r="J8" i="4" s="1"/>
  <c r="F7" i="4"/>
  <c r="H7" i="4" s="1"/>
  <c r="J7" i="4" s="1"/>
  <c r="F6" i="4"/>
  <c r="H6" i="4" s="1"/>
  <c r="J6" i="4" s="1"/>
  <c r="F4" i="4"/>
  <c r="H4" i="4" s="1"/>
  <c r="J4" i="4" s="1"/>
  <c r="F3" i="4"/>
  <c r="H3" i="4" s="1"/>
  <c r="J3" i="4" s="1"/>
  <c r="F2" i="4"/>
  <c r="H2" i="4" s="1"/>
  <c r="I3" i="4" s="1"/>
  <c r="I31" i="4" l="1"/>
  <c r="I26" i="4"/>
  <c r="J26" i="4"/>
  <c r="L26" i="4" s="1"/>
  <c r="I10" i="4"/>
  <c r="I47" i="4"/>
  <c r="I19" i="4"/>
  <c r="J18" i="4"/>
  <c r="J34" i="4"/>
  <c r="I35" i="4"/>
  <c r="J44" i="4"/>
  <c r="I44" i="4"/>
  <c r="K10" i="4"/>
  <c r="L10" i="4"/>
  <c r="L15" i="4"/>
  <c r="K15" i="4"/>
  <c r="L7" i="4"/>
  <c r="K7" i="4"/>
  <c r="J28" i="4"/>
  <c r="I28" i="4"/>
  <c r="J22" i="4"/>
  <c r="I23" i="4"/>
  <c r="L42" i="4"/>
  <c r="K42" i="4"/>
  <c r="I39" i="4"/>
  <c r="J38" i="4"/>
  <c r="I15" i="4"/>
  <c r="I7" i="4"/>
  <c r="K26" i="4"/>
  <c r="I42" i="4"/>
  <c r="J2" i="4"/>
  <c r="J30" i="4"/>
  <c r="K44" i="4" l="1"/>
  <c r="L44" i="4"/>
  <c r="K47" i="4"/>
  <c r="L47" i="4"/>
  <c r="K31" i="4"/>
  <c r="L31" i="4"/>
  <c r="L23" i="4"/>
  <c r="K23" i="4"/>
  <c r="L35" i="4"/>
  <c r="K35" i="4"/>
  <c r="L3" i="4"/>
  <c r="K3" i="4"/>
  <c r="L19" i="4"/>
  <c r="K19" i="4"/>
  <c r="L39" i="4"/>
  <c r="K39" i="4"/>
  <c r="K28" i="4"/>
  <c r="L28" i="4"/>
</calcChain>
</file>

<file path=xl/sharedStrings.xml><?xml version="1.0" encoding="utf-8"?>
<sst xmlns="http://schemas.openxmlformats.org/spreadsheetml/2006/main" count="897" uniqueCount="63">
  <si>
    <t>Time (hours)</t>
  </si>
  <si>
    <t>Replicate</t>
  </si>
  <si>
    <t>[Nitrite] (uM)</t>
  </si>
  <si>
    <t>Mean</t>
  </si>
  <si>
    <t>St. Dev</t>
  </si>
  <si>
    <t>CV%</t>
  </si>
  <si>
    <t>Sample</t>
  </si>
  <si>
    <t>Volume (uL)</t>
  </si>
  <si>
    <t>amoA Abundance (cp)</t>
  </si>
  <si>
    <t>Average Harvesting Efficiency</t>
  </si>
  <si>
    <t>Attempt</t>
  </si>
  <si>
    <t>AVG HE%</t>
  </si>
  <si>
    <t>ST.DEV HE%</t>
  </si>
  <si>
    <t>MG3 R3.5B initial</t>
  </si>
  <si>
    <t>AVG CE%</t>
  </si>
  <si>
    <t>ST.DEV CE%</t>
  </si>
  <si>
    <t>Routine Culture Final</t>
  </si>
  <si>
    <t>Routine Culture Initial</t>
  </si>
  <si>
    <t>Concentrated Culture Initial</t>
  </si>
  <si>
    <t xml:space="preserve">Merged Inoculum </t>
  </si>
  <si>
    <t>Repetition</t>
  </si>
  <si>
    <t>1st</t>
  </si>
  <si>
    <t>2nd</t>
  </si>
  <si>
    <t>3rd</t>
  </si>
  <si>
    <t>4th</t>
  </si>
  <si>
    <t>Inocula after cell harvesting</t>
  </si>
  <si>
    <t>NMUL (1)</t>
  </si>
  <si>
    <t>NMUL (2)</t>
  </si>
  <si>
    <t>NMUL (3)</t>
  </si>
  <si>
    <t>Cells Concentration (cells/mL)</t>
  </si>
  <si>
    <t>Mean Cells Concentration (cells/mL)</t>
  </si>
  <si>
    <t>Standard Deviation Cells Concentration (cells/mL)</t>
  </si>
  <si>
    <t>HARVESTING EFFICIENCY (1st)</t>
  </si>
  <si>
    <t>HARVESTING EFFICIENCY (2nd)</t>
  </si>
  <si>
    <t>HARVESTING EFFICIENCY (3rd)</t>
  </si>
  <si>
    <t>Mean amoA Abundance (cp/mL)</t>
  </si>
  <si>
    <t>amoA Abundance (cp/mL)</t>
  </si>
  <si>
    <t>Dilution factor</t>
  </si>
  <si>
    <t xml:space="preserve">Centrifugation Efficiency (CE%) </t>
  </si>
  <si>
    <t>Harvesting Efficiency (HE%)</t>
  </si>
  <si>
    <t>NMUL (4)</t>
  </si>
  <si>
    <t>NMUL (5)</t>
  </si>
  <si>
    <t>NMUL (6)</t>
  </si>
  <si>
    <t>NMUL (7)</t>
  </si>
  <si>
    <t>NMUL (8)</t>
  </si>
  <si>
    <t>NMUL (9)</t>
  </si>
  <si>
    <t>NMUL (10)</t>
  </si>
  <si>
    <t>NMUL (11)</t>
  </si>
  <si>
    <t>NMUL (12)</t>
  </si>
  <si>
    <t>Generation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</si>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</sst>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2" fontId="0" fillId="0" borderId="0" xfId="0" applyNumberFormat="1"/>
    <xf numFmtId="11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0" fontId="0" fillId="0" borderId="0" xfId="0" applyNumberFormat="1"/>
    <xf numFmtId="0" fontId="1" fillId="0" borderId="0" xfId="0" applyFont="1"/>
    <xf numFmtId="11" fontId="0" fillId="2" borderId="0" xfId="0" applyNumberFormat="1" applyFill="1" applyAlignment="1">
      <alignment horizontal="center" vertical="center" wrapText="1"/>
    </xf>
    <xf numFmtId="10" fontId="3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2" borderId="0" xfId="0" applyNumberFormat="1" applyFill="1"/>
    <xf numFmtId="0" fontId="3" fillId="2" borderId="0" xfId="0" applyFont="1" applyFill="1" applyAlignment="1">
      <alignment horizontal="center" vertical="center" wrapText="1"/>
    </xf>
    <xf numFmtId="11" fontId="4" fillId="0" borderId="0" xfId="0" applyNumberFormat="1" applyFont="1"/>
    <xf numFmtId="2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/>
    <xf numFmtId="0" fontId="0" fillId="0" borderId="0" xfId="0" applyAlignment="1">
      <alignment horizontal="right" vertical="center" wrapText="1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11" fontId="4" fillId="2" borderId="0" xfId="0" applyNumberFormat="1" applyFont="1" applyFill="1"/>
    <xf numFmtId="164" fontId="3" fillId="0" borderId="0" xfId="0" applyNumberFormat="1" applyFont="1"/>
    <xf numFmtId="164" fontId="0" fillId="0" borderId="0" xfId="0" applyNumberFormat="1"/>
    <xf numFmtId="164" fontId="0" fillId="2" borderId="0" xfId="0" applyNumberFormat="1" applyFill="1"/>
    <xf numFmtId="164" fontId="3" fillId="2" borderId="0" xfId="0" applyNumberFormat="1" applyFont="1" applyFill="1"/>
    <xf numFmtId="164" fontId="0" fillId="0" borderId="0" xfId="0" applyNumberFormat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0" fillId="0" borderId="1" xfId="0" applyBorder="1"/>
    <xf numFmtId="10" fontId="0" fillId="0" borderId="2" xfId="0" applyNumberFormat="1" applyBorder="1"/>
    <xf numFmtId="0" fontId="0" fillId="0" borderId="3" xfId="0" applyBorder="1"/>
    <xf numFmtId="10" fontId="0" fillId="0" borderId="4" xfId="1" applyNumberFormat="1" applyFont="1" applyBorder="1"/>
    <xf numFmtId="0" fontId="0" fillId="0" borderId="4" xfId="0" applyBorder="1"/>
    <xf numFmtId="10" fontId="0" fillId="0" borderId="4" xfId="0" applyNumberFormat="1" applyBorder="1"/>
    <xf numFmtId="0" fontId="0" fillId="0" borderId="5" xfId="0" applyBorder="1"/>
    <xf numFmtId="10" fontId="0" fillId="0" borderId="6" xfId="1" applyNumberFormat="1" applyFont="1" applyBorder="1"/>
    <xf numFmtId="0" fontId="0" fillId="4" borderId="0" xfId="0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2" fontId="0" fillId="2" borderId="0" xfId="0" applyNumberFormat="1" applyFill="1"/>
    <xf numFmtId="0" fontId="7" fillId="2" borderId="0" xfId="0" applyFont="1" applyFill="1"/>
    <xf numFmtId="0" fontId="3" fillId="2" borderId="0" xfId="0" applyFont="1" applyFill="1"/>
    <xf numFmtId="20" fontId="0" fillId="2" borderId="0" xfId="0" applyNumberFormat="1" applyFill="1" applyAlignment="1">
      <alignment horizontal="right"/>
    </xf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3731-9512-4E6D-A0B4-C84CC0219B88}">
  <sheetPr>
    <tabColor theme="5" tint="0.39997558519241921"/>
  </sheetPr>
  <dimension ref="A1:G220"/>
  <sheetViews>
    <sheetView topLeftCell="A8" workbookViewId="0">
      <selection activeCell="C2" sqref="C2"/>
    </sheetView>
  </sheetViews>
  <sheetFormatPr defaultRowHeight="14.4" x14ac:dyDescent="0.3"/>
  <cols>
    <col min="1" max="1" width="15.109375" customWidth="1"/>
    <col min="3" max="3" width="12.33203125" customWidth="1"/>
    <col min="4" max="4" width="14.33203125" customWidth="1"/>
  </cols>
  <sheetData>
    <row r="1" spans="1:7" x14ac:dyDescent="0.3">
      <c r="A1" s="8" t="s">
        <v>0</v>
      </c>
      <c r="B1" s="8" t="s">
        <v>1</v>
      </c>
      <c r="C1" s="8" t="s">
        <v>49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3">
      <c r="A2">
        <v>48</v>
      </c>
      <c r="B2" t="s">
        <v>26</v>
      </c>
      <c r="C2" t="s">
        <v>21</v>
      </c>
      <c r="D2">
        <v>38.590000000000003</v>
      </c>
    </row>
    <row r="3" spans="1:7" x14ac:dyDescent="0.3">
      <c r="A3">
        <v>48</v>
      </c>
      <c r="B3" t="s">
        <v>27</v>
      </c>
      <c r="C3" t="s">
        <v>21</v>
      </c>
      <c r="D3">
        <v>32.49</v>
      </c>
      <c r="E3" s="3">
        <f>AVERAGE(D2:D4)</f>
        <v>35.336666666666673</v>
      </c>
      <c r="F3" s="3">
        <f>_xlfn.STDEV.P(D2:D4)</f>
        <v>2.5068616945407181</v>
      </c>
      <c r="G3" s="3">
        <f>F3*100/E3</f>
        <v>7.0942223220659866</v>
      </c>
    </row>
    <row r="4" spans="1:7" x14ac:dyDescent="0.3">
      <c r="A4">
        <v>48</v>
      </c>
      <c r="B4" t="s">
        <v>28</v>
      </c>
      <c r="C4" t="s">
        <v>21</v>
      </c>
      <c r="D4">
        <v>34.93</v>
      </c>
    </row>
    <row r="5" spans="1:7" x14ac:dyDescent="0.3">
      <c r="A5">
        <v>120</v>
      </c>
      <c r="B5" t="s">
        <v>26</v>
      </c>
      <c r="C5" t="s">
        <v>21</v>
      </c>
      <c r="D5">
        <v>829.1</v>
      </c>
    </row>
    <row r="6" spans="1:7" x14ac:dyDescent="0.3">
      <c r="A6">
        <v>120</v>
      </c>
      <c r="B6" t="s">
        <v>27</v>
      </c>
      <c r="C6" t="s">
        <v>21</v>
      </c>
      <c r="D6">
        <v>747</v>
      </c>
      <c r="E6" s="3">
        <f>AVERAGE(D5:D7)</f>
        <v>777.9</v>
      </c>
      <c r="F6" s="3">
        <f>_xlfn.STDEV.P(D5:D7)</f>
        <v>36.461577950860374</v>
      </c>
      <c r="G6" s="3">
        <f>F6*100/E6</f>
        <v>4.6871806081579095</v>
      </c>
    </row>
    <row r="7" spans="1:7" x14ac:dyDescent="0.3">
      <c r="A7">
        <v>120</v>
      </c>
      <c r="B7" t="s">
        <v>28</v>
      </c>
      <c r="C7" t="s">
        <v>21</v>
      </c>
      <c r="D7">
        <v>757.6</v>
      </c>
    </row>
    <row r="8" spans="1:7" x14ac:dyDescent="0.3">
      <c r="A8">
        <v>168</v>
      </c>
      <c r="B8" t="s">
        <v>26</v>
      </c>
      <c r="C8" t="s">
        <v>21</v>
      </c>
      <c r="D8">
        <v>920.6</v>
      </c>
    </row>
    <row r="9" spans="1:7" x14ac:dyDescent="0.3">
      <c r="A9">
        <v>168</v>
      </c>
      <c r="B9" t="s">
        <v>27</v>
      </c>
      <c r="C9" t="s">
        <v>21</v>
      </c>
      <c r="D9">
        <v>917.2</v>
      </c>
      <c r="E9" s="3">
        <f>AVERAGE(D8:D10)</f>
        <v>918.86666666666679</v>
      </c>
      <c r="F9" s="3">
        <f>_xlfn.STDEV.P(D8:D10)</f>
        <v>1.3888444437333025</v>
      </c>
      <c r="G9" s="3">
        <f>F9*100/E9</f>
        <v>0.15114754883551865</v>
      </c>
    </row>
    <row r="10" spans="1:7" x14ac:dyDescent="0.3">
      <c r="A10">
        <v>168</v>
      </c>
      <c r="B10" t="s">
        <v>28</v>
      </c>
      <c r="C10" t="s">
        <v>21</v>
      </c>
      <c r="D10">
        <v>918.8</v>
      </c>
    </row>
    <row r="11" spans="1:7" x14ac:dyDescent="0.3">
      <c r="A11">
        <v>180</v>
      </c>
      <c r="B11" t="s">
        <v>26</v>
      </c>
      <c r="C11" t="s">
        <v>21</v>
      </c>
      <c r="D11">
        <v>931</v>
      </c>
    </row>
    <row r="12" spans="1:7" x14ac:dyDescent="0.3">
      <c r="A12">
        <v>180</v>
      </c>
      <c r="B12" t="s">
        <v>27</v>
      </c>
      <c r="C12" t="s">
        <v>21</v>
      </c>
      <c r="D12">
        <v>924.1</v>
      </c>
      <c r="E12" s="3">
        <f>AVERAGE(D11:D13)</f>
        <v>923.56666666666661</v>
      </c>
      <c r="F12" s="3">
        <f>_xlfn.STDEV.P(D11:D13)</f>
        <v>6.2983242921342795</v>
      </c>
      <c r="G12" s="3">
        <f>F12*100/E12</f>
        <v>0.68195664909238973</v>
      </c>
    </row>
    <row r="13" spans="1:7" x14ac:dyDescent="0.3">
      <c r="A13">
        <v>180</v>
      </c>
      <c r="B13" t="s">
        <v>28</v>
      </c>
      <c r="C13" t="s">
        <v>21</v>
      </c>
      <c r="D13">
        <v>915.6</v>
      </c>
    </row>
    <row r="14" spans="1:7" x14ac:dyDescent="0.3">
      <c r="A14">
        <v>216</v>
      </c>
      <c r="B14" t="s">
        <v>26</v>
      </c>
      <c r="C14" t="s">
        <v>21</v>
      </c>
      <c r="D14">
        <v>921</v>
      </c>
    </row>
    <row r="15" spans="1:7" x14ac:dyDescent="0.3">
      <c r="A15">
        <v>216</v>
      </c>
      <c r="B15" t="s">
        <v>27</v>
      </c>
      <c r="C15" t="s">
        <v>21</v>
      </c>
      <c r="D15">
        <v>968.8</v>
      </c>
      <c r="E15" s="3">
        <f>AVERAGE(D14:D16)</f>
        <v>937.30000000000007</v>
      </c>
      <c r="F15" s="3">
        <f>_xlfn.STDEV.P(D14:D16)</f>
        <v>22.278390127355824</v>
      </c>
      <c r="G15" s="3">
        <f>F15*100/E15</f>
        <v>2.3768686789027869</v>
      </c>
    </row>
    <row r="16" spans="1:7" x14ac:dyDescent="0.3">
      <c r="A16">
        <v>216</v>
      </c>
      <c r="B16" t="s">
        <v>28</v>
      </c>
      <c r="C16" t="s">
        <v>21</v>
      </c>
      <c r="D16">
        <v>922.1</v>
      </c>
    </row>
    <row r="17" spans="1:7" x14ac:dyDescent="0.3">
      <c r="A17" s="7">
        <v>48</v>
      </c>
      <c r="B17" s="7" t="s">
        <v>26</v>
      </c>
      <c r="C17" s="7" t="s">
        <v>22</v>
      </c>
      <c r="D17" s="43">
        <v>46.33</v>
      </c>
      <c r="E17" s="43"/>
      <c r="F17" s="43"/>
      <c r="G17" s="43"/>
    </row>
    <row r="18" spans="1:7" x14ac:dyDescent="0.3">
      <c r="A18" s="7">
        <v>48</v>
      </c>
      <c r="B18" s="7" t="s">
        <v>27</v>
      </c>
      <c r="C18" s="7" t="s">
        <v>22</v>
      </c>
      <c r="D18" s="7">
        <v>44.6</v>
      </c>
      <c r="E18" s="44">
        <f>AVERAGE(D17:D19)</f>
        <v>42.680000000000007</v>
      </c>
      <c r="F18" s="44">
        <f>_xlfn.STDEV.P(D17:D19)</f>
        <v>4.0014080854952381</v>
      </c>
      <c r="G18" s="44">
        <f>F18*100/E18</f>
        <v>9.375370397130359</v>
      </c>
    </row>
    <row r="19" spans="1:7" x14ac:dyDescent="0.3">
      <c r="A19" s="7">
        <v>48</v>
      </c>
      <c r="B19" s="7" t="s">
        <v>28</v>
      </c>
      <c r="C19" s="7" t="s">
        <v>22</v>
      </c>
      <c r="D19" s="7">
        <v>37.11</v>
      </c>
      <c r="E19" s="7"/>
      <c r="F19" s="7"/>
      <c r="G19" s="7"/>
    </row>
    <row r="20" spans="1:7" x14ac:dyDescent="0.3">
      <c r="A20" s="7">
        <v>120</v>
      </c>
      <c r="B20" s="7" t="s">
        <v>26</v>
      </c>
      <c r="C20" s="7" t="s">
        <v>22</v>
      </c>
      <c r="D20" s="7">
        <v>896.7</v>
      </c>
      <c r="E20" s="7"/>
      <c r="F20" s="7"/>
      <c r="G20" s="7"/>
    </row>
    <row r="21" spans="1:7" x14ac:dyDescent="0.3">
      <c r="A21" s="7">
        <v>120</v>
      </c>
      <c r="B21" s="7" t="s">
        <v>27</v>
      </c>
      <c r="C21" s="7" t="s">
        <v>22</v>
      </c>
      <c r="D21" s="7">
        <v>886</v>
      </c>
      <c r="E21" s="44">
        <f>AVERAGE(D20:D22)</f>
        <v>896.76666666666677</v>
      </c>
      <c r="F21" s="44">
        <f>_xlfn.STDEV.P(D20:D22)</f>
        <v>8.8182890756780239</v>
      </c>
      <c r="G21" s="44">
        <f>F21*100/E21</f>
        <v>0.98334264680645533</v>
      </c>
    </row>
    <row r="22" spans="1:7" x14ac:dyDescent="0.3">
      <c r="A22" s="7">
        <v>120</v>
      </c>
      <c r="B22" s="7" t="s">
        <v>28</v>
      </c>
      <c r="C22" s="7" t="s">
        <v>22</v>
      </c>
      <c r="D22" s="7">
        <v>907.6</v>
      </c>
      <c r="E22" s="7"/>
      <c r="F22" s="7"/>
      <c r="G22" s="7"/>
    </row>
    <row r="23" spans="1:7" x14ac:dyDescent="0.3">
      <c r="A23" s="7">
        <v>168</v>
      </c>
      <c r="B23" s="7" t="s">
        <v>26</v>
      </c>
      <c r="C23" s="7" t="s">
        <v>22</v>
      </c>
      <c r="D23" s="7">
        <v>997.8</v>
      </c>
      <c r="E23" s="7"/>
      <c r="F23" s="7"/>
      <c r="G23" s="7"/>
    </row>
    <row r="24" spans="1:7" x14ac:dyDescent="0.3">
      <c r="A24" s="7">
        <v>168</v>
      </c>
      <c r="B24" s="7" t="s">
        <v>27</v>
      </c>
      <c r="C24" s="7" t="s">
        <v>22</v>
      </c>
      <c r="D24" s="7">
        <v>997</v>
      </c>
      <c r="E24" s="44">
        <f>AVERAGE(D23:D25)</f>
        <v>992.69999999999993</v>
      </c>
      <c r="F24" s="44">
        <f>_xlfn.STDEV.P(D23:D25)</f>
        <v>6.6548228125673488</v>
      </c>
      <c r="G24" s="44">
        <f>F24*100/E24</f>
        <v>0.6703760262483478</v>
      </c>
    </row>
    <row r="25" spans="1:7" x14ac:dyDescent="0.3">
      <c r="A25" s="7">
        <v>168</v>
      </c>
      <c r="B25" s="7" t="s">
        <v>28</v>
      </c>
      <c r="C25" s="7" t="s">
        <v>22</v>
      </c>
      <c r="D25" s="7">
        <v>983.3</v>
      </c>
      <c r="E25" s="7"/>
      <c r="F25" s="7"/>
      <c r="G25" s="7"/>
    </row>
    <row r="26" spans="1:7" x14ac:dyDescent="0.3">
      <c r="A26">
        <v>120</v>
      </c>
      <c r="B26" t="s">
        <v>26</v>
      </c>
      <c r="C26" t="s">
        <v>23</v>
      </c>
      <c r="D26">
        <v>901.3</v>
      </c>
    </row>
    <row r="27" spans="1:7" x14ac:dyDescent="0.3">
      <c r="A27">
        <v>120</v>
      </c>
      <c r="B27" t="s">
        <v>27</v>
      </c>
      <c r="C27" t="s">
        <v>23</v>
      </c>
      <c r="D27">
        <v>903.5</v>
      </c>
      <c r="E27" s="3">
        <f>AVERAGE(D26:D28)</f>
        <v>915.80000000000007</v>
      </c>
      <c r="F27" s="3">
        <f>_xlfn.STDEV.P(D26:D28)</f>
        <v>18.971733359571221</v>
      </c>
      <c r="G27" s="3">
        <f>F27*100/E27</f>
        <v>2.0716022449848461</v>
      </c>
    </row>
    <row r="28" spans="1:7" x14ac:dyDescent="0.3">
      <c r="A28">
        <v>120</v>
      </c>
      <c r="B28" t="s">
        <v>28</v>
      </c>
      <c r="C28" t="s">
        <v>23</v>
      </c>
      <c r="D28">
        <v>942.6</v>
      </c>
    </row>
    <row r="29" spans="1:7" x14ac:dyDescent="0.3">
      <c r="A29">
        <v>144</v>
      </c>
      <c r="B29" t="s">
        <v>26</v>
      </c>
      <c r="C29" t="s">
        <v>23</v>
      </c>
      <c r="D29">
        <v>925.3</v>
      </c>
    </row>
    <row r="30" spans="1:7" x14ac:dyDescent="0.3">
      <c r="A30">
        <v>144</v>
      </c>
      <c r="B30" t="s">
        <v>27</v>
      </c>
      <c r="C30" t="s">
        <v>23</v>
      </c>
      <c r="D30">
        <v>931.4</v>
      </c>
      <c r="E30" s="3">
        <f>AVERAGE(D29:D31)</f>
        <v>930.56666666666661</v>
      </c>
      <c r="F30" s="3">
        <f>_xlfn.STDEV.P(D29:D31)</f>
        <v>4.0036094825655812</v>
      </c>
      <c r="G30" s="3">
        <f>F30*100/E30</f>
        <v>0.43023349384592702</v>
      </c>
    </row>
    <row r="31" spans="1:7" x14ac:dyDescent="0.3">
      <c r="A31">
        <v>144</v>
      </c>
      <c r="B31" t="s">
        <v>28</v>
      </c>
      <c r="C31" t="s">
        <v>23</v>
      </c>
      <c r="D31">
        <v>935</v>
      </c>
    </row>
    <row r="32" spans="1:7" x14ac:dyDescent="0.3">
      <c r="A32" s="7">
        <v>72</v>
      </c>
      <c r="B32" s="7" t="s">
        <v>26</v>
      </c>
      <c r="C32" s="7" t="s">
        <v>24</v>
      </c>
      <c r="D32" s="7">
        <v>144</v>
      </c>
      <c r="E32" s="7"/>
      <c r="F32" s="7"/>
      <c r="G32" s="7"/>
    </row>
    <row r="33" spans="1:7" x14ac:dyDescent="0.3">
      <c r="A33" s="7">
        <v>72</v>
      </c>
      <c r="B33" s="7" t="s">
        <v>27</v>
      </c>
      <c r="C33" s="7" t="s">
        <v>24</v>
      </c>
      <c r="D33" s="7">
        <v>154.19999999999999</v>
      </c>
      <c r="E33" s="44">
        <f>AVERAGE(D32:D33)</f>
        <v>149.1</v>
      </c>
      <c r="F33" s="44">
        <f>_xlfn.STDEV.P(D32:D33)</f>
        <v>5.0999999999999943</v>
      </c>
      <c r="G33" s="44">
        <f>F33*100/E33</f>
        <v>3.4205231388329942</v>
      </c>
    </row>
    <row r="34" spans="1:7" x14ac:dyDescent="0.3">
      <c r="A34" s="7">
        <v>84</v>
      </c>
      <c r="B34" s="7" t="s">
        <v>26</v>
      </c>
      <c r="C34" s="7" t="s">
        <v>24</v>
      </c>
      <c r="D34" s="7">
        <v>252.3</v>
      </c>
      <c r="E34" s="7"/>
      <c r="F34" s="7"/>
      <c r="G34" s="7"/>
    </row>
    <row r="35" spans="1:7" x14ac:dyDescent="0.3">
      <c r="A35" s="7">
        <v>84</v>
      </c>
      <c r="B35" s="7" t="s">
        <v>27</v>
      </c>
      <c r="C35" s="7" t="s">
        <v>24</v>
      </c>
      <c r="D35" s="7">
        <v>268.3</v>
      </c>
      <c r="E35" s="44">
        <f>AVERAGE(D34:D35)</f>
        <v>260.3</v>
      </c>
      <c r="F35" s="44">
        <f>_xlfn.STDEV.P(D34:D35)</f>
        <v>8</v>
      </c>
      <c r="G35" s="44">
        <f>F35*100/E35</f>
        <v>3.0733768728390318</v>
      </c>
    </row>
    <row r="36" spans="1:7" x14ac:dyDescent="0.3">
      <c r="A36" s="7">
        <v>96</v>
      </c>
      <c r="B36" s="7" t="s">
        <v>26</v>
      </c>
      <c r="C36" s="7" t="s">
        <v>24</v>
      </c>
      <c r="D36" s="7">
        <v>515.5</v>
      </c>
      <c r="E36" s="7"/>
      <c r="F36" s="7"/>
      <c r="G36" s="7"/>
    </row>
    <row r="37" spans="1:7" x14ac:dyDescent="0.3">
      <c r="A37" s="7">
        <v>96</v>
      </c>
      <c r="B37" s="7" t="s">
        <v>27</v>
      </c>
      <c r="C37" s="7" t="s">
        <v>24</v>
      </c>
      <c r="D37" s="7">
        <v>482.4</v>
      </c>
      <c r="E37" s="44">
        <f>AVERAGE(D36:D37)</f>
        <v>498.95</v>
      </c>
      <c r="F37" s="44">
        <f>_xlfn.STDEV.P(D36:D37)</f>
        <v>16.550000000000011</v>
      </c>
      <c r="G37" s="44">
        <f>F37*100/E37</f>
        <v>3.316965627818421</v>
      </c>
    </row>
    <row r="38" spans="1:7" x14ac:dyDescent="0.3">
      <c r="A38" s="7">
        <v>108</v>
      </c>
      <c r="B38" s="7" t="s">
        <v>26</v>
      </c>
      <c r="C38" s="7" t="s">
        <v>24</v>
      </c>
      <c r="D38" s="7">
        <v>631.79999999999995</v>
      </c>
      <c r="E38" s="7"/>
      <c r="F38" s="7"/>
      <c r="G38" s="7"/>
    </row>
    <row r="39" spans="1:7" x14ac:dyDescent="0.3">
      <c r="A39" s="7">
        <v>108</v>
      </c>
      <c r="B39" s="7" t="s">
        <v>27</v>
      </c>
      <c r="C39" s="7" t="s">
        <v>24</v>
      </c>
      <c r="D39" s="7">
        <v>587.70000000000005</v>
      </c>
      <c r="E39" s="44">
        <f>AVERAGE(D38:D39)</f>
        <v>609.75</v>
      </c>
      <c r="F39" s="44">
        <f>_xlfn.STDEV.P(D38:D39)</f>
        <v>22.049999999999955</v>
      </c>
      <c r="G39" s="44">
        <f>F39*100/E39</f>
        <v>3.6162361623616164</v>
      </c>
    </row>
    <row r="40" spans="1:7" x14ac:dyDescent="0.3">
      <c r="A40" s="7">
        <v>120</v>
      </c>
      <c r="B40" s="7" t="s">
        <v>26</v>
      </c>
      <c r="C40" s="7" t="s">
        <v>24</v>
      </c>
      <c r="D40" s="7">
        <v>900.2</v>
      </c>
      <c r="E40" s="7"/>
      <c r="F40" s="7"/>
      <c r="G40" s="7"/>
    </row>
    <row r="41" spans="1:7" x14ac:dyDescent="0.3">
      <c r="A41" s="7">
        <v>120</v>
      </c>
      <c r="B41" s="7" t="s">
        <v>27</v>
      </c>
      <c r="C41" s="7" t="s">
        <v>24</v>
      </c>
      <c r="D41" s="7">
        <v>829.3</v>
      </c>
      <c r="E41" s="44">
        <f>AVERAGE(D40:D41)</f>
        <v>864.75</v>
      </c>
      <c r="F41" s="44">
        <f>_xlfn.STDEV.P(D40:D41)</f>
        <v>35.450000000000045</v>
      </c>
      <c r="G41" s="44">
        <f>F41*100/E41</f>
        <v>4.0994507082972014</v>
      </c>
    </row>
    <row r="42" spans="1:7" x14ac:dyDescent="0.3">
      <c r="A42" s="7">
        <v>144</v>
      </c>
      <c r="B42" s="45" t="s">
        <v>26</v>
      </c>
      <c r="C42" s="7" t="s">
        <v>24</v>
      </c>
      <c r="D42" s="45">
        <v>957</v>
      </c>
      <c r="E42" s="7"/>
      <c r="F42" s="7"/>
      <c r="G42" s="7"/>
    </row>
    <row r="43" spans="1:7" x14ac:dyDescent="0.3">
      <c r="A43" s="7">
        <v>144</v>
      </c>
      <c r="B43" s="7" t="s">
        <v>27</v>
      </c>
      <c r="C43" s="7" t="s">
        <v>24</v>
      </c>
      <c r="D43" s="7">
        <v>939.1</v>
      </c>
      <c r="E43" s="44">
        <f>AVERAGE(D42:D43)</f>
        <v>948.05</v>
      </c>
      <c r="F43" s="44">
        <f>_xlfn.STDEV.P(D42:D43)</f>
        <v>8.9499999999999886</v>
      </c>
      <c r="G43" s="44">
        <f>F43*100/E43</f>
        <v>0.9440430357048667</v>
      </c>
    </row>
    <row r="44" spans="1:7" x14ac:dyDescent="0.3">
      <c r="A44">
        <v>42</v>
      </c>
      <c r="B44" t="s">
        <v>26</v>
      </c>
      <c r="C44" t="s">
        <v>50</v>
      </c>
      <c r="D44">
        <v>35.64</v>
      </c>
      <c r="E44" s="3"/>
      <c r="F44" s="3"/>
      <c r="G44" s="3"/>
    </row>
    <row r="45" spans="1:7" x14ac:dyDescent="0.3">
      <c r="A45">
        <v>42</v>
      </c>
      <c r="B45" t="s">
        <v>27</v>
      </c>
      <c r="C45" t="s">
        <v>50</v>
      </c>
      <c r="D45">
        <v>35.06</v>
      </c>
      <c r="E45" s="3">
        <f>AVERAGE(D44:D46)</f>
        <v>35.47</v>
      </c>
      <c r="F45" s="3">
        <f>_xlfn.STDEV.P(D44:D46)</f>
        <v>0.29131884021921112</v>
      </c>
      <c r="G45" s="3">
        <f>F45*100/E45</f>
        <v>0.82131051654697251</v>
      </c>
    </row>
    <row r="46" spans="1:7" x14ac:dyDescent="0.3">
      <c r="A46">
        <v>42</v>
      </c>
      <c r="B46" t="s">
        <v>28</v>
      </c>
      <c r="C46" t="s">
        <v>50</v>
      </c>
      <c r="D46">
        <v>35.71</v>
      </c>
      <c r="E46" s="3"/>
      <c r="F46" s="3"/>
      <c r="G46" s="3"/>
    </row>
    <row r="47" spans="1:7" x14ac:dyDescent="0.3">
      <c r="A47">
        <v>60</v>
      </c>
      <c r="B47" t="s">
        <v>26</v>
      </c>
      <c r="C47" t="s">
        <v>50</v>
      </c>
      <c r="D47">
        <v>97.93</v>
      </c>
    </row>
    <row r="48" spans="1:7" x14ac:dyDescent="0.3">
      <c r="A48">
        <v>60</v>
      </c>
      <c r="B48" t="s">
        <v>27</v>
      </c>
      <c r="C48" t="s">
        <v>50</v>
      </c>
      <c r="D48">
        <v>100.1</v>
      </c>
      <c r="E48" s="3">
        <f>AVERAGE(D47:D49)</f>
        <v>100.84333333333332</v>
      </c>
      <c r="F48" s="3">
        <f>_xlfn.STDEV.P(D47:D49)</f>
        <v>2.7332073141681388</v>
      </c>
      <c r="G48" s="3">
        <f>F48*100/E48</f>
        <v>2.7103500289242115</v>
      </c>
    </row>
    <row r="49" spans="1:7" x14ac:dyDescent="0.3">
      <c r="A49">
        <v>60</v>
      </c>
      <c r="B49" t="s">
        <v>28</v>
      </c>
      <c r="C49" t="s">
        <v>50</v>
      </c>
      <c r="D49">
        <v>104.5</v>
      </c>
    </row>
    <row r="50" spans="1:7" x14ac:dyDescent="0.3">
      <c r="A50">
        <v>72</v>
      </c>
      <c r="B50" t="s">
        <v>26</v>
      </c>
      <c r="C50" t="s">
        <v>50</v>
      </c>
      <c r="D50">
        <v>144.5</v>
      </c>
    </row>
    <row r="51" spans="1:7" x14ac:dyDescent="0.3">
      <c r="A51">
        <v>72</v>
      </c>
      <c r="B51" t="s">
        <v>27</v>
      </c>
      <c r="C51" t="s">
        <v>50</v>
      </c>
      <c r="D51">
        <v>143.80000000000001</v>
      </c>
      <c r="E51" s="3">
        <f>AVERAGE(D50:D52)</f>
        <v>145.4</v>
      </c>
      <c r="F51" s="3">
        <f>_xlfn.STDEV.P(D50:D52)</f>
        <v>1.790716802475105</v>
      </c>
      <c r="G51" s="3">
        <f>F51*100/E51</f>
        <v>1.2315796440681601</v>
      </c>
    </row>
    <row r="52" spans="1:7" x14ac:dyDescent="0.3">
      <c r="A52">
        <v>72</v>
      </c>
      <c r="B52" t="s">
        <v>28</v>
      </c>
      <c r="C52" t="s">
        <v>50</v>
      </c>
      <c r="D52">
        <v>147.9</v>
      </c>
    </row>
    <row r="53" spans="1:7" x14ac:dyDescent="0.3">
      <c r="A53">
        <v>162</v>
      </c>
      <c r="B53" t="s">
        <v>26</v>
      </c>
      <c r="C53" t="s">
        <v>50</v>
      </c>
      <c r="D53">
        <v>1052</v>
      </c>
    </row>
    <row r="54" spans="1:7" x14ac:dyDescent="0.3">
      <c r="A54">
        <v>162</v>
      </c>
      <c r="B54" t="s">
        <v>27</v>
      </c>
      <c r="C54" t="s">
        <v>50</v>
      </c>
      <c r="D54">
        <v>1052</v>
      </c>
      <c r="E54" s="3">
        <f>AVERAGE(D53:D55)</f>
        <v>1054</v>
      </c>
      <c r="F54" s="3">
        <f>_xlfn.STDEV.P(D53:D55)</f>
        <v>2.8284271247461903</v>
      </c>
      <c r="G54" s="3">
        <f>F54*100/E54</f>
        <v>0.26835171961538806</v>
      </c>
    </row>
    <row r="55" spans="1:7" x14ac:dyDescent="0.3">
      <c r="A55">
        <v>162</v>
      </c>
      <c r="B55" t="s">
        <v>28</v>
      </c>
      <c r="C55" t="s">
        <v>50</v>
      </c>
      <c r="D55">
        <v>1058</v>
      </c>
    </row>
    <row r="56" spans="1:7" x14ac:dyDescent="0.3">
      <c r="A56" s="7">
        <v>31.92</v>
      </c>
      <c r="B56" s="7" t="s">
        <v>26</v>
      </c>
      <c r="C56" s="7" t="s">
        <v>51</v>
      </c>
      <c r="D56" s="7">
        <v>15.28</v>
      </c>
      <c r="E56" s="7"/>
      <c r="F56" s="7"/>
      <c r="G56" s="7"/>
    </row>
    <row r="57" spans="1:7" x14ac:dyDescent="0.3">
      <c r="A57" s="7">
        <v>31.92</v>
      </c>
      <c r="B57" s="7" t="s">
        <v>27</v>
      </c>
      <c r="C57" s="7" t="s">
        <v>51</v>
      </c>
      <c r="D57" s="7">
        <v>16.12</v>
      </c>
      <c r="E57" s="44">
        <f>AVERAGE(D56:D58)</f>
        <v>15.839999999999998</v>
      </c>
      <c r="F57" s="44">
        <f>_xlfn.STDEV.P(D56:D58)</f>
        <v>0.39597979746446738</v>
      </c>
      <c r="G57" s="44">
        <f>F57*100/E57</f>
        <v>2.4998724587403247</v>
      </c>
    </row>
    <row r="58" spans="1:7" x14ac:dyDescent="0.3">
      <c r="A58" s="7">
        <v>31.92</v>
      </c>
      <c r="B58" s="7" t="s">
        <v>28</v>
      </c>
      <c r="C58" s="7" t="s">
        <v>51</v>
      </c>
      <c r="D58" s="7">
        <v>16.12</v>
      </c>
      <c r="E58" s="7"/>
      <c r="F58" s="7"/>
      <c r="G58" s="7"/>
    </row>
    <row r="59" spans="1:7" x14ac:dyDescent="0.3">
      <c r="A59" s="7">
        <v>48</v>
      </c>
      <c r="B59" s="7" t="s">
        <v>26</v>
      </c>
      <c r="C59" s="7" t="s">
        <v>51</v>
      </c>
      <c r="D59" s="7">
        <v>29.83</v>
      </c>
      <c r="E59" s="44"/>
      <c r="F59" s="44"/>
      <c r="G59" s="44"/>
    </row>
    <row r="60" spans="1:7" x14ac:dyDescent="0.3">
      <c r="A60" s="7">
        <v>48</v>
      </c>
      <c r="B60" s="7" t="s">
        <v>27</v>
      </c>
      <c r="C60" s="7" t="s">
        <v>51</v>
      </c>
      <c r="D60" s="7">
        <v>30.41</v>
      </c>
      <c r="E60" s="44">
        <f>AVERAGE(D59:D61)</f>
        <v>30.606666666666666</v>
      </c>
      <c r="F60" s="44">
        <f>_xlfn.STDEV.P(D59:D61)</f>
        <v>0.72784308443204648</v>
      </c>
      <c r="G60" s="44">
        <f>F60*100/E60</f>
        <v>2.3780540767764533</v>
      </c>
    </row>
    <row r="61" spans="1:7" x14ac:dyDescent="0.3">
      <c r="A61" s="7">
        <v>48</v>
      </c>
      <c r="B61" s="7" t="s">
        <v>28</v>
      </c>
      <c r="C61" s="7" t="s">
        <v>51</v>
      </c>
      <c r="D61" s="7">
        <v>31.58</v>
      </c>
      <c r="E61" s="44"/>
      <c r="F61" s="44"/>
      <c r="G61" s="44"/>
    </row>
    <row r="62" spans="1:7" x14ac:dyDescent="0.3">
      <c r="A62" s="7">
        <v>67.92</v>
      </c>
      <c r="B62" s="7" t="s">
        <v>26</v>
      </c>
      <c r="C62" s="7" t="s">
        <v>51</v>
      </c>
      <c r="D62" s="7">
        <v>72.099999999999994</v>
      </c>
      <c r="E62" s="7"/>
      <c r="F62" s="7"/>
      <c r="G62" s="7"/>
    </row>
    <row r="63" spans="1:7" x14ac:dyDescent="0.3">
      <c r="A63" s="7">
        <v>67.92</v>
      </c>
      <c r="B63" s="7" t="s">
        <v>27</v>
      </c>
      <c r="C63" s="7" t="s">
        <v>51</v>
      </c>
      <c r="D63" s="7">
        <v>84.51</v>
      </c>
      <c r="E63" s="44">
        <f>AVERAGE(D62:D64)</f>
        <v>77.086666666666673</v>
      </c>
      <c r="F63" s="44">
        <f>_xlfn.STDEV.P(D62:D64)</f>
        <v>5.3513259000820463</v>
      </c>
      <c r="G63" s="44">
        <f>F63*100/E63</f>
        <v>6.9419604342498209</v>
      </c>
    </row>
    <row r="64" spans="1:7" x14ac:dyDescent="0.3">
      <c r="A64" s="7">
        <v>67.92</v>
      </c>
      <c r="B64" s="7" t="s">
        <v>28</v>
      </c>
      <c r="C64" s="7" t="s">
        <v>51</v>
      </c>
      <c r="D64" s="7">
        <v>74.650000000000006</v>
      </c>
      <c r="E64" s="7"/>
      <c r="F64" s="7"/>
      <c r="G64" s="7"/>
    </row>
    <row r="65" spans="1:7" x14ac:dyDescent="0.3">
      <c r="A65" s="7">
        <v>96</v>
      </c>
      <c r="B65" s="7" t="s">
        <v>26</v>
      </c>
      <c r="C65" s="7" t="s">
        <v>51</v>
      </c>
      <c r="D65" s="7">
        <v>292.8</v>
      </c>
      <c r="E65" s="44"/>
      <c r="F65" s="44"/>
      <c r="G65" s="44"/>
    </row>
    <row r="66" spans="1:7" x14ac:dyDescent="0.3">
      <c r="A66" s="7">
        <v>96</v>
      </c>
      <c r="B66" s="7" t="s">
        <v>27</v>
      </c>
      <c r="C66" s="7" t="s">
        <v>51</v>
      </c>
      <c r="D66" s="46">
        <v>381.2</v>
      </c>
      <c r="E66" s="44">
        <f>AVERAGE(D65:D67)</f>
        <v>334.53333333333336</v>
      </c>
      <c r="F66" s="44">
        <f>_xlfn.STDEV.P(D65:D67)</f>
        <v>36.257351744929842</v>
      </c>
      <c r="G66" s="44">
        <f>F66*100/E66</f>
        <v>10.83818804651151</v>
      </c>
    </row>
    <row r="67" spans="1:7" x14ac:dyDescent="0.3">
      <c r="A67" s="7">
        <v>96</v>
      </c>
      <c r="B67" s="7" t="s">
        <v>28</v>
      </c>
      <c r="C67" s="7" t="s">
        <v>51</v>
      </c>
      <c r="D67" s="7">
        <v>329.6</v>
      </c>
      <c r="E67" s="44"/>
      <c r="F67" s="44"/>
      <c r="G67" s="44"/>
    </row>
    <row r="68" spans="1:7" x14ac:dyDescent="0.3">
      <c r="A68" s="7">
        <v>144</v>
      </c>
      <c r="B68" s="7" t="s">
        <v>26</v>
      </c>
      <c r="C68" s="7" t="s">
        <v>51</v>
      </c>
      <c r="D68" s="7">
        <v>859.8</v>
      </c>
      <c r="E68" s="44"/>
      <c r="F68" s="44"/>
      <c r="G68" s="44"/>
    </row>
    <row r="69" spans="1:7" x14ac:dyDescent="0.3">
      <c r="A69" s="7">
        <v>144</v>
      </c>
      <c r="B69" s="7" t="s">
        <v>27</v>
      </c>
      <c r="C69" s="7" t="s">
        <v>51</v>
      </c>
      <c r="D69" s="7">
        <v>885.4</v>
      </c>
      <c r="E69" s="44">
        <f>AVERAGE(D68:D70)</f>
        <v>879.76666666666654</v>
      </c>
      <c r="F69" s="44">
        <f>_xlfn.STDEV.P(D68:D70)</f>
        <v>14.558464509998629</v>
      </c>
      <c r="G69" s="44">
        <f>F69*100/E69</f>
        <v>1.6548097423557722</v>
      </c>
    </row>
    <row r="70" spans="1:7" x14ac:dyDescent="0.3">
      <c r="A70" s="7">
        <v>144</v>
      </c>
      <c r="B70" s="7" t="s">
        <v>28</v>
      </c>
      <c r="C70" s="7" t="s">
        <v>51</v>
      </c>
      <c r="D70" s="7">
        <v>894.1</v>
      </c>
      <c r="E70" s="44"/>
      <c r="F70" s="44"/>
      <c r="G70" s="44"/>
    </row>
    <row r="71" spans="1:7" x14ac:dyDescent="0.3">
      <c r="A71" s="7">
        <v>168</v>
      </c>
      <c r="B71" s="7" t="s">
        <v>26</v>
      </c>
      <c r="C71" s="7" t="s">
        <v>51</v>
      </c>
      <c r="D71" s="7">
        <v>968.7</v>
      </c>
      <c r="E71" s="44"/>
      <c r="F71" s="44"/>
      <c r="G71" s="44"/>
    </row>
    <row r="72" spans="1:7" x14ac:dyDescent="0.3">
      <c r="A72" s="7">
        <v>168</v>
      </c>
      <c r="B72" s="7" t="s">
        <v>27</v>
      </c>
      <c r="C72" s="7" t="s">
        <v>51</v>
      </c>
      <c r="D72" s="7">
        <v>984.7</v>
      </c>
      <c r="E72" s="44">
        <f>AVERAGE(D71:D73)</f>
        <v>973.53333333333342</v>
      </c>
      <c r="F72" s="44">
        <f>_xlfn.STDEV.P(D71:D73)</f>
        <v>7.9197362470111488</v>
      </c>
      <c r="G72" s="44">
        <f>F72*100/E72</f>
        <v>0.81350437379420137</v>
      </c>
    </row>
    <row r="73" spans="1:7" x14ac:dyDescent="0.3">
      <c r="A73" s="7">
        <v>168</v>
      </c>
      <c r="B73" s="7" t="s">
        <v>28</v>
      </c>
      <c r="C73" s="7" t="s">
        <v>51</v>
      </c>
      <c r="D73" s="7">
        <v>967.2</v>
      </c>
      <c r="E73" s="44"/>
      <c r="F73" s="44"/>
      <c r="G73" s="44"/>
    </row>
    <row r="74" spans="1:7" x14ac:dyDescent="0.3">
      <c r="A74">
        <v>48</v>
      </c>
      <c r="B74" t="s">
        <v>26</v>
      </c>
      <c r="C74" t="s">
        <v>52</v>
      </c>
      <c r="D74">
        <v>46.01</v>
      </c>
    </row>
    <row r="75" spans="1:7" x14ac:dyDescent="0.3">
      <c r="A75">
        <v>48</v>
      </c>
      <c r="B75" t="s">
        <v>27</v>
      </c>
      <c r="C75" t="s">
        <v>52</v>
      </c>
      <c r="D75">
        <v>48.8</v>
      </c>
    </row>
    <row r="76" spans="1:7" x14ac:dyDescent="0.3">
      <c r="A76">
        <v>48</v>
      </c>
      <c r="B76" t="s">
        <v>28</v>
      </c>
      <c r="C76" t="s">
        <v>52</v>
      </c>
      <c r="D76">
        <v>47.74</v>
      </c>
      <c r="E76" s="3"/>
      <c r="F76" s="3"/>
      <c r="G76" s="3"/>
    </row>
    <row r="77" spans="1:7" x14ac:dyDescent="0.3">
      <c r="A77">
        <v>48</v>
      </c>
      <c r="B77" t="s">
        <v>40</v>
      </c>
      <c r="C77" t="s">
        <v>52</v>
      </c>
      <c r="D77">
        <v>45.17</v>
      </c>
      <c r="E77" s="3">
        <f>AVERAGE(D74:D79)</f>
        <v>47.223333333333336</v>
      </c>
      <c r="F77" s="3">
        <f>_xlfn.STDEV.P(D74:D79)</f>
        <v>1.3171644628603598</v>
      </c>
      <c r="G77" s="3">
        <f>F77*100/E77</f>
        <v>2.7892238219673038</v>
      </c>
    </row>
    <row r="78" spans="1:7" x14ac:dyDescent="0.3">
      <c r="A78">
        <v>48</v>
      </c>
      <c r="B78" t="s">
        <v>41</v>
      </c>
      <c r="C78" t="s">
        <v>52</v>
      </c>
      <c r="D78">
        <v>48.61</v>
      </c>
      <c r="E78" s="3"/>
      <c r="F78" s="3"/>
      <c r="G78" s="3"/>
    </row>
    <row r="79" spans="1:7" x14ac:dyDescent="0.3">
      <c r="A79">
        <v>48</v>
      </c>
      <c r="B79" t="s">
        <v>42</v>
      </c>
      <c r="C79" t="s">
        <v>52</v>
      </c>
      <c r="D79">
        <v>47.01</v>
      </c>
      <c r="E79" s="3"/>
      <c r="F79" s="3"/>
      <c r="G79" s="3"/>
    </row>
    <row r="80" spans="1:7" x14ac:dyDescent="0.3">
      <c r="A80">
        <v>72</v>
      </c>
      <c r="B80" t="s">
        <v>26</v>
      </c>
      <c r="C80" t="s">
        <v>52</v>
      </c>
      <c r="D80">
        <v>157.9</v>
      </c>
    </row>
    <row r="81" spans="1:7" x14ac:dyDescent="0.3">
      <c r="A81">
        <v>72</v>
      </c>
      <c r="B81" t="s">
        <v>27</v>
      </c>
      <c r="C81" t="s">
        <v>52</v>
      </c>
      <c r="D81">
        <v>143.5</v>
      </c>
    </row>
    <row r="82" spans="1:7" x14ac:dyDescent="0.3">
      <c r="A82">
        <v>72</v>
      </c>
      <c r="B82" t="s">
        <v>28</v>
      </c>
      <c r="C82" t="s">
        <v>52</v>
      </c>
      <c r="D82">
        <v>149.80000000000001</v>
      </c>
      <c r="E82" s="3"/>
      <c r="F82" s="3"/>
      <c r="G82" s="3"/>
    </row>
    <row r="83" spans="1:7" x14ac:dyDescent="0.3">
      <c r="A83">
        <v>72</v>
      </c>
      <c r="B83" t="s">
        <v>40</v>
      </c>
      <c r="C83" t="s">
        <v>52</v>
      </c>
      <c r="D83">
        <v>109.5</v>
      </c>
      <c r="E83" s="3">
        <f>AVERAGE(D80:D85)</f>
        <v>139.66666666666666</v>
      </c>
      <c r="F83" s="3">
        <f>_xlfn.STDEV.P(D80:D85)</f>
        <v>15.096209973220274</v>
      </c>
      <c r="G83" s="3">
        <f>F83*100/E83</f>
        <v>10.808742224262728</v>
      </c>
    </row>
    <row r="84" spans="1:7" x14ac:dyDescent="0.3">
      <c r="A84">
        <v>72</v>
      </c>
      <c r="B84" t="s">
        <v>41</v>
      </c>
      <c r="C84" t="s">
        <v>52</v>
      </c>
      <c r="D84">
        <v>137</v>
      </c>
      <c r="E84" s="3"/>
      <c r="F84" s="3"/>
      <c r="G84" s="3"/>
    </row>
    <row r="85" spans="1:7" x14ac:dyDescent="0.3">
      <c r="A85">
        <v>72</v>
      </c>
      <c r="B85" t="s">
        <v>42</v>
      </c>
      <c r="C85" t="s">
        <v>52</v>
      </c>
      <c r="D85">
        <v>140.30000000000001</v>
      </c>
      <c r="E85" s="3"/>
      <c r="F85" s="3"/>
      <c r="G85" s="3"/>
    </row>
    <row r="86" spans="1:7" x14ac:dyDescent="0.3">
      <c r="A86">
        <v>96</v>
      </c>
      <c r="B86" t="s">
        <v>26</v>
      </c>
      <c r="C86" t="s">
        <v>52</v>
      </c>
      <c r="D86">
        <v>485.6</v>
      </c>
    </row>
    <row r="87" spans="1:7" x14ac:dyDescent="0.3">
      <c r="A87">
        <v>96</v>
      </c>
      <c r="B87" t="s">
        <v>27</v>
      </c>
      <c r="C87" t="s">
        <v>52</v>
      </c>
      <c r="D87">
        <v>452</v>
      </c>
    </row>
    <row r="88" spans="1:7" x14ac:dyDescent="0.3">
      <c r="A88">
        <v>96</v>
      </c>
      <c r="B88" t="s">
        <v>28</v>
      </c>
      <c r="C88" t="s">
        <v>52</v>
      </c>
      <c r="D88">
        <v>484.3</v>
      </c>
    </row>
    <row r="89" spans="1:7" x14ac:dyDescent="0.3">
      <c r="A89">
        <v>96</v>
      </c>
      <c r="B89" t="s">
        <v>40</v>
      </c>
      <c r="C89" t="s">
        <v>52</v>
      </c>
      <c r="D89">
        <v>414</v>
      </c>
      <c r="E89" s="3">
        <f>AVERAGE(D86:D91)</f>
        <v>455.81666666666666</v>
      </c>
      <c r="F89" s="3">
        <f>_xlfn.STDEV.P(D86:D91)</f>
        <v>25.185473105652708</v>
      </c>
      <c r="G89" s="3">
        <f>F89*100/E89</f>
        <v>5.5253515168348475</v>
      </c>
    </row>
    <row r="90" spans="1:7" x14ac:dyDescent="0.3">
      <c r="A90">
        <v>96</v>
      </c>
      <c r="B90" t="s">
        <v>41</v>
      </c>
      <c r="C90" t="s">
        <v>52</v>
      </c>
      <c r="D90">
        <v>461</v>
      </c>
    </row>
    <row r="91" spans="1:7" x14ac:dyDescent="0.3">
      <c r="A91">
        <v>96</v>
      </c>
      <c r="B91" t="s">
        <v>42</v>
      </c>
      <c r="C91" t="s">
        <v>52</v>
      </c>
      <c r="D91">
        <v>438</v>
      </c>
      <c r="E91" s="3"/>
      <c r="F91" s="3"/>
      <c r="G91" s="3"/>
    </row>
    <row r="92" spans="1:7" x14ac:dyDescent="0.3">
      <c r="A92">
        <v>120</v>
      </c>
      <c r="B92" t="s">
        <v>26</v>
      </c>
      <c r="C92" t="s">
        <v>52</v>
      </c>
      <c r="D92">
        <v>942.6</v>
      </c>
    </row>
    <row r="93" spans="1:7" x14ac:dyDescent="0.3">
      <c r="A93">
        <v>120</v>
      </c>
      <c r="B93" t="s">
        <v>27</v>
      </c>
      <c r="C93" t="s">
        <v>52</v>
      </c>
      <c r="D93">
        <v>926.5</v>
      </c>
    </row>
    <row r="94" spans="1:7" x14ac:dyDescent="0.3">
      <c r="A94">
        <v>120</v>
      </c>
      <c r="B94" t="s">
        <v>28</v>
      </c>
      <c r="C94" t="s">
        <v>52</v>
      </c>
      <c r="D94">
        <v>938.7</v>
      </c>
    </row>
    <row r="95" spans="1:7" x14ac:dyDescent="0.3">
      <c r="A95">
        <v>120</v>
      </c>
      <c r="B95" t="s">
        <v>40</v>
      </c>
      <c r="C95" t="s">
        <v>52</v>
      </c>
      <c r="D95">
        <v>905.9</v>
      </c>
      <c r="E95" s="3">
        <f>AVERAGE(D92:D97)</f>
        <v>922.23333333333346</v>
      </c>
      <c r="F95" s="3">
        <f>_xlfn.STDEV.P(D92:D97)</f>
        <v>19.594528714811069</v>
      </c>
      <c r="G95" s="3">
        <f>F95*100/E95</f>
        <v>2.1246823343489791</v>
      </c>
    </row>
    <row r="96" spans="1:7" x14ac:dyDescent="0.3">
      <c r="A96">
        <v>120</v>
      </c>
      <c r="B96" t="s">
        <v>41</v>
      </c>
      <c r="C96" t="s">
        <v>52</v>
      </c>
      <c r="D96">
        <v>887.2</v>
      </c>
    </row>
    <row r="97" spans="1:7" x14ac:dyDescent="0.3">
      <c r="A97">
        <v>120</v>
      </c>
      <c r="B97" t="s">
        <v>42</v>
      </c>
      <c r="C97" t="s">
        <v>52</v>
      </c>
      <c r="D97">
        <v>932.5</v>
      </c>
      <c r="E97" s="3"/>
      <c r="F97" s="3"/>
      <c r="G97" s="3"/>
    </row>
    <row r="98" spans="1:7" x14ac:dyDescent="0.3">
      <c r="A98" s="7">
        <v>36</v>
      </c>
      <c r="B98" s="7" t="s">
        <v>26</v>
      </c>
      <c r="C98" s="7" t="s">
        <v>53</v>
      </c>
      <c r="D98" s="7">
        <v>45.93</v>
      </c>
      <c r="E98" s="7"/>
      <c r="F98" s="7"/>
      <c r="G98" s="7"/>
    </row>
    <row r="99" spans="1:7" x14ac:dyDescent="0.3">
      <c r="A99" s="7">
        <v>36</v>
      </c>
      <c r="B99" s="7" t="s">
        <v>27</v>
      </c>
      <c r="C99" s="7" t="s">
        <v>53</v>
      </c>
      <c r="D99" s="7">
        <v>43.25</v>
      </c>
      <c r="E99" s="44">
        <f>AVERAGE(D98:D100)</f>
        <v>44.936666666666667</v>
      </c>
      <c r="F99" s="44">
        <f>_xlfn.STDEV.P(D98:D100)</f>
        <v>1.1989254448139064</v>
      </c>
      <c r="G99" s="44">
        <f>F99*100/E99</f>
        <v>2.6680337767537416</v>
      </c>
    </row>
    <row r="100" spans="1:7" x14ac:dyDescent="0.3">
      <c r="A100" s="7">
        <v>36</v>
      </c>
      <c r="B100" s="7" t="s">
        <v>28</v>
      </c>
      <c r="C100" s="7" t="s">
        <v>53</v>
      </c>
      <c r="D100" s="7">
        <v>45.63</v>
      </c>
      <c r="E100" s="44"/>
      <c r="F100" s="44"/>
      <c r="G100" s="44"/>
    </row>
    <row r="101" spans="1:7" x14ac:dyDescent="0.3">
      <c r="A101" s="7">
        <v>48</v>
      </c>
      <c r="B101" s="7" t="s">
        <v>26</v>
      </c>
      <c r="C101" s="7" t="s">
        <v>53</v>
      </c>
      <c r="D101" s="7">
        <v>69.23</v>
      </c>
      <c r="E101" s="7"/>
      <c r="F101" s="7"/>
      <c r="G101" s="7"/>
    </row>
    <row r="102" spans="1:7" x14ac:dyDescent="0.3">
      <c r="A102" s="7">
        <v>48</v>
      </c>
      <c r="B102" s="7" t="s">
        <v>27</v>
      </c>
      <c r="C102" s="7" t="s">
        <v>53</v>
      </c>
      <c r="D102" s="7">
        <v>68.83</v>
      </c>
      <c r="E102" s="44">
        <f>AVERAGE(D101:D103)</f>
        <v>69.213333333333324</v>
      </c>
      <c r="F102" s="44">
        <f>_xlfn.STDEV.P(D101:D103)</f>
        <v>0.30641293851417067</v>
      </c>
      <c r="G102" s="44">
        <f>F102*100/E102</f>
        <v>0.44270796356314396</v>
      </c>
    </row>
    <row r="103" spans="1:7" x14ac:dyDescent="0.3">
      <c r="A103" s="7">
        <v>48</v>
      </c>
      <c r="B103" s="7" t="s">
        <v>28</v>
      </c>
      <c r="C103" s="7" t="s">
        <v>53</v>
      </c>
      <c r="D103" s="7">
        <v>69.58</v>
      </c>
      <c r="E103" s="44"/>
      <c r="F103" s="44"/>
      <c r="G103" s="44"/>
    </row>
    <row r="104" spans="1:7" x14ac:dyDescent="0.3">
      <c r="A104" s="7">
        <v>120</v>
      </c>
      <c r="B104" s="7" t="s">
        <v>26</v>
      </c>
      <c r="C104" s="7" t="s">
        <v>53</v>
      </c>
      <c r="D104" s="7">
        <v>910.7</v>
      </c>
      <c r="E104" s="7"/>
      <c r="F104" s="7"/>
      <c r="G104" s="7"/>
    </row>
    <row r="105" spans="1:7" x14ac:dyDescent="0.3">
      <c r="A105" s="7">
        <v>120</v>
      </c>
      <c r="B105" s="7" t="s">
        <v>27</v>
      </c>
      <c r="C105" s="7" t="s">
        <v>53</v>
      </c>
      <c r="D105" s="7">
        <v>928.9</v>
      </c>
      <c r="E105" s="44">
        <f>AVERAGE(D104:D106)</f>
        <v>948.86666666666667</v>
      </c>
      <c r="F105" s="44">
        <f>_xlfn.STDEV.P(D104:D106)</f>
        <v>41.772585374727385</v>
      </c>
      <c r="G105" s="44">
        <f>F105*100/E105</f>
        <v>4.4023661956081694</v>
      </c>
    </row>
    <row r="106" spans="1:7" x14ac:dyDescent="0.3">
      <c r="A106" s="7">
        <v>120</v>
      </c>
      <c r="B106" s="7" t="s">
        <v>28</v>
      </c>
      <c r="C106" s="7" t="s">
        <v>53</v>
      </c>
      <c r="D106" s="7">
        <v>1007</v>
      </c>
      <c r="E106" s="44"/>
      <c r="F106" s="44"/>
      <c r="G106" s="44"/>
    </row>
    <row r="107" spans="1:7" x14ac:dyDescent="0.3">
      <c r="A107">
        <v>84</v>
      </c>
      <c r="B107" t="s">
        <v>26</v>
      </c>
      <c r="C107" t="s">
        <v>54</v>
      </c>
      <c r="D107">
        <v>513.29999999999995</v>
      </c>
    </row>
    <row r="108" spans="1:7" x14ac:dyDescent="0.3">
      <c r="A108">
        <v>84</v>
      </c>
      <c r="B108" t="s">
        <v>27</v>
      </c>
      <c r="C108" t="s">
        <v>54</v>
      </c>
      <c r="D108">
        <v>515.6</v>
      </c>
      <c r="E108" s="3">
        <f>AVERAGE(D107:D108)</f>
        <v>514.45000000000005</v>
      </c>
      <c r="F108" s="3">
        <f>_xlfn.STDEV.P(D107:D108)</f>
        <v>1.1500000000000341</v>
      </c>
      <c r="G108" s="3">
        <f>F108*100/E108</f>
        <v>0.22353970259501099</v>
      </c>
    </row>
    <row r="109" spans="1:7" x14ac:dyDescent="0.3">
      <c r="A109">
        <v>108</v>
      </c>
      <c r="B109" t="s">
        <v>26</v>
      </c>
      <c r="C109" t="s">
        <v>54</v>
      </c>
      <c r="D109">
        <v>860.5</v>
      </c>
    </row>
    <row r="110" spans="1:7" x14ac:dyDescent="0.3">
      <c r="A110">
        <v>108</v>
      </c>
      <c r="B110" t="s">
        <v>27</v>
      </c>
      <c r="C110" t="s">
        <v>54</v>
      </c>
      <c r="D110">
        <v>802.6</v>
      </c>
      <c r="E110" s="3">
        <f>AVERAGE(D109:D110)</f>
        <v>831.55</v>
      </c>
      <c r="F110" s="3">
        <f>_xlfn.STDEV.P(D109:D110)</f>
        <v>28.949999999999989</v>
      </c>
      <c r="G110" s="3">
        <f>F110*100/E110</f>
        <v>3.4814503036498099</v>
      </c>
    </row>
    <row r="111" spans="1:7" x14ac:dyDescent="0.3">
      <c r="A111">
        <v>120</v>
      </c>
      <c r="B111" t="s">
        <v>26</v>
      </c>
      <c r="C111" t="s">
        <v>54</v>
      </c>
      <c r="D111">
        <v>914.1</v>
      </c>
      <c r="E111" s="3"/>
      <c r="F111" s="3"/>
      <c r="G111" s="3"/>
    </row>
    <row r="112" spans="1:7" x14ac:dyDescent="0.3">
      <c r="A112">
        <v>120</v>
      </c>
      <c r="B112" t="s">
        <v>27</v>
      </c>
      <c r="C112" t="s">
        <v>54</v>
      </c>
      <c r="D112">
        <v>849.2</v>
      </c>
      <c r="E112" s="3">
        <f>AVERAGE(D111:D112)</f>
        <v>881.65000000000009</v>
      </c>
      <c r="F112" s="3">
        <f>_xlfn.STDEV.P(D111:D112)</f>
        <v>32.449999999999989</v>
      </c>
      <c r="G112" s="3">
        <f>F112*100/E112</f>
        <v>3.6805988771054259</v>
      </c>
    </row>
    <row r="113" spans="1:7" x14ac:dyDescent="0.3">
      <c r="A113">
        <v>0</v>
      </c>
      <c r="B113" t="s">
        <v>26</v>
      </c>
      <c r="C113" t="s">
        <v>54</v>
      </c>
    </row>
    <row r="114" spans="1:7" x14ac:dyDescent="0.3">
      <c r="A114">
        <v>0</v>
      </c>
      <c r="B114" t="s">
        <v>27</v>
      </c>
      <c r="C114" t="s">
        <v>54</v>
      </c>
      <c r="E114" s="3"/>
      <c r="F114" s="3"/>
      <c r="G114" s="3"/>
    </row>
    <row r="115" spans="1:7" x14ac:dyDescent="0.3">
      <c r="A115" s="7">
        <v>84</v>
      </c>
      <c r="B115" s="7" t="s">
        <v>26</v>
      </c>
      <c r="C115" s="7" t="s">
        <v>55</v>
      </c>
      <c r="D115" s="7">
        <v>439.6</v>
      </c>
      <c r="E115" s="7"/>
      <c r="F115" s="7"/>
      <c r="G115" s="7"/>
    </row>
    <row r="116" spans="1:7" x14ac:dyDescent="0.3">
      <c r="A116" s="7">
        <v>84</v>
      </c>
      <c r="B116" s="7" t="s">
        <v>27</v>
      </c>
      <c r="C116" s="7" t="s">
        <v>55</v>
      </c>
      <c r="D116" s="7">
        <v>435.7</v>
      </c>
      <c r="E116" s="44">
        <f>AVERAGE(D115:D116)</f>
        <v>437.65</v>
      </c>
      <c r="F116" s="44">
        <f>_xlfn.STDEV.P(D115:D116)</f>
        <v>1.9500000000000171</v>
      </c>
      <c r="G116" s="44">
        <f>F116*100/E116</f>
        <v>0.44556152176397057</v>
      </c>
    </row>
    <row r="117" spans="1:7" x14ac:dyDescent="0.3">
      <c r="A117" s="7">
        <v>108</v>
      </c>
      <c r="B117" s="7" t="s">
        <v>26</v>
      </c>
      <c r="C117" s="7" t="s">
        <v>55</v>
      </c>
      <c r="D117" s="7">
        <v>771.4</v>
      </c>
      <c r="E117" s="7"/>
      <c r="F117" s="7"/>
      <c r="G117" s="7"/>
    </row>
    <row r="118" spans="1:7" x14ac:dyDescent="0.3">
      <c r="A118" s="7">
        <v>108</v>
      </c>
      <c r="B118" s="7" t="s">
        <v>27</v>
      </c>
      <c r="C118" s="7" t="s">
        <v>55</v>
      </c>
      <c r="D118" s="7">
        <v>766.4</v>
      </c>
      <c r="E118" s="44">
        <f>AVERAGE(D117:D118)</f>
        <v>768.9</v>
      </c>
      <c r="F118" s="44">
        <f>_xlfn.STDEV.P(D117:D118)</f>
        <v>2.5</v>
      </c>
      <c r="G118" s="44">
        <f>F118*100/E118</f>
        <v>0.32513981011835091</v>
      </c>
    </row>
    <row r="119" spans="1:7" x14ac:dyDescent="0.3">
      <c r="A119" s="7">
        <v>144</v>
      </c>
      <c r="B119" s="7" t="s">
        <v>26</v>
      </c>
      <c r="C119" s="7" t="s">
        <v>55</v>
      </c>
      <c r="D119" s="7">
        <v>926.5</v>
      </c>
      <c r="E119" s="7"/>
      <c r="F119" s="7"/>
      <c r="G119" s="7"/>
    </row>
    <row r="120" spans="1:7" x14ac:dyDescent="0.3">
      <c r="A120" s="7">
        <v>144</v>
      </c>
      <c r="B120" s="7" t="s">
        <v>27</v>
      </c>
      <c r="C120" s="7" t="s">
        <v>55</v>
      </c>
      <c r="D120" s="7">
        <v>966.6</v>
      </c>
      <c r="E120" s="44">
        <f>AVERAGE(D119:D120)</f>
        <v>946.55</v>
      </c>
      <c r="F120" s="44">
        <f>_xlfn.STDEV.P(D119:D120)</f>
        <v>20.050000000000011</v>
      </c>
      <c r="G120" s="44">
        <f>F120*100/E120</f>
        <v>2.1182187945697546</v>
      </c>
    </row>
    <row r="121" spans="1:7" x14ac:dyDescent="0.3">
      <c r="A121" s="7">
        <v>0</v>
      </c>
      <c r="B121" s="7" t="s">
        <v>26</v>
      </c>
      <c r="C121" s="7" t="s">
        <v>55</v>
      </c>
      <c r="D121" s="7"/>
      <c r="E121" s="7"/>
      <c r="F121" s="7"/>
      <c r="G121" s="7"/>
    </row>
    <row r="122" spans="1:7" x14ac:dyDescent="0.3">
      <c r="A122" s="7">
        <v>0</v>
      </c>
      <c r="B122" s="7" t="s">
        <v>27</v>
      </c>
      <c r="C122" s="7" t="s">
        <v>55</v>
      </c>
      <c r="D122" s="7"/>
      <c r="E122" s="44" t="e">
        <f>AVERAGE(D121:D122)</f>
        <v>#DIV/0!</v>
      </c>
      <c r="F122" s="44" t="e">
        <f>_xlfn.STDEV.P(D121:D122)</f>
        <v>#DIV/0!</v>
      </c>
      <c r="G122" s="44" t="e">
        <f>F122*100/E122</f>
        <v>#DIV/0!</v>
      </c>
    </row>
    <row r="123" spans="1:7" x14ac:dyDescent="0.3">
      <c r="A123">
        <v>96</v>
      </c>
      <c r="B123" t="s">
        <v>26</v>
      </c>
      <c r="C123" t="s">
        <v>56</v>
      </c>
      <c r="D123">
        <v>869.2</v>
      </c>
    </row>
    <row r="124" spans="1:7" x14ac:dyDescent="0.3">
      <c r="A124">
        <v>96</v>
      </c>
      <c r="B124" t="s">
        <v>27</v>
      </c>
      <c r="C124" t="s">
        <v>56</v>
      </c>
      <c r="D124">
        <v>588.29999999999995</v>
      </c>
      <c r="E124" s="3">
        <f>AVERAGE(D123:D124)</f>
        <v>728.75</v>
      </c>
      <c r="F124" s="3">
        <f>_xlfn.STDEV.P(D123:D124)</f>
        <v>140.45000000000005</v>
      </c>
      <c r="G124" s="3">
        <f>F124*100/E124</f>
        <v>19.272727272727277</v>
      </c>
    </row>
    <row r="125" spans="1:7" x14ac:dyDescent="0.3">
      <c r="A125">
        <v>144</v>
      </c>
      <c r="B125" t="s">
        <v>26</v>
      </c>
      <c r="C125" t="s">
        <v>56</v>
      </c>
      <c r="D125">
        <v>899.2</v>
      </c>
    </row>
    <row r="126" spans="1:7" x14ac:dyDescent="0.3">
      <c r="A126">
        <v>144</v>
      </c>
      <c r="B126" t="s">
        <v>27</v>
      </c>
      <c r="C126" t="s">
        <v>56</v>
      </c>
      <c r="D126">
        <v>966.6</v>
      </c>
      <c r="E126" s="3">
        <f>AVERAGE(D125:D126)</f>
        <v>932.90000000000009</v>
      </c>
      <c r="F126" s="3">
        <f>_xlfn.STDEV.P(D125:D126)</f>
        <v>33.699999999999989</v>
      </c>
      <c r="G126" s="3">
        <f>F126*100/E126</f>
        <v>3.6123914674670368</v>
      </c>
    </row>
    <row r="127" spans="1:7" x14ac:dyDescent="0.3">
      <c r="A127">
        <v>192</v>
      </c>
      <c r="B127" t="s">
        <v>26</v>
      </c>
      <c r="C127" t="s">
        <v>56</v>
      </c>
      <c r="D127">
        <v>956.4</v>
      </c>
      <c r="E127" s="3"/>
      <c r="F127" s="3"/>
      <c r="G127" s="3"/>
    </row>
    <row r="128" spans="1:7" x14ac:dyDescent="0.3">
      <c r="A128">
        <v>192</v>
      </c>
      <c r="B128" t="s">
        <v>27</v>
      </c>
      <c r="C128" t="s">
        <v>56</v>
      </c>
      <c r="D128">
        <v>955.6</v>
      </c>
      <c r="E128" s="3">
        <f>AVERAGE(D127:D128)</f>
        <v>956</v>
      </c>
      <c r="F128" s="3">
        <f>_xlfn.STDEV.P(D127:D128)</f>
        <v>0.39999999999997726</v>
      </c>
      <c r="G128" s="3">
        <f>F128*100/E128</f>
        <v>4.1841004184098043E-2</v>
      </c>
    </row>
    <row r="129" spans="1:7" x14ac:dyDescent="0.3">
      <c r="A129">
        <v>0</v>
      </c>
      <c r="B129" t="s">
        <v>26</v>
      </c>
      <c r="C129" t="s">
        <v>56</v>
      </c>
    </row>
    <row r="130" spans="1:7" x14ac:dyDescent="0.3">
      <c r="A130">
        <v>0</v>
      </c>
      <c r="B130" t="s">
        <v>27</v>
      </c>
      <c r="C130" t="s">
        <v>56</v>
      </c>
      <c r="E130" s="3"/>
      <c r="F130" s="3"/>
      <c r="G130" s="3"/>
    </row>
    <row r="131" spans="1:7" x14ac:dyDescent="0.3">
      <c r="A131" s="7">
        <v>120</v>
      </c>
      <c r="B131" s="7" t="s">
        <v>26</v>
      </c>
      <c r="C131" s="7" t="s">
        <v>57</v>
      </c>
      <c r="D131" s="7">
        <v>846.9</v>
      </c>
      <c r="E131" s="47"/>
      <c r="F131" s="47"/>
      <c r="G131" s="47"/>
    </row>
    <row r="132" spans="1:7" x14ac:dyDescent="0.3">
      <c r="A132" s="7">
        <v>120</v>
      </c>
      <c r="B132" s="7" t="s">
        <v>27</v>
      </c>
      <c r="C132" s="7" t="s">
        <v>57</v>
      </c>
      <c r="D132" s="7">
        <v>919.3</v>
      </c>
      <c r="E132" s="47"/>
      <c r="F132" s="47"/>
      <c r="G132" s="47"/>
    </row>
    <row r="133" spans="1:7" x14ac:dyDescent="0.3">
      <c r="A133" s="7">
        <v>120</v>
      </c>
      <c r="B133" s="7" t="s">
        <v>28</v>
      </c>
      <c r="C133" s="7" t="s">
        <v>57</v>
      </c>
      <c r="D133" s="7">
        <v>935.3</v>
      </c>
      <c r="E133" s="7"/>
      <c r="F133" s="7"/>
      <c r="G133" s="7"/>
    </row>
    <row r="134" spans="1:7" x14ac:dyDescent="0.3">
      <c r="A134" s="7">
        <v>120</v>
      </c>
      <c r="B134" s="7" t="s">
        <v>40</v>
      </c>
      <c r="C134" s="7" t="s">
        <v>57</v>
      </c>
      <c r="D134" s="7">
        <v>842.6</v>
      </c>
      <c r="E134" s="44"/>
      <c r="F134" s="44"/>
      <c r="G134" s="44"/>
    </row>
    <row r="135" spans="1:7" x14ac:dyDescent="0.3">
      <c r="A135" s="7">
        <v>120</v>
      </c>
      <c r="B135" s="7" t="s">
        <v>41</v>
      </c>
      <c r="C135" s="7" t="s">
        <v>57</v>
      </c>
      <c r="D135" s="7">
        <v>961.9</v>
      </c>
      <c r="E135" s="44">
        <f>AVERAGE(D131:D136,D138:D139)</f>
        <v>894.96249999999998</v>
      </c>
      <c r="F135" s="44">
        <f>_xlfn.STDEV.P(D131:D136,D138:D139)</f>
        <v>56.501104801145253</v>
      </c>
      <c r="G135" s="44">
        <f>F135*100/E135</f>
        <v>6.3132371245884888</v>
      </c>
    </row>
    <row r="136" spans="1:7" x14ac:dyDescent="0.3">
      <c r="A136" s="7">
        <v>120</v>
      </c>
      <c r="B136" s="7" t="s">
        <v>42</v>
      </c>
      <c r="C136" s="7" t="s">
        <v>57</v>
      </c>
      <c r="D136" s="7">
        <v>975</v>
      </c>
      <c r="E136" s="44"/>
      <c r="F136" s="44"/>
      <c r="G136" s="44"/>
    </row>
    <row r="137" spans="1:7" x14ac:dyDescent="0.3">
      <c r="A137" s="7">
        <v>120</v>
      </c>
      <c r="B137" s="7" t="s">
        <v>43</v>
      </c>
      <c r="C137" s="7" t="s">
        <v>57</v>
      </c>
      <c r="D137" s="48">
        <v>608.70000000000005</v>
      </c>
      <c r="E137" s="7"/>
      <c r="F137" s="7"/>
      <c r="G137" s="7"/>
    </row>
    <row r="138" spans="1:7" x14ac:dyDescent="0.3">
      <c r="A138" s="7">
        <v>120</v>
      </c>
      <c r="B138" s="7" t="s">
        <v>44</v>
      </c>
      <c r="C138" s="7" t="s">
        <v>57</v>
      </c>
      <c r="D138" s="7">
        <v>814.9</v>
      </c>
      <c r="E138" s="44"/>
      <c r="F138" s="44"/>
      <c r="G138" s="44"/>
    </row>
    <row r="139" spans="1:7" x14ac:dyDescent="0.3">
      <c r="A139" s="7">
        <v>120</v>
      </c>
      <c r="B139" s="7" t="s">
        <v>45</v>
      </c>
      <c r="C139" s="7" t="s">
        <v>57</v>
      </c>
      <c r="D139" s="7">
        <v>863.8</v>
      </c>
      <c r="E139" s="7"/>
      <c r="F139" s="7"/>
      <c r="G139" s="7"/>
    </row>
    <row r="140" spans="1:7" x14ac:dyDescent="0.3">
      <c r="A140">
        <v>66</v>
      </c>
      <c r="B140" t="s">
        <v>26</v>
      </c>
      <c r="C140" t="s">
        <v>58</v>
      </c>
      <c r="D140">
        <v>236.8</v>
      </c>
    </row>
    <row r="141" spans="1:7" x14ac:dyDescent="0.3">
      <c r="A141">
        <v>66</v>
      </c>
      <c r="B141" t="s">
        <v>27</v>
      </c>
      <c r="C141" t="s">
        <v>58</v>
      </c>
      <c r="D141">
        <v>216.9</v>
      </c>
      <c r="E141" s="3">
        <f>AVERAGE(D140:D142)</f>
        <v>226.63333333333335</v>
      </c>
      <c r="F141" s="3">
        <f>_xlfn.STDEV.P(D140:D142)</f>
        <v>8.1299173154193642</v>
      </c>
      <c r="G141" s="3">
        <f>F141*100/E141</f>
        <v>3.5872557650033965</v>
      </c>
    </row>
    <row r="142" spans="1:7" x14ac:dyDescent="0.3">
      <c r="A142">
        <v>66</v>
      </c>
      <c r="B142" t="s">
        <v>28</v>
      </c>
      <c r="C142" t="s">
        <v>58</v>
      </c>
      <c r="D142">
        <v>226.2</v>
      </c>
      <c r="E142" s="3"/>
      <c r="F142" s="3"/>
      <c r="G142" s="3"/>
    </row>
    <row r="143" spans="1:7" x14ac:dyDescent="0.3">
      <c r="A143">
        <v>144</v>
      </c>
      <c r="B143" t="s">
        <v>26</v>
      </c>
      <c r="C143" t="s">
        <v>58</v>
      </c>
      <c r="D143">
        <v>871.7</v>
      </c>
    </row>
    <row r="144" spans="1:7" x14ac:dyDescent="0.3">
      <c r="A144">
        <v>144</v>
      </c>
      <c r="B144" t="s">
        <v>27</v>
      </c>
      <c r="C144" t="s">
        <v>58</v>
      </c>
      <c r="D144">
        <v>903.9</v>
      </c>
      <c r="E144" s="3">
        <f>AVERAGE(D143:D145)</f>
        <v>897.93333333333339</v>
      </c>
      <c r="F144" s="3">
        <f>_xlfn.STDEV.P(D143:D145)</f>
        <v>19.446736372861007</v>
      </c>
      <c r="G144" s="3">
        <f>F144*100/E144</f>
        <v>2.1657216244184059</v>
      </c>
    </row>
    <row r="145" spans="1:7" x14ac:dyDescent="0.3">
      <c r="A145">
        <v>144</v>
      </c>
      <c r="B145" t="s">
        <v>28</v>
      </c>
      <c r="C145" t="s">
        <v>58</v>
      </c>
      <c r="D145">
        <v>918.2</v>
      </c>
      <c r="E145" s="3"/>
      <c r="F145" s="3"/>
      <c r="G145" s="3"/>
    </row>
    <row r="146" spans="1:7" x14ac:dyDescent="0.3">
      <c r="A146" s="7">
        <v>72</v>
      </c>
      <c r="B146" s="7" t="s">
        <v>26</v>
      </c>
      <c r="C146" s="7" t="s">
        <v>59</v>
      </c>
      <c r="D146" s="7">
        <v>115.5</v>
      </c>
      <c r="E146" s="7"/>
      <c r="F146" s="7"/>
      <c r="G146" s="7"/>
    </row>
    <row r="147" spans="1:7" x14ac:dyDescent="0.3">
      <c r="A147" s="7">
        <v>72</v>
      </c>
      <c r="B147" s="7" t="s">
        <v>27</v>
      </c>
      <c r="C147" s="7" t="s">
        <v>59</v>
      </c>
      <c r="D147" s="7">
        <v>114.2</v>
      </c>
      <c r="E147" s="44">
        <f>AVERAGE(D146:D148)</f>
        <v>115.86666666666667</v>
      </c>
      <c r="F147" s="44">
        <f>_xlfn.STDEV.P(D146:D148)</f>
        <v>1.5326085243430214</v>
      </c>
      <c r="G147" s="44">
        <f>F147*100/E147</f>
        <v>1.3227346297551967</v>
      </c>
    </row>
    <row r="148" spans="1:7" x14ac:dyDescent="0.3">
      <c r="A148" s="7">
        <v>72</v>
      </c>
      <c r="B148" s="7" t="s">
        <v>28</v>
      </c>
      <c r="C148" s="7" t="s">
        <v>59</v>
      </c>
      <c r="D148" s="7">
        <v>117.9</v>
      </c>
      <c r="E148" s="7"/>
      <c r="F148" s="7"/>
      <c r="G148" s="7"/>
    </row>
    <row r="149" spans="1:7" x14ac:dyDescent="0.3">
      <c r="A149" s="7">
        <v>96</v>
      </c>
      <c r="B149" s="7" t="s">
        <v>26</v>
      </c>
      <c r="C149" s="7" t="s">
        <v>59</v>
      </c>
      <c r="D149" s="7">
        <v>450.9</v>
      </c>
      <c r="E149" s="44"/>
      <c r="F149" s="44"/>
      <c r="G149" s="44"/>
    </row>
    <row r="150" spans="1:7" x14ac:dyDescent="0.3">
      <c r="A150" s="7">
        <v>96</v>
      </c>
      <c r="B150" s="7" t="s">
        <v>27</v>
      </c>
      <c r="C150" s="7" t="s">
        <v>59</v>
      </c>
      <c r="D150" s="7">
        <v>455.1</v>
      </c>
      <c r="E150" s="44">
        <f>AVERAGE(D149:D151)</f>
        <v>457.2</v>
      </c>
      <c r="F150" s="44">
        <f>_xlfn.STDEV.P(D149:D151)</f>
        <v>6.1822326064295083</v>
      </c>
      <c r="G150" s="44">
        <f>F150*100/E150</f>
        <v>1.3521943583616598</v>
      </c>
    </row>
    <row r="151" spans="1:7" x14ac:dyDescent="0.3">
      <c r="A151" s="7">
        <v>96</v>
      </c>
      <c r="B151" s="7" t="s">
        <v>28</v>
      </c>
      <c r="C151" s="7" t="s">
        <v>59</v>
      </c>
      <c r="D151" s="7">
        <v>465.6</v>
      </c>
      <c r="E151" s="44"/>
      <c r="F151" s="44"/>
      <c r="G151" s="44"/>
    </row>
    <row r="152" spans="1:7" x14ac:dyDescent="0.3">
      <c r="A152" s="7">
        <v>132</v>
      </c>
      <c r="B152" s="7" t="s">
        <v>26</v>
      </c>
      <c r="C152" s="7" t="s">
        <v>59</v>
      </c>
      <c r="D152" s="7">
        <v>891.8</v>
      </c>
      <c r="E152" s="7"/>
      <c r="F152" s="7"/>
      <c r="G152" s="7"/>
    </row>
    <row r="153" spans="1:7" x14ac:dyDescent="0.3">
      <c r="A153" s="7">
        <v>132</v>
      </c>
      <c r="B153" s="7" t="s">
        <v>27</v>
      </c>
      <c r="C153" s="7" t="s">
        <v>59</v>
      </c>
      <c r="D153" s="7">
        <v>902.1</v>
      </c>
      <c r="E153" s="44">
        <f>AVERAGE(D152:D154)</f>
        <v>895.26666666666677</v>
      </c>
      <c r="F153" s="44">
        <f>_xlfn.STDEV.P(D152:D154)</f>
        <v>4.8320688000988925</v>
      </c>
      <c r="G153" s="44">
        <f>F153*100/E153</f>
        <v>0.53973514037890669</v>
      </c>
    </row>
    <row r="154" spans="1:7" x14ac:dyDescent="0.3">
      <c r="A154" s="7">
        <v>132</v>
      </c>
      <c r="B154" s="7" t="s">
        <v>28</v>
      </c>
      <c r="C154" s="7" t="s">
        <v>59</v>
      </c>
      <c r="D154" s="7">
        <v>891.9</v>
      </c>
      <c r="E154" s="7"/>
      <c r="F154" s="7"/>
      <c r="G154" s="7"/>
    </row>
    <row r="155" spans="1:7" x14ac:dyDescent="0.3">
      <c r="A155" s="7">
        <v>180</v>
      </c>
      <c r="B155" s="7" t="s">
        <v>26</v>
      </c>
      <c r="C155" s="7" t="s">
        <v>59</v>
      </c>
      <c r="D155" s="7">
        <v>863.7</v>
      </c>
      <c r="E155" s="7"/>
      <c r="F155" s="7"/>
      <c r="G155" s="7"/>
    </row>
    <row r="156" spans="1:7" x14ac:dyDescent="0.3">
      <c r="A156" s="7">
        <v>180</v>
      </c>
      <c r="B156" s="7" t="s">
        <v>27</v>
      </c>
      <c r="C156" s="7" t="s">
        <v>59</v>
      </c>
      <c r="D156" s="7">
        <v>858.1</v>
      </c>
      <c r="E156" s="44">
        <f>AVERAGE(D155:D157)</f>
        <v>871.76666666666677</v>
      </c>
      <c r="F156" s="44">
        <f>_xlfn.STDEV.P(D155:D157)</f>
        <v>15.536909459591863</v>
      </c>
      <c r="G156" s="44">
        <f>F156*100/E156</f>
        <v>1.7822325690657128</v>
      </c>
    </row>
    <row r="157" spans="1:7" x14ac:dyDescent="0.3">
      <c r="A157" s="7">
        <v>180</v>
      </c>
      <c r="B157" s="7" t="s">
        <v>28</v>
      </c>
      <c r="C157" s="7" t="s">
        <v>59</v>
      </c>
      <c r="D157" s="7">
        <v>893.5</v>
      </c>
      <c r="E157" s="7"/>
      <c r="F157" s="7"/>
      <c r="G157" s="7"/>
    </row>
    <row r="158" spans="1:7" x14ac:dyDescent="0.3">
      <c r="A158">
        <v>99.84</v>
      </c>
      <c r="B158" t="s">
        <v>26</v>
      </c>
      <c r="C158" t="s">
        <v>60</v>
      </c>
      <c r="D158">
        <v>657.5</v>
      </c>
    </row>
    <row r="159" spans="1:7" x14ac:dyDescent="0.3">
      <c r="A159">
        <v>99.84</v>
      </c>
      <c r="B159" t="s">
        <v>27</v>
      </c>
      <c r="C159" t="s">
        <v>60</v>
      </c>
      <c r="D159">
        <v>756</v>
      </c>
    </row>
    <row r="160" spans="1:7" x14ac:dyDescent="0.3">
      <c r="A160">
        <v>99.84</v>
      </c>
      <c r="B160" t="s">
        <v>28</v>
      </c>
      <c r="C160" t="s">
        <v>60</v>
      </c>
      <c r="D160">
        <v>720.7</v>
      </c>
      <c r="E160" s="3"/>
      <c r="F160" s="3"/>
      <c r="G160" s="3"/>
    </row>
    <row r="161" spans="1:7" x14ac:dyDescent="0.3">
      <c r="A161">
        <v>99.84</v>
      </c>
      <c r="B161" t="s">
        <v>40</v>
      </c>
      <c r="C161" t="s">
        <v>60</v>
      </c>
      <c r="D161">
        <v>316.7</v>
      </c>
    </row>
    <row r="162" spans="1:7" x14ac:dyDescent="0.3">
      <c r="A162">
        <v>99.84</v>
      </c>
      <c r="B162" t="s">
        <v>41</v>
      </c>
      <c r="C162" t="s">
        <v>60</v>
      </c>
      <c r="D162">
        <v>429.3</v>
      </c>
      <c r="E162" s="3">
        <f>AVERAGE(D158:D166)</f>
        <v>593.87777777777774</v>
      </c>
      <c r="F162" s="3">
        <f>_xlfn.STDEV.P(D158:D166)</f>
        <v>135.11237938001247</v>
      </c>
      <c r="G162" s="3">
        <f>F162*100/E162</f>
        <v>22.750873064418645</v>
      </c>
    </row>
    <row r="163" spans="1:7" x14ac:dyDescent="0.3">
      <c r="A163">
        <v>99.84</v>
      </c>
      <c r="B163" t="s">
        <v>42</v>
      </c>
      <c r="C163" t="s">
        <v>60</v>
      </c>
      <c r="D163">
        <v>554.6</v>
      </c>
      <c r="E163" s="3"/>
      <c r="F163" s="3"/>
      <c r="G163" s="3"/>
    </row>
    <row r="164" spans="1:7" x14ac:dyDescent="0.3">
      <c r="A164">
        <v>99.84</v>
      </c>
      <c r="B164" t="s">
        <v>43</v>
      </c>
      <c r="C164" t="s">
        <v>60</v>
      </c>
      <c r="D164">
        <v>593.4</v>
      </c>
    </row>
    <row r="165" spans="1:7" x14ac:dyDescent="0.3">
      <c r="A165">
        <v>99.84</v>
      </c>
      <c r="B165" t="s">
        <v>44</v>
      </c>
      <c r="C165" t="s">
        <v>60</v>
      </c>
      <c r="D165">
        <v>613</v>
      </c>
    </row>
    <row r="166" spans="1:7" x14ac:dyDescent="0.3">
      <c r="A166">
        <v>99.84</v>
      </c>
      <c r="B166" t="s">
        <v>45</v>
      </c>
      <c r="C166" t="s">
        <v>60</v>
      </c>
      <c r="D166">
        <v>703.7</v>
      </c>
    </row>
    <row r="167" spans="1:7" x14ac:dyDescent="0.3">
      <c r="A167">
        <v>123.84</v>
      </c>
      <c r="B167" t="s">
        <v>26</v>
      </c>
      <c r="C167" t="s">
        <v>60</v>
      </c>
      <c r="D167">
        <v>1027</v>
      </c>
    </row>
    <row r="168" spans="1:7" x14ac:dyDescent="0.3">
      <c r="A168">
        <v>123.84</v>
      </c>
      <c r="B168" t="s">
        <v>27</v>
      </c>
      <c r="C168" t="s">
        <v>60</v>
      </c>
      <c r="D168">
        <v>993</v>
      </c>
    </row>
    <row r="169" spans="1:7" x14ac:dyDescent="0.3">
      <c r="A169">
        <v>123.84</v>
      </c>
      <c r="B169" t="s">
        <v>28</v>
      </c>
      <c r="C169" t="s">
        <v>60</v>
      </c>
      <c r="D169">
        <v>985.1</v>
      </c>
    </row>
    <row r="170" spans="1:7" x14ac:dyDescent="0.3">
      <c r="A170">
        <v>123.84</v>
      </c>
      <c r="B170" t="s">
        <v>40</v>
      </c>
      <c r="C170" t="s">
        <v>60</v>
      </c>
      <c r="D170">
        <v>806.8</v>
      </c>
    </row>
    <row r="171" spans="1:7" x14ac:dyDescent="0.3">
      <c r="A171">
        <v>123.84</v>
      </c>
      <c r="B171" t="s">
        <v>41</v>
      </c>
      <c r="C171" t="s">
        <v>60</v>
      </c>
      <c r="D171">
        <v>911.3</v>
      </c>
      <c r="E171" s="3">
        <f>AVERAGE(D167:D175)</f>
        <v>969.12222222222226</v>
      </c>
      <c r="F171" s="3">
        <f>_xlfn.STDEV.P(D167:D175)</f>
        <v>66.969027298326154</v>
      </c>
      <c r="G171" s="3">
        <f>F171*100/E171</f>
        <v>6.9102767187367187</v>
      </c>
    </row>
    <row r="172" spans="1:7" x14ac:dyDescent="0.3">
      <c r="A172">
        <v>123.84</v>
      </c>
      <c r="B172" t="s">
        <v>42</v>
      </c>
      <c r="C172" t="s">
        <v>60</v>
      </c>
      <c r="D172">
        <v>1022</v>
      </c>
    </row>
    <row r="173" spans="1:7" x14ac:dyDescent="0.3">
      <c r="A173">
        <v>123.84</v>
      </c>
      <c r="B173" t="s">
        <v>43</v>
      </c>
      <c r="C173" t="s">
        <v>60</v>
      </c>
      <c r="D173">
        <v>968.1</v>
      </c>
    </row>
    <row r="174" spans="1:7" x14ac:dyDescent="0.3">
      <c r="A174">
        <v>123.84</v>
      </c>
      <c r="B174" t="s">
        <v>44</v>
      </c>
      <c r="C174" t="s">
        <v>60</v>
      </c>
      <c r="D174">
        <v>979.8</v>
      </c>
    </row>
    <row r="175" spans="1:7" x14ac:dyDescent="0.3">
      <c r="A175">
        <v>123.84</v>
      </c>
      <c r="B175" t="s">
        <v>45</v>
      </c>
      <c r="C175" t="s">
        <v>60</v>
      </c>
      <c r="D175">
        <v>1029</v>
      </c>
    </row>
    <row r="176" spans="1:7" x14ac:dyDescent="0.3">
      <c r="A176" s="7">
        <v>67.92</v>
      </c>
      <c r="B176" s="7" t="s">
        <v>26</v>
      </c>
      <c r="C176" s="7" t="s">
        <v>61</v>
      </c>
      <c r="D176" s="46">
        <v>159.6</v>
      </c>
      <c r="E176" s="47"/>
      <c r="F176" s="47"/>
      <c r="G176" s="47"/>
    </row>
    <row r="177" spans="1:7" x14ac:dyDescent="0.3">
      <c r="A177" s="7">
        <v>67.92</v>
      </c>
      <c r="B177" s="7" t="s">
        <v>27</v>
      </c>
      <c r="C177" s="7" t="s">
        <v>61</v>
      </c>
      <c r="D177" s="46">
        <v>231.9</v>
      </c>
      <c r="E177" s="47"/>
      <c r="F177" s="47"/>
      <c r="G177" s="47"/>
    </row>
    <row r="178" spans="1:7" x14ac:dyDescent="0.3">
      <c r="A178" s="7">
        <v>67.92</v>
      </c>
      <c r="B178" s="7" t="s">
        <v>28</v>
      </c>
      <c r="C178" s="7" t="s">
        <v>61</v>
      </c>
      <c r="D178" s="46">
        <v>222.1</v>
      </c>
      <c r="E178" s="7"/>
      <c r="F178" s="7"/>
      <c r="G178" s="7"/>
    </row>
    <row r="179" spans="1:7" x14ac:dyDescent="0.3">
      <c r="A179" s="7">
        <v>67.92</v>
      </c>
      <c r="B179" s="7" t="s">
        <v>40</v>
      </c>
      <c r="C179" s="7" t="s">
        <v>61</v>
      </c>
      <c r="D179" s="46">
        <v>124.1</v>
      </c>
      <c r="E179" s="44"/>
      <c r="F179" s="44"/>
      <c r="G179" s="44"/>
    </row>
    <row r="180" spans="1:7" x14ac:dyDescent="0.3">
      <c r="A180" s="7">
        <v>67.92</v>
      </c>
      <c r="B180" s="7" t="s">
        <v>41</v>
      </c>
      <c r="C180" s="7" t="s">
        <v>61</v>
      </c>
      <c r="D180" s="46">
        <v>143.4</v>
      </c>
      <c r="E180" s="44">
        <f>AVERAGE(D176:D181,D183:D184)</f>
        <v>171.58749999999998</v>
      </c>
      <c r="F180" s="44">
        <f>_xlfn.STDEV.P(D176:D181,D183:D184)</f>
        <v>37.964833645757068</v>
      </c>
      <c r="G180" s="44">
        <f>F180*100/E180</f>
        <v>22.125640647341484</v>
      </c>
    </row>
    <row r="181" spans="1:7" x14ac:dyDescent="0.3">
      <c r="A181" s="7">
        <v>67.92</v>
      </c>
      <c r="B181" s="7" t="s">
        <v>42</v>
      </c>
      <c r="C181" s="7" t="s">
        <v>61</v>
      </c>
      <c r="D181" s="46">
        <v>151.19999999999999</v>
      </c>
      <c r="E181" s="44"/>
      <c r="F181" s="44"/>
      <c r="G181" s="44"/>
    </row>
    <row r="182" spans="1:7" x14ac:dyDescent="0.3">
      <c r="A182" s="7">
        <v>67.92</v>
      </c>
      <c r="B182" s="7" t="s">
        <v>43</v>
      </c>
      <c r="C182" s="7" t="s">
        <v>61</v>
      </c>
      <c r="D182" s="46">
        <v>135.30000000000001</v>
      </c>
      <c r="E182" s="7"/>
      <c r="F182" s="7"/>
      <c r="G182" s="7"/>
    </row>
    <row r="183" spans="1:7" x14ac:dyDescent="0.3">
      <c r="A183" s="7">
        <v>67.92</v>
      </c>
      <c r="B183" s="7" t="s">
        <v>44</v>
      </c>
      <c r="C183" s="7" t="s">
        <v>61</v>
      </c>
      <c r="D183" s="46">
        <v>140.80000000000001</v>
      </c>
      <c r="E183" s="44"/>
      <c r="F183" s="44"/>
      <c r="G183" s="44"/>
    </row>
    <row r="184" spans="1:7" x14ac:dyDescent="0.3">
      <c r="A184" s="7">
        <v>67.92</v>
      </c>
      <c r="B184" s="7" t="s">
        <v>45</v>
      </c>
      <c r="C184" s="7" t="s">
        <v>61</v>
      </c>
      <c r="D184" s="46">
        <v>199.6</v>
      </c>
      <c r="E184" s="7"/>
      <c r="F184" s="7"/>
      <c r="G184" s="7"/>
    </row>
    <row r="185" spans="1:7" x14ac:dyDescent="0.3">
      <c r="A185" s="7">
        <v>102</v>
      </c>
      <c r="B185" s="7" t="s">
        <v>26</v>
      </c>
      <c r="C185" s="7" t="s">
        <v>61</v>
      </c>
      <c r="D185" s="46">
        <v>707.5</v>
      </c>
      <c r="E185" s="47"/>
      <c r="F185" s="47"/>
      <c r="G185" s="47"/>
    </row>
    <row r="186" spans="1:7" x14ac:dyDescent="0.3">
      <c r="A186" s="7">
        <v>102</v>
      </c>
      <c r="B186" s="7" t="s">
        <v>27</v>
      </c>
      <c r="C186" s="7" t="s">
        <v>61</v>
      </c>
      <c r="D186" s="46">
        <v>804</v>
      </c>
      <c r="E186" s="47"/>
      <c r="F186" s="47"/>
      <c r="G186" s="47"/>
    </row>
    <row r="187" spans="1:7" x14ac:dyDescent="0.3">
      <c r="A187" s="7">
        <v>102</v>
      </c>
      <c r="B187" s="7" t="s">
        <v>28</v>
      </c>
      <c r="C187" s="7" t="s">
        <v>61</v>
      </c>
      <c r="D187" s="46">
        <v>796.4</v>
      </c>
      <c r="E187" s="7"/>
      <c r="F187" s="7"/>
      <c r="G187" s="7"/>
    </row>
    <row r="188" spans="1:7" x14ac:dyDescent="0.3">
      <c r="A188" s="7">
        <v>102</v>
      </c>
      <c r="B188" s="7" t="s">
        <v>40</v>
      </c>
      <c r="C188" s="7" t="s">
        <v>61</v>
      </c>
      <c r="D188" s="46">
        <v>561.70000000000005</v>
      </c>
      <c r="E188" s="44"/>
      <c r="F188" s="44"/>
      <c r="G188" s="44"/>
    </row>
    <row r="189" spans="1:7" x14ac:dyDescent="0.3">
      <c r="A189" s="7">
        <v>102</v>
      </c>
      <c r="B189" s="7" t="s">
        <v>41</v>
      </c>
      <c r="C189" s="7" t="s">
        <v>61</v>
      </c>
      <c r="D189" s="46">
        <v>777.7</v>
      </c>
      <c r="E189" s="44">
        <f>AVERAGE(D185:D190,D192:D193)</f>
        <v>730.61250000000007</v>
      </c>
      <c r="F189" s="44">
        <f>_xlfn.STDEV.P(D185:D190,D192:D193)</f>
        <v>74.826322866688599</v>
      </c>
      <c r="G189" s="44">
        <f>F189*100/E189</f>
        <v>10.241588101310693</v>
      </c>
    </row>
    <row r="190" spans="1:7" x14ac:dyDescent="0.3">
      <c r="A190" s="7">
        <v>102</v>
      </c>
      <c r="B190" s="7" t="s">
        <v>42</v>
      </c>
      <c r="C190" s="7" t="s">
        <v>61</v>
      </c>
      <c r="D190" s="46">
        <v>752.8</v>
      </c>
      <c r="E190" s="44"/>
      <c r="F190" s="44"/>
      <c r="G190" s="44"/>
    </row>
    <row r="191" spans="1:7" x14ac:dyDescent="0.3">
      <c r="A191" s="7">
        <v>102</v>
      </c>
      <c r="B191" s="7" t="s">
        <v>43</v>
      </c>
      <c r="C191" s="7" t="s">
        <v>61</v>
      </c>
      <c r="D191" s="46">
        <v>657.8</v>
      </c>
      <c r="E191" s="7"/>
      <c r="F191" s="7"/>
      <c r="G191" s="7"/>
    </row>
    <row r="192" spans="1:7" x14ac:dyDescent="0.3">
      <c r="A192" s="7">
        <v>102</v>
      </c>
      <c r="B192" s="7" t="s">
        <v>44</v>
      </c>
      <c r="C192" s="7" t="s">
        <v>61</v>
      </c>
      <c r="D192" s="46">
        <v>682.6</v>
      </c>
      <c r="E192" s="44"/>
      <c r="F192" s="44"/>
      <c r="G192" s="44"/>
    </row>
    <row r="193" spans="1:7" x14ac:dyDescent="0.3">
      <c r="A193" s="7">
        <v>102</v>
      </c>
      <c r="B193" s="7" t="s">
        <v>45</v>
      </c>
      <c r="C193" s="7" t="s">
        <v>61</v>
      </c>
      <c r="D193" s="46">
        <v>762.2</v>
      </c>
      <c r="E193" s="7"/>
      <c r="F193" s="7"/>
      <c r="G193" s="7"/>
    </row>
    <row r="194" spans="1:7" x14ac:dyDescent="0.3">
      <c r="A194" s="7">
        <v>123.84</v>
      </c>
      <c r="B194" s="7" t="s">
        <v>26</v>
      </c>
      <c r="C194" s="7" t="s">
        <v>61</v>
      </c>
      <c r="D194" s="46">
        <v>1023</v>
      </c>
      <c r="E194" s="47"/>
      <c r="F194" s="47"/>
      <c r="G194" s="47"/>
    </row>
    <row r="195" spans="1:7" x14ac:dyDescent="0.3">
      <c r="A195" s="7">
        <v>123.84</v>
      </c>
      <c r="B195" s="7" t="s">
        <v>27</v>
      </c>
      <c r="C195" s="7" t="s">
        <v>61</v>
      </c>
      <c r="D195" s="46">
        <v>1042</v>
      </c>
      <c r="E195" s="47"/>
      <c r="F195" s="47"/>
      <c r="G195" s="47"/>
    </row>
    <row r="196" spans="1:7" x14ac:dyDescent="0.3">
      <c r="A196" s="7">
        <v>123.84</v>
      </c>
      <c r="B196" s="7" t="s">
        <v>28</v>
      </c>
      <c r="C196" s="7" t="s">
        <v>61</v>
      </c>
      <c r="D196" s="46">
        <v>1034</v>
      </c>
      <c r="E196" s="7"/>
      <c r="F196" s="7"/>
      <c r="G196" s="7"/>
    </row>
    <row r="197" spans="1:7" x14ac:dyDescent="0.3">
      <c r="A197" s="7">
        <v>123.84</v>
      </c>
      <c r="B197" s="7" t="s">
        <v>40</v>
      </c>
      <c r="C197" s="7" t="s">
        <v>61</v>
      </c>
      <c r="D197" s="46">
        <v>939.6</v>
      </c>
      <c r="E197" s="44"/>
      <c r="F197" s="44"/>
      <c r="G197" s="44"/>
    </row>
    <row r="198" spans="1:7" x14ac:dyDescent="0.3">
      <c r="A198" s="7">
        <v>123.84</v>
      </c>
      <c r="B198" s="7" t="s">
        <v>41</v>
      </c>
      <c r="C198" s="7" t="s">
        <v>61</v>
      </c>
      <c r="D198" s="46">
        <v>972.1</v>
      </c>
      <c r="E198" s="44">
        <f>AVERAGE(D194:D199,D201:D202)</f>
        <v>1013.5875</v>
      </c>
      <c r="F198" s="44">
        <f>_xlfn.STDEV.P(D194:D199,D201:D202)</f>
        <v>34.775366191457991</v>
      </c>
      <c r="G198" s="44">
        <f>F198*100/E198</f>
        <v>3.4309190071363345</v>
      </c>
    </row>
    <row r="199" spans="1:7" x14ac:dyDescent="0.3">
      <c r="A199" s="7">
        <v>123.84</v>
      </c>
      <c r="B199" s="7" t="s">
        <v>42</v>
      </c>
      <c r="C199" s="7" t="s">
        <v>61</v>
      </c>
      <c r="D199" s="46">
        <v>1038</v>
      </c>
      <c r="E199" s="44"/>
      <c r="F199" s="44"/>
      <c r="G199" s="44"/>
    </row>
    <row r="200" spans="1:7" x14ac:dyDescent="0.3">
      <c r="A200" s="7">
        <v>123.84</v>
      </c>
      <c r="B200" s="7" t="s">
        <v>43</v>
      </c>
      <c r="C200" s="7" t="s">
        <v>61</v>
      </c>
      <c r="D200" s="46">
        <v>1002</v>
      </c>
      <c r="E200" s="7"/>
      <c r="F200" s="7"/>
      <c r="G200" s="7"/>
    </row>
    <row r="201" spans="1:7" x14ac:dyDescent="0.3">
      <c r="A201" s="7">
        <v>123.84</v>
      </c>
      <c r="B201" s="7" t="s">
        <v>44</v>
      </c>
      <c r="C201" s="7" t="s">
        <v>61</v>
      </c>
      <c r="D201" s="46">
        <v>1026</v>
      </c>
      <c r="E201" s="44"/>
      <c r="F201" s="44"/>
      <c r="G201" s="44"/>
    </row>
    <row r="202" spans="1:7" x14ac:dyDescent="0.3">
      <c r="A202" s="7">
        <v>123.84</v>
      </c>
      <c r="B202" s="7" t="s">
        <v>45</v>
      </c>
      <c r="C202" s="7" t="s">
        <v>61</v>
      </c>
      <c r="D202" s="46">
        <v>1034</v>
      </c>
      <c r="E202" s="7"/>
      <c r="F202" s="7"/>
      <c r="G202" s="7"/>
    </row>
    <row r="203" spans="1:7" x14ac:dyDescent="0.3">
      <c r="A203">
        <v>92.88</v>
      </c>
      <c r="B203" t="s">
        <v>26</v>
      </c>
      <c r="C203" t="s">
        <v>62</v>
      </c>
      <c r="D203" s="20">
        <v>558.4</v>
      </c>
    </row>
    <row r="204" spans="1:7" x14ac:dyDescent="0.3">
      <c r="A204">
        <v>92.88</v>
      </c>
      <c r="B204" t="s">
        <v>27</v>
      </c>
      <c r="C204" t="s">
        <v>62</v>
      </c>
      <c r="D204" s="20">
        <v>607.9</v>
      </c>
    </row>
    <row r="205" spans="1:7" x14ac:dyDescent="0.3">
      <c r="A205">
        <v>92.88</v>
      </c>
      <c r="B205" t="s">
        <v>28</v>
      </c>
      <c r="C205" t="s">
        <v>62</v>
      </c>
      <c r="D205" s="20">
        <v>551.70000000000005</v>
      </c>
      <c r="E205" s="3"/>
      <c r="F205" s="3"/>
      <c r="G205" s="3"/>
    </row>
    <row r="206" spans="1:7" x14ac:dyDescent="0.3">
      <c r="A206">
        <v>92.88</v>
      </c>
      <c r="B206" t="s">
        <v>40</v>
      </c>
      <c r="C206" t="s">
        <v>62</v>
      </c>
      <c r="D206" s="20">
        <v>381</v>
      </c>
    </row>
    <row r="207" spans="1:7" x14ac:dyDescent="0.3">
      <c r="A207">
        <v>92.88</v>
      </c>
      <c r="B207" t="s">
        <v>41</v>
      </c>
      <c r="C207" t="s">
        <v>62</v>
      </c>
      <c r="D207" s="20">
        <v>440.6</v>
      </c>
      <c r="E207" s="3">
        <f>AVERAGE(D203:D211)</f>
        <v>548.16666666666663</v>
      </c>
      <c r="F207" s="3">
        <f>_xlfn.STDEV.P(D203:D211)</f>
        <v>81.513870666967705</v>
      </c>
      <c r="G207" s="3">
        <f>F207*100/E207</f>
        <v>14.870271328726247</v>
      </c>
    </row>
    <row r="208" spans="1:7" x14ac:dyDescent="0.3">
      <c r="A208">
        <v>92.88</v>
      </c>
      <c r="B208" t="s">
        <v>42</v>
      </c>
      <c r="C208" t="s">
        <v>62</v>
      </c>
      <c r="D208" s="20">
        <v>667.9</v>
      </c>
      <c r="E208" s="3"/>
      <c r="F208" s="3"/>
      <c r="G208" s="3"/>
    </row>
    <row r="209" spans="1:7" x14ac:dyDescent="0.3">
      <c r="A209">
        <v>92.88</v>
      </c>
      <c r="B209" t="s">
        <v>43</v>
      </c>
      <c r="C209" t="s">
        <v>62</v>
      </c>
      <c r="D209" s="20">
        <v>581.1</v>
      </c>
    </row>
    <row r="210" spans="1:7" x14ac:dyDescent="0.3">
      <c r="A210">
        <v>92.88</v>
      </c>
      <c r="B210" t="s">
        <v>44</v>
      </c>
      <c r="C210" t="s">
        <v>62</v>
      </c>
      <c r="D210" s="20">
        <v>572.5</v>
      </c>
    </row>
    <row r="211" spans="1:7" x14ac:dyDescent="0.3">
      <c r="A211">
        <v>92.88</v>
      </c>
      <c r="B211" t="s">
        <v>45</v>
      </c>
      <c r="C211" t="s">
        <v>62</v>
      </c>
      <c r="D211" s="20">
        <v>572.4</v>
      </c>
    </row>
    <row r="212" spans="1:7" x14ac:dyDescent="0.3">
      <c r="A212">
        <v>120</v>
      </c>
      <c r="B212" t="s">
        <v>26</v>
      </c>
      <c r="C212" t="s">
        <v>62</v>
      </c>
      <c r="D212" s="20">
        <v>950.9</v>
      </c>
    </row>
    <row r="213" spans="1:7" x14ac:dyDescent="0.3">
      <c r="A213">
        <v>120</v>
      </c>
      <c r="B213" t="s">
        <v>27</v>
      </c>
      <c r="C213" t="s">
        <v>62</v>
      </c>
      <c r="D213" s="20">
        <v>895.6</v>
      </c>
    </row>
    <row r="214" spans="1:7" x14ac:dyDescent="0.3">
      <c r="A214">
        <v>120</v>
      </c>
      <c r="B214" t="s">
        <v>28</v>
      </c>
      <c r="C214" t="s">
        <v>62</v>
      </c>
      <c r="D214" s="20">
        <v>929.8</v>
      </c>
    </row>
    <row r="215" spans="1:7" x14ac:dyDescent="0.3">
      <c r="A215">
        <v>120</v>
      </c>
      <c r="B215" t="s">
        <v>40</v>
      </c>
      <c r="C215" t="s">
        <v>62</v>
      </c>
      <c r="D215" s="20">
        <v>770.4</v>
      </c>
    </row>
    <row r="216" spans="1:7" x14ac:dyDescent="0.3">
      <c r="A216">
        <v>120</v>
      </c>
      <c r="B216" t="s">
        <v>41</v>
      </c>
      <c r="C216" t="s">
        <v>62</v>
      </c>
      <c r="D216" s="20">
        <v>825.4</v>
      </c>
      <c r="E216" s="3">
        <f>AVERAGE(D212:D220)</f>
        <v>916.36666666666679</v>
      </c>
      <c r="F216" s="3">
        <f>_xlfn.STDEV.P(D212:D220)</f>
        <v>70.285007094132268</v>
      </c>
      <c r="G216" s="3">
        <f>F216*100/E216</f>
        <v>7.669965489883845</v>
      </c>
    </row>
    <row r="217" spans="1:7" x14ac:dyDescent="0.3">
      <c r="A217">
        <v>120</v>
      </c>
      <c r="B217" t="s">
        <v>42</v>
      </c>
      <c r="C217" t="s">
        <v>62</v>
      </c>
      <c r="D217" s="20">
        <v>1005</v>
      </c>
    </row>
    <row r="218" spans="1:7" x14ac:dyDescent="0.3">
      <c r="A218">
        <v>120</v>
      </c>
      <c r="B218" t="s">
        <v>43</v>
      </c>
      <c r="C218" t="s">
        <v>62</v>
      </c>
      <c r="D218" s="20">
        <v>965.6</v>
      </c>
    </row>
    <row r="219" spans="1:7" x14ac:dyDescent="0.3">
      <c r="A219">
        <v>120</v>
      </c>
      <c r="B219" t="s">
        <v>44</v>
      </c>
      <c r="C219" t="s">
        <v>62</v>
      </c>
      <c r="D219" s="20">
        <v>942</v>
      </c>
    </row>
    <row r="220" spans="1:7" x14ac:dyDescent="0.3">
      <c r="A220">
        <v>120</v>
      </c>
      <c r="B220" t="s">
        <v>45</v>
      </c>
      <c r="C220" t="s">
        <v>62</v>
      </c>
      <c r="D220" s="20">
        <v>962.6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329E-829F-4B72-87E1-8B3652E78E43}">
  <sheetPr>
    <tabColor theme="4" tint="-0.249977111117893"/>
  </sheetPr>
  <dimension ref="A1:M49"/>
  <sheetViews>
    <sheetView topLeftCell="A18" zoomScale="59" workbookViewId="0">
      <selection activeCell="J33" sqref="J33"/>
    </sheetView>
  </sheetViews>
  <sheetFormatPr defaultRowHeight="14.4" x14ac:dyDescent="0.3"/>
  <cols>
    <col min="1" max="1" width="16.109375" customWidth="1"/>
    <col min="2" max="2" width="27.77734375" customWidth="1"/>
    <col min="3" max="4" width="10.21875" customWidth="1"/>
    <col min="5" max="5" width="21.88671875" customWidth="1"/>
    <col min="6" max="6" width="14.6640625" customWidth="1"/>
    <col min="7" max="7" width="15.109375" customWidth="1"/>
    <col min="8" max="8" width="30.44140625" customWidth="1"/>
    <col min="9" max="9" width="17.109375" customWidth="1"/>
    <col min="10" max="10" width="21.88671875" customWidth="1"/>
    <col min="11" max="11" width="20.5546875" customWidth="1"/>
    <col min="12" max="12" width="19.33203125" customWidth="1"/>
  </cols>
  <sheetData>
    <row r="1" spans="1:12" s="6" customFormat="1" ht="40.799999999999997" customHeight="1" x14ac:dyDescent="0.3">
      <c r="A1" s="5"/>
      <c r="B1" s="5" t="s">
        <v>6</v>
      </c>
      <c r="C1" s="16" t="s">
        <v>1</v>
      </c>
      <c r="D1" s="16" t="s">
        <v>10</v>
      </c>
      <c r="E1" s="16" t="s">
        <v>7</v>
      </c>
      <c r="F1" s="5" t="s">
        <v>37</v>
      </c>
      <c r="G1" s="5" t="s">
        <v>8</v>
      </c>
      <c r="H1" s="5" t="s">
        <v>36</v>
      </c>
      <c r="I1" s="5" t="s">
        <v>35</v>
      </c>
      <c r="J1" s="31" t="s">
        <v>29</v>
      </c>
      <c r="K1" s="31" t="s">
        <v>30</v>
      </c>
      <c r="L1" s="31" t="s">
        <v>31</v>
      </c>
    </row>
    <row r="2" spans="1:12" s="6" customFormat="1" ht="14.4" customHeight="1" x14ac:dyDescent="0.3">
      <c r="A2" s="14"/>
      <c r="B2" t="s">
        <v>16</v>
      </c>
      <c r="C2" t="s">
        <v>26</v>
      </c>
      <c r="D2" t="s">
        <v>21</v>
      </c>
      <c r="E2">
        <v>2000</v>
      </c>
      <c r="F2">
        <f>1000/E2</f>
        <v>0.5</v>
      </c>
      <c r="G2" s="26">
        <v>2872000</v>
      </c>
      <c r="H2" s="4">
        <f>(G2/2)*F2*100</f>
        <v>71800000</v>
      </c>
      <c r="I2"/>
      <c r="J2" s="4">
        <f>H2/3</f>
        <v>23933333.333333332</v>
      </c>
      <c r="K2"/>
      <c r="L2"/>
    </row>
    <row r="3" spans="1:12" s="6" customFormat="1" ht="14.4" customHeight="1" x14ac:dyDescent="0.3">
      <c r="A3" s="14"/>
      <c r="B3" t="s">
        <v>16</v>
      </c>
      <c r="C3" t="s">
        <v>27</v>
      </c>
      <c r="D3" t="s">
        <v>21</v>
      </c>
      <c r="E3">
        <v>2000</v>
      </c>
      <c r="F3">
        <f>1000/E3</f>
        <v>0.5</v>
      </c>
      <c r="G3" s="26">
        <v>4768000</v>
      </c>
      <c r="H3" s="4">
        <f>(G3/2)*F3*100</f>
        <v>119200000</v>
      </c>
      <c r="I3" s="4">
        <f>AVERAGE(H2:H4)</f>
        <v>82350000</v>
      </c>
      <c r="J3" s="4">
        <f>H3/3</f>
        <v>39733333.333333336</v>
      </c>
      <c r="K3" s="4">
        <f>AVERAGE(J2:J4)</f>
        <v>27450000</v>
      </c>
      <c r="L3" s="4">
        <f>_xlfn.STDEV.P(J2:J4)</f>
        <v>8946166.1558954399</v>
      </c>
    </row>
    <row r="4" spans="1:12" s="6" customFormat="1" ht="14.4" customHeight="1" x14ac:dyDescent="0.3">
      <c r="A4" s="14"/>
      <c r="B4" t="s">
        <v>16</v>
      </c>
      <c r="C4" t="s">
        <v>28</v>
      </c>
      <c r="D4" t="s">
        <v>21</v>
      </c>
      <c r="E4">
        <v>2000</v>
      </c>
      <c r="F4">
        <f>1000/E4</f>
        <v>0.5</v>
      </c>
      <c r="G4" s="26">
        <v>2242000</v>
      </c>
      <c r="H4" s="4">
        <f>(G4/2)*F4*100</f>
        <v>56050000</v>
      </c>
      <c r="I4"/>
      <c r="J4" s="4">
        <f>H4/3</f>
        <v>18683333.333333332</v>
      </c>
      <c r="K4"/>
      <c r="L4"/>
    </row>
    <row r="5" spans="1:12" s="6" customFormat="1" ht="14.4" customHeight="1" x14ac:dyDescent="0.3">
      <c r="A5" s="14"/>
      <c r="D5" t="s">
        <v>21</v>
      </c>
      <c r="E5"/>
      <c r="F5"/>
      <c r="G5" s="26"/>
      <c r="H5" s="4"/>
      <c r="I5"/>
      <c r="J5" s="4"/>
      <c r="K5"/>
      <c r="L5"/>
    </row>
    <row r="6" spans="1:12" s="6" customFormat="1" ht="14.4" customHeight="1" x14ac:dyDescent="0.3">
      <c r="A6" s="14"/>
      <c r="B6" t="s">
        <v>25</v>
      </c>
      <c r="C6" t="s">
        <v>26</v>
      </c>
      <c r="D6" t="s">
        <v>21</v>
      </c>
      <c r="E6">
        <v>200</v>
      </c>
      <c r="F6">
        <f>1000/E6</f>
        <v>5</v>
      </c>
      <c r="G6" s="26">
        <v>2048000</v>
      </c>
      <c r="H6" s="4">
        <f>(G6/2)*F6*100</f>
        <v>512000000</v>
      </c>
      <c r="I6"/>
      <c r="J6" s="4">
        <f>H6/3</f>
        <v>170666666.66666666</v>
      </c>
      <c r="K6"/>
      <c r="L6"/>
    </row>
    <row r="7" spans="1:12" s="6" customFormat="1" ht="14.4" customHeight="1" x14ac:dyDescent="0.3">
      <c r="A7" s="14"/>
      <c r="B7" t="s">
        <v>25</v>
      </c>
      <c r="C7" t="s">
        <v>27</v>
      </c>
      <c r="D7" t="s">
        <v>21</v>
      </c>
      <c r="E7">
        <v>200</v>
      </c>
      <c r="F7">
        <f>1000/E7</f>
        <v>5</v>
      </c>
      <c r="G7" s="26">
        <v>1050000</v>
      </c>
      <c r="H7" s="4">
        <f>(G7/2)*F7*100</f>
        <v>262500000</v>
      </c>
      <c r="I7" s="4">
        <f>AVERAGE(H6:H8)</f>
        <v>475666666.66666669</v>
      </c>
      <c r="J7" s="4">
        <f>H7/3</f>
        <v>87500000</v>
      </c>
      <c r="K7" s="4">
        <f>AVERAGE(J6:J8)</f>
        <v>158555555.55555555</v>
      </c>
      <c r="L7" s="4">
        <f>_xlfn.STDEV.P(J6:J8)</f>
        <v>53758777.635280266</v>
      </c>
    </row>
    <row r="8" spans="1:12" s="6" customFormat="1" ht="14.4" customHeight="1" x14ac:dyDescent="0.3">
      <c r="A8" s="14"/>
      <c r="B8" t="s">
        <v>25</v>
      </c>
      <c r="C8" t="s">
        <v>28</v>
      </c>
      <c r="D8" t="s">
        <v>21</v>
      </c>
      <c r="E8">
        <v>200</v>
      </c>
      <c r="F8">
        <f>1000/E8</f>
        <v>5</v>
      </c>
      <c r="G8" s="26">
        <v>2610000</v>
      </c>
      <c r="H8" s="4">
        <f>(G8/2)*F8*100</f>
        <v>652500000</v>
      </c>
      <c r="I8"/>
      <c r="J8" s="4">
        <f>H8/3</f>
        <v>217500000</v>
      </c>
      <c r="K8"/>
      <c r="L8"/>
    </row>
    <row r="9" spans="1:12" s="6" customFormat="1" ht="14.4" customHeight="1" x14ac:dyDescent="0.3">
      <c r="A9" s="14"/>
      <c r="D9"/>
      <c r="E9"/>
      <c r="F9"/>
      <c r="G9" s="26"/>
      <c r="H9" s="4"/>
      <c r="I9"/>
      <c r="J9" s="4"/>
      <c r="K9"/>
      <c r="L9"/>
    </row>
    <row r="10" spans="1:12" s="6" customFormat="1" ht="14.4" customHeight="1" x14ac:dyDescent="0.3">
      <c r="A10" s="14"/>
      <c r="B10" t="s">
        <v>19</v>
      </c>
      <c r="C10" t="s">
        <v>26</v>
      </c>
      <c r="D10" t="s">
        <v>21</v>
      </c>
      <c r="E10">
        <v>200</v>
      </c>
      <c r="F10">
        <v>5</v>
      </c>
      <c r="G10" s="26">
        <v>5540000</v>
      </c>
      <c r="H10" s="4">
        <f>(G10/2)*F10*100</f>
        <v>1385000000</v>
      </c>
      <c r="I10" s="4">
        <f>AVERAGE(H10)</f>
        <v>1385000000</v>
      </c>
      <c r="J10" s="4">
        <f>H10/3</f>
        <v>461666666.66666669</v>
      </c>
      <c r="K10" s="4">
        <f>AVERAGE(J10)</f>
        <v>461666666.66666669</v>
      </c>
      <c r="L10" s="4">
        <f>_xlfn.STDEV.P(J9:J11)</f>
        <v>0</v>
      </c>
    </row>
    <row r="11" spans="1:12" s="6" customFormat="1" ht="14.4" customHeight="1" x14ac:dyDescent="0.3">
      <c r="A11" s="14"/>
      <c r="B11"/>
      <c r="C11"/>
      <c r="D11"/>
      <c r="E11"/>
      <c r="F11"/>
      <c r="G11" s="26"/>
      <c r="H11" s="4"/>
      <c r="I11"/>
      <c r="J11"/>
      <c r="K11"/>
      <c r="L11"/>
    </row>
    <row r="12" spans="1:12" s="6" customFormat="1" ht="14.4" customHeight="1" x14ac:dyDescent="0.3">
      <c r="A12" s="14"/>
      <c r="B12"/>
      <c r="C12"/>
      <c r="D12"/>
      <c r="E12"/>
      <c r="F12"/>
      <c r="G12" s="26"/>
      <c r="H12" s="4"/>
      <c r="I12" s="4"/>
      <c r="J12" s="17"/>
      <c r="K12" s="4"/>
      <c r="L12" s="4"/>
    </row>
    <row r="13" spans="1:12" s="6" customFormat="1" ht="14.4" customHeight="1" x14ac:dyDescent="0.3">
      <c r="A13" s="5"/>
      <c r="B13" s="7"/>
      <c r="C13" s="7"/>
      <c r="D13" s="7"/>
      <c r="E13" s="7"/>
      <c r="F13" s="7"/>
      <c r="G13" s="29"/>
      <c r="H13" s="15"/>
      <c r="I13" s="15"/>
      <c r="J13" s="25"/>
      <c r="K13" s="25"/>
      <c r="L13" s="15"/>
    </row>
    <row r="14" spans="1:12" s="6" customFormat="1" ht="14.4" customHeight="1" x14ac:dyDescent="0.3">
      <c r="A14" s="14"/>
      <c r="B14" t="s">
        <v>17</v>
      </c>
      <c r="C14" t="s">
        <v>26</v>
      </c>
      <c r="D14" t="s">
        <v>22</v>
      </c>
      <c r="E14">
        <v>2000</v>
      </c>
      <c r="F14">
        <f>1000/E14</f>
        <v>0.5</v>
      </c>
      <c r="G14" s="26">
        <v>51720</v>
      </c>
      <c r="H14" s="4">
        <f>(G14/2)*F14*100</f>
        <v>1293000</v>
      </c>
      <c r="I14"/>
      <c r="J14" s="4">
        <f>H14/3</f>
        <v>431000</v>
      </c>
      <c r="K14"/>
      <c r="L14"/>
    </row>
    <row r="15" spans="1:12" s="6" customFormat="1" ht="14.4" customHeight="1" x14ac:dyDescent="0.3">
      <c r="A15" s="14"/>
      <c r="B15" t="s">
        <v>17</v>
      </c>
      <c r="C15" t="s">
        <v>27</v>
      </c>
      <c r="D15" t="s">
        <v>22</v>
      </c>
      <c r="E15">
        <v>2000</v>
      </c>
      <c r="F15">
        <f>1000/E15</f>
        <v>0.5</v>
      </c>
      <c r="G15" s="26">
        <v>17960</v>
      </c>
      <c r="H15" s="4">
        <f>(G15/2)*F15*100</f>
        <v>449000</v>
      </c>
      <c r="I15" s="4">
        <f>AVERAGE(H14:H16)</f>
        <v>1137333.3333333333</v>
      </c>
      <c r="J15" s="4">
        <f>H15/3</f>
        <v>149666.66666666666</v>
      </c>
      <c r="K15" s="4">
        <f>AVERAGE(J14:J16)</f>
        <v>379111.11111111107</v>
      </c>
      <c r="L15" s="4">
        <f>_xlfn.STDEV.P(J14:J16)</f>
        <v>170159.91026598599</v>
      </c>
    </row>
    <row r="16" spans="1:12" s="6" customFormat="1" ht="14.4" customHeight="1" x14ac:dyDescent="0.3">
      <c r="A16" s="14"/>
      <c r="B16" t="s">
        <v>17</v>
      </c>
      <c r="C16" t="s">
        <v>28</v>
      </c>
      <c r="D16" s="24" t="s">
        <v>22</v>
      </c>
      <c r="E16">
        <v>2000</v>
      </c>
      <c r="F16">
        <f>1000/E16</f>
        <v>0.5</v>
      </c>
      <c r="G16" s="26">
        <v>66800</v>
      </c>
      <c r="H16" s="4">
        <f>(G16/2)*F16*100</f>
        <v>1670000</v>
      </c>
      <c r="I16" s="4"/>
      <c r="J16" s="4">
        <f>H16/3</f>
        <v>556666.66666666663</v>
      </c>
      <c r="K16" s="4"/>
      <c r="L16" s="4"/>
    </row>
    <row r="17" spans="1:13" s="6" customFormat="1" ht="14.4" customHeight="1" x14ac:dyDescent="0.3">
      <c r="A17" s="14"/>
      <c r="B17"/>
      <c r="C17"/>
      <c r="E17"/>
      <c r="F17"/>
      <c r="G17" s="30"/>
      <c r="H17" s="4"/>
      <c r="I17" s="14"/>
      <c r="J17" s="4"/>
      <c r="K17" s="14"/>
      <c r="L17" s="14"/>
    </row>
    <row r="18" spans="1:13" x14ac:dyDescent="0.3">
      <c r="B18" t="s">
        <v>16</v>
      </c>
      <c r="C18" t="s">
        <v>26</v>
      </c>
      <c r="D18" t="s">
        <v>22</v>
      </c>
      <c r="E18">
        <v>2000</v>
      </c>
      <c r="F18">
        <f>1000/E18</f>
        <v>0.5</v>
      </c>
      <c r="G18" s="26">
        <v>4265000</v>
      </c>
      <c r="H18" s="4">
        <f>(G18/2)*F18*100</f>
        <v>106625000</v>
      </c>
      <c r="J18" s="4">
        <f>H18/3</f>
        <v>35541666.666666664</v>
      </c>
    </row>
    <row r="19" spans="1:13" ht="14.4" customHeight="1" x14ac:dyDescent="0.3">
      <c r="B19" t="s">
        <v>16</v>
      </c>
      <c r="C19" t="s">
        <v>27</v>
      </c>
      <c r="D19" t="s">
        <v>22</v>
      </c>
      <c r="E19">
        <v>2000</v>
      </c>
      <c r="F19">
        <f>1000/E19</f>
        <v>0.5</v>
      </c>
      <c r="G19" s="26">
        <v>2970000</v>
      </c>
      <c r="H19" s="4">
        <f>(G19/2)*F19*100</f>
        <v>74250000</v>
      </c>
      <c r="I19" s="4">
        <f>AVERAGE(H18:H20)</f>
        <v>86758333.333333328</v>
      </c>
      <c r="J19" s="4">
        <f>H19/3</f>
        <v>24750000</v>
      </c>
      <c r="K19" s="4">
        <f>AVERAGE(J18:J20)</f>
        <v>28919444.444444444</v>
      </c>
      <c r="L19" s="4">
        <f>_xlfn.STDEV.P(J18:J20)</f>
        <v>4734772.5381114613</v>
      </c>
    </row>
    <row r="20" spans="1:13" x14ac:dyDescent="0.3">
      <c r="B20" t="s">
        <v>16</v>
      </c>
      <c r="C20" t="s">
        <v>28</v>
      </c>
      <c r="D20" t="s">
        <v>22</v>
      </c>
      <c r="E20">
        <v>2000</v>
      </c>
      <c r="F20">
        <f>1000/E20</f>
        <v>0.5</v>
      </c>
      <c r="G20" s="26">
        <v>3176000</v>
      </c>
      <c r="H20" s="4">
        <f>(G20/2)*F20*100</f>
        <v>79400000</v>
      </c>
      <c r="J20" s="4">
        <f>H20/3</f>
        <v>26466666.666666668</v>
      </c>
    </row>
    <row r="21" spans="1:13" x14ac:dyDescent="0.3">
      <c r="B21" s="6"/>
      <c r="C21" s="6"/>
      <c r="G21" s="27"/>
      <c r="H21" s="4"/>
      <c r="J21" s="4"/>
    </row>
    <row r="22" spans="1:13" x14ac:dyDescent="0.3">
      <c r="B22" t="s">
        <v>25</v>
      </c>
      <c r="C22" t="s">
        <v>26</v>
      </c>
      <c r="D22" s="24" t="s">
        <v>22</v>
      </c>
      <c r="E22">
        <v>200</v>
      </c>
      <c r="F22">
        <f>1000/E22</f>
        <v>5</v>
      </c>
      <c r="G22" s="26">
        <v>2865000</v>
      </c>
      <c r="H22" s="4">
        <f>(G22/2)*F22*100</f>
        <v>716250000</v>
      </c>
      <c r="J22" s="4">
        <f>H22/3</f>
        <v>238750000</v>
      </c>
    </row>
    <row r="23" spans="1:13" x14ac:dyDescent="0.3">
      <c r="B23" t="s">
        <v>25</v>
      </c>
      <c r="C23" t="s">
        <v>27</v>
      </c>
      <c r="D23" t="s">
        <v>22</v>
      </c>
      <c r="E23">
        <v>200</v>
      </c>
      <c r="F23">
        <f>1000/E23</f>
        <v>5</v>
      </c>
      <c r="G23" s="26">
        <v>2713000</v>
      </c>
      <c r="H23" s="4">
        <f>(G23/2)*F23*100</f>
        <v>678250000</v>
      </c>
      <c r="I23" s="4">
        <f>AVERAGE(H22:H24)</f>
        <v>539666666.66666663</v>
      </c>
      <c r="J23" s="4">
        <f>H23/3</f>
        <v>226083333.33333334</v>
      </c>
      <c r="K23" s="4">
        <f>AVERAGE(J22:J24)</f>
        <v>179888888.88888893</v>
      </c>
      <c r="L23" s="4">
        <f>_xlfn.STDEV.P(J22:J24)</f>
        <v>74465264.501537487</v>
      </c>
      <c r="M23" s="4"/>
    </row>
    <row r="24" spans="1:13" x14ac:dyDescent="0.3">
      <c r="B24" t="s">
        <v>25</v>
      </c>
      <c r="C24" t="s">
        <v>28</v>
      </c>
      <c r="D24" t="s">
        <v>22</v>
      </c>
      <c r="E24">
        <v>200</v>
      </c>
      <c r="F24">
        <f>1000/E24</f>
        <v>5</v>
      </c>
      <c r="G24" s="26">
        <v>898000</v>
      </c>
      <c r="H24" s="4">
        <f>(G24/2)*F24*100</f>
        <v>224500000</v>
      </c>
      <c r="J24" s="4">
        <f>H24/3</f>
        <v>74833333.333333328</v>
      </c>
    </row>
    <row r="25" spans="1:13" x14ac:dyDescent="0.3">
      <c r="B25" s="6"/>
      <c r="C25" s="6"/>
      <c r="G25" s="27"/>
      <c r="H25" s="4"/>
      <c r="J25" s="4"/>
    </row>
    <row r="26" spans="1:13" x14ac:dyDescent="0.3">
      <c r="B26" t="s">
        <v>19</v>
      </c>
      <c r="C26" t="s">
        <v>26</v>
      </c>
      <c r="D26" t="s">
        <v>22</v>
      </c>
      <c r="E26">
        <v>200</v>
      </c>
      <c r="F26">
        <f>1000/E26</f>
        <v>5</v>
      </c>
      <c r="G26" s="26">
        <v>4514000</v>
      </c>
      <c r="H26" s="4">
        <f>(G26/2)*F26*100</f>
        <v>1128500000</v>
      </c>
      <c r="I26" s="4">
        <f>AVERAGE(H26)</f>
        <v>1128500000</v>
      </c>
      <c r="J26" s="4">
        <f>H26/3</f>
        <v>376166666.66666669</v>
      </c>
      <c r="K26" s="4">
        <f>AVERAGE(J26)</f>
        <v>376166666.66666669</v>
      </c>
      <c r="L26" s="4">
        <f>_xlfn.STDEV.P(J25:J27)</f>
        <v>0</v>
      </c>
      <c r="M26" s="4"/>
    </row>
    <row r="27" spans="1:13" x14ac:dyDescent="0.3">
      <c r="G27" s="27"/>
      <c r="H27" s="4"/>
      <c r="J27" s="4"/>
    </row>
    <row r="28" spans="1:13" x14ac:dyDescent="0.3">
      <c r="B28" t="s">
        <v>18</v>
      </c>
      <c r="C28" t="s">
        <v>26</v>
      </c>
      <c r="D28" s="24" t="s">
        <v>22</v>
      </c>
      <c r="E28">
        <v>200</v>
      </c>
      <c r="F28">
        <f>1000/E28</f>
        <v>5</v>
      </c>
      <c r="G28" s="26">
        <v>403300</v>
      </c>
      <c r="H28" s="4">
        <f>(G28/2)*F28*100</f>
        <v>100825000</v>
      </c>
      <c r="I28" s="4">
        <f>AVERAGE(H28)</f>
        <v>100825000</v>
      </c>
      <c r="J28" s="4">
        <f>H28/3</f>
        <v>33608333.333333336</v>
      </c>
      <c r="K28" s="4">
        <f>AVERAGE(J28)</f>
        <v>33608333.333333336</v>
      </c>
      <c r="L28" s="4">
        <f>_xlfn.STDEV.P(J27:J29)</f>
        <v>0</v>
      </c>
    </row>
    <row r="29" spans="1:13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3" x14ac:dyDescent="0.3">
      <c r="B30" t="s">
        <v>17</v>
      </c>
      <c r="C30" t="s">
        <v>26</v>
      </c>
      <c r="D30" t="s">
        <v>23</v>
      </c>
      <c r="E30">
        <v>2000</v>
      </c>
      <c r="F30">
        <f>1000/E30</f>
        <v>0.5</v>
      </c>
      <c r="G30" s="27">
        <v>20200</v>
      </c>
      <c r="H30" s="4">
        <f>(G30/2)*F30*100</f>
        <v>505000</v>
      </c>
      <c r="J30" s="4">
        <f>H30/3</f>
        <v>168333.33333333334</v>
      </c>
    </row>
    <row r="31" spans="1:13" x14ac:dyDescent="0.3">
      <c r="B31" t="s">
        <v>17</v>
      </c>
      <c r="C31" t="s">
        <v>27</v>
      </c>
      <c r="D31" t="s">
        <v>23</v>
      </c>
      <c r="E31">
        <v>2000</v>
      </c>
      <c r="F31">
        <f>1000/E31</f>
        <v>0.5</v>
      </c>
      <c r="G31" s="27">
        <v>30970</v>
      </c>
      <c r="H31" s="4">
        <f>(G31/2)*F31*100</f>
        <v>774250</v>
      </c>
      <c r="I31" s="4">
        <f>AVERAGE(H30:H32)</f>
        <v>817083.33333333337</v>
      </c>
      <c r="J31" s="4">
        <f>H31/3</f>
        <v>258083.33333333334</v>
      </c>
      <c r="K31" s="4">
        <f>AVERAGE(J30:J32)</f>
        <v>272361.11111111112</v>
      </c>
      <c r="L31" s="4">
        <f>_xlfn.STDEV.P(J30:J32)</f>
        <v>91326.954697509704</v>
      </c>
    </row>
    <row r="32" spans="1:13" x14ac:dyDescent="0.3">
      <c r="B32" t="s">
        <v>17</v>
      </c>
      <c r="C32" t="s">
        <v>28</v>
      </c>
      <c r="D32" s="24" t="s">
        <v>23</v>
      </c>
      <c r="E32">
        <v>2000</v>
      </c>
      <c r="F32">
        <f>1000/E32</f>
        <v>0.5</v>
      </c>
      <c r="G32" s="27">
        <v>46880</v>
      </c>
      <c r="H32" s="4">
        <f>(G32/2)*F32*100</f>
        <v>1172000</v>
      </c>
      <c r="J32" s="4">
        <f>H32/3</f>
        <v>390666.66666666669</v>
      </c>
    </row>
    <row r="33" spans="1:12" x14ac:dyDescent="0.3">
      <c r="G33" s="27"/>
      <c r="H33" s="4"/>
      <c r="J33" s="4"/>
    </row>
    <row r="34" spans="1:12" x14ac:dyDescent="0.3">
      <c r="B34" t="s">
        <v>16</v>
      </c>
      <c r="C34" t="s">
        <v>26</v>
      </c>
      <c r="D34" t="s">
        <v>23</v>
      </c>
      <c r="E34">
        <v>2000</v>
      </c>
      <c r="F34">
        <f>1000/E34</f>
        <v>0.5</v>
      </c>
      <c r="G34" s="27">
        <v>5809000</v>
      </c>
      <c r="H34" s="4">
        <f>(G34/2)*F34*100</f>
        <v>145225000</v>
      </c>
      <c r="I34" s="13"/>
      <c r="J34" s="4">
        <f>H34/3</f>
        <v>48408333.333333336</v>
      </c>
    </row>
    <row r="35" spans="1:12" x14ac:dyDescent="0.3">
      <c r="B35" t="s">
        <v>16</v>
      </c>
      <c r="C35" t="s">
        <v>27</v>
      </c>
      <c r="D35" t="s">
        <v>23</v>
      </c>
      <c r="E35">
        <v>2000</v>
      </c>
      <c r="F35">
        <f>1000/E35</f>
        <v>0.5</v>
      </c>
      <c r="G35" s="27">
        <v>4210000</v>
      </c>
      <c r="H35" s="4">
        <f>(G35/2)*F35*100</f>
        <v>105250000</v>
      </c>
      <c r="I35" s="4">
        <f>AVERAGE(H34:H36)</f>
        <v>102241666.66666667</v>
      </c>
      <c r="J35" s="4">
        <f>H35/3</f>
        <v>35083333.333333336</v>
      </c>
      <c r="K35" s="4">
        <f>AVERAGE(J34:J36)</f>
        <v>34080555.55555556</v>
      </c>
      <c r="L35" s="4">
        <f>_xlfn.STDEV.P(J34:J36)</f>
        <v>12128708.545746099</v>
      </c>
    </row>
    <row r="36" spans="1:12" x14ac:dyDescent="0.3">
      <c r="B36" t="s">
        <v>16</v>
      </c>
      <c r="C36" t="s">
        <v>28</v>
      </c>
      <c r="D36" s="24" t="s">
        <v>23</v>
      </c>
      <c r="E36">
        <v>2000</v>
      </c>
      <c r="F36">
        <f>1000/E36</f>
        <v>0.5</v>
      </c>
      <c r="G36" s="27">
        <v>2250000</v>
      </c>
      <c r="H36" s="4">
        <f>(G36/2)*F36*100</f>
        <v>56250000</v>
      </c>
      <c r="J36" s="4">
        <f>H36/3</f>
        <v>18750000</v>
      </c>
    </row>
    <row r="37" spans="1:12" x14ac:dyDescent="0.3">
      <c r="B37" s="6"/>
      <c r="C37" s="6"/>
      <c r="G37" s="27"/>
      <c r="H37" s="4"/>
      <c r="J37" s="4"/>
    </row>
    <row r="38" spans="1:12" x14ac:dyDescent="0.3">
      <c r="B38" t="s">
        <v>25</v>
      </c>
      <c r="C38" t="s">
        <v>26</v>
      </c>
      <c r="D38" t="s">
        <v>23</v>
      </c>
      <c r="E38">
        <v>200</v>
      </c>
      <c r="F38">
        <f>1000/E38</f>
        <v>5</v>
      </c>
      <c r="G38" s="27">
        <v>1149000</v>
      </c>
      <c r="H38" s="4">
        <f>(G38/2)*F38*100</f>
        <v>287250000</v>
      </c>
      <c r="J38" s="4">
        <f>H38/3</f>
        <v>95750000</v>
      </c>
    </row>
    <row r="39" spans="1:12" x14ac:dyDescent="0.3">
      <c r="B39" t="s">
        <v>25</v>
      </c>
      <c r="C39" t="s">
        <v>27</v>
      </c>
      <c r="D39" t="s">
        <v>23</v>
      </c>
      <c r="E39">
        <v>200</v>
      </c>
      <c r="F39">
        <f>1000/E39</f>
        <v>5</v>
      </c>
      <c r="G39" s="27">
        <v>3350000</v>
      </c>
      <c r="H39" s="4">
        <f>(G39/2)*F39*100</f>
        <v>837500000</v>
      </c>
      <c r="I39" s="4">
        <f>AVERAGE(H38:H40)</f>
        <v>501500000</v>
      </c>
      <c r="J39" s="4">
        <f>H39/3</f>
        <v>279166666.66666669</v>
      </c>
      <c r="K39" s="4">
        <f>AVERAGE(J38:J40)</f>
        <v>167166666.66666666</v>
      </c>
      <c r="L39" s="4">
        <f>_xlfn.STDEV.P(J38:J40)</f>
        <v>80190080.895794556</v>
      </c>
    </row>
    <row r="40" spans="1:12" x14ac:dyDescent="0.3">
      <c r="B40" t="s">
        <v>25</v>
      </c>
      <c r="C40" t="s">
        <v>28</v>
      </c>
      <c r="D40" s="24" t="s">
        <v>23</v>
      </c>
      <c r="E40">
        <v>200</v>
      </c>
      <c r="F40">
        <f>1000/E40</f>
        <v>5</v>
      </c>
      <c r="G40" s="27">
        <v>1519000</v>
      </c>
      <c r="H40" s="4">
        <f>(G40/2)*F40*100</f>
        <v>379750000</v>
      </c>
      <c r="J40" s="4">
        <f>H40/3</f>
        <v>126583333.33333333</v>
      </c>
    </row>
    <row r="41" spans="1:12" x14ac:dyDescent="0.3">
      <c r="B41" s="6"/>
      <c r="C41" s="6"/>
      <c r="G41" s="27"/>
      <c r="H41" s="4"/>
      <c r="J41" s="4"/>
    </row>
    <row r="42" spans="1:12" x14ac:dyDescent="0.3">
      <c r="B42" t="s">
        <v>19</v>
      </c>
      <c r="C42" t="s">
        <v>26</v>
      </c>
      <c r="D42" t="s">
        <v>23</v>
      </c>
      <c r="E42">
        <v>200</v>
      </c>
      <c r="F42">
        <f>1000/E42</f>
        <v>5</v>
      </c>
      <c r="G42" s="27">
        <v>5606000</v>
      </c>
      <c r="H42" s="4">
        <f>(G42/2)*F42*100</f>
        <v>1401500000</v>
      </c>
      <c r="I42" s="4">
        <f>AVERAGE(H42)</f>
        <v>1401500000</v>
      </c>
      <c r="J42" s="4">
        <f>H42/3</f>
        <v>467166666.66666669</v>
      </c>
      <c r="K42" s="4">
        <f>AVERAGE(J42)</f>
        <v>467166666.66666669</v>
      </c>
      <c r="L42" s="4">
        <f>_xlfn.STDEV.P(J41:J43)</f>
        <v>0</v>
      </c>
    </row>
    <row r="43" spans="1:12" x14ac:dyDescent="0.3">
      <c r="G43" s="27"/>
      <c r="H43" s="4"/>
      <c r="J43" s="4"/>
    </row>
    <row r="44" spans="1:12" x14ac:dyDescent="0.3">
      <c r="B44" t="s">
        <v>18</v>
      </c>
      <c r="C44" t="s">
        <v>26</v>
      </c>
      <c r="D44" s="24" t="s">
        <v>23</v>
      </c>
      <c r="E44">
        <v>200</v>
      </c>
      <c r="F44">
        <f>1000/E44</f>
        <v>5</v>
      </c>
      <c r="G44" s="27">
        <v>453800</v>
      </c>
      <c r="H44" s="4">
        <f>(G44/2)*F44*100</f>
        <v>113450000</v>
      </c>
      <c r="I44" s="4">
        <f>AVERAGE(H44)</f>
        <v>113450000</v>
      </c>
      <c r="J44" s="4">
        <f>H44/3</f>
        <v>37816666.666666664</v>
      </c>
      <c r="K44" s="4">
        <f>AVERAGE(J44)</f>
        <v>37816666.666666664</v>
      </c>
      <c r="L44" s="4">
        <f>_xlfn.STDEV.P(J43:J45)</f>
        <v>0</v>
      </c>
    </row>
    <row r="45" spans="1:12" x14ac:dyDescent="0.3">
      <c r="A45" s="7"/>
      <c r="B45" s="7"/>
      <c r="C45" s="7"/>
      <c r="D45" s="7"/>
      <c r="E45" s="7"/>
      <c r="F45" s="7"/>
      <c r="G45" s="28"/>
      <c r="H45" s="7"/>
      <c r="I45" s="7"/>
      <c r="J45" s="15"/>
      <c r="K45" s="7"/>
      <c r="L45" s="7"/>
    </row>
    <row r="46" spans="1:12" x14ac:dyDescent="0.3">
      <c r="G46" s="27"/>
      <c r="H46" s="4"/>
      <c r="J46" s="4"/>
    </row>
    <row r="47" spans="1:12" x14ac:dyDescent="0.3">
      <c r="B47" t="s">
        <v>13</v>
      </c>
      <c r="C47" t="s">
        <v>26</v>
      </c>
      <c r="D47" t="s">
        <v>24</v>
      </c>
      <c r="E47">
        <v>2000</v>
      </c>
      <c r="F47">
        <f>1000/E47</f>
        <v>0.5</v>
      </c>
      <c r="G47" s="27">
        <v>20540</v>
      </c>
      <c r="H47" s="4">
        <f>(G47/2)*F47*100</f>
        <v>513500</v>
      </c>
      <c r="I47" s="4">
        <f>AVERAGE(H46:H48)</f>
        <v>496000</v>
      </c>
      <c r="J47" s="4">
        <f>H47/3</f>
        <v>171166.66666666666</v>
      </c>
      <c r="K47" s="4">
        <f>AVERAGE(J46:J48)</f>
        <v>165333.33333333331</v>
      </c>
      <c r="L47" s="4">
        <f>_xlfn.STDEV.P(J46:J48)</f>
        <v>5833.3333333333285</v>
      </c>
    </row>
    <row r="48" spans="1:12" x14ac:dyDescent="0.3">
      <c r="B48" t="s">
        <v>13</v>
      </c>
      <c r="C48" t="s">
        <v>27</v>
      </c>
      <c r="D48" s="24" t="s">
        <v>24</v>
      </c>
      <c r="E48">
        <v>2000</v>
      </c>
      <c r="F48">
        <f>1000/E48</f>
        <v>0.5</v>
      </c>
      <c r="G48" s="27">
        <v>19140</v>
      </c>
      <c r="H48" s="4">
        <f>(G48/2)*F48*100</f>
        <v>478500</v>
      </c>
      <c r="J48" s="4">
        <f>H48/3</f>
        <v>159500</v>
      </c>
    </row>
    <row r="49" spans="10:10" x14ac:dyDescent="0.3">
      <c r="J4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D2397-F765-4EED-B38D-E18BBA8398C1}">
  <sheetPr>
    <tabColor theme="4" tint="-0.249977111117893"/>
  </sheetPr>
  <dimension ref="A1:H41"/>
  <sheetViews>
    <sheetView workbookViewId="0">
      <selection activeCell="J33" sqref="J33"/>
    </sheetView>
  </sheetViews>
  <sheetFormatPr defaultRowHeight="14.4" x14ac:dyDescent="0.3"/>
  <cols>
    <col min="1" max="1" width="15.77734375" customWidth="1"/>
    <col min="2" max="2" width="31.77734375" customWidth="1"/>
    <col min="5" max="5" width="16" customWidth="1"/>
    <col min="6" max="6" width="13.33203125" customWidth="1"/>
    <col min="7" max="7" width="12.6640625" customWidth="1"/>
    <col min="8" max="8" width="12.77734375" customWidth="1"/>
  </cols>
  <sheetData>
    <row r="1" spans="1:8" x14ac:dyDescent="0.3">
      <c r="A1" s="42" t="s">
        <v>32</v>
      </c>
      <c r="B1" s="42"/>
      <c r="C1" s="42"/>
      <c r="D1" s="42"/>
      <c r="E1" s="42"/>
      <c r="F1" s="42"/>
      <c r="G1" s="42"/>
      <c r="H1" s="42"/>
    </row>
    <row r="2" spans="1:8" ht="57.6" x14ac:dyDescent="0.3">
      <c r="A2" s="8"/>
      <c r="B2" s="8" t="s">
        <v>6</v>
      </c>
      <c r="C2" s="8" t="s">
        <v>1</v>
      </c>
      <c r="D2" s="8"/>
      <c r="E2" s="5" t="s">
        <v>36</v>
      </c>
      <c r="F2" s="11" t="s">
        <v>39</v>
      </c>
      <c r="G2" s="11" t="s">
        <v>9</v>
      </c>
      <c r="H2" s="11" t="s">
        <v>38</v>
      </c>
    </row>
    <row r="3" spans="1:8" x14ac:dyDescent="0.3">
      <c r="B3" t="s">
        <v>16</v>
      </c>
      <c r="C3" t="s">
        <v>26</v>
      </c>
      <c r="E3" s="4">
        <v>23933333.333333332</v>
      </c>
      <c r="F3" s="9">
        <f>(E7/E3)/30</f>
        <v>0.23769730733519034</v>
      </c>
      <c r="G3" s="9">
        <f>AVERAGE(F3:F5)</f>
        <v>0.23304991158599109</v>
      </c>
    </row>
    <row r="4" spans="1:8" x14ac:dyDescent="0.3">
      <c r="B4" t="s">
        <v>16</v>
      </c>
      <c r="C4" t="s">
        <v>27</v>
      </c>
      <c r="E4" s="4">
        <v>39733333.333333336</v>
      </c>
      <c r="F4" s="9">
        <f>(E8/E4)/30</f>
        <v>7.3406040268456374E-2</v>
      </c>
    </row>
    <row r="5" spans="1:8" x14ac:dyDescent="0.3">
      <c r="B5" t="s">
        <v>16</v>
      </c>
      <c r="C5" t="s">
        <v>28</v>
      </c>
      <c r="E5" s="4">
        <v>18683333.333333332</v>
      </c>
      <c r="F5" s="9">
        <f>(E9/E5)/30</f>
        <v>0.38804638715432654</v>
      </c>
    </row>
    <row r="6" spans="1:8" x14ac:dyDescent="0.3">
      <c r="B6" s="6"/>
      <c r="C6" s="6"/>
      <c r="E6" s="4"/>
    </row>
    <row r="7" spans="1:8" x14ac:dyDescent="0.3">
      <c r="B7" t="s">
        <v>25</v>
      </c>
      <c r="C7" t="s">
        <v>26</v>
      </c>
      <c r="E7" s="4">
        <v>170666666.66666666</v>
      </c>
    </row>
    <row r="8" spans="1:8" x14ac:dyDescent="0.3">
      <c r="B8" t="s">
        <v>25</v>
      </c>
      <c r="C8" t="s">
        <v>27</v>
      </c>
      <c r="E8" s="4">
        <v>87500000</v>
      </c>
    </row>
    <row r="9" spans="1:8" x14ac:dyDescent="0.3">
      <c r="B9" t="s">
        <v>25</v>
      </c>
      <c r="C9" t="s">
        <v>28</v>
      </c>
      <c r="E9" s="4">
        <v>217500000</v>
      </c>
    </row>
    <row r="10" spans="1:8" x14ac:dyDescent="0.3">
      <c r="B10" s="6"/>
      <c r="C10" s="6"/>
    </row>
    <row r="11" spans="1:8" x14ac:dyDescent="0.3">
      <c r="B11" t="s">
        <v>19</v>
      </c>
      <c r="C11" t="s">
        <v>26</v>
      </c>
      <c r="E11" s="4">
        <v>461666666.66666669</v>
      </c>
      <c r="G11" s="10"/>
      <c r="H11" s="12">
        <f>E11/(SUM(E7:E9))</f>
        <v>0.97056762438682564</v>
      </c>
    </row>
    <row r="13" spans="1:8" x14ac:dyDescent="0.3">
      <c r="A13" s="42" t="s">
        <v>33</v>
      </c>
      <c r="B13" s="42"/>
      <c r="C13" s="42"/>
      <c r="D13" s="42"/>
      <c r="E13" s="42"/>
      <c r="F13" s="42"/>
      <c r="G13" s="42"/>
      <c r="H13" s="42"/>
    </row>
    <row r="14" spans="1:8" ht="57.6" x14ac:dyDescent="0.3">
      <c r="A14" s="8"/>
      <c r="B14" s="8" t="s">
        <v>6</v>
      </c>
      <c r="C14" s="8" t="s">
        <v>1</v>
      </c>
      <c r="D14" s="8"/>
      <c r="E14" s="5" t="s">
        <v>36</v>
      </c>
      <c r="F14" s="11" t="s">
        <v>39</v>
      </c>
      <c r="G14" s="11" t="s">
        <v>9</v>
      </c>
      <c r="H14" s="11" t="s">
        <v>38</v>
      </c>
    </row>
    <row r="15" spans="1:8" x14ac:dyDescent="0.3">
      <c r="B15" t="s">
        <v>16</v>
      </c>
      <c r="C15" t="s">
        <v>26</v>
      </c>
      <c r="E15" s="4">
        <v>35541666.666666664</v>
      </c>
      <c r="F15" s="9">
        <f>(E19/E15)/30</f>
        <v>0.22391559202813602</v>
      </c>
      <c r="G15" s="9">
        <f>AVERAGE(F15:F17)</f>
        <v>0.20755115349910758</v>
      </c>
    </row>
    <row r="16" spans="1:8" x14ac:dyDescent="0.3">
      <c r="B16" t="s">
        <v>16</v>
      </c>
      <c r="C16" t="s">
        <v>27</v>
      </c>
      <c r="E16" s="4">
        <v>24750000</v>
      </c>
      <c r="F16" s="9">
        <f>(E20/E16)/30</f>
        <v>0.30448933782267118</v>
      </c>
    </row>
    <row r="17" spans="1:8" x14ac:dyDescent="0.3">
      <c r="B17" t="s">
        <v>16</v>
      </c>
      <c r="C17" t="s">
        <v>28</v>
      </c>
      <c r="E17" s="4">
        <v>26466666.666666668</v>
      </c>
      <c r="F17" s="9">
        <f>(E21/E17)/30</f>
        <v>9.4248530646515519E-2</v>
      </c>
    </row>
    <row r="18" spans="1:8" x14ac:dyDescent="0.3">
      <c r="B18" s="6"/>
      <c r="C18" s="6"/>
      <c r="E18" s="4"/>
    </row>
    <row r="19" spans="1:8" x14ac:dyDescent="0.3">
      <c r="B19" t="s">
        <v>25</v>
      </c>
      <c r="C19" t="s">
        <v>26</v>
      </c>
      <c r="E19" s="4">
        <v>238750000</v>
      </c>
    </row>
    <row r="20" spans="1:8" x14ac:dyDescent="0.3">
      <c r="B20" t="s">
        <v>25</v>
      </c>
      <c r="C20" t="s">
        <v>27</v>
      </c>
      <c r="E20" s="4">
        <v>226083333.33333334</v>
      </c>
    </row>
    <row r="21" spans="1:8" x14ac:dyDescent="0.3">
      <c r="B21" t="s">
        <v>25</v>
      </c>
      <c r="C21" t="s">
        <v>28</v>
      </c>
      <c r="E21" s="4">
        <v>74833333.333333328</v>
      </c>
    </row>
    <row r="22" spans="1:8" x14ac:dyDescent="0.3">
      <c r="B22" s="6"/>
      <c r="C22" s="6"/>
    </row>
    <row r="23" spans="1:8" x14ac:dyDescent="0.3">
      <c r="B23" t="s">
        <v>19</v>
      </c>
      <c r="C23" t="s">
        <v>26</v>
      </c>
      <c r="E23" s="4">
        <v>376166666.66666669</v>
      </c>
      <c r="G23" s="10"/>
      <c r="H23" s="12">
        <f>E23/(SUM(E19:E21))</f>
        <v>0.69703520691785048</v>
      </c>
    </row>
    <row r="25" spans="1:8" x14ac:dyDescent="0.3">
      <c r="A25" s="42" t="s">
        <v>34</v>
      </c>
      <c r="B25" s="42"/>
      <c r="C25" s="42"/>
      <c r="D25" s="42"/>
      <c r="E25" s="42"/>
      <c r="F25" s="42"/>
      <c r="G25" s="42"/>
      <c r="H25" s="42"/>
    </row>
    <row r="26" spans="1:8" ht="57.6" x14ac:dyDescent="0.3">
      <c r="A26" s="8"/>
      <c r="B26" s="8" t="s">
        <v>6</v>
      </c>
      <c r="C26" s="8" t="s">
        <v>1</v>
      </c>
      <c r="D26" s="8"/>
      <c r="E26" s="5" t="s">
        <v>36</v>
      </c>
      <c r="F26" s="11" t="s">
        <v>39</v>
      </c>
      <c r="G26" s="11" t="s">
        <v>9</v>
      </c>
      <c r="H26" s="11" t="s">
        <v>38</v>
      </c>
    </row>
    <row r="27" spans="1:8" x14ac:dyDescent="0.3">
      <c r="B27" t="s">
        <v>16</v>
      </c>
      <c r="C27" t="s">
        <v>26</v>
      </c>
      <c r="E27" s="4">
        <v>48408333.333333336</v>
      </c>
      <c r="F27" s="9">
        <f>(E31/E27)/30</f>
        <v>6.5932174212428987E-2</v>
      </c>
      <c r="G27" s="9">
        <f>AVERAGE(F27:F29)</f>
        <v>0.18540356658962143</v>
      </c>
    </row>
    <row r="28" spans="1:8" x14ac:dyDescent="0.3">
      <c r="B28" t="s">
        <v>16</v>
      </c>
      <c r="C28" t="s">
        <v>27</v>
      </c>
      <c r="E28" s="4">
        <v>35083333.333333336</v>
      </c>
      <c r="F28" s="9">
        <f>(E32/E28)/30</f>
        <v>0.26524148851939827</v>
      </c>
    </row>
    <row r="29" spans="1:8" x14ac:dyDescent="0.3">
      <c r="B29" t="s">
        <v>16</v>
      </c>
      <c r="C29" t="s">
        <v>28</v>
      </c>
      <c r="E29" s="4">
        <v>18750000</v>
      </c>
      <c r="F29" s="9">
        <f>(E33/E29)/30</f>
        <v>0.22503703703703704</v>
      </c>
    </row>
    <row r="30" spans="1:8" x14ac:dyDescent="0.3">
      <c r="B30" s="6"/>
      <c r="C30" s="6"/>
      <c r="E30" s="4"/>
    </row>
    <row r="31" spans="1:8" x14ac:dyDescent="0.3">
      <c r="B31" t="s">
        <v>25</v>
      </c>
      <c r="C31" t="s">
        <v>26</v>
      </c>
      <c r="E31" s="4">
        <v>95750000</v>
      </c>
    </row>
    <row r="32" spans="1:8" x14ac:dyDescent="0.3">
      <c r="B32" t="s">
        <v>25</v>
      </c>
      <c r="C32" t="s">
        <v>27</v>
      </c>
      <c r="E32" s="4">
        <v>279166666.66666669</v>
      </c>
    </row>
    <row r="33" spans="1:8" x14ac:dyDescent="0.3">
      <c r="B33" t="s">
        <v>25</v>
      </c>
      <c r="C33" t="s">
        <v>28</v>
      </c>
      <c r="E33" s="4">
        <v>126583333.33333333</v>
      </c>
    </row>
    <row r="34" spans="1:8" x14ac:dyDescent="0.3">
      <c r="B34" s="6"/>
      <c r="C34" s="6"/>
    </row>
    <row r="35" spans="1:8" x14ac:dyDescent="0.3">
      <c r="B35" t="s">
        <v>19</v>
      </c>
      <c r="C35" t="s">
        <v>26</v>
      </c>
      <c r="E35" s="4">
        <v>467166666.66666669</v>
      </c>
      <c r="G35" s="10"/>
      <c r="H35" s="12">
        <f>E35/(SUM(E31:E33))</f>
        <v>0.93153871718178805</v>
      </c>
    </row>
    <row r="36" spans="1:8" ht="15" thickBot="1" x14ac:dyDescent="0.35"/>
    <row r="37" spans="1:8" x14ac:dyDescent="0.3">
      <c r="A37" s="33" t="s">
        <v>11</v>
      </c>
      <c r="B37" s="34">
        <f>AVERAGE(F3:F5,F15:F17,F27:F29)</f>
        <v>0.20866821055824003</v>
      </c>
    </row>
    <row r="38" spans="1:8" x14ac:dyDescent="0.3">
      <c r="A38" s="35" t="s">
        <v>12</v>
      </c>
      <c r="B38" s="36">
        <f>_xlfn.STDEV.P(F3:F5,F15:F17,F27:F29)</f>
        <v>0.10417035084920449</v>
      </c>
    </row>
    <row r="39" spans="1:8" x14ac:dyDescent="0.3">
      <c r="A39" s="35"/>
      <c r="B39" s="37"/>
    </row>
    <row r="40" spans="1:8" x14ac:dyDescent="0.3">
      <c r="A40" s="35" t="s">
        <v>14</v>
      </c>
      <c r="B40" s="38">
        <f>AVERAGE(H11,H23,H35)</f>
        <v>0.86638051616215472</v>
      </c>
    </row>
    <row r="41" spans="1:8" ht="15" thickBot="1" x14ac:dyDescent="0.35">
      <c r="A41" s="39" t="s">
        <v>15</v>
      </c>
      <c r="B41" s="40">
        <f>_xlfn.STDEV.P(H11,H23,H35)</f>
        <v>0.1208006325085311</v>
      </c>
    </row>
  </sheetData>
  <mergeCells count="3">
    <mergeCell ref="A1:H1"/>
    <mergeCell ref="A13:H13"/>
    <mergeCell ref="A25:H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2D8C-8720-4E02-9D97-9DA43EFB424E}">
  <sheetPr>
    <tabColor theme="4" tint="-0.249977111117893"/>
  </sheetPr>
  <dimension ref="A1:F32"/>
  <sheetViews>
    <sheetView tabSelected="1" zoomScale="68" workbookViewId="0">
      <selection activeCell="H25" sqref="H25"/>
    </sheetView>
  </sheetViews>
  <sheetFormatPr defaultRowHeight="14.4" x14ac:dyDescent="0.3"/>
  <cols>
    <col min="1" max="1" width="46.109375" customWidth="1"/>
    <col min="2" max="2" width="17.109375" customWidth="1"/>
    <col min="3" max="3" width="13.21875" customWidth="1"/>
    <col min="4" max="4" width="19.5546875" customWidth="1"/>
    <col min="5" max="5" width="23.6640625" customWidth="1"/>
    <col min="6" max="6" width="24.88671875" style="4" customWidth="1"/>
  </cols>
  <sheetData>
    <row r="1" spans="1:6" ht="51" customHeight="1" x14ac:dyDescent="0.3">
      <c r="A1" s="5" t="s">
        <v>6</v>
      </c>
      <c r="B1" s="16" t="s">
        <v>1</v>
      </c>
      <c r="C1" s="16" t="s">
        <v>20</v>
      </c>
      <c r="D1" s="31" t="s">
        <v>29</v>
      </c>
      <c r="E1" s="31" t="s">
        <v>30</v>
      </c>
      <c r="F1" s="31" t="s">
        <v>31</v>
      </c>
    </row>
    <row r="2" spans="1:6" x14ac:dyDescent="0.3">
      <c r="A2" t="s">
        <v>16</v>
      </c>
      <c r="B2" t="s">
        <v>26</v>
      </c>
      <c r="C2" t="s">
        <v>21</v>
      </c>
      <c r="D2" s="27">
        <v>23933333.333333332</v>
      </c>
      <c r="E2" s="27"/>
      <c r="F2" s="27"/>
    </row>
    <row r="3" spans="1:6" x14ac:dyDescent="0.3">
      <c r="A3" t="s">
        <v>16</v>
      </c>
      <c r="B3" t="s">
        <v>27</v>
      </c>
      <c r="C3" t="s">
        <v>21</v>
      </c>
      <c r="D3" s="27">
        <v>39733333.333333336</v>
      </c>
      <c r="E3" s="27">
        <v>27450000</v>
      </c>
      <c r="F3" s="27">
        <v>8946166.1558954399</v>
      </c>
    </row>
    <row r="4" spans="1:6" x14ac:dyDescent="0.3">
      <c r="A4" t="s">
        <v>16</v>
      </c>
      <c r="B4" t="s">
        <v>28</v>
      </c>
      <c r="C4" t="s">
        <v>21</v>
      </c>
      <c r="D4" s="27">
        <v>18683333.333333332</v>
      </c>
      <c r="E4" s="27"/>
      <c r="F4" s="27"/>
    </row>
    <row r="5" spans="1:6" x14ac:dyDescent="0.3">
      <c r="A5" t="s">
        <v>25</v>
      </c>
      <c r="B5" t="s">
        <v>26</v>
      </c>
      <c r="C5" t="s">
        <v>21</v>
      </c>
      <c r="D5" s="27">
        <v>170666666.66666666</v>
      </c>
      <c r="E5" s="27"/>
      <c r="F5" s="27"/>
    </row>
    <row r="6" spans="1:6" x14ac:dyDescent="0.3">
      <c r="A6" t="s">
        <v>25</v>
      </c>
      <c r="B6" t="s">
        <v>27</v>
      </c>
      <c r="C6" t="s">
        <v>21</v>
      </c>
      <c r="D6" s="27">
        <v>87500000</v>
      </c>
      <c r="E6" s="27">
        <v>158555555.55555555</v>
      </c>
      <c r="F6" s="27">
        <v>53758777.635280266</v>
      </c>
    </row>
    <row r="7" spans="1:6" x14ac:dyDescent="0.3">
      <c r="A7" t="s">
        <v>25</v>
      </c>
      <c r="B7" t="s">
        <v>28</v>
      </c>
      <c r="C7" t="s">
        <v>21</v>
      </c>
      <c r="D7" s="27">
        <v>217500000</v>
      </c>
      <c r="E7" s="27"/>
      <c r="F7" s="27"/>
    </row>
    <row r="8" spans="1:6" x14ac:dyDescent="0.3">
      <c r="A8" t="s">
        <v>19</v>
      </c>
      <c r="B8" t="s">
        <v>26</v>
      </c>
      <c r="C8" t="s">
        <v>21</v>
      </c>
      <c r="D8" s="27">
        <v>461666666.66666669</v>
      </c>
      <c r="E8" s="27">
        <v>461666666.66666669</v>
      </c>
      <c r="F8" s="27">
        <v>0</v>
      </c>
    </row>
    <row r="9" spans="1:6" x14ac:dyDescent="0.3">
      <c r="A9" s="7" t="s">
        <v>17</v>
      </c>
      <c r="B9" s="7" t="s">
        <v>26</v>
      </c>
      <c r="C9" s="7" t="s">
        <v>22</v>
      </c>
      <c r="D9" s="28">
        <v>431000</v>
      </c>
      <c r="E9" s="28"/>
      <c r="F9" s="28"/>
    </row>
    <row r="10" spans="1:6" x14ac:dyDescent="0.3">
      <c r="A10" s="7" t="s">
        <v>17</v>
      </c>
      <c r="B10" s="7" t="s">
        <v>27</v>
      </c>
      <c r="C10" s="7" t="s">
        <v>22</v>
      </c>
      <c r="D10" s="28">
        <v>149666.66666666666</v>
      </c>
      <c r="E10" s="28">
        <v>379111.11111111107</v>
      </c>
      <c r="F10" s="28">
        <v>170159.91026598599</v>
      </c>
    </row>
    <row r="11" spans="1:6" x14ac:dyDescent="0.3">
      <c r="A11" s="7" t="s">
        <v>17</v>
      </c>
      <c r="B11" s="7" t="s">
        <v>28</v>
      </c>
      <c r="C11" s="32" t="s">
        <v>22</v>
      </c>
      <c r="D11" s="28">
        <v>556666.66666666663</v>
      </c>
      <c r="E11" s="28"/>
      <c r="F11" s="28"/>
    </row>
    <row r="12" spans="1:6" x14ac:dyDescent="0.3">
      <c r="A12" s="7" t="s">
        <v>16</v>
      </c>
      <c r="B12" s="7" t="s">
        <v>26</v>
      </c>
      <c r="C12" s="7" t="s">
        <v>22</v>
      </c>
      <c r="D12" s="28">
        <v>35541666.666666664</v>
      </c>
      <c r="E12" s="28"/>
      <c r="F12" s="28"/>
    </row>
    <row r="13" spans="1:6" x14ac:dyDescent="0.3">
      <c r="A13" s="7" t="s">
        <v>16</v>
      </c>
      <c r="B13" s="7" t="s">
        <v>27</v>
      </c>
      <c r="C13" s="7" t="s">
        <v>22</v>
      </c>
      <c r="D13" s="28">
        <v>24750000</v>
      </c>
      <c r="E13" s="28">
        <v>28919444.444444444</v>
      </c>
      <c r="F13" s="28">
        <v>4734772.5381114613</v>
      </c>
    </row>
    <row r="14" spans="1:6" x14ac:dyDescent="0.3">
      <c r="A14" s="7" t="s">
        <v>16</v>
      </c>
      <c r="B14" s="7" t="s">
        <v>28</v>
      </c>
      <c r="C14" s="32" t="s">
        <v>22</v>
      </c>
      <c r="D14" s="28">
        <v>26466666.666666668</v>
      </c>
      <c r="E14" s="28"/>
      <c r="F14" s="28"/>
    </row>
    <row r="15" spans="1:6" x14ac:dyDescent="0.3">
      <c r="A15" s="7" t="s">
        <v>25</v>
      </c>
      <c r="B15" s="7" t="s">
        <v>26</v>
      </c>
      <c r="C15" s="7" t="s">
        <v>22</v>
      </c>
      <c r="D15" s="28">
        <v>238750000</v>
      </c>
      <c r="E15" s="28"/>
      <c r="F15" s="28"/>
    </row>
    <row r="16" spans="1:6" x14ac:dyDescent="0.3">
      <c r="A16" s="7" t="s">
        <v>25</v>
      </c>
      <c r="B16" s="7" t="s">
        <v>27</v>
      </c>
      <c r="C16" s="7" t="s">
        <v>22</v>
      </c>
      <c r="D16" s="28">
        <v>226083333.33333334</v>
      </c>
      <c r="E16" s="28">
        <v>179888888.88888893</v>
      </c>
      <c r="F16" s="28">
        <v>74465264.501537487</v>
      </c>
    </row>
    <row r="17" spans="1:6" x14ac:dyDescent="0.3">
      <c r="A17" s="7" t="s">
        <v>25</v>
      </c>
      <c r="B17" s="7" t="s">
        <v>28</v>
      </c>
      <c r="C17" s="32" t="s">
        <v>22</v>
      </c>
      <c r="D17" s="28">
        <v>74833333.333333328</v>
      </c>
      <c r="E17" s="28"/>
      <c r="F17" s="28"/>
    </row>
    <row r="18" spans="1:6" x14ac:dyDescent="0.3">
      <c r="A18" s="7" t="s">
        <v>19</v>
      </c>
      <c r="B18" s="7" t="s">
        <v>26</v>
      </c>
      <c r="C18" s="32" t="s">
        <v>22</v>
      </c>
      <c r="D18" s="28">
        <v>376166666.66666669</v>
      </c>
      <c r="E18" s="28">
        <v>376166666.66666669</v>
      </c>
      <c r="F18" s="28">
        <v>0</v>
      </c>
    </row>
    <row r="19" spans="1:6" x14ac:dyDescent="0.3">
      <c r="A19" s="7" t="s">
        <v>18</v>
      </c>
      <c r="B19" s="7" t="s">
        <v>26</v>
      </c>
      <c r="C19" s="32" t="s">
        <v>22</v>
      </c>
      <c r="D19" s="28">
        <v>33608333.333333336</v>
      </c>
      <c r="E19" s="28">
        <v>33608333.333333336</v>
      </c>
      <c r="F19" s="28">
        <v>0</v>
      </c>
    </row>
    <row r="20" spans="1:6" x14ac:dyDescent="0.3">
      <c r="A20" t="s">
        <v>17</v>
      </c>
      <c r="B20" t="s">
        <v>26</v>
      </c>
      <c r="C20" t="s">
        <v>23</v>
      </c>
      <c r="D20" s="27">
        <v>168333.33333333334</v>
      </c>
      <c r="E20" s="27"/>
      <c r="F20" s="27"/>
    </row>
    <row r="21" spans="1:6" x14ac:dyDescent="0.3">
      <c r="A21" t="s">
        <v>17</v>
      </c>
      <c r="B21" t="s">
        <v>27</v>
      </c>
      <c r="C21" t="s">
        <v>23</v>
      </c>
      <c r="D21" s="27">
        <v>258083.33333333334</v>
      </c>
      <c r="E21" s="27">
        <v>272361.11111111112</v>
      </c>
      <c r="F21" s="27">
        <v>91326.954697509704</v>
      </c>
    </row>
    <row r="22" spans="1:6" x14ac:dyDescent="0.3">
      <c r="A22" t="s">
        <v>17</v>
      </c>
      <c r="B22" t="s">
        <v>28</v>
      </c>
      <c r="C22" s="24" t="s">
        <v>23</v>
      </c>
      <c r="D22" s="27">
        <v>390666.66666666669</v>
      </c>
      <c r="E22" s="27"/>
      <c r="F22" s="27"/>
    </row>
    <row r="23" spans="1:6" x14ac:dyDescent="0.3">
      <c r="A23" t="s">
        <v>16</v>
      </c>
      <c r="B23" t="s">
        <v>26</v>
      </c>
      <c r="C23" t="s">
        <v>23</v>
      </c>
      <c r="D23" s="27">
        <v>48408333.333333336</v>
      </c>
      <c r="E23" s="27"/>
      <c r="F23" s="27"/>
    </row>
    <row r="24" spans="1:6" x14ac:dyDescent="0.3">
      <c r="A24" t="s">
        <v>16</v>
      </c>
      <c r="B24" t="s">
        <v>27</v>
      </c>
      <c r="C24" t="s">
        <v>23</v>
      </c>
      <c r="D24" s="27">
        <v>35083333.333333336</v>
      </c>
      <c r="E24" s="27">
        <v>34080555.55555556</v>
      </c>
      <c r="F24" s="27">
        <v>12128708.545746099</v>
      </c>
    </row>
    <row r="25" spans="1:6" x14ac:dyDescent="0.3">
      <c r="A25" t="s">
        <v>16</v>
      </c>
      <c r="B25" t="s">
        <v>28</v>
      </c>
      <c r="C25" s="24" t="s">
        <v>23</v>
      </c>
      <c r="D25" s="27">
        <v>18750000</v>
      </c>
      <c r="E25" s="27"/>
      <c r="F25" s="27"/>
    </row>
    <row r="26" spans="1:6" x14ac:dyDescent="0.3">
      <c r="A26" t="s">
        <v>25</v>
      </c>
      <c r="B26" t="s">
        <v>26</v>
      </c>
      <c r="C26" t="s">
        <v>23</v>
      </c>
      <c r="D26" s="27">
        <v>95750000</v>
      </c>
      <c r="E26" s="27"/>
      <c r="F26" s="27"/>
    </row>
    <row r="27" spans="1:6" x14ac:dyDescent="0.3">
      <c r="A27" t="s">
        <v>25</v>
      </c>
      <c r="B27" t="s">
        <v>27</v>
      </c>
      <c r="C27" t="s">
        <v>23</v>
      </c>
      <c r="D27" s="27">
        <v>279166666.66666669</v>
      </c>
      <c r="E27" s="27">
        <v>167166666.66666666</v>
      </c>
      <c r="F27" s="27">
        <v>80190080.895794556</v>
      </c>
    </row>
    <row r="28" spans="1:6" x14ac:dyDescent="0.3">
      <c r="A28" t="s">
        <v>25</v>
      </c>
      <c r="B28" t="s">
        <v>28</v>
      </c>
      <c r="C28" s="24" t="s">
        <v>23</v>
      </c>
      <c r="D28" s="27">
        <v>126583333.33333333</v>
      </c>
      <c r="E28" s="27"/>
      <c r="F28" s="27"/>
    </row>
    <row r="29" spans="1:6" x14ac:dyDescent="0.3">
      <c r="A29" t="s">
        <v>19</v>
      </c>
      <c r="B29" t="s">
        <v>26</v>
      </c>
      <c r="C29" t="s">
        <v>23</v>
      </c>
      <c r="D29" s="27">
        <v>467166666.66666669</v>
      </c>
      <c r="E29" s="27">
        <v>467166666.66666669</v>
      </c>
      <c r="F29" s="27">
        <v>0</v>
      </c>
    </row>
    <row r="30" spans="1:6" x14ac:dyDescent="0.3">
      <c r="A30" t="s">
        <v>18</v>
      </c>
      <c r="B30" t="s">
        <v>26</v>
      </c>
      <c r="C30" s="24" t="s">
        <v>23</v>
      </c>
      <c r="D30" s="27">
        <v>37816666.666666664</v>
      </c>
      <c r="E30" s="27">
        <v>37816666.666666664</v>
      </c>
      <c r="F30" s="27">
        <v>0</v>
      </c>
    </row>
    <row r="31" spans="1:6" x14ac:dyDescent="0.3">
      <c r="A31" s="7" t="s">
        <v>17</v>
      </c>
      <c r="B31" s="7" t="s">
        <v>26</v>
      </c>
      <c r="C31" s="7" t="s">
        <v>24</v>
      </c>
      <c r="D31" s="28">
        <v>171166.66666666666</v>
      </c>
      <c r="E31" s="28">
        <v>110222.2222222222</v>
      </c>
      <c r="F31" s="28">
        <v>78084.277040820802</v>
      </c>
    </row>
    <row r="32" spans="1:6" x14ac:dyDescent="0.3">
      <c r="A32" s="7" t="s">
        <v>17</v>
      </c>
      <c r="B32" s="7" t="s">
        <v>27</v>
      </c>
      <c r="C32" s="32" t="s">
        <v>24</v>
      </c>
      <c r="D32" s="28">
        <v>159500</v>
      </c>
      <c r="E32" s="28"/>
      <c r="F32" s="2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H88"/>
  <sheetViews>
    <sheetView zoomScale="71" zoomScaleNormal="80" workbookViewId="0">
      <selection activeCell="J33" sqref="J33"/>
    </sheetView>
  </sheetViews>
  <sheetFormatPr defaultRowHeight="14.4" x14ac:dyDescent="0.3"/>
  <cols>
    <col min="1" max="1" width="13.88671875" customWidth="1"/>
    <col min="2" max="2" width="31.21875" customWidth="1"/>
    <col min="3" max="3" width="12.21875" customWidth="1"/>
    <col min="4" max="4" width="17.5546875" customWidth="1"/>
    <col min="5" max="5" width="16.109375" customWidth="1"/>
  </cols>
  <sheetData>
    <row r="1" spans="1:8" s="6" customFormat="1" ht="40.799999999999997" customHeight="1" x14ac:dyDescent="0.3">
      <c r="A1" s="41" t="s">
        <v>0</v>
      </c>
      <c r="B1" s="41" t="s">
        <v>1</v>
      </c>
      <c r="C1" s="41" t="s">
        <v>20</v>
      </c>
      <c r="D1" s="41" t="s">
        <v>2</v>
      </c>
      <c r="E1" s="41" t="s">
        <v>3</v>
      </c>
      <c r="F1" s="41" t="s">
        <v>4</v>
      </c>
      <c r="G1" s="41" t="s">
        <v>5</v>
      </c>
    </row>
    <row r="2" spans="1:8" x14ac:dyDescent="0.3">
      <c r="A2" s="1">
        <v>0</v>
      </c>
      <c r="B2" t="s">
        <v>26</v>
      </c>
      <c r="C2" t="s">
        <v>21</v>
      </c>
      <c r="D2">
        <v>0</v>
      </c>
      <c r="E2" s="3"/>
      <c r="F2" s="3"/>
      <c r="G2" s="3"/>
    </row>
    <row r="3" spans="1:8" x14ac:dyDescent="0.3">
      <c r="A3" s="1">
        <v>0</v>
      </c>
      <c r="B3" t="s">
        <v>27</v>
      </c>
      <c r="C3" t="s">
        <v>21</v>
      </c>
      <c r="D3" s="2">
        <v>0</v>
      </c>
      <c r="E3" s="3"/>
      <c r="F3" s="3"/>
      <c r="G3" s="3"/>
    </row>
    <row r="4" spans="1:8" x14ac:dyDescent="0.3">
      <c r="A4" s="1">
        <v>0</v>
      </c>
      <c r="B4" t="s">
        <v>28</v>
      </c>
      <c r="C4" t="s">
        <v>21</v>
      </c>
      <c r="D4">
        <v>0</v>
      </c>
      <c r="E4" s="3">
        <f>AVERAGE(D2:D6)</f>
        <v>0</v>
      </c>
      <c r="F4" s="3">
        <f>_xlfn.STDEV.P(D2:D6)</f>
        <v>0</v>
      </c>
      <c r="G4" s="3"/>
    </row>
    <row r="5" spans="1:8" x14ac:dyDescent="0.3">
      <c r="A5" s="1">
        <v>0</v>
      </c>
      <c r="B5" t="s">
        <v>40</v>
      </c>
      <c r="C5" t="s">
        <v>21</v>
      </c>
      <c r="D5" s="2">
        <v>0</v>
      </c>
      <c r="E5" s="2"/>
      <c r="F5" s="2"/>
      <c r="G5" s="3"/>
    </row>
    <row r="6" spans="1:8" x14ac:dyDescent="0.3">
      <c r="A6" s="1">
        <v>0</v>
      </c>
      <c r="B6" t="s">
        <v>41</v>
      </c>
      <c r="C6" t="s">
        <v>21</v>
      </c>
      <c r="D6">
        <v>0</v>
      </c>
      <c r="E6" s="3"/>
      <c r="F6" s="3"/>
      <c r="G6" s="3"/>
    </row>
    <row r="7" spans="1:8" x14ac:dyDescent="0.3">
      <c r="A7" s="1">
        <v>18</v>
      </c>
      <c r="B7" t="s">
        <v>26</v>
      </c>
      <c r="C7" t="s">
        <v>21</v>
      </c>
      <c r="D7" s="2">
        <v>552.79999999999995</v>
      </c>
      <c r="E7" s="2"/>
      <c r="F7" s="2"/>
      <c r="G7" s="3"/>
      <c r="H7" s="10"/>
    </row>
    <row r="8" spans="1:8" x14ac:dyDescent="0.3">
      <c r="A8" s="1">
        <v>18</v>
      </c>
      <c r="B8" t="s">
        <v>27</v>
      </c>
      <c r="C8" t="s">
        <v>21</v>
      </c>
      <c r="D8">
        <v>528.6</v>
      </c>
      <c r="E8" s="3"/>
      <c r="F8" s="3"/>
      <c r="G8" s="3"/>
      <c r="H8" s="14"/>
    </row>
    <row r="9" spans="1:8" x14ac:dyDescent="0.3">
      <c r="A9" s="1">
        <v>18</v>
      </c>
      <c r="B9" t="s">
        <v>28</v>
      </c>
      <c r="C9" t="s">
        <v>21</v>
      </c>
      <c r="D9">
        <v>546.79999999999995</v>
      </c>
      <c r="E9" s="3">
        <f>AVERAGE(D7:D11)</f>
        <v>547.28</v>
      </c>
      <c r="F9" s="3">
        <f>_xlfn.STDEV.P(D7:D11)</f>
        <v>10.284434841059552</v>
      </c>
      <c r="G9" s="3">
        <f t="shared" ref="G9:G14" si="0">(F9*100)/E9</f>
        <v>1.8791906959983102</v>
      </c>
      <c r="H9" s="2"/>
    </row>
    <row r="10" spans="1:8" x14ac:dyDescent="0.3">
      <c r="A10" s="1">
        <v>18</v>
      </c>
      <c r="B10" t="s">
        <v>40</v>
      </c>
      <c r="C10" t="s">
        <v>21</v>
      </c>
      <c r="D10" s="2">
        <v>559.4</v>
      </c>
      <c r="E10" s="3"/>
      <c r="F10" s="3"/>
      <c r="G10" s="3"/>
      <c r="H10" s="3"/>
    </row>
    <row r="11" spans="1:8" x14ac:dyDescent="0.3">
      <c r="A11" s="1">
        <v>18</v>
      </c>
      <c r="B11" t="s">
        <v>41</v>
      </c>
      <c r="C11" t="s">
        <v>21</v>
      </c>
      <c r="D11" s="2">
        <v>548.79999999999995</v>
      </c>
      <c r="E11" s="2"/>
      <c r="F11" s="2"/>
      <c r="G11" s="3"/>
      <c r="H11" s="2"/>
    </row>
    <row r="12" spans="1:8" x14ac:dyDescent="0.3">
      <c r="A12" s="1">
        <v>24</v>
      </c>
      <c r="B12" t="s">
        <v>26</v>
      </c>
      <c r="C12" t="s">
        <v>21</v>
      </c>
      <c r="D12" s="20">
        <v>845.4</v>
      </c>
      <c r="E12" s="10"/>
      <c r="F12" s="10"/>
      <c r="G12" s="3"/>
      <c r="H12" s="10"/>
    </row>
    <row r="13" spans="1:8" x14ac:dyDescent="0.3">
      <c r="A13" s="1">
        <v>24</v>
      </c>
      <c r="B13" t="s">
        <v>27</v>
      </c>
      <c r="C13" t="s">
        <v>21</v>
      </c>
      <c r="D13" s="19">
        <v>761.8</v>
      </c>
      <c r="E13" s="14"/>
      <c r="F13" s="14"/>
      <c r="G13" s="3"/>
      <c r="H13" s="14"/>
    </row>
    <row r="14" spans="1:8" x14ac:dyDescent="0.3">
      <c r="A14" s="1">
        <v>24</v>
      </c>
      <c r="B14" t="s">
        <v>28</v>
      </c>
      <c r="C14" t="s">
        <v>21</v>
      </c>
      <c r="D14" s="18">
        <v>809.1</v>
      </c>
      <c r="E14" s="3">
        <f>AVERAGE(D12:D16)</f>
        <v>827.33999999999992</v>
      </c>
      <c r="F14" s="3">
        <f>_xlfn.STDEV.P(D12:D16)</f>
        <v>38.863844380091898</v>
      </c>
      <c r="G14" s="3">
        <f t="shared" si="0"/>
        <v>4.6974453525868327</v>
      </c>
      <c r="H14" s="2"/>
    </row>
    <row r="15" spans="1:8" x14ac:dyDescent="0.3">
      <c r="A15" s="1">
        <v>24</v>
      </c>
      <c r="B15" t="s">
        <v>40</v>
      </c>
      <c r="C15" t="s">
        <v>21</v>
      </c>
      <c r="D15" s="18">
        <v>845.4</v>
      </c>
      <c r="E15" s="3"/>
      <c r="F15" s="3"/>
      <c r="G15" s="3"/>
      <c r="H15" s="3"/>
    </row>
    <row r="16" spans="1:8" x14ac:dyDescent="0.3">
      <c r="A16" s="1">
        <v>24</v>
      </c>
      <c r="B16" t="s">
        <v>41</v>
      </c>
      <c r="C16" t="s">
        <v>21</v>
      </c>
      <c r="D16" s="3">
        <v>875</v>
      </c>
      <c r="E16" s="18"/>
      <c r="F16" s="2"/>
      <c r="G16" s="3"/>
      <c r="H16" s="3"/>
    </row>
    <row r="17" spans="1:8" x14ac:dyDescent="0.3">
      <c r="A17" s="20">
        <v>0</v>
      </c>
      <c r="B17" t="s">
        <v>26</v>
      </c>
      <c r="C17" t="s">
        <v>22</v>
      </c>
      <c r="D17" s="22">
        <v>0</v>
      </c>
      <c r="E17" s="3"/>
      <c r="F17" s="3"/>
      <c r="G17" s="3"/>
      <c r="H17" s="2"/>
    </row>
    <row r="18" spans="1:8" x14ac:dyDescent="0.3">
      <c r="A18" s="21">
        <v>0</v>
      </c>
      <c r="B18" t="s">
        <v>27</v>
      </c>
      <c r="C18" t="s">
        <v>22</v>
      </c>
      <c r="D18" s="23">
        <v>0</v>
      </c>
      <c r="E18" s="3">
        <f>AVERAGE(D17:D19)</f>
        <v>0</v>
      </c>
      <c r="F18" s="3">
        <f>_xlfn.STDEV.P(D17:D19)</f>
        <v>0</v>
      </c>
      <c r="G18" s="3"/>
    </row>
    <row r="19" spans="1:8" x14ac:dyDescent="0.3">
      <c r="A19" s="1">
        <v>0</v>
      </c>
      <c r="B19" t="s">
        <v>28</v>
      </c>
      <c r="C19" t="s">
        <v>22</v>
      </c>
      <c r="D19" s="23">
        <v>0</v>
      </c>
      <c r="E19" s="18"/>
      <c r="F19" s="3"/>
      <c r="G19" s="3"/>
    </row>
    <row r="20" spans="1:8" x14ac:dyDescent="0.3">
      <c r="A20" s="1">
        <v>2.5</v>
      </c>
      <c r="B20" t="s">
        <v>26</v>
      </c>
      <c r="C20" t="s">
        <v>22</v>
      </c>
      <c r="D20">
        <v>72.239999999999995</v>
      </c>
      <c r="E20" s="3"/>
      <c r="F20" s="3"/>
      <c r="G20" s="3"/>
    </row>
    <row r="21" spans="1:8" x14ac:dyDescent="0.3">
      <c r="A21" s="1">
        <v>2.5</v>
      </c>
      <c r="B21" t="s">
        <v>27</v>
      </c>
      <c r="C21" t="s">
        <v>22</v>
      </c>
      <c r="D21">
        <v>72.849999999999994</v>
      </c>
      <c r="E21" s="3">
        <f>AVERAGE(D20:D22)</f>
        <v>72.456666666666663</v>
      </c>
      <c r="F21" s="3">
        <f>_xlfn.STDEV.P(D20:D22)</f>
        <v>0.27860764925288989</v>
      </c>
      <c r="G21" s="3">
        <f t="shared" ref="G21" si="1">(F21*100)/E21</f>
        <v>0.38451623856036699</v>
      </c>
    </row>
    <row r="22" spans="1:8" x14ac:dyDescent="0.3">
      <c r="A22" s="1">
        <v>2.5</v>
      </c>
      <c r="B22" t="s">
        <v>28</v>
      </c>
      <c r="C22" t="s">
        <v>22</v>
      </c>
      <c r="D22">
        <v>72.28</v>
      </c>
      <c r="E22" s="18"/>
      <c r="F22" s="3"/>
      <c r="G22" s="3"/>
    </row>
    <row r="23" spans="1:8" x14ac:dyDescent="0.3">
      <c r="A23" s="1">
        <v>4.5</v>
      </c>
      <c r="B23" t="s">
        <v>26</v>
      </c>
      <c r="C23" t="s">
        <v>22</v>
      </c>
      <c r="D23">
        <v>127.7</v>
      </c>
      <c r="E23" s="3"/>
      <c r="F23" s="3"/>
      <c r="G23" s="3"/>
    </row>
    <row r="24" spans="1:8" x14ac:dyDescent="0.3">
      <c r="A24" s="1">
        <v>4.5</v>
      </c>
      <c r="B24" t="s">
        <v>27</v>
      </c>
      <c r="C24" t="s">
        <v>22</v>
      </c>
      <c r="D24">
        <v>128.69999999999999</v>
      </c>
      <c r="E24" s="3">
        <f>AVERAGE(D23:D25)</f>
        <v>127.93333333333332</v>
      </c>
      <c r="F24" s="3">
        <f>_xlfn.STDEV.P(D23:D25)</f>
        <v>0.55577773335109482</v>
      </c>
      <c r="G24" s="3">
        <f t="shared" ref="G24" si="2">(F24*100)/E24</f>
        <v>0.43442761856521228</v>
      </c>
    </row>
    <row r="25" spans="1:8" x14ac:dyDescent="0.3">
      <c r="A25" s="1">
        <v>4.5</v>
      </c>
      <c r="B25" t="s">
        <v>28</v>
      </c>
      <c r="C25" t="s">
        <v>22</v>
      </c>
      <c r="D25">
        <v>127.4</v>
      </c>
      <c r="E25" s="18"/>
      <c r="F25" s="3"/>
      <c r="G25" s="3"/>
    </row>
    <row r="26" spans="1:8" x14ac:dyDescent="0.3">
      <c r="A26" s="1">
        <v>24</v>
      </c>
      <c r="B26" t="s">
        <v>26</v>
      </c>
      <c r="C26" t="s">
        <v>22</v>
      </c>
      <c r="D26">
        <v>819.4</v>
      </c>
      <c r="E26" s="3"/>
      <c r="F26" s="3"/>
      <c r="G26" s="3"/>
    </row>
    <row r="27" spans="1:8" x14ac:dyDescent="0.3">
      <c r="A27" s="1">
        <v>24</v>
      </c>
      <c r="B27" t="s">
        <v>27</v>
      </c>
      <c r="C27" t="s">
        <v>22</v>
      </c>
      <c r="D27">
        <v>786.7</v>
      </c>
      <c r="E27" s="3">
        <f>AVERAGE(D26:D28)</f>
        <v>808.79999999999984</v>
      </c>
      <c r="F27" s="3">
        <f>_xlfn.STDEV.P(D26:D28)</f>
        <v>15.631378697990744</v>
      </c>
      <c r="G27" s="3">
        <f t="shared" ref="G27" si="3">(F27*100)/E27</f>
        <v>1.9326630437674019</v>
      </c>
    </row>
    <row r="28" spans="1:8" x14ac:dyDescent="0.3">
      <c r="A28" s="1">
        <v>24</v>
      </c>
      <c r="B28" t="s">
        <v>28</v>
      </c>
      <c r="C28" t="s">
        <v>22</v>
      </c>
      <c r="D28">
        <v>820.3</v>
      </c>
      <c r="E28" s="18"/>
      <c r="F28" s="3"/>
      <c r="G28" s="3"/>
    </row>
    <row r="29" spans="1:8" x14ac:dyDescent="0.3">
      <c r="A29" s="21">
        <v>0</v>
      </c>
      <c r="B29" t="s">
        <v>26</v>
      </c>
      <c r="C29" t="s">
        <v>23</v>
      </c>
      <c r="D29" s="21">
        <v>34.46</v>
      </c>
      <c r="E29" s="3">
        <f>AVERAGE(D29:D34)</f>
        <v>34.46</v>
      </c>
      <c r="F29" s="3">
        <f>_xlfn.STDEV.P(D29:D34)</f>
        <v>0</v>
      </c>
      <c r="G29" s="3">
        <f>F29*100/E29</f>
        <v>0</v>
      </c>
    </row>
    <row r="30" spans="1:8" x14ac:dyDescent="0.3">
      <c r="A30" s="21">
        <v>0</v>
      </c>
      <c r="B30" t="s">
        <v>27</v>
      </c>
      <c r="C30" t="s">
        <v>23</v>
      </c>
      <c r="D30" s="21">
        <v>34.46</v>
      </c>
      <c r="E30" s="6"/>
      <c r="F30" s="6"/>
      <c r="G30" s="6"/>
    </row>
    <row r="31" spans="1:8" x14ac:dyDescent="0.3">
      <c r="A31" s="21">
        <v>0</v>
      </c>
      <c r="B31" t="s">
        <v>28</v>
      </c>
      <c r="C31" t="s">
        <v>23</v>
      </c>
      <c r="D31" s="21">
        <v>34.46</v>
      </c>
      <c r="E31" s="3"/>
      <c r="F31" s="3"/>
      <c r="G31" s="3"/>
    </row>
    <row r="32" spans="1:8" x14ac:dyDescent="0.3">
      <c r="A32" s="21">
        <v>0</v>
      </c>
      <c r="B32" t="s">
        <v>40</v>
      </c>
      <c r="C32" t="s">
        <v>23</v>
      </c>
      <c r="D32" s="21">
        <v>34.46</v>
      </c>
      <c r="E32" s="3"/>
      <c r="F32" s="3"/>
      <c r="G32" s="3"/>
    </row>
    <row r="33" spans="1:7" x14ac:dyDescent="0.3">
      <c r="A33" s="21">
        <v>0</v>
      </c>
      <c r="B33" t="s">
        <v>41</v>
      </c>
      <c r="C33" t="s">
        <v>23</v>
      </c>
      <c r="D33" s="21">
        <v>34.46</v>
      </c>
      <c r="E33" s="3"/>
      <c r="F33" s="3"/>
      <c r="G33" s="3"/>
    </row>
    <row r="34" spans="1:7" x14ac:dyDescent="0.3">
      <c r="A34" s="21">
        <v>0</v>
      </c>
      <c r="B34" t="s">
        <v>42</v>
      </c>
      <c r="C34" t="s">
        <v>23</v>
      </c>
      <c r="D34" s="21">
        <v>34.46</v>
      </c>
      <c r="E34" s="3"/>
      <c r="F34" s="3"/>
      <c r="G34" s="3"/>
    </row>
    <row r="35" spans="1:7" x14ac:dyDescent="0.3">
      <c r="A35" s="21">
        <v>0</v>
      </c>
      <c r="B35" t="s">
        <v>43</v>
      </c>
      <c r="C35" t="s">
        <v>23</v>
      </c>
      <c r="D35" s="21">
        <v>34.46</v>
      </c>
      <c r="E35" s="3">
        <f>AVERAGE(D35:D40)</f>
        <v>34.46</v>
      </c>
      <c r="F35" s="3">
        <f>_xlfn.STDEV.P(D35:D40)</f>
        <v>0</v>
      </c>
      <c r="G35" s="3">
        <f>F35*100/E35</f>
        <v>0</v>
      </c>
    </row>
    <row r="36" spans="1:7" x14ac:dyDescent="0.3">
      <c r="A36" s="21">
        <v>0</v>
      </c>
      <c r="B36" t="s">
        <v>44</v>
      </c>
      <c r="C36" t="s">
        <v>23</v>
      </c>
      <c r="D36" s="21">
        <v>34.46</v>
      </c>
      <c r="E36" s="3"/>
      <c r="F36" s="3"/>
      <c r="G36" s="3"/>
    </row>
    <row r="37" spans="1:7" x14ac:dyDescent="0.3">
      <c r="A37" s="21">
        <v>0</v>
      </c>
      <c r="B37" t="s">
        <v>45</v>
      </c>
      <c r="C37" t="s">
        <v>23</v>
      </c>
      <c r="D37" s="21">
        <v>34.46</v>
      </c>
      <c r="E37" s="3"/>
      <c r="F37" s="3"/>
      <c r="G37" s="3"/>
    </row>
    <row r="38" spans="1:7" x14ac:dyDescent="0.3">
      <c r="A38" s="21">
        <v>0</v>
      </c>
      <c r="B38" t="s">
        <v>46</v>
      </c>
      <c r="C38" t="s">
        <v>23</v>
      </c>
      <c r="D38" s="21">
        <v>34.46</v>
      </c>
      <c r="E38" s="3"/>
      <c r="F38" s="3"/>
      <c r="G38" s="3"/>
    </row>
    <row r="39" spans="1:7" x14ac:dyDescent="0.3">
      <c r="A39" s="21">
        <v>0</v>
      </c>
      <c r="B39" t="s">
        <v>47</v>
      </c>
      <c r="C39" t="s">
        <v>23</v>
      </c>
      <c r="D39" s="21">
        <v>34.46</v>
      </c>
      <c r="E39" s="3"/>
      <c r="F39" s="3"/>
      <c r="G39" s="3"/>
    </row>
    <row r="40" spans="1:7" x14ac:dyDescent="0.3">
      <c r="A40" s="21">
        <v>0</v>
      </c>
      <c r="B40" t="s">
        <v>48</v>
      </c>
      <c r="C40" t="s">
        <v>23</v>
      </c>
      <c r="D40" s="21">
        <v>34.46</v>
      </c>
      <c r="E40" s="3"/>
      <c r="F40" s="3"/>
      <c r="G40" s="3"/>
    </row>
    <row r="41" spans="1:7" x14ac:dyDescent="0.3">
      <c r="A41" s="21">
        <v>4.5</v>
      </c>
      <c r="B41" t="s">
        <v>26</v>
      </c>
      <c r="C41" t="s">
        <v>23</v>
      </c>
      <c r="D41" s="2">
        <v>148.80000000000001</v>
      </c>
      <c r="E41" s="3">
        <f>AVERAGE(D41:D46)</f>
        <v>148.76666666666668</v>
      </c>
      <c r="F41" s="3">
        <f>_xlfn.STDEV.P(D41:D46)</f>
        <v>5.18384241872978</v>
      </c>
      <c r="G41" s="3">
        <f>F41*100/E41</f>
        <v>3.484545654534918</v>
      </c>
    </row>
    <row r="42" spans="1:7" x14ac:dyDescent="0.3">
      <c r="A42" s="21">
        <v>4.5</v>
      </c>
      <c r="B42" t="s">
        <v>27</v>
      </c>
      <c r="C42" t="s">
        <v>23</v>
      </c>
      <c r="D42" s="2">
        <v>150.19999999999999</v>
      </c>
      <c r="E42" s="6"/>
      <c r="F42" s="6"/>
      <c r="G42" s="6"/>
    </row>
    <row r="43" spans="1:7" x14ac:dyDescent="0.3">
      <c r="A43" s="21">
        <v>4.5</v>
      </c>
      <c r="B43" t="s">
        <v>28</v>
      </c>
      <c r="C43" t="s">
        <v>23</v>
      </c>
      <c r="D43" s="2">
        <v>138.4</v>
      </c>
      <c r="E43" s="3"/>
      <c r="F43" s="3"/>
      <c r="G43" s="3"/>
    </row>
    <row r="44" spans="1:7" x14ac:dyDescent="0.3">
      <c r="A44" s="21">
        <v>4.5</v>
      </c>
      <c r="B44" t="s">
        <v>40</v>
      </c>
      <c r="C44" t="s">
        <v>23</v>
      </c>
      <c r="D44" s="2">
        <v>155.80000000000001</v>
      </c>
      <c r="E44" s="3"/>
      <c r="F44" s="3"/>
      <c r="G44" s="3"/>
    </row>
    <row r="45" spans="1:7" x14ac:dyDescent="0.3">
      <c r="A45" s="21">
        <v>4.5</v>
      </c>
      <c r="B45" t="s">
        <v>41</v>
      </c>
      <c r="C45" t="s">
        <v>23</v>
      </c>
      <c r="D45" s="2">
        <v>150.19999999999999</v>
      </c>
      <c r="E45" s="3"/>
      <c r="F45" s="3"/>
      <c r="G45" s="3"/>
    </row>
    <row r="46" spans="1:7" x14ac:dyDescent="0.3">
      <c r="A46" s="21">
        <v>4.5</v>
      </c>
      <c r="B46" t="s">
        <v>42</v>
      </c>
      <c r="C46" t="s">
        <v>23</v>
      </c>
      <c r="D46" s="2">
        <v>149.19999999999999</v>
      </c>
      <c r="E46" s="3"/>
      <c r="F46" s="3"/>
      <c r="G46" s="3"/>
    </row>
    <row r="47" spans="1:7" x14ac:dyDescent="0.3">
      <c r="A47" s="21">
        <v>4.5</v>
      </c>
      <c r="B47" t="s">
        <v>43</v>
      </c>
      <c r="C47" t="s">
        <v>23</v>
      </c>
      <c r="D47">
        <v>129.30000000000001</v>
      </c>
      <c r="E47" s="3">
        <f>AVERAGE(D47:D52)</f>
        <v>130.48333333333335</v>
      </c>
      <c r="F47" s="3">
        <f>_xlfn.STDEV.P(D47:D52)</f>
        <v>5.6980747235847558</v>
      </c>
      <c r="G47" s="3">
        <f>F47*100/E47</f>
        <v>4.3668984980851366</v>
      </c>
    </row>
    <row r="48" spans="1:7" x14ac:dyDescent="0.3">
      <c r="A48" s="21">
        <v>4.5</v>
      </c>
      <c r="B48" t="s">
        <v>44</v>
      </c>
      <c r="C48" t="s">
        <v>23</v>
      </c>
      <c r="D48">
        <v>134.69999999999999</v>
      </c>
    </row>
    <row r="49" spans="1:7" x14ac:dyDescent="0.3">
      <c r="A49" s="21">
        <v>4.5</v>
      </c>
      <c r="B49" t="s">
        <v>45</v>
      </c>
      <c r="C49" t="s">
        <v>23</v>
      </c>
      <c r="D49">
        <v>130.5</v>
      </c>
    </row>
    <row r="50" spans="1:7" x14ac:dyDescent="0.3">
      <c r="A50" s="21">
        <v>4.5</v>
      </c>
      <c r="B50" t="s">
        <v>46</v>
      </c>
      <c r="C50" t="s">
        <v>23</v>
      </c>
      <c r="D50">
        <v>120.7</v>
      </c>
    </row>
    <row r="51" spans="1:7" x14ac:dyDescent="0.3">
      <c r="A51" s="21">
        <v>4.5</v>
      </c>
      <c r="B51" t="s">
        <v>47</v>
      </c>
      <c r="C51" t="s">
        <v>23</v>
      </c>
      <c r="D51">
        <v>128.5</v>
      </c>
    </row>
    <row r="52" spans="1:7" x14ac:dyDescent="0.3">
      <c r="A52" s="21">
        <v>4.5</v>
      </c>
      <c r="B52" t="s">
        <v>48</v>
      </c>
      <c r="C52" t="s">
        <v>23</v>
      </c>
      <c r="D52">
        <v>139.19999999999999</v>
      </c>
    </row>
    <row r="53" spans="1:7" x14ac:dyDescent="0.3">
      <c r="A53" s="21">
        <v>8</v>
      </c>
      <c r="B53" t="s">
        <v>26</v>
      </c>
      <c r="C53" t="s">
        <v>23</v>
      </c>
      <c r="D53" s="21">
        <v>256.89999999999998</v>
      </c>
      <c r="E53" s="3">
        <f>AVERAGE(D53:D58)</f>
        <v>253.98333333333332</v>
      </c>
      <c r="F53" s="3">
        <f>_xlfn.STDEV.P(D53:D58)</f>
        <v>10.877103883336272</v>
      </c>
      <c r="G53" s="3">
        <f>F53*100/E53</f>
        <v>4.2826053743695542</v>
      </c>
    </row>
    <row r="54" spans="1:7" x14ac:dyDescent="0.3">
      <c r="A54" s="21">
        <v>8</v>
      </c>
      <c r="B54" t="s">
        <v>27</v>
      </c>
      <c r="C54" t="s">
        <v>23</v>
      </c>
      <c r="D54" s="21">
        <v>249.5</v>
      </c>
      <c r="E54" s="6"/>
      <c r="F54" s="6"/>
      <c r="G54" s="6"/>
    </row>
    <row r="55" spans="1:7" x14ac:dyDescent="0.3">
      <c r="A55" s="21">
        <v>8</v>
      </c>
      <c r="B55" t="s">
        <v>28</v>
      </c>
      <c r="C55" t="s">
        <v>23</v>
      </c>
      <c r="D55" s="21">
        <v>245.6</v>
      </c>
      <c r="E55" s="3"/>
      <c r="F55" s="3"/>
      <c r="G55" s="3"/>
    </row>
    <row r="56" spans="1:7" x14ac:dyDescent="0.3">
      <c r="A56" s="21">
        <v>8</v>
      </c>
      <c r="B56" t="s">
        <v>40</v>
      </c>
      <c r="C56" t="s">
        <v>23</v>
      </c>
      <c r="D56" s="21">
        <v>276.8</v>
      </c>
      <c r="E56" s="3"/>
      <c r="F56" s="3"/>
      <c r="G56" s="3"/>
    </row>
    <row r="57" spans="1:7" x14ac:dyDescent="0.3">
      <c r="A57" s="21">
        <v>8</v>
      </c>
      <c r="B57" t="s">
        <v>41</v>
      </c>
      <c r="C57" t="s">
        <v>23</v>
      </c>
      <c r="D57" s="21">
        <v>249.5</v>
      </c>
      <c r="E57" s="3"/>
      <c r="F57" s="3"/>
      <c r="G57" s="3"/>
    </row>
    <row r="58" spans="1:7" x14ac:dyDescent="0.3">
      <c r="A58" s="21">
        <v>8</v>
      </c>
      <c r="B58" t="s">
        <v>42</v>
      </c>
      <c r="C58" t="s">
        <v>23</v>
      </c>
      <c r="D58" s="21">
        <v>245.6</v>
      </c>
      <c r="E58" s="3"/>
      <c r="F58" s="3"/>
      <c r="G58" s="3"/>
    </row>
    <row r="59" spans="1:7" x14ac:dyDescent="0.3">
      <c r="A59" s="21">
        <v>8</v>
      </c>
      <c r="B59" t="s">
        <v>43</v>
      </c>
      <c r="C59" t="s">
        <v>23</v>
      </c>
      <c r="D59" s="21">
        <v>229.7</v>
      </c>
      <c r="E59" s="3">
        <f>AVERAGE(D59:D64)</f>
        <v>230.86666666666667</v>
      </c>
      <c r="F59" s="3">
        <f>_xlfn.STDEV.P(D59:D64)</f>
        <v>6.9562122515697276</v>
      </c>
      <c r="G59" s="3">
        <f>F59*100/E59</f>
        <v>3.0130864502900927</v>
      </c>
    </row>
    <row r="60" spans="1:7" x14ac:dyDescent="0.3">
      <c r="A60" s="21">
        <v>8</v>
      </c>
      <c r="B60" t="s">
        <v>44</v>
      </c>
      <c r="C60" t="s">
        <v>23</v>
      </c>
      <c r="D60" s="21">
        <v>235.1</v>
      </c>
      <c r="E60" s="3"/>
      <c r="F60" s="3"/>
      <c r="G60" s="3"/>
    </row>
    <row r="61" spans="1:7" x14ac:dyDescent="0.3">
      <c r="A61" s="21">
        <v>8</v>
      </c>
      <c r="B61" t="s">
        <v>45</v>
      </c>
      <c r="C61" t="s">
        <v>23</v>
      </c>
      <c r="D61" s="21">
        <v>231</v>
      </c>
      <c r="E61" s="3"/>
      <c r="F61" s="3"/>
      <c r="G61" s="3"/>
    </row>
    <row r="62" spans="1:7" x14ac:dyDescent="0.3">
      <c r="A62" s="21">
        <v>8</v>
      </c>
      <c r="B62" t="s">
        <v>46</v>
      </c>
      <c r="C62" t="s">
        <v>23</v>
      </c>
      <c r="D62" s="21">
        <v>242.2</v>
      </c>
      <c r="E62" s="3"/>
      <c r="F62" s="3"/>
      <c r="G62" s="3"/>
    </row>
    <row r="63" spans="1:7" x14ac:dyDescent="0.3">
      <c r="A63" s="21">
        <v>8</v>
      </c>
      <c r="B63" t="s">
        <v>47</v>
      </c>
      <c r="C63" t="s">
        <v>23</v>
      </c>
      <c r="D63" s="21">
        <v>227.9</v>
      </c>
      <c r="E63" s="3"/>
      <c r="F63" s="3"/>
      <c r="G63" s="3"/>
    </row>
    <row r="64" spans="1:7" x14ac:dyDescent="0.3">
      <c r="A64" s="21">
        <v>8</v>
      </c>
      <c r="B64" t="s">
        <v>48</v>
      </c>
      <c r="C64" t="s">
        <v>23</v>
      </c>
      <c r="D64" s="21">
        <v>219.3</v>
      </c>
      <c r="E64" s="3"/>
      <c r="F64" s="3"/>
      <c r="G64" s="3"/>
    </row>
    <row r="65" spans="1:7" x14ac:dyDescent="0.3">
      <c r="A65" s="21">
        <v>19</v>
      </c>
      <c r="B65" t="s">
        <v>26</v>
      </c>
      <c r="C65" t="s">
        <v>23</v>
      </c>
      <c r="D65" s="21">
        <v>616</v>
      </c>
      <c r="E65" s="3">
        <f>AVERAGE(D65:D70)</f>
        <v>616.05000000000007</v>
      </c>
      <c r="F65" s="3">
        <f>_xlfn.STDEV.P(D65:D70)</f>
        <v>42.615675910788212</v>
      </c>
      <c r="G65" s="3">
        <f>F65*100/E65</f>
        <v>6.9175677154107964</v>
      </c>
    </row>
    <row r="66" spans="1:7" x14ac:dyDescent="0.3">
      <c r="A66" s="21">
        <v>19</v>
      </c>
      <c r="B66" t="s">
        <v>27</v>
      </c>
      <c r="C66" t="s">
        <v>23</v>
      </c>
      <c r="D66" s="21">
        <v>601.9</v>
      </c>
      <c r="E66" s="6"/>
      <c r="F66" s="6"/>
      <c r="G66" s="6"/>
    </row>
    <row r="67" spans="1:7" x14ac:dyDescent="0.3">
      <c r="A67" s="21">
        <v>19</v>
      </c>
      <c r="B67" t="s">
        <v>28</v>
      </c>
      <c r="C67" t="s">
        <v>23</v>
      </c>
      <c r="D67" s="21">
        <v>560.29999999999995</v>
      </c>
      <c r="E67" s="3"/>
      <c r="F67" s="3"/>
      <c r="G67" s="3"/>
    </row>
    <row r="68" spans="1:7" x14ac:dyDescent="0.3">
      <c r="A68" s="21">
        <v>19</v>
      </c>
      <c r="B68" t="s">
        <v>40</v>
      </c>
      <c r="C68" t="s">
        <v>23</v>
      </c>
      <c r="D68" s="21">
        <v>702.1</v>
      </c>
      <c r="E68" s="3"/>
      <c r="F68" s="3"/>
      <c r="G68" s="3"/>
    </row>
    <row r="69" spans="1:7" x14ac:dyDescent="0.3">
      <c r="A69" s="21">
        <v>19</v>
      </c>
      <c r="B69" t="s">
        <v>41</v>
      </c>
      <c r="C69" t="s">
        <v>23</v>
      </c>
      <c r="D69" s="21">
        <v>602.79999999999995</v>
      </c>
      <c r="E69" s="3"/>
      <c r="F69" s="3"/>
      <c r="G69" s="3"/>
    </row>
    <row r="70" spans="1:7" x14ac:dyDescent="0.3">
      <c r="A70" s="21">
        <v>19</v>
      </c>
      <c r="B70" t="s">
        <v>42</v>
      </c>
      <c r="C70" t="s">
        <v>23</v>
      </c>
      <c r="D70" s="21">
        <v>613.20000000000005</v>
      </c>
      <c r="E70" s="3"/>
      <c r="F70" s="3"/>
      <c r="G70" s="3"/>
    </row>
    <row r="71" spans="1:7" x14ac:dyDescent="0.3">
      <c r="A71" s="21">
        <v>19</v>
      </c>
      <c r="B71" t="s">
        <v>43</v>
      </c>
      <c r="C71" t="s">
        <v>23</v>
      </c>
      <c r="D71" s="21">
        <v>548.9</v>
      </c>
      <c r="E71" s="3">
        <f>AVERAGE(D71:D76)</f>
        <v>559.46666666666658</v>
      </c>
      <c r="F71" s="3">
        <f>_xlfn.STDEV.P(D71:D76)</f>
        <v>10.112972966552535</v>
      </c>
      <c r="G71" s="3">
        <f>F71*100/E71</f>
        <v>1.8076095626583417</v>
      </c>
    </row>
    <row r="72" spans="1:7" x14ac:dyDescent="0.3">
      <c r="A72" s="21">
        <v>19</v>
      </c>
      <c r="B72" t="s">
        <v>44</v>
      </c>
      <c r="C72" t="s">
        <v>23</v>
      </c>
      <c r="D72" s="21">
        <v>559.79999999999995</v>
      </c>
      <c r="E72" s="3"/>
      <c r="F72" s="3"/>
      <c r="G72" s="3"/>
    </row>
    <row r="73" spans="1:7" x14ac:dyDescent="0.3">
      <c r="A73" s="21">
        <v>19</v>
      </c>
      <c r="B73" t="s">
        <v>45</v>
      </c>
      <c r="C73" t="s">
        <v>23</v>
      </c>
      <c r="D73" s="21">
        <v>553.20000000000005</v>
      </c>
      <c r="E73" s="3"/>
      <c r="F73" s="3"/>
      <c r="G73" s="3"/>
    </row>
    <row r="74" spans="1:7" x14ac:dyDescent="0.3">
      <c r="A74" s="21">
        <v>19</v>
      </c>
      <c r="B74" t="s">
        <v>46</v>
      </c>
      <c r="C74" t="s">
        <v>23</v>
      </c>
      <c r="D74" s="21">
        <v>550.79999999999995</v>
      </c>
      <c r="E74" s="3"/>
      <c r="F74" s="3"/>
      <c r="G74" s="3"/>
    </row>
    <row r="75" spans="1:7" x14ac:dyDescent="0.3">
      <c r="A75" s="21">
        <v>19</v>
      </c>
      <c r="B75" t="s">
        <v>47</v>
      </c>
      <c r="C75" t="s">
        <v>23</v>
      </c>
      <c r="D75" s="21">
        <v>578</v>
      </c>
      <c r="E75" s="3"/>
      <c r="F75" s="3"/>
      <c r="G75" s="3"/>
    </row>
    <row r="76" spans="1:7" x14ac:dyDescent="0.3">
      <c r="A76" s="21">
        <v>19</v>
      </c>
      <c r="B76" t="s">
        <v>48</v>
      </c>
      <c r="C76" t="s">
        <v>23</v>
      </c>
      <c r="D76" s="21">
        <v>566.1</v>
      </c>
      <c r="E76" s="3"/>
      <c r="F76" s="3"/>
      <c r="G76" s="3"/>
    </row>
    <row r="77" spans="1:7" x14ac:dyDescent="0.3">
      <c r="A77" s="21">
        <v>25</v>
      </c>
      <c r="B77" t="s">
        <v>26</v>
      </c>
      <c r="C77" t="s">
        <v>23</v>
      </c>
      <c r="D77" s="21">
        <v>886.9</v>
      </c>
      <c r="E77" s="3">
        <f>AVERAGE(D77:D82)</f>
        <v>864.98333333333323</v>
      </c>
      <c r="F77" s="3">
        <f>_xlfn.STDEV.P(D77:D82)</f>
        <v>79.098007068586881</v>
      </c>
      <c r="G77" s="3">
        <f>F77*100/E77</f>
        <v>9.144454467552773</v>
      </c>
    </row>
    <row r="78" spans="1:7" x14ac:dyDescent="0.3">
      <c r="A78" s="21">
        <v>25</v>
      </c>
      <c r="B78" t="s">
        <v>27</v>
      </c>
      <c r="C78" t="s">
        <v>23</v>
      </c>
      <c r="D78" s="21">
        <v>826.9</v>
      </c>
      <c r="E78" s="6"/>
      <c r="F78" s="6"/>
      <c r="G78" s="6"/>
    </row>
    <row r="79" spans="1:7" x14ac:dyDescent="0.3">
      <c r="A79" s="21">
        <v>25</v>
      </c>
      <c r="B79" t="s">
        <v>28</v>
      </c>
      <c r="C79" t="s">
        <v>23</v>
      </c>
      <c r="D79" s="21">
        <v>750.7</v>
      </c>
      <c r="E79" s="3"/>
      <c r="F79" s="3"/>
      <c r="G79" s="3"/>
    </row>
    <row r="80" spans="1:7" x14ac:dyDescent="0.3">
      <c r="A80" s="21">
        <v>25</v>
      </c>
      <c r="B80" t="s">
        <v>40</v>
      </c>
      <c r="C80" t="s">
        <v>23</v>
      </c>
      <c r="D80" s="21">
        <v>1014</v>
      </c>
      <c r="E80" s="3"/>
      <c r="F80" s="3"/>
      <c r="G80" s="3"/>
    </row>
    <row r="81" spans="1:7" x14ac:dyDescent="0.3">
      <c r="A81" s="21">
        <v>25</v>
      </c>
      <c r="B81" t="s">
        <v>41</v>
      </c>
      <c r="C81" t="s">
        <v>23</v>
      </c>
      <c r="D81" s="21">
        <v>864.9</v>
      </c>
      <c r="E81" s="3"/>
      <c r="F81" s="3"/>
      <c r="G81" s="3"/>
    </row>
    <row r="82" spans="1:7" x14ac:dyDescent="0.3">
      <c r="A82" s="21">
        <v>25</v>
      </c>
      <c r="B82" t="s">
        <v>42</v>
      </c>
      <c r="C82" t="s">
        <v>23</v>
      </c>
      <c r="D82" s="21">
        <v>846.5</v>
      </c>
      <c r="E82" s="3"/>
      <c r="F82" s="3"/>
      <c r="G82" s="3"/>
    </row>
    <row r="83" spans="1:7" x14ac:dyDescent="0.3">
      <c r="A83" s="21">
        <v>25</v>
      </c>
      <c r="B83" t="s">
        <v>43</v>
      </c>
      <c r="C83" t="s">
        <v>23</v>
      </c>
      <c r="D83" s="21">
        <v>776.1</v>
      </c>
      <c r="E83" s="3">
        <f>AVERAGE(D83:D88)</f>
        <v>786.7833333333333</v>
      </c>
      <c r="F83" s="3">
        <f>_xlfn.STDEV.P(D83:D88)</f>
        <v>26.036731532373448</v>
      </c>
      <c r="G83" s="3">
        <f>F83*100/E83</f>
        <v>3.3092632277891134</v>
      </c>
    </row>
    <row r="84" spans="1:7" x14ac:dyDescent="0.3">
      <c r="A84" s="21">
        <v>25</v>
      </c>
      <c r="B84" t="s">
        <v>44</v>
      </c>
      <c r="C84" t="s">
        <v>23</v>
      </c>
      <c r="D84" s="21">
        <v>773.3</v>
      </c>
      <c r="E84" s="3"/>
      <c r="F84" s="3"/>
      <c r="G84" s="3"/>
    </row>
    <row r="85" spans="1:7" x14ac:dyDescent="0.3">
      <c r="A85" s="21">
        <v>25</v>
      </c>
      <c r="B85" t="s">
        <v>45</v>
      </c>
      <c r="C85" t="s">
        <v>23</v>
      </c>
      <c r="D85" s="21">
        <v>745.8</v>
      </c>
      <c r="E85" s="3"/>
      <c r="F85" s="3"/>
      <c r="G85" s="3"/>
    </row>
    <row r="86" spans="1:7" x14ac:dyDescent="0.3">
      <c r="A86" s="21">
        <v>25</v>
      </c>
      <c r="B86" t="s">
        <v>46</v>
      </c>
      <c r="C86" t="s">
        <v>23</v>
      </c>
      <c r="D86" s="21">
        <v>787.4</v>
      </c>
      <c r="E86" s="3"/>
      <c r="F86" s="3"/>
      <c r="G86" s="3"/>
    </row>
    <row r="87" spans="1:7" x14ac:dyDescent="0.3">
      <c r="A87" s="21">
        <v>25</v>
      </c>
      <c r="B87" t="s">
        <v>47</v>
      </c>
      <c r="C87" t="s">
        <v>23</v>
      </c>
      <c r="D87" s="21">
        <v>821.2</v>
      </c>
      <c r="E87" s="3"/>
      <c r="F87" s="3"/>
      <c r="G87" s="3"/>
    </row>
    <row r="88" spans="1:7" x14ac:dyDescent="0.3">
      <c r="A88" s="21">
        <v>25</v>
      </c>
      <c r="B88" t="s">
        <v>48</v>
      </c>
      <c r="C88" t="s">
        <v>23</v>
      </c>
      <c r="D88" s="21">
        <v>816.9</v>
      </c>
      <c r="E88" s="3"/>
      <c r="F88" s="3"/>
      <c r="G88" s="3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Routine Culture data</vt:lpstr>
      <vt:lpstr>Raw Cell Density data</vt:lpstr>
      <vt:lpstr>Harvesting Efficiency</vt:lpstr>
      <vt:lpstr>Cell Density data for R</vt:lpstr>
      <vt:lpstr>Fast-track Activity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ΑΛΕΞΑΝΔΡΟΣ ΚΑΝΕΛΛΟΠΟΥΛΟΣ</cp:lastModifiedBy>
  <dcterms:created xsi:type="dcterms:W3CDTF">2015-06-05T18:17:20Z</dcterms:created>
  <dcterms:modified xsi:type="dcterms:W3CDTF">2024-11-26T10:51:31Z</dcterms:modified>
</cp:coreProperties>
</file>