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 수익률\새 폴더\"/>
    </mc:Choice>
  </mc:AlternateContent>
  <xr:revisionPtr revIDLastSave="0" documentId="13_ncr:1_{E5CB5D87-EC79-4074-944A-B728420BA84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edicted" sheetId="1" r:id="rId1"/>
    <sheet name="Predicted-2018~" sheetId="5" r:id="rId2"/>
  </sheets>
  <definedNames>
    <definedName name="_xlnm._FilterDatabase" localSheetId="0" hidden="1">Predicted!$A$1:$AG$47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7" i="5" l="1"/>
  <c r="AB26" i="5"/>
  <c r="AE27" i="5"/>
  <c r="W27" i="5"/>
  <c r="T27" i="5"/>
  <c r="T26" i="5"/>
  <c r="O27" i="5"/>
  <c r="L30" i="5"/>
  <c r="J30" i="5"/>
  <c r="I30" i="5"/>
  <c r="L47" i="1"/>
  <c r="L27" i="5"/>
  <c r="L26" i="5"/>
  <c r="AB29" i="5" l="1"/>
  <c r="T29" i="5"/>
  <c r="L29" i="5"/>
  <c r="AE20" i="5"/>
  <c r="AF20" i="5" s="1"/>
  <c r="AB20" i="5"/>
  <c r="AD20" i="5" s="1"/>
  <c r="W20" i="5"/>
  <c r="X20" i="5" s="1"/>
  <c r="T20" i="5"/>
  <c r="V20" i="5" s="1"/>
  <c r="O20" i="5"/>
  <c r="Q20" i="5" s="1"/>
  <c r="L20" i="5"/>
  <c r="M20" i="5" s="1"/>
  <c r="AE19" i="5"/>
  <c r="AF19" i="5" s="1"/>
  <c r="AB19" i="5"/>
  <c r="AD19" i="5" s="1"/>
  <c r="W19" i="5"/>
  <c r="Y19" i="5" s="1"/>
  <c r="T19" i="5"/>
  <c r="V19" i="5" s="1"/>
  <c r="O19" i="5"/>
  <c r="P19" i="5" s="1"/>
  <c r="N19" i="5"/>
  <c r="L19" i="5"/>
  <c r="M19" i="5" s="1"/>
  <c r="AE18" i="5"/>
  <c r="AG18" i="5" s="1"/>
  <c r="AB18" i="5"/>
  <c r="AD18" i="5" s="1"/>
  <c r="Y18" i="5"/>
  <c r="W18" i="5"/>
  <c r="X18" i="5" s="1"/>
  <c r="T18" i="5"/>
  <c r="V18" i="5" s="1"/>
  <c r="Q18" i="5"/>
  <c r="O18" i="5"/>
  <c r="P18" i="5" s="1"/>
  <c r="L18" i="5"/>
  <c r="M18" i="5" s="1"/>
  <c r="AE17" i="5"/>
  <c r="AF17" i="5" s="1"/>
  <c r="AB17" i="5"/>
  <c r="AC17" i="5" s="1"/>
  <c r="W17" i="5"/>
  <c r="X17" i="5" s="1"/>
  <c r="T17" i="5"/>
  <c r="V17" i="5" s="1"/>
  <c r="O17" i="5"/>
  <c r="Q17" i="5" s="1"/>
  <c r="L17" i="5"/>
  <c r="N17" i="5" s="1"/>
  <c r="AE16" i="5"/>
  <c r="AF16" i="5" s="1"/>
  <c r="AB16" i="5"/>
  <c r="AD16" i="5" s="1"/>
  <c r="W16" i="5"/>
  <c r="Y16" i="5" s="1"/>
  <c r="T16" i="5"/>
  <c r="V16" i="5" s="1"/>
  <c r="O16" i="5"/>
  <c r="Q16" i="5" s="1"/>
  <c r="L16" i="5"/>
  <c r="N16" i="5" s="1"/>
  <c r="AE15" i="5"/>
  <c r="AF15" i="5" s="1"/>
  <c r="AB15" i="5"/>
  <c r="AD15" i="5" s="1"/>
  <c r="Y15" i="5"/>
  <c r="W15" i="5"/>
  <c r="X15" i="5" s="1"/>
  <c r="V15" i="5"/>
  <c r="U15" i="5"/>
  <c r="T15" i="5"/>
  <c r="O15" i="5"/>
  <c r="Q15" i="5" s="1"/>
  <c r="L15" i="5"/>
  <c r="N15" i="5" s="1"/>
  <c r="AE14" i="5"/>
  <c r="AF14" i="5" s="1"/>
  <c r="AB14" i="5"/>
  <c r="AC14" i="5" s="1"/>
  <c r="W14" i="5"/>
  <c r="Y14" i="5" s="1"/>
  <c r="T14" i="5"/>
  <c r="V14" i="5" s="1"/>
  <c r="O14" i="5"/>
  <c r="Q14" i="5" s="1"/>
  <c r="L14" i="5"/>
  <c r="N14" i="5" s="1"/>
  <c r="AE13" i="5"/>
  <c r="AF13" i="5" s="1"/>
  <c r="AB13" i="5"/>
  <c r="AD13" i="5" s="1"/>
  <c r="W13" i="5"/>
  <c r="X13" i="5" s="1"/>
  <c r="T13" i="5"/>
  <c r="V13" i="5" s="1"/>
  <c r="O13" i="5"/>
  <c r="P13" i="5" s="1"/>
  <c r="L13" i="5"/>
  <c r="N13" i="5" s="1"/>
  <c r="AE12" i="5"/>
  <c r="AG12" i="5" s="1"/>
  <c r="AD12" i="5"/>
  <c r="AC12" i="5"/>
  <c r="AB12" i="5"/>
  <c r="W12" i="5"/>
  <c r="X12" i="5" s="1"/>
  <c r="T12" i="5"/>
  <c r="U12" i="5" s="1"/>
  <c r="O12" i="5"/>
  <c r="P12" i="5" s="1"/>
  <c r="N12" i="5"/>
  <c r="L12" i="5"/>
  <c r="M12" i="5" s="1"/>
  <c r="AE11" i="5"/>
  <c r="AG11" i="5" s="1"/>
  <c r="AB11" i="5"/>
  <c r="AD11" i="5" s="1"/>
  <c r="W11" i="5"/>
  <c r="Y11" i="5" s="1"/>
  <c r="T11" i="5"/>
  <c r="V11" i="5" s="1"/>
  <c r="O11" i="5"/>
  <c r="P11" i="5" s="1"/>
  <c r="N11" i="5"/>
  <c r="L11" i="5"/>
  <c r="M11" i="5" s="1"/>
  <c r="AE10" i="5"/>
  <c r="AF10" i="5" s="1"/>
  <c r="AB10" i="5"/>
  <c r="AD10" i="5" s="1"/>
  <c r="W10" i="5"/>
  <c r="Y10" i="5" s="1"/>
  <c r="T10" i="5"/>
  <c r="V10" i="5" s="1"/>
  <c r="O10" i="5"/>
  <c r="Q10" i="5" s="1"/>
  <c r="L10" i="5"/>
  <c r="N10" i="5" s="1"/>
  <c r="AE9" i="5"/>
  <c r="AG9" i="5" s="1"/>
  <c r="AB9" i="5"/>
  <c r="AC9" i="5" s="1"/>
  <c r="W9" i="5"/>
  <c r="X9" i="5" s="1"/>
  <c r="T9" i="5"/>
  <c r="V9" i="5" s="1"/>
  <c r="O9" i="5"/>
  <c r="Q9" i="5" s="1"/>
  <c r="L9" i="5"/>
  <c r="N9" i="5" s="1"/>
  <c r="AE8" i="5"/>
  <c r="AG8" i="5" s="1"/>
  <c r="AB8" i="5"/>
  <c r="AD8" i="5" s="1"/>
  <c r="W8" i="5"/>
  <c r="X8" i="5" s="1"/>
  <c r="T8" i="5"/>
  <c r="U8" i="5" s="1"/>
  <c r="O8" i="5"/>
  <c r="P8" i="5" s="1"/>
  <c r="L8" i="5"/>
  <c r="N8" i="5" s="1"/>
  <c r="AE7" i="5"/>
  <c r="AG7" i="5" s="1"/>
  <c r="AB7" i="5"/>
  <c r="AD7" i="5" s="1"/>
  <c r="W7" i="5"/>
  <c r="Y7" i="5" s="1"/>
  <c r="T7" i="5"/>
  <c r="V7" i="5" s="1"/>
  <c r="O7" i="5"/>
  <c r="Q7" i="5" s="1"/>
  <c r="L7" i="5"/>
  <c r="M7" i="5" s="1"/>
  <c r="AE6" i="5"/>
  <c r="AF6" i="5" s="1"/>
  <c r="AB6" i="5"/>
  <c r="AD6" i="5" s="1"/>
  <c r="W6" i="5"/>
  <c r="Y6" i="5" s="1"/>
  <c r="T6" i="5"/>
  <c r="V6" i="5" s="1"/>
  <c r="O6" i="5"/>
  <c r="Q6" i="5" s="1"/>
  <c r="L6" i="5"/>
  <c r="N6" i="5" s="1"/>
  <c r="AE5" i="5"/>
  <c r="AF5" i="5" s="1"/>
  <c r="AB5" i="5"/>
  <c r="AC5" i="5" s="1"/>
  <c r="W5" i="5"/>
  <c r="X5" i="5" s="1"/>
  <c r="T5" i="5"/>
  <c r="V5" i="5" s="1"/>
  <c r="O5" i="5"/>
  <c r="Q5" i="5" s="1"/>
  <c r="L5" i="5"/>
  <c r="N5" i="5" s="1"/>
  <c r="AE4" i="5"/>
  <c r="AG4" i="5" s="1"/>
  <c r="AB4" i="5"/>
  <c r="AD4" i="5" s="1"/>
  <c r="W4" i="5"/>
  <c r="Y4" i="5" s="1"/>
  <c r="T4" i="5"/>
  <c r="U4" i="5" s="1"/>
  <c r="O4" i="5"/>
  <c r="P4" i="5" s="1"/>
  <c r="L4" i="5"/>
  <c r="N4" i="5" s="1"/>
  <c r="AE3" i="5"/>
  <c r="AG3" i="5" s="1"/>
  <c r="AB3" i="5"/>
  <c r="AD3" i="5" s="1"/>
  <c r="W3" i="5"/>
  <c r="Y3" i="5" s="1"/>
  <c r="T3" i="5"/>
  <c r="V3" i="5" s="1"/>
  <c r="O3" i="5"/>
  <c r="P3" i="5" s="1"/>
  <c r="L3" i="5"/>
  <c r="M3" i="5" s="1"/>
  <c r="AE2" i="5"/>
  <c r="AF2" i="5" s="1"/>
  <c r="AB2" i="5"/>
  <c r="AD2" i="5" s="1"/>
  <c r="W2" i="5"/>
  <c r="Y2" i="5" s="1"/>
  <c r="T2" i="5"/>
  <c r="V2" i="5" s="1"/>
  <c r="O2" i="5"/>
  <c r="Q2" i="5" s="1"/>
  <c r="L2" i="5"/>
  <c r="N2" i="5" s="1"/>
  <c r="AG15" i="5" l="1"/>
  <c r="N7" i="5"/>
  <c r="AG20" i="5"/>
  <c r="AG14" i="5"/>
  <c r="N3" i="5"/>
  <c r="V4" i="5"/>
  <c r="AD5" i="5"/>
  <c r="AD27" i="5" s="1"/>
  <c r="Q12" i="5"/>
  <c r="AF12" i="5"/>
  <c r="AD17" i="5"/>
  <c r="N20" i="5"/>
  <c r="AF11" i="5"/>
  <c r="V12" i="5"/>
  <c r="V27" i="5" s="1"/>
  <c r="P14" i="5"/>
  <c r="P17" i="5"/>
  <c r="X19" i="5"/>
  <c r="V8" i="5"/>
  <c r="U16" i="5"/>
  <c r="AD9" i="5"/>
  <c r="Q13" i="5"/>
  <c r="N18" i="5"/>
  <c r="U20" i="5"/>
  <c r="M16" i="5"/>
  <c r="AG19" i="5"/>
  <c r="AD14" i="5"/>
  <c r="AG16" i="5"/>
  <c r="P2" i="5"/>
  <c r="X3" i="5"/>
  <c r="AF4" i="5"/>
  <c r="P6" i="5"/>
  <c r="X7" i="5"/>
  <c r="Q8" i="5"/>
  <c r="AF8" i="5"/>
  <c r="P10" i="5"/>
  <c r="AG10" i="5"/>
  <c r="X11" i="5"/>
  <c r="U13" i="5"/>
  <c r="X14" i="5"/>
  <c r="M15" i="5"/>
  <c r="AC16" i="5"/>
  <c r="AF18" i="5"/>
  <c r="M14" i="5"/>
  <c r="P16" i="5"/>
  <c r="Q4" i="5"/>
  <c r="AG6" i="5"/>
  <c r="Y9" i="5"/>
  <c r="U17" i="5"/>
  <c r="AG2" i="5"/>
  <c r="Y5" i="5"/>
  <c r="Y13" i="5"/>
  <c r="M2" i="5"/>
  <c r="AC2" i="5"/>
  <c r="U3" i="5"/>
  <c r="M4" i="5"/>
  <c r="AC4" i="5"/>
  <c r="U5" i="5"/>
  <c r="M6" i="5"/>
  <c r="AC6" i="5"/>
  <c r="U7" i="5"/>
  <c r="M8" i="5"/>
  <c r="AC8" i="5"/>
  <c r="U9" i="5"/>
  <c r="M10" i="5"/>
  <c r="M27" i="5" s="1"/>
  <c r="AC10" i="5"/>
  <c r="U11" i="5"/>
  <c r="AC13" i="5"/>
  <c r="Y17" i="5"/>
  <c r="AC18" i="5"/>
  <c r="AE30" i="5"/>
  <c r="X4" i="5"/>
  <c r="P7" i="5"/>
  <c r="AF9" i="5"/>
  <c r="P15" i="5"/>
  <c r="X16" i="5"/>
  <c r="U2" i="5"/>
  <c r="Q3" i="5"/>
  <c r="AC3" i="5"/>
  <c r="M5" i="5"/>
  <c r="AG5" i="5"/>
  <c r="U6" i="5"/>
  <c r="AC7" i="5"/>
  <c r="Y8" i="5"/>
  <c r="M9" i="5"/>
  <c r="U10" i="5"/>
  <c r="Q11" i="5"/>
  <c r="AC11" i="5"/>
  <c r="Y12" i="5"/>
  <c r="M13" i="5"/>
  <c r="AG13" i="5"/>
  <c r="U14" i="5"/>
  <c r="AC15" i="5"/>
  <c r="M17" i="5"/>
  <c r="AG17" i="5"/>
  <c r="U18" i="5"/>
  <c r="Q19" i="5"/>
  <c r="AC19" i="5"/>
  <c r="Y20" i="5"/>
  <c r="O30" i="5"/>
  <c r="P20" i="5"/>
  <c r="T30" i="5"/>
  <c r="U19" i="5"/>
  <c r="AC20" i="5"/>
  <c r="W30" i="5"/>
  <c r="X2" i="5"/>
  <c r="AF3" i="5"/>
  <c r="P5" i="5"/>
  <c r="X6" i="5"/>
  <c r="AF7" i="5"/>
  <c r="P9" i="5"/>
  <c r="X10" i="5"/>
  <c r="AB30" i="5"/>
  <c r="P27" i="5"/>
  <c r="AE37" i="1"/>
  <c r="AG37" i="1" s="1"/>
  <c r="AE36" i="1"/>
  <c r="AG36" i="1" s="1"/>
  <c r="AE35" i="1"/>
  <c r="AG35" i="1" s="1"/>
  <c r="AE34" i="1"/>
  <c r="AG34" i="1" s="1"/>
  <c r="AE33" i="1"/>
  <c r="AG33" i="1" s="1"/>
  <c r="AE32" i="1"/>
  <c r="AG32" i="1" s="1"/>
  <c r="AE31" i="1"/>
  <c r="AG31" i="1" s="1"/>
  <c r="AE30" i="1"/>
  <c r="AG30" i="1" s="1"/>
  <c r="AE29" i="1"/>
  <c r="AG29" i="1" s="1"/>
  <c r="AE28" i="1"/>
  <c r="AG28" i="1" s="1"/>
  <c r="AE27" i="1"/>
  <c r="AG27" i="1" s="1"/>
  <c r="AE26" i="1"/>
  <c r="AG26" i="1" s="1"/>
  <c r="AE25" i="1"/>
  <c r="AG25" i="1" s="1"/>
  <c r="AE24" i="1"/>
  <c r="AG24" i="1" s="1"/>
  <c r="AE23" i="1"/>
  <c r="AF23" i="1" s="1"/>
  <c r="AE22" i="1"/>
  <c r="AG22" i="1" s="1"/>
  <c r="AE21" i="1"/>
  <c r="AF21" i="1" s="1"/>
  <c r="AE20" i="1"/>
  <c r="AG20" i="1" s="1"/>
  <c r="AE19" i="1"/>
  <c r="AG19" i="1" s="1"/>
  <c r="AE18" i="1"/>
  <c r="AG18" i="1" s="1"/>
  <c r="AE17" i="1"/>
  <c r="AG17" i="1" s="1"/>
  <c r="AE16" i="1"/>
  <c r="AG16" i="1" s="1"/>
  <c r="AE15" i="1"/>
  <c r="AG15" i="1" s="1"/>
  <c r="AE14" i="1"/>
  <c r="AF14" i="1" s="1"/>
  <c r="AE13" i="1"/>
  <c r="AG13" i="1" s="1"/>
  <c r="AE12" i="1"/>
  <c r="AG12" i="1" s="1"/>
  <c r="AE11" i="1"/>
  <c r="AG11" i="1" s="1"/>
  <c r="AE10" i="1"/>
  <c r="AG10" i="1" s="1"/>
  <c r="AE9" i="1"/>
  <c r="AG9" i="1" s="1"/>
  <c r="AE8" i="1"/>
  <c r="AG8" i="1" s="1"/>
  <c r="AE7" i="1"/>
  <c r="AG7" i="1" s="1"/>
  <c r="AE6" i="1"/>
  <c r="AF6" i="1" s="1"/>
  <c r="AE5" i="1"/>
  <c r="AG5" i="1" s="1"/>
  <c r="AE4" i="1"/>
  <c r="AG4" i="1" s="1"/>
  <c r="AE3" i="1"/>
  <c r="AG3" i="1" s="1"/>
  <c r="AE2" i="1"/>
  <c r="AF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AB2" i="1"/>
  <c r="T2" i="1"/>
  <c r="T3" i="1"/>
  <c r="AB46" i="1"/>
  <c r="AB37" i="1"/>
  <c r="AD37" i="1" s="1"/>
  <c r="AB36" i="1"/>
  <c r="AD36" i="1" s="1"/>
  <c r="AB35" i="1"/>
  <c r="AD35" i="1" s="1"/>
  <c r="AB34" i="1"/>
  <c r="AC34" i="1" s="1"/>
  <c r="AB33" i="1"/>
  <c r="AD33" i="1" s="1"/>
  <c r="AB32" i="1"/>
  <c r="AD32" i="1" s="1"/>
  <c r="AB31" i="1"/>
  <c r="AD31" i="1" s="1"/>
  <c r="AB30" i="1"/>
  <c r="AC30" i="1" s="1"/>
  <c r="AB29" i="1"/>
  <c r="AC29" i="1" s="1"/>
  <c r="AB28" i="1"/>
  <c r="AD28" i="1" s="1"/>
  <c r="AB27" i="1"/>
  <c r="AC27" i="1" s="1"/>
  <c r="AB26" i="1"/>
  <c r="AC26" i="1" s="1"/>
  <c r="AB25" i="1"/>
  <c r="AD25" i="1" s="1"/>
  <c r="AB24" i="1"/>
  <c r="AD24" i="1" s="1"/>
  <c r="AB23" i="1"/>
  <c r="AD23" i="1" s="1"/>
  <c r="AB22" i="1"/>
  <c r="AC22" i="1" s="1"/>
  <c r="AB21" i="1"/>
  <c r="AC21" i="1" s="1"/>
  <c r="AB20" i="1"/>
  <c r="AD20" i="1" s="1"/>
  <c r="AB19" i="1"/>
  <c r="AD19" i="1" s="1"/>
  <c r="AB18" i="1"/>
  <c r="AC18" i="1" s="1"/>
  <c r="AB17" i="1"/>
  <c r="AC17" i="1" s="1"/>
  <c r="AB16" i="1"/>
  <c r="AD16" i="1" s="1"/>
  <c r="AB15" i="1"/>
  <c r="AD15" i="1" s="1"/>
  <c r="AB14" i="1"/>
  <c r="AC14" i="1" s="1"/>
  <c r="AB13" i="1"/>
  <c r="AD13" i="1" s="1"/>
  <c r="AB12" i="1"/>
  <c r="AD12" i="1" s="1"/>
  <c r="AB11" i="1"/>
  <c r="AD11" i="1" s="1"/>
  <c r="AB10" i="1"/>
  <c r="AC10" i="1" s="1"/>
  <c r="AB9" i="1"/>
  <c r="AD9" i="1" s="1"/>
  <c r="AB8" i="1"/>
  <c r="AD8" i="1" s="1"/>
  <c r="AB7" i="1"/>
  <c r="AD7" i="1" s="1"/>
  <c r="AB6" i="1"/>
  <c r="AC6" i="1" s="1"/>
  <c r="AB5" i="1"/>
  <c r="AB4" i="1"/>
  <c r="AD4" i="1" s="1"/>
  <c r="AB3" i="1"/>
  <c r="AC3" i="1" s="1"/>
  <c r="J4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L36" i="1"/>
  <c r="T46" i="1"/>
  <c r="L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2" i="1"/>
  <c r="AC27" i="5" l="1"/>
  <c r="AB28" i="5" s="1"/>
  <c r="N27" i="5"/>
  <c r="L28" i="5" s="1"/>
  <c r="Y27" i="5"/>
  <c r="U27" i="5"/>
  <c r="T28" i="5" s="1"/>
  <c r="Q27" i="5"/>
  <c r="O28" i="5" s="1"/>
  <c r="AF27" i="5"/>
  <c r="X27" i="5"/>
  <c r="W28" i="5" s="1"/>
  <c r="AG27" i="5"/>
  <c r="AE28" i="5" s="1"/>
  <c r="AF35" i="1"/>
  <c r="AD3" i="1"/>
  <c r="AD10" i="1"/>
  <c r="AF15" i="1"/>
  <c r="AG23" i="1"/>
  <c r="AD30" i="1"/>
  <c r="AC19" i="1"/>
  <c r="AC31" i="1"/>
  <c r="AF31" i="1"/>
  <c r="AC15" i="1"/>
  <c r="AC11" i="1"/>
  <c r="AC23" i="1"/>
  <c r="AC7" i="1"/>
  <c r="AD26" i="1"/>
  <c r="AD27" i="1"/>
  <c r="AF27" i="1"/>
  <c r="AC35" i="1"/>
  <c r="AB44" i="1"/>
  <c r="AF11" i="1"/>
  <c r="AF5" i="1"/>
  <c r="AF19" i="1"/>
  <c r="AF3" i="1"/>
  <c r="AD6" i="1"/>
  <c r="AD14" i="1"/>
  <c r="AD18" i="1"/>
  <c r="AD22" i="1"/>
  <c r="AD34" i="1"/>
  <c r="AF29" i="1"/>
  <c r="AF13" i="1"/>
  <c r="AF37" i="1"/>
  <c r="AG21" i="1"/>
  <c r="AF7" i="1"/>
  <c r="AF25" i="1"/>
  <c r="AF9" i="1"/>
  <c r="AF17" i="1"/>
  <c r="AF33" i="1"/>
  <c r="AD2" i="1"/>
  <c r="AC5" i="1"/>
  <c r="AC13" i="1"/>
  <c r="AC25" i="1"/>
  <c r="AC33" i="1"/>
  <c r="AC37" i="1"/>
  <c r="AF10" i="1"/>
  <c r="AD17" i="1"/>
  <c r="AF18" i="1"/>
  <c r="AD21" i="1"/>
  <c r="AF22" i="1"/>
  <c r="AF26" i="1"/>
  <c r="AD29" i="1"/>
  <c r="AF30" i="1"/>
  <c r="AF34" i="1"/>
  <c r="AE44" i="1"/>
  <c r="AG2" i="1"/>
  <c r="AC4" i="1"/>
  <c r="AG6" i="1"/>
  <c r="AC8" i="1"/>
  <c r="AC12" i="1"/>
  <c r="AG14" i="1"/>
  <c r="AC16" i="1"/>
  <c r="AC20" i="1"/>
  <c r="AC24" i="1"/>
  <c r="AC28" i="1"/>
  <c r="AC32" i="1"/>
  <c r="AC36" i="1"/>
  <c r="AC9" i="1"/>
  <c r="AD5" i="1"/>
  <c r="AF4" i="1"/>
  <c r="AF8" i="1"/>
  <c r="AF12" i="1"/>
  <c r="AF16" i="1"/>
  <c r="AF20" i="1"/>
  <c r="AF24" i="1"/>
  <c r="AF28" i="1"/>
  <c r="AF32" i="1"/>
  <c r="AF36" i="1"/>
  <c r="AB43" i="1"/>
  <c r="AC2" i="1"/>
  <c r="U2" i="1"/>
  <c r="X2" i="1"/>
  <c r="U3" i="1"/>
  <c r="X3" i="1"/>
  <c r="V4" i="1"/>
  <c r="Y4" i="1"/>
  <c r="V5" i="1"/>
  <c r="X5" i="1"/>
  <c r="U6" i="1"/>
  <c r="X6" i="1"/>
  <c r="V7" i="1"/>
  <c r="U7" i="1"/>
  <c r="X7" i="1"/>
  <c r="U8" i="1"/>
  <c r="Y8" i="1"/>
  <c r="U9" i="1"/>
  <c r="X9" i="1"/>
  <c r="U10" i="1"/>
  <c r="X10" i="1"/>
  <c r="Y10" i="1"/>
  <c r="U11" i="1"/>
  <c r="X11" i="1"/>
  <c r="U12" i="1"/>
  <c r="Y12" i="1"/>
  <c r="U13" i="1"/>
  <c r="X13" i="1"/>
  <c r="U14" i="1"/>
  <c r="X14" i="1"/>
  <c r="U15" i="1"/>
  <c r="X15" i="1"/>
  <c r="U16" i="1"/>
  <c r="Y16" i="1"/>
  <c r="U17" i="1"/>
  <c r="X17" i="1"/>
  <c r="U18" i="1"/>
  <c r="X18" i="1"/>
  <c r="Y18" i="1"/>
  <c r="U19" i="1"/>
  <c r="X19" i="1"/>
  <c r="U20" i="1"/>
  <c r="Y20" i="1"/>
  <c r="U21" i="1"/>
  <c r="X21" i="1"/>
  <c r="U22" i="1"/>
  <c r="X22" i="1"/>
  <c r="U23" i="1"/>
  <c r="X23" i="1"/>
  <c r="U24" i="1"/>
  <c r="V24" i="1"/>
  <c r="Y24" i="1"/>
  <c r="U25" i="1"/>
  <c r="X25" i="1"/>
  <c r="Y25" i="1"/>
  <c r="U26" i="1"/>
  <c r="X26" i="1"/>
  <c r="V27" i="1"/>
  <c r="X27" i="1"/>
  <c r="V28" i="1"/>
  <c r="U28" i="1"/>
  <c r="Y28" i="1"/>
  <c r="U29" i="1"/>
  <c r="X29" i="1"/>
  <c r="U30" i="1"/>
  <c r="X30" i="1"/>
  <c r="V31" i="1"/>
  <c r="X31" i="1"/>
  <c r="V32" i="1"/>
  <c r="U32" i="1"/>
  <c r="Y32" i="1"/>
  <c r="U33" i="1"/>
  <c r="X33" i="1"/>
  <c r="U34" i="1"/>
  <c r="X34" i="1"/>
  <c r="V35" i="1"/>
  <c r="X35" i="1"/>
  <c r="U36" i="1"/>
  <c r="Y36" i="1"/>
  <c r="U37" i="1"/>
  <c r="X37" i="1"/>
  <c r="AD44" i="1" l="1"/>
  <c r="AG44" i="1"/>
  <c r="AF44" i="1"/>
  <c r="AC44" i="1"/>
  <c r="AB45" i="1" s="1"/>
  <c r="Y26" i="1"/>
  <c r="U4" i="1"/>
  <c r="V20" i="1"/>
  <c r="V16" i="1"/>
  <c r="Y33" i="1"/>
  <c r="Y27" i="1"/>
  <c r="V12" i="1"/>
  <c r="Y31" i="1"/>
  <c r="Y14" i="1"/>
  <c r="X8" i="1"/>
  <c r="V8" i="1"/>
  <c r="V3" i="1"/>
  <c r="Y22" i="1"/>
  <c r="U5" i="1"/>
  <c r="Y29" i="1"/>
  <c r="Y9" i="1"/>
  <c r="X4" i="1"/>
  <c r="X36" i="1"/>
  <c r="U35" i="1"/>
  <c r="X32" i="1"/>
  <c r="U31" i="1"/>
  <c r="X28" i="1"/>
  <c r="U27" i="1"/>
  <c r="X24" i="1"/>
  <c r="Y3" i="1"/>
  <c r="V36" i="1"/>
  <c r="Y34" i="1"/>
  <c r="Y30" i="1"/>
  <c r="Y6" i="1"/>
  <c r="Y21" i="1"/>
  <c r="Y19" i="1"/>
  <c r="Y17" i="1"/>
  <c r="Y15" i="1"/>
  <c r="Y13" i="1"/>
  <c r="Y11" i="1"/>
  <c r="Y37" i="1"/>
  <c r="Y35" i="1"/>
  <c r="Y2" i="1"/>
  <c r="V23" i="1"/>
  <c r="V19" i="1"/>
  <c r="V15" i="1"/>
  <c r="V11" i="1"/>
  <c r="V9" i="1"/>
  <c r="Y7" i="1"/>
  <c r="Y5" i="1"/>
  <c r="X20" i="1"/>
  <c r="X16" i="1"/>
  <c r="X12" i="1"/>
  <c r="V37" i="1"/>
  <c r="V33" i="1"/>
  <c r="V29" i="1"/>
  <c r="V25" i="1"/>
  <c r="V21" i="1"/>
  <c r="V17" i="1"/>
  <c r="V13" i="1"/>
  <c r="Y23" i="1"/>
  <c r="V34" i="1"/>
  <c r="V30" i="1"/>
  <c r="V26" i="1"/>
  <c r="V22" i="1"/>
  <c r="V18" i="1"/>
  <c r="V14" i="1"/>
  <c r="V10" i="1"/>
  <c r="V6" i="1"/>
  <c r="V2" i="1"/>
  <c r="W44" i="1"/>
  <c r="AE45" i="1" l="1"/>
  <c r="M3" i="1"/>
  <c r="P3" i="1"/>
  <c r="M4" i="1"/>
  <c r="P4" i="1"/>
  <c r="N5" i="1"/>
  <c r="P5" i="1"/>
  <c r="N6" i="1"/>
  <c r="P6" i="1"/>
  <c r="N7" i="1"/>
  <c r="P7" i="1"/>
  <c r="M8" i="1"/>
  <c r="P8" i="1"/>
  <c r="N9" i="1"/>
  <c r="P9" i="1"/>
  <c r="N10" i="1"/>
  <c r="P10" i="1"/>
  <c r="M11" i="1"/>
  <c r="P11" i="1"/>
  <c r="M12" i="1"/>
  <c r="P12" i="1"/>
  <c r="N13" i="1"/>
  <c r="P13" i="1"/>
  <c r="N14" i="1"/>
  <c r="P14" i="1"/>
  <c r="N15" i="1"/>
  <c r="P15" i="1"/>
  <c r="M16" i="1"/>
  <c r="P16" i="1"/>
  <c r="N17" i="1"/>
  <c r="Q17" i="1"/>
  <c r="N18" i="1"/>
  <c r="P18" i="1"/>
  <c r="I47" i="1"/>
  <c r="AB47" i="1" l="1"/>
  <c r="AE47" i="1"/>
  <c r="P2" i="1"/>
  <c r="O44" i="1"/>
  <c r="W47" i="1"/>
  <c r="T47" i="1"/>
  <c r="T43" i="1"/>
  <c r="T44" i="1"/>
  <c r="M2" i="1"/>
  <c r="L44" i="1"/>
  <c r="L43" i="1"/>
  <c r="Y44" i="1"/>
  <c r="M10" i="1"/>
  <c r="Q7" i="1"/>
  <c r="M7" i="1"/>
  <c r="Q16" i="1"/>
  <c r="M14" i="1"/>
  <c r="N4" i="1"/>
  <c r="N3" i="1"/>
  <c r="M18" i="1"/>
  <c r="M15" i="1"/>
  <c r="N11" i="1"/>
  <c r="Q9" i="1"/>
  <c r="M5" i="1"/>
  <c r="N2" i="1"/>
  <c r="P17" i="1"/>
  <c r="Q15" i="1"/>
  <c r="Q13" i="1"/>
  <c r="Q8" i="1"/>
  <c r="M17" i="1"/>
  <c r="M13" i="1"/>
  <c r="M6" i="1"/>
  <c r="Q11" i="1"/>
  <c r="Q4" i="1"/>
  <c r="Q12" i="1"/>
  <c r="M9" i="1"/>
  <c r="Q5" i="1"/>
  <c r="Q3" i="1"/>
  <c r="N16" i="1"/>
  <c r="N12" i="1"/>
  <c r="N8" i="1"/>
  <c r="Q18" i="1"/>
  <c r="Q14" i="1"/>
  <c r="Q10" i="1"/>
  <c r="Q6" i="1"/>
  <c r="Q2" i="1"/>
  <c r="X44" i="1" l="1"/>
  <c r="W45" i="1" s="1"/>
  <c r="V44" i="1"/>
  <c r="U44" i="1"/>
  <c r="M34" i="1"/>
  <c r="P34" i="1"/>
  <c r="N35" i="1"/>
  <c r="P35" i="1"/>
  <c r="M36" i="1"/>
  <c r="P36" i="1"/>
  <c r="M37" i="1"/>
  <c r="P37" i="1"/>
  <c r="Q33" i="1"/>
  <c r="N33" i="1"/>
  <c r="Q32" i="1"/>
  <c r="N32" i="1"/>
  <c r="Q31" i="1"/>
  <c r="N31" i="1"/>
  <c r="Q30" i="1"/>
  <c r="N30" i="1"/>
  <c r="Q29" i="1"/>
  <c r="N29" i="1"/>
  <c r="P28" i="1"/>
  <c r="N28" i="1"/>
  <c r="P27" i="1"/>
  <c r="M27" i="1"/>
  <c r="Q26" i="1"/>
  <c r="N26" i="1"/>
  <c r="Q25" i="1"/>
  <c r="N25" i="1"/>
  <c r="P24" i="1"/>
  <c r="N24" i="1"/>
  <c r="P23" i="1"/>
  <c r="N23" i="1"/>
  <c r="Q22" i="1"/>
  <c r="N22" i="1"/>
  <c r="Q21" i="1"/>
  <c r="M21" i="1"/>
  <c r="P20" i="1"/>
  <c r="N20" i="1"/>
  <c r="Q19" i="1"/>
  <c r="M19" i="1"/>
  <c r="T45" i="1" l="1"/>
  <c r="N37" i="1"/>
  <c r="P19" i="1"/>
  <c r="M35" i="1"/>
  <c r="Q28" i="1"/>
  <c r="M22" i="1"/>
  <c r="Q34" i="1"/>
  <c r="N27" i="1"/>
  <c r="M29" i="1"/>
  <c r="O47" i="1"/>
  <c r="Q20" i="1"/>
  <c r="M23" i="1"/>
  <c r="Q27" i="1"/>
  <c r="M30" i="1"/>
  <c r="N19" i="1"/>
  <c r="Q23" i="1"/>
  <c r="M26" i="1"/>
  <c r="N36" i="1"/>
  <c r="M25" i="1"/>
  <c r="Q37" i="1"/>
  <c r="Q24" i="1"/>
  <c r="M31" i="1"/>
  <c r="Q35" i="1"/>
  <c r="N34" i="1"/>
  <c r="Q36" i="1"/>
  <c r="P32" i="1"/>
  <c r="P31" i="1"/>
  <c r="M33" i="1"/>
  <c r="P26" i="1"/>
  <c r="P30" i="1"/>
  <c r="M24" i="1"/>
  <c r="M32" i="1"/>
  <c r="N21" i="1"/>
  <c r="P22" i="1"/>
  <c r="M20" i="1"/>
  <c r="M28" i="1"/>
  <c r="P21" i="1"/>
  <c r="P25" i="1"/>
  <c r="P29" i="1"/>
  <c r="P33" i="1"/>
  <c r="N44" i="1" l="1"/>
  <c r="P44" i="1"/>
  <c r="M44" i="1"/>
  <c r="Q44" i="1"/>
  <c r="L45" i="1" l="1"/>
  <c r="O45" i="1"/>
</calcChain>
</file>

<file path=xl/sharedStrings.xml><?xml version="1.0" encoding="utf-8"?>
<sst xmlns="http://schemas.openxmlformats.org/spreadsheetml/2006/main" count="108" uniqueCount="40">
  <si>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</si>
  <si>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</si>
  <si>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</si>
  <si>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</si>
  <si>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</si>
  <si>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</si>
  <si>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</si>
  <si>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</si>
  <si>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</si>
  <si>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</si>
  <si>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</si>
  <si>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</si>
  <si>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투자성공여부</t>
    <phoneticPr fontId="18" type="noConversion"/>
  </si>
  <si>
    <t>투자실패여부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</si>
  <si>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</si>
  <si>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</si>
  <si>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</si>
  <si>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</si>
  <si>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</si>
  <si>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</si>
  <si>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</si>
  <si>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</si>
  <si>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</si>
  <si>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pred</t>
  </si>
  <si>
    <t>HM3UP</t>
    <phoneticPr fontId="18" type="noConversion"/>
  </si>
  <si>
    <t>(HM3UP에 4%구매)-수익</t>
    <phoneticPr fontId="18" type="noConversion"/>
  </si>
  <si>
    <t>(HM3UP에 3%구매)-수익</t>
    <phoneticPr fontId="18" type="noConversion"/>
  </si>
  <si>
    <t>HM3UP - 3% 전략</t>
    <phoneticPr fontId="18" type="noConversion"/>
  </si>
  <si>
    <t>HM3UP이 1인 월에 대하여 월초 시가에 매수, 월 고가 상승률이 3%이상이면3% 상승가에 매도, 안되면 월종가매도</t>
    <phoneticPr fontId="18" type="noConversion"/>
  </si>
  <si>
    <t>HM3UP - 4% 전략</t>
    <phoneticPr fontId="18" type="noConversion"/>
  </si>
  <si>
    <t>HM3UP이 1인 월에 대하여 월초 시가에 매수, 월 고가 상승률이 4%이상이면4% 상승가에 매도, 안되면 월종가매도</t>
    <phoneticPr fontId="18" type="noConversion"/>
  </si>
  <si>
    <t>XGB_HM3UP_['RMFSL', 'EXCHUS', '환율평균']_28%(d=8, g=0) 사용</t>
    <phoneticPr fontId="18" type="noConversion"/>
  </si>
  <si>
    <t>XGB_HM4UP_['Volume', 'FEDFUNDS', 'USSLIND']_23%(d=7, g=0) 사용</t>
    <phoneticPr fontId="18" type="noConversion"/>
  </si>
  <si>
    <t>HM4UP</t>
    <phoneticPr fontId="18" type="noConversion"/>
  </si>
  <si>
    <t>(HM4UP에 4%구매)-수익</t>
    <phoneticPr fontId="18" type="noConversion"/>
  </si>
  <si>
    <t>HM4UP - 4% 전략</t>
    <phoneticPr fontId="18" type="noConversion"/>
  </si>
  <si>
    <t>HM4UP이 1인 월에 대하여 월초 시가에 매수, 월 고가 상승률이 4%이상이면4% 상승가에 매도, 안되면 월종가매도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</si>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</sst>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38" borderId="0" xfId="0" applyFill="1">
      <alignment vertical="center"/>
    </xf>
    <xf numFmtId="176" fontId="0" fillId="38" borderId="10" xfId="0" applyNumberFormat="1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0" fillId="0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176" fontId="20" fillId="36" borderId="10" xfId="0" applyNumberFormat="1" applyFont="1" applyFill="1" applyBorder="1">
      <alignment vertical="center"/>
    </xf>
    <xf numFmtId="0" fontId="20" fillId="36" borderId="10" xfId="0" applyFont="1" applyFill="1" applyBorder="1">
      <alignment vertical="center"/>
    </xf>
    <xf numFmtId="176" fontId="20" fillId="37" borderId="10" xfId="0" applyNumberFormat="1" applyFont="1" applyFill="1" applyBorder="1">
      <alignment vertical="center"/>
    </xf>
    <xf numFmtId="0" fontId="20" fillId="37" borderId="10" xfId="0" applyFont="1" applyFill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  <xf numFmtId="14" fontId="0" fillId="0" borderId="0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176" fontId="0" fillId="0" borderId="0" xfId="0" applyNumberFormat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quotePrefix="1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topLeftCell="U1" zoomScale="70" zoomScaleNormal="70" workbookViewId="0">
      <pane ySplit="1" topLeftCell="A2" activePane="bottomLeft" state="frozen"/>
      <selection pane="bottomLeft" activeCell="AJ17" sqref="AJ17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12</v>
      </c>
      <c r="Q1" s="4" t="s">
        <v>13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42583</v>
      </c>
      <c r="B2" s="42">
        <v>2024.709961</v>
      </c>
      <c r="C2" s="42">
        <v>2063.0900879999999</v>
      </c>
      <c r="D2" s="42">
        <v>1993</v>
      </c>
      <c r="E2" s="42">
        <v>2034.65002399999</v>
      </c>
      <c r="F2" s="42">
        <v>2034.65002399999</v>
      </c>
      <c r="G2" s="42">
        <v>38754780000</v>
      </c>
      <c r="H2" s="42">
        <v>0</v>
      </c>
      <c r="I2" s="42">
        <v>2.0962166000000001E-2</v>
      </c>
      <c r="J2" s="55">
        <v>0</v>
      </c>
      <c r="K2" s="55">
        <v>0</v>
      </c>
      <c r="L2" s="40">
        <f>IF(K2=1,IF($C2&gt;=$B2*1.03,$B2*0.03,$F2-$B2),0)</f>
        <v>0</v>
      </c>
      <c r="M2" s="41">
        <f>IF(L2&gt;0,1,0)</f>
        <v>0</v>
      </c>
      <c r="N2" s="41">
        <f>IF(L2&lt;0,1,0)</f>
        <v>0</v>
      </c>
      <c r="O2" s="4">
        <f>IF($C2&gt;=$B2*1.03,$B2*0.03,$F2-$B2)</f>
        <v>9.9400629999900048</v>
      </c>
      <c r="P2" s="4">
        <f>IF(O2&gt;0,1,0)</f>
        <v>1</v>
      </c>
      <c r="Q2" s="4">
        <f>IF(O2&lt;0,1,0)</f>
        <v>0</v>
      </c>
      <c r="R2" s="41">
        <v>0</v>
      </c>
      <c r="S2" s="41">
        <v>0</v>
      </c>
      <c r="T2" s="40">
        <f>IF(S2=1,IF($C2&gt;=$B2*1.04,$B2*0.04,$F2-$B2),0)</f>
        <v>0</v>
      </c>
      <c r="U2" s="41">
        <f>IF(T2&gt;0,1,0)</f>
        <v>0</v>
      </c>
      <c r="V2" s="41">
        <f>IF(T2&lt;0,1,0)</f>
        <v>0</v>
      </c>
      <c r="W2" s="4">
        <f>IF($C2&gt;=$B2*1.04,$B2*0.04,$F2-$B2)</f>
        <v>9.9400629999900048</v>
      </c>
      <c r="X2" s="4">
        <f>IF(W2&gt;0,1,0)</f>
        <v>1</v>
      </c>
      <c r="Y2" s="4">
        <f>IF(W2&lt;0,1,0)</f>
        <v>0</v>
      </c>
      <c r="Z2" s="55">
        <v>0</v>
      </c>
      <c r="AA2" s="55">
        <v>0</v>
      </c>
      <c r="AB2" s="45">
        <f t="shared" ref="AB2:AB37" si="0">IF(AA2=1,IF($C2&gt;=$B2*1.04,$B2*0.04,$F2-$B2),0)</f>
        <v>0</v>
      </c>
      <c r="AC2" s="44">
        <f>IF(AB2&gt;0,1,0)</f>
        <v>0</v>
      </c>
      <c r="AD2" s="44">
        <f>IF(AB2&lt;0,1,0)</f>
        <v>0</v>
      </c>
      <c r="AE2" s="4">
        <f>IF($C2&gt;=$B2*1.04,$B2*0.04,$F2-$B2)</f>
        <v>9.9400629999900048</v>
      </c>
      <c r="AF2" s="4">
        <f>IF(AE2&gt;0,1,0)</f>
        <v>1</v>
      </c>
      <c r="AG2" s="4">
        <f>IF(AE2&lt;0,1,0)</f>
        <v>0</v>
      </c>
    </row>
    <row r="3" spans="1:33" x14ac:dyDescent="0.3">
      <c r="A3" s="53">
        <v>42614</v>
      </c>
      <c r="B3" s="42">
        <v>2022.959961</v>
      </c>
      <c r="C3" s="42">
        <v>2073.889893</v>
      </c>
      <c r="D3" s="42">
        <v>1991.469971</v>
      </c>
      <c r="E3" s="42">
        <v>2043.630005</v>
      </c>
      <c r="F3" s="42">
        <v>2043.630005</v>
      </c>
      <c r="G3" s="42">
        <v>40054600000</v>
      </c>
      <c r="H3" s="42">
        <v>3.3539605E-2</v>
      </c>
      <c r="I3" s="42">
        <v>2.3877618999999999E-2</v>
      </c>
      <c r="J3" s="55">
        <v>0</v>
      </c>
      <c r="K3" s="55">
        <v>0</v>
      </c>
      <c r="L3" s="40">
        <f t="shared" ref="L3:L37" si="1">IF(K3=1,IF($C3&gt;=$B3*1.03,$B3*0.03,$F3-$B3),0)</f>
        <v>0</v>
      </c>
      <c r="M3" s="41">
        <f t="shared" ref="M3:M33" si="2">IF(L3&gt;0,1,0)</f>
        <v>0</v>
      </c>
      <c r="N3" s="41">
        <f t="shared" ref="N3:N33" si="3">IF(L3&lt;0,1,0)</f>
        <v>0</v>
      </c>
      <c r="O3" s="4">
        <f t="shared" ref="O3:O37" si="4">IF($C3&gt;=$B3*1.03,$B3*0.03,$F3-$B3)</f>
        <v>20.670043999999962</v>
      </c>
      <c r="P3" s="4">
        <f t="shared" ref="P3:P37" si="5">IF(O3&gt;0,1,0)</f>
        <v>1</v>
      </c>
      <c r="Q3" s="4">
        <f t="shared" ref="Q3:Q33" si="6">IF(O3&lt;0,1,0)</f>
        <v>0</v>
      </c>
      <c r="R3" s="41">
        <v>0</v>
      </c>
      <c r="S3" s="41">
        <v>0</v>
      </c>
      <c r="T3" s="40">
        <f>IF(S3=1,IF($C3&gt;=$B3*1.04,$B3*0.04,$F3-$B3),0)</f>
        <v>0</v>
      </c>
      <c r="U3" s="41">
        <f t="shared" ref="U3:U37" si="7">IF(T3&gt;0,1,0)</f>
        <v>0</v>
      </c>
      <c r="V3" s="41">
        <f t="shared" ref="V3:V37" si="8">IF(T3&lt;0,1,0)</f>
        <v>0</v>
      </c>
      <c r="W3" s="4">
        <f t="shared" ref="W3:W37" si="9">IF($C3&gt;=$B3*1.04,$B3*0.04,$F3-$B3)</f>
        <v>20.670043999999962</v>
      </c>
      <c r="X3" s="4">
        <f t="shared" ref="X3:X37" si="10">IF(W3&gt;0,1,0)</f>
        <v>1</v>
      </c>
      <c r="Y3" s="4">
        <f t="shared" ref="Y3:Y37" si="11">IF(W3&lt;0,1,0)</f>
        <v>0</v>
      </c>
      <c r="Z3" s="28">
        <v>0</v>
      </c>
      <c r="AA3" s="28">
        <v>1</v>
      </c>
      <c r="AB3" s="49">
        <f t="shared" si="0"/>
        <v>20.670043999999962</v>
      </c>
      <c r="AC3" s="50">
        <f t="shared" ref="AC3:AC37" si="12">IF(AB3&gt;0,1,0)</f>
        <v>1</v>
      </c>
      <c r="AD3" s="50">
        <f t="shared" ref="AD3:AD37" si="13">IF(AB3&lt;0,1,0)</f>
        <v>0</v>
      </c>
      <c r="AE3" s="4">
        <f t="shared" ref="AE3:AE37" si="14">IF($C3&gt;=$B3*1.04,$B3*0.04,$F3-$B3)</f>
        <v>20.670043999999962</v>
      </c>
      <c r="AF3" s="4">
        <f t="shared" ref="AF3:AF37" si="15">IF(AE3&gt;0,1,0)</f>
        <v>1</v>
      </c>
      <c r="AG3" s="4">
        <f t="shared" ref="AG3:AG37" si="16">IF(AE3&lt;0,1,0)</f>
        <v>0</v>
      </c>
    </row>
    <row r="4" spans="1:33" x14ac:dyDescent="0.3">
      <c r="A4" s="53">
        <v>42644</v>
      </c>
      <c r="B4" s="42">
        <v>2056.9399410000001</v>
      </c>
      <c r="C4" s="42">
        <v>2070.429932</v>
      </c>
      <c r="D4" s="42">
        <v>2002.290039</v>
      </c>
      <c r="E4" s="42">
        <v>2008.1899410000001</v>
      </c>
      <c r="F4" s="42">
        <v>2008.1899410000001</v>
      </c>
      <c r="G4" s="42">
        <v>34644850000</v>
      </c>
      <c r="H4" s="42">
        <v>-0.135059394</v>
      </c>
      <c r="I4" s="42">
        <v>7.5901469999999898E-3</v>
      </c>
      <c r="J4" s="55">
        <v>0</v>
      </c>
      <c r="K4" s="55">
        <v>0</v>
      </c>
      <c r="L4" s="40">
        <f t="shared" si="1"/>
        <v>0</v>
      </c>
      <c r="M4" s="41">
        <f t="shared" si="2"/>
        <v>0</v>
      </c>
      <c r="N4" s="41">
        <f t="shared" si="3"/>
        <v>0</v>
      </c>
      <c r="O4" s="4">
        <f t="shared" si="4"/>
        <v>-48.75</v>
      </c>
      <c r="P4" s="4">
        <f t="shared" si="5"/>
        <v>0</v>
      </c>
      <c r="Q4" s="4">
        <f t="shared" si="6"/>
        <v>1</v>
      </c>
      <c r="R4" s="41">
        <v>0</v>
      </c>
      <c r="S4" s="41">
        <v>0</v>
      </c>
      <c r="T4" s="40">
        <f t="shared" ref="T4:T37" si="17">IF(S4=1,IF($C4&gt;=$B4*1.04,$B4*0.04,$F4-$B4),0)</f>
        <v>0</v>
      </c>
      <c r="U4" s="41">
        <f t="shared" si="7"/>
        <v>0</v>
      </c>
      <c r="V4" s="41">
        <f t="shared" si="8"/>
        <v>0</v>
      </c>
      <c r="W4" s="4">
        <f t="shared" si="9"/>
        <v>-48.75</v>
      </c>
      <c r="X4" s="4">
        <f t="shared" si="10"/>
        <v>0</v>
      </c>
      <c r="Y4" s="4">
        <f t="shared" si="11"/>
        <v>1</v>
      </c>
      <c r="Z4" s="55">
        <v>0</v>
      </c>
      <c r="AA4" s="55">
        <v>0</v>
      </c>
      <c r="AB4" s="45">
        <f t="shared" si="0"/>
        <v>0</v>
      </c>
      <c r="AC4" s="44">
        <f t="shared" si="12"/>
        <v>0</v>
      </c>
      <c r="AD4" s="44">
        <f t="shared" si="13"/>
        <v>0</v>
      </c>
      <c r="AE4" s="4">
        <f t="shared" si="14"/>
        <v>-48.75</v>
      </c>
      <c r="AF4" s="4">
        <f t="shared" si="15"/>
        <v>0</v>
      </c>
      <c r="AG4" s="4">
        <f t="shared" si="16"/>
        <v>1</v>
      </c>
    </row>
    <row r="5" spans="1:33" x14ac:dyDescent="0.3">
      <c r="A5" s="53">
        <v>42675</v>
      </c>
      <c r="B5" s="42">
        <v>2003.410034</v>
      </c>
      <c r="C5" s="42">
        <v>2015.2299800000001</v>
      </c>
      <c r="D5" s="42">
        <v>1931.0699460000001</v>
      </c>
      <c r="E5" s="42">
        <v>1983.4799800000001</v>
      </c>
      <c r="F5" s="42">
        <v>1983.4799800000001</v>
      </c>
      <c r="G5" s="42">
        <v>41870720000</v>
      </c>
      <c r="H5" s="42">
        <v>0.20856981599999999</v>
      </c>
      <c r="I5" s="42">
        <v>3.9249782999999899E-2</v>
      </c>
      <c r="J5" s="28">
        <v>0</v>
      </c>
      <c r="K5" s="28">
        <v>1</v>
      </c>
      <c r="L5" s="27">
        <f t="shared" si="1"/>
        <v>-19.930053999999927</v>
      </c>
      <c r="M5" s="28">
        <f t="shared" si="2"/>
        <v>0</v>
      </c>
      <c r="N5" s="28">
        <f t="shared" si="3"/>
        <v>1</v>
      </c>
      <c r="O5" s="4">
        <f t="shared" si="4"/>
        <v>-19.930053999999927</v>
      </c>
      <c r="P5" s="4">
        <f t="shared" si="5"/>
        <v>0</v>
      </c>
      <c r="Q5" s="4">
        <f t="shared" si="6"/>
        <v>1</v>
      </c>
      <c r="R5" s="28">
        <v>0</v>
      </c>
      <c r="S5" s="28">
        <v>1</v>
      </c>
      <c r="T5" s="27">
        <f t="shared" si="17"/>
        <v>-19.930053999999927</v>
      </c>
      <c r="U5" s="28">
        <f t="shared" si="7"/>
        <v>0</v>
      </c>
      <c r="V5" s="28">
        <f t="shared" si="8"/>
        <v>1</v>
      </c>
      <c r="W5" s="4">
        <f t="shared" si="9"/>
        <v>-19.930053999999927</v>
      </c>
      <c r="X5" s="4">
        <f t="shared" si="10"/>
        <v>0</v>
      </c>
      <c r="Y5" s="4">
        <f t="shared" si="11"/>
        <v>1</v>
      </c>
      <c r="Z5" s="55">
        <v>0</v>
      </c>
      <c r="AA5" s="55">
        <v>0</v>
      </c>
      <c r="AB5" s="45">
        <f t="shared" si="0"/>
        <v>0</v>
      </c>
      <c r="AC5" s="44">
        <f t="shared" si="12"/>
        <v>0</v>
      </c>
      <c r="AD5" s="44">
        <f t="shared" si="13"/>
        <v>0</v>
      </c>
      <c r="AE5" s="4">
        <f t="shared" si="14"/>
        <v>-19.930053999999927</v>
      </c>
      <c r="AF5" s="4">
        <f t="shared" si="15"/>
        <v>0</v>
      </c>
      <c r="AG5" s="4">
        <f t="shared" si="16"/>
        <v>1</v>
      </c>
    </row>
    <row r="6" spans="1:33" x14ac:dyDescent="0.3">
      <c r="A6" s="53">
        <v>42705</v>
      </c>
      <c r="B6" s="42">
        <v>1987.4799800000001</v>
      </c>
      <c r="C6" s="42">
        <v>2053.459961</v>
      </c>
      <c r="D6" s="42">
        <v>1960.65002399999</v>
      </c>
      <c r="E6" s="42">
        <v>2026.459961</v>
      </c>
      <c r="F6" s="42">
        <v>2026.459961</v>
      </c>
      <c r="G6" s="42">
        <v>40597960000</v>
      </c>
      <c r="H6" s="42">
        <v>-3.0397376E-2</v>
      </c>
      <c r="I6" s="42">
        <v>3.5404673999999997E-2</v>
      </c>
      <c r="J6" s="34">
        <v>1</v>
      </c>
      <c r="K6" s="34">
        <v>0</v>
      </c>
      <c r="L6" s="33">
        <f t="shared" si="1"/>
        <v>0</v>
      </c>
      <c r="M6" s="34">
        <f t="shared" si="2"/>
        <v>0</v>
      </c>
      <c r="N6" s="34">
        <f t="shared" si="3"/>
        <v>0</v>
      </c>
      <c r="O6" s="4">
        <f t="shared" si="4"/>
        <v>59.624399400000001</v>
      </c>
      <c r="P6" s="4">
        <f t="shared" si="5"/>
        <v>1</v>
      </c>
      <c r="Q6" s="4">
        <f t="shared" si="6"/>
        <v>0</v>
      </c>
      <c r="R6" s="34">
        <v>1</v>
      </c>
      <c r="S6" s="34">
        <v>0</v>
      </c>
      <c r="T6" s="33">
        <f t="shared" si="17"/>
        <v>0</v>
      </c>
      <c r="U6" s="34">
        <f t="shared" si="7"/>
        <v>0</v>
      </c>
      <c r="V6" s="34">
        <f t="shared" si="8"/>
        <v>0</v>
      </c>
      <c r="W6" s="4">
        <f t="shared" si="9"/>
        <v>38.979980999999952</v>
      </c>
      <c r="X6" s="4">
        <f t="shared" si="10"/>
        <v>1</v>
      </c>
      <c r="Y6" s="4">
        <f t="shared" si="11"/>
        <v>0</v>
      </c>
      <c r="Z6" s="55">
        <v>0</v>
      </c>
      <c r="AA6" s="55">
        <v>0</v>
      </c>
      <c r="AB6" s="45">
        <f t="shared" si="0"/>
        <v>0</v>
      </c>
      <c r="AC6" s="44">
        <f t="shared" si="12"/>
        <v>0</v>
      </c>
      <c r="AD6" s="44">
        <f t="shared" si="13"/>
        <v>0</v>
      </c>
      <c r="AE6" s="4">
        <f t="shared" si="14"/>
        <v>38.979980999999952</v>
      </c>
      <c r="AF6" s="4">
        <f t="shared" si="15"/>
        <v>1</v>
      </c>
      <c r="AG6" s="4">
        <f t="shared" si="16"/>
        <v>0</v>
      </c>
    </row>
    <row r="7" spans="1:33" x14ac:dyDescent="0.3">
      <c r="A7" s="53">
        <v>42736</v>
      </c>
      <c r="B7" s="42">
        <v>2034.3100589999999</v>
      </c>
      <c r="C7" s="42">
        <v>2091.0200199999999</v>
      </c>
      <c r="D7" s="42">
        <v>2028.469971</v>
      </c>
      <c r="E7" s="42">
        <v>2067.570068</v>
      </c>
      <c r="F7" s="42">
        <v>2067.570068</v>
      </c>
      <c r="G7" s="42">
        <v>36027970000</v>
      </c>
      <c r="H7" s="42">
        <v>-0.11256698599999999</v>
      </c>
      <c r="I7" s="42">
        <v>4.4969927999999999E-2</v>
      </c>
      <c r="J7" s="55">
        <v>0</v>
      </c>
      <c r="K7" s="55">
        <v>0</v>
      </c>
      <c r="L7" s="40">
        <f t="shared" si="1"/>
        <v>0</v>
      </c>
      <c r="M7" s="41">
        <f t="shared" si="2"/>
        <v>0</v>
      </c>
      <c r="N7" s="41">
        <f t="shared" si="3"/>
        <v>0</v>
      </c>
      <c r="O7" s="4">
        <f t="shared" si="4"/>
        <v>33.260009000000082</v>
      </c>
      <c r="P7" s="4">
        <f t="shared" si="5"/>
        <v>1</v>
      </c>
      <c r="Q7" s="4">
        <f t="shared" si="6"/>
        <v>0</v>
      </c>
      <c r="R7" s="41">
        <v>0</v>
      </c>
      <c r="S7" s="41">
        <v>0</v>
      </c>
      <c r="T7" s="40">
        <f t="shared" si="17"/>
        <v>0</v>
      </c>
      <c r="U7" s="41">
        <f t="shared" si="7"/>
        <v>0</v>
      </c>
      <c r="V7" s="41">
        <f t="shared" si="8"/>
        <v>0</v>
      </c>
      <c r="W7" s="4">
        <f t="shared" si="9"/>
        <v>33.260009000000082</v>
      </c>
      <c r="X7" s="4">
        <f t="shared" si="10"/>
        <v>1</v>
      </c>
      <c r="Y7" s="4">
        <f t="shared" si="11"/>
        <v>0</v>
      </c>
      <c r="Z7" s="28">
        <v>0</v>
      </c>
      <c r="AA7" s="28">
        <v>1</v>
      </c>
      <c r="AB7" s="49">
        <f t="shared" si="0"/>
        <v>33.260009000000082</v>
      </c>
      <c r="AC7" s="50">
        <f t="shared" si="12"/>
        <v>1</v>
      </c>
      <c r="AD7" s="50">
        <f t="shared" si="13"/>
        <v>0</v>
      </c>
      <c r="AE7" s="4">
        <f t="shared" si="14"/>
        <v>33.260009000000082</v>
      </c>
      <c r="AF7" s="4">
        <f t="shared" si="15"/>
        <v>1</v>
      </c>
      <c r="AG7" s="4">
        <f t="shared" si="16"/>
        <v>0</v>
      </c>
    </row>
    <row r="8" spans="1:33" x14ac:dyDescent="0.3">
      <c r="A8" s="53">
        <v>42767</v>
      </c>
      <c r="B8" s="42">
        <v>2075.3100589999999</v>
      </c>
      <c r="C8" s="42">
        <v>2108.98999</v>
      </c>
      <c r="D8" s="42">
        <v>2052.290039</v>
      </c>
      <c r="E8" s="42">
        <v>2091.639893</v>
      </c>
      <c r="F8" s="42">
        <v>2091.639893</v>
      </c>
      <c r="G8" s="42">
        <v>36709560000</v>
      </c>
      <c r="H8" s="42">
        <v>1.8918357E-2</v>
      </c>
      <c r="I8" s="42">
        <v>3.7736316999999998E-2</v>
      </c>
      <c r="J8" s="28">
        <v>0</v>
      </c>
      <c r="K8" s="28">
        <v>1</v>
      </c>
      <c r="L8" s="27">
        <f t="shared" si="1"/>
        <v>16.329834000000119</v>
      </c>
      <c r="M8" s="28">
        <f t="shared" si="2"/>
        <v>1</v>
      </c>
      <c r="N8" s="28">
        <f t="shared" si="3"/>
        <v>0</v>
      </c>
      <c r="O8" s="4">
        <f t="shared" si="4"/>
        <v>16.329834000000119</v>
      </c>
      <c r="P8" s="4">
        <f t="shared" si="5"/>
        <v>1</v>
      </c>
      <c r="Q8" s="4">
        <f t="shared" si="6"/>
        <v>0</v>
      </c>
      <c r="R8" s="28">
        <v>0</v>
      </c>
      <c r="S8" s="28">
        <v>1</v>
      </c>
      <c r="T8" s="27">
        <f t="shared" si="17"/>
        <v>16.329834000000119</v>
      </c>
      <c r="U8" s="28">
        <f t="shared" si="7"/>
        <v>1</v>
      </c>
      <c r="V8" s="28">
        <f t="shared" si="8"/>
        <v>0</v>
      </c>
      <c r="W8" s="4">
        <f t="shared" si="9"/>
        <v>16.329834000000119</v>
      </c>
      <c r="X8" s="4">
        <f t="shared" si="10"/>
        <v>1</v>
      </c>
      <c r="Y8" s="4">
        <f t="shared" si="11"/>
        <v>0</v>
      </c>
      <c r="Z8" s="55">
        <v>0</v>
      </c>
      <c r="AA8" s="55">
        <v>0</v>
      </c>
      <c r="AB8" s="45">
        <f t="shared" si="0"/>
        <v>0</v>
      </c>
      <c r="AC8" s="44">
        <f t="shared" si="12"/>
        <v>0</v>
      </c>
      <c r="AD8" s="44">
        <f t="shared" si="13"/>
        <v>0</v>
      </c>
      <c r="AE8" s="4">
        <f t="shared" si="14"/>
        <v>16.329834000000119</v>
      </c>
      <c r="AF8" s="4">
        <f t="shared" si="15"/>
        <v>1</v>
      </c>
      <c r="AG8" s="4">
        <f t="shared" si="16"/>
        <v>0</v>
      </c>
    </row>
    <row r="9" spans="1:33" x14ac:dyDescent="0.3">
      <c r="A9" s="53">
        <v>42795</v>
      </c>
      <c r="B9" s="42">
        <v>2105.1899410000001</v>
      </c>
      <c r="C9" s="42">
        <v>2182.419922</v>
      </c>
      <c r="D9" s="42">
        <v>2067.679932</v>
      </c>
      <c r="E9" s="42">
        <v>2160.2299800000001</v>
      </c>
      <c r="F9" s="42">
        <v>2160.2299800000001</v>
      </c>
      <c r="G9" s="42">
        <v>43937720000</v>
      </c>
      <c r="H9" s="42">
        <v>0.196901298</v>
      </c>
      <c r="I9" s="42">
        <v>9.0555689999999994E-3</v>
      </c>
      <c r="J9" s="2">
        <v>1</v>
      </c>
      <c r="K9" s="2">
        <v>1</v>
      </c>
      <c r="L9" s="5">
        <f t="shared" si="1"/>
        <v>63.155698229999999</v>
      </c>
      <c r="M9" s="2">
        <f t="shared" si="2"/>
        <v>1</v>
      </c>
      <c r="N9" s="2">
        <f t="shared" si="3"/>
        <v>0</v>
      </c>
      <c r="O9" s="4">
        <f t="shared" si="4"/>
        <v>63.155698229999999</v>
      </c>
      <c r="P9" s="4">
        <f t="shared" si="5"/>
        <v>1</v>
      </c>
      <c r="Q9" s="4">
        <f t="shared" si="6"/>
        <v>0</v>
      </c>
      <c r="R9" s="2">
        <v>1</v>
      </c>
      <c r="S9" s="2">
        <v>1</v>
      </c>
      <c r="T9" s="5">
        <f t="shared" si="17"/>
        <v>55.040038999999979</v>
      </c>
      <c r="U9" s="2">
        <f t="shared" si="7"/>
        <v>1</v>
      </c>
      <c r="V9" s="2">
        <f t="shared" si="8"/>
        <v>0</v>
      </c>
      <c r="W9" s="4">
        <f t="shared" si="9"/>
        <v>55.040038999999979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0"/>
        <v>0</v>
      </c>
      <c r="AC9" s="44">
        <f t="shared" si="12"/>
        <v>0</v>
      </c>
      <c r="AD9" s="44">
        <f t="shared" si="13"/>
        <v>0</v>
      </c>
      <c r="AE9" s="4">
        <f t="shared" si="14"/>
        <v>55.040038999999979</v>
      </c>
      <c r="AF9" s="4">
        <f t="shared" si="15"/>
        <v>1</v>
      </c>
      <c r="AG9" s="4">
        <f t="shared" si="16"/>
        <v>0</v>
      </c>
    </row>
    <row r="10" spans="1:33" x14ac:dyDescent="0.3">
      <c r="A10" s="53">
        <v>42826</v>
      </c>
      <c r="B10" s="42">
        <v>2166.040039</v>
      </c>
      <c r="C10" s="42">
        <v>2217.040039</v>
      </c>
      <c r="D10" s="42">
        <v>2117.820068</v>
      </c>
      <c r="E10" s="42">
        <v>2205.4399410000001</v>
      </c>
      <c r="F10" s="42">
        <v>2205.4399410000001</v>
      </c>
      <c r="G10" s="42">
        <v>33793200000</v>
      </c>
      <c r="H10" s="42">
        <v>-0.23088407899999999</v>
      </c>
      <c r="I10" s="42">
        <v>2.6485000000000002E-2</v>
      </c>
      <c r="J10" s="28">
        <v>0</v>
      </c>
      <c r="K10" s="28">
        <v>1</v>
      </c>
      <c r="L10" s="27">
        <f t="shared" si="1"/>
        <v>39.399902000000111</v>
      </c>
      <c r="M10" s="28">
        <f t="shared" si="2"/>
        <v>1</v>
      </c>
      <c r="N10" s="28">
        <f t="shared" si="3"/>
        <v>0</v>
      </c>
      <c r="O10" s="4">
        <f t="shared" si="4"/>
        <v>39.399902000000111</v>
      </c>
      <c r="P10" s="4">
        <f t="shared" si="5"/>
        <v>1</v>
      </c>
      <c r="Q10" s="4">
        <f t="shared" si="6"/>
        <v>0</v>
      </c>
      <c r="R10" s="28">
        <v>0</v>
      </c>
      <c r="S10" s="28">
        <v>1</v>
      </c>
      <c r="T10" s="27">
        <f t="shared" si="17"/>
        <v>39.399902000000111</v>
      </c>
      <c r="U10" s="28">
        <f t="shared" si="7"/>
        <v>1</v>
      </c>
      <c r="V10" s="28">
        <f t="shared" si="8"/>
        <v>0</v>
      </c>
      <c r="W10" s="4">
        <f t="shared" si="9"/>
        <v>39.399902000000111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0"/>
        <v>0</v>
      </c>
      <c r="AC10" s="44">
        <f t="shared" si="12"/>
        <v>0</v>
      </c>
      <c r="AD10" s="44">
        <f t="shared" si="13"/>
        <v>0</v>
      </c>
      <c r="AE10" s="4">
        <f t="shared" si="14"/>
        <v>39.399902000000111</v>
      </c>
      <c r="AF10" s="4">
        <f t="shared" si="15"/>
        <v>1</v>
      </c>
      <c r="AG10" s="4">
        <f t="shared" si="16"/>
        <v>0</v>
      </c>
    </row>
    <row r="11" spans="1:33" x14ac:dyDescent="0.3">
      <c r="A11" s="53">
        <v>42856</v>
      </c>
      <c r="B11" s="42">
        <v>2213.610107</v>
      </c>
      <c r="C11" s="42">
        <v>2371.669922</v>
      </c>
      <c r="D11" s="42">
        <v>2212.8701169999999</v>
      </c>
      <c r="E11" s="42">
        <v>2347.3798829999901</v>
      </c>
      <c r="F11" s="42">
        <v>2347.3798829999901</v>
      </c>
      <c r="G11" s="42">
        <v>42285390000</v>
      </c>
      <c r="H11" s="42">
        <v>0.251298782</v>
      </c>
      <c r="I11" s="42">
        <v>2.5451774999999999E-2</v>
      </c>
      <c r="J11" s="2">
        <v>1</v>
      </c>
      <c r="K11" s="2">
        <v>1</v>
      </c>
      <c r="L11" s="5">
        <f t="shared" si="1"/>
        <v>66.40830321</v>
      </c>
      <c r="M11" s="2">
        <f t="shared" si="2"/>
        <v>1</v>
      </c>
      <c r="N11" s="2">
        <f t="shared" si="3"/>
        <v>0</v>
      </c>
      <c r="O11" s="4">
        <f t="shared" si="4"/>
        <v>66.40830321</v>
      </c>
      <c r="P11" s="4">
        <f t="shared" si="5"/>
        <v>1</v>
      </c>
      <c r="Q11" s="4">
        <f t="shared" si="6"/>
        <v>0</v>
      </c>
      <c r="R11" s="2">
        <v>1</v>
      </c>
      <c r="S11" s="2">
        <v>1</v>
      </c>
      <c r="T11" s="5">
        <f t="shared" si="17"/>
        <v>88.544404279999995</v>
      </c>
      <c r="U11" s="2">
        <f t="shared" si="7"/>
        <v>1</v>
      </c>
      <c r="V11" s="2">
        <f t="shared" si="8"/>
        <v>0</v>
      </c>
      <c r="W11" s="4">
        <f t="shared" si="9"/>
        <v>88.544404279999995</v>
      </c>
      <c r="X11" s="4">
        <f t="shared" si="10"/>
        <v>1</v>
      </c>
      <c r="Y11" s="4">
        <f t="shared" si="11"/>
        <v>0</v>
      </c>
      <c r="Z11" s="56">
        <v>1</v>
      </c>
      <c r="AA11" s="56">
        <v>0</v>
      </c>
      <c r="AB11" s="47">
        <f t="shared" si="0"/>
        <v>0</v>
      </c>
      <c r="AC11" s="48">
        <f t="shared" si="12"/>
        <v>0</v>
      </c>
      <c r="AD11" s="48">
        <f t="shared" si="13"/>
        <v>0</v>
      </c>
      <c r="AE11" s="4">
        <f t="shared" si="14"/>
        <v>88.544404279999995</v>
      </c>
      <c r="AF11" s="4">
        <f t="shared" si="15"/>
        <v>1</v>
      </c>
      <c r="AG11" s="4">
        <f t="shared" si="16"/>
        <v>0</v>
      </c>
    </row>
    <row r="12" spans="1:33" x14ac:dyDescent="0.3">
      <c r="A12" s="53">
        <v>42887</v>
      </c>
      <c r="B12" s="42">
        <v>2348.3100589999999</v>
      </c>
      <c r="C12" s="42">
        <v>2402.8000489999999</v>
      </c>
      <c r="D12" s="42">
        <v>2335.6298829999901</v>
      </c>
      <c r="E12" s="42">
        <v>2391.790039</v>
      </c>
      <c r="F12" s="42">
        <v>2391.790039</v>
      </c>
      <c r="G12" s="42">
        <v>48689910000</v>
      </c>
      <c r="H12" s="42">
        <v>0.15145940499999999</v>
      </c>
      <c r="I12" s="42">
        <v>2.0236785E-2</v>
      </c>
      <c r="J12" s="28">
        <v>0</v>
      </c>
      <c r="K12" s="28">
        <v>1</v>
      </c>
      <c r="L12" s="27">
        <f t="shared" si="1"/>
        <v>43.479980000000069</v>
      </c>
      <c r="M12" s="28">
        <f t="shared" si="2"/>
        <v>1</v>
      </c>
      <c r="N12" s="28">
        <f t="shared" si="3"/>
        <v>0</v>
      </c>
      <c r="O12" s="4">
        <f t="shared" si="4"/>
        <v>43.479980000000069</v>
      </c>
      <c r="P12" s="4">
        <f t="shared" si="5"/>
        <v>1</v>
      </c>
      <c r="Q12" s="4">
        <f t="shared" si="6"/>
        <v>0</v>
      </c>
      <c r="R12" s="28">
        <v>0</v>
      </c>
      <c r="S12" s="28">
        <v>1</v>
      </c>
      <c r="T12" s="27">
        <f t="shared" si="17"/>
        <v>43.479980000000069</v>
      </c>
      <c r="U12" s="28">
        <f t="shared" si="7"/>
        <v>1</v>
      </c>
      <c r="V12" s="28">
        <f t="shared" si="8"/>
        <v>0</v>
      </c>
      <c r="W12" s="4">
        <f t="shared" si="9"/>
        <v>43.479980000000069</v>
      </c>
      <c r="X12" s="4">
        <f t="shared" si="10"/>
        <v>1</v>
      </c>
      <c r="Y12" s="4">
        <f t="shared" si="11"/>
        <v>0</v>
      </c>
      <c r="Z12" s="55">
        <v>0</v>
      </c>
      <c r="AA12" s="55">
        <v>0</v>
      </c>
      <c r="AB12" s="45">
        <f t="shared" si="0"/>
        <v>0</v>
      </c>
      <c r="AC12" s="44">
        <f t="shared" si="12"/>
        <v>0</v>
      </c>
      <c r="AD12" s="44">
        <f t="shared" si="13"/>
        <v>0</v>
      </c>
      <c r="AE12" s="4">
        <f t="shared" si="14"/>
        <v>43.479980000000069</v>
      </c>
      <c r="AF12" s="4">
        <f t="shared" si="15"/>
        <v>1</v>
      </c>
      <c r="AG12" s="4">
        <f t="shared" si="16"/>
        <v>0</v>
      </c>
    </row>
    <row r="13" spans="1:33" x14ac:dyDescent="0.3">
      <c r="A13" s="53">
        <v>42917</v>
      </c>
      <c r="B13" s="42">
        <v>2397.6599120000001</v>
      </c>
      <c r="C13" s="42">
        <v>2453.169922</v>
      </c>
      <c r="D13" s="42">
        <v>2372.830078</v>
      </c>
      <c r="E13" s="42">
        <v>2402.709961</v>
      </c>
      <c r="F13" s="42">
        <v>2402.709961</v>
      </c>
      <c r="G13" s="42">
        <v>36063120000</v>
      </c>
      <c r="H13" s="42">
        <v>-0.25933073200000001</v>
      </c>
      <c r="I13" s="42">
        <v>4.6579668999999997E-2</v>
      </c>
      <c r="J13" s="28">
        <v>0</v>
      </c>
      <c r="K13" s="28">
        <v>1</v>
      </c>
      <c r="L13" s="27">
        <f t="shared" si="1"/>
        <v>5.0500489999999445</v>
      </c>
      <c r="M13" s="28">
        <f t="shared" si="2"/>
        <v>1</v>
      </c>
      <c r="N13" s="28">
        <f t="shared" si="3"/>
        <v>0</v>
      </c>
      <c r="O13" s="4">
        <f t="shared" si="4"/>
        <v>5.0500489999999445</v>
      </c>
      <c r="P13" s="4">
        <f t="shared" si="5"/>
        <v>1</v>
      </c>
      <c r="Q13" s="4">
        <f t="shared" si="6"/>
        <v>0</v>
      </c>
      <c r="R13" s="28">
        <v>0</v>
      </c>
      <c r="S13" s="28">
        <v>1</v>
      </c>
      <c r="T13" s="27">
        <f t="shared" si="17"/>
        <v>5.0500489999999445</v>
      </c>
      <c r="U13" s="28">
        <f t="shared" si="7"/>
        <v>1</v>
      </c>
      <c r="V13" s="28">
        <f t="shared" si="8"/>
        <v>0</v>
      </c>
      <c r="W13" s="4">
        <f t="shared" si="9"/>
        <v>5.0500489999999445</v>
      </c>
      <c r="X13" s="4">
        <f t="shared" si="10"/>
        <v>1</v>
      </c>
      <c r="Y13" s="4">
        <f t="shared" si="11"/>
        <v>0</v>
      </c>
      <c r="Z13" s="55">
        <v>0</v>
      </c>
      <c r="AA13" s="55">
        <v>0</v>
      </c>
      <c r="AB13" s="45">
        <f t="shared" si="0"/>
        <v>0</v>
      </c>
      <c r="AC13" s="44">
        <f t="shared" si="12"/>
        <v>0</v>
      </c>
      <c r="AD13" s="44">
        <f t="shared" si="13"/>
        <v>0</v>
      </c>
      <c r="AE13" s="4">
        <f t="shared" si="14"/>
        <v>5.0500489999999445</v>
      </c>
      <c r="AF13" s="4">
        <f t="shared" si="15"/>
        <v>1</v>
      </c>
      <c r="AG13" s="4">
        <f t="shared" si="16"/>
        <v>0</v>
      </c>
    </row>
    <row r="14" spans="1:33" x14ac:dyDescent="0.3">
      <c r="A14" s="53">
        <v>42948</v>
      </c>
      <c r="B14" s="42">
        <v>2397.1201169999999</v>
      </c>
      <c r="C14" s="42">
        <v>2434.469971</v>
      </c>
      <c r="D14" s="42">
        <v>2310.1999510000001</v>
      </c>
      <c r="E14" s="42">
        <v>2363.1899410000001</v>
      </c>
      <c r="F14" s="42">
        <v>2363.1899410000001</v>
      </c>
      <c r="G14" s="42">
        <v>41236800000</v>
      </c>
      <c r="H14" s="42">
        <v>0.143461797</v>
      </c>
      <c r="I14" s="42">
        <v>9.9039980000000007E-3</v>
      </c>
      <c r="J14" s="55">
        <v>0</v>
      </c>
      <c r="K14" s="55">
        <v>0</v>
      </c>
      <c r="L14" s="40">
        <f t="shared" si="1"/>
        <v>0</v>
      </c>
      <c r="M14" s="41">
        <f t="shared" si="2"/>
        <v>0</v>
      </c>
      <c r="N14" s="41">
        <f t="shared" si="3"/>
        <v>0</v>
      </c>
      <c r="O14" s="4">
        <f t="shared" si="4"/>
        <v>-33.930175999999847</v>
      </c>
      <c r="P14" s="4">
        <f t="shared" si="5"/>
        <v>0</v>
      </c>
      <c r="Q14" s="4">
        <f t="shared" si="6"/>
        <v>1</v>
      </c>
      <c r="R14" s="41">
        <v>0</v>
      </c>
      <c r="S14" s="41">
        <v>0</v>
      </c>
      <c r="T14" s="40">
        <f t="shared" si="17"/>
        <v>0</v>
      </c>
      <c r="U14" s="41">
        <f t="shared" si="7"/>
        <v>0</v>
      </c>
      <c r="V14" s="41">
        <f t="shared" si="8"/>
        <v>0</v>
      </c>
      <c r="W14" s="4">
        <f t="shared" si="9"/>
        <v>-33.930175999999847</v>
      </c>
      <c r="X14" s="4">
        <f t="shared" si="10"/>
        <v>0</v>
      </c>
      <c r="Y14" s="4">
        <f t="shared" si="11"/>
        <v>1</v>
      </c>
      <c r="Z14" s="55">
        <v>0</v>
      </c>
      <c r="AA14" s="55">
        <v>0</v>
      </c>
      <c r="AB14" s="45">
        <f t="shared" si="0"/>
        <v>0</v>
      </c>
      <c r="AC14" s="44">
        <f t="shared" si="12"/>
        <v>0</v>
      </c>
      <c r="AD14" s="44">
        <f t="shared" si="13"/>
        <v>0</v>
      </c>
      <c r="AE14" s="4">
        <f t="shared" si="14"/>
        <v>-33.930175999999847</v>
      </c>
      <c r="AF14" s="4">
        <f t="shared" si="15"/>
        <v>0</v>
      </c>
      <c r="AG14" s="4">
        <f t="shared" si="16"/>
        <v>1</v>
      </c>
    </row>
    <row r="15" spans="1:33" x14ac:dyDescent="0.3">
      <c r="A15" s="53">
        <v>42979</v>
      </c>
      <c r="B15" s="42">
        <v>2367.4499510000001</v>
      </c>
      <c r="C15" s="42">
        <v>2429.1201169999999</v>
      </c>
      <c r="D15" s="42">
        <v>2314.3100589999999</v>
      </c>
      <c r="E15" s="42">
        <v>2394.469971</v>
      </c>
      <c r="F15" s="42">
        <v>2394.469971</v>
      </c>
      <c r="G15" s="42">
        <v>38177120000</v>
      </c>
      <c r="H15" s="42">
        <v>-7.4197804000000006E-2</v>
      </c>
      <c r="I15" s="42">
        <v>8.6632389999999997E-3</v>
      </c>
      <c r="J15" s="28">
        <v>0</v>
      </c>
      <c r="K15" s="28">
        <v>1</v>
      </c>
      <c r="L15" s="27">
        <f t="shared" si="1"/>
        <v>27.020019999999931</v>
      </c>
      <c r="M15" s="28">
        <f t="shared" si="2"/>
        <v>1</v>
      </c>
      <c r="N15" s="28">
        <f t="shared" si="3"/>
        <v>0</v>
      </c>
      <c r="O15" s="4">
        <f t="shared" si="4"/>
        <v>27.020019999999931</v>
      </c>
      <c r="P15" s="4">
        <f t="shared" si="5"/>
        <v>1</v>
      </c>
      <c r="Q15" s="4">
        <f t="shared" si="6"/>
        <v>0</v>
      </c>
      <c r="R15" s="28">
        <v>0</v>
      </c>
      <c r="S15" s="28">
        <v>1</v>
      </c>
      <c r="T15" s="27">
        <f t="shared" si="17"/>
        <v>27.020019999999931</v>
      </c>
      <c r="U15" s="28">
        <f t="shared" si="7"/>
        <v>1</v>
      </c>
      <c r="V15" s="28">
        <f t="shared" si="8"/>
        <v>0</v>
      </c>
      <c r="W15" s="4">
        <f t="shared" si="9"/>
        <v>27.020019999999931</v>
      </c>
      <c r="X15" s="4">
        <f t="shared" si="10"/>
        <v>1</v>
      </c>
      <c r="Y15" s="4">
        <f t="shared" si="11"/>
        <v>0</v>
      </c>
      <c r="Z15" s="28">
        <v>0</v>
      </c>
      <c r="AA15" s="28">
        <v>1</v>
      </c>
      <c r="AB15" s="49">
        <f t="shared" si="0"/>
        <v>27.020019999999931</v>
      </c>
      <c r="AC15" s="50">
        <f t="shared" si="12"/>
        <v>1</v>
      </c>
      <c r="AD15" s="50">
        <f t="shared" si="13"/>
        <v>0</v>
      </c>
      <c r="AE15" s="4">
        <f t="shared" si="14"/>
        <v>27.020019999999931</v>
      </c>
      <c r="AF15" s="4">
        <f t="shared" si="15"/>
        <v>1</v>
      </c>
      <c r="AG15" s="4">
        <f t="shared" si="16"/>
        <v>0</v>
      </c>
    </row>
    <row r="16" spans="1:33" x14ac:dyDescent="0.3">
      <c r="A16" s="53">
        <v>43009</v>
      </c>
      <c r="B16" s="42">
        <v>2425.6298829999901</v>
      </c>
      <c r="C16" s="42">
        <v>2528.320068</v>
      </c>
      <c r="D16" s="42">
        <v>2421.1000979999999</v>
      </c>
      <c r="E16" s="42">
        <v>2523.429932</v>
      </c>
      <c r="F16" s="42">
        <v>2523.429932</v>
      </c>
      <c r="G16" s="42">
        <v>41421370000</v>
      </c>
      <c r="H16" s="42">
        <v>8.4978909000000005E-2</v>
      </c>
      <c r="I16" s="42">
        <v>3.5608218999999899E-2</v>
      </c>
      <c r="J16" s="2">
        <v>1</v>
      </c>
      <c r="K16" s="2">
        <v>1</v>
      </c>
      <c r="L16" s="5">
        <f t="shared" si="1"/>
        <v>72.768896489999705</v>
      </c>
      <c r="M16" s="2">
        <f t="shared" si="2"/>
        <v>1</v>
      </c>
      <c r="N16" s="2">
        <f t="shared" si="3"/>
        <v>0</v>
      </c>
      <c r="O16" s="4">
        <f t="shared" si="4"/>
        <v>72.768896489999705</v>
      </c>
      <c r="P16" s="4">
        <f t="shared" si="5"/>
        <v>1</v>
      </c>
      <c r="Q16" s="4">
        <f t="shared" si="6"/>
        <v>0</v>
      </c>
      <c r="R16" s="2">
        <v>1</v>
      </c>
      <c r="S16" s="2">
        <v>1</v>
      </c>
      <c r="T16" s="5">
        <f t="shared" si="17"/>
        <v>97.025195319999611</v>
      </c>
      <c r="U16" s="2">
        <f t="shared" si="7"/>
        <v>1</v>
      </c>
      <c r="V16" s="2">
        <f t="shared" si="8"/>
        <v>0</v>
      </c>
      <c r="W16" s="4">
        <f t="shared" si="9"/>
        <v>97.025195319999611</v>
      </c>
      <c r="X16" s="4">
        <f t="shared" si="10"/>
        <v>1</v>
      </c>
      <c r="Y16" s="4">
        <f t="shared" si="11"/>
        <v>0</v>
      </c>
      <c r="Z16" s="2">
        <v>1</v>
      </c>
      <c r="AA16" s="2">
        <v>1</v>
      </c>
      <c r="AB16" s="51">
        <f t="shared" si="0"/>
        <v>97.025195319999611</v>
      </c>
      <c r="AC16" s="52">
        <f t="shared" si="12"/>
        <v>1</v>
      </c>
      <c r="AD16" s="52">
        <f t="shared" si="13"/>
        <v>0</v>
      </c>
      <c r="AE16" s="4">
        <f t="shared" si="14"/>
        <v>97.025195319999611</v>
      </c>
      <c r="AF16" s="4">
        <f t="shared" si="15"/>
        <v>1</v>
      </c>
      <c r="AG16" s="4">
        <f t="shared" si="16"/>
        <v>0</v>
      </c>
    </row>
    <row r="17" spans="1:33" x14ac:dyDescent="0.3">
      <c r="A17" s="53">
        <v>43040</v>
      </c>
      <c r="B17" s="42">
        <v>2535.969971</v>
      </c>
      <c r="C17" s="42">
        <v>2561.6298829999901</v>
      </c>
      <c r="D17" s="42">
        <v>2474.280029</v>
      </c>
      <c r="E17" s="42">
        <v>2476.3701169999999</v>
      </c>
      <c r="F17" s="42">
        <v>2476.3701169999999</v>
      </c>
      <c r="G17" s="42">
        <v>41870380000</v>
      </c>
      <c r="H17" s="42">
        <v>1.0840057E-2</v>
      </c>
      <c r="I17" s="42">
        <v>2.3014956E-2</v>
      </c>
      <c r="J17" s="55">
        <v>0</v>
      </c>
      <c r="K17" s="55">
        <v>0</v>
      </c>
      <c r="L17" s="40">
        <f t="shared" si="1"/>
        <v>0</v>
      </c>
      <c r="M17" s="41">
        <f t="shared" si="2"/>
        <v>0</v>
      </c>
      <c r="N17" s="41">
        <f t="shared" si="3"/>
        <v>0</v>
      </c>
      <c r="O17" s="4">
        <f t="shared" si="4"/>
        <v>-59.59985400000005</v>
      </c>
      <c r="P17" s="4">
        <f t="shared" si="5"/>
        <v>0</v>
      </c>
      <c r="Q17" s="4">
        <f t="shared" si="6"/>
        <v>1</v>
      </c>
      <c r="R17" s="41">
        <v>0</v>
      </c>
      <c r="S17" s="41">
        <v>0</v>
      </c>
      <c r="T17" s="40">
        <f t="shared" si="17"/>
        <v>0</v>
      </c>
      <c r="U17" s="41">
        <f t="shared" si="7"/>
        <v>0</v>
      </c>
      <c r="V17" s="41">
        <f t="shared" si="8"/>
        <v>0</v>
      </c>
      <c r="W17" s="4">
        <f t="shared" si="9"/>
        <v>-59.59985400000005</v>
      </c>
      <c r="X17" s="4">
        <f t="shared" si="10"/>
        <v>0</v>
      </c>
      <c r="Y17" s="4">
        <f t="shared" si="11"/>
        <v>1</v>
      </c>
      <c r="Z17" s="55">
        <v>0</v>
      </c>
      <c r="AA17" s="55">
        <v>0</v>
      </c>
      <c r="AB17" s="45">
        <f t="shared" si="0"/>
        <v>0</v>
      </c>
      <c r="AC17" s="44">
        <f t="shared" si="12"/>
        <v>0</v>
      </c>
      <c r="AD17" s="44">
        <f t="shared" si="13"/>
        <v>0</v>
      </c>
      <c r="AE17" s="4">
        <f t="shared" si="14"/>
        <v>-59.59985400000005</v>
      </c>
      <c r="AF17" s="4">
        <f t="shared" si="15"/>
        <v>0</v>
      </c>
      <c r="AG17" s="4">
        <f t="shared" si="16"/>
        <v>1</v>
      </c>
    </row>
    <row r="18" spans="1:33" x14ac:dyDescent="0.3">
      <c r="A18" s="53">
        <v>43070</v>
      </c>
      <c r="B18" s="42">
        <v>2488.919922</v>
      </c>
      <c r="C18" s="42">
        <v>2514.610107</v>
      </c>
      <c r="D18" s="42">
        <v>2411.4799800000001</v>
      </c>
      <c r="E18" s="42">
        <v>2467.48999</v>
      </c>
      <c r="F18" s="42">
        <v>2467.48999</v>
      </c>
      <c r="G18" s="42">
        <v>38573170000</v>
      </c>
      <c r="H18" s="42">
        <v>-7.8748030999999996E-2</v>
      </c>
      <c r="I18" s="42">
        <v>2.3356102E-2</v>
      </c>
      <c r="J18" s="55">
        <v>0</v>
      </c>
      <c r="K18" s="55">
        <v>0</v>
      </c>
      <c r="L18" s="40">
        <f t="shared" si="1"/>
        <v>0</v>
      </c>
      <c r="M18" s="41">
        <f t="shared" si="2"/>
        <v>0</v>
      </c>
      <c r="N18" s="41">
        <f t="shared" si="3"/>
        <v>0</v>
      </c>
      <c r="O18" s="4">
        <f t="shared" si="4"/>
        <v>-21.429932000000008</v>
      </c>
      <c r="P18" s="4">
        <f t="shared" si="5"/>
        <v>0</v>
      </c>
      <c r="Q18" s="4">
        <f t="shared" si="6"/>
        <v>1</v>
      </c>
      <c r="R18" s="41">
        <v>0</v>
      </c>
      <c r="S18" s="41">
        <v>0</v>
      </c>
      <c r="T18" s="40">
        <f t="shared" si="17"/>
        <v>0</v>
      </c>
      <c r="U18" s="41">
        <f t="shared" si="7"/>
        <v>0</v>
      </c>
      <c r="V18" s="41">
        <f t="shared" si="8"/>
        <v>0</v>
      </c>
      <c r="W18" s="4">
        <f t="shared" si="9"/>
        <v>-21.429932000000008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0"/>
        <v>0</v>
      </c>
      <c r="AC18" s="44">
        <f t="shared" si="12"/>
        <v>0</v>
      </c>
      <c r="AD18" s="44">
        <f t="shared" si="13"/>
        <v>0</v>
      </c>
      <c r="AE18" s="4">
        <f t="shared" si="14"/>
        <v>-21.429932000000008</v>
      </c>
      <c r="AF18" s="4">
        <f t="shared" si="15"/>
        <v>0</v>
      </c>
      <c r="AG18" s="4">
        <f t="shared" si="16"/>
        <v>1</v>
      </c>
    </row>
    <row r="19" spans="1:33" x14ac:dyDescent="0.3">
      <c r="A19" s="53">
        <v>43101</v>
      </c>
      <c r="B19" s="42">
        <v>2474.860107</v>
      </c>
      <c r="C19" s="42">
        <v>2607.1000979999999</v>
      </c>
      <c r="D19" s="42">
        <v>2465.9399410000001</v>
      </c>
      <c r="E19" s="42">
        <v>2566.459961</v>
      </c>
      <c r="F19" s="42">
        <v>2566.459961</v>
      </c>
      <c r="G19" s="42">
        <v>44405890000</v>
      </c>
      <c r="H19" s="42">
        <v>0.15121183999999999</v>
      </c>
      <c r="I19" s="42">
        <v>8.1889419000000005E-2</v>
      </c>
      <c r="J19" s="34">
        <v>1</v>
      </c>
      <c r="K19" s="34">
        <v>0</v>
      </c>
      <c r="L19" s="33">
        <f t="shared" si="1"/>
        <v>0</v>
      </c>
      <c r="M19" s="34">
        <f t="shared" si="2"/>
        <v>0</v>
      </c>
      <c r="N19" s="34">
        <f t="shared" si="3"/>
        <v>0</v>
      </c>
      <c r="O19" s="4">
        <f t="shared" si="4"/>
        <v>74.245803209999991</v>
      </c>
      <c r="P19" s="4">
        <f t="shared" si="5"/>
        <v>1</v>
      </c>
      <c r="Q19" s="4">
        <f t="shared" si="6"/>
        <v>0</v>
      </c>
      <c r="R19" s="34">
        <v>1</v>
      </c>
      <c r="S19" s="34">
        <v>0</v>
      </c>
      <c r="T19" s="33">
        <f t="shared" si="17"/>
        <v>0</v>
      </c>
      <c r="U19" s="34">
        <f t="shared" si="7"/>
        <v>0</v>
      </c>
      <c r="V19" s="34">
        <f t="shared" si="8"/>
        <v>0</v>
      </c>
      <c r="W19" s="4">
        <f t="shared" si="9"/>
        <v>98.994404279999998</v>
      </c>
      <c r="X19" s="4">
        <f t="shared" si="10"/>
        <v>1</v>
      </c>
      <c r="Y19" s="4">
        <f t="shared" si="11"/>
        <v>0</v>
      </c>
      <c r="Z19" s="56">
        <v>1</v>
      </c>
      <c r="AA19" s="56">
        <v>0</v>
      </c>
      <c r="AB19" s="47">
        <f t="shared" si="0"/>
        <v>0</v>
      </c>
      <c r="AC19" s="48">
        <f t="shared" si="12"/>
        <v>0</v>
      </c>
      <c r="AD19" s="48">
        <f t="shared" si="13"/>
        <v>0</v>
      </c>
      <c r="AE19" s="4">
        <f t="shared" si="14"/>
        <v>98.994404279999998</v>
      </c>
      <c r="AF19" s="4">
        <f t="shared" si="15"/>
        <v>1</v>
      </c>
      <c r="AG19" s="4">
        <f t="shared" si="16"/>
        <v>0</v>
      </c>
    </row>
    <row r="20" spans="1:33" x14ac:dyDescent="0.3">
      <c r="A20" s="53">
        <v>43132</v>
      </c>
      <c r="B20" s="42">
        <v>2578.9099120000001</v>
      </c>
      <c r="C20" s="42">
        <v>2583.73999</v>
      </c>
      <c r="D20" s="42">
        <v>2346.7299800000001</v>
      </c>
      <c r="E20" s="42">
        <v>2427.360107</v>
      </c>
      <c r="F20" s="42">
        <v>2427.360107</v>
      </c>
      <c r="G20" s="42">
        <v>43791970000</v>
      </c>
      <c r="H20" s="42">
        <v>-1.3825193E-2</v>
      </c>
      <c r="I20" s="42">
        <v>8.6645590000000005E-3</v>
      </c>
      <c r="J20" s="55">
        <v>0</v>
      </c>
      <c r="K20" s="55">
        <v>0</v>
      </c>
      <c r="L20" s="40">
        <f t="shared" si="1"/>
        <v>0</v>
      </c>
      <c r="M20" s="41">
        <f t="shared" si="2"/>
        <v>0</v>
      </c>
      <c r="N20" s="41">
        <f t="shared" si="3"/>
        <v>0</v>
      </c>
      <c r="O20" s="4">
        <f t="shared" si="4"/>
        <v>-151.54980500000011</v>
      </c>
      <c r="P20" s="4">
        <f t="shared" si="5"/>
        <v>0</v>
      </c>
      <c r="Q20" s="4">
        <f t="shared" si="6"/>
        <v>1</v>
      </c>
      <c r="R20" s="41">
        <v>0</v>
      </c>
      <c r="S20" s="41">
        <v>0</v>
      </c>
      <c r="T20" s="40">
        <f t="shared" si="17"/>
        <v>0</v>
      </c>
      <c r="U20" s="41">
        <f t="shared" si="7"/>
        <v>0</v>
      </c>
      <c r="V20" s="41">
        <f t="shared" si="8"/>
        <v>0</v>
      </c>
      <c r="W20" s="4">
        <f t="shared" si="9"/>
        <v>-151.54980500000011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0"/>
        <v>0</v>
      </c>
      <c r="AC20" s="44">
        <f t="shared" si="12"/>
        <v>0</v>
      </c>
      <c r="AD20" s="44">
        <f t="shared" si="13"/>
        <v>0</v>
      </c>
      <c r="AE20" s="4">
        <f t="shared" si="14"/>
        <v>-151.54980500000011</v>
      </c>
      <c r="AF20" s="4">
        <f t="shared" si="15"/>
        <v>0</v>
      </c>
      <c r="AG20" s="4">
        <f t="shared" si="16"/>
        <v>1</v>
      </c>
    </row>
    <row r="21" spans="1:33" x14ac:dyDescent="0.3">
      <c r="A21" s="53">
        <v>43160</v>
      </c>
      <c r="B21" s="42">
        <v>2406.570068</v>
      </c>
      <c r="C21" s="42">
        <v>2508.709961</v>
      </c>
      <c r="D21" s="42">
        <v>2374.8000489999999</v>
      </c>
      <c r="E21" s="42">
        <v>2445.8500979999999</v>
      </c>
      <c r="F21" s="42">
        <v>2445.8500979999999</v>
      </c>
      <c r="G21" s="42">
        <v>48355130000</v>
      </c>
      <c r="H21" s="42">
        <v>0.104200839</v>
      </c>
      <c r="I21" s="42">
        <v>4.9832642999999899E-2</v>
      </c>
      <c r="J21" s="2">
        <v>1</v>
      </c>
      <c r="K21" s="2">
        <v>1</v>
      </c>
      <c r="L21" s="5">
        <f t="shared" si="1"/>
        <v>72.19710203999999</v>
      </c>
      <c r="M21" s="2">
        <f t="shared" si="2"/>
        <v>1</v>
      </c>
      <c r="N21" s="2">
        <f t="shared" si="3"/>
        <v>0</v>
      </c>
      <c r="O21" s="4">
        <f t="shared" si="4"/>
        <v>72.19710203999999</v>
      </c>
      <c r="P21" s="4">
        <f t="shared" si="5"/>
        <v>1</v>
      </c>
      <c r="Q21" s="4">
        <f t="shared" si="6"/>
        <v>0</v>
      </c>
      <c r="R21" s="2">
        <v>1</v>
      </c>
      <c r="S21" s="2">
        <v>1</v>
      </c>
      <c r="T21" s="5">
        <f t="shared" si="17"/>
        <v>96.262802719999996</v>
      </c>
      <c r="U21" s="2">
        <f t="shared" si="7"/>
        <v>1</v>
      </c>
      <c r="V21" s="2">
        <f t="shared" si="8"/>
        <v>0</v>
      </c>
      <c r="W21" s="4">
        <f t="shared" si="9"/>
        <v>96.262802719999996</v>
      </c>
      <c r="X21" s="4">
        <f t="shared" si="10"/>
        <v>1</v>
      </c>
      <c r="Y21" s="4">
        <f t="shared" si="11"/>
        <v>0</v>
      </c>
      <c r="Z21" s="2">
        <v>1</v>
      </c>
      <c r="AA21" s="2">
        <v>1</v>
      </c>
      <c r="AB21" s="51">
        <f t="shared" si="0"/>
        <v>96.262802719999996</v>
      </c>
      <c r="AC21" s="52">
        <f t="shared" si="12"/>
        <v>1</v>
      </c>
      <c r="AD21" s="52">
        <f t="shared" si="13"/>
        <v>0</v>
      </c>
      <c r="AE21" s="4">
        <f t="shared" si="14"/>
        <v>96.262802719999996</v>
      </c>
      <c r="AF21" s="4">
        <f t="shared" si="15"/>
        <v>1</v>
      </c>
      <c r="AG21" s="4">
        <f t="shared" si="16"/>
        <v>0</v>
      </c>
    </row>
    <row r="22" spans="1:33" x14ac:dyDescent="0.3">
      <c r="A22" s="53">
        <v>43191</v>
      </c>
      <c r="B22" s="42">
        <v>2454.719971</v>
      </c>
      <c r="C22" s="42">
        <v>2515.3798829999901</v>
      </c>
      <c r="D22" s="42">
        <v>2405.9099120000001</v>
      </c>
      <c r="E22" s="42">
        <v>2515.3798829999901</v>
      </c>
      <c r="F22" s="42">
        <v>2515.3798829999901</v>
      </c>
      <c r="G22" s="42">
        <v>42932190000</v>
      </c>
      <c r="H22" s="42">
        <v>-0.112148184</v>
      </c>
      <c r="I22" s="42">
        <v>4.3244414000000002E-2</v>
      </c>
      <c r="J22" s="55">
        <v>0</v>
      </c>
      <c r="K22" s="55">
        <v>0</v>
      </c>
      <c r="L22" s="40">
        <f t="shared" si="1"/>
        <v>0</v>
      </c>
      <c r="M22" s="41">
        <f t="shared" si="2"/>
        <v>0</v>
      </c>
      <c r="N22" s="41">
        <f t="shared" si="3"/>
        <v>0</v>
      </c>
      <c r="O22" s="4">
        <f t="shared" si="4"/>
        <v>60.659911999990072</v>
      </c>
      <c r="P22" s="4">
        <f t="shared" si="5"/>
        <v>1</v>
      </c>
      <c r="Q22" s="4">
        <f t="shared" si="6"/>
        <v>0</v>
      </c>
      <c r="R22" s="41">
        <v>0</v>
      </c>
      <c r="S22" s="41">
        <v>0</v>
      </c>
      <c r="T22" s="40">
        <f t="shared" si="17"/>
        <v>0</v>
      </c>
      <c r="U22" s="41">
        <f t="shared" si="7"/>
        <v>0</v>
      </c>
      <c r="V22" s="41">
        <f t="shared" si="8"/>
        <v>0</v>
      </c>
      <c r="W22" s="4">
        <f t="shared" si="9"/>
        <v>60.659911999990072</v>
      </c>
      <c r="X22" s="4">
        <f t="shared" si="10"/>
        <v>1</v>
      </c>
      <c r="Y22" s="4">
        <f t="shared" si="11"/>
        <v>0</v>
      </c>
      <c r="Z22" s="55">
        <v>0</v>
      </c>
      <c r="AA22" s="55">
        <v>0</v>
      </c>
      <c r="AB22" s="45">
        <f t="shared" si="0"/>
        <v>0</v>
      </c>
      <c r="AC22" s="44">
        <f t="shared" si="12"/>
        <v>0</v>
      </c>
      <c r="AD22" s="44">
        <f t="shared" si="13"/>
        <v>0</v>
      </c>
      <c r="AE22" s="4">
        <f t="shared" si="14"/>
        <v>60.659911999990072</v>
      </c>
      <c r="AF22" s="4">
        <f t="shared" si="15"/>
        <v>1</v>
      </c>
      <c r="AG22" s="4">
        <f t="shared" si="16"/>
        <v>0</v>
      </c>
    </row>
    <row r="23" spans="1:33" x14ac:dyDescent="0.3">
      <c r="A23" s="53">
        <v>43221</v>
      </c>
      <c r="B23" s="42">
        <v>2515.75</v>
      </c>
      <c r="C23" s="42">
        <v>2516.570068</v>
      </c>
      <c r="D23" s="42">
        <v>2399.580078</v>
      </c>
      <c r="E23" s="42">
        <v>2423.01001</v>
      </c>
      <c r="F23" s="42">
        <v>2423.01001</v>
      </c>
      <c r="G23" s="42">
        <v>45405220000</v>
      </c>
      <c r="H23" s="42">
        <v>5.7603163999999998E-2</v>
      </c>
      <c r="I23" s="42">
        <v>6.2204677999999999E-2</v>
      </c>
      <c r="J23" s="55">
        <v>0</v>
      </c>
      <c r="K23" s="55">
        <v>0</v>
      </c>
      <c r="L23" s="40">
        <f t="shared" si="1"/>
        <v>0</v>
      </c>
      <c r="M23" s="41">
        <f t="shared" si="2"/>
        <v>0</v>
      </c>
      <c r="N23" s="41">
        <f t="shared" si="3"/>
        <v>0</v>
      </c>
      <c r="O23" s="4">
        <f t="shared" si="4"/>
        <v>-92.739990000000034</v>
      </c>
      <c r="P23" s="4">
        <f t="shared" si="5"/>
        <v>0</v>
      </c>
      <c r="Q23" s="4">
        <f t="shared" si="6"/>
        <v>1</v>
      </c>
      <c r="R23" s="41">
        <v>0</v>
      </c>
      <c r="S23" s="41">
        <v>0</v>
      </c>
      <c r="T23" s="40">
        <f t="shared" si="17"/>
        <v>0</v>
      </c>
      <c r="U23" s="41">
        <f t="shared" si="7"/>
        <v>0</v>
      </c>
      <c r="V23" s="41">
        <f t="shared" si="8"/>
        <v>0</v>
      </c>
      <c r="W23" s="4">
        <f t="shared" si="9"/>
        <v>-92.739990000000034</v>
      </c>
      <c r="X23" s="4">
        <f t="shared" si="10"/>
        <v>0</v>
      </c>
      <c r="Y23" s="4">
        <f t="shared" si="11"/>
        <v>1</v>
      </c>
      <c r="Z23" s="55">
        <v>0</v>
      </c>
      <c r="AA23" s="55">
        <v>0</v>
      </c>
      <c r="AB23" s="45">
        <f t="shared" si="0"/>
        <v>0</v>
      </c>
      <c r="AC23" s="44">
        <f t="shared" si="12"/>
        <v>0</v>
      </c>
      <c r="AD23" s="44">
        <f t="shared" si="13"/>
        <v>0</v>
      </c>
      <c r="AE23" s="4">
        <f t="shared" si="14"/>
        <v>-92.739990000000034</v>
      </c>
      <c r="AF23" s="4">
        <f t="shared" si="15"/>
        <v>0</v>
      </c>
      <c r="AG23" s="4">
        <f t="shared" si="16"/>
        <v>1</v>
      </c>
    </row>
    <row r="24" spans="1:33" x14ac:dyDescent="0.3">
      <c r="A24" s="53">
        <v>43252</v>
      </c>
      <c r="B24" s="42">
        <v>2419.6298829999901</v>
      </c>
      <c r="C24" s="42">
        <v>2479.5600589999999</v>
      </c>
      <c r="D24" s="42">
        <v>2296.389893</v>
      </c>
      <c r="E24" s="42">
        <v>2326.1298829999901</v>
      </c>
      <c r="F24" s="42">
        <v>2326.1298829999901</v>
      </c>
      <c r="G24" s="42">
        <v>48305960000</v>
      </c>
      <c r="H24" s="42">
        <v>6.3885605999999998E-2</v>
      </c>
      <c r="I24" s="42">
        <v>4.2595408000000001E-2</v>
      </c>
      <c r="J24" s="55">
        <v>0</v>
      </c>
      <c r="K24" s="55">
        <v>0</v>
      </c>
      <c r="L24" s="40">
        <f t="shared" si="1"/>
        <v>0</v>
      </c>
      <c r="M24" s="41">
        <f t="shared" si="2"/>
        <v>0</v>
      </c>
      <c r="N24" s="41">
        <f t="shared" si="3"/>
        <v>0</v>
      </c>
      <c r="O24" s="4">
        <f t="shared" si="4"/>
        <v>-93.5</v>
      </c>
      <c r="P24" s="4">
        <f t="shared" si="5"/>
        <v>0</v>
      </c>
      <c r="Q24" s="4">
        <f t="shared" si="6"/>
        <v>1</v>
      </c>
      <c r="R24" s="41">
        <v>0</v>
      </c>
      <c r="S24" s="41">
        <v>0</v>
      </c>
      <c r="T24" s="40">
        <f t="shared" si="17"/>
        <v>0</v>
      </c>
      <c r="U24" s="41">
        <f t="shared" si="7"/>
        <v>0</v>
      </c>
      <c r="V24" s="41">
        <f t="shared" si="8"/>
        <v>0</v>
      </c>
      <c r="W24" s="4">
        <f t="shared" si="9"/>
        <v>-93.5</v>
      </c>
      <c r="X24" s="4">
        <f t="shared" si="10"/>
        <v>0</v>
      </c>
      <c r="Y24" s="4">
        <f t="shared" si="11"/>
        <v>1</v>
      </c>
      <c r="Z24" s="55">
        <v>0</v>
      </c>
      <c r="AA24" s="55">
        <v>0</v>
      </c>
      <c r="AB24" s="45">
        <f t="shared" si="0"/>
        <v>0</v>
      </c>
      <c r="AC24" s="44">
        <f t="shared" si="12"/>
        <v>0</v>
      </c>
      <c r="AD24" s="44">
        <f t="shared" si="13"/>
        <v>0</v>
      </c>
      <c r="AE24" s="4">
        <f t="shared" si="14"/>
        <v>-93.5</v>
      </c>
      <c r="AF24" s="4">
        <f t="shared" si="15"/>
        <v>0</v>
      </c>
      <c r="AG24" s="4">
        <f t="shared" si="16"/>
        <v>1</v>
      </c>
    </row>
    <row r="25" spans="1:33" x14ac:dyDescent="0.3">
      <c r="A25" s="53">
        <v>43282</v>
      </c>
      <c r="B25" s="42">
        <v>2322.2299800000001</v>
      </c>
      <c r="C25" s="42">
        <v>2327.5900879999999</v>
      </c>
      <c r="D25" s="42">
        <v>2243.8999020000001</v>
      </c>
      <c r="E25" s="42">
        <v>2295.26001</v>
      </c>
      <c r="F25" s="42">
        <v>2295.26001</v>
      </c>
      <c r="G25" s="42">
        <v>38678490000</v>
      </c>
      <c r="H25" s="42">
        <v>-0.199301908</v>
      </c>
      <c r="I25" s="42">
        <v>6.4602337999999995E-2</v>
      </c>
      <c r="J25" s="55">
        <v>0</v>
      </c>
      <c r="K25" s="55">
        <v>0</v>
      </c>
      <c r="L25" s="40">
        <f t="shared" si="1"/>
        <v>0</v>
      </c>
      <c r="M25" s="41">
        <f t="shared" si="2"/>
        <v>0</v>
      </c>
      <c r="N25" s="41">
        <f t="shared" si="3"/>
        <v>0</v>
      </c>
      <c r="O25" s="4">
        <f t="shared" si="4"/>
        <v>-26.969970000000103</v>
      </c>
      <c r="P25" s="4">
        <f t="shared" si="5"/>
        <v>0</v>
      </c>
      <c r="Q25" s="4">
        <f t="shared" si="6"/>
        <v>1</v>
      </c>
      <c r="R25" s="41">
        <v>0</v>
      </c>
      <c r="S25" s="41">
        <v>0</v>
      </c>
      <c r="T25" s="40">
        <f t="shared" si="17"/>
        <v>0</v>
      </c>
      <c r="U25" s="41">
        <f t="shared" si="7"/>
        <v>0</v>
      </c>
      <c r="V25" s="41">
        <f t="shared" si="8"/>
        <v>0</v>
      </c>
      <c r="W25" s="4">
        <f t="shared" si="9"/>
        <v>-26.969970000000103</v>
      </c>
      <c r="X25" s="4">
        <f t="shared" si="10"/>
        <v>0</v>
      </c>
      <c r="Y25" s="4">
        <f t="shared" si="11"/>
        <v>1</v>
      </c>
      <c r="Z25" s="28">
        <v>0</v>
      </c>
      <c r="AA25" s="28">
        <v>1</v>
      </c>
      <c r="AB25" s="49">
        <f t="shared" si="0"/>
        <v>-26.969970000000103</v>
      </c>
      <c r="AC25" s="50">
        <f t="shared" si="12"/>
        <v>0</v>
      </c>
      <c r="AD25" s="50">
        <f t="shared" si="13"/>
        <v>1</v>
      </c>
      <c r="AE25" s="4">
        <f t="shared" si="14"/>
        <v>-26.969970000000103</v>
      </c>
      <c r="AF25" s="4">
        <f t="shared" si="15"/>
        <v>0</v>
      </c>
      <c r="AG25" s="4">
        <f t="shared" si="16"/>
        <v>1</v>
      </c>
    </row>
    <row r="26" spans="1:33" x14ac:dyDescent="0.3">
      <c r="A26" s="53">
        <v>43313</v>
      </c>
      <c r="B26" s="42">
        <v>2301.169922</v>
      </c>
      <c r="C26" s="42">
        <v>2322.8798829999901</v>
      </c>
      <c r="D26" s="42">
        <v>2218.0900879999999</v>
      </c>
      <c r="E26" s="42">
        <v>2322.8798829999901</v>
      </c>
      <c r="F26" s="42">
        <v>2322.8798829999901</v>
      </c>
      <c r="G26" s="42">
        <v>45900880000</v>
      </c>
      <c r="H26" s="42">
        <v>0.186728851</v>
      </c>
      <c r="I26" s="42">
        <v>5.6023120999999898E-2</v>
      </c>
      <c r="J26" s="55">
        <v>0</v>
      </c>
      <c r="K26" s="55">
        <v>0</v>
      </c>
      <c r="L26" s="40">
        <f t="shared" si="1"/>
        <v>0</v>
      </c>
      <c r="M26" s="41">
        <f t="shared" si="2"/>
        <v>0</v>
      </c>
      <c r="N26" s="41">
        <f t="shared" si="3"/>
        <v>0</v>
      </c>
      <c r="O26" s="4">
        <f t="shared" si="4"/>
        <v>21.709960999990017</v>
      </c>
      <c r="P26" s="4">
        <f t="shared" si="5"/>
        <v>1</v>
      </c>
      <c r="Q26" s="4">
        <f t="shared" si="6"/>
        <v>0</v>
      </c>
      <c r="R26" s="41">
        <v>0</v>
      </c>
      <c r="S26" s="41">
        <v>0</v>
      </c>
      <c r="T26" s="40">
        <f t="shared" si="17"/>
        <v>0</v>
      </c>
      <c r="U26" s="41">
        <f t="shared" si="7"/>
        <v>0</v>
      </c>
      <c r="V26" s="41">
        <f t="shared" si="8"/>
        <v>0</v>
      </c>
      <c r="W26" s="4">
        <f t="shared" si="9"/>
        <v>21.709960999990017</v>
      </c>
      <c r="X26" s="4">
        <f t="shared" si="10"/>
        <v>1</v>
      </c>
      <c r="Y26" s="4">
        <f t="shared" si="11"/>
        <v>0</v>
      </c>
      <c r="Z26" s="55">
        <v>0</v>
      </c>
      <c r="AA26" s="55">
        <v>0</v>
      </c>
      <c r="AB26" s="45">
        <f t="shared" si="0"/>
        <v>0</v>
      </c>
      <c r="AC26" s="44">
        <f t="shared" si="12"/>
        <v>0</v>
      </c>
      <c r="AD26" s="44">
        <f t="shared" si="13"/>
        <v>0</v>
      </c>
      <c r="AE26" s="4">
        <f t="shared" si="14"/>
        <v>21.709960999990017</v>
      </c>
      <c r="AF26" s="4">
        <f t="shared" si="15"/>
        <v>1</v>
      </c>
      <c r="AG26" s="4">
        <f t="shared" si="16"/>
        <v>0</v>
      </c>
    </row>
    <row r="27" spans="1:33" x14ac:dyDescent="0.3">
      <c r="A27" s="53">
        <v>43344</v>
      </c>
      <c r="B27" s="42">
        <v>2317.929932</v>
      </c>
      <c r="C27" s="42">
        <v>2356.6201169999999</v>
      </c>
      <c r="D27" s="42">
        <v>2264.8999020000001</v>
      </c>
      <c r="E27" s="42">
        <v>2343.070068</v>
      </c>
      <c r="F27" s="42">
        <v>2343.070068</v>
      </c>
      <c r="G27" s="42">
        <v>44545790000</v>
      </c>
      <c r="H27" s="42">
        <v>-2.9522092E-2</v>
      </c>
      <c r="I27" s="42">
        <v>1.9930429999999999E-3</v>
      </c>
      <c r="J27" s="55">
        <v>0</v>
      </c>
      <c r="K27" s="55">
        <v>0</v>
      </c>
      <c r="L27" s="40">
        <f t="shared" si="1"/>
        <v>0</v>
      </c>
      <c r="M27" s="41">
        <f t="shared" si="2"/>
        <v>0</v>
      </c>
      <c r="N27" s="41">
        <f t="shared" si="3"/>
        <v>0</v>
      </c>
      <c r="O27" s="4">
        <f t="shared" si="4"/>
        <v>25.140135999999984</v>
      </c>
      <c r="P27" s="4">
        <f t="shared" si="5"/>
        <v>1</v>
      </c>
      <c r="Q27" s="4">
        <f t="shared" si="6"/>
        <v>0</v>
      </c>
      <c r="R27" s="41">
        <v>0</v>
      </c>
      <c r="S27" s="41">
        <v>0</v>
      </c>
      <c r="T27" s="40">
        <f t="shared" si="17"/>
        <v>0</v>
      </c>
      <c r="U27" s="41">
        <f t="shared" si="7"/>
        <v>0</v>
      </c>
      <c r="V27" s="41">
        <f t="shared" si="8"/>
        <v>0</v>
      </c>
      <c r="W27" s="4">
        <f t="shared" si="9"/>
        <v>25.140135999999984</v>
      </c>
      <c r="X27" s="4">
        <f t="shared" si="10"/>
        <v>1</v>
      </c>
      <c r="Y27" s="4">
        <f t="shared" si="11"/>
        <v>0</v>
      </c>
      <c r="Z27" s="55">
        <v>0</v>
      </c>
      <c r="AA27" s="55">
        <v>0</v>
      </c>
      <c r="AB27" s="45">
        <f t="shared" si="0"/>
        <v>0</v>
      </c>
      <c r="AC27" s="44">
        <f t="shared" si="12"/>
        <v>0</v>
      </c>
      <c r="AD27" s="44">
        <f t="shared" si="13"/>
        <v>0</v>
      </c>
      <c r="AE27" s="4">
        <f t="shared" si="14"/>
        <v>25.140135999999984</v>
      </c>
      <c r="AF27" s="4">
        <f t="shared" si="15"/>
        <v>1</v>
      </c>
      <c r="AG27" s="4">
        <f t="shared" si="16"/>
        <v>0</v>
      </c>
    </row>
    <row r="28" spans="1:33" x14ac:dyDescent="0.3">
      <c r="A28" s="53">
        <v>43374</v>
      </c>
      <c r="B28" s="42">
        <v>2349.639893</v>
      </c>
      <c r="C28" s="42">
        <v>2352.110107</v>
      </c>
      <c r="D28" s="42">
        <v>1985.9499510000001</v>
      </c>
      <c r="E28" s="42">
        <v>2029.6899410000001</v>
      </c>
      <c r="F28" s="42">
        <v>2029.6899410000001</v>
      </c>
      <c r="G28" s="42">
        <v>61400960000</v>
      </c>
      <c r="H28" s="42">
        <v>0.378378518</v>
      </c>
      <c r="I28" s="42">
        <v>1.9625390000000001E-3</v>
      </c>
      <c r="J28" s="55">
        <v>0</v>
      </c>
      <c r="K28" s="55">
        <v>0</v>
      </c>
      <c r="L28" s="40">
        <f t="shared" si="1"/>
        <v>0</v>
      </c>
      <c r="M28" s="41">
        <f t="shared" si="2"/>
        <v>0</v>
      </c>
      <c r="N28" s="41">
        <f t="shared" si="3"/>
        <v>0</v>
      </c>
      <c r="O28" s="4">
        <f t="shared" si="4"/>
        <v>-319.94995199999994</v>
      </c>
      <c r="P28" s="4">
        <f t="shared" si="5"/>
        <v>0</v>
      </c>
      <c r="Q28" s="4">
        <f t="shared" si="6"/>
        <v>1</v>
      </c>
      <c r="R28" s="41">
        <v>0</v>
      </c>
      <c r="S28" s="41">
        <v>0</v>
      </c>
      <c r="T28" s="40">
        <f t="shared" si="17"/>
        <v>0</v>
      </c>
      <c r="U28" s="41">
        <f t="shared" si="7"/>
        <v>0</v>
      </c>
      <c r="V28" s="41">
        <f t="shared" si="8"/>
        <v>0</v>
      </c>
      <c r="W28" s="4">
        <f t="shared" si="9"/>
        <v>-319.94995199999994</v>
      </c>
      <c r="X28" s="4">
        <f t="shared" si="10"/>
        <v>0</v>
      </c>
      <c r="Y28" s="4">
        <f t="shared" si="11"/>
        <v>1</v>
      </c>
      <c r="Z28" s="55">
        <v>0</v>
      </c>
      <c r="AA28" s="55">
        <v>0</v>
      </c>
      <c r="AB28" s="45">
        <f t="shared" si="0"/>
        <v>0</v>
      </c>
      <c r="AC28" s="44">
        <f t="shared" si="12"/>
        <v>0</v>
      </c>
      <c r="AD28" s="44">
        <f t="shared" si="13"/>
        <v>0</v>
      </c>
      <c r="AE28" s="4">
        <f t="shared" si="14"/>
        <v>-319.94995199999994</v>
      </c>
      <c r="AF28" s="4">
        <f t="shared" si="15"/>
        <v>0</v>
      </c>
      <c r="AG28" s="4">
        <f t="shared" si="16"/>
        <v>1</v>
      </c>
    </row>
    <row r="29" spans="1:33" x14ac:dyDescent="0.3">
      <c r="A29" s="53">
        <v>43405</v>
      </c>
      <c r="B29" s="42">
        <v>2035.1099850000001</v>
      </c>
      <c r="C29" s="42">
        <v>2136.73999</v>
      </c>
      <c r="D29" s="42">
        <v>2023.4300539999999</v>
      </c>
      <c r="E29" s="42">
        <v>2096.860107</v>
      </c>
      <c r="F29" s="42">
        <v>2096.860107</v>
      </c>
      <c r="G29" s="42">
        <v>48560650000</v>
      </c>
      <c r="H29" s="42">
        <v>-0.20912229999999901</v>
      </c>
      <c r="I29" s="42">
        <v>3.3449287000000001E-2</v>
      </c>
      <c r="J29" s="2">
        <v>1</v>
      </c>
      <c r="K29" s="2">
        <v>1</v>
      </c>
      <c r="L29" s="5">
        <f t="shared" si="1"/>
        <v>61.053299549999998</v>
      </c>
      <c r="M29" s="2">
        <f t="shared" si="2"/>
        <v>1</v>
      </c>
      <c r="N29" s="2">
        <f t="shared" si="3"/>
        <v>0</v>
      </c>
      <c r="O29" s="4">
        <f t="shared" si="4"/>
        <v>61.053299549999998</v>
      </c>
      <c r="P29" s="4">
        <f t="shared" si="5"/>
        <v>1</v>
      </c>
      <c r="Q29" s="4">
        <f t="shared" si="6"/>
        <v>0</v>
      </c>
      <c r="R29" s="2">
        <v>1</v>
      </c>
      <c r="S29" s="2">
        <v>1</v>
      </c>
      <c r="T29" s="5">
        <f t="shared" si="17"/>
        <v>81.404399400000003</v>
      </c>
      <c r="U29" s="2">
        <f t="shared" si="7"/>
        <v>1</v>
      </c>
      <c r="V29" s="2">
        <f t="shared" si="8"/>
        <v>0</v>
      </c>
      <c r="W29" s="4">
        <f t="shared" si="9"/>
        <v>81.404399400000003</v>
      </c>
      <c r="X29" s="4">
        <f t="shared" si="10"/>
        <v>1</v>
      </c>
      <c r="Y29" s="4">
        <f t="shared" si="11"/>
        <v>0</v>
      </c>
      <c r="Z29" s="2">
        <v>1</v>
      </c>
      <c r="AA29" s="2">
        <v>1</v>
      </c>
      <c r="AB29" s="51">
        <f t="shared" si="0"/>
        <v>81.404399400000003</v>
      </c>
      <c r="AC29" s="52">
        <f t="shared" si="12"/>
        <v>1</v>
      </c>
      <c r="AD29" s="52">
        <f t="shared" si="13"/>
        <v>0</v>
      </c>
      <c r="AE29" s="4">
        <f t="shared" si="14"/>
        <v>81.404399400000003</v>
      </c>
      <c r="AF29" s="4">
        <f t="shared" si="15"/>
        <v>1</v>
      </c>
      <c r="AG29" s="4">
        <f t="shared" si="16"/>
        <v>0</v>
      </c>
    </row>
    <row r="30" spans="1:33" x14ac:dyDescent="0.3">
      <c r="A30" s="53">
        <v>43435</v>
      </c>
      <c r="B30" s="42">
        <v>2127.780029</v>
      </c>
      <c r="C30" s="42">
        <v>2136.639893</v>
      </c>
      <c r="D30" s="42">
        <v>2014.280029</v>
      </c>
      <c r="E30" s="42">
        <v>2041.040039</v>
      </c>
      <c r="F30" s="42">
        <v>2041.040039</v>
      </c>
      <c r="G30" s="42">
        <v>48808340000</v>
      </c>
      <c r="H30" s="42">
        <v>5.1006319999999999E-3</v>
      </c>
      <c r="I30" s="54">
        <v>5.0699999999999999E-5</v>
      </c>
      <c r="J30" s="28">
        <v>0</v>
      </c>
      <c r="K30" s="28">
        <v>1</v>
      </c>
      <c r="L30" s="27">
        <f t="shared" si="1"/>
        <v>-86.739990000000034</v>
      </c>
      <c r="M30" s="28">
        <f t="shared" si="2"/>
        <v>0</v>
      </c>
      <c r="N30" s="28">
        <f t="shared" si="3"/>
        <v>1</v>
      </c>
      <c r="O30" s="4">
        <f t="shared" si="4"/>
        <v>-86.739990000000034</v>
      </c>
      <c r="P30" s="4">
        <f t="shared" si="5"/>
        <v>0</v>
      </c>
      <c r="Q30" s="4">
        <f t="shared" si="6"/>
        <v>1</v>
      </c>
      <c r="R30" s="28">
        <v>0</v>
      </c>
      <c r="S30" s="28">
        <v>1</v>
      </c>
      <c r="T30" s="27">
        <f t="shared" si="17"/>
        <v>-86.739990000000034</v>
      </c>
      <c r="U30" s="28">
        <f t="shared" si="7"/>
        <v>0</v>
      </c>
      <c r="V30" s="28">
        <f t="shared" si="8"/>
        <v>1</v>
      </c>
      <c r="W30" s="4">
        <f t="shared" si="9"/>
        <v>-86.739990000000034</v>
      </c>
      <c r="X30" s="4">
        <f t="shared" si="10"/>
        <v>0</v>
      </c>
      <c r="Y30" s="4">
        <f t="shared" si="11"/>
        <v>1</v>
      </c>
      <c r="Z30" s="55">
        <v>0</v>
      </c>
      <c r="AA30" s="55">
        <v>0</v>
      </c>
      <c r="AB30" s="45">
        <f t="shared" si="0"/>
        <v>0</v>
      </c>
      <c r="AC30" s="44">
        <f t="shared" si="12"/>
        <v>0</v>
      </c>
      <c r="AD30" s="44">
        <f t="shared" si="13"/>
        <v>0</v>
      </c>
      <c r="AE30" s="4">
        <f t="shared" si="14"/>
        <v>-86.739990000000034</v>
      </c>
      <c r="AF30" s="4">
        <f t="shared" si="15"/>
        <v>0</v>
      </c>
      <c r="AG30" s="4">
        <f t="shared" si="16"/>
        <v>1</v>
      </c>
    </row>
    <row r="31" spans="1:33" x14ac:dyDescent="0.3">
      <c r="A31" s="53">
        <v>43466</v>
      </c>
      <c r="B31" s="42">
        <v>2050.5500489999999</v>
      </c>
      <c r="C31" s="42">
        <v>2222.8798829999901</v>
      </c>
      <c r="D31" s="42">
        <v>1984.530029</v>
      </c>
      <c r="E31" s="42">
        <v>2204.8500979999999</v>
      </c>
      <c r="F31" s="42">
        <v>2204.8500979999999</v>
      </c>
      <c r="G31" s="42">
        <v>49199040000</v>
      </c>
      <c r="H31" s="42">
        <v>8.0047799999999995E-3</v>
      </c>
      <c r="I31" s="42">
        <v>0.122363755</v>
      </c>
      <c r="J31" s="2">
        <v>1</v>
      </c>
      <c r="K31" s="2">
        <v>1</v>
      </c>
      <c r="L31" s="5">
        <f t="shared" si="1"/>
        <v>61.516501469999994</v>
      </c>
      <c r="M31" s="2">
        <f t="shared" si="2"/>
        <v>1</v>
      </c>
      <c r="N31" s="2">
        <f t="shared" si="3"/>
        <v>0</v>
      </c>
      <c r="O31" s="4">
        <f t="shared" si="4"/>
        <v>61.516501469999994</v>
      </c>
      <c r="P31" s="4">
        <f t="shared" si="5"/>
        <v>1</v>
      </c>
      <c r="Q31" s="4">
        <f t="shared" si="6"/>
        <v>0</v>
      </c>
      <c r="R31" s="2">
        <v>1</v>
      </c>
      <c r="S31" s="2">
        <v>1</v>
      </c>
      <c r="T31" s="5">
        <f t="shared" si="17"/>
        <v>82.022001959999997</v>
      </c>
      <c r="U31" s="2">
        <f t="shared" si="7"/>
        <v>1</v>
      </c>
      <c r="V31" s="2">
        <f t="shared" si="8"/>
        <v>0</v>
      </c>
      <c r="W31" s="4">
        <f t="shared" si="9"/>
        <v>82.022001959999997</v>
      </c>
      <c r="X31" s="4">
        <f t="shared" si="10"/>
        <v>1</v>
      </c>
      <c r="Y31" s="4">
        <f t="shared" si="11"/>
        <v>0</v>
      </c>
      <c r="Z31" s="2">
        <v>1</v>
      </c>
      <c r="AA31" s="2">
        <v>1</v>
      </c>
      <c r="AB31" s="51">
        <f t="shared" si="0"/>
        <v>82.022001959999997</v>
      </c>
      <c r="AC31" s="52">
        <f t="shared" si="12"/>
        <v>1</v>
      </c>
      <c r="AD31" s="52">
        <f t="shared" si="13"/>
        <v>0</v>
      </c>
      <c r="AE31" s="4">
        <f t="shared" si="14"/>
        <v>82.022001959999997</v>
      </c>
      <c r="AF31" s="4">
        <f t="shared" si="15"/>
        <v>1</v>
      </c>
      <c r="AG31" s="4">
        <f t="shared" si="16"/>
        <v>0</v>
      </c>
    </row>
    <row r="32" spans="1:33" x14ac:dyDescent="0.3">
      <c r="A32" s="53">
        <v>43497</v>
      </c>
      <c r="B32" s="42">
        <v>2211.929932</v>
      </c>
      <c r="C32" s="42">
        <v>2241.76001</v>
      </c>
      <c r="D32" s="42">
        <v>2167.360107</v>
      </c>
      <c r="E32" s="42">
        <v>2195.4399410000001</v>
      </c>
      <c r="F32" s="42">
        <v>2195.4399410000001</v>
      </c>
      <c r="G32" s="42">
        <v>42304540000</v>
      </c>
      <c r="H32" s="42">
        <v>-0.14013484800000001</v>
      </c>
      <c r="I32" s="42">
        <v>4.7726316999999997E-2</v>
      </c>
      <c r="J32" s="55">
        <v>0</v>
      </c>
      <c r="K32" s="55">
        <v>0</v>
      </c>
      <c r="L32" s="40">
        <f t="shared" si="1"/>
        <v>0</v>
      </c>
      <c r="M32" s="41">
        <f t="shared" si="2"/>
        <v>0</v>
      </c>
      <c r="N32" s="41">
        <f t="shared" si="3"/>
        <v>0</v>
      </c>
      <c r="O32" s="4">
        <f t="shared" si="4"/>
        <v>-16.489990999999918</v>
      </c>
      <c r="P32" s="4">
        <f t="shared" si="5"/>
        <v>0</v>
      </c>
      <c r="Q32" s="4">
        <f t="shared" si="6"/>
        <v>1</v>
      </c>
      <c r="R32" s="41">
        <v>0</v>
      </c>
      <c r="S32" s="41">
        <v>0</v>
      </c>
      <c r="T32" s="40">
        <f t="shared" si="17"/>
        <v>0</v>
      </c>
      <c r="U32" s="41">
        <f t="shared" si="7"/>
        <v>0</v>
      </c>
      <c r="V32" s="41">
        <f t="shared" si="8"/>
        <v>0</v>
      </c>
      <c r="W32" s="4">
        <f t="shared" si="9"/>
        <v>-16.489990999999918</v>
      </c>
      <c r="X32" s="4">
        <f t="shared" si="10"/>
        <v>0</v>
      </c>
      <c r="Y32" s="4">
        <f t="shared" si="11"/>
        <v>1</v>
      </c>
      <c r="Z32" s="55">
        <v>0</v>
      </c>
      <c r="AA32" s="55">
        <v>0</v>
      </c>
      <c r="AB32" s="45">
        <f t="shared" si="0"/>
        <v>0</v>
      </c>
      <c r="AC32" s="44">
        <f t="shared" si="12"/>
        <v>0</v>
      </c>
      <c r="AD32" s="44">
        <f t="shared" si="13"/>
        <v>0</v>
      </c>
      <c r="AE32" s="4">
        <f t="shared" si="14"/>
        <v>-16.489990999999918</v>
      </c>
      <c r="AF32" s="4">
        <f t="shared" si="15"/>
        <v>0</v>
      </c>
      <c r="AG32" s="4">
        <f t="shared" si="16"/>
        <v>1</v>
      </c>
    </row>
    <row r="33" spans="1:33" x14ac:dyDescent="0.3">
      <c r="A33" s="53">
        <v>43525</v>
      </c>
      <c r="B33" s="42">
        <v>2210.969971</v>
      </c>
      <c r="C33" s="42">
        <v>2216.0200199999999</v>
      </c>
      <c r="D33" s="42">
        <v>2120.929932</v>
      </c>
      <c r="E33" s="42">
        <v>2140.669922</v>
      </c>
      <c r="F33" s="42">
        <v>2140.669922</v>
      </c>
      <c r="G33" s="42">
        <v>49145540000</v>
      </c>
      <c r="H33" s="42">
        <v>0.161708412</v>
      </c>
      <c r="I33" s="42">
        <v>3.4617646000000002E-2</v>
      </c>
      <c r="J33" s="55">
        <v>0</v>
      </c>
      <c r="K33" s="55">
        <v>0</v>
      </c>
      <c r="L33" s="40">
        <f t="shared" si="1"/>
        <v>0</v>
      </c>
      <c r="M33" s="41">
        <f t="shared" si="2"/>
        <v>0</v>
      </c>
      <c r="N33" s="41">
        <f t="shared" si="3"/>
        <v>0</v>
      </c>
      <c r="O33" s="4">
        <f t="shared" si="4"/>
        <v>-70.300048999999944</v>
      </c>
      <c r="P33" s="4">
        <f t="shared" si="5"/>
        <v>0</v>
      </c>
      <c r="Q33" s="4">
        <f t="shared" si="6"/>
        <v>1</v>
      </c>
      <c r="R33" s="41">
        <v>0</v>
      </c>
      <c r="S33" s="41">
        <v>0</v>
      </c>
      <c r="T33" s="40">
        <f t="shared" si="17"/>
        <v>0</v>
      </c>
      <c r="U33" s="41">
        <f t="shared" si="7"/>
        <v>0</v>
      </c>
      <c r="V33" s="41">
        <f t="shared" si="8"/>
        <v>0</v>
      </c>
      <c r="W33" s="4">
        <f t="shared" si="9"/>
        <v>-70.300048999999944</v>
      </c>
      <c r="X33" s="4">
        <f t="shared" si="10"/>
        <v>0</v>
      </c>
      <c r="Y33" s="4">
        <f t="shared" si="11"/>
        <v>1</v>
      </c>
      <c r="Z33" s="28">
        <v>0</v>
      </c>
      <c r="AA33" s="28">
        <v>1</v>
      </c>
      <c r="AB33" s="49">
        <f t="shared" si="0"/>
        <v>-70.300048999999944</v>
      </c>
      <c r="AC33" s="50">
        <f t="shared" si="12"/>
        <v>0</v>
      </c>
      <c r="AD33" s="50">
        <f t="shared" si="13"/>
        <v>1</v>
      </c>
      <c r="AE33" s="4">
        <f t="shared" si="14"/>
        <v>-70.300048999999944</v>
      </c>
      <c r="AF33" s="4">
        <f t="shared" si="15"/>
        <v>0</v>
      </c>
      <c r="AG33" s="4">
        <f t="shared" si="16"/>
        <v>1</v>
      </c>
    </row>
    <row r="34" spans="1:33" x14ac:dyDescent="0.3">
      <c r="A34" s="53">
        <v>43556</v>
      </c>
      <c r="B34" s="42">
        <v>2153.3100589999999</v>
      </c>
      <c r="C34" s="42">
        <v>2252.0500489999999</v>
      </c>
      <c r="D34" s="42">
        <v>2153.3100589999999</v>
      </c>
      <c r="E34" s="42">
        <v>2203.5900879999999</v>
      </c>
      <c r="F34" s="42">
        <v>2203.5900879999999</v>
      </c>
      <c r="G34" s="42">
        <v>43162800000</v>
      </c>
      <c r="H34" s="42">
        <v>-0.121735156</v>
      </c>
      <c r="I34" s="42">
        <v>4.8183110999999897E-2</v>
      </c>
      <c r="J34" s="2">
        <v>1</v>
      </c>
      <c r="K34" s="2">
        <v>1</v>
      </c>
      <c r="L34" s="5">
        <f t="shared" si="1"/>
        <v>64.599301769999997</v>
      </c>
      <c r="M34" s="2">
        <f t="shared" ref="M34:M37" si="18">IF(L34&gt;0,1,0)</f>
        <v>1</v>
      </c>
      <c r="N34" s="2">
        <f t="shared" ref="N34:N37" si="19">IF(L34&lt;0,1,0)</f>
        <v>0</v>
      </c>
      <c r="O34" s="4">
        <f t="shared" si="4"/>
        <v>64.599301769999997</v>
      </c>
      <c r="P34" s="4">
        <f t="shared" si="5"/>
        <v>1</v>
      </c>
      <c r="Q34" s="4">
        <f t="shared" ref="Q34:Q37" si="20">IF(O34&lt;0,1,0)</f>
        <v>0</v>
      </c>
      <c r="R34" s="2">
        <v>1</v>
      </c>
      <c r="S34" s="2">
        <v>1</v>
      </c>
      <c r="T34" s="5">
        <f t="shared" si="17"/>
        <v>86.13240236</v>
      </c>
      <c r="U34" s="2">
        <f t="shared" si="7"/>
        <v>1</v>
      </c>
      <c r="V34" s="2">
        <f t="shared" si="8"/>
        <v>0</v>
      </c>
      <c r="W34" s="4">
        <f t="shared" si="9"/>
        <v>86.13240236</v>
      </c>
      <c r="X34" s="4">
        <f t="shared" si="10"/>
        <v>1</v>
      </c>
      <c r="Y34" s="4">
        <f t="shared" si="11"/>
        <v>0</v>
      </c>
      <c r="Z34" s="2">
        <v>1</v>
      </c>
      <c r="AA34" s="2">
        <v>1</v>
      </c>
      <c r="AB34" s="51">
        <f t="shared" si="0"/>
        <v>86.13240236</v>
      </c>
      <c r="AC34" s="52">
        <f t="shared" si="12"/>
        <v>1</v>
      </c>
      <c r="AD34" s="52">
        <f t="shared" si="13"/>
        <v>0</v>
      </c>
      <c r="AE34" s="4">
        <f t="shared" si="14"/>
        <v>86.13240236</v>
      </c>
      <c r="AF34" s="4">
        <f t="shared" si="15"/>
        <v>1</v>
      </c>
      <c r="AG34" s="4">
        <f t="shared" si="16"/>
        <v>0</v>
      </c>
    </row>
    <row r="35" spans="1:33" x14ac:dyDescent="0.3">
      <c r="A35" s="53">
        <v>43586</v>
      </c>
      <c r="B35" s="42">
        <v>2192.9399410000001</v>
      </c>
      <c r="C35" s="42">
        <v>2217.030029</v>
      </c>
      <c r="D35" s="42">
        <v>2016.25</v>
      </c>
      <c r="E35" s="42">
        <v>2041.73998999999</v>
      </c>
      <c r="F35" s="42">
        <v>2041.73998999999</v>
      </c>
      <c r="G35" s="42">
        <v>47405100000</v>
      </c>
      <c r="H35" s="42">
        <v>9.8286024E-2</v>
      </c>
      <c r="I35" s="42">
        <v>3.9075439999999998E-3</v>
      </c>
      <c r="J35" s="55">
        <v>0</v>
      </c>
      <c r="K35" s="55">
        <v>0</v>
      </c>
      <c r="L35" s="40">
        <f t="shared" si="1"/>
        <v>0</v>
      </c>
      <c r="M35" s="41">
        <f t="shared" si="18"/>
        <v>0</v>
      </c>
      <c r="N35" s="41">
        <f t="shared" si="19"/>
        <v>0</v>
      </c>
      <c r="O35" s="4">
        <f t="shared" si="4"/>
        <v>-151.19995100001006</v>
      </c>
      <c r="P35" s="4">
        <f t="shared" si="5"/>
        <v>0</v>
      </c>
      <c r="Q35" s="4">
        <f t="shared" si="20"/>
        <v>1</v>
      </c>
      <c r="R35" s="41">
        <v>0</v>
      </c>
      <c r="S35" s="41">
        <v>0</v>
      </c>
      <c r="T35" s="40">
        <f t="shared" si="17"/>
        <v>0</v>
      </c>
      <c r="U35" s="41">
        <f t="shared" si="7"/>
        <v>0</v>
      </c>
      <c r="V35" s="41">
        <f t="shared" si="8"/>
        <v>0</v>
      </c>
      <c r="W35" s="4">
        <f t="shared" si="9"/>
        <v>-151.19995100001006</v>
      </c>
      <c r="X35" s="4">
        <f t="shared" si="10"/>
        <v>0</v>
      </c>
      <c r="Y35" s="4">
        <f t="shared" si="11"/>
        <v>1</v>
      </c>
      <c r="Z35" s="55">
        <v>0</v>
      </c>
      <c r="AA35" s="55">
        <v>0</v>
      </c>
      <c r="AB35" s="45">
        <f t="shared" si="0"/>
        <v>0</v>
      </c>
      <c r="AC35" s="44">
        <f t="shared" si="12"/>
        <v>0</v>
      </c>
      <c r="AD35" s="44">
        <f t="shared" si="13"/>
        <v>0</v>
      </c>
      <c r="AE35" s="4">
        <f t="shared" si="14"/>
        <v>-151.19995100001006</v>
      </c>
      <c r="AF35" s="4">
        <f t="shared" si="15"/>
        <v>0</v>
      </c>
      <c r="AG35" s="4">
        <f t="shared" si="16"/>
        <v>1</v>
      </c>
    </row>
    <row r="36" spans="1:33" x14ac:dyDescent="0.3">
      <c r="A36" s="53">
        <v>43617</v>
      </c>
      <c r="B36" s="42">
        <v>2031.030029</v>
      </c>
      <c r="C36" s="42">
        <v>2141.2700199999999</v>
      </c>
      <c r="D36" s="42">
        <v>2029.170044</v>
      </c>
      <c r="E36" s="42">
        <v>2130.6201169999999</v>
      </c>
      <c r="F36" s="42">
        <v>2130.6201169999999</v>
      </c>
      <c r="G36" s="42">
        <v>44505410000</v>
      </c>
      <c r="H36" s="42">
        <v>-6.1168312999999898E-2</v>
      </c>
      <c r="I36" s="42">
        <v>8.7038253999999995E-2</v>
      </c>
      <c r="J36" s="2">
        <v>1</v>
      </c>
      <c r="K36" s="2">
        <v>1</v>
      </c>
      <c r="L36" s="5">
        <f>IF(K36=1,IF($C36&gt;=$B36*1.03,$B36*0.03,$F36-$B36),0)</f>
        <v>60.930900869999995</v>
      </c>
      <c r="M36" s="2">
        <f t="shared" si="18"/>
        <v>1</v>
      </c>
      <c r="N36" s="2">
        <f t="shared" si="19"/>
        <v>0</v>
      </c>
      <c r="O36" s="4">
        <f t="shared" si="4"/>
        <v>60.930900869999995</v>
      </c>
      <c r="P36" s="4">
        <f t="shared" si="5"/>
        <v>1</v>
      </c>
      <c r="Q36" s="4">
        <f t="shared" si="20"/>
        <v>0</v>
      </c>
      <c r="R36" s="2">
        <v>1</v>
      </c>
      <c r="S36" s="2">
        <v>1</v>
      </c>
      <c r="T36" s="5">
        <f t="shared" si="17"/>
        <v>81.241201160000003</v>
      </c>
      <c r="U36" s="2">
        <f t="shared" si="7"/>
        <v>1</v>
      </c>
      <c r="V36" s="2">
        <f t="shared" si="8"/>
        <v>0</v>
      </c>
      <c r="W36" s="4">
        <f t="shared" si="9"/>
        <v>81.241201160000003</v>
      </c>
      <c r="X36" s="4">
        <f t="shared" si="10"/>
        <v>1</v>
      </c>
      <c r="Y36" s="4">
        <f t="shared" si="11"/>
        <v>0</v>
      </c>
      <c r="Z36" s="2">
        <v>1</v>
      </c>
      <c r="AA36" s="2">
        <v>1</v>
      </c>
      <c r="AB36" s="51">
        <f t="shared" si="0"/>
        <v>81.241201160000003</v>
      </c>
      <c r="AC36" s="52">
        <f t="shared" si="12"/>
        <v>1</v>
      </c>
      <c r="AD36" s="52">
        <f t="shared" si="13"/>
        <v>0</v>
      </c>
      <c r="AE36" s="4">
        <f t="shared" si="14"/>
        <v>81.241201160000003</v>
      </c>
      <c r="AF36" s="4">
        <f t="shared" si="15"/>
        <v>1</v>
      </c>
      <c r="AG36" s="4">
        <f t="shared" si="16"/>
        <v>0</v>
      </c>
    </row>
    <row r="37" spans="1:33" x14ac:dyDescent="0.3">
      <c r="A37" s="53">
        <v>43647</v>
      </c>
      <c r="B37" s="42">
        <v>2147.23999</v>
      </c>
      <c r="C37" s="42">
        <v>2147.23999</v>
      </c>
      <c r="D37" s="42">
        <v>2052.030029</v>
      </c>
      <c r="E37" s="42">
        <v>2066.26001</v>
      </c>
      <c r="F37" s="42">
        <v>2066.26001</v>
      </c>
      <c r="G37" s="42">
        <v>2208900000</v>
      </c>
      <c r="H37" s="42">
        <v>-0.95036783199999997</v>
      </c>
      <c r="I37" s="42">
        <v>5.6471699999999995E-4</v>
      </c>
      <c r="J37" s="28">
        <v>0</v>
      </c>
      <c r="K37" s="28">
        <v>1</v>
      </c>
      <c r="L37" s="27">
        <f t="shared" si="1"/>
        <v>-80.979980000000069</v>
      </c>
      <c r="M37" s="28">
        <f t="shared" si="18"/>
        <v>0</v>
      </c>
      <c r="N37" s="28">
        <f t="shared" si="19"/>
        <v>1</v>
      </c>
      <c r="O37" s="4">
        <f t="shared" si="4"/>
        <v>-80.979980000000069</v>
      </c>
      <c r="P37" s="4">
        <f t="shared" si="5"/>
        <v>0</v>
      </c>
      <c r="Q37" s="4">
        <f t="shared" si="20"/>
        <v>1</v>
      </c>
      <c r="R37" s="28">
        <v>0</v>
      </c>
      <c r="S37" s="28">
        <v>1</v>
      </c>
      <c r="T37" s="27">
        <f t="shared" si="17"/>
        <v>-80.979980000000069</v>
      </c>
      <c r="U37" s="28">
        <f t="shared" si="7"/>
        <v>0</v>
      </c>
      <c r="V37" s="28">
        <f t="shared" si="8"/>
        <v>1</v>
      </c>
      <c r="W37" s="4">
        <f t="shared" si="9"/>
        <v>-80.979980000000069</v>
      </c>
      <c r="X37" s="4">
        <f t="shared" si="10"/>
        <v>0</v>
      </c>
      <c r="Y37" s="4">
        <f t="shared" si="11"/>
        <v>1</v>
      </c>
      <c r="Z37" s="55">
        <v>0</v>
      </c>
      <c r="AA37" s="55">
        <v>0</v>
      </c>
      <c r="AB37" s="45">
        <f t="shared" si="0"/>
        <v>0</v>
      </c>
      <c r="AC37" s="44">
        <f t="shared" si="12"/>
        <v>0</v>
      </c>
      <c r="AD37" s="44">
        <f t="shared" si="13"/>
        <v>0</v>
      </c>
      <c r="AE37" s="4">
        <f t="shared" si="14"/>
        <v>-80.979980000000069</v>
      </c>
      <c r="AF37" s="4">
        <f t="shared" si="15"/>
        <v>0</v>
      </c>
      <c r="AG37" s="4">
        <f t="shared" si="16"/>
        <v>1</v>
      </c>
    </row>
    <row r="38" spans="1:33" s="35" customFormat="1" x14ac:dyDescent="0.3">
      <c r="A38" s="46">
        <v>43678</v>
      </c>
      <c r="J38" s="41">
        <v>0</v>
      </c>
      <c r="K38" s="41">
        <v>0</v>
      </c>
      <c r="L38" s="41"/>
      <c r="M38" s="41"/>
      <c r="N38" s="41"/>
      <c r="O38" s="41"/>
      <c r="P38" s="41"/>
      <c r="Q38" s="41"/>
      <c r="R38" s="41">
        <v>0</v>
      </c>
      <c r="S38" s="41">
        <v>0</v>
      </c>
      <c r="T38" s="41"/>
      <c r="U38" s="41"/>
      <c r="V38" s="41"/>
      <c r="W38" s="41"/>
      <c r="X38" s="41"/>
      <c r="Y38" s="41"/>
      <c r="Z38" s="41">
        <v>0</v>
      </c>
      <c r="AA38" s="41">
        <v>0</v>
      </c>
      <c r="AB38" s="41"/>
      <c r="AC38" s="41"/>
      <c r="AD38" s="41"/>
      <c r="AE38" s="41"/>
      <c r="AF38" s="41"/>
      <c r="AG38" s="41"/>
    </row>
    <row r="39" spans="1:33" x14ac:dyDescent="0.3">
      <c r="A39" s="1">
        <v>43709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3"/>
      <c r="X39" s="35"/>
      <c r="Y39" s="35"/>
      <c r="Z39" s="35"/>
      <c r="AA39" s="35"/>
      <c r="AE39" s="35"/>
      <c r="AF39" s="35"/>
      <c r="AG39" s="35"/>
    </row>
    <row r="40" spans="1:33" x14ac:dyDescent="0.3">
      <c r="A40" s="1">
        <v>43739</v>
      </c>
      <c r="W40" s="35"/>
      <c r="X40" s="35"/>
      <c r="Y40" s="35"/>
      <c r="Z40" s="35"/>
      <c r="AA40" s="35"/>
      <c r="AE40" s="35"/>
      <c r="AF40" s="35"/>
      <c r="AG40" s="35"/>
    </row>
    <row r="41" spans="1:33" x14ac:dyDescent="0.3">
      <c r="A41" s="1">
        <v>43770</v>
      </c>
      <c r="W41" s="35"/>
      <c r="X41" s="35"/>
      <c r="Y41" s="35"/>
      <c r="Z41" s="35"/>
      <c r="AA41" s="35"/>
      <c r="AE41" s="35"/>
      <c r="AF41" s="35"/>
      <c r="AG41" s="35"/>
    </row>
    <row r="42" spans="1:33" ht="17.25" thickBot="1" x14ac:dyDescent="0.35">
      <c r="A42" s="1">
        <v>43800</v>
      </c>
      <c r="W42" s="35"/>
      <c r="X42" s="35"/>
      <c r="Y42" s="35"/>
      <c r="Z42" s="35"/>
      <c r="AA42" s="35"/>
      <c r="AE42" s="35"/>
      <c r="AF42" s="35"/>
      <c r="AG42" s="35"/>
    </row>
    <row r="43" spans="1:33" ht="17.25" thickBot="1" x14ac:dyDescent="0.35">
      <c r="C43" s="13" t="s">
        <v>37</v>
      </c>
      <c r="K43" s="6" t="s">
        <v>20</v>
      </c>
      <c r="L43" s="7">
        <f>SUM(L2:L42)/$E2</f>
        <v>0.22915968797098746</v>
      </c>
      <c r="T43" s="7">
        <f>SUM(T2:T42)/$E2</f>
        <v>0.30044587520669486</v>
      </c>
      <c r="AB43" s="7">
        <f>SUM(AB2:AB42)/$E2</f>
        <v>0.2495603916794302</v>
      </c>
    </row>
    <row r="44" spans="1:33" x14ac:dyDescent="0.3">
      <c r="C44" s="26" t="s">
        <v>38</v>
      </c>
      <c r="K44" s="6" t="s">
        <v>14</v>
      </c>
      <c r="L44" s="7">
        <f>(SUM(L2:L42)/$E2)/(COUNT($B$2:$B$42)/12)</f>
        <v>7.6386562656995824E-2</v>
      </c>
      <c r="M44" s="8">
        <f>COUNTIF(M2:M42,"=1")</f>
        <v>13</v>
      </c>
      <c r="N44" s="9">
        <f>COUNTIF(N2:N42,"=1")</f>
        <v>3</v>
      </c>
      <c r="O44" s="10">
        <f>(SUM(O2:O42)/$E2)/(COUNT($B$2:$B$42)/12)</f>
        <v>-5.1589474691896141E-2</v>
      </c>
      <c r="P44" s="11">
        <f>COUNTIF(P2:P42,"=1")</f>
        <v>21</v>
      </c>
      <c r="Q44" s="12">
        <f>COUNTIF(Q2:Q42,"=1")</f>
        <v>15</v>
      </c>
      <c r="T44" s="7">
        <f>(SUM(T2:T42)/$E2)/(COUNT($B$2:$B$42)/12)</f>
        <v>0.10014862506889828</v>
      </c>
      <c r="U44" s="8">
        <f>COUNTIF(U2:U42,"=1")</f>
        <v>13</v>
      </c>
      <c r="V44" s="9">
        <f>COUNTIF(V2:V42,"=1")</f>
        <v>3</v>
      </c>
      <c r="W44" s="10">
        <f>(SUM(W2:W42)/$E2)/(COUNT($B$2:$B$42)/12)</f>
        <v>-2.7155030851314113E-2</v>
      </c>
      <c r="X44" s="11">
        <f>COUNTIF(X2:X42,"=1")</f>
        <v>21</v>
      </c>
      <c r="Y44" s="12">
        <f>COUNTIF(Y2:Y42,"=1")</f>
        <v>15</v>
      </c>
      <c r="AB44" s="7">
        <f>(SUM(AB2:AB42)/$E2)/(COUNT($B$2:$B$42)/12)</f>
        <v>8.3186797226476733E-2</v>
      </c>
      <c r="AC44" s="8">
        <f>COUNTIF(AC2:AC42,"=1")</f>
        <v>9</v>
      </c>
      <c r="AD44" s="9">
        <f>COUNTIF(AD2:AD42,"=1")</f>
        <v>2</v>
      </c>
      <c r="AE44" s="10">
        <f>(SUM(AE2:AE42)/$E2)/(COUNT($B$2:$B$42)/12)</f>
        <v>-2.7155030851314113E-2</v>
      </c>
      <c r="AF44" s="11">
        <f>COUNTIF(AF2:AF42,"=1")</f>
        <v>21</v>
      </c>
      <c r="AG44" s="12">
        <f>COUNTIF(AG2:AG42,"=1")</f>
        <v>15</v>
      </c>
    </row>
    <row r="45" spans="1:33" x14ac:dyDescent="0.3">
      <c r="C45" s="32" t="s">
        <v>39</v>
      </c>
      <c r="K45" s="6" t="s">
        <v>15</v>
      </c>
      <c r="L45" s="14">
        <f>N44/(M44+N44)</f>
        <v>0.1875</v>
      </c>
      <c r="M45" s="2"/>
      <c r="N45" s="3"/>
      <c r="O45" s="15">
        <f>Q44/(P44+Q44)</f>
        <v>0.41666666666666669</v>
      </c>
      <c r="P45" s="4"/>
      <c r="Q45" s="16"/>
      <c r="T45" s="14">
        <f>V44/(U44+V44)</f>
        <v>0.1875</v>
      </c>
      <c r="U45" s="2"/>
      <c r="V45" s="3"/>
      <c r="W45" s="15">
        <f>Y44/(X44+Y44)</f>
        <v>0.41666666666666669</v>
      </c>
      <c r="X45" s="4"/>
      <c r="Y45" s="16"/>
      <c r="AB45" s="14">
        <f>AD44/(AC44+AD44)</f>
        <v>0.18181818181818182</v>
      </c>
      <c r="AC45" s="2"/>
      <c r="AD45" s="3"/>
      <c r="AE45" s="15">
        <f>AG44/(AF44+AG44)</f>
        <v>0.41666666666666669</v>
      </c>
      <c r="AF45" s="4"/>
      <c r="AG45" s="16"/>
    </row>
    <row r="46" spans="1:33" ht="17.25" thickBot="1" x14ac:dyDescent="0.35">
      <c r="K46" s="17" t="s">
        <v>16</v>
      </c>
      <c r="L46" s="18">
        <f>SUM(K2:K42)/(COUNT($B2:$B42)/12)</f>
        <v>5.333333333333333</v>
      </c>
      <c r="M46" s="19"/>
      <c r="N46" s="20"/>
      <c r="O46" s="21"/>
      <c r="P46" s="22"/>
      <c r="Q46" s="23"/>
      <c r="T46" s="18">
        <f>SUM(S2:S42)/(COUNT($B2:$B42)/12)</f>
        <v>5.333333333333333</v>
      </c>
      <c r="U46" s="19"/>
      <c r="V46" s="20"/>
      <c r="W46" s="21"/>
      <c r="X46" s="22"/>
      <c r="Y46" s="23"/>
      <c r="AB46" s="18">
        <f>SUM(AA2:AA42)/(COUNT($B2:$B42)/12)</f>
        <v>3.6666666666666665</v>
      </c>
      <c r="AC46" s="19"/>
      <c r="AD46" s="20"/>
      <c r="AE46" s="21"/>
      <c r="AF46" s="22"/>
      <c r="AG46" s="23"/>
    </row>
    <row r="47" spans="1:33" x14ac:dyDescent="0.3">
      <c r="D47" s="29"/>
      <c r="H47" s="6" t="s">
        <v>17</v>
      </c>
      <c r="I47" s="6">
        <f>E37-E2</f>
        <v>31.60998600000994</v>
      </c>
      <c r="J47" s="25">
        <f>E37/E2-1</f>
        <v>1.5535834481188449E-2</v>
      </c>
      <c r="K47" s="6" t="s">
        <v>18</v>
      </c>
      <c r="L47" s="24">
        <f>SUM(L2:L37)/$I$47-1</f>
        <v>13.750394531331118</v>
      </c>
      <c r="M47" s="13"/>
      <c r="N47" s="13"/>
      <c r="O47" s="25">
        <f>SUM(O2:O43)/$I$47-1</f>
        <v>-10.962028384319469</v>
      </c>
      <c r="P47" s="6"/>
      <c r="Q47" s="6"/>
      <c r="T47" s="24">
        <f>SUM(T2:T37)/$I$47-1</f>
        <v>18.338895221269869</v>
      </c>
      <c r="U47" s="13"/>
      <c r="V47" s="13"/>
      <c r="W47" s="25">
        <f>SUM(W2:W43)/$I$47-1</f>
        <v>-6.2436895264676195</v>
      </c>
      <c r="X47" s="6"/>
      <c r="Y47" s="6"/>
      <c r="AB47" s="24">
        <f>SUM(AB2:AB37)/$I$47-1</f>
        <v>15.063533116396819</v>
      </c>
      <c r="AC47" s="13"/>
      <c r="AD47" s="13"/>
      <c r="AE47" s="25">
        <f>SUM(AE2:AE43)/$I$47-1</f>
        <v>-6.2436895264676195</v>
      </c>
      <c r="AF47" s="6"/>
      <c r="AG47" s="6"/>
    </row>
    <row r="48" spans="1:33" x14ac:dyDescent="0.3">
      <c r="D48" s="29"/>
      <c r="K48" s="57"/>
    </row>
    <row r="49" spans="1:33" x14ac:dyDescent="0.3">
      <c r="A49" s="29"/>
      <c r="D49" s="29"/>
    </row>
    <row r="50" spans="1:33" x14ac:dyDescent="0.3">
      <c r="A50" s="29"/>
      <c r="D50" s="29"/>
    </row>
    <row r="51" spans="1:33" x14ac:dyDescent="0.3">
      <c r="A51" s="29"/>
      <c r="D51" s="29"/>
    </row>
    <row r="52" spans="1:33" x14ac:dyDescent="0.3">
      <c r="A52" s="29"/>
    </row>
    <row r="53" spans="1:33" x14ac:dyDescent="0.3">
      <c r="A53" s="29"/>
    </row>
    <row r="56" spans="1:33" x14ac:dyDescent="0.3">
      <c r="A56" s="30" t="s">
        <v>21</v>
      </c>
      <c r="B56" s="36"/>
      <c r="C56" s="37"/>
      <c r="D56" s="37"/>
      <c r="E56" s="37"/>
      <c r="F56" s="37"/>
      <c r="G56" s="37"/>
      <c r="H56" s="37"/>
      <c r="I56" s="37"/>
      <c r="J56" s="58" t="s">
        <v>27</v>
      </c>
      <c r="K56" s="59"/>
      <c r="L56" s="59"/>
      <c r="M56" s="59"/>
      <c r="N56" s="59"/>
      <c r="O56" s="59"/>
      <c r="P56" s="59"/>
      <c r="Q56" s="60"/>
      <c r="R56" s="58" t="s">
        <v>29</v>
      </c>
      <c r="S56" s="59"/>
      <c r="T56" s="59"/>
      <c r="U56" s="59"/>
      <c r="V56" s="59"/>
      <c r="W56" s="59"/>
      <c r="X56" s="59"/>
      <c r="Y56" s="60"/>
      <c r="Z56" s="58" t="s">
        <v>35</v>
      </c>
      <c r="AA56" s="59"/>
      <c r="AB56" s="59"/>
      <c r="AC56" s="59"/>
      <c r="AD56" s="59"/>
      <c r="AE56" s="59"/>
      <c r="AF56" s="59"/>
      <c r="AG56" s="60"/>
    </row>
    <row r="57" spans="1:33" x14ac:dyDescent="0.3">
      <c r="A57" s="30" t="s">
        <v>22</v>
      </c>
      <c r="B57" s="36"/>
      <c r="C57" s="37"/>
      <c r="D57" s="37"/>
      <c r="E57" s="37"/>
      <c r="F57" s="37"/>
      <c r="G57" s="37"/>
      <c r="H57" s="37"/>
      <c r="I57" s="37"/>
      <c r="J57" s="58" t="s">
        <v>28</v>
      </c>
      <c r="K57" s="59"/>
      <c r="L57" s="59"/>
      <c r="M57" s="59"/>
      <c r="N57" s="59"/>
      <c r="O57" s="59"/>
      <c r="P57" s="59"/>
      <c r="Q57" s="60"/>
      <c r="R57" s="58" t="s">
        <v>30</v>
      </c>
      <c r="S57" s="59"/>
      <c r="T57" s="59"/>
      <c r="U57" s="59"/>
      <c r="V57" s="59"/>
      <c r="W57" s="59"/>
      <c r="X57" s="59"/>
      <c r="Y57" s="60"/>
      <c r="Z57" s="58" t="s">
        <v>36</v>
      </c>
      <c r="AA57" s="59"/>
      <c r="AB57" s="59"/>
      <c r="AC57" s="59"/>
      <c r="AD57" s="59"/>
      <c r="AE57" s="59"/>
      <c r="AF57" s="59"/>
      <c r="AG57" s="60"/>
    </row>
    <row r="58" spans="1:33" x14ac:dyDescent="0.3">
      <c r="A58" s="70" t="s">
        <v>19</v>
      </c>
      <c r="B58" s="38"/>
      <c r="C58" s="38"/>
      <c r="D58" s="38"/>
      <c r="E58" s="38"/>
      <c r="F58" s="38"/>
      <c r="G58" s="38"/>
      <c r="H58" s="38"/>
      <c r="I58" s="38"/>
      <c r="J58" s="71" t="s">
        <v>31</v>
      </c>
      <c r="K58" s="62"/>
      <c r="L58" s="62"/>
      <c r="M58" s="62"/>
      <c r="N58" s="62"/>
      <c r="O58" s="62"/>
      <c r="P58" s="62"/>
      <c r="Q58" s="63"/>
      <c r="R58" s="71" t="s">
        <v>31</v>
      </c>
      <c r="S58" s="62"/>
      <c r="T58" s="62"/>
      <c r="U58" s="62"/>
      <c r="V58" s="62"/>
      <c r="W58" s="62"/>
      <c r="X58" s="62"/>
      <c r="Y58" s="63"/>
      <c r="Z58" s="61" t="s">
        <v>32</v>
      </c>
      <c r="AA58" s="62"/>
      <c r="AB58" s="62"/>
      <c r="AC58" s="62"/>
      <c r="AD58" s="62"/>
      <c r="AE58" s="62"/>
      <c r="AF58" s="62"/>
      <c r="AG58" s="63"/>
    </row>
    <row r="59" spans="1:33" x14ac:dyDescent="0.3">
      <c r="A59" s="70"/>
      <c r="B59" s="31"/>
      <c r="C59" s="31"/>
      <c r="D59" s="31"/>
      <c r="E59" s="31"/>
      <c r="F59" s="31"/>
      <c r="G59" s="31"/>
      <c r="H59" s="31"/>
      <c r="I59" s="31"/>
      <c r="J59" s="64"/>
      <c r="K59" s="65"/>
      <c r="L59" s="65"/>
      <c r="M59" s="65"/>
      <c r="N59" s="65"/>
      <c r="O59" s="65"/>
      <c r="P59" s="65"/>
      <c r="Q59" s="66"/>
      <c r="R59" s="64"/>
      <c r="S59" s="65"/>
      <c r="T59" s="65"/>
      <c r="U59" s="65"/>
      <c r="V59" s="65"/>
      <c r="W59" s="65"/>
      <c r="X59" s="65"/>
      <c r="Y59" s="66"/>
      <c r="Z59" s="64"/>
      <c r="AA59" s="65"/>
      <c r="AB59" s="65"/>
      <c r="AC59" s="65"/>
      <c r="AD59" s="65"/>
      <c r="AE59" s="65"/>
      <c r="AF59" s="65"/>
      <c r="AG59" s="66"/>
    </row>
    <row r="60" spans="1:33" x14ac:dyDescent="0.3">
      <c r="A60" s="70"/>
      <c r="B60" s="39"/>
      <c r="C60" s="39"/>
      <c r="D60" s="39"/>
      <c r="E60" s="39"/>
      <c r="F60" s="39"/>
      <c r="G60" s="39"/>
      <c r="H60" s="39"/>
      <c r="I60" s="39"/>
      <c r="J60" s="67"/>
      <c r="K60" s="68"/>
      <c r="L60" s="68"/>
      <c r="M60" s="68"/>
      <c r="N60" s="68"/>
      <c r="O60" s="68"/>
      <c r="P60" s="68"/>
      <c r="Q60" s="69"/>
      <c r="R60" s="67"/>
      <c r="S60" s="68"/>
      <c r="T60" s="68"/>
      <c r="U60" s="68"/>
      <c r="V60" s="68"/>
      <c r="W60" s="68"/>
      <c r="X60" s="68"/>
      <c r="Y60" s="69"/>
      <c r="Z60" s="67"/>
      <c r="AA60" s="68"/>
      <c r="AB60" s="68"/>
      <c r="AC60" s="68"/>
      <c r="AD60" s="68"/>
      <c r="AE60" s="68"/>
      <c r="AF60" s="68"/>
      <c r="AG60" s="69"/>
    </row>
  </sheetData>
  <mergeCells count="10">
    <mergeCell ref="Z56:AG56"/>
    <mergeCell ref="Z57:AG57"/>
    <mergeCell ref="Z58:AG60"/>
    <mergeCell ref="A58:A60"/>
    <mergeCell ref="J56:Q56"/>
    <mergeCell ref="J57:Q57"/>
    <mergeCell ref="J58:Q60"/>
    <mergeCell ref="R56:Y56"/>
    <mergeCell ref="R57:Y57"/>
    <mergeCell ref="R58:Y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CC7-841D-400C-BFC2-1EC558256494}">
  <dimension ref="A1:AG43"/>
  <sheetViews>
    <sheetView topLeftCell="L1" zoomScale="85" zoomScaleNormal="85" workbookViewId="0">
      <pane ySplit="1" topLeftCell="A2" activePane="bottomLeft" state="frozen"/>
      <selection pane="bottomLeft" activeCell="L36" sqref="L36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9</v>
      </c>
      <c r="Q1" s="4" t="s">
        <v>10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43101</v>
      </c>
      <c r="B2" s="42">
        <v>2474.860107</v>
      </c>
      <c r="C2" s="42">
        <v>2607.1000979999999</v>
      </c>
      <c r="D2" s="42">
        <v>2465.9399410000001</v>
      </c>
      <c r="E2" s="42">
        <v>2566.459961</v>
      </c>
      <c r="F2" s="42">
        <v>2566.459961</v>
      </c>
      <c r="G2" s="42">
        <v>44405890000</v>
      </c>
      <c r="H2" s="42">
        <v>0.15121183999999999</v>
      </c>
      <c r="I2" s="42">
        <v>8.1889419000000005E-2</v>
      </c>
      <c r="J2" s="34">
        <v>1</v>
      </c>
      <c r="K2" s="34">
        <v>0</v>
      </c>
      <c r="L2" s="33">
        <f t="shared" ref="L2:L20" si="0">IF(K2=1,IF($C2&gt;=$B2*1.03,$B2*0.03,$F2-$B2),0)</f>
        <v>0</v>
      </c>
      <c r="M2" s="34">
        <f t="shared" ref="M2:M20" si="1">IF(L2&gt;0,1,0)</f>
        <v>0</v>
      </c>
      <c r="N2" s="34">
        <f t="shared" ref="N2:N20" si="2">IF(L2&lt;0,1,0)</f>
        <v>0</v>
      </c>
      <c r="O2" s="4">
        <f t="shared" ref="O2:O20" si="3">IF($C2&gt;=$B2*1.03,$B2*0.03,$F2-$B2)</f>
        <v>74.245803209999991</v>
      </c>
      <c r="P2" s="4">
        <f t="shared" ref="P2:P20" si="4">IF(O2&gt;0,1,0)</f>
        <v>1</v>
      </c>
      <c r="Q2" s="4">
        <f t="shared" ref="Q2:Q20" si="5">IF(O2&lt;0,1,0)</f>
        <v>0</v>
      </c>
      <c r="R2" s="34">
        <v>1</v>
      </c>
      <c r="S2" s="34">
        <v>0</v>
      </c>
      <c r="T2" s="33">
        <f t="shared" ref="T2:T20" si="6">IF(S2=1,IF($C2&gt;=$B2*1.04,$B2*0.04,$F2-$B2),0)</f>
        <v>0</v>
      </c>
      <c r="U2" s="34">
        <f t="shared" ref="U2:U20" si="7">IF(T2&gt;0,1,0)</f>
        <v>0</v>
      </c>
      <c r="V2" s="34">
        <f t="shared" ref="V2:V20" si="8">IF(T2&lt;0,1,0)</f>
        <v>0</v>
      </c>
      <c r="W2" s="4">
        <f t="shared" ref="W2:W20" si="9">IF($C2&gt;=$B2*1.04,$B2*0.04,$F2-$B2)</f>
        <v>98.994404279999998</v>
      </c>
      <c r="X2" s="4">
        <f t="shared" ref="X2:X20" si="10">IF(W2&gt;0,1,0)</f>
        <v>1</v>
      </c>
      <c r="Y2" s="4">
        <f t="shared" ref="Y2:Y20" si="11">IF(W2&lt;0,1,0)</f>
        <v>0</v>
      </c>
      <c r="Z2" s="56">
        <v>1</v>
      </c>
      <c r="AA2" s="56">
        <v>0</v>
      </c>
      <c r="AB2" s="47">
        <f t="shared" ref="AB2:AB20" si="12">IF(AA2=1,IF($C2&gt;=$B2*1.04,$B2*0.04,$F2-$B2),0)</f>
        <v>0</v>
      </c>
      <c r="AC2" s="48">
        <f t="shared" ref="AC2:AC20" si="13">IF(AB2&gt;0,1,0)</f>
        <v>0</v>
      </c>
      <c r="AD2" s="48">
        <f t="shared" ref="AD2:AD20" si="14">IF(AB2&lt;0,1,0)</f>
        <v>0</v>
      </c>
      <c r="AE2" s="4">
        <f t="shared" ref="AE2:AE20" si="15">IF($C2&gt;=$B2*1.04,$B2*0.04,$F2-$B2)</f>
        <v>98.994404279999998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53">
        <v>43132</v>
      </c>
      <c r="B3" s="42">
        <v>2578.9099120000001</v>
      </c>
      <c r="C3" s="42">
        <v>2583.73999</v>
      </c>
      <c r="D3" s="42">
        <v>2346.7299800000001</v>
      </c>
      <c r="E3" s="42">
        <v>2427.360107</v>
      </c>
      <c r="F3" s="42">
        <v>2427.360107</v>
      </c>
      <c r="G3" s="42">
        <v>43791970000</v>
      </c>
      <c r="H3" s="42">
        <v>-1.3825193E-2</v>
      </c>
      <c r="I3" s="42">
        <v>8.6645590000000005E-3</v>
      </c>
      <c r="J3" s="55">
        <v>0</v>
      </c>
      <c r="K3" s="55">
        <v>0</v>
      </c>
      <c r="L3" s="40">
        <f t="shared" si="0"/>
        <v>0</v>
      </c>
      <c r="M3" s="41">
        <f t="shared" si="1"/>
        <v>0</v>
      </c>
      <c r="N3" s="41">
        <f t="shared" si="2"/>
        <v>0</v>
      </c>
      <c r="O3" s="4">
        <f t="shared" si="3"/>
        <v>-151.54980500000011</v>
      </c>
      <c r="P3" s="4">
        <f t="shared" si="4"/>
        <v>0</v>
      </c>
      <c r="Q3" s="4">
        <f t="shared" si="5"/>
        <v>1</v>
      </c>
      <c r="R3" s="41">
        <v>0</v>
      </c>
      <c r="S3" s="41">
        <v>0</v>
      </c>
      <c r="T3" s="40">
        <f t="shared" si="6"/>
        <v>0</v>
      </c>
      <c r="U3" s="41">
        <f t="shared" si="7"/>
        <v>0</v>
      </c>
      <c r="V3" s="41">
        <f t="shared" si="8"/>
        <v>0</v>
      </c>
      <c r="W3" s="4">
        <f t="shared" si="9"/>
        <v>-151.54980500000011</v>
      </c>
      <c r="X3" s="4">
        <f t="shared" si="10"/>
        <v>0</v>
      </c>
      <c r="Y3" s="4">
        <f t="shared" si="11"/>
        <v>1</v>
      </c>
      <c r="Z3" s="55">
        <v>0</v>
      </c>
      <c r="AA3" s="55">
        <v>0</v>
      </c>
      <c r="AB3" s="45">
        <f t="shared" si="12"/>
        <v>0</v>
      </c>
      <c r="AC3" s="44">
        <f t="shared" si="13"/>
        <v>0</v>
      </c>
      <c r="AD3" s="44">
        <f t="shared" si="14"/>
        <v>0</v>
      </c>
      <c r="AE3" s="4">
        <f t="shared" si="15"/>
        <v>-151.54980500000011</v>
      </c>
      <c r="AF3" s="4">
        <f t="shared" si="16"/>
        <v>0</v>
      </c>
      <c r="AG3" s="4">
        <f t="shared" si="17"/>
        <v>1</v>
      </c>
    </row>
    <row r="4" spans="1:33" x14ac:dyDescent="0.3">
      <c r="A4" s="53">
        <v>43160</v>
      </c>
      <c r="B4" s="42">
        <v>2406.570068</v>
      </c>
      <c r="C4" s="42">
        <v>2508.709961</v>
      </c>
      <c r="D4" s="42">
        <v>2374.8000489999999</v>
      </c>
      <c r="E4" s="42">
        <v>2445.8500979999999</v>
      </c>
      <c r="F4" s="42">
        <v>2445.8500979999999</v>
      </c>
      <c r="G4" s="42">
        <v>48355130000</v>
      </c>
      <c r="H4" s="42">
        <v>0.104200839</v>
      </c>
      <c r="I4" s="42">
        <v>4.9832642999999899E-2</v>
      </c>
      <c r="J4" s="2">
        <v>1</v>
      </c>
      <c r="K4" s="2">
        <v>1</v>
      </c>
      <c r="L4" s="5">
        <f t="shared" si="0"/>
        <v>72.19710203999999</v>
      </c>
      <c r="M4" s="2">
        <f t="shared" si="1"/>
        <v>1</v>
      </c>
      <c r="N4" s="2">
        <f t="shared" si="2"/>
        <v>0</v>
      </c>
      <c r="O4" s="4">
        <f t="shared" si="3"/>
        <v>72.19710203999999</v>
      </c>
      <c r="P4" s="4">
        <f t="shared" si="4"/>
        <v>1</v>
      </c>
      <c r="Q4" s="4">
        <f t="shared" si="5"/>
        <v>0</v>
      </c>
      <c r="R4" s="2">
        <v>1</v>
      </c>
      <c r="S4" s="2">
        <v>1</v>
      </c>
      <c r="T4" s="5">
        <f t="shared" si="6"/>
        <v>96.262802719999996</v>
      </c>
      <c r="U4" s="2">
        <f t="shared" si="7"/>
        <v>1</v>
      </c>
      <c r="V4" s="2">
        <f t="shared" si="8"/>
        <v>0</v>
      </c>
      <c r="W4" s="4">
        <f t="shared" si="9"/>
        <v>96.262802719999996</v>
      </c>
      <c r="X4" s="4">
        <f t="shared" si="10"/>
        <v>1</v>
      </c>
      <c r="Y4" s="4">
        <f t="shared" si="11"/>
        <v>0</v>
      </c>
      <c r="Z4" s="2">
        <v>1</v>
      </c>
      <c r="AA4" s="2">
        <v>1</v>
      </c>
      <c r="AB4" s="51">
        <f t="shared" si="12"/>
        <v>96.262802719999996</v>
      </c>
      <c r="AC4" s="52">
        <f t="shared" si="13"/>
        <v>1</v>
      </c>
      <c r="AD4" s="52">
        <f t="shared" si="14"/>
        <v>0</v>
      </c>
      <c r="AE4" s="4">
        <f t="shared" si="15"/>
        <v>96.262802719999996</v>
      </c>
      <c r="AF4" s="4">
        <f t="shared" si="16"/>
        <v>1</v>
      </c>
      <c r="AG4" s="4">
        <f t="shared" si="17"/>
        <v>0</v>
      </c>
    </row>
    <row r="5" spans="1:33" x14ac:dyDescent="0.3">
      <c r="A5" s="53">
        <v>43191</v>
      </c>
      <c r="B5" s="42">
        <v>2454.719971</v>
      </c>
      <c r="C5" s="42">
        <v>2515.3798829999901</v>
      </c>
      <c r="D5" s="42">
        <v>2405.9099120000001</v>
      </c>
      <c r="E5" s="42">
        <v>2515.3798829999901</v>
      </c>
      <c r="F5" s="42">
        <v>2515.3798829999901</v>
      </c>
      <c r="G5" s="42">
        <v>42932190000</v>
      </c>
      <c r="H5" s="42">
        <v>-0.112148184</v>
      </c>
      <c r="I5" s="42">
        <v>4.3244414000000002E-2</v>
      </c>
      <c r="J5" s="55">
        <v>0</v>
      </c>
      <c r="K5" s="55">
        <v>0</v>
      </c>
      <c r="L5" s="40">
        <f t="shared" si="0"/>
        <v>0</v>
      </c>
      <c r="M5" s="41">
        <f t="shared" si="1"/>
        <v>0</v>
      </c>
      <c r="N5" s="41">
        <f t="shared" si="2"/>
        <v>0</v>
      </c>
      <c r="O5" s="4">
        <f t="shared" si="3"/>
        <v>60.659911999990072</v>
      </c>
      <c r="P5" s="4">
        <f t="shared" si="4"/>
        <v>1</v>
      </c>
      <c r="Q5" s="4">
        <f t="shared" si="5"/>
        <v>0</v>
      </c>
      <c r="R5" s="41">
        <v>0</v>
      </c>
      <c r="S5" s="41">
        <v>0</v>
      </c>
      <c r="T5" s="40">
        <f t="shared" si="6"/>
        <v>0</v>
      </c>
      <c r="U5" s="41">
        <f t="shared" si="7"/>
        <v>0</v>
      </c>
      <c r="V5" s="41">
        <f t="shared" si="8"/>
        <v>0</v>
      </c>
      <c r="W5" s="4">
        <f t="shared" si="9"/>
        <v>60.659911999990072</v>
      </c>
      <c r="X5" s="4">
        <f t="shared" si="10"/>
        <v>1</v>
      </c>
      <c r="Y5" s="4">
        <f t="shared" si="11"/>
        <v>0</v>
      </c>
      <c r="Z5" s="55">
        <v>0</v>
      </c>
      <c r="AA5" s="55">
        <v>0</v>
      </c>
      <c r="AB5" s="45">
        <f t="shared" si="12"/>
        <v>0</v>
      </c>
      <c r="AC5" s="44">
        <f t="shared" si="13"/>
        <v>0</v>
      </c>
      <c r="AD5" s="44">
        <f t="shared" si="14"/>
        <v>0</v>
      </c>
      <c r="AE5" s="4">
        <f t="shared" si="15"/>
        <v>60.659911999990072</v>
      </c>
      <c r="AF5" s="4">
        <f t="shared" si="16"/>
        <v>1</v>
      </c>
      <c r="AG5" s="4">
        <f t="shared" si="17"/>
        <v>0</v>
      </c>
    </row>
    <row r="6" spans="1:33" x14ac:dyDescent="0.3">
      <c r="A6" s="53">
        <v>43221</v>
      </c>
      <c r="B6" s="42">
        <v>2515.75</v>
      </c>
      <c r="C6" s="42">
        <v>2516.570068</v>
      </c>
      <c r="D6" s="42">
        <v>2399.580078</v>
      </c>
      <c r="E6" s="42">
        <v>2423.01001</v>
      </c>
      <c r="F6" s="42">
        <v>2423.01001</v>
      </c>
      <c r="G6" s="42">
        <v>45405220000</v>
      </c>
      <c r="H6" s="42">
        <v>5.7603163999999998E-2</v>
      </c>
      <c r="I6" s="42">
        <v>6.2204677999999999E-2</v>
      </c>
      <c r="J6" s="55">
        <v>0</v>
      </c>
      <c r="K6" s="55">
        <v>0</v>
      </c>
      <c r="L6" s="40">
        <f t="shared" si="0"/>
        <v>0</v>
      </c>
      <c r="M6" s="41">
        <f t="shared" si="1"/>
        <v>0</v>
      </c>
      <c r="N6" s="41">
        <f t="shared" si="2"/>
        <v>0</v>
      </c>
      <c r="O6" s="4">
        <f t="shared" si="3"/>
        <v>-92.739990000000034</v>
      </c>
      <c r="P6" s="4">
        <f t="shared" si="4"/>
        <v>0</v>
      </c>
      <c r="Q6" s="4">
        <f t="shared" si="5"/>
        <v>1</v>
      </c>
      <c r="R6" s="41">
        <v>0</v>
      </c>
      <c r="S6" s="41">
        <v>0</v>
      </c>
      <c r="T6" s="40">
        <f t="shared" si="6"/>
        <v>0</v>
      </c>
      <c r="U6" s="41">
        <f t="shared" si="7"/>
        <v>0</v>
      </c>
      <c r="V6" s="41">
        <f t="shared" si="8"/>
        <v>0</v>
      </c>
      <c r="W6" s="4">
        <f t="shared" si="9"/>
        <v>-92.739990000000034</v>
      </c>
      <c r="X6" s="4">
        <f t="shared" si="10"/>
        <v>0</v>
      </c>
      <c r="Y6" s="4">
        <f t="shared" si="11"/>
        <v>1</v>
      </c>
      <c r="Z6" s="55">
        <v>0</v>
      </c>
      <c r="AA6" s="55">
        <v>0</v>
      </c>
      <c r="AB6" s="45">
        <f t="shared" si="12"/>
        <v>0</v>
      </c>
      <c r="AC6" s="44">
        <f t="shared" si="13"/>
        <v>0</v>
      </c>
      <c r="AD6" s="44">
        <f t="shared" si="14"/>
        <v>0</v>
      </c>
      <c r="AE6" s="4">
        <f t="shared" si="15"/>
        <v>-92.739990000000034</v>
      </c>
      <c r="AF6" s="4">
        <f t="shared" si="16"/>
        <v>0</v>
      </c>
      <c r="AG6" s="4">
        <f t="shared" si="17"/>
        <v>1</v>
      </c>
    </row>
    <row r="7" spans="1:33" x14ac:dyDescent="0.3">
      <c r="A7" s="53">
        <v>43252</v>
      </c>
      <c r="B7" s="42">
        <v>2419.6298829999901</v>
      </c>
      <c r="C7" s="42">
        <v>2479.5600589999999</v>
      </c>
      <c r="D7" s="42">
        <v>2296.389893</v>
      </c>
      <c r="E7" s="42">
        <v>2326.1298829999901</v>
      </c>
      <c r="F7" s="42">
        <v>2326.1298829999901</v>
      </c>
      <c r="G7" s="42">
        <v>48305960000</v>
      </c>
      <c r="H7" s="42">
        <v>6.3885605999999998E-2</v>
      </c>
      <c r="I7" s="42">
        <v>4.2595408000000001E-2</v>
      </c>
      <c r="J7" s="55">
        <v>0</v>
      </c>
      <c r="K7" s="55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-93.5</v>
      </c>
      <c r="P7" s="4">
        <f t="shared" si="4"/>
        <v>0</v>
      </c>
      <c r="Q7" s="4">
        <f t="shared" si="5"/>
        <v>1</v>
      </c>
      <c r="R7" s="41">
        <v>0</v>
      </c>
      <c r="S7" s="41">
        <v>0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-93.5</v>
      </c>
      <c r="X7" s="4">
        <f t="shared" si="10"/>
        <v>0</v>
      </c>
      <c r="Y7" s="4">
        <f t="shared" si="11"/>
        <v>1</v>
      </c>
      <c r="Z7" s="55">
        <v>0</v>
      </c>
      <c r="AA7" s="55">
        <v>0</v>
      </c>
      <c r="AB7" s="45">
        <f t="shared" si="12"/>
        <v>0</v>
      </c>
      <c r="AC7" s="44">
        <f t="shared" si="13"/>
        <v>0</v>
      </c>
      <c r="AD7" s="44">
        <f t="shared" si="14"/>
        <v>0</v>
      </c>
      <c r="AE7" s="4">
        <f t="shared" si="15"/>
        <v>-93.5</v>
      </c>
      <c r="AF7" s="4">
        <f t="shared" si="16"/>
        <v>0</v>
      </c>
      <c r="AG7" s="4">
        <f t="shared" si="17"/>
        <v>1</v>
      </c>
    </row>
    <row r="8" spans="1:33" x14ac:dyDescent="0.3">
      <c r="A8" s="53">
        <v>43282</v>
      </c>
      <c r="B8" s="42">
        <v>2322.2299800000001</v>
      </c>
      <c r="C8" s="42">
        <v>2327.5900879999999</v>
      </c>
      <c r="D8" s="42">
        <v>2243.8999020000001</v>
      </c>
      <c r="E8" s="42">
        <v>2295.26001</v>
      </c>
      <c r="F8" s="42">
        <v>2295.26001</v>
      </c>
      <c r="G8" s="42">
        <v>38678490000</v>
      </c>
      <c r="H8" s="42">
        <v>-0.199301908</v>
      </c>
      <c r="I8" s="42">
        <v>6.4602337999999995E-2</v>
      </c>
      <c r="J8" s="55">
        <v>0</v>
      </c>
      <c r="K8" s="55">
        <v>0</v>
      </c>
      <c r="L8" s="40">
        <f t="shared" si="0"/>
        <v>0</v>
      </c>
      <c r="M8" s="41">
        <f t="shared" si="1"/>
        <v>0</v>
      </c>
      <c r="N8" s="41">
        <f t="shared" si="2"/>
        <v>0</v>
      </c>
      <c r="O8" s="4">
        <f t="shared" si="3"/>
        <v>-26.969970000000103</v>
      </c>
      <c r="P8" s="4">
        <f t="shared" si="4"/>
        <v>0</v>
      </c>
      <c r="Q8" s="4">
        <f t="shared" si="5"/>
        <v>1</v>
      </c>
      <c r="R8" s="41">
        <v>0</v>
      </c>
      <c r="S8" s="41">
        <v>0</v>
      </c>
      <c r="T8" s="40">
        <f t="shared" si="6"/>
        <v>0</v>
      </c>
      <c r="U8" s="41">
        <f t="shared" si="7"/>
        <v>0</v>
      </c>
      <c r="V8" s="41">
        <f t="shared" si="8"/>
        <v>0</v>
      </c>
      <c r="W8" s="4">
        <f t="shared" si="9"/>
        <v>-26.969970000000103</v>
      </c>
      <c r="X8" s="4">
        <f t="shared" si="10"/>
        <v>0</v>
      </c>
      <c r="Y8" s="4">
        <f t="shared" si="11"/>
        <v>1</v>
      </c>
      <c r="Z8" s="28">
        <v>0</v>
      </c>
      <c r="AA8" s="28">
        <v>1</v>
      </c>
      <c r="AB8" s="49">
        <f t="shared" si="12"/>
        <v>-26.969970000000103</v>
      </c>
      <c r="AC8" s="50">
        <f t="shared" si="13"/>
        <v>0</v>
      </c>
      <c r="AD8" s="50">
        <f t="shared" si="14"/>
        <v>1</v>
      </c>
      <c r="AE8" s="4">
        <f t="shared" si="15"/>
        <v>-26.969970000000103</v>
      </c>
      <c r="AF8" s="4">
        <f t="shared" si="16"/>
        <v>0</v>
      </c>
      <c r="AG8" s="4">
        <f t="shared" si="17"/>
        <v>1</v>
      </c>
    </row>
    <row r="9" spans="1:33" x14ac:dyDescent="0.3">
      <c r="A9" s="53">
        <v>43313</v>
      </c>
      <c r="B9" s="42">
        <v>2301.169922</v>
      </c>
      <c r="C9" s="42">
        <v>2322.8798829999901</v>
      </c>
      <c r="D9" s="42">
        <v>2218.0900879999999</v>
      </c>
      <c r="E9" s="42">
        <v>2322.8798829999901</v>
      </c>
      <c r="F9" s="42">
        <v>2322.8798829999901</v>
      </c>
      <c r="G9" s="42">
        <v>45900880000</v>
      </c>
      <c r="H9" s="42">
        <v>0.186728851</v>
      </c>
      <c r="I9" s="42">
        <v>5.6023120999999898E-2</v>
      </c>
      <c r="J9" s="55">
        <v>0</v>
      </c>
      <c r="K9" s="55">
        <v>0</v>
      </c>
      <c r="L9" s="40">
        <f t="shared" si="0"/>
        <v>0</v>
      </c>
      <c r="M9" s="41">
        <f t="shared" si="1"/>
        <v>0</v>
      </c>
      <c r="N9" s="41">
        <f t="shared" si="2"/>
        <v>0</v>
      </c>
      <c r="O9" s="4">
        <f t="shared" si="3"/>
        <v>21.709960999990017</v>
      </c>
      <c r="P9" s="4">
        <f t="shared" si="4"/>
        <v>1</v>
      </c>
      <c r="Q9" s="4">
        <f t="shared" si="5"/>
        <v>0</v>
      </c>
      <c r="R9" s="41">
        <v>0</v>
      </c>
      <c r="S9" s="41">
        <v>0</v>
      </c>
      <c r="T9" s="40">
        <f t="shared" si="6"/>
        <v>0</v>
      </c>
      <c r="U9" s="41">
        <f t="shared" si="7"/>
        <v>0</v>
      </c>
      <c r="V9" s="41">
        <f t="shared" si="8"/>
        <v>0</v>
      </c>
      <c r="W9" s="4">
        <f t="shared" si="9"/>
        <v>21.709960999990017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12"/>
        <v>0</v>
      </c>
      <c r="AC9" s="44">
        <f t="shared" si="13"/>
        <v>0</v>
      </c>
      <c r="AD9" s="44">
        <f t="shared" si="14"/>
        <v>0</v>
      </c>
      <c r="AE9" s="4">
        <f t="shared" si="15"/>
        <v>21.709960999990017</v>
      </c>
      <c r="AF9" s="4">
        <f t="shared" si="16"/>
        <v>1</v>
      </c>
      <c r="AG9" s="4">
        <f t="shared" si="17"/>
        <v>0</v>
      </c>
    </row>
    <row r="10" spans="1:33" x14ac:dyDescent="0.3">
      <c r="A10" s="53">
        <v>43344</v>
      </c>
      <c r="B10" s="42">
        <v>2317.929932</v>
      </c>
      <c r="C10" s="42">
        <v>2356.6201169999999</v>
      </c>
      <c r="D10" s="42">
        <v>2264.8999020000001</v>
      </c>
      <c r="E10" s="42">
        <v>2343.070068</v>
      </c>
      <c r="F10" s="42">
        <v>2343.070068</v>
      </c>
      <c r="G10" s="42">
        <v>44545790000</v>
      </c>
      <c r="H10" s="42">
        <v>-2.9522092E-2</v>
      </c>
      <c r="I10" s="42">
        <v>1.9930429999999999E-3</v>
      </c>
      <c r="J10" s="55">
        <v>0</v>
      </c>
      <c r="K10" s="55">
        <v>0</v>
      </c>
      <c r="L10" s="40">
        <f t="shared" si="0"/>
        <v>0</v>
      </c>
      <c r="M10" s="41">
        <f t="shared" si="1"/>
        <v>0</v>
      </c>
      <c r="N10" s="41">
        <f t="shared" si="2"/>
        <v>0</v>
      </c>
      <c r="O10" s="4">
        <f t="shared" si="3"/>
        <v>25.140135999999984</v>
      </c>
      <c r="P10" s="4">
        <f t="shared" si="4"/>
        <v>1</v>
      </c>
      <c r="Q10" s="4">
        <f t="shared" si="5"/>
        <v>0</v>
      </c>
      <c r="R10" s="41">
        <v>0</v>
      </c>
      <c r="S10" s="41">
        <v>0</v>
      </c>
      <c r="T10" s="40">
        <f t="shared" si="6"/>
        <v>0</v>
      </c>
      <c r="U10" s="41">
        <f t="shared" si="7"/>
        <v>0</v>
      </c>
      <c r="V10" s="41">
        <f t="shared" si="8"/>
        <v>0</v>
      </c>
      <c r="W10" s="4">
        <f t="shared" si="9"/>
        <v>25.140135999999984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12"/>
        <v>0</v>
      </c>
      <c r="AC10" s="44">
        <f t="shared" si="13"/>
        <v>0</v>
      </c>
      <c r="AD10" s="44">
        <f t="shared" si="14"/>
        <v>0</v>
      </c>
      <c r="AE10" s="4">
        <f t="shared" si="15"/>
        <v>25.140135999999984</v>
      </c>
      <c r="AF10" s="4">
        <f t="shared" si="16"/>
        <v>1</v>
      </c>
      <c r="AG10" s="4">
        <f t="shared" si="17"/>
        <v>0</v>
      </c>
    </row>
    <row r="11" spans="1:33" x14ac:dyDescent="0.3">
      <c r="A11" s="53">
        <v>43374</v>
      </c>
      <c r="B11" s="42">
        <v>2349.639893</v>
      </c>
      <c r="C11" s="42">
        <v>2352.110107</v>
      </c>
      <c r="D11" s="42">
        <v>1985.9499510000001</v>
      </c>
      <c r="E11" s="42">
        <v>2029.6899410000001</v>
      </c>
      <c r="F11" s="42">
        <v>2029.6899410000001</v>
      </c>
      <c r="G11" s="42">
        <v>61400960000</v>
      </c>
      <c r="H11" s="42">
        <v>0.378378518</v>
      </c>
      <c r="I11" s="42">
        <v>1.9625390000000001E-3</v>
      </c>
      <c r="J11" s="55">
        <v>0</v>
      </c>
      <c r="K11" s="55">
        <v>0</v>
      </c>
      <c r="L11" s="40">
        <f t="shared" si="0"/>
        <v>0</v>
      </c>
      <c r="M11" s="41">
        <f t="shared" si="1"/>
        <v>0</v>
      </c>
      <c r="N11" s="41">
        <f t="shared" si="2"/>
        <v>0</v>
      </c>
      <c r="O11" s="4">
        <f t="shared" si="3"/>
        <v>-319.94995199999994</v>
      </c>
      <c r="P11" s="4">
        <f t="shared" si="4"/>
        <v>0</v>
      </c>
      <c r="Q11" s="4">
        <f t="shared" si="5"/>
        <v>1</v>
      </c>
      <c r="R11" s="41">
        <v>0</v>
      </c>
      <c r="S11" s="41">
        <v>0</v>
      </c>
      <c r="T11" s="40">
        <f t="shared" si="6"/>
        <v>0</v>
      </c>
      <c r="U11" s="41">
        <f t="shared" si="7"/>
        <v>0</v>
      </c>
      <c r="V11" s="41">
        <f t="shared" si="8"/>
        <v>0</v>
      </c>
      <c r="W11" s="4">
        <f t="shared" si="9"/>
        <v>-319.94995199999994</v>
      </c>
      <c r="X11" s="4">
        <f t="shared" si="10"/>
        <v>0</v>
      </c>
      <c r="Y11" s="4">
        <f t="shared" si="11"/>
        <v>1</v>
      </c>
      <c r="Z11" s="55">
        <v>0</v>
      </c>
      <c r="AA11" s="55">
        <v>0</v>
      </c>
      <c r="AB11" s="45">
        <f t="shared" si="12"/>
        <v>0</v>
      </c>
      <c r="AC11" s="44">
        <f t="shared" si="13"/>
        <v>0</v>
      </c>
      <c r="AD11" s="44">
        <f t="shared" si="14"/>
        <v>0</v>
      </c>
      <c r="AE11" s="4">
        <f t="shared" si="15"/>
        <v>-319.94995199999994</v>
      </c>
      <c r="AF11" s="4">
        <f t="shared" si="16"/>
        <v>0</v>
      </c>
      <c r="AG11" s="4">
        <f t="shared" si="17"/>
        <v>1</v>
      </c>
    </row>
    <row r="12" spans="1:33" x14ac:dyDescent="0.3">
      <c r="A12" s="53">
        <v>43405</v>
      </c>
      <c r="B12" s="42">
        <v>2035.1099850000001</v>
      </c>
      <c r="C12" s="42">
        <v>2136.73999</v>
      </c>
      <c r="D12" s="42">
        <v>2023.4300539999999</v>
      </c>
      <c r="E12" s="42">
        <v>2096.860107</v>
      </c>
      <c r="F12" s="42">
        <v>2096.860107</v>
      </c>
      <c r="G12" s="42">
        <v>48560650000</v>
      </c>
      <c r="H12" s="42">
        <v>-0.20912229999999901</v>
      </c>
      <c r="I12" s="42">
        <v>3.3449287000000001E-2</v>
      </c>
      <c r="J12" s="2">
        <v>1</v>
      </c>
      <c r="K12" s="2">
        <v>1</v>
      </c>
      <c r="L12" s="5">
        <f t="shared" si="0"/>
        <v>61.053299549999998</v>
      </c>
      <c r="M12" s="2">
        <f t="shared" si="1"/>
        <v>1</v>
      </c>
      <c r="N12" s="2">
        <f t="shared" si="2"/>
        <v>0</v>
      </c>
      <c r="O12" s="4">
        <f t="shared" si="3"/>
        <v>61.053299549999998</v>
      </c>
      <c r="P12" s="4">
        <f t="shared" si="4"/>
        <v>1</v>
      </c>
      <c r="Q12" s="4">
        <f t="shared" si="5"/>
        <v>0</v>
      </c>
      <c r="R12" s="2">
        <v>1</v>
      </c>
      <c r="S12" s="2">
        <v>1</v>
      </c>
      <c r="T12" s="5">
        <f t="shared" si="6"/>
        <v>81.404399400000003</v>
      </c>
      <c r="U12" s="2">
        <f t="shared" si="7"/>
        <v>1</v>
      </c>
      <c r="V12" s="2">
        <f t="shared" si="8"/>
        <v>0</v>
      </c>
      <c r="W12" s="4">
        <f t="shared" si="9"/>
        <v>81.404399400000003</v>
      </c>
      <c r="X12" s="4">
        <f t="shared" si="10"/>
        <v>1</v>
      </c>
      <c r="Y12" s="4">
        <f t="shared" si="11"/>
        <v>0</v>
      </c>
      <c r="Z12" s="2">
        <v>1</v>
      </c>
      <c r="AA12" s="2">
        <v>1</v>
      </c>
      <c r="AB12" s="51">
        <f t="shared" si="12"/>
        <v>81.404399400000003</v>
      </c>
      <c r="AC12" s="52">
        <f t="shared" si="13"/>
        <v>1</v>
      </c>
      <c r="AD12" s="52">
        <f t="shared" si="14"/>
        <v>0</v>
      </c>
      <c r="AE12" s="4">
        <f t="shared" si="15"/>
        <v>81.404399400000003</v>
      </c>
      <c r="AF12" s="4">
        <f t="shared" si="16"/>
        <v>1</v>
      </c>
      <c r="AG12" s="4">
        <f t="shared" si="17"/>
        <v>0</v>
      </c>
    </row>
    <row r="13" spans="1:33" x14ac:dyDescent="0.3">
      <c r="A13" s="53">
        <v>43435</v>
      </c>
      <c r="B13" s="42">
        <v>2127.780029</v>
      </c>
      <c r="C13" s="42">
        <v>2136.639893</v>
      </c>
      <c r="D13" s="42">
        <v>2014.280029</v>
      </c>
      <c r="E13" s="42">
        <v>2041.040039</v>
      </c>
      <c r="F13" s="42">
        <v>2041.040039</v>
      </c>
      <c r="G13" s="42">
        <v>48808340000</v>
      </c>
      <c r="H13" s="42">
        <v>5.1006319999999999E-3</v>
      </c>
      <c r="I13" s="54">
        <v>5.0699999999999999E-5</v>
      </c>
      <c r="J13" s="28">
        <v>0</v>
      </c>
      <c r="K13" s="28">
        <v>1</v>
      </c>
      <c r="L13" s="27">
        <f t="shared" si="0"/>
        <v>-86.739990000000034</v>
      </c>
      <c r="M13" s="28">
        <f t="shared" si="1"/>
        <v>0</v>
      </c>
      <c r="N13" s="28">
        <f t="shared" si="2"/>
        <v>1</v>
      </c>
      <c r="O13" s="4">
        <f t="shared" si="3"/>
        <v>-86.739990000000034</v>
      </c>
      <c r="P13" s="4">
        <f t="shared" si="4"/>
        <v>0</v>
      </c>
      <c r="Q13" s="4">
        <f t="shared" si="5"/>
        <v>1</v>
      </c>
      <c r="R13" s="28">
        <v>0</v>
      </c>
      <c r="S13" s="28">
        <v>1</v>
      </c>
      <c r="T13" s="27">
        <f t="shared" si="6"/>
        <v>-86.739990000000034</v>
      </c>
      <c r="U13" s="28">
        <f t="shared" si="7"/>
        <v>0</v>
      </c>
      <c r="V13" s="28">
        <f t="shared" si="8"/>
        <v>1</v>
      </c>
      <c r="W13" s="4">
        <f t="shared" si="9"/>
        <v>-86.739990000000034</v>
      </c>
      <c r="X13" s="4">
        <f t="shared" si="10"/>
        <v>0</v>
      </c>
      <c r="Y13" s="4">
        <f t="shared" si="11"/>
        <v>1</v>
      </c>
      <c r="Z13" s="55">
        <v>0</v>
      </c>
      <c r="AA13" s="55">
        <v>0</v>
      </c>
      <c r="AB13" s="45">
        <f t="shared" si="12"/>
        <v>0</v>
      </c>
      <c r="AC13" s="44">
        <f t="shared" si="13"/>
        <v>0</v>
      </c>
      <c r="AD13" s="44">
        <f t="shared" si="14"/>
        <v>0</v>
      </c>
      <c r="AE13" s="4">
        <f t="shared" si="15"/>
        <v>-86.739990000000034</v>
      </c>
      <c r="AF13" s="4">
        <f t="shared" si="16"/>
        <v>0</v>
      </c>
      <c r="AG13" s="4">
        <f t="shared" si="17"/>
        <v>1</v>
      </c>
    </row>
    <row r="14" spans="1:33" x14ac:dyDescent="0.3">
      <c r="A14" s="53">
        <v>43466</v>
      </c>
      <c r="B14" s="42">
        <v>2050.5500489999999</v>
      </c>
      <c r="C14" s="42">
        <v>2222.8798829999901</v>
      </c>
      <c r="D14" s="42">
        <v>1984.530029</v>
      </c>
      <c r="E14" s="42">
        <v>2204.8500979999999</v>
      </c>
      <c r="F14" s="42">
        <v>2204.8500979999999</v>
      </c>
      <c r="G14" s="42">
        <v>49199040000</v>
      </c>
      <c r="H14" s="42">
        <v>8.0047799999999995E-3</v>
      </c>
      <c r="I14" s="42">
        <v>0.122363755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82.022001959999997</v>
      </c>
      <c r="U14" s="2">
        <f t="shared" si="7"/>
        <v>1</v>
      </c>
      <c r="V14" s="2">
        <f t="shared" si="8"/>
        <v>0</v>
      </c>
      <c r="W14" s="4">
        <f t="shared" si="9"/>
        <v>82.022001959999997</v>
      </c>
      <c r="X14" s="4">
        <f t="shared" si="10"/>
        <v>1</v>
      </c>
      <c r="Y14" s="4">
        <f t="shared" si="11"/>
        <v>0</v>
      </c>
      <c r="Z14" s="2">
        <v>1</v>
      </c>
      <c r="AA14" s="2">
        <v>1</v>
      </c>
      <c r="AB14" s="51">
        <f t="shared" si="12"/>
        <v>82.022001959999997</v>
      </c>
      <c r="AC14" s="52">
        <f t="shared" si="13"/>
        <v>1</v>
      </c>
      <c r="AD14" s="52">
        <f t="shared" si="14"/>
        <v>0</v>
      </c>
      <c r="AE14" s="4">
        <f t="shared" si="15"/>
        <v>82.022001959999997</v>
      </c>
      <c r="AF14" s="4">
        <f t="shared" si="16"/>
        <v>1</v>
      </c>
      <c r="AG14" s="4">
        <f t="shared" si="17"/>
        <v>0</v>
      </c>
    </row>
    <row r="15" spans="1:33" x14ac:dyDescent="0.3">
      <c r="A15" s="53">
        <v>43497</v>
      </c>
      <c r="B15" s="42">
        <v>2211.929932</v>
      </c>
      <c r="C15" s="42">
        <v>2241.76001</v>
      </c>
      <c r="D15" s="42">
        <v>2167.360107</v>
      </c>
      <c r="E15" s="42">
        <v>2195.4399410000001</v>
      </c>
      <c r="F15" s="42">
        <v>2195.4399410000001</v>
      </c>
      <c r="G15" s="42">
        <v>42304540000</v>
      </c>
      <c r="H15" s="42">
        <v>-0.14013484800000001</v>
      </c>
      <c r="I15" s="42">
        <v>4.7726316999999997E-2</v>
      </c>
      <c r="J15" s="55">
        <v>0</v>
      </c>
      <c r="K15" s="55">
        <v>0</v>
      </c>
      <c r="L15" s="40">
        <f t="shared" si="0"/>
        <v>0</v>
      </c>
      <c r="M15" s="41">
        <f t="shared" si="1"/>
        <v>0</v>
      </c>
      <c r="N15" s="41">
        <f t="shared" si="2"/>
        <v>0</v>
      </c>
      <c r="O15" s="4">
        <f t="shared" si="3"/>
        <v>-16.489990999999918</v>
      </c>
      <c r="P15" s="4">
        <f t="shared" si="4"/>
        <v>0</v>
      </c>
      <c r="Q15" s="4">
        <f t="shared" si="5"/>
        <v>1</v>
      </c>
      <c r="R15" s="41">
        <v>0</v>
      </c>
      <c r="S15" s="41">
        <v>0</v>
      </c>
      <c r="T15" s="40">
        <f t="shared" si="6"/>
        <v>0</v>
      </c>
      <c r="U15" s="41">
        <f t="shared" si="7"/>
        <v>0</v>
      </c>
      <c r="V15" s="41">
        <f t="shared" si="8"/>
        <v>0</v>
      </c>
      <c r="W15" s="4">
        <f t="shared" si="9"/>
        <v>-16.489990999999918</v>
      </c>
      <c r="X15" s="4">
        <f t="shared" si="10"/>
        <v>0</v>
      </c>
      <c r="Y15" s="4">
        <f t="shared" si="11"/>
        <v>1</v>
      </c>
      <c r="Z15" s="55">
        <v>0</v>
      </c>
      <c r="AA15" s="55">
        <v>0</v>
      </c>
      <c r="AB15" s="45">
        <f t="shared" si="12"/>
        <v>0</v>
      </c>
      <c r="AC15" s="44">
        <f t="shared" si="13"/>
        <v>0</v>
      </c>
      <c r="AD15" s="44">
        <f t="shared" si="14"/>
        <v>0</v>
      </c>
      <c r="AE15" s="4">
        <f t="shared" si="15"/>
        <v>-16.489990999999918</v>
      </c>
      <c r="AF15" s="4">
        <f t="shared" si="16"/>
        <v>0</v>
      </c>
      <c r="AG15" s="4">
        <f t="shared" si="17"/>
        <v>1</v>
      </c>
    </row>
    <row r="16" spans="1:33" x14ac:dyDescent="0.3">
      <c r="A16" s="53">
        <v>43525</v>
      </c>
      <c r="B16" s="42">
        <v>2210.969971</v>
      </c>
      <c r="C16" s="42">
        <v>2216.0200199999999</v>
      </c>
      <c r="D16" s="42">
        <v>2120.929932</v>
      </c>
      <c r="E16" s="42">
        <v>2140.669922</v>
      </c>
      <c r="F16" s="42">
        <v>2140.669922</v>
      </c>
      <c r="G16" s="42">
        <v>49145540000</v>
      </c>
      <c r="H16" s="42">
        <v>0.161708412</v>
      </c>
      <c r="I16" s="42">
        <v>3.4617646000000002E-2</v>
      </c>
      <c r="J16" s="55">
        <v>0</v>
      </c>
      <c r="K16" s="55">
        <v>0</v>
      </c>
      <c r="L16" s="40">
        <f t="shared" si="0"/>
        <v>0</v>
      </c>
      <c r="M16" s="41">
        <f t="shared" si="1"/>
        <v>0</v>
      </c>
      <c r="N16" s="41">
        <f t="shared" si="2"/>
        <v>0</v>
      </c>
      <c r="O16" s="4">
        <f t="shared" si="3"/>
        <v>-70.300048999999944</v>
      </c>
      <c r="P16" s="4">
        <f t="shared" si="4"/>
        <v>0</v>
      </c>
      <c r="Q16" s="4">
        <f t="shared" si="5"/>
        <v>1</v>
      </c>
      <c r="R16" s="41">
        <v>0</v>
      </c>
      <c r="S16" s="41">
        <v>0</v>
      </c>
      <c r="T16" s="40">
        <f t="shared" si="6"/>
        <v>0</v>
      </c>
      <c r="U16" s="41">
        <f t="shared" si="7"/>
        <v>0</v>
      </c>
      <c r="V16" s="41">
        <f t="shared" si="8"/>
        <v>0</v>
      </c>
      <c r="W16" s="4">
        <f t="shared" si="9"/>
        <v>-70.300048999999944</v>
      </c>
      <c r="X16" s="4">
        <f t="shared" si="10"/>
        <v>0</v>
      </c>
      <c r="Y16" s="4">
        <f t="shared" si="11"/>
        <v>1</v>
      </c>
      <c r="Z16" s="28">
        <v>0</v>
      </c>
      <c r="AA16" s="28">
        <v>1</v>
      </c>
      <c r="AB16" s="49">
        <f t="shared" si="12"/>
        <v>-70.300048999999944</v>
      </c>
      <c r="AC16" s="50">
        <f t="shared" si="13"/>
        <v>0</v>
      </c>
      <c r="AD16" s="50">
        <f t="shared" si="14"/>
        <v>1</v>
      </c>
      <c r="AE16" s="4">
        <f t="shared" si="15"/>
        <v>-70.300048999999944</v>
      </c>
      <c r="AF16" s="4">
        <f t="shared" si="16"/>
        <v>0</v>
      </c>
      <c r="AG16" s="4">
        <f t="shared" si="17"/>
        <v>1</v>
      </c>
    </row>
    <row r="17" spans="1:33" x14ac:dyDescent="0.3">
      <c r="A17" s="53">
        <v>43556</v>
      </c>
      <c r="B17" s="42">
        <v>2153.3100589999999</v>
      </c>
      <c r="C17" s="42">
        <v>2252.0500489999999</v>
      </c>
      <c r="D17" s="42">
        <v>2153.3100589999999</v>
      </c>
      <c r="E17" s="42">
        <v>2203.5900879999999</v>
      </c>
      <c r="F17" s="42">
        <v>2203.5900879999999</v>
      </c>
      <c r="G17" s="42">
        <v>43162800000</v>
      </c>
      <c r="H17" s="42">
        <v>-0.121735156</v>
      </c>
      <c r="I17" s="42">
        <v>4.8183110999999897E-2</v>
      </c>
      <c r="J17" s="2">
        <v>1</v>
      </c>
      <c r="K17" s="2">
        <v>1</v>
      </c>
      <c r="L17" s="5">
        <f t="shared" si="0"/>
        <v>64.599301769999997</v>
      </c>
      <c r="M17" s="2">
        <f t="shared" si="1"/>
        <v>1</v>
      </c>
      <c r="N17" s="2">
        <f t="shared" si="2"/>
        <v>0</v>
      </c>
      <c r="O17" s="4">
        <f t="shared" si="3"/>
        <v>64.599301769999997</v>
      </c>
      <c r="P17" s="4">
        <f t="shared" si="4"/>
        <v>1</v>
      </c>
      <c r="Q17" s="4">
        <f t="shared" si="5"/>
        <v>0</v>
      </c>
      <c r="R17" s="2">
        <v>1</v>
      </c>
      <c r="S17" s="2">
        <v>1</v>
      </c>
      <c r="T17" s="5">
        <f t="shared" si="6"/>
        <v>86.13240236</v>
      </c>
      <c r="U17" s="2">
        <f t="shared" si="7"/>
        <v>1</v>
      </c>
      <c r="V17" s="2">
        <f t="shared" si="8"/>
        <v>0</v>
      </c>
      <c r="W17" s="4">
        <f t="shared" si="9"/>
        <v>86.13240236</v>
      </c>
      <c r="X17" s="4">
        <f t="shared" si="10"/>
        <v>1</v>
      </c>
      <c r="Y17" s="4">
        <f t="shared" si="11"/>
        <v>0</v>
      </c>
      <c r="Z17" s="2">
        <v>1</v>
      </c>
      <c r="AA17" s="2">
        <v>1</v>
      </c>
      <c r="AB17" s="51">
        <f t="shared" si="12"/>
        <v>86.13240236</v>
      </c>
      <c r="AC17" s="52">
        <f t="shared" si="13"/>
        <v>1</v>
      </c>
      <c r="AD17" s="52">
        <f t="shared" si="14"/>
        <v>0</v>
      </c>
      <c r="AE17" s="4">
        <f t="shared" si="15"/>
        <v>86.13240236</v>
      </c>
      <c r="AF17" s="4">
        <f t="shared" si="16"/>
        <v>1</v>
      </c>
      <c r="AG17" s="4">
        <f t="shared" si="17"/>
        <v>0</v>
      </c>
    </row>
    <row r="18" spans="1:33" x14ac:dyDescent="0.3">
      <c r="A18" s="53">
        <v>43586</v>
      </c>
      <c r="B18" s="42">
        <v>2192.9399410000001</v>
      </c>
      <c r="C18" s="42">
        <v>2217.030029</v>
      </c>
      <c r="D18" s="42">
        <v>2016.25</v>
      </c>
      <c r="E18" s="42">
        <v>2041.73998999999</v>
      </c>
      <c r="F18" s="42">
        <v>2041.73998999999</v>
      </c>
      <c r="G18" s="42">
        <v>47405100000</v>
      </c>
      <c r="H18" s="42">
        <v>9.8286024E-2</v>
      </c>
      <c r="I18" s="42">
        <v>3.9075439999999998E-3</v>
      </c>
      <c r="J18" s="55">
        <v>0</v>
      </c>
      <c r="K18" s="55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-151.19995100001006</v>
      </c>
      <c r="P18" s="4">
        <f t="shared" si="4"/>
        <v>0</v>
      </c>
      <c r="Q18" s="4">
        <f t="shared" si="5"/>
        <v>1</v>
      </c>
      <c r="R18" s="41">
        <v>0</v>
      </c>
      <c r="S18" s="41">
        <v>0</v>
      </c>
      <c r="T18" s="40">
        <f t="shared" si="6"/>
        <v>0</v>
      </c>
      <c r="U18" s="41">
        <f t="shared" si="7"/>
        <v>0</v>
      </c>
      <c r="V18" s="41">
        <f t="shared" si="8"/>
        <v>0</v>
      </c>
      <c r="W18" s="4">
        <f t="shared" si="9"/>
        <v>-151.19995100001006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12"/>
        <v>0</v>
      </c>
      <c r="AC18" s="44">
        <f t="shared" si="13"/>
        <v>0</v>
      </c>
      <c r="AD18" s="44">
        <f t="shared" si="14"/>
        <v>0</v>
      </c>
      <c r="AE18" s="4">
        <f t="shared" si="15"/>
        <v>-151.19995100001006</v>
      </c>
      <c r="AF18" s="4">
        <f t="shared" si="16"/>
        <v>0</v>
      </c>
      <c r="AG18" s="4">
        <f t="shared" si="17"/>
        <v>1</v>
      </c>
    </row>
    <row r="19" spans="1:33" x14ac:dyDescent="0.3">
      <c r="A19" s="53">
        <v>43617</v>
      </c>
      <c r="B19" s="42">
        <v>2031.030029</v>
      </c>
      <c r="C19" s="42">
        <v>2141.2700199999999</v>
      </c>
      <c r="D19" s="42">
        <v>2029.170044</v>
      </c>
      <c r="E19" s="42">
        <v>2130.6201169999999</v>
      </c>
      <c r="F19" s="42">
        <v>2130.6201169999999</v>
      </c>
      <c r="G19" s="42">
        <v>44505410000</v>
      </c>
      <c r="H19" s="42">
        <v>-6.1168312999999898E-2</v>
      </c>
      <c r="I19" s="42">
        <v>8.7038253999999995E-2</v>
      </c>
      <c r="J19" s="2">
        <v>1</v>
      </c>
      <c r="K19" s="2">
        <v>1</v>
      </c>
      <c r="L19" s="5">
        <f>IF(K19=1,IF($C19&gt;=$B19*1.03,$B19*0.03,$F19-$B19),0)</f>
        <v>60.930900869999995</v>
      </c>
      <c r="M19" s="2">
        <f t="shared" si="1"/>
        <v>1</v>
      </c>
      <c r="N19" s="2">
        <f t="shared" si="2"/>
        <v>0</v>
      </c>
      <c r="O19" s="4">
        <f t="shared" si="3"/>
        <v>60.930900869999995</v>
      </c>
      <c r="P19" s="4">
        <f t="shared" si="4"/>
        <v>1</v>
      </c>
      <c r="Q19" s="4">
        <f t="shared" si="5"/>
        <v>0</v>
      </c>
      <c r="R19" s="2">
        <v>1</v>
      </c>
      <c r="S19" s="2">
        <v>1</v>
      </c>
      <c r="T19" s="5">
        <f t="shared" si="6"/>
        <v>81.241201160000003</v>
      </c>
      <c r="U19" s="2">
        <f t="shared" si="7"/>
        <v>1</v>
      </c>
      <c r="V19" s="2">
        <f t="shared" si="8"/>
        <v>0</v>
      </c>
      <c r="W19" s="4">
        <f t="shared" si="9"/>
        <v>81.241201160000003</v>
      </c>
      <c r="X19" s="4">
        <f t="shared" si="10"/>
        <v>1</v>
      </c>
      <c r="Y19" s="4">
        <f t="shared" si="11"/>
        <v>0</v>
      </c>
      <c r="Z19" s="2">
        <v>1</v>
      </c>
      <c r="AA19" s="2">
        <v>1</v>
      </c>
      <c r="AB19" s="51">
        <f t="shared" si="12"/>
        <v>81.241201160000003</v>
      </c>
      <c r="AC19" s="52">
        <f t="shared" si="13"/>
        <v>1</v>
      </c>
      <c r="AD19" s="52">
        <f t="shared" si="14"/>
        <v>0</v>
      </c>
      <c r="AE19" s="4">
        <f t="shared" si="15"/>
        <v>81.241201160000003</v>
      </c>
      <c r="AF19" s="4">
        <f t="shared" si="16"/>
        <v>1</v>
      </c>
      <c r="AG19" s="4">
        <f t="shared" si="17"/>
        <v>0</v>
      </c>
    </row>
    <row r="20" spans="1:33" x14ac:dyDescent="0.3">
      <c r="A20" s="53">
        <v>43647</v>
      </c>
      <c r="B20" s="42">
        <v>2147.23999</v>
      </c>
      <c r="C20" s="42">
        <v>2147.23999</v>
      </c>
      <c r="D20" s="42">
        <v>2052.030029</v>
      </c>
      <c r="E20" s="42">
        <v>2066.26001</v>
      </c>
      <c r="F20" s="42">
        <v>2066.26001</v>
      </c>
      <c r="G20" s="42">
        <v>2208900000</v>
      </c>
      <c r="H20" s="42">
        <v>-0.95036783199999997</v>
      </c>
      <c r="I20" s="42">
        <v>5.6471699999999995E-4</v>
      </c>
      <c r="J20" s="28">
        <v>0</v>
      </c>
      <c r="K20" s="28">
        <v>1</v>
      </c>
      <c r="L20" s="27">
        <f t="shared" si="0"/>
        <v>-80.979980000000069</v>
      </c>
      <c r="M20" s="28">
        <f t="shared" si="1"/>
        <v>0</v>
      </c>
      <c r="N20" s="28">
        <f t="shared" si="2"/>
        <v>1</v>
      </c>
      <c r="O20" s="4">
        <f t="shared" si="3"/>
        <v>-80.979980000000069</v>
      </c>
      <c r="P20" s="4">
        <f t="shared" si="4"/>
        <v>0</v>
      </c>
      <c r="Q20" s="4">
        <f t="shared" si="5"/>
        <v>1</v>
      </c>
      <c r="R20" s="28">
        <v>0</v>
      </c>
      <c r="S20" s="28">
        <v>1</v>
      </c>
      <c r="T20" s="27">
        <f t="shared" si="6"/>
        <v>-80.979980000000069</v>
      </c>
      <c r="U20" s="28">
        <f t="shared" si="7"/>
        <v>0</v>
      </c>
      <c r="V20" s="28">
        <f t="shared" si="8"/>
        <v>1</v>
      </c>
      <c r="W20" s="4">
        <f t="shared" si="9"/>
        <v>-80.979980000000069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12"/>
        <v>0</v>
      </c>
      <c r="AC20" s="44">
        <f t="shared" si="13"/>
        <v>0</v>
      </c>
      <c r="AD20" s="44">
        <f t="shared" si="14"/>
        <v>0</v>
      </c>
      <c r="AE20" s="4">
        <f t="shared" si="15"/>
        <v>-80.979980000000069</v>
      </c>
      <c r="AF20" s="4">
        <f t="shared" si="16"/>
        <v>0</v>
      </c>
      <c r="AG20" s="4">
        <f t="shared" si="17"/>
        <v>1</v>
      </c>
    </row>
    <row r="21" spans="1:33" s="35" customFormat="1" x14ac:dyDescent="0.3">
      <c r="A21" s="46">
        <v>43678</v>
      </c>
      <c r="J21" s="41">
        <v>0</v>
      </c>
      <c r="K21" s="41">
        <v>0</v>
      </c>
      <c r="L21" s="41"/>
      <c r="M21" s="41"/>
      <c r="N21" s="41"/>
      <c r="O21" s="41"/>
      <c r="P21" s="41"/>
      <c r="Q21" s="41"/>
      <c r="R21" s="41">
        <v>0</v>
      </c>
      <c r="S21" s="41">
        <v>0</v>
      </c>
      <c r="T21" s="41"/>
      <c r="U21" s="41"/>
      <c r="V21" s="41"/>
      <c r="W21" s="41"/>
      <c r="X21" s="41"/>
      <c r="Y21" s="41"/>
      <c r="Z21" s="41">
        <v>0</v>
      </c>
      <c r="AA21" s="41">
        <v>0</v>
      </c>
      <c r="AB21" s="41"/>
      <c r="AC21" s="41"/>
      <c r="AD21" s="41"/>
      <c r="AE21" s="41"/>
      <c r="AF21" s="41"/>
      <c r="AG21" s="41"/>
    </row>
    <row r="22" spans="1:33" x14ac:dyDescent="0.3">
      <c r="A22" s="1">
        <v>43709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35"/>
      <c r="Y22" s="35"/>
      <c r="Z22" s="35"/>
      <c r="AA22" s="35"/>
      <c r="AE22" s="35"/>
      <c r="AF22" s="35"/>
      <c r="AG22" s="35"/>
    </row>
    <row r="23" spans="1:33" x14ac:dyDescent="0.3">
      <c r="A23" s="1">
        <v>43739</v>
      </c>
      <c r="W23" s="35"/>
      <c r="X23" s="35"/>
      <c r="Y23" s="35"/>
      <c r="Z23" s="35"/>
      <c r="AA23" s="35"/>
      <c r="AE23" s="35"/>
      <c r="AF23" s="35"/>
      <c r="AG23" s="35"/>
    </row>
    <row r="24" spans="1:33" x14ac:dyDescent="0.3">
      <c r="A24" s="1">
        <v>43770</v>
      </c>
      <c r="W24" s="35"/>
      <c r="X24" s="35"/>
      <c r="Y24" s="35"/>
      <c r="Z24" s="35"/>
      <c r="AA24" s="35"/>
      <c r="AE24" s="35"/>
      <c r="AF24" s="35"/>
      <c r="AG24" s="35"/>
    </row>
    <row r="25" spans="1:33" ht="17.25" thickBot="1" x14ac:dyDescent="0.35">
      <c r="A25" s="1">
        <v>43800</v>
      </c>
      <c r="W25" s="35"/>
      <c r="X25" s="35"/>
      <c r="Y25" s="35"/>
      <c r="Z25" s="35"/>
      <c r="AA25" s="35"/>
      <c r="AE25" s="35"/>
      <c r="AF25" s="35"/>
      <c r="AG25" s="35"/>
    </row>
    <row r="26" spans="1:33" ht="17.25" thickBot="1" x14ac:dyDescent="0.35">
      <c r="C26" s="13" t="s">
        <v>37</v>
      </c>
      <c r="K26" s="6" t="s">
        <v>20</v>
      </c>
      <c r="L26" s="7">
        <f>SUM(L2:L25)/$E2</f>
        <v>5.9450425106398093E-2</v>
      </c>
      <c r="T26" s="7">
        <f>SUM(T2:T25)/$E2</f>
        <v>0.10105080209353788</v>
      </c>
      <c r="AB26" s="7">
        <f>SUM(AB2:AB25)/$E2</f>
        <v>0.12850104564713294</v>
      </c>
    </row>
    <row r="27" spans="1:33" x14ac:dyDescent="0.3">
      <c r="C27" s="26" t="s">
        <v>38</v>
      </c>
      <c r="K27" s="6" t="s">
        <v>14</v>
      </c>
      <c r="L27" s="7">
        <f>(SUM(L2:L25)/$E2)/(COUNT($B$2:$B$25)/12)</f>
        <v>3.7547636909304058E-2</v>
      </c>
      <c r="M27" s="8">
        <f>COUNTIF(M2:M25,"=1")</f>
        <v>5</v>
      </c>
      <c r="N27" s="9">
        <f>COUNTIF(N2:N25,"=1")</f>
        <v>2</v>
      </c>
      <c r="O27" s="10">
        <f>(SUM(O2:O25)/$E2)/(COUNT($B$2:$B$25)/12)</f>
        <v>-0.144790904456362</v>
      </c>
      <c r="P27" s="11">
        <f>COUNTIF(P2:P25,"=1")</f>
        <v>9</v>
      </c>
      <c r="Q27" s="12">
        <f>COUNTIF(Q2:Q25,"=1")</f>
        <v>10</v>
      </c>
      <c r="T27" s="7">
        <f>(SUM(T2:T25)/$E2)/(COUNT($B$2:$B$25)/12)</f>
        <v>6.3821559216971302E-2</v>
      </c>
      <c r="U27" s="8">
        <f>COUNTIF(U2:U25,"=1")</f>
        <v>5</v>
      </c>
      <c r="V27" s="9">
        <f>COUNTIF(V2:V25,"=1")</f>
        <v>2</v>
      </c>
      <c r="W27" s="10">
        <f>(SUM(W2:W25)/$E2)/(COUNT($B$2:$B$25)/12)</f>
        <v>-0.11242661033298129</v>
      </c>
      <c r="X27" s="11">
        <f>COUNTIF(X2:X25,"=1")</f>
        <v>9</v>
      </c>
      <c r="Y27" s="12">
        <f>COUNTIF(Y2:Y25,"=1")</f>
        <v>10</v>
      </c>
      <c r="AB27" s="7">
        <f>(SUM(AB2:AB25)/$E2)/(COUNT($B$2:$B$25)/12)</f>
        <v>8.1158555145557643E-2</v>
      </c>
      <c r="AC27" s="8">
        <f>COUNTIF(AC2:AC25,"=1")</f>
        <v>5</v>
      </c>
      <c r="AD27" s="9">
        <f>COUNTIF(AD2:AD25,"=1")</f>
        <v>2</v>
      </c>
      <c r="AE27" s="10">
        <f>(SUM(AE2:AE25)/$E2)/(COUNT($B$2:$B$25)/12)</f>
        <v>-0.11242661033298129</v>
      </c>
      <c r="AF27" s="11">
        <f>COUNTIF(AF2:AF25,"=1")</f>
        <v>9</v>
      </c>
      <c r="AG27" s="12">
        <f>COUNTIF(AG2:AG25,"=1")</f>
        <v>10</v>
      </c>
    </row>
    <row r="28" spans="1:33" x14ac:dyDescent="0.3">
      <c r="C28" s="32" t="s">
        <v>39</v>
      </c>
      <c r="K28" s="6" t="s">
        <v>15</v>
      </c>
      <c r="L28" s="14">
        <f>N27/(M27+N27)</f>
        <v>0.2857142857142857</v>
      </c>
      <c r="M28" s="2"/>
      <c r="N28" s="3"/>
      <c r="O28" s="15">
        <f>Q27/(P27+Q27)</f>
        <v>0.52631578947368418</v>
      </c>
      <c r="P28" s="4"/>
      <c r="Q28" s="16"/>
      <c r="T28" s="14">
        <f>V27/(U27+V27)</f>
        <v>0.2857142857142857</v>
      </c>
      <c r="U28" s="2"/>
      <c r="V28" s="3"/>
      <c r="W28" s="15">
        <f>Y27/(X27+Y27)</f>
        <v>0.52631578947368418</v>
      </c>
      <c r="X28" s="4"/>
      <c r="Y28" s="16"/>
      <c r="AB28" s="14">
        <f>AD27/(AC27+AD27)</f>
        <v>0.2857142857142857</v>
      </c>
      <c r="AC28" s="2"/>
      <c r="AD28" s="3"/>
      <c r="AE28" s="15">
        <f>AG27/(AF27+AG27)</f>
        <v>0.52631578947368418</v>
      </c>
      <c r="AF28" s="4"/>
      <c r="AG28" s="16"/>
    </row>
    <row r="29" spans="1:33" ht="17.25" thickBot="1" x14ac:dyDescent="0.35">
      <c r="K29" s="17" t="s">
        <v>16</v>
      </c>
      <c r="L29" s="18">
        <f>SUM(K2:K25)/(COUNT($B2:$B25)/12)</f>
        <v>4.4210526315789478</v>
      </c>
      <c r="M29" s="19"/>
      <c r="N29" s="20"/>
      <c r="O29" s="21"/>
      <c r="P29" s="22"/>
      <c r="Q29" s="23"/>
      <c r="T29" s="18">
        <f>SUM(S2:S25)/(COUNT($B2:$B25)/12)</f>
        <v>4.4210526315789478</v>
      </c>
      <c r="U29" s="19"/>
      <c r="V29" s="20"/>
      <c r="W29" s="21"/>
      <c r="X29" s="22"/>
      <c r="Y29" s="23"/>
      <c r="AB29" s="18">
        <f>SUM(AA2:AA25)/(COUNT($B2:$B25)/12)</f>
        <v>4.4210526315789478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17</v>
      </c>
      <c r="I30" s="6">
        <f>E20-E2</f>
        <v>-500.19995100000006</v>
      </c>
      <c r="J30" s="25">
        <f>E20/E2-1</f>
        <v>-0.19489879390329601</v>
      </c>
      <c r="K30" s="6" t="s">
        <v>18</v>
      </c>
      <c r="L30" s="24">
        <f>SUM(L2:L20)/$I$30-1</f>
        <v>-1.3050322883778129</v>
      </c>
      <c r="M30" s="13"/>
      <c r="N30" s="13"/>
      <c r="O30" s="25">
        <f>SUM(O2:O26)/$I$30-1</f>
        <v>0.17626313020176609</v>
      </c>
      <c r="P30" s="6"/>
      <c r="Q30" s="6"/>
      <c r="T30" s="24">
        <f>SUM(T2:T20)/$I$30-1</f>
        <v>-1.5184783346770057</v>
      </c>
      <c r="U30" s="13"/>
      <c r="V30" s="13"/>
      <c r="W30" s="25">
        <f>SUM(W2:W26)/$I$30-1</f>
        <v>-8.6660332119804506E-2</v>
      </c>
      <c r="X30" s="6"/>
      <c r="Y30" s="6"/>
      <c r="AB30" s="24">
        <f>SUM(AB2:AB20)/$I$30-1</f>
        <v>-1.6593219130483281</v>
      </c>
      <c r="AC30" s="13"/>
      <c r="AD30" s="13"/>
      <c r="AE30" s="25">
        <f>SUM(AE2:AE26)/$I$30-1</f>
        <v>-8.6660332119804506E-2</v>
      </c>
      <c r="AF30" s="6"/>
      <c r="AG30" s="6"/>
    </row>
    <row r="31" spans="1:33" x14ac:dyDescent="0.3">
      <c r="D31" s="29"/>
      <c r="K31" s="57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21</v>
      </c>
      <c r="B39" s="36"/>
      <c r="C39" s="37"/>
      <c r="D39" s="37"/>
      <c r="E39" s="37"/>
      <c r="F39" s="37"/>
      <c r="G39" s="37"/>
      <c r="H39" s="37"/>
      <c r="I39" s="37"/>
      <c r="J39" s="58" t="s">
        <v>27</v>
      </c>
      <c r="K39" s="59"/>
      <c r="L39" s="59"/>
      <c r="M39" s="59"/>
      <c r="N39" s="59"/>
      <c r="O39" s="59"/>
      <c r="P39" s="59"/>
      <c r="Q39" s="60"/>
      <c r="R39" s="58" t="s">
        <v>29</v>
      </c>
      <c r="S39" s="59"/>
      <c r="T39" s="59"/>
      <c r="U39" s="59"/>
      <c r="V39" s="59"/>
      <c r="W39" s="59"/>
      <c r="X39" s="59"/>
      <c r="Y39" s="60"/>
      <c r="Z39" s="58" t="s">
        <v>35</v>
      </c>
      <c r="AA39" s="59"/>
      <c r="AB39" s="59"/>
      <c r="AC39" s="59"/>
      <c r="AD39" s="59"/>
      <c r="AE39" s="59"/>
      <c r="AF39" s="59"/>
      <c r="AG39" s="60"/>
    </row>
    <row r="40" spans="1:33" x14ac:dyDescent="0.3">
      <c r="A40" s="30" t="s">
        <v>22</v>
      </c>
      <c r="B40" s="36"/>
      <c r="C40" s="37"/>
      <c r="D40" s="37"/>
      <c r="E40" s="37"/>
      <c r="F40" s="37"/>
      <c r="G40" s="37"/>
      <c r="H40" s="37"/>
      <c r="I40" s="37"/>
      <c r="J40" s="58" t="s">
        <v>28</v>
      </c>
      <c r="K40" s="59"/>
      <c r="L40" s="59"/>
      <c r="M40" s="59"/>
      <c r="N40" s="59"/>
      <c r="O40" s="59"/>
      <c r="P40" s="59"/>
      <c r="Q40" s="60"/>
      <c r="R40" s="58" t="s">
        <v>30</v>
      </c>
      <c r="S40" s="59"/>
      <c r="T40" s="59"/>
      <c r="U40" s="59"/>
      <c r="V40" s="59"/>
      <c r="W40" s="59"/>
      <c r="X40" s="59"/>
      <c r="Y40" s="60"/>
      <c r="Z40" s="58" t="s">
        <v>36</v>
      </c>
      <c r="AA40" s="59"/>
      <c r="AB40" s="59"/>
      <c r="AC40" s="59"/>
      <c r="AD40" s="59"/>
      <c r="AE40" s="59"/>
      <c r="AF40" s="59"/>
      <c r="AG40" s="60"/>
    </row>
    <row r="41" spans="1:33" x14ac:dyDescent="0.3">
      <c r="A41" s="70" t="s">
        <v>19</v>
      </c>
      <c r="B41" s="38"/>
      <c r="C41" s="38"/>
      <c r="D41" s="38"/>
      <c r="E41" s="38"/>
      <c r="F41" s="38"/>
      <c r="G41" s="38"/>
      <c r="H41" s="38"/>
      <c r="I41" s="38"/>
      <c r="J41" s="71" t="s">
        <v>31</v>
      </c>
      <c r="K41" s="62"/>
      <c r="L41" s="62"/>
      <c r="M41" s="62"/>
      <c r="N41" s="62"/>
      <c r="O41" s="62"/>
      <c r="P41" s="62"/>
      <c r="Q41" s="63"/>
      <c r="R41" s="71" t="s">
        <v>31</v>
      </c>
      <c r="S41" s="62"/>
      <c r="T41" s="62"/>
      <c r="U41" s="62"/>
      <c r="V41" s="62"/>
      <c r="W41" s="62"/>
      <c r="X41" s="62"/>
      <c r="Y41" s="63"/>
      <c r="Z41" s="61" t="s">
        <v>32</v>
      </c>
      <c r="AA41" s="62"/>
      <c r="AB41" s="62"/>
      <c r="AC41" s="62"/>
      <c r="AD41" s="62"/>
      <c r="AE41" s="62"/>
      <c r="AF41" s="62"/>
      <c r="AG41" s="63"/>
    </row>
    <row r="42" spans="1:33" x14ac:dyDescent="0.3">
      <c r="A42" s="70"/>
      <c r="B42" s="31"/>
      <c r="C42" s="31"/>
      <c r="D42" s="31"/>
      <c r="E42" s="31"/>
      <c r="F42" s="31"/>
      <c r="G42" s="31"/>
      <c r="H42" s="31"/>
      <c r="I42" s="31"/>
      <c r="J42" s="64"/>
      <c r="K42" s="65"/>
      <c r="L42" s="65"/>
      <c r="M42" s="65"/>
      <c r="N42" s="65"/>
      <c r="O42" s="65"/>
      <c r="P42" s="65"/>
      <c r="Q42" s="66"/>
      <c r="R42" s="64"/>
      <c r="S42" s="65"/>
      <c r="T42" s="65"/>
      <c r="U42" s="65"/>
      <c r="V42" s="65"/>
      <c r="W42" s="65"/>
      <c r="X42" s="65"/>
      <c r="Y42" s="66"/>
      <c r="Z42" s="64"/>
      <c r="AA42" s="65"/>
      <c r="AB42" s="65"/>
      <c r="AC42" s="65"/>
      <c r="AD42" s="65"/>
      <c r="AE42" s="65"/>
      <c r="AF42" s="65"/>
      <c r="AG42" s="66"/>
    </row>
    <row r="43" spans="1:33" x14ac:dyDescent="0.3">
      <c r="A43" s="70"/>
      <c r="B43" s="39"/>
      <c r="C43" s="39"/>
      <c r="D43" s="39"/>
      <c r="E43" s="39"/>
      <c r="F43" s="39"/>
      <c r="G43" s="39"/>
      <c r="H43" s="39"/>
      <c r="I43" s="39"/>
      <c r="J43" s="67"/>
      <c r="K43" s="68"/>
      <c r="L43" s="68"/>
      <c r="M43" s="68"/>
      <c r="N43" s="68"/>
      <c r="O43" s="68"/>
      <c r="P43" s="68"/>
      <c r="Q43" s="69"/>
      <c r="R43" s="67"/>
      <c r="S43" s="68"/>
      <c r="T43" s="68"/>
      <c r="U43" s="68"/>
      <c r="V43" s="68"/>
      <c r="W43" s="68"/>
      <c r="X43" s="68"/>
      <c r="Y43" s="69"/>
      <c r="Z43" s="67"/>
      <c r="AA43" s="68"/>
      <c r="AB43" s="68"/>
      <c r="AC43" s="68"/>
      <c r="AD43" s="68"/>
      <c r="AE43" s="68"/>
      <c r="AF43" s="68"/>
      <c r="AG43" s="69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2019-08-07T14:18:39Z</dcterms:modified>
</cp:coreProperties>
</file>