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3(기간랜덤)\XGB_HM3UP_['RMFSL', 'EXCHUS', '환율평균'](d=8, g=0)\"/>
    </mc:Choice>
  </mc:AlternateContent>
  <xr:revisionPtr revIDLastSave="0" documentId="13_ncr:1_{24E2F5B7-ED28-4A94-A2A3-02007122032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XGB_Kospi_HM3UP_result" sheetId="1" r:id="rId1"/>
  </sheets>
  <definedNames>
    <definedName name="_xlnm._FilterDatabase" localSheetId="0" hidden="1">XGB_Kospi_HM3UP_result!$A$1:$Y$37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" l="1"/>
  <c r="I47" i="1"/>
  <c r="T46" i="1"/>
  <c r="L46" i="1"/>
  <c r="W37" i="1"/>
  <c r="Y37" i="1" s="1"/>
  <c r="T37" i="1"/>
  <c r="V37" i="1" s="1"/>
  <c r="O37" i="1"/>
  <c r="P37" i="1" s="1"/>
  <c r="L37" i="1"/>
  <c r="N37" i="1" s="1"/>
  <c r="W36" i="1"/>
  <c r="X36" i="1" s="1"/>
  <c r="T36" i="1"/>
  <c r="V36" i="1" s="1"/>
  <c r="O36" i="1"/>
  <c r="P36" i="1" s="1"/>
  <c r="L36" i="1"/>
  <c r="N36" i="1" s="1"/>
  <c r="W35" i="1"/>
  <c r="Y35" i="1" s="1"/>
  <c r="T35" i="1"/>
  <c r="V35" i="1" s="1"/>
  <c r="O35" i="1"/>
  <c r="P35" i="1" s="1"/>
  <c r="L35" i="1"/>
  <c r="N35" i="1" s="1"/>
  <c r="W34" i="1"/>
  <c r="X34" i="1" s="1"/>
  <c r="T34" i="1"/>
  <c r="V34" i="1" s="1"/>
  <c r="O34" i="1"/>
  <c r="P34" i="1" s="1"/>
  <c r="L34" i="1"/>
  <c r="N34" i="1" s="1"/>
  <c r="W33" i="1"/>
  <c r="Y33" i="1" s="1"/>
  <c r="T33" i="1"/>
  <c r="V33" i="1" s="1"/>
  <c r="O33" i="1"/>
  <c r="P33" i="1" s="1"/>
  <c r="L33" i="1"/>
  <c r="N33" i="1" s="1"/>
  <c r="W32" i="1"/>
  <c r="X32" i="1" s="1"/>
  <c r="T32" i="1"/>
  <c r="V32" i="1" s="1"/>
  <c r="O32" i="1"/>
  <c r="Q32" i="1" s="1"/>
  <c r="L32" i="1"/>
  <c r="N32" i="1" s="1"/>
  <c r="W31" i="1"/>
  <c r="X31" i="1" s="1"/>
  <c r="T31" i="1"/>
  <c r="V31" i="1" s="1"/>
  <c r="O31" i="1"/>
  <c r="P31" i="1" s="1"/>
  <c r="L31" i="1"/>
  <c r="N31" i="1" s="1"/>
  <c r="W30" i="1"/>
  <c r="X30" i="1" s="1"/>
  <c r="T30" i="1"/>
  <c r="V30" i="1" s="1"/>
  <c r="O30" i="1"/>
  <c r="P30" i="1" s="1"/>
  <c r="L30" i="1"/>
  <c r="M30" i="1" s="1"/>
  <c r="W29" i="1"/>
  <c r="Y29" i="1" s="1"/>
  <c r="T29" i="1"/>
  <c r="U29" i="1" s="1"/>
  <c r="O29" i="1"/>
  <c r="P29" i="1" s="1"/>
  <c r="L29" i="1"/>
  <c r="N29" i="1" s="1"/>
  <c r="W28" i="1"/>
  <c r="X28" i="1" s="1"/>
  <c r="T28" i="1"/>
  <c r="V28" i="1" s="1"/>
  <c r="O28" i="1"/>
  <c r="Q28" i="1" s="1"/>
  <c r="L28" i="1"/>
  <c r="M28" i="1" s="1"/>
  <c r="W27" i="1"/>
  <c r="X27" i="1" s="1"/>
  <c r="T27" i="1"/>
  <c r="V27" i="1" s="1"/>
  <c r="O27" i="1"/>
  <c r="P27" i="1" s="1"/>
  <c r="L27" i="1"/>
  <c r="N27" i="1" s="1"/>
  <c r="W26" i="1"/>
  <c r="X26" i="1" s="1"/>
  <c r="T26" i="1"/>
  <c r="V26" i="1" s="1"/>
  <c r="O26" i="1"/>
  <c r="Q26" i="1" s="1"/>
  <c r="L26" i="1"/>
  <c r="N26" i="1" s="1"/>
  <c r="W25" i="1"/>
  <c r="X25" i="1" s="1"/>
  <c r="T25" i="1"/>
  <c r="V25" i="1" s="1"/>
  <c r="O25" i="1"/>
  <c r="P25" i="1" s="1"/>
  <c r="L25" i="1"/>
  <c r="M25" i="1" s="1"/>
  <c r="W24" i="1"/>
  <c r="Y24" i="1" s="1"/>
  <c r="T24" i="1"/>
  <c r="V24" i="1" s="1"/>
  <c r="O24" i="1"/>
  <c r="Q24" i="1" s="1"/>
  <c r="L24" i="1"/>
  <c r="N24" i="1" s="1"/>
  <c r="W23" i="1"/>
  <c r="Y23" i="1" s="1"/>
  <c r="T23" i="1"/>
  <c r="V23" i="1" s="1"/>
  <c r="O23" i="1"/>
  <c r="P23" i="1" s="1"/>
  <c r="L23" i="1"/>
  <c r="M23" i="1" s="1"/>
  <c r="W22" i="1"/>
  <c r="X22" i="1" s="1"/>
  <c r="T22" i="1"/>
  <c r="V22" i="1" s="1"/>
  <c r="O22" i="1"/>
  <c r="Q22" i="1" s="1"/>
  <c r="L22" i="1"/>
  <c r="N22" i="1" s="1"/>
  <c r="W21" i="1"/>
  <c r="Y21" i="1" s="1"/>
  <c r="T21" i="1"/>
  <c r="U21" i="1" s="1"/>
  <c r="O21" i="1"/>
  <c r="P21" i="1" s="1"/>
  <c r="L21" i="1"/>
  <c r="N21" i="1" s="1"/>
  <c r="W20" i="1"/>
  <c r="Y20" i="1" s="1"/>
  <c r="T20" i="1"/>
  <c r="V20" i="1" s="1"/>
  <c r="O20" i="1"/>
  <c r="Q20" i="1" s="1"/>
  <c r="L20" i="1"/>
  <c r="N20" i="1" s="1"/>
  <c r="W19" i="1"/>
  <c r="Y19" i="1" s="1"/>
  <c r="T19" i="1"/>
  <c r="V19" i="1" s="1"/>
  <c r="O19" i="1"/>
  <c r="P19" i="1" s="1"/>
  <c r="L19" i="1"/>
  <c r="M19" i="1" s="1"/>
  <c r="W18" i="1"/>
  <c r="X18" i="1" s="1"/>
  <c r="T18" i="1"/>
  <c r="V18" i="1" s="1"/>
  <c r="O18" i="1"/>
  <c r="P18" i="1" s="1"/>
  <c r="L18" i="1"/>
  <c r="N18" i="1" s="1"/>
  <c r="W17" i="1"/>
  <c r="Y17" i="1" s="1"/>
  <c r="T17" i="1"/>
  <c r="V17" i="1" s="1"/>
  <c r="O17" i="1"/>
  <c r="P17" i="1" s="1"/>
  <c r="L17" i="1"/>
  <c r="N17" i="1" s="1"/>
  <c r="W16" i="1"/>
  <c r="Y16" i="1" s="1"/>
  <c r="T16" i="1"/>
  <c r="V16" i="1" s="1"/>
  <c r="O16" i="1"/>
  <c r="Q16" i="1" s="1"/>
  <c r="L16" i="1"/>
  <c r="N16" i="1" s="1"/>
  <c r="W15" i="1"/>
  <c r="Y15" i="1" s="1"/>
  <c r="T15" i="1"/>
  <c r="V15" i="1" s="1"/>
  <c r="O15" i="1"/>
  <c r="P15" i="1" s="1"/>
  <c r="L15" i="1"/>
  <c r="N15" i="1" s="1"/>
  <c r="W14" i="1"/>
  <c r="X14" i="1" s="1"/>
  <c r="T14" i="1"/>
  <c r="V14" i="1" s="1"/>
  <c r="O14" i="1"/>
  <c r="P14" i="1" s="1"/>
  <c r="L14" i="1"/>
  <c r="N14" i="1" s="1"/>
  <c r="W13" i="1"/>
  <c r="X13" i="1" s="1"/>
  <c r="T13" i="1"/>
  <c r="U13" i="1" s="1"/>
  <c r="O13" i="1"/>
  <c r="P13" i="1" s="1"/>
  <c r="L13" i="1"/>
  <c r="N13" i="1" s="1"/>
  <c r="W12" i="1"/>
  <c r="Y12" i="1" s="1"/>
  <c r="T12" i="1"/>
  <c r="V12" i="1" s="1"/>
  <c r="O12" i="1"/>
  <c r="Q12" i="1" s="1"/>
  <c r="L12" i="1"/>
  <c r="N12" i="1" s="1"/>
  <c r="W11" i="1"/>
  <c r="X11" i="1" s="1"/>
  <c r="T11" i="1"/>
  <c r="V11" i="1" s="1"/>
  <c r="O11" i="1"/>
  <c r="P11" i="1" s="1"/>
  <c r="L11" i="1"/>
  <c r="M11" i="1" s="1"/>
  <c r="W10" i="1"/>
  <c r="X10" i="1" s="1"/>
  <c r="T10" i="1"/>
  <c r="V10" i="1" s="1"/>
  <c r="O10" i="1"/>
  <c r="P10" i="1" s="1"/>
  <c r="L10" i="1"/>
  <c r="M10" i="1" s="1"/>
  <c r="W9" i="1"/>
  <c r="X9" i="1" s="1"/>
  <c r="T9" i="1"/>
  <c r="U9" i="1" s="1"/>
  <c r="O9" i="1"/>
  <c r="P9" i="1" s="1"/>
  <c r="L9" i="1"/>
  <c r="N9" i="1" s="1"/>
  <c r="W8" i="1"/>
  <c r="X8" i="1" s="1"/>
  <c r="T8" i="1"/>
  <c r="V8" i="1" s="1"/>
  <c r="O8" i="1"/>
  <c r="Q8" i="1" s="1"/>
  <c r="L8" i="1"/>
  <c r="N8" i="1" s="1"/>
  <c r="W7" i="1"/>
  <c r="X7" i="1" s="1"/>
  <c r="T7" i="1"/>
  <c r="U7" i="1" s="1"/>
  <c r="O7" i="1"/>
  <c r="P7" i="1" s="1"/>
  <c r="L7" i="1"/>
  <c r="N7" i="1" s="1"/>
  <c r="W6" i="1"/>
  <c r="Y6" i="1" s="1"/>
  <c r="T6" i="1"/>
  <c r="V6" i="1" s="1"/>
  <c r="O6" i="1"/>
  <c r="Q6" i="1" s="1"/>
  <c r="L6" i="1"/>
  <c r="M6" i="1" s="1"/>
  <c r="W5" i="1"/>
  <c r="X5" i="1" s="1"/>
  <c r="T5" i="1"/>
  <c r="U5" i="1" s="1"/>
  <c r="O5" i="1"/>
  <c r="P5" i="1" s="1"/>
  <c r="L5" i="1"/>
  <c r="M5" i="1" s="1"/>
  <c r="W4" i="1"/>
  <c r="X4" i="1" s="1"/>
  <c r="T4" i="1"/>
  <c r="U4" i="1" s="1"/>
  <c r="O4" i="1"/>
  <c r="P4" i="1" s="1"/>
  <c r="L4" i="1"/>
  <c r="N4" i="1" s="1"/>
  <c r="W3" i="1"/>
  <c r="Y3" i="1" s="1"/>
  <c r="T3" i="1"/>
  <c r="V3" i="1" s="1"/>
  <c r="O3" i="1"/>
  <c r="P3" i="1" s="1"/>
  <c r="L3" i="1"/>
  <c r="N3" i="1" s="1"/>
  <c r="W2" i="1"/>
  <c r="T2" i="1"/>
  <c r="O2" i="1"/>
  <c r="L2" i="1"/>
  <c r="Q19" i="1" l="1"/>
  <c r="Q27" i="1"/>
  <c r="M26" i="1"/>
  <c r="Q3" i="1"/>
  <c r="M14" i="1"/>
  <c r="L43" i="1"/>
  <c r="Q25" i="1"/>
  <c r="N10" i="1"/>
  <c r="M22" i="1"/>
  <c r="Q35" i="1"/>
  <c r="N30" i="1"/>
  <c r="Q17" i="1"/>
  <c r="M34" i="1"/>
  <c r="N6" i="1"/>
  <c r="M18" i="1"/>
  <c r="Q31" i="1"/>
  <c r="Q11" i="1"/>
  <c r="M2" i="1"/>
  <c r="Q13" i="1"/>
  <c r="M16" i="1"/>
  <c r="Q29" i="1"/>
  <c r="N2" i="1"/>
  <c r="M12" i="1"/>
  <c r="U18" i="1"/>
  <c r="U25" i="1"/>
  <c r="Q37" i="1"/>
  <c r="O47" i="1"/>
  <c r="Q5" i="1"/>
  <c r="V21" i="1"/>
  <c r="N28" i="1"/>
  <c r="T43" i="1"/>
  <c r="M4" i="1"/>
  <c r="M8" i="1"/>
  <c r="U37" i="1"/>
  <c r="Q21" i="1"/>
  <c r="M24" i="1"/>
  <c r="U17" i="1"/>
  <c r="M20" i="1"/>
  <c r="U26" i="1"/>
  <c r="M32" i="1"/>
  <c r="Q33" i="1"/>
  <c r="M36" i="1"/>
  <c r="Q9" i="1"/>
  <c r="V13" i="1"/>
  <c r="V29" i="1"/>
  <c r="Y30" i="1"/>
  <c r="Y34" i="1"/>
  <c r="W47" i="1"/>
  <c r="V5" i="1"/>
  <c r="Q15" i="1"/>
  <c r="Q23" i="1"/>
  <c r="V7" i="1"/>
  <c r="Q7" i="1"/>
  <c r="Y32" i="1"/>
  <c r="Y36" i="1"/>
  <c r="U35" i="1"/>
  <c r="U36" i="1"/>
  <c r="U3" i="1"/>
  <c r="V9" i="1"/>
  <c r="U15" i="1"/>
  <c r="U16" i="1"/>
  <c r="U23" i="1"/>
  <c r="U24" i="1"/>
  <c r="U33" i="1"/>
  <c r="U34" i="1"/>
  <c r="U31" i="1"/>
  <c r="U32" i="1"/>
  <c r="T47" i="1"/>
  <c r="U14" i="1"/>
  <c r="U22" i="1"/>
  <c r="U30" i="1"/>
  <c r="U11" i="1"/>
  <c r="U12" i="1"/>
  <c r="U19" i="1"/>
  <c r="U20" i="1"/>
  <c r="U27" i="1"/>
  <c r="U28" i="1"/>
  <c r="Y2" i="1"/>
  <c r="Y4" i="1"/>
  <c r="Y8" i="1"/>
  <c r="Y10" i="1"/>
  <c r="Y14" i="1"/>
  <c r="Y18" i="1"/>
  <c r="Y22" i="1"/>
  <c r="Y26" i="1"/>
  <c r="Y28" i="1"/>
  <c r="P2" i="1"/>
  <c r="P8" i="1"/>
  <c r="Q2" i="1"/>
  <c r="M3" i="1"/>
  <c r="Q4" i="1"/>
  <c r="M7" i="1"/>
  <c r="M13" i="1"/>
  <c r="M15" i="1"/>
  <c r="Q18" i="1"/>
  <c r="M29" i="1"/>
  <c r="Q34" i="1"/>
  <c r="Q36" i="1"/>
  <c r="M37" i="1"/>
  <c r="O44" i="1"/>
  <c r="U2" i="1"/>
  <c r="Y5" i="1"/>
  <c r="U6" i="1"/>
  <c r="Y7" i="1"/>
  <c r="U8" i="1"/>
  <c r="Y9" i="1"/>
  <c r="U10" i="1"/>
  <c r="Y11" i="1"/>
  <c r="Y13" i="1"/>
  <c r="Y25" i="1"/>
  <c r="Y27" i="1"/>
  <c r="Y31" i="1"/>
  <c r="V2" i="1"/>
  <c r="V4" i="1"/>
  <c r="T44" i="1"/>
  <c r="X2" i="1"/>
  <c r="X6" i="1"/>
  <c r="X12" i="1"/>
  <c r="X16" i="1"/>
  <c r="X20" i="1"/>
  <c r="X24" i="1"/>
  <c r="L44" i="1"/>
  <c r="P6" i="1"/>
  <c r="P12" i="1"/>
  <c r="P16" i="1"/>
  <c r="P20" i="1"/>
  <c r="P22" i="1"/>
  <c r="P24" i="1"/>
  <c r="P26" i="1"/>
  <c r="P28" i="1"/>
  <c r="P32" i="1"/>
  <c r="L47" i="1"/>
  <c r="M9" i="1"/>
  <c r="Q10" i="1"/>
  <c r="Q14" i="1"/>
  <c r="M17" i="1"/>
  <c r="M21" i="1"/>
  <c r="M27" i="1"/>
  <c r="Q30" i="1"/>
  <c r="M31" i="1"/>
  <c r="M33" i="1"/>
  <c r="M35" i="1"/>
  <c r="N5" i="1"/>
  <c r="N11" i="1"/>
  <c r="X15" i="1"/>
  <c r="X17" i="1"/>
  <c r="N19" i="1"/>
  <c r="X19" i="1"/>
  <c r="X21" i="1"/>
  <c r="N23" i="1"/>
  <c r="X23" i="1"/>
  <c r="N25" i="1"/>
  <c r="X29" i="1"/>
  <c r="X33" i="1"/>
  <c r="X35" i="1"/>
  <c r="X37" i="1"/>
  <c r="W44" i="1"/>
  <c r="X3" i="1"/>
  <c r="N44" i="1" l="1"/>
  <c r="L45" i="1" s="1"/>
  <c r="M44" i="1"/>
  <c r="Q44" i="1"/>
  <c r="V44" i="1"/>
  <c r="P44" i="1"/>
  <c r="Y44" i="1"/>
  <c r="U44" i="1"/>
  <c r="X44" i="1"/>
  <c r="O45" i="1" l="1"/>
  <c r="W45" i="1"/>
  <c r="T45" i="1"/>
</calcChain>
</file>

<file path=xl/sharedStrings.xml><?xml version="1.0" encoding="utf-8"?>
<sst xmlns="http://schemas.openxmlformats.org/spreadsheetml/2006/main" count="31" uniqueCount="22">
  <si>
    <t>DATE</t>
  </si>
  <si>
    <t>Open</t>
  </si>
  <si>
    <t>High</t>
  </si>
  <si>
    <t>Low</t>
  </si>
  <si>
    <t>Close</t>
  </si>
  <si>
    <t>Adj Close</t>
  </si>
  <si>
    <t>RMFSL</t>
  </si>
  <si>
    <t>EXCHUS</t>
  </si>
  <si>
    <t>환율평균</t>
  </si>
  <si>
    <t>pred</t>
  </si>
  <si>
    <t>(HM3UP에 3%구매)-수익</t>
    <phoneticPr fontId="18" type="noConversion"/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</si>
  <si>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</si>
  <si>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</si>
  <si>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</si>
  <si>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(HM3UP에 4%구매)-수익</t>
    <phoneticPr fontId="18" type="noConversion"/>
  </si>
  <si>
    <t>총이익률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</si>
  <si>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</si>
  <si>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</si>
  <si>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</si>
  <si>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</si>
  <si>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</si>
  <si>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>HM3UP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</si>
</sst>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176" fontId="0" fillId="0" borderId="10" xfId="0" applyNumberFormat="1" applyBorder="1">
      <alignment vertical="center"/>
    </xf>
    <xf numFmtId="176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176" fontId="0" fillId="35" borderId="10" xfId="0" applyNumberFormat="1" applyFill="1" applyBorder="1">
      <alignment vertical="center"/>
    </xf>
    <xf numFmtId="0" fontId="0" fillId="35" borderId="10" xfId="0" applyFill="1" applyBorder="1">
      <alignment vertical="center"/>
    </xf>
    <xf numFmtId="177" fontId="0" fillId="35" borderId="11" xfId="42" applyNumberFormat="1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177" fontId="0" fillId="33" borderId="11" xfId="42" applyNumberFormat="1" applyFon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4" xfId="0" applyFill="1" applyBorder="1">
      <alignment vertical="center"/>
    </xf>
    <xf numFmtId="177" fontId="0" fillId="35" borderId="15" xfId="42" applyNumberFormat="1" applyFont="1" applyFill="1" applyBorder="1">
      <alignment vertical="center"/>
    </xf>
    <xf numFmtId="0" fontId="0" fillId="35" borderId="16" xfId="0" applyFill="1" applyBorder="1">
      <alignment vertical="center"/>
    </xf>
    <xf numFmtId="177" fontId="0" fillId="33" borderId="15" xfId="42" applyNumberFormat="1" applyFont="1" applyFill="1" applyBorder="1">
      <alignment vertical="center"/>
    </xf>
    <xf numFmtId="0" fontId="0" fillId="33" borderId="17" xfId="0" applyFill="1" applyBorder="1">
      <alignment vertical="center"/>
    </xf>
    <xf numFmtId="176" fontId="19" fillId="35" borderId="18" xfId="0" applyNumberFormat="1" applyFont="1" applyFill="1" applyBorder="1">
      <alignment vertical="center"/>
    </xf>
    <xf numFmtId="0" fontId="19" fillId="35" borderId="19" xfId="0" applyFont="1" applyFill="1" applyBorder="1">
      <alignment vertical="center"/>
    </xf>
    <xf numFmtId="0" fontId="19" fillId="35" borderId="20" xfId="0" applyFont="1" applyFill="1" applyBorder="1">
      <alignment vertical="center"/>
    </xf>
    <xf numFmtId="176" fontId="19" fillId="33" borderId="18" xfId="0" applyNumberFormat="1" applyFont="1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1" xfId="0" applyFill="1" applyBorder="1">
      <alignment vertical="center"/>
    </xf>
    <xf numFmtId="10" fontId="0" fillId="35" borderId="0" xfId="42" applyNumberFormat="1" applyFont="1" applyFill="1">
      <alignment vertical="center"/>
    </xf>
    <xf numFmtId="0" fontId="0" fillId="35" borderId="0" xfId="0" applyFill="1">
      <alignment vertical="center"/>
    </xf>
    <xf numFmtId="10" fontId="0" fillId="36" borderId="0" xfId="42" applyNumberFormat="1" applyFont="1" applyFill="1">
      <alignment vertical="center"/>
    </xf>
    <xf numFmtId="0" fontId="0" fillId="36" borderId="0" xfId="0" applyFill="1">
      <alignment vertical="center"/>
    </xf>
    <xf numFmtId="0" fontId="20" fillId="36" borderId="0" xfId="0" applyFont="1" applyFill="1">
      <alignment vertical="center"/>
    </xf>
    <xf numFmtId="0" fontId="0" fillId="0" borderId="0" xfId="0" applyFill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0" fillId="34" borderId="0" xfId="0" applyFill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tabSelected="1" zoomScale="85" zoomScaleNormal="85" workbookViewId="0">
      <selection activeCell="R56" sqref="R56"/>
    </sheetView>
  </sheetViews>
  <sheetFormatPr defaultRowHeight="16.5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  <c r="K1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3" t="s">
        <v>11</v>
      </c>
      <c r="Q1" s="3" t="s">
        <v>12</v>
      </c>
      <c r="R1" t="s">
        <v>21</v>
      </c>
      <c r="S1" t="s">
        <v>9</v>
      </c>
      <c r="T1" s="2" t="s">
        <v>14</v>
      </c>
      <c r="U1" s="2" t="s">
        <v>11</v>
      </c>
      <c r="V1" s="2" t="s">
        <v>12</v>
      </c>
      <c r="W1" s="3" t="s">
        <v>13</v>
      </c>
      <c r="X1" s="3" t="s">
        <v>11</v>
      </c>
      <c r="Y1" s="3" t="s">
        <v>12</v>
      </c>
    </row>
    <row r="2" spans="1:25" x14ac:dyDescent="0.3">
      <c r="A2" s="1">
        <v>41426</v>
      </c>
      <c r="B2">
        <v>1993.1099850000001</v>
      </c>
      <c r="C2">
        <v>2000.5600589999999</v>
      </c>
      <c r="D2">
        <v>1770.530029</v>
      </c>
      <c r="E2">
        <v>1863.3199460000001</v>
      </c>
      <c r="F2">
        <v>1863.3199460000001</v>
      </c>
      <c r="G2">
        <v>654.9</v>
      </c>
      <c r="H2">
        <v>6.2153999999999998</v>
      </c>
      <c r="I2">
        <v>1103.81</v>
      </c>
      <c r="J2">
        <v>0</v>
      </c>
      <c r="K2" s="30">
        <v>0</v>
      </c>
      <c r="L2" s="31">
        <f>IF(K2=1,IF($C2&gt;=$B2*1.03,$B2*0.03,$F2-$B2),0)</f>
        <v>0</v>
      </c>
      <c r="M2" s="32">
        <f>IF(L2&gt;0,1,0)</f>
        <v>0</v>
      </c>
      <c r="N2" s="32">
        <f>IF(L2&lt;0,1,0)</f>
        <v>0</v>
      </c>
      <c r="O2" s="3">
        <f>IF($C2&gt;=$B2*1.03,$B2*0.03,$F2-$B2)</f>
        <v>-129.79003899999998</v>
      </c>
      <c r="P2" s="3">
        <f>IF(O2&gt;0,1,0)</f>
        <v>0</v>
      </c>
      <c r="Q2" s="3">
        <f>IF(O2&lt;0,1,0)</f>
        <v>1</v>
      </c>
      <c r="R2">
        <v>0</v>
      </c>
      <c r="S2">
        <v>0</v>
      </c>
      <c r="T2" s="4">
        <f>IF(S2=1,IF($C2&gt;=$B2*1.04,$B2*0.04,$F2-$B2),0)</f>
        <v>0</v>
      </c>
      <c r="U2" s="2">
        <f>IF(T2&gt;0,1,0)</f>
        <v>0</v>
      </c>
      <c r="V2" s="2">
        <f>IF(T2&lt;0,1,0)</f>
        <v>0</v>
      </c>
      <c r="W2" s="3">
        <f>IF($C2&gt;=$B2*1.04,$B2*0.04,$F2-$B2)</f>
        <v>-129.79003899999998</v>
      </c>
      <c r="X2" s="3">
        <f>IF(W2&gt;0,1,0)</f>
        <v>0</v>
      </c>
      <c r="Y2" s="3">
        <f>IF(W2&lt;0,1,0)</f>
        <v>1</v>
      </c>
    </row>
    <row r="3" spans="1:25" x14ac:dyDescent="0.3">
      <c r="A3" s="1">
        <v>43070</v>
      </c>
      <c r="B3">
        <v>2488.919922</v>
      </c>
      <c r="C3">
        <v>2514.610107</v>
      </c>
      <c r="D3">
        <v>2411.4799800000001</v>
      </c>
      <c r="E3">
        <v>2467.48999</v>
      </c>
      <c r="F3">
        <v>2467.48999</v>
      </c>
      <c r="G3">
        <v>700.4</v>
      </c>
      <c r="H3">
        <v>6.569</v>
      </c>
      <c r="I3">
        <v>1132.93</v>
      </c>
      <c r="J3">
        <v>0</v>
      </c>
      <c r="K3" s="30">
        <v>0</v>
      </c>
      <c r="L3" s="31">
        <f t="shared" ref="L3:L37" si="0">IF(K3=1,IF($C3&gt;=$B3*1.03,$B3*0.03,$F3-$B3),0)</f>
        <v>0</v>
      </c>
      <c r="M3" s="32">
        <f t="shared" ref="M3:M37" si="1">IF(L3&gt;0,1,0)</f>
        <v>0</v>
      </c>
      <c r="N3" s="32">
        <f t="shared" ref="N3:N37" si="2">IF(L3&lt;0,1,0)</f>
        <v>0</v>
      </c>
      <c r="O3" s="3">
        <f t="shared" ref="O3:O37" si="3">IF($C3&gt;=$B3*1.03,$B3*0.03,$F3-$B3)</f>
        <v>-21.429932000000008</v>
      </c>
      <c r="P3" s="3">
        <f t="shared" ref="P3:P37" si="4">IF(O3&gt;0,1,0)</f>
        <v>0</v>
      </c>
      <c r="Q3" s="3">
        <f t="shared" ref="Q3:Q37" si="5">IF(O3&lt;0,1,0)</f>
        <v>1</v>
      </c>
      <c r="R3">
        <v>0</v>
      </c>
      <c r="S3">
        <v>0</v>
      </c>
      <c r="T3" s="4">
        <f>IF(S3=1,IF($C3&gt;=$B3*1.04,$B3*0.04,$F3-$B3),0)</f>
        <v>0</v>
      </c>
      <c r="U3" s="2">
        <f t="shared" ref="U3:U37" si="6">IF(T3&gt;0,1,0)</f>
        <v>0</v>
      </c>
      <c r="V3" s="2">
        <f t="shared" ref="V3:V37" si="7">IF(T3&lt;0,1,0)</f>
        <v>0</v>
      </c>
      <c r="W3" s="3">
        <f t="shared" ref="W3:W37" si="8">IF($C3&gt;=$B3*1.04,$B3*0.04,$F3-$B3)</f>
        <v>-21.429932000000008</v>
      </c>
      <c r="X3" s="3">
        <f t="shared" ref="X3:X37" si="9">IF(W3&gt;0,1,0)</f>
        <v>0</v>
      </c>
      <c r="Y3" s="3">
        <f t="shared" ref="Y3:Y37" si="10">IF(W3&lt;0,1,0)</f>
        <v>1</v>
      </c>
    </row>
    <row r="4" spans="1:25" x14ac:dyDescent="0.3">
      <c r="A4" s="1">
        <v>42552</v>
      </c>
      <c r="B4">
        <v>1977.3599850000001</v>
      </c>
      <c r="C4">
        <v>2030.6899410000001</v>
      </c>
      <c r="D4">
        <v>1944.32995599999</v>
      </c>
      <c r="E4">
        <v>2016.1899410000001</v>
      </c>
      <c r="F4">
        <v>2016.1899410000001</v>
      </c>
      <c r="G4">
        <v>722.6</v>
      </c>
      <c r="H4">
        <v>6.4753999999999996</v>
      </c>
      <c r="I4">
        <v>1146.71</v>
      </c>
      <c r="J4">
        <v>0</v>
      </c>
      <c r="K4" s="30">
        <v>0</v>
      </c>
      <c r="L4" s="31">
        <f t="shared" si="0"/>
        <v>0</v>
      </c>
      <c r="M4" s="32">
        <f t="shared" si="1"/>
        <v>0</v>
      </c>
      <c r="N4" s="32">
        <f t="shared" si="2"/>
        <v>0</v>
      </c>
      <c r="O4" s="3">
        <f t="shared" si="3"/>
        <v>38.829956000000038</v>
      </c>
      <c r="P4" s="3">
        <f t="shared" si="4"/>
        <v>1</v>
      </c>
      <c r="Q4" s="3">
        <f t="shared" si="5"/>
        <v>0</v>
      </c>
      <c r="R4">
        <v>0</v>
      </c>
      <c r="S4">
        <v>0</v>
      </c>
      <c r="T4" s="31">
        <f t="shared" ref="T4:T37" si="11">IF(S4=1,IF($C4&gt;=$B4*1.04,$B4*0.04,$F4-$B4),0)</f>
        <v>0</v>
      </c>
      <c r="U4" s="32">
        <f t="shared" si="6"/>
        <v>0</v>
      </c>
      <c r="V4" s="32">
        <f t="shared" si="7"/>
        <v>0</v>
      </c>
      <c r="W4" s="3">
        <f t="shared" si="8"/>
        <v>38.829956000000038</v>
      </c>
      <c r="X4" s="3">
        <f t="shared" si="9"/>
        <v>1</v>
      </c>
      <c r="Y4" s="3">
        <f t="shared" si="10"/>
        <v>0</v>
      </c>
    </row>
    <row r="5" spans="1:25" x14ac:dyDescent="0.3">
      <c r="A5" s="1">
        <v>40909</v>
      </c>
      <c r="B5">
        <v>1831.6899410000001</v>
      </c>
      <c r="C5">
        <v>1973.349976</v>
      </c>
      <c r="D5">
        <v>1810.4799800000001</v>
      </c>
      <c r="E5">
        <v>1955.790039</v>
      </c>
      <c r="F5">
        <v>1955.790039</v>
      </c>
      <c r="G5">
        <v>686.4</v>
      </c>
      <c r="H5">
        <v>6.3710000000000004</v>
      </c>
      <c r="I5">
        <v>1150.25</v>
      </c>
      <c r="J5" s="33">
        <v>1</v>
      </c>
      <c r="K5" s="33">
        <v>0</v>
      </c>
      <c r="L5" s="34">
        <f t="shared" si="0"/>
        <v>0</v>
      </c>
      <c r="M5" s="35">
        <f t="shared" si="1"/>
        <v>0</v>
      </c>
      <c r="N5" s="35">
        <f t="shared" si="2"/>
        <v>0</v>
      </c>
      <c r="O5" s="3">
        <f t="shared" si="3"/>
        <v>54.95069823</v>
      </c>
      <c r="P5" s="3">
        <f t="shared" si="4"/>
        <v>1</v>
      </c>
      <c r="Q5" s="3">
        <f t="shared" si="5"/>
        <v>0</v>
      </c>
      <c r="R5" s="33">
        <v>1</v>
      </c>
      <c r="S5" s="33">
        <v>0</v>
      </c>
      <c r="T5" s="34">
        <f t="shared" si="11"/>
        <v>0</v>
      </c>
      <c r="U5" s="35">
        <f t="shared" si="6"/>
        <v>0</v>
      </c>
      <c r="V5" s="35">
        <f t="shared" si="7"/>
        <v>0</v>
      </c>
      <c r="W5" s="3">
        <f t="shared" si="8"/>
        <v>73.267597640000005</v>
      </c>
      <c r="X5" s="3">
        <f t="shared" si="9"/>
        <v>1</v>
      </c>
      <c r="Y5" s="3">
        <f t="shared" si="10"/>
        <v>0</v>
      </c>
    </row>
    <row r="6" spans="1:25" x14ac:dyDescent="0.3">
      <c r="A6" s="1">
        <v>41671</v>
      </c>
      <c r="B6">
        <v>1930.089966</v>
      </c>
      <c r="C6">
        <v>1981.15002399999</v>
      </c>
      <c r="D6">
        <v>1885.530029</v>
      </c>
      <c r="E6">
        <v>1979.98998999999</v>
      </c>
      <c r="F6">
        <v>1979.98998999999</v>
      </c>
      <c r="G6">
        <v>656.1</v>
      </c>
      <c r="H6">
        <v>6.0929000000000002</v>
      </c>
      <c r="I6">
        <v>1062.69</v>
      </c>
      <c r="J6">
        <v>0</v>
      </c>
      <c r="K6" s="30">
        <v>0</v>
      </c>
      <c r="L6" s="31">
        <f t="shared" si="0"/>
        <v>0</v>
      </c>
      <c r="M6" s="32">
        <f t="shared" si="1"/>
        <v>0</v>
      </c>
      <c r="N6" s="32">
        <f t="shared" si="2"/>
        <v>0</v>
      </c>
      <c r="O6" s="3">
        <f t="shared" si="3"/>
        <v>49.900023999990026</v>
      </c>
      <c r="P6" s="3">
        <f t="shared" si="4"/>
        <v>1</v>
      </c>
      <c r="Q6" s="3">
        <f t="shared" si="5"/>
        <v>0</v>
      </c>
      <c r="R6">
        <v>0</v>
      </c>
      <c r="S6">
        <v>0</v>
      </c>
      <c r="T6" s="31">
        <f t="shared" si="11"/>
        <v>0</v>
      </c>
      <c r="U6" s="32">
        <f t="shared" si="6"/>
        <v>0</v>
      </c>
      <c r="V6" s="32">
        <f t="shared" si="7"/>
        <v>0</v>
      </c>
      <c r="W6" s="3">
        <f t="shared" si="8"/>
        <v>49.900023999990026</v>
      </c>
      <c r="X6" s="3">
        <f t="shared" si="9"/>
        <v>1</v>
      </c>
      <c r="Y6" s="3">
        <f t="shared" si="10"/>
        <v>0</v>
      </c>
    </row>
    <row r="7" spans="1:25" x14ac:dyDescent="0.3">
      <c r="A7" s="1">
        <v>41944</v>
      </c>
      <c r="B7">
        <v>1959.660034</v>
      </c>
      <c r="C7">
        <v>1994.8199460000001</v>
      </c>
      <c r="D7">
        <v>1923.0500489999999</v>
      </c>
      <c r="E7">
        <v>1980.780029</v>
      </c>
      <c r="F7">
        <v>1980.780029</v>
      </c>
      <c r="G7">
        <v>643.5</v>
      </c>
      <c r="H7">
        <v>6.1540999999999997</v>
      </c>
      <c r="I7">
        <v>1024.6099999999999</v>
      </c>
      <c r="J7">
        <v>0</v>
      </c>
      <c r="K7" s="30">
        <v>0</v>
      </c>
      <c r="L7" s="31">
        <f t="shared" si="0"/>
        <v>0</v>
      </c>
      <c r="M7" s="32">
        <f t="shared" si="1"/>
        <v>0</v>
      </c>
      <c r="N7" s="32">
        <f t="shared" si="2"/>
        <v>0</v>
      </c>
      <c r="O7" s="3">
        <f t="shared" si="3"/>
        <v>21.119995000000017</v>
      </c>
      <c r="P7" s="3">
        <f t="shared" si="4"/>
        <v>1</v>
      </c>
      <c r="Q7" s="3">
        <f t="shared" si="5"/>
        <v>0</v>
      </c>
      <c r="R7">
        <v>0</v>
      </c>
      <c r="S7">
        <v>0</v>
      </c>
      <c r="T7" s="31">
        <f t="shared" si="11"/>
        <v>0</v>
      </c>
      <c r="U7" s="32">
        <f t="shared" si="6"/>
        <v>0</v>
      </c>
      <c r="V7" s="32">
        <f t="shared" si="7"/>
        <v>0</v>
      </c>
      <c r="W7" s="3">
        <f t="shared" si="8"/>
        <v>21.119995000000017</v>
      </c>
      <c r="X7" s="3">
        <f t="shared" si="9"/>
        <v>1</v>
      </c>
      <c r="Y7" s="3">
        <f t="shared" si="10"/>
        <v>0</v>
      </c>
    </row>
    <row r="8" spans="1:25" x14ac:dyDescent="0.3">
      <c r="A8" s="1">
        <v>41183</v>
      </c>
      <c r="B8">
        <v>1998.5200199999999</v>
      </c>
      <c r="C8">
        <v>2007.839966</v>
      </c>
      <c r="D8">
        <v>1884.7700199999999</v>
      </c>
      <c r="E8">
        <v>1912.0600589999999</v>
      </c>
      <c r="F8">
        <v>1912.0600589999999</v>
      </c>
      <c r="G8">
        <v>645.29999999999995</v>
      </c>
      <c r="H8">
        <v>6.3716999999999997</v>
      </c>
      <c r="I8">
        <v>1142.3319999999901</v>
      </c>
      <c r="J8">
        <v>0</v>
      </c>
      <c r="K8" s="30">
        <v>0</v>
      </c>
      <c r="L8" s="31">
        <f t="shared" si="0"/>
        <v>0</v>
      </c>
      <c r="M8" s="32">
        <f t="shared" si="1"/>
        <v>0</v>
      </c>
      <c r="N8" s="32">
        <f t="shared" si="2"/>
        <v>0</v>
      </c>
      <c r="O8" s="3">
        <f t="shared" si="3"/>
        <v>-86.459961000000021</v>
      </c>
      <c r="P8" s="3">
        <f t="shared" si="4"/>
        <v>0</v>
      </c>
      <c r="Q8" s="3">
        <f t="shared" si="5"/>
        <v>1</v>
      </c>
      <c r="R8">
        <v>0</v>
      </c>
      <c r="S8">
        <v>0</v>
      </c>
      <c r="T8" s="31">
        <f t="shared" si="11"/>
        <v>0</v>
      </c>
      <c r="U8" s="32">
        <f t="shared" si="6"/>
        <v>0</v>
      </c>
      <c r="V8" s="32">
        <f t="shared" si="7"/>
        <v>0</v>
      </c>
      <c r="W8" s="3">
        <f t="shared" si="8"/>
        <v>-86.459961000000021</v>
      </c>
      <c r="X8" s="3">
        <f t="shared" si="9"/>
        <v>0</v>
      </c>
      <c r="Y8" s="3">
        <f t="shared" si="10"/>
        <v>1</v>
      </c>
    </row>
    <row r="9" spans="1:25" x14ac:dyDescent="0.3">
      <c r="A9" s="1">
        <v>41030</v>
      </c>
      <c r="B9">
        <v>1994.170044</v>
      </c>
      <c r="C9">
        <v>2001.1099850000001</v>
      </c>
      <c r="D9">
        <v>1779.469971</v>
      </c>
      <c r="E9">
        <v>1843.469971</v>
      </c>
      <c r="F9">
        <v>1843.469971</v>
      </c>
      <c r="G9">
        <v>663.4</v>
      </c>
      <c r="H9">
        <v>6.2996999999999996</v>
      </c>
      <c r="I9">
        <v>1122.9380000000001</v>
      </c>
      <c r="J9">
        <v>0</v>
      </c>
      <c r="K9" s="30">
        <v>0</v>
      </c>
      <c r="L9" s="31">
        <f t="shared" si="0"/>
        <v>0</v>
      </c>
      <c r="M9" s="32">
        <f t="shared" si="1"/>
        <v>0</v>
      </c>
      <c r="N9" s="32">
        <f t="shared" si="2"/>
        <v>0</v>
      </c>
      <c r="O9" s="3">
        <f t="shared" si="3"/>
        <v>-150.70007299999997</v>
      </c>
      <c r="P9" s="3">
        <f t="shared" si="4"/>
        <v>0</v>
      </c>
      <c r="Q9" s="3">
        <f t="shared" si="5"/>
        <v>1</v>
      </c>
      <c r="R9">
        <v>0</v>
      </c>
      <c r="S9">
        <v>0</v>
      </c>
      <c r="T9" s="31">
        <f t="shared" si="11"/>
        <v>0</v>
      </c>
      <c r="U9" s="32">
        <f t="shared" si="6"/>
        <v>0</v>
      </c>
      <c r="V9" s="32">
        <f t="shared" si="7"/>
        <v>0</v>
      </c>
      <c r="W9" s="3">
        <f t="shared" si="8"/>
        <v>-150.70007299999997</v>
      </c>
      <c r="X9" s="3">
        <f t="shared" si="9"/>
        <v>0</v>
      </c>
      <c r="Y9" s="3">
        <f t="shared" si="10"/>
        <v>1</v>
      </c>
    </row>
    <row r="10" spans="1:25" x14ac:dyDescent="0.3">
      <c r="A10" s="1">
        <v>41487</v>
      </c>
      <c r="B10">
        <v>1916.5600589999999</v>
      </c>
      <c r="C10">
        <v>1939.280029</v>
      </c>
      <c r="D10">
        <v>1838.5200199999999</v>
      </c>
      <c r="E10">
        <v>1926.3599850000001</v>
      </c>
      <c r="F10">
        <v>1926.3599850000001</v>
      </c>
      <c r="G10">
        <v>646.6</v>
      </c>
      <c r="H10">
        <v>6.1416000000000004</v>
      </c>
      <c r="I10">
        <v>1112.0999999999999</v>
      </c>
      <c r="J10">
        <v>0</v>
      </c>
      <c r="K10" s="30">
        <v>0</v>
      </c>
      <c r="L10" s="31">
        <f t="shared" si="0"/>
        <v>0</v>
      </c>
      <c r="M10" s="32">
        <f t="shared" si="1"/>
        <v>0</v>
      </c>
      <c r="N10" s="32">
        <f t="shared" si="2"/>
        <v>0</v>
      </c>
      <c r="O10" s="3">
        <f t="shared" si="3"/>
        <v>9.7999260000001414</v>
      </c>
      <c r="P10" s="3">
        <f t="shared" si="4"/>
        <v>1</v>
      </c>
      <c r="Q10" s="3">
        <f t="shared" si="5"/>
        <v>0</v>
      </c>
      <c r="R10">
        <v>0</v>
      </c>
      <c r="S10">
        <v>0</v>
      </c>
      <c r="T10" s="31">
        <f t="shared" si="11"/>
        <v>0</v>
      </c>
      <c r="U10" s="32">
        <f t="shared" si="6"/>
        <v>0</v>
      </c>
      <c r="V10" s="32">
        <f t="shared" si="7"/>
        <v>0</v>
      </c>
      <c r="W10" s="3">
        <f t="shared" si="8"/>
        <v>9.7999260000001414</v>
      </c>
      <c r="X10" s="3">
        <f t="shared" si="9"/>
        <v>1</v>
      </c>
      <c r="Y10" s="3">
        <f t="shared" si="10"/>
        <v>0</v>
      </c>
    </row>
    <row r="11" spans="1:25" x14ac:dyDescent="0.3">
      <c r="A11" s="1">
        <v>42036</v>
      </c>
      <c r="B11">
        <v>1947.910034</v>
      </c>
      <c r="C11">
        <v>1993.4300539999999</v>
      </c>
      <c r="D11">
        <v>1932.75</v>
      </c>
      <c r="E11">
        <v>1985.8000489999999</v>
      </c>
      <c r="F11">
        <v>1985.8000489999999</v>
      </c>
      <c r="G11">
        <v>638.1</v>
      </c>
      <c r="H11">
        <v>6.1249000000000002</v>
      </c>
      <c r="I11">
        <v>1097.1099999999999</v>
      </c>
      <c r="J11">
        <v>0</v>
      </c>
      <c r="K11" s="30">
        <v>0</v>
      </c>
      <c r="L11" s="31">
        <f t="shared" si="0"/>
        <v>0</v>
      </c>
      <c r="M11" s="32">
        <f t="shared" si="1"/>
        <v>0</v>
      </c>
      <c r="N11" s="32">
        <f t="shared" si="2"/>
        <v>0</v>
      </c>
      <c r="O11" s="3">
        <f t="shared" si="3"/>
        <v>37.890014999999948</v>
      </c>
      <c r="P11" s="3">
        <f t="shared" si="4"/>
        <v>1</v>
      </c>
      <c r="Q11" s="3">
        <f t="shared" si="5"/>
        <v>0</v>
      </c>
      <c r="R11">
        <v>0</v>
      </c>
      <c r="S11">
        <v>0</v>
      </c>
      <c r="T11" s="31">
        <f t="shared" si="11"/>
        <v>0</v>
      </c>
      <c r="U11" s="32">
        <f t="shared" si="6"/>
        <v>0</v>
      </c>
      <c r="V11" s="32">
        <f t="shared" si="7"/>
        <v>0</v>
      </c>
      <c r="W11" s="3">
        <f t="shared" si="8"/>
        <v>37.890014999999948</v>
      </c>
      <c r="X11" s="3">
        <f t="shared" si="9"/>
        <v>1</v>
      </c>
      <c r="Y11" s="3">
        <f t="shared" si="10"/>
        <v>0</v>
      </c>
    </row>
    <row r="12" spans="1:25" x14ac:dyDescent="0.3">
      <c r="A12" s="1">
        <v>40422</v>
      </c>
      <c r="B12">
        <v>1751.959961</v>
      </c>
      <c r="C12">
        <v>1873.790039</v>
      </c>
      <c r="D12">
        <v>1748.3000489999999</v>
      </c>
      <c r="E12">
        <v>1872.8100589999999</v>
      </c>
      <c r="F12">
        <v>1872.8100589999999</v>
      </c>
      <c r="G12">
        <v>732.3</v>
      </c>
      <c r="H12">
        <v>6.8183999999999996</v>
      </c>
      <c r="I12">
        <v>1212.4949999999999</v>
      </c>
      <c r="J12" s="26">
        <v>1</v>
      </c>
      <c r="K12" s="26">
        <v>1</v>
      </c>
      <c r="L12" s="7">
        <f t="shared" si="0"/>
        <v>52.558798830000001</v>
      </c>
      <c r="M12" s="8">
        <f t="shared" si="1"/>
        <v>1</v>
      </c>
      <c r="N12" s="8">
        <f t="shared" si="2"/>
        <v>0</v>
      </c>
      <c r="O12" s="3">
        <f t="shared" si="3"/>
        <v>52.558798830000001</v>
      </c>
      <c r="P12" s="3">
        <f t="shared" si="4"/>
        <v>1</v>
      </c>
      <c r="Q12" s="3">
        <f t="shared" si="5"/>
        <v>0</v>
      </c>
      <c r="R12" s="26">
        <v>1</v>
      </c>
      <c r="S12" s="26">
        <v>1</v>
      </c>
      <c r="T12" s="7">
        <f t="shared" si="11"/>
        <v>70.078398440000001</v>
      </c>
      <c r="U12" s="8">
        <f t="shared" si="6"/>
        <v>1</v>
      </c>
      <c r="V12" s="8">
        <f t="shared" si="7"/>
        <v>0</v>
      </c>
      <c r="W12" s="3">
        <f t="shared" si="8"/>
        <v>70.078398440000001</v>
      </c>
      <c r="X12" s="3">
        <f t="shared" si="9"/>
        <v>1</v>
      </c>
      <c r="Y12" s="3">
        <f t="shared" si="10"/>
        <v>0</v>
      </c>
    </row>
    <row r="13" spans="1:25" x14ac:dyDescent="0.3">
      <c r="A13" s="1">
        <v>41061</v>
      </c>
      <c r="B13">
        <v>1832.07995599999</v>
      </c>
      <c r="C13">
        <v>1908.1899410000001</v>
      </c>
      <c r="D13">
        <v>1776.849976</v>
      </c>
      <c r="E13">
        <v>1854.01001</v>
      </c>
      <c r="F13">
        <v>1854.01001</v>
      </c>
      <c r="G13">
        <v>659.2</v>
      </c>
      <c r="H13">
        <v>6.3125</v>
      </c>
      <c r="I13">
        <v>1126.94</v>
      </c>
      <c r="J13" s="33">
        <v>1</v>
      </c>
      <c r="K13" s="33">
        <v>0</v>
      </c>
      <c r="L13" s="34">
        <f t="shared" si="0"/>
        <v>0</v>
      </c>
      <c r="M13" s="35">
        <f t="shared" si="1"/>
        <v>0</v>
      </c>
      <c r="N13" s="35">
        <f t="shared" si="2"/>
        <v>0</v>
      </c>
      <c r="O13" s="3">
        <f t="shared" si="3"/>
        <v>54.962398679999701</v>
      </c>
      <c r="P13" s="3">
        <f t="shared" si="4"/>
        <v>1</v>
      </c>
      <c r="Q13" s="3">
        <f t="shared" si="5"/>
        <v>0</v>
      </c>
      <c r="R13" s="33">
        <v>1</v>
      </c>
      <c r="S13" s="33">
        <v>0</v>
      </c>
      <c r="T13" s="34">
        <f t="shared" si="11"/>
        <v>0</v>
      </c>
      <c r="U13" s="35">
        <f t="shared" si="6"/>
        <v>0</v>
      </c>
      <c r="V13" s="35">
        <f t="shared" si="7"/>
        <v>0</v>
      </c>
      <c r="W13" s="3">
        <f t="shared" si="8"/>
        <v>73.283198239999606</v>
      </c>
      <c r="X13" s="3">
        <f t="shared" si="9"/>
        <v>1</v>
      </c>
      <c r="Y13" s="3">
        <f t="shared" si="10"/>
        <v>0</v>
      </c>
    </row>
    <row r="14" spans="1:25" x14ac:dyDescent="0.3">
      <c r="A14" s="1">
        <v>40817</v>
      </c>
      <c r="B14">
        <v>1683.9399410000001</v>
      </c>
      <c r="C14">
        <v>1963.73998999999</v>
      </c>
      <c r="D14">
        <v>1658.0600589999999</v>
      </c>
      <c r="E14">
        <v>1909.030029</v>
      </c>
      <c r="F14">
        <v>1909.030029</v>
      </c>
      <c r="G14">
        <v>676.2</v>
      </c>
      <c r="H14">
        <v>6.4574999999999996</v>
      </c>
      <c r="I14">
        <v>1058.49</v>
      </c>
      <c r="J14" s="33">
        <v>1</v>
      </c>
      <c r="K14" s="33">
        <v>0</v>
      </c>
      <c r="L14" s="34">
        <f t="shared" si="0"/>
        <v>0</v>
      </c>
      <c r="M14" s="35">
        <f t="shared" si="1"/>
        <v>0</v>
      </c>
      <c r="N14" s="35">
        <f t="shared" si="2"/>
        <v>0</v>
      </c>
      <c r="O14" s="3">
        <f t="shared" si="3"/>
        <v>50.518198230000003</v>
      </c>
      <c r="P14" s="3">
        <f t="shared" si="4"/>
        <v>1</v>
      </c>
      <c r="Q14" s="3">
        <f t="shared" si="5"/>
        <v>0</v>
      </c>
      <c r="R14" s="33">
        <v>1</v>
      </c>
      <c r="S14" s="33">
        <v>0</v>
      </c>
      <c r="T14" s="34">
        <f t="shared" si="11"/>
        <v>0</v>
      </c>
      <c r="U14" s="35">
        <f t="shared" si="6"/>
        <v>0</v>
      </c>
      <c r="V14" s="35">
        <f t="shared" si="7"/>
        <v>0</v>
      </c>
      <c r="W14" s="3">
        <f t="shared" si="8"/>
        <v>67.357597640000009</v>
      </c>
      <c r="X14" s="3">
        <f t="shared" si="9"/>
        <v>1</v>
      </c>
      <c r="Y14" s="3">
        <f t="shared" si="10"/>
        <v>0</v>
      </c>
    </row>
    <row r="15" spans="1:25" x14ac:dyDescent="0.3">
      <c r="A15" s="1">
        <v>43497</v>
      </c>
      <c r="B15">
        <v>2211.929932</v>
      </c>
      <c r="C15">
        <v>2241.76001</v>
      </c>
      <c r="D15">
        <v>2167.360107</v>
      </c>
      <c r="E15">
        <v>2195.4399410000001</v>
      </c>
      <c r="F15">
        <v>2195.4399410000001</v>
      </c>
      <c r="G15">
        <v>804.2</v>
      </c>
      <c r="H15">
        <v>6.9367000000000001</v>
      </c>
      <c r="I15">
        <v>1127.55</v>
      </c>
      <c r="J15">
        <v>0</v>
      </c>
      <c r="K15" s="30">
        <v>0</v>
      </c>
      <c r="L15" s="31">
        <f t="shared" si="0"/>
        <v>0</v>
      </c>
      <c r="M15" s="32">
        <f t="shared" si="1"/>
        <v>0</v>
      </c>
      <c r="N15" s="32">
        <f t="shared" si="2"/>
        <v>0</v>
      </c>
      <c r="O15" s="3">
        <f t="shared" si="3"/>
        <v>-16.489990999999918</v>
      </c>
      <c r="P15" s="3">
        <f t="shared" si="4"/>
        <v>0</v>
      </c>
      <c r="Q15" s="3">
        <f t="shared" si="5"/>
        <v>1</v>
      </c>
      <c r="R15">
        <v>0</v>
      </c>
      <c r="S15">
        <v>0</v>
      </c>
      <c r="T15" s="31">
        <f t="shared" si="11"/>
        <v>0</v>
      </c>
      <c r="U15" s="32">
        <f t="shared" si="6"/>
        <v>0</v>
      </c>
      <c r="V15" s="32">
        <f t="shared" si="7"/>
        <v>0</v>
      </c>
      <c r="W15" s="3">
        <f t="shared" si="8"/>
        <v>-16.489990999999918</v>
      </c>
      <c r="X15" s="3">
        <f t="shared" si="9"/>
        <v>0</v>
      </c>
      <c r="Y15" s="3">
        <f t="shared" si="10"/>
        <v>1</v>
      </c>
    </row>
    <row r="16" spans="1:25" x14ac:dyDescent="0.3">
      <c r="A16" s="1">
        <v>40269</v>
      </c>
      <c r="B16">
        <v>1695.3000489999999</v>
      </c>
      <c r="C16">
        <v>1757.76001</v>
      </c>
      <c r="D16">
        <v>1695.3000489999999</v>
      </c>
      <c r="E16">
        <v>1741.5600589999999</v>
      </c>
      <c r="F16">
        <v>1741.5600589999999</v>
      </c>
      <c r="G16">
        <v>772</v>
      </c>
      <c r="H16">
        <v>6.8269000000000002</v>
      </c>
      <c r="I16">
        <v>1138.77</v>
      </c>
      <c r="J16" s="26">
        <v>1</v>
      </c>
      <c r="K16" s="26">
        <v>1</v>
      </c>
      <c r="L16" s="7">
        <f t="shared" si="0"/>
        <v>50.859001469999995</v>
      </c>
      <c r="M16" s="8">
        <f t="shared" si="1"/>
        <v>1</v>
      </c>
      <c r="N16" s="8">
        <f t="shared" si="2"/>
        <v>0</v>
      </c>
      <c r="O16" s="3">
        <f t="shared" si="3"/>
        <v>50.859001469999995</v>
      </c>
      <c r="P16" s="3">
        <f t="shared" si="4"/>
        <v>1</v>
      </c>
      <c r="Q16" s="3">
        <f t="shared" si="5"/>
        <v>0</v>
      </c>
      <c r="R16" s="26">
        <v>1</v>
      </c>
      <c r="S16" s="26">
        <v>1</v>
      </c>
      <c r="T16" s="7">
        <f t="shared" si="11"/>
        <v>46.260009999999966</v>
      </c>
      <c r="U16" s="8">
        <f t="shared" si="6"/>
        <v>1</v>
      </c>
      <c r="V16" s="8">
        <f t="shared" si="7"/>
        <v>0</v>
      </c>
      <c r="W16" s="3">
        <f t="shared" si="8"/>
        <v>46.260009999999966</v>
      </c>
      <c r="X16" s="3">
        <f t="shared" si="9"/>
        <v>1</v>
      </c>
      <c r="Y16" s="3">
        <f t="shared" si="10"/>
        <v>0</v>
      </c>
    </row>
    <row r="17" spans="1:25" x14ac:dyDescent="0.3">
      <c r="A17" s="1">
        <v>41974</v>
      </c>
      <c r="B17">
        <v>1971.9499510000001</v>
      </c>
      <c r="C17">
        <v>1990.040039</v>
      </c>
      <c r="D17">
        <v>1897.5</v>
      </c>
      <c r="E17">
        <v>1915.589966</v>
      </c>
      <c r="F17">
        <v>1915.589966</v>
      </c>
      <c r="G17">
        <v>638.20000000000005</v>
      </c>
      <c r="H17">
        <v>6.1382000000000003</v>
      </c>
      <c r="I17">
        <v>1035.8</v>
      </c>
      <c r="J17">
        <v>0</v>
      </c>
      <c r="K17" s="30">
        <v>0</v>
      </c>
      <c r="L17" s="31">
        <f t="shared" si="0"/>
        <v>0</v>
      </c>
      <c r="M17" s="32">
        <f t="shared" si="1"/>
        <v>0</v>
      </c>
      <c r="N17" s="32">
        <f t="shared" si="2"/>
        <v>0</v>
      </c>
      <c r="O17" s="3">
        <f t="shared" si="3"/>
        <v>-56.359985000000052</v>
      </c>
      <c r="P17" s="3">
        <f t="shared" si="4"/>
        <v>0</v>
      </c>
      <c r="Q17" s="3">
        <f t="shared" si="5"/>
        <v>1</v>
      </c>
      <c r="R17">
        <v>0</v>
      </c>
      <c r="S17">
        <v>0</v>
      </c>
      <c r="T17" s="31">
        <f t="shared" si="11"/>
        <v>0</v>
      </c>
      <c r="U17" s="32">
        <f t="shared" si="6"/>
        <v>0</v>
      </c>
      <c r="V17" s="32">
        <f t="shared" si="7"/>
        <v>0</v>
      </c>
      <c r="W17" s="3">
        <f t="shared" si="8"/>
        <v>-56.359985000000052</v>
      </c>
      <c r="X17" s="3">
        <f t="shared" si="9"/>
        <v>0</v>
      </c>
      <c r="Y17" s="3">
        <f t="shared" si="10"/>
        <v>1</v>
      </c>
    </row>
    <row r="18" spans="1:25" x14ac:dyDescent="0.3">
      <c r="A18" s="1">
        <v>42064</v>
      </c>
      <c r="B18">
        <v>1996.719971</v>
      </c>
      <c r="C18">
        <v>2047.130005</v>
      </c>
      <c r="D18">
        <v>1969.130005</v>
      </c>
      <c r="E18">
        <v>2041.030029</v>
      </c>
      <c r="F18">
        <v>2041.030029</v>
      </c>
      <c r="G18">
        <v>631.5</v>
      </c>
      <c r="H18">
        <v>6.1886000000000001</v>
      </c>
      <c r="I18">
        <v>1103.5999999999999</v>
      </c>
      <c r="J18">
        <v>0</v>
      </c>
      <c r="K18" s="30">
        <v>0</v>
      </c>
      <c r="L18" s="31">
        <f t="shared" si="0"/>
        <v>0</v>
      </c>
      <c r="M18" s="32">
        <f t="shared" si="1"/>
        <v>0</v>
      </c>
      <c r="N18" s="32">
        <f t="shared" si="2"/>
        <v>0</v>
      </c>
      <c r="O18" s="3">
        <f t="shared" si="3"/>
        <v>44.310058000000026</v>
      </c>
      <c r="P18" s="3">
        <f t="shared" si="4"/>
        <v>1</v>
      </c>
      <c r="Q18" s="3">
        <f t="shared" si="5"/>
        <v>0</v>
      </c>
      <c r="R18">
        <v>0</v>
      </c>
      <c r="S18">
        <v>0</v>
      </c>
      <c r="T18" s="31">
        <f t="shared" si="11"/>
        <v>0</v>
      </c>
      <c r="U18" s="32">
        <f t="shared" si="6"/>
        <v>0</v>
      </c>
      <c r="V18" s="32">
        <f t="shared" si="7"/>
        <v>0</v>
      </c>
      <c r="W18" s="3">
        <f t="shared" si="8"/>
        <v>44.310058000000026</v>
      </c>
      <c r="X18" s="3">
        <f t="shared" si="9"/>
        <v>1</v>
      </c>
      <c r="Y18" s="3">
        <f t="shared" si="10"/>
        <v>0</v>
      </c>
    </row>
    <row r="19" spans="1:25" x14ac:dyDescent="0.3">
      <c r="A19" s="1">
        <v>41883</v>
      </c>
      <c r="B19">
        <v>2067.8000489999999</v>
      </c>
      <c r="C19">
        <v>2072.5900879999999</v>
      </c>
      <c r="D19">
        <v>2007.3000489999999</v>
      </c>
      <c r="E19">
        <v>2020.089966</v>
      </c>
      <c r="F19">
        <v>2020.089966</v>
      </c>
      <c r="G19">
        <v>644.29999999999995</v>
      </c>
      <c r="H19">
        <v>6.2305999999999999</v>
      </c>
      <c r="I19">
        <v>1018.7</v>
      </c>
      <c r="J19">
        <v>0</v>
      </c>
      <c r="K19" s="30">
        <v>0</v>
      </c>
      <c r="L19" s="31">
        <f t="shared" si="0"/>
        <v>0</v>
      </c>
      <c r="M19" s="32">
        <f t="shared" si="1"/>
        <v>0</v>
      </c>
      <c r="N19" s="32">
        <f t="shared" si="2"/>
        <v>0</v>
      </c>
      <c r="O19" s="3">
        <f t="shared" si="3"/>
        <v>-47.710082999999941</v>
      </c>
      <c r="P19" s="3">
        <f t="shared" si="4"/>
        <v>0</v>
      </c>
      <c r="Q19" s="3">
        <f t="shared" si="5"/>
        <v>1</v>
      </c>
      <c r="R19">
        <v>0</v>
      </c>
      <c r="S19">
        <v>0</v>
      </c>
      <c r="T19" s="31">
        <f t="shared" si="11"/>
        <v>0</v>
      </c>
      <c r="U19" s="32">
        <f t="shared" si="6"/>
        <v>0</v>
      </c>
      <c r="V19" s="32">
        <f t="shared" si="7"/>
        <v>0</v>
      </c>
      <c r="W19" s="3">
        <f t="shared" si="8"/>
        <v>-47.710082999999941</v>
      </c>
      <c r="X19" s="3">
        <f t="shared" si="9"/>
        <v>0</v>
      </c>
      <c r="Y19" s="3">
        <f t="shared" si="10"/>
        <v>1</v>
      </c>
    </row>
    <row r="20" spans="1:25" x14ac:dyDescent="0.3">
      <c r="A20" s="1">
        <v>42614</v>
      </c>
      <c r="B20">
        <v>2022.959961</v>
      </c>
      <c r="C20">
        <v>2073.889893</v>
      </c>
      <c r="D20">
        <v>1991.469971</v>
      </c>
      <c r="E20">
        <v>2043.630005</v>
      </c>
      <c r="F20">
        <v>2043.630005</v>
      </c>
      <c r="G20">
        <v>707.6</v>
      </c>
      <c r="H20">
        <v>6.5891999999999999</v>
      </c>
      <c r="I20">
        <v>1168.3599999999999</v>
      </c>
      <c r="J20" s="36">
        <v>0</v>
      </c>
      <c r="K20" s="36">
        <v>1</v>
      </c>
      <c r="L20" s="5">
        <f t="shared" si="0"/>
        <v>20.670043999999962</v>
      </c>
      <c r="M20" s="6">
        <f t="shared" si="1"/>
        <v>1</v>
      </c>
      <c r="N20" s="6">
        <f t="shared" si="2"/>
        <v>0</v>
      </c>
      <c r="O20" s="3">
        <f t="shared" si="3"/>
        <v>20.670043999999962</v>
      </c>
      <c r="P20" s="3">
        <f t="shared" si="4"/>
        <v>1</v>
      </c>
      <c r="Q20" s="3">
        <f t="shared" si="5"/>
        <v>0</v>
      </c>
      <c r="R20" s="36">
        <v>0</v>
      </c>
      <c r="S20" s="36">
        <v>1</v>
      </c>
      <c r="T20" s="5">
        <f t="shared" si="11"/>
        <v>20.670043999999962</v>
      </c>
      <c r="U20" s="6">
        <f t="shared" si="6"/>
        <v>1</v>
      </c>
      <c r="V20" s="6">
        <f t="shared" si="7"/>
        <v>0</v>
      </c>
      <c r="W20" s="3">
        <f t="shared" si="8"/>
        <v>20.670043999999962</v>
      </c>
      <c r="X20" s="3">
        <f t="shared" si="9"/>
        <v>1</v>
      </c>
      <c r="Y20" s="3">
        <f t="shared" si="10"/>
        <v>0</v>
      </c>
    </row>
    <row r="21" spans="1:25" x14ac:dyDescent="0.3">
      <c r="A21" s="1">
        <v>40544</v>
      </c>
      <c r="B21">
        <v>2063.6899410000001</v>
      </c>
      <c r="C21">
        <v>2121.0600589999999</v>
      </c>
      <c r="D21">
        <v>2054.830078</v>
      </c>
      <c r="E21">
        <v>2069.7299800000001</v>
      </c>
      <c r="F21">
        <v>2069.7299800000001</v>
      </c>
      <c r="G21">
        <v>699</v>
      </c>
      <c r="H21">
        <v>6.6677999999999997</v>
      </c>
      <c r="I21">
        <v>1122.23</v>
      </c>
      <c r="J21">
        <v>0</v>
      </c>
      <c r="K21" s="30">
        <v>0</v>
      </c>
      <c r="L21" s="31">
        <f t="shared" si="0"/>
        <v>0</v>
      </c>
      <c r="M21" s="32">
        <f t="shared" si="1"/>
        <v>0</v>
      </c>
      <c r="N21" s="32">
        <f t="shared" si="2"/>
        <v>0</v>
      </c>
      <c r="O21" s="3">
        <f t="shared" si="3"/>
        <v>6.0400389999999788</v>
      </c>
      <c r="P21" s="3">
        <f t="shared" si="4"/>
        <v>1</v>
      </c>
      <c r="Q21" s="3">
        <f t="shared" si="5"/>
        <v>0</v>
      </c>
      <c r="R21">
        <v>0</v>
      </c>
      <c r="S21">
        <v>0</v>
      </c>
      <c r="T21" s="31">
        <f t="shared" si="11"/>
        <v>0</v>
      </c>
      <c r="U21" s="32">
        <f t="shared" si="6"/>
        <v>0</v>
      </c>
      <c r="V21" s="32">
        <f t="shared" si="7"/>
        <v>0</v>
      </c>
      <c r="W21" s="3">
        <f t="shared" si="8"/>
        <v>6.0400389999999788</v>
      </c>
      <c r="X21" s="3">
        <f t="shared" si="9"/>
        <v>1</v>
      </c>
      <c r="Y21" s="3">
        <f t="shared" si="10"/>
        <v>0</v>
      </c>
    </row>
    <row r="22" spans="1:25" x14ac:dyDescent="0.3">
      <c r="A22" s="1">
        <v>42156</v>
      </c>
      <c r="B22">
        <v>2110.1201169999999</v>
      </c>
      <c r="C22">
        <v>2110.8798829999901</v>
      </c>
      <c r="D22">
        <v>2008.459961</v>
      </c>
      <c r="E22">
        <v>2074.1999510000001</v>
      </c>
      <c r="F22">
        <v>2074.1999510000001</v>
      </c>
      <c r="G22">
        <v>624.20000000000005</v>
      </c>
      <c r="H22">
        <v>6.2385999999999999</v>
      </c>
      <c r="I22">
        <v>1113.05</v>
      </c>
      <c r="J22">
        <v>0</v>
      </c>
      <c r="K22" s="30">
        <v>0</v>
      </c>
      <c r="L22" s="31">
        <f t="shared" si="0"/>
        <v>0</v>
      </c>
      <c r="M22" s="32">
        <f t="shared" si="1"/>
        <v>0</v>
      </c>
      <c r="N22" s="32">
        <f t="shared" si="2"/>
        <v>0</v>
      </c>
      <c r="O22" s="3">
        <f t="shared" si="3"/>
        <v>-35.920165999999881</v>
      </c>
      <c r="P22" s="3">
        <f t="shared" si="4"/>
        <v>0</v>
      </c>
      <c r="Q22" s="3">
        <f t="shared" si="5"/>
        <v>1</v>
      </c>
      <c r="R22">
        <v>0</v>
      </c>
      <c r="S22">
        <v>0</v>
      </c>
      <c r="T22" s="31">
        <f t="shared" si="11"/>
        <v>0</v>
      </c>
      <c r="U22" s="32">
        <f t="shared" si="6"/>
        <v>0</v>
      </c>
      <c r="V22" s="32">
        <f t="shared" si="7"/>
        <v>0</v>
      </c>
      <c r="W22" s="3">
        <f t="shared" si="8"/>
        <v>-35.920165999999881</v>
      </c>
      <c r="X22" s="3">
        <f t="shared" si="9"/>
        <v>0</v>
      </c>
      <c r="Y22" s="3">
        <f t="shared" si="10"/>
        <v>1</v>
      </c>
    </row>
    <row r="23" spans="1:25" x14ac:dyDescent="0.3">
      <c r="A23" s="1">
        <v>43313</v>
      </c>
      <c r="B23">
        <v>2301.169922</v>
      </c>
      <c r="C23">
        <v>2322.8798829999901</v>
      </c>
      <c r="D23">
        <v>2218.0900879999999</v>
      </c>
      <c r="E23">
        <v>2322.8798829999901</v>
      </c>
      <c r="F23">
        <v>2322.8798829999901</v>
      </c>
      <c r="G23">
        <v>744.1</v>
      </c>
      <c r="H23">
        <v>6.3700999999999999</v>
      </c>
      <c r="I23">
        <v>1077.05</v>
      </c>
      <c r="J23">
        <v>0</v>
      </c>
      <c r="K23" s="30">
        <v>0</v>
      </c>
      <c r="L23" s="31">
        <f t="shared" si="0"/>
        <v>0</v>
      </c>
      <c r="M23" s="32">
        <f t="shared" si="1"/>
        <v>0</v>
      </c>
      <c r="N23" s="32">
        <f t="shared" si="2"/>
        <v>0</v>
      </c>
      <c r="O23" s="3">
        <f t="shared" si="3"/>
        <v>21.709960999990017</v>
      </c>
      <c r="P23" s="3">
        <f t="shared" si="4"/>
        <v>1</v>
      </c>
      <c r="Q23" s="3">
        <f t="shared" si="5"/>
        <v>0</v>
      </c>
      <c r="R23">
        <v>0</v>
      </c>
      <c r="S23">
        <v>0</v>
      </c>
      <c r="T23" s="31">
        <f t="shared" si="11"/>
        <v>0</v>
      </c>
      <c r="U23" s="32">
        <f t="shared" si="6"/>
        <v>0</v>
      </c>
      <c r="V23" s="32">
        <f t="shared" si="7"/>
        <v>0</v>
      </c>
      <c r="W23" s="3">
        <f t="shared" si="8"/>
        <v>21.709960999990017</v>
      </c>
      <c r="X23" s="3">
        <f t="shared" si="9"/>
        <v>1</v>
      </c>
      <c r="Y23" s="3">
        <f t="shared" si="10"/>
        <v>0</v>
      </c>
    </row>
    <row r="24" spans="1:25" x14ac:dyDescent="0.3">
      <c r="A24" s="1">
        <v>42278</v>
      </c>
      <c r="B24">
        <v>1963.5500489999999</v>
      </c>
      <c r="C24">
        <v>2064.719971</v>
      </c>
      <c r="D24">
        <v>1958.630005</v>
      </c>
      <c r="E24">
        <v>2029.469971</v>
      </c>
      <c r="F24">
        <v>2029.469971</v>
      </c>
      <c r="G24">
        <v>623.29999999999995</v>
      </c>
      <c r="H24">
        <v>6.2084999999999999</v>
      </c>
      <c r="I24">
        <v>1146.1600000000001</v>
      </c>
      <c r="J24" s="26">
        <v>1</v>
      </c>
      <c r="K24" s="26">
        <v>1</v>
      </c>
      <c r="L24" s="7">
        <f t="shared" si="0"/>
        <v>58.906501469999995</v>
      </c>
      <c r="M24" s="8">
        <f t="shared" si="1"/>
        <v>1</v>
      </c>
      <c r="N24" s="8">
        <f t="shared" si="2"/>
        <v>0</v>
      </c>
      <c r="O24" s="3">
        <f t="shared" si="3"/>
        <v>58.906501469999995</v>
      </c>
      <c r="P24" s="3">
        <f t="shared" si="4"/>
        <v>1</v>
      </c>
      <c r="Q24" s="3">
        <f t="shared" si="5"/>
        <v>0</v>
      </c>
      <c r="R24" s="26">
        <v>1</v>
      </c>
      <c r="S24" s="26">
        <v>1</v>
      </c>
      <c r="T24" s="7">
        <f t="shared" si="11"/>
        <v>78.542001959999993</v>
      </c>
      <c r="U24" s="8">
        <f t="shared" si="6"/>
        <v>1</v>
      </c>
      <c r="V24" s="8">
        <f t="shared" si="7"/>
        <v>0</v>
      </c>
      <c r="W24" s="3">
        <f t="shared" si="8"/>
        <v>78.542001959999993</v>
      </c>
      <c r="X24" s="3">
        <f t="shared" si="9"/>
        <v>1</v>
      </c>
      <c r="Y24" s="3">
        <f t="shared" si="10"/>
        <v>0</v>
      </c>
    </row>
    <row r="25" spans="1:25" x14ac:dyDescent="0.3">
      <c r="A25" s="1">
        <v>42461</v>
      </c>
      <c r="B25">
        <v>1994.7700199999999</v>
      </c>
      <c r="C25">
        <v>2023.7700199999999</v>
      </c>
      <c r="D25">
        <v>1954.1099850000001</v>
      </c>
      <c r="E25">
        <v>1994.15002399999</v>
      </c>
      <c r="F25">
        <v>1994.15002399999</v>
      </c>
      <c r="G25">
        <v>732.4</v>
      </c>
      <c r="H25">
        <v>6.5726000000000004</v>
      </c>
      <c r="I25">
        <v>1203.79</v>
      </c>
      <c r="J25">
        <v>0</v>
      </c>
      <c r="K25" s="30">
        <v>0</v>
      </c>
      <c r="L25" s="31">
        <f t="shared" si="0"/>
        <v>0</v>
      </c>
      <c r="M25" s="32">
        <f t="shared" si="1"/>
        <v>0</v>
      </c>
      <c r="N25" s="32">
        <f t="shared" si="2"/>
        <v>0</v>
      </c>
      <c r="O25" s="3">
        <f t="shared" si="3"/>
        <v>-0.6199960000099054</v>
      </c>
      <c r="P25" s="3">
        <f t="shared" si="4"/>
        <v>0</v>
      </c>
      <c r="Q25" s="3">
        <f t="shared" si="5"/>
        <v>1</v>
      </c>
      <c r="R25">
        <v>0</v>
      </c>
      <c r="S25">
        <v>0</v>
      </c>
      <c r="T25" s="31">
        <f t="shared" si="11"/>
        <v>0</v>
      </c>
      <c r="U25" s="32">
        <f t="shared" si="6"/>
        <v>0</v>
      </c>
      <c r="V25" s="32">
        <f t="shared" si="7"/>
        <v>0</v>
      </c>
      <c r="W25" s="3">
        <f t="shared" si="8"/>
        <v>-0.6199960000099054</v>
      </c>
      <c r="X25" s="3">
        <f t="shared" si="9"/>
        <v>0</v>
      </c>
      <c r="Y25" s="3">
        <f t="shared" si="10"/>
        <v>1</v>
      </c>
    </row>
    <row r="26" spans="1:25" x14ac:dyDescent="0.3">
      <c r="A26" s="1">
        <v>41244</v>
      </c>
      <c r="B26">
        <v>1937.280029</v>
      </c>
      <c r="C26">
        <v>2006.07995599999</v>
      </c>
      <c r="D26">
        <v>1928.089966</v>
      </c>
      <c r="E26">
        <v>1997.0500489999999</v>
      </c>
      <c r="F26">
        <v>1997.0500489999999</v>
      </c>
      <c r="G26">
        <v>640.70000000000005</v>
      </c>
      <c r="H26">
        <v>6.32</v>
      </c>
      <c r="I26">
        <v>1123.67</v>
      </c>
      <c r="J26" s="33">
        <v>1</v>
      </c>
      <c r="K26" s="33">
        <v>0</v>
      </c>
      <c r="L26" s="34">
        <f t="shared" si="0"/>
        <v>0</v>
      </c>
      <c r="M26" s="35">
        <f t="shared" si="1"/>
        <v>0</v>
      </c>
      <c r="N26" s="35">
        <f t="shared" si="2"/>
        <v>0</v>
      </c>
      <c r="O26" s="3">
        <f t="shared" si="3"/>
        <v>58.118400869999995</v>
      </c>
      <c r="P26" s="3">
        <f t="shared" si="4"/>
        <v>1</v>
      </c>
      <c r="Q26" s="3">
        <f t="shared" si="5"/>
        <v>0</v>
      </c>
      <c r="R26" s="33">
        <v>1</v>
      </c>
      <c r="S26" s="33">
        <v>0</v>
      </c>
      <c r="T26" s="34">
        <f t="shared" si="11"/>
        <v>0</v>
      </c>
      <c r="U26" s="35">
        <f t="shared" si="6"/>
        <v>0</v>
      </c>
      <c r="V26" s="35">
        <f t="shared" si="7"/>
        <v>0</v>
      </c>
      <c r="W26" s="3">
        <f t="shared" si="8"/>
        <v>59.770019999999931</v>
      </c>
      <c r="X26" s="3">
        <f t="shared" si="9"/>
        <v>1</v>
      </c>
      <c r="Y26" s="3">
        <f t="shared" si="10"/>
        <v>0</v>
      </c>
    </row>
    <row r="27" spans="1:25" x14ac:dyDescent="0.3">
      <c r="A27" s="1">
        <v>40391</v>
      </c>
      <c r="B27">
        <v>1771.380005</v>
      </c>
      <c r="C27">
        <v>1797.420044</v>
      </c>
      <c r="D27">
        <v>1716.8599850000001</v>
      </c>
      <c r="E27">
        <v>1742.75</v>
      </c>
      <c r="F27">
        <v>1742.75</v>
      </c>
      <c r="G27">
        <v>730.6</v>
      </c>
      <c r="H27">
        <v>6.8274999999999997</v>
      </c>
      <c r="I27">
        <v>1168.4100000000001</v>
      </c>
      <c r="J27" s="36">
        <v>0</v>
      </c>
      <c r="K27" s="36">
        <v>1</v>
      </c>
      <c r="L27" s="5">
        <f t="shared" si="0"/>
        <v>-28.630004999999983</v>
      </c>
      <c r="M27" s="6">
        <f t="shared" si="1"/>
        <v>0</v>
      </c>
      <c r="N27" s="6">
        <f t="shared" si="2"/>
        <v>1</v>
      </c>
      <c r="O27" s="3">
        <f t="shared" si="3"/>
        <v>-28.630004999999983</v>
      </c>
      <c r="P27" s="3">
        <f t="shared" si="4"/>
        <v>0</v>
      </c>
      <c r="Q27" s="3">
        <f t="shared" si="5"/>
        <v>1</v>
      </c>
      <c r="R27" s="36">
        <v>0</v>
      </c>
      <c r="S27" s="36">
        <v>1</v>
      </c>
      <c r="T27" s="5">
        <f t="shared" si="11"/>
        <v>-28.630004999999983</v>
      </c>
      <c r="U27" s="6">
        <f t="shared" si="6"/>
        <v>0</v>
      </c>
      <c r="V27" s="6">
        <f t="shared" si="7"/>
        <v>1</v>
      </c>
      <c r="W27" s="3">
        <f t="shared" si="8"/>
        <v>-28.630004999999983</v>
      </c>
      <c r="X27" s="3">
        <f t="shared" si="9"/>
        <v>0</v>
      </c>
      <c r="Y27" s="3">
        <f t="shared" si="10"/>
        <v>1</v>
      </c>
    </row>
    <row r="28" spans="1:25" x14ac:dyDescent="0.3">
      <c r="A28" s="1">
        <v>41640</v>
      </c>
      <c r="B28">
        <v>2013.1099850000001</v>
      </c>
      <c r="C28">
        <v>2013.8900149999999</v>
      </c>
      <c r="D28">
        <v>1899.76001</v>
      </c>
      <c r="E28">
        <v>1941.15002399999</v>
      </c>
      <c r="F28">
        <v>1941.15002399999</v>
      </c>
      <c r="G28">
        <v>664.3</v>
      </c>
      <c r="H28">
        <v>6.1032000000000002</v>
      </c>
      <c r="I28">
        <v>1065.74</v>
      </c>
      <c r="J28">
        <v>0</v>
      </c>
      <c r="K28" s="30">
        <v>0</v>
      </c>
      <c r="L28" s="31">
        <f t="shared" si="0"/>
        <v>0</v>
      </c>
      <c r="M28" s="32">
        <f t="shared" si="1"/>
        <v>0</v>
      </c>
      <c r="N28" s="32">
        <f t="shared" si="2"/>
        <v>0</v>
      </c>
      <c r="O28" s="3">
        <f t="shared" si="3"/>
        <v>-71.959961000010026</v>
      </c>
      <c r="P28" s="3">
        <f t="shared" si="4"/>
        <v>0</v>
      </c>
      <c r="Q28" s="3">
        <f t="shared" si="5"/>
        <v>1</v>
      </c>
      <c r="R28">
        <v>0</v>
      </c>
      <c r="S28">
        <v>0</v>
      </c>
      <c r="T28" s="31">
        <f t="shared" si="11"/>
        <v>0</v>
      </c>
      <c r="U28" s="32">
        <f t="shared" si="6"/>
        <v>0</v>
      </c>
      <c r="V28" s="32">
        <f t="shared" si="7"/>
        <v>0</v>
      </c>
      <c r="W28" s="3">
        <f t="shared" si="8"/>
        <v>-71.959961000010026</v>
      </c>
      <c r="X28" s="3">
        <f t="shared" si="9"/>
        <v>0</v>
      </c>
      <c r="Y28" s="3">
        <f t="shared" si="10"/>
        <v>1</v>
      </c>
    </row>
    <row r="29" spans="1:25" x14ac:dyDescent="0.3">
      <c r="A29" s="1">
        <v>42736</v>
      </c>
      <c r="B29">
        <v>2034.3100589999999</v>
      </c>
      <c r="C29">
        <v>2091.0200199999999</v>
      </c>
      <c r="D29">
        <v>2028.469971</v>
      </c>
      <c r="E29">
        <v>2067.570068</v>
      </c>
      <c r="F29">
        <v>2067.570068</v>
      </c>
      <c r="G29">
        <v>673.1</v>
      </c>
      <c r="H29">
        <v>6.7302999999999997</v>
      </c>
      <c r="I29">
        <v>1125.779</v>
      </c>
      <c r="J29">
        <v>0</v>
      </c>
      <c r="K29" s="30">
        <v>0</v>
      </c>
      <c r="L29" s="31">
        <f t="shared" si="0"/>
        <v>0</v>
      </c>
      <c r="M29" s="32">
        <f t="shared" si="1"/>
        <v>0</v>
      </c>
      <c r="N29" s="32">
        <f t="shared" si="2"/>
        <v>0</v>
      </c>
      <c r="O29" s="3">
        <f t="shared" si="3"/>
        <v>33.260009000000082</v>
      </c>
      <c r="P29" s="3">
        <f t="shared" si="4"/>
        <v>1</v>
      </c>
      <c r="Q29" s="3">
        <f t="shared" si="5"/>
        <v>0</v>
      </c>
      <c r="R29">
        <v>0</v>
      </c>
      <c r="S29">
        <v>0</v>
      </c>
      <c r="T29" s="31">
        <f t="shared" si="11"/>
        <v>0</v>
      </c>
      <c r="U29" s="32">
        <f t="shared" si="6"/>
        <v>0</v>
      </c>
      <c r="V29" s="32">
        <f t="shared" si="7"/>
        <v>0</v>
      </c>
      <c r="W29" s="3">
        <f t="shared" si="8"/>
        <v>33.260009000000082</v>
      </c>
      <c r="X29" s="3">
        <f t="shared" si="9"/>
        <v>1</v>
      </c>
      <c r="Y29" s="3">
        <f t="shared" si="10"/>
        <v>0</v>
      </c>
    </row>
    <row r="30" spans="1:25" x14ac:dyDescent="0.3">
      <c r="A30" s="1">
        <v>41153</v>
      </c>
      <c r="B30">
        <v>1909.0600589999999</v>
      </c>
      <c r="C30">
        <v>2012.73998999999</v>
      </c>
      <c r="D30">
        <v>1873.48998999999</v>
      </c>
      <c r="E30">
        <v>1996.209961</v>
      </c>
      <c r="F30">
        <v>1996.209961</v>
      </c>
      <c r="G30">
        <v>649.9</v>
      </c>
      <c r="H30">
        <v>6.3632999999999997</v>
      </c>
      <c r="I30">
        <v>1163.6099999999999</v>
      </c>
      <c r="J30" s="26">
        <v>1</v>
      </c>
      <c r="K30" s="26">
        <v>1</v>
      </c>
      <c r="L30" s="7">
        <f t="shared" si="0"/>
        <v>57.271801769999996</v>
      </c>
      <c r="M30" s="8">
        <f t="shared" si="1"/>
        <v>1</v>
      </c>
      <c r="N30" s="8">
        <f t="shared" si="2"/>
        <v>0</v>
      </c>
      <c r="O30" s="3">
        <f t="shared" si="3"/>
        <v>57.271801769999996</v>
      </c>
      <c r="P30" s="3">
        <f t="shared" si="4"/>
        <v>1</v>
      </c>
      <c r="Q30" s="3">
        <f t="shared" si="5"/>
        <v>0</v>
      </c>
      <c r="R30" s="26">
        <v>1</v>
      </c>
      <c r="S30" s="26">
        <v>1</v>
      </c>
      <c r="T30" s="7">
        <f t="shared" si="11"/>
        <v>76.362402360000004</v>
      </c>
      <c r="U30" s="8">
        <f t="shared" si="6"/>
        <v>1</v>
      </c>
      <c r="V30" s="8">
        <f t="shared" si="7"/>
        <v>0</v>
      </c>
      <c r="W30" s="3">
        <f t="shared" si="8"/>
        <v>76.362402360000004</v>
      </c>
      <c r="X30" s="3">
        <f t="shared" si="9"/>
        <v>1</v>
      </c>
      <c r="Y30" s="3">
        <f t="shared" si="10"/>
        <v>0</v>
      </c>
    </row>
    <row r="31" spans="1:25" x14ac:dyDescent="0.3">
      <c r="A31" s="1">
        <v>43191</v>
      </c>
      <c r="B31">
        <v>2454.719971</v>
      </c>
      <c r="C31">
        <v>2515.3798829999901</v>
      </c>
      <c r="D31">
        <v>2405.9099120000001</v>
      </c>
      <c r="E31">
        <v>2515.3798829999901</v>
      </c>
      <c r="F31">
        <v>2515.3798829999901</v>
      </c>
      <c r="G31">
        <v>702.8</v>
      </c>
      <c r="H31">
        <v>6.4233000000000002</v>
      </c>
      <c r="I31">
        <v>1066.54</v>
      </c>
      <c r="J31">
        <v>0</v>
      </c>
      <c r="K31" s="30">
        <v>0</v>
      </c>
      <c r="L31" s="31">
        <f t="shared" si="0"/>
        <v>0</v>
      </c>
      <c r="M31" s="32">
        <f t="shared" si="1"/>
        <v>0</v>
      </c>
      <c r="N31" s="32">
        <f t="shared" si="2"/>
        <v>0</v>
      </c>
      <c r="O31" s="3">
        <f t="shared" si="3"/>
        <v>60.659911999990072</v>
      </c>
      <c r="P31" s="3">
        <f t="shared" si="4"/>
        <v>1</v>
      </c>
      <c r="Q31" s="3">
        <f t="shared" si="5"/>
        <v>0</v>
      </c>
      <c r="R31">
        <v>0</v>
      </c>
      <c r="S31">
        <v>0</v>
      </c>
      <c r="T31" s="31">
        <f t="shared" si="11"/>
        <v>0</v>
      </c>
      <c r="U31" s="32">
        <f t="shared" si="6"/>
        <v>0</v>
      </c>
      <c r="V31" s="32">
        <f t="shared" si="7"/>
        <v>0</v>
      </c>
      <c r="W31" s="3">
        <f t="shared" si="8"/>
        <v>60.659911999990072</v>
      </c>
      <c r="X31" s="3">
        <f t="shared" si="9"/>
        <v>1</v>
      </c>
      <c r="Y31" s="3">
        <f t="shared" si="10"/>
        <v>0</v>
      </c>
    </row>
    <row r="32" spans="1:25" x14ac:dyDescent="0.3">
      <c r="A32" s="1">
        <v>43040</v>
      </c>
      <c r="B32">
        <v>2535.969971</v>
      </c>
      <c r="C32">
        <v>2561.6298829999901</v>
      </c>
      <c r="D32">
        <v>2474.280029</v>
      </c>
      <c r="E32">
        <v>2476.3701169999999</v>
      </c>
      <c r="F32">
        <v>2476.3701169999999</v>
      </c>
      <c r="G32">
        <v>698.5</v>
      </c>
      <c r="H32">
        <v>6.6669999999999998</v>
      </c>
      <c r="I32">
        <v>1131.4000000000001</v>
      </c>
      <c r="J32">
        <v>0</v>
      </c>
      <c r="K32" s="30">
        <v>0</v>
      </c>
      <c r="L32" s="31">
        <f t="shared" si="0"/>
        <v>0</v>
      </c>
      <c r="M32" s="32">
        <f t="shared" si="1"/>
        <v>0</v>
      </c>
      <c r="N32" s="32">
        <f t="shared" si="2"/>
        <v>0</v>
      </c>
      <c r="O32" s="3">
        <f t="shared" si="3"/>
        <v>-59.59985400000005</v>
      </c>
      <c r="P32" s="3">
        <f t="shared" si="4"/>
        <v>0</v>
      </c>
      <c r="Q32" s="3">
        <f t="shared" si="5"/>
        <v>1</v>
      </c>
      <c r="R32">
        <v>0</v>
      </c>
      <c r="S32">
        <v>0</v>
      </c>
      <c r="T32" s="31">
        <f t="shared" si="11"/>
        <v>0</v>
      </c>
      <c r="U32" s="32">
        <f t="shared" si="6"/>
        <v>0</v>
      </c>
      <c r="V32" s="32">
        <f t="shared" si="7"/>
        <v>0</v>
      </c>
      <c r="W32" s="3">
        <f t="shared" si="8"/>
        <v>-59.59985400000005</v>
      </c>
      <c r="X32" s="3">
        <f t="shared" si="9"/>
        <v>0</v>
      </c>
      <c r="Y32" s="3">
        <f t="shared" si="10"/>
        <v>1</v>
      </c>
    </row>
    <row r="33" spans="1:25" x14ac:dyDescent="0.3">
      <c r="A33" s="1">
        <v>41000</v>
      </c>
      <c r="B33">
        <v>2022.420044</v>
      </c>
      <c r="C33">
        <v>2051.8000489999999</v>
      </c>
      <c r="D33">
        <v>1954.01001</v>
      </c>
      <c r="E33">
        <v>1981.98998999999</v>
      </c>
      <c r="F33">
        <v>1981.98998999999</v>
      </c>
      <c r="G33">
        <v>671.9</v>
      </c>
      <c r="H33">
        <v>6.3171999999999997</v>
      </c>
      <c r="I33">
        <v>1144.56</v>
      </c>
      <c r="J33">
        <v>0</v>
      </c>
      <c r="K33" s="30">
        <v>0</v>
      </c>
      <c r="L33" s="31">
        <f t="shared" si="0"/>
        <v>0</v>
      </c>
      <c r="M33" s="32">
        <f t="shared" si="1"/>
        <v>0</v>
      </c>
      <c r="N33" s="32">
        <f t="shared" si="2"/>
        <v>0</v>
      </c>
      <c r="O33" s="3">
        <f t="shared" si="3"/>
        <v>-40.430054000009932</v>
      </c>
      <c r="P33" s="3">
        <f t="shared" si="4"/>
        <v>0</v>
      </c>
      <c r="Q33" s="3">
        <f t="shared" si="5"/>
        <v>1</v>
      </c>
      <c r="R33">
        <v>0</v>
      </c>
      <c r="S33">
        <v>0</v>
      </c>
      <c r="T33" s="31">
        <f t="shared" si="11"/>
        <v>0</v>
      </c>
      <c r="U33" s="32">
        <f t="shared" si="6"/>
        <v>0</v>
      </c>
      <c r="V33" s="32">
        <f t="shared" si="7"/>
        <v>0</v>
      </c>
      <c r="W33" s="3">
        <f t="shared" si="8"/>
        <v>-40.430054000009932</v>
      </c>
      <c r="X33" s="3">
        <f t="shared" si="9"/>
        <v>0</v>
      </c>
      <c r="Y33" s="3">
        <f t="shared" si="10"/>
        <v>1</v>
      </c>
    </row>
    <row r="34" spans="1:25" x14ac:dyDescent="0.3">
      <c r="A34" s="1">
        <v>42491</v>
      </c>
      <c r="B34">
        <v>1991.839966</v>
      </c>
      <c r="C34">
        <v>1991.839966</v>
      </c>
      <c r="D34">
        <v>1937.670044</v>
      </c>
      <c r="E34">
        <v>1983.40002399999</v>
      </c>
      <c r="F34">
        <v>1983.40002399999</v>
      </c>
      <c r="G34">
        <v>742.7</v>
      </c>
      <c r="H34">
        <v>6.5500999999999996</v>
      </c>
      <c r="I34">
        <v>1220.45</v>
      </c>
      <c r="J34">
        <v>0</v>
      </c>
      <c r="K34" s="30">
        <v>0</v>
      </c>
      <c r="L34" s="31">
        <f t="shared" si="0"/>
        <v>0</v>
      </c>
      <c r="M34" s="32">
        <f t="shared" si="1"/>
        <v>0</v>
      </c>
      <c r="N34" s="32">
        <f t="shared" si="2"/>
        <v>0</v>
      </c>
      <c r="O34" s="3">
        <f t="shared" si="3"/>
        <v>-8.4399420000099781</v>
      </c>
      <c r="P34" s="3">
        <f t="shared" si="4"/>
        <v>0</v>
      </c>
      <c r="Q34" s="3">
        <f t="shared" si="5"/>
        <v>1</v>
      </c>
      <c r="R34">
        <v>0</v>
      </c>
      <c r="S34">
        <v>0</v>
      </c>
      <c r="T34" s="31">
        <f t="shared" si="11"/>
        <v>0</v>
      </c>
      <c r="U34" s="32">
        <f t="shared" si="6"/>
        <v>0</v>
      </c>
      <c r="V34" s="32">
        <f t="shared" si="7"/>
        <v>0</v>
      </c>
      <c r="W34" s="3">
        <f t="shared" si="8"/>
        <v>-8.4399420000099781</v>
      </c>
      <c r="X34" s="3">
        <f t="shared" si="9"/>
        <v>0</v>
      </c>
      <c r="Y34" s="3">
        <f t="shared" si="10"/>
        <v>1</v>
      </c>
    </row>
    <row r="35" spans="1:25" x14ac:dyDescent="0.3">
      <c r="A35" s="1">
        <v>41518</v>
      </c>
      <c r="B35">
        <v>1925.3199460000001</v>
      </c>
      <c r="C35">
        <v>2018.0200199999999</v>
      </c>
      <c r="D35">
        <v>1921.01001</v>
      </c>
      <c r="E35">
        <v>1996.959961</v>
      </c>
      <c r="F35">
        <v>1996.959961</v>
      </c>
      <c r="G35">
        <v>660</v>
      </c>
      <c r="H35">
        <v>6.1341999999999999</v>
      </c>
      <c r="I35">
        <v>1136.5899999999999</v>
      </c>
      <c r="J35" s="26">
        <v>1</v>
      </c>
      <c r="K35" s="26">
        <v>1</v>
      </c>
      <c r="L35" s="7">
        <f t="shared" si="0"/>
        <v>57.75959838</v>
      </c>
      <c r="M35" s="8">
        <f t="shared" si="1"/>
        <v>1</v>
      </c>
      <c r="N35" s="8">
        <f t="shared" si="2"/>
        <v>0</v>
      </c>
      <c r="O35" s="3">
        <f t="shared" si="3"/>
        <v>57.75959838</v>
      </c>
      <c r="P35" s="3">
        <f t="shared" si="4"/>
        <v>1</v>
      </c>
      <c r="Q35" s="3">
        <f t="shared" si="5"/>
        <v>0</v>
      </c>
      <c r="R35" s="26">
        <v>1</v>
      </c>
      <c r="S35" s="26">
        <v>1</v>
      </c>
      <c r="T35" s="7">
        <f t="shared" si="11"/>
        <v>77.012797840000005</v>
      </c>
      <c r="U35" s="8">
        <f t="shared" si="6"/>
        <v>1</v>
      </c>
      <c r="V35" s="8">
        <f t="shared" si="7"/>
        <v>0</v>
      </c>
      <c r="W35" s="3">
        <f t="shared" si="8"/>
        <v>77.012797840000005</v>
      </c>
      <c r="X35" s="3">
        <f t="shared" si="9"/>
        <v>1</v>
      </c>
      <c r="Y35" s="3">
        <f t="shared" si="10"/>
        <v>0</v>
      </c>
    </row>
    <row r="36" spans="1:25" x14ac:dyDescent="0.3">
      <c r="A36" s="1">
        <v>40756</v>
      </c>
      <c r="B36">
        <v>2160.0900879999999</v>
      </c>
      <c r="C36">
        <v>2173.280029</v>
      </c>
      <c r="D36">
        <v>1684.6800539999999</v>
      </c>
      <c r="E36">
        <v>1880.1099850000001</v>
      </c>
      <c r="F36">
        <v>1880.1099850000001</v>
      </c>
      <c r="G36">
        <v>673.2</v>
      </c>
      <c r="H36">
        <v>6.4957000000000003</v>
      </c>
      <c r="I36">
        <v>1084.05</v>
      </c>
      <c r="J36">
        <v>0</v>
      </c>
      <c r="K36" s="30">
        <v>0</v>
      </c>
      <c r="L36" s="31">
        <f>IF(K36=1,IF($C36&gt;=$B36*1.03,$B36*0.03,$F36-$B36),0)</f>
        <v>0</v>
      </c>
      <c r="M36" s="32">
        <f t="shared" si="1"/>
        <v>0</v>
      </c>
      <c r="N36" s="32">
        <f t="shared" si="2"/>
        <v>0</v>
      </c>
      <c r="O36" s="3">
        <f t="shared" si="3"/>
        <v>-279.98010299999987</v>
      </c>
      <c r="P36" s="3">
        <f t="shared" si="4"/>
        <v>0</v>
      </c>
      <c r="Q36" s="3">
        <f t="shared" si="5"/>
        <v>1</v>
      </c>
      <c r="R36">
        <v>0</v>
      </c>
      <c r="S36">
        <v>0</v>
      </c>
      <c r="T36" s="31">
        <f t="shared" si="11"/>
        <v>0</v>
      </c>
      <c r="U36" s="32">
        <f t="shared" si="6"/>
        <v>0</v>
      </c>
      <c r="V36" s="32">
        <f t="shared" si="7"/>
        <v>0</v>
      </c>
      <c r="W36" s="3">
        <f t="shared" si="8"/>
        <v>-279.98010299999987</v>
      </c>
      <c r="X36" s="3">
        <f t="shared" si="9"/>
        <v>0</v>
      </c>
      <c r="Y36" s="3">
        <f t="shared" si="10"/>
        <v>1</v>
      </c>
    </row>
    <row r="37" spans="1:25" x14ac:dyDescent="0.3">
      <c r="A37" s="1">
        <v>43009</v>
      </c>
      <c r="B37">
        <v>2425.6298829999901</v>
      </c>
      <c r="C37">
        <v>2528.320068</v>
      </c>
      <c r="D37">
        <v>2421.1000979999999</v>
      </c>
      <c r="E37">
        <v>2523.429932</v>
      </c>
      <c r="F37">
        <v>2523.429932</v>
      </c>
      <c r="G37">
        <v>692.1</v>
      </c>
      <c r="H37">
        <v>6.7694000000000001</v>
      </c>
      <c r="I37">
        <v>1133.1300000000001</v>
      </c>
      <c r="J37" s="33">
        <v>1</v>
      </c>
      <c r="K37" s="33">
        <v>0</v>
      </c>
      <c r="L37" s="34">
        <f t="shared" si="0"/>
        <v>0</v>
      </c>
      <c r="M37" s="35">
        <f t="shared" si="1"/>
        <v>0</v>
      </c>
      <c r="N37" s="35">
        <f t="shared" si="2"/>
        <v>0</v>
      </c>
      <c r="O37" s="3">
        <f t="shared" si="3"/>
        <v>72.768896489999705</v>
      </c>
      <c r="P37" s="3">
        <f t="shared" si="4"/>
        <v>1</v>
      </c>
      <c r="Q37" s="3">
        <f t="shared" si="5"/>
        <v>0</v>
      </c>
      <c r="R37" s="33">
        <v>1</v>
      </c>
      <c r="S37" s="33">
        <v>0</v>
      </c>
      <c r="T37" s="34">
        <f t="shared" si="11"/>
        <v>0</v>
      </c>
      <c r="U37" s="35">
        <f t="shared" si="6"/>
        <v>0</v>
      </c>
      <c r="V37" s="35">
        <f t="shared" si="7"/>
        <v>0</v>
      </c>
      <c r="W37" s="3">
        <f t="shared" si="8"/>
        <v>97.025195319999611</v>
      </c>
      <c r="X37" s="3">
        <f t="shared" si="9"/>
        <v>1</v>
      </c>
      <c r="Y37" s="3">
        <f t="shared" si="10"/>
        <v>0</v>
      </c>
    </row>
    <row r="42" spans="1:25" ht="17.25" thickBot="1" x14ac:dyDescent="0.35"/>
    <row r="43" spans="1:25" ht="17.25" thickBot="1" x14ac:dyDescent="0.35">
      <c r="K43" s="28" t="s">
        <v>15</v>
      </c>
      <c r="L43" s="9">
        <f>SUM(L2:L42)/$E2</f>
        <v>0.14457835944831343</v>
      </c>
      <c r="T43" s="9">
        <f>SUM(T2:T42)/$E2</f>
        <v>0.1826286732616772</v>
      </c>
    </row>
    <row r="44" spans="1:25" x14ac:dyDescent="0.3">
      <c r="K44" s="28" t="s">
        <v>16</v>
      </c>
      <c r="L44" s="9">
        <f>(SUM(L2:L42)/$E2)/(COUNT($B$2:$B$42)/12)</f>
        <v>4.8192786482771144E-2</v>
      </c>
      <c r="M44" s="10">
        <f>COUNTIF(M2:M42,"=1")</f>
        <v>6</v>
      </c>
      <c r="N44" s="11">
        <f>COUNTIF(N2:N42,"=1")</f>
        <v>1</v>
      </c>
      <c r="O44" s="12">
        <f>(SUM(O2:O42)/$E2)/(COUNT($B$2:$B$42)/12)</f>
        <v>-2.1763289022769864E-2</v>
      </c>
      <c r="P44" s="13">
        <f>COUNTIF(P2:P42,"=1")</f>
        <v>21</v>
      </c>
      <c r="Q44" s="14">
        <f>COUNTIF(Q2:Q42,"=1")</f>
        <v>15</v>
      </c>
      <c r="T44" s="9">
        <f>(SUM(T2:T42)/$E2)/(COUNT($B$2:$B$42)/12)</f>
        <v>6.0876224420559066E-2</v>
      </c>
      <c r="U44" s="10">
        <f>COUNTIF(U2:U42,"=1")</f>
        <v>6</v>
      </c>
      <c r="V44" s="11">
        <f>COUNTIF(V2:V42,"=1")</f>
        <v>1</v>
      </c>
      <c r="W44" s="12">
        <f>(SUM(W2:W42)/$E2)/(COUNT($B$2:$B$42)/12)</f>
        <v>5.1215061055202423E-3</v>
      </c>
      <c r="X44" s="13">
        <f>COUNTIF(X2:X42,"=1")</f>
        <v>21</v>
      </c>
      <c r="Y44" s="14">
        <f>COUNTIF(Y2:Y42,"=1")</f>
        <v>15</v>
      </c>
    </row>
    <row r="45" spans="1:25" x14ac:dyDescent="0.3">
      <c r="K45" s="28" t="s">
        <v>17</v>
      </c>
      <c r="L45" s="15">
        <f>N44/(M44+N44)</f>
        <v>0.14285714285714285</v>
      </c>
      <c r="M45" s="8"/>
      <c r="N45" s="16"/>
      <c r="O45" s="17">
        <f>Q44/(P44+Q44)</f>
        <v>0.41666666666666669</v>
      </c>
      <c r="P45" s="3"/>
      <c r="Q45" s="18"/>
      <c r="T45" s="15">
        <f>V44/(U44+V44)</f>
        <v>0.14285714285714285</v>
      </c>
      <c r="U45" s="8"/>
      <c r="V45" s="16"/>
      <c r="W45" s="17">
        <f>Y44/(X44+Y44)</f>
        <v>0.41666666666666669</v>
      </c>
      <c r="X45" s="3"/>
      <c r="Y45" s="18"/>
    </row>
    <row r="46" spans="1:25" ht="17.25" thickBot="1" x14ac:dyDescent="0.35">
      <c r="K46" s="29" t="s">
        <v>18</v>
      </c>
      <c r="L46" s="19">
        <f>SUM(K2:K42)/(COUNT($B2:$B42)/12)</f>
        <v>2.3333333333333335</v>
      </c>
      <c r="M46" s="20"/>
      <c r="N46" s="21"/>
      <c r="O46" s="22"/>
      <c r="P46" s="23"/>
      <c r="Q46" s="24"/>
      <c r="T46" s="19">
        <f>SUM(S2:S42)/(COUNT($B2:$B42)/12)</f>
        <v>2.3333333333333335</v>
      </c>
      <c r="U46" s="20"/>
      <c r="V46" s="21"/>
      <c r="W46" s="22"/>
      <c r="X46" s="23"/>
      <c r="Y46" s="24"/>
    </row>
    <row r="47" spans="1:25" x14ac:dyDescent="0.3">
      <c r="H47" s="28" t="s">
        <v>19</v>
      </c>
      <c r="I47" s="28">
        <f>E37-E2</f>
        <v>660.10998599999994</v>
      </c>
      <c r="J47" s="27">
        <f>E37/E2-1</f>
        <v>0.35426550733654838</v>
      </c>
      <c r="K47" s="28" t="s">
        <v>20</v>
      </c>
      <c r="L47" s="25">
        <f>SUM(L2:L37)/$I$47-1</f>
        <v>-0.59189264420550669</v>
      </c>
      <c r="M47" s="26"/>
      <c r="N47" s="26"/>
      <c r="O47" s="27">
        <f>SUM(O2:O43)/$I$47-1</f>
        <v>-1.1842964265959004</v>
      </c>
      <c r="P47" s="28"/>
      <c r="Q47" s="28"/>
      <c r="T47" s="25">
        <f>SUM(T2:T37)/$I$47-1</f>
        <v>-0.48448643890080456</v>
      </c>
      <c r="U47" s="26"/>
      <c r="V47" s="26"/>
      <c r="W47" s="27">
        <f>SUM(W2:W43)/$I$47-1</f>
        <v>-0.95662993433350374</v>
      </c>
      <c r="X47" s="28"/>
      <c r="Y47" s="2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XGB_Kospi_HM3UP_result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2019-08-08T13:50:15Z</dcterms:created>
  <dcterms:modified xsi:type="dcterms:W3CDTF">2019-08-08T14:12:31Z</dcterms:modified>
</cp:coreProperties>
</file>