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waneung\Documents\GitHub\FinTec\코스피_수익률_v3(기간랜덤)\"/>
    </mc:Choice>
  </mc:AlternateContent>
  <xr:revisionPtr revIDLastSave="0" documentId="13_ncr:1_{98EEFE0A-4291-48B3-8B6C-ED370B38823D}" xr6:coauthVersionLast="43" xr6:coauthVersionMax="43" xr10:uidLastSave="{00000000-0000-0000-0000-000000000000}"/>
  <bookViews>
    <workbookView xWindow="11685" yWindow="3495" windowWidth="14850" windowHeight="11325" xr2:uid="{00000000-000D-0000-FFFF-FFFF00000000}"/>
  </bookViews>
  <sheets>
    <sheet name="XGB_Kospi_HM3UP_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" i="1"/>
  <c r="L55" i="1" l="1"/>
  <c r="J56" i="1"/>
  <c r="I56" i="1"/>
  <c r="N38" i="1"/>
  <c r="P38" i="1"/>
  <c r="M39" i="1"/>
  <c r="P39" i="1"/>
  <c r="N40" i="1"/>
  <c r="P40" i="1"/>
  <c r="M41" i="1"/>
  <c r="P41" i="1"/>
  <c r="N42" i="1"/>
  <c r="P42" i="1"/>
  <c r="M43" i="1"/>
  <c r="P43" i="1"/>
  <c r="N44" i="1"/>
  <c r="P44" i="1"/>
  <c r="M45" i="1"/>
  <c r="P45" i="1"/>
  <c r="N46" i="1"/>
  <c r="P46" i="1"/>
  <c r="Q37" i="1"/>
  <c r="N37" i="1"/>
  <c r="Q36" i="1"/>
  <c r="N36" i="1"/>
  <c r="P35" i="1"/>
  <c r="N35" i="1"/>
  <c r="P34" i="1"/>
  <c r="N34" i="1"/>
  <c r="Q33" i="1"/>
  <c r="N33" i="1"/>
  <c r="P32" i="1"/>
  <c r="N32" i="1"/>
  <c r="P31" i="1"/>
  <c r="N31" i="1"/>
  <c r="P30" i="1"/>
  <c r="N30" i="1"/>
  <c r="P29" i="1"/>
  <c r="N29" i="1"/>
  <c r="P28" i="1"/>
  <c r="N28" i="1"/>
  <c r="Q27" i="1"/>
  <c r="N27" i="1"/>
  <c r="P26" i="1"/>
  <c r="N26" i="1"/>
  <c r="P25" i="1"/>
  <c r="N25" i="1"/>
  <c r="P24" i="1"/>
  <c r="N24" i="1"/>
  <c r="P23" i="1"/>
  <c r="N23" i="1"/>
  <c r="P22" i="1"/>
  <c r="N22" i="1"/>
  <c r="P21" i="1"/>
  <c r="N21" i="1"/>
  <c r="P20" i="1"/>
  <c r="N20" i="1"/>
  <c r="P19" i="1"/>
  <c r="N19" i="1"/>
  <c r="P18" i="1"/>
  <c r="N18" i="1"/>
  <c r="Q17" i="1"/>
  <c r="N17" i="1"/>
  <c r="P16" i="1"/>
  <c r="N16" i="1"/>
  <c r="P15" i="1"/>
  <c r="N15" i="1"/>
  <c r="P14" i="1"/>
  <c r="N14" i="1"/>
  <c r="P13" i="1"/>
  <c r="N13" i="1"/>
  <c r="P12" i="1"/>
  <c r="N12" i="1"/>
  <c r="P11" i="1"/>
  <c r="N11" i="1"/>
  <c r="P10" i="1"/>
  <c r="N10" i="1"/>
  <c r="P9" i="1"/>
  <c r="N9" i="1"/>
  <c r="P8" i="1"/>
  <c r="N8" i="1"/>
  <c r="P7" i="1"/>
  <c r="N7" i="1"/>
  <c r="P6" i="1"/>
  <c r="N6" i="1"/>
  <c r="P5" i="1"/>
  <c r="N5" i="1"/>
  <c r="P4" i="1"/>
  <c r="N4" i="1"/>
  <c r="P3" i="1"/>
  <c r="N3" i="1"/>
  <c r="P2" i="1"/>
  <c r="N2" i="1"/>
  <c r="N43" i="1" l="1"/>
  <c r="Q34" i="1"/>
  <c r="Q40" i="1"/>
  <c r="Q14" i="1"/>
  <c r="M27" i="1"/>
  <c r="M42" i="1"/>
  <c r="Q22" i="1"/>
  <c r="M21" i="1"/>
  <c r="N45" i="1"/>
  <c r="M35" i="1"/>
  <c r="Q44" i="1"/>
  <c r="Q30" i="1"/>
  <c r="M33" i="1"/>
  <c r="Q6" i="1"/>
  <c r="M13" i="1"/>
  <c r="M23" i="1"/>
  <c r="M29" i="1"/>
  <c r="P36" i="1"/>
  <c r="M46" i="1"/>
  <c r="N39" i="1"/>
  <c r="N41" i="1"/>
  <c r="Q4" i="1"/>
  <c r="M5" i="1"/>
  <c r="M11" i="1"/>
  <c r="Q10" i="1"/>
  <c r="Q18" i="1"/>
  <c r="Q32" i="1"/>
  <c r="M17" i="1"/>
  <c r="M25" i="1"/>
  <c r="M31" i="1"/>
  <c r="O56" i="1"/>
  <c r="Q26" i="1"/>
  <c r="M9" i="1"/>
  <c r="Q2" i="1"/>
  <c r="Q8" i="1"/>
  <c r="Q16" i="1"/>
  <c r="Q24" i="1"/>
  <c r="M37" i="1"/>
  <c r="Q45" i="1"/>
  <c r="M44" i="1"/>
  <c r="M38" i="1"/>
  <c r="M19" i="1"/>
  <c r="L52" i="1"/>
  <c r="M3" i="1"/>
  <c r="O53" i="1"/>
  <c r="M7" i="1"/>
  <c r="M15" i="1"/>
  <c r="Q41" i="1"/>
  <c r="M40" i="1"/>
  <c r="L56" i="1"/>
  <c r="Q12" i="1"/>
  <c r="Q20" i="1"/>
  <c r="Q28" i="1"/>
  <c r="L53" i="1"/>
  <c r="Q46" i="1"/>
  <c r="Q42" i="1"/>
  <c r="Q38" i="1"/>
  <c r="Q43" i="1"/>
  <c r="Q39" i="1"/>
  <c r="P17" i="1"/>
  <c r="P27" i="1"/>
  <c r="P33" i="1"/>
  <c r="P37" i="1"/>
  <c r="M2" i="1"/>
  <c r="Q3" i="1"/>
  <c r="M4" i="1"/>
  <c r="Q5" i="1"/>
  <c r="M6" i="1"/>
  <c r="Q7" i="1"/>
  <c r="M8" i="1"/>
  <c r="Q9" i="1"/>
  <c r="M10" i="1"/>
  <c r="Q11" i="1"/>
  <c r="M12" i="1"/>
  <c r="Q13" i="1"/>
  <c r="M14" i="1"/>
  <c r="Q15" i="1"/>
  <c r="M16" i="1"/>
  <c r="M18" i="1"/>
  <c r="Q19" i="1"/>
  <c r="M20" i="1"/>
  <c r="Q21" i="1"/>
  <c r="M22" i="1"/>
  <c r="Q23" i="1"/>
  <c r="M24" i="1"/>
  <c r="Q25" i="1"/>
  <c r="M26" i="1"/>
  <c r="M28" i="1"/>
  <c r="Q29" i="1"/>
  <c r="M30" i="1"/>
  <c r="Q31" i="1"/>
  <c r="M32" i="1"/>
  <c r="M34" i="1"/>
  <c r="Q35" i="1"/>
  <c r="M36" i="1"/>
  <c r="N53" i="1" l="1"/>
  <c r="Q53" i="1"/>
  <c r="M53" i="1"/>
  <c r="P53" i="1"/>
  <c r="L54" i="1" l="1"/>
  <c r="O54" i="1"/>
</calcChain>
</file>

<file path=xl/sharedStrings.xml><?xml version="1.0" encoding="utf-8"?>
<sst xmlns="http://schemas.openxmlformats.org/spreadsheetml/2006/main" count="23" uniqueCount="21">
  <si>
    <t>DATE</t>
  </si>
  <si>
    <t>Open</t>
  </si>
  <si>
    <t>High</t>
  </si>
  <si>
    <t>Low</t>
  </si>
  <si>
    <t>Close</t>
  </si>
  <si>
    <t>Adj Close</t>
  </si>
  <si>
    <t>Volume</t>
  </si>
  <si>
    <t>FEDFUNDS</t>
  </si>
  <si>
    <t>USSLIND</t>
  </si>
  <si>
    <t>pred</t>
  </si>
  <si>
    <t>투자성공여부</t>
    <phoneticPr fontId="18" type="noConversion"/>
  </si>
  <si>
    <t>투자실패여부</t>
    <phoneticPr fontId="18" type="noConversion"/>
  </si>
  <si>
    <t>무대뽀-전략1-수익</t>
    <phoneticPr fontId="18" type="noConversion"/>
  </si>
  <si>
    <t>총이익률</t>
    <phoneticPr fontId="18" type="noConversion"/>
  </si>
  <si>
    <t>(연간수익률: 최대투입대비)</t>
    <phoneticPr fontId="18" type="noConversion"/>
  </si>
  <si>
    <t>1회투자실패가능성</t>
    <phoneticPr fontId="18" type="noConversion"/>
  </si>
  <si>
    <t>연투자예상횟수</t>
    <phoneticPr fontId="18" type="noConversion"/>
  </si>
  <si>
    <t>지수상승대비이익률(0기준)</t>
    <phoneticPr fontId="18" type="noConversion"/>
  </si>
  <si>
    <t>종가지수증감</t>
    <phoneticPr fontId="18" type="noConversion"/>
  </si>
  <si>
    <t>HM4UP</t>
  </si>
  <si>
    <t>(HM4UP에 4%구매)-수익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</si>
</sst>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%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176" fontId="0" fillId="0" borderId="10" xfId="0" applyNumberFormat="1" applyBorder="1">
      <alignment vertical="center"/>
    </xf>
    <xf numFmtId="0" fontId="0" fillId="34" borderId="10" xfId="0" applyFill="1" applyBorder="1">
      <alignment vertical="center"/>
    </xf>
    <xf numFmtId="0" fontId="0" fillId="35" borderId="0" xfId="0" applyFill="1">
      <alignment vertical="center"/>
    </xf>
    <xf numFmtId="0" fontId="0" fillId="35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37" borderId="0" xfId="0" applyFill="1">
      <alignment vertical="center"/>
    </xf>
    <xf numFmtId="177" fontId="0" fillId="35" borderId="11" xfId="1" applyNumberFormat="1" applyFont="1" applyFill="1" applyBorder="1">
      <alignment vertical="center"/>
    </xf>
    <xf numFmtId="0" fontId="0" fillId="35" borderId="12" xfId="0" applyFill="1" applyBorder="1">
      <alignment vertical="center"/>
    </xf>
    <xf numFmtId="0" fontId="0" fillId="35" borderId="13" xfId="0" applyFill="1" applyBorder="1">
      <alignment vertical="center"/>
    </xf>
    <xf numFmtId="177" fontId="0" fillId="33" borderId="11" xfId="1" applyNumberFormat="1" applyFont="1" applyFill="1" applyBorder="1">
      <alignment vertical="center"/>
    </xf>
    <xf numFmtId="0" fontId="0" fillId="33" borderId="12" xfId="0" applyFill="1" applyBorder="1">
      <alignment vertical="center"/>
    </xf>
    <xf numFmtId="0" fontId="0" fillId="33" borderId="14" xfId="0" applyFill="1" applyBorder="1">
      <alignment vertical="center"/>
    </xf>
    <xf numFmtId="177" fontId="0" fillId="35" borderId="15" xfId="1" applyNumberFormat="1" applyFont="1" applyFill="1" applyBorder="1">
      <alignment vertical="center"/>
    </xf>
    <xf numFmtId="0" fontId="0" fillId="35" borderId="16" xfId="0" applyFill="1" applyBorder="1">
      <alignment vertical="center"/>
    </xf>
    <xf numFmtId="177" fontId="0" fillId="33" borderId="15" xfId="1" applyNumberFormat="1" applyFont="1" applyFill="1" applyBorder="1">
      <alignment vertical="center"/>
    </xf>
    <xf numFmtId="0" fontId="0" fillId="33" borderId="17" xfId="0" applyFill="1" applyBorder="1">
      <alignment vertical="center"/>
    </xf>
    <xf numFmtId="0" fontId="19" fillId="37" borderId="0" xfId="0" applyFont="1" applyFill="1">
      <alignment vertical="center"/>
    </xf>
    <xf numFmtId="176" fontId="20" fillId="35" borderId="18" xfId="0" applyNumberFormat="1" applyFont="1" applyFill="1" applyBorder="1">
      <alignment vertical="center"/>
    </xf>
    <xf numFmtId="0" fontId="20" fillId="35" borderId="19" xfId="0" applyFont="1" applyFill="1" applyBorder="1">
      <alignment vertical="center"/>
    </xf>
    <xf numFmtId="0" fontId="20" fillId="35" borderId="20" xfId="0" applyFont="1" applyFill="1" applyBorder="1">
      <alignment vertical="center"/>
    </xf>
    <xf numFmtId="176" fontId="20" fillId="33" borderId="18" xfId="0" applyNumberFormat="1" applyFont="1" applyFill="1" applyBorder="1">
      <alignment vertical="center"/>
    </xf>
    <xf numFmtId="0" fontId="0" fillId="33" borderId="19" xfId="0" applyFill="1" applyBorder="1">
      <alignment vertical="center"/>
    </xf>
    <xf numFmtId="0" fontId="0" fillId="33" borderId="21" xfId="0" applyFill="1" applyBorder="1">
      <alignment vertical="center"/>
    </xf>
    <xf numFmtId="10" fontId="0" fillId="37" borderId="0" xfId="1" applyNumberFormat="1" applyFont="1" applyFill="1">
      <alignment vertical="center"/>
    </xf>
    <xf numFmtId="10" fontId="0" fillId="35" borderId="0" xfId="1" applyNumberFormat="1" applyFont="1" applyFill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백분율" xfId="1" builtinId="5"/>
    <cellStyle name="보통" xfId="9" builtinId="28" customBuiltin="1"/>
    <cellStyle name="설명 텍스트" xfId="17" builtinId="53" customBuiltin="1"/>
    <cellStyle name="셀 확인" xfId="14" builtinId="23" customBuiltin="1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abSelected="1" topLeftCell="E19" zoomScale="85" zoomScaleNormal="85" workbookViewId="0">
      <selection activeCell="L49" sqref="L49"/>
    </sheetView>
  </sheetViews>
  <sheetFormatPr defaultRowHeight="16.5" x14ac:dyDescent="0.3"/>
  <cols>
    <col min="1" max="1" width="11.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19</v>
      </c>
      <c r="K1" t="s">
        <v>9</v>
      </c>
      <c r="L1" s="2" t="s">
        <v>20</v>
      </c>
      <c r="M1" s="2" t="s">
        <v>10</v>
      </c>
      <c r="N1" s="2" t="s">
        <v>11</v>
      </c>
      <c r="O1" s="3" t="s">
        <v>12</v>
      </c>
      <c r="P1" s="3" t="s">
        <v>10</v>
      </c>
      <c r="Q1" s="3" t="s">
        <v>11</v>
      </c>
    </row>
    <row r="2" spans="1:17" x14ac:dyDescent="0.3">
      <c r="A2" s="1">
        <v>39814</v>
      </c>
      <c r="B2">
        <v>1132.869995</v>
      </c>
      <c r="C2">
        <v>1228.5600589999999</v>
      </c>
      <c r="D2">
        <v>1085.719971</v>
      </c>
      <c r="E2">
        <v>1162.1099850000001</v>
      </c>
      <c r="F2">
        <v>1162.1099850000001</v>
      </c>
      <c r="G2">
        <v>10081400</v>
      </c>
      <c r="H2">
        <v>0.97</v>
      </c>
      <c r="I2">
        <v>-1.19</v>
      </c>
      <c r="J2">
        <v>1</v>
      </c>
      <c r="K2">
        <v>1</v>
      </c>
      <c r="L2" s="4">
        <f>IF(K2=1,IF($C2&gt;=$B2*1.04,$B2*0.04,$F2-$B2),0)</f>
        <v>45.314799800000003</v>
      </c>
      <c r="M2" s="2">
        <f>IF(L2&gt;0,1,0)</f>
        <v>1</v>
      </c>
      <c r="N2" s="2">
        <f>IF(L2&lt;0,1,0)</f>
        <v>0</v>
      </c>
      <c r="O2" s="3">
        <f>IF($C2&gt;=$B2*1.04,$B2*0.04,$F2-$B2)</f>
        <v>45.314799800000003</v>
      </c>
      <c r="P2" s="3">
        <f>IF(O2&gt;0,1,0)</f>
        <v>1</v>
      </c>
      <c r="Q2" s="3">
        <f>IF(O2&lt;0,1,0)</f>
        <v>0</v>
      </c>
    </row>
    <row r="3" spans="1:17" x14ac:dyDescent="0.3">
      <c r="A3" s="1">
        <v>42005</v>
      </c>
      <c r="B3">
        <v>1914.23998999999</v>
      </c>
      <c r="C3">
        <v>1964.130005</v>
      </c>
      <c r="D3">
        <v>1876.2700199999999</v>
      </c>
      <c r="E3">
        <v>1949.26001</v>
      </c>
      <c r="F3">
        <v>1949.26001</v>
      </c>
      <c r="G3">
        <v>7389300</v>
      </c>
      <c r="H3">
        <v>0.09</v>
      </c>
      <c r="I3">
        <v>2.06</v>
      </c>
      <c r="J3">
        <v>0</v>
      </c>
      <c r="K3">
        <v>0</v>
      </c>
      <c r="L3" s="4">
        <f t="shared" ref="L3:L46" si="0">IF(K3=1,IF($C3&gt;=$B3*1.04,$B3*0.04,$F3-$B3),0)</f>
        <v>0</v>
      </c>
      <c r="M3" s="2">
        <f t="shared" ref="M3:M37" si="1">IF(L3&gt;0,1,0)</f>
        <v>0</v>
      </c>
      <c r="N3" s="2">
        <f t="shared" ref="N3:N37" si="2">IF(L3&lt;0,1,0)</f>
        <v>0</v>
      </c>
      <c r="O3" s="3">
        <f t="shared" ref="O3:O46" si="3">IF($C3&gt;=$B3*1.04,$B3*0.04,$F3-$B3)</f>
        <v>35.020020000009936</v>
      </c>
      <c r="P3" s="3">
        <f t="shared" ref="P3:P37" si="4">IF(O3&gt;0,1,0)</f>
        <v>1</v>
      </c>
      <c r="Q3" s="3">
        <f t="shared" ref="Q3:Q37" si="5">IF(O3&lt;0,1,0)</f>
        <v>0</v>
      </c>
    </row>
    <row r="4" spans="1:17" x14ac:dyDescent="0.3">
      <c r="A4" s="1">
        <v>41456</v>
      </c>
      <c r="B4">
        <v>1851.5699460000001</v>
      </c>
      <c r="C4">
        <v>1920.599976</v>
      </c>
      <c r="D4">
        <v>1809.719971</v>
      </c>
      <c r="E4">
        <v>1914.030029</v>
      </c>
      <c r="F4">
        <v>1914.030029</v>
      </c>
      <c r="G4">
        <v>7694400</v>
      </c>
      <c r="H4">
        <v>0.15</v>
      </c>
      <c r="I4">
        <v>1.7</v>
      </c>
      <c r="J4">
        <v>0</v>
      </c>
      <c r="K4">
        <v>0</v>
      </c>
      <c r="L4" s="4">
        <f t="shared" si="0"/>
        <v>0</v>
      </c>
      <c r="M4" s="2">
        <f t="shared" si="1"/>
        <v>0</v>
      </c>
      <c r="N4" s="2">
        <f t="shared" si="2"/>
        <v>0</v>
      </c>
      <c r="O4" s="3">
        <f t="shared" si="3"/>
        <v>62.460082999999941</v>
      </c>
      <c r="P4" s="3">
        <f t="shared" si="4"/>
        <v>1</v>
      </c>
      <c r="Q4" s="3">
        <f t="shared" si="5"/>
        <v>0</v>
      </c>
    </row>
    <row r="5" spans="1:17" x14ac:dyDescent="0.3">
      <c r="A5" s="1">
        <v>40575</v>
      </c>
      <c r="B5">
        <v>2079.919922</v>
      </c>
      <c r="C5">
        <v>2107.830078</v>
      </c>
      <c r="D5">
        <v>1935.9300539999999</v>
      </c>
      <c r="E5">
        <v>1939.3000489999999</v>
      </c>
      <c r="F5">
        <v>1939.3000489999999</v>
      </c>
      <c r="G5">
        <v>7287000</v>
      </c>
      <c r="H5">
        <v>0.19</v>
      </c>
      <c r="I5">
        <v>1.37</v>
      </c>
      <c r="J5">
        <v>0</v>
      </c>
      <c r="K5">
        <v>0</v>
      </c>
      <c r="L5" s="4">
        <f t="shared" si="0"/>
        <v>0</v>
      </c>
      <c r="M5" s="5">
        <f t="shared" si="1"/>
        <v>0</v>
      </c>
      <c r="N5" s="5">
        <f t="shared" si="2"/>
        <v>0</v>
      </c>
      <c r="O5" s="3">
        <f t="shared" si="3"/>
        <v>-140.6198730000001</v>
      </c>
      <c r="P5" s="3">
        <f t="shared" si="4"/>
        <v>0</v>
      </c>
      <c r="Q5" s="3">
        <f t="shared" si="5"/>
        <v>1</v>
      </c>
    </row>
    <row r="6" spans="1:17" x14ac:dyDescent="0.3">
      <c r="A6" s="1">
        <v>42095</v>
      </c>
      <c r="B6">
        <v>2035.40002399999</v>
      </c>
      <c r="C6">
        <v>2189.540039</v>
      </c>
      <c r="D6">
        <v>2024.6400149999999</v>
      </c>
      <c r="E6">
        <v>2127.169922</v>
      </c>
      <c r="F6">
        <v>2127.169922</v>
      </c>
      <c r="G6">
        <v>6845600</v>
      </c>
      <c r="H6">
        <v>0.11</v>
      </c>
      <c r="I6">
        <v>1.68</v>
      </c>
      <c r="J6">
        <v>1</v>
      </c>
      <c r="K6">
        <v>0</v>
      </c>
      <c r="L6" s="4">
        <f t="shared" si="0"/>
        <v>0</v>
      </c>
      <c r="M6" s="2">
        <f t="shared" si="1"/>
        <v>0</v>
      </c>
      <c r="N6" s="2">
        <f t="shared" si="2"/>
        <v>0</v>
      </c>
      <c r="O6" s="3">
        <f t="shared" si="3"/>
        <v>81.416000959999607</v>
      </c>
      <c r="P6" s="3">
        <f t="shared" si="4"/>
        <v>1</v>
      </c>
      <c r="Q6" s="3">
        <f t="shared" si="5"/>
        <v>0</v>
      </c>
    </row>
    <row r="7" spans="1:17" x14ac:dyDescent="0.3">
      <c r="A7" s="1">
        <v>39934</v>
      </c>
      <c r="B7">
        <v>1386.0200199999999</v>
      </c>
      <c r="C7">
        <v>1436.920044</v>
      </c>
      <c r="D7">
        <v>1315.209961</v>
      </c>
      <c r="E7">
        <v>1395.8900149999999</v>
      </c>
      <c r="F7">
        <v>1395.8900149999999</v>
      </c>
      <c r="G7">
        <v>10345600</v>
      </c>
      <c r="H7">
        <v>0.22</v>
      </c>
      <c r="I7">
        <v>-2.35</v>
      </c>
      <c r="J7">
        <v>0</v>
      </c>
      <c r="K7">
        <v>1</v>
      </c>
      <c r="L7" s="4">
        <f t="shared" si="0"/>
        <v>9.8699950000000172</v>
      </c>
      <c r="M7" s="2">
        <f t="shared" si="1"/>
        <v>1</v>
      </c>
      <c r="N7" s="2">
        <f t="shared" si="2"/>
        <v>0</v>
      </c>
      <c r="O7" s="3">
        <f t="shared" si="3"/>
        <v>9.8699950000000172</v>
      </c>
      <c r="P7" s="3">
        <f t="shared" si="4"/>
        <v>1</v>
      </c>
      <c r="Q7" s="3">
        <f t="shared" si="5"/>
        <v>0</v>
      </c>
    </row>
    <row r="8" spans="1:17" x14ac:dyDescent="0.3">
      <c r="A8" s="1">
        <v>41487</v>
      </c>
      <c r="B8">
        <v>1916.5600589999999</v>
      </c>
      <c r="C8">
        <v>1939.280029</v>
      </c>
      <c r="D8">
        <v>1838.5200199999999</v>
      </c>
      <c r="E8">
        <v>1926.3599850000001</v>
      </c>
      <c r="F8">
        <v>1926.3599850000001</v>
      </c>
      <c r="G8">
        <v>6587000</v>
      </c>
      <c r="H8">
        <v>0.11</v>
      </c>
      <c r="I8">
        <v>1.66</v>
      </c>
      <c r="J8">
        <v>0</v>
      </c>
      <c r="K8">
        <v>0</v>
      </c>
      <c r="L8" s="4">
        <f t="shared" si="0"/>
        <v>0</v>
      </c>
      <c r="M8" s="2">
        <f t="shared" si="1"/>
        <v>0</v>
      </c>
      <c r="N8" s="2">
        <f t="shared" si="2"/>
        <v>0</v>
      </c>
      <c r="O8" s="3">
        <f t="shared" si="3"/>
        <v>9.7999260000001414</v>
      </c>
      <c r="P8" s="3">
        <f t="shared" si="4"/>
        <v>1</v>
      </c>
      <c r="Q8" s="3">
        <f t="shared" si="5"/>
        <v>0</v>
      </c>
    </row>
    <row r="9" spans="1:17" x14ac:dyDescent="0.3">
      <c r="A9" s="1">
        <v>40878</v>
      </c>
      <c r="B9">
        <v>1911.5</v>
      </c>
      <c r="C9">
        <v>1929.1800539999999</v>
      </c>
      <c r="D9">
        <v>1750.599976</v>
      </c>
      <c r="E9">
        <v>1825.73998999999</v>
      </c>
      <c r="F9">
        <v>1825.73998999999</v>
      </c>
      <c r="G9">
        <v>7688800</v>
      </c>
      <c r="H9">
        <v>0.08</v>
      </c>
      <c r="I9">
        <v>1.35</v>
      </c>
      <c r="J9">
        <v>0</v>
      </c>
      <c r="K9">
        <v>0</v>
      </c>
      <c r="L9" s="4">
        <f t="shared" si="0"/>
        <v>0</v>
      </c>
      <c r="M9" s="2">
        <f t="shared" si="1"/>
        <v>0</v>
      </c>
      <c r="N9" s="2">
        <f t="shared" si="2"/>
        <v>0</v>
      </c>
      <c r="O9" s="3">
        <f t="shared" si="3"/>
        <v>-85.76001000000997</v>
      </c>
      <c r="P9" s="3">
        <f t="shared" si="4"/>
        <v>0</v>
      </c>
      <c r="Q9" s="3">
        <f t="shared" si="5"/>
        <v>1</v>
      </c>
    </row>
    <row r="10" spans="1:17" x14ac:dyDescent="0.3">
      <c r="A10" s="1">
        <v>42064</v>
      </c>
      <c r="B10">
        <v>1996.719971</v>
      </c>
      <c r="C10">
        <v>2047.130005</v>
      </c>
      <c r="D10">
        <v>1969.130005</v>
      </c>
      <c r="E10">
        <v>2041.030029</v>
      </c>
      <c r="F10">
        <v>2041.030029</v>
      </c>
      <c r="G10">
        <v>5525200</v>
      </c>
      <c r="H10">
        <v>0.12</v>
      </c>
      <c r="I10">
        <v>2.04</v>
      </c>
      <c r="J10">
        <v>0</v>
      </c>
      <c r="K10">
        <v>0</v>
      </c>
      <c r="L10" s="4">
        <f t="shared" si="0"/>
        <v>0</v>
      </c>
      <c r="M10" s="2">
        <f t="shared" si="1"/>
        <v>0</v>
      </c>
      <c r="N10" s="2">
        <f t="shared" si="2"/>
        <v>0</v>
      </c>
      <c r="O10" s="3">
        <f t="shared" si="3"/>
        <v>44.310058000000026</v>
      </c>
      <c r="P10" s="3">
        <f t="shared" si="4"/>
        <v>1</v>
      </c>
      <c r="Q10" s="3">
        <f t="shared" si="5"/>
        <v>0</v>
      </c>
    </row>
    <row r="11" spans="1:17" x14ac:dyDescent="0.3">
      <c r="A11" s="1">
        <v>40725</v>
      </c>
      <c r="B11">
        <v>2120.030029</v>
      </c>
      <c r="C11">
        <v>2192.830078</v>
      </c>
      <c r="D11">
        <v>2105.23999</v>
      </c>
      <c r="E11">
        <v>2133.209961</v>
      </c>
      <c r="F11">
        <v>2133.209961</v>
      </c>
      <c r="G11">
        <v>7719600</v>
      </c>
      <c r="H11">
        <v>0.1</v>
      </c>
      <c r="I11">
        <v>1.52</v>
      </c>
      <c r="J11">
        <v>0</v>
      </c>
      <c r="K11">
        <v>0</v>
      </c>
      <c r="L11" s="4">
        <f t="shared" si="0"/>
        <v>0</v>
      </c>
      <c r="M11" s="2">
        <f t="shared" si="1"/>
        <v>0</v>
      </c>
      <c r="N11" s="2">
        <f t="shared" si="2"/>
        <v>0</v>
      </c>
      <c r="O11" s="3">
        <f t="shared" si="3"/>
        <v>13.179932000000008</v>
      </c>
      <c r="P11" s="3">
        <f t="shared" si="4"/>
        <v>1</v>
      </c>
      <c r="Q11" s="3">
        <f t="shared" si="5"/>
        <v>0</v>
      </c>
    </row>
    <row r="12" spans="1:17" x14ac:dyDescent="0.3">
      <c r="A12" s="1">
        <v>43313</v>
      </c>
      <c r="B12">
        <v>2301.169922</v>
      </c>
      <c r="C12">
        <v>2322.8798829999901</v>
      </c>
      <c r="D12">
        <v>2218.0900879999999</v>
      </c>
      <c r="E12">
        <v>2322.8798829999901</v>
      </c>
      <c r="F12">
        <v>2322.8798829999901</v>
      </c>
      <c r="G12">
        <v>12820500</v>
      </c>
      <c r="H12">
        <v>1.7</v>
      </c>
      <c r="I12">
        <v>1.58</v>
      </c>
      <c r="J12">
        <v>0</v>
      </c>
      <c r="K12">
        <v>0</v>
      </c>
      <c r="L12" s="4">
        <f t="shared" si="0"/>
        <v>0</v>
      </c>
      <c r="M12" s="7">
        <f t="shared" si="1"/>
        <v>0</v>
      </c>
      <c r="N12" s="7">
        <f t="shared" si="2"/>
        <v>0</v>
      </c>
      <c r="O12" s="3">
        <f t="shared" si="3"/>
        <v>21.709960999990017</v>
      </c>
      <c r="P12" s="3">
        <f t="shared" si="4"/>
        <v>1</v>
      </c>
      <c r="Q12" s="3">
        <f t="shared" si="5"/>
        <v>0</v>
      </c>
    </row>
    <row r="13" spans="1:17" x14ac:dyDescent="0.3">
      <c r="A13" s="1">
        <v>41000</v>
      </c>
      <c r="B13">
        <v>2022.420044</v>
      </c>
      <c r="C13">
        <v>2051.8000489999999</v>
      </c>
      <c r="D13">
        <v>1954.01001</v>
      </c>
      <c r="E13">
        <v>1981.98998999999</v>
      </c>
      <c r="F13">
        <v>1981.98998999999</v>
      </c>
      <c r="G13">
        <v>8596400</v>
      </c>
      <c r="H13">
        <v>0.08</v>
      </c>
      <c r="I13">
        <v>1.92</v>
      </c>
      <c r="J13">
        <v>0</v>
      </c>
      <c r="K13">
        <v>1</v>
      </c>
      <c r="L13" s="4">
        <f t="shared" si="0"/>
        <v>-40.430054000009932</v>
      </c>
      <c r="M13" s="5">
        <f t="shared" si="1"/>
        <v>0</v>
      </c>
      <c r="N13" s="5">
        <f t="shared" si="2"/>
        <v>1</v>
      </c>
      <c r="O13" s="3">
        <f t="shared" si="3"/>
        <v>-40.430054000009932</v>
      </c>
      <c r="P13" s="3">
        <f t="shared" si="4"/>
        <v>0</v>
      </c>
      <c r="Q13" s="3">
        <f t="shared" si="5"/>
        <v>1</v>
      </c>
    </row>
    <row r="14" spans="1:17" x14ac:dyDescent="0.3">
      <c r="A14" s="1">
        <v>42309</v>
      </c>
      <c r="B14">
        <v>2033.15002399999</v>
      </c>
      <c r="C14">
        <v>2056.1201169999999</v>
      </c>
      <c r="D14">
        <v>1942.849976</v>
      </c>
      <c r="E14">
        <v>1991.969971</v>
      </c>
      <c r="F14">
        <v>1991.969971</v>
      </c>
      <c r="G14">
        <v>8369000</v>
      </c>
      <c r="H14">
        <v>0.14000000000000001</v>
      </c>
      <c r="I14">
        <v>1.83</v>
      </c>
      <c r="J14">
        <v>0</v>
      </c>
      <c r="K14">
        <v>0</v>
      </c>
      <c r="L14" s="4">
        <f t="shared" si="0"/>
        <v>0</v>
      </c>
      <c r="M14" s="5">
        <f t="shared" si="1"/>
        <v>0</v>
      </c>
      <c r="N14" s="5">
        <f t="shared" si="2"/>
        <v>0</v>
      </c>
      <c r="O14" s="3">
        <f t="shared" si="3"/>
        <v>-41.180052999990039</v>
      </c>
      <c r="P14" s="3">
        <f t="shared" si="4"/>
        <v>0</v>
      </c>
      <c r="Q14" s="3">
        <f t="shared" si="5"/>
        <v>1</v>
      </c>
    </row>
    <row r="15" spans="1:17" x14ac:dyDescent="0.3">
      <c r="A15" s="1">
        <v>39753</v>
      </c>
      <c r="B15">
        <v>1117.130005</v>
      </c>
      <c r="C15">
        <v>1217.8199460000001</v>
      </c>
      <c r="D15">
        <v>914.02001999999902</v>
      </c>
      <c r="E15">
        <v>1076.0699460000001</v>
      </c>
      <c r="F15">
        <v>1076.0699460000001</v>
      </c>
      <c r="G15">
        <v>512589000</v>
      </c>
      <c r="H15">
        <v>2</v>
      </c>
      <c r="I15">
        <v>-0.81</v>
      </c>
      <c r="J15">
        <v>1</v>
      </c>
      <c r="K15">
        <v>1</v>
      </c>
      <c r="L15" s="4">
        <f t="shared" si="0"/>
        <v>44.685200199999997</v>
      </c>
      <c r="M15" s="2">
        <f t="shared" si="1"/>
        <v>1</v>
      </c>
      <c r="N15" s="2">
        <f t="shared" si="2"/>
        <v>0</v>
      </c>
      <c r="O15" s="3">
        <f t="shared" si="3"/>
        <v>44.685200199999997</v>
      </c>
      <c r="P15" s="3">
        <f t="shared" si="4"/>
        <v>1</v>
      </c>
      <c r="Q15" s="3">
        <f t="shared" si="5"/>
        <v>0</v>
      </c>
    </row>
    <row r="16" spans="1:17" x14ac:dyDescent="0.3">
      <c r="A16" s="1">
        <v>41244</v>
      </c>
      <c r="B16">
        <v>1937.280029</v>
      </c>
      <c r="C16">
        <v>2006.07995599999</v>
      </c>
      <c r="D16">
        <v>1928.089966</v>
      </c>
      <c r="E16">
        <v>1997.0500489999999</v>
      </c>
      <c r="F16">
        <v>1997.0500489999999</v>
      </c>
      <c r="G16">
        <v>15066400</v>
      </c>
      <c r="H16">
        <v>0.14000000000000001</v>
      </c>
      <c r="I16">
        <v>1.61</v>
      </c>
      <c r="J16">
        <v>0</v>
      </c>
      <c r="K16">
        <v>0</v>
      </c>
      <c r="L16" s="4">
        <f t="shared" si="0"/>
        <v>0</v>
      </c>
      <c r="M16" s="7">
        <f t="shared" si="1"/>
        <v>0</v>
      </c>
      <c r="N16" s="7">
        <f t="shared" si="2"/>
        <v>0</v>
      </c>
      <c r="O16" s="3">
        <f t="shared" si="3"/>
        <v>59.770019999999931</v>
      </c>
      <c r="P16" s="3">
        <f t="shared" si="4"/>
        <v>1</v>
      </c>
      <c r="Q16" s="3">
        <f t="shared" si="5"/>
        <v>0</v>
      </c>
    </row>
    <row r="17" spans="1:17" x14ac:dyDescent="0.3">
      <c r="A17" s="1">
        <v>41913</v>
      </c>
      <c r="B17">
        <v>2013.469971</v>
      </c>
      <c r="C17">
        <v>2013.469971</v>
      </c>
      <c r="D17">
        <v>1896.540039</v>
      </c>
      <c r="E17">
        <v>1964.4300539999999</v>
      </c>
      <c r="F17">
        <v>1964.4300539999999</v>
      </c>
      <c r="G17">
        <v>6982900</v>
      </c>
      <c r="H17">
        <v>0.09</v>
      </c>
      <c r="I17">
        <v>1.94</v>
      </c>
      <c r="J17">
        <v>0</v>
      </c>
      <c r="K17">
        <v>0</v>
      </c>
      <c r="L17" s="4">
        <f t="shared" si="0"/>
        <v>0</v>
      </c>
      <c r="M17" s="2">
        <f t="shared" si="1"/>
        <v>0</v>
      </c>
      <c r="N17" s="2">
        <f t="shared" si="2"/>
        <v>0</v>
      </c>
      <c r="O17" s="3">
        <f t="shared" si="3"/>
        <v>-49.039917000000059</v>
      </c>
      <c r="P17" s="3">
        <f t="shared" si="4"/>
        <v>0</v>
      </c>
      <c r="Q17" s="3">
        <f t="shared" si="5"/>
        <v>1</v>
      </c>
    </row>
    <row r="18" spans="1:17" x14ac:dyDescent="0.3">
      <c r="A18" s="1">
        <v>41579</v>
      </c>
      <c r="B18">
        <v>2037.25</v>
      </c>
      <c r="C18">
        <v>2050.6999510000001</v>
      </c>
      <c r="D18">
        <v>1963.420044</v>
      </c>
      <c r="E18">
        <v>2044.869995</v>
      </c>
      <c r="F18">
        <v>2044.869995</v>
      </c>
      <c r="G18">
        <v>7040100</v>
      </c>
      <c r="H18">
        <v>0.08</v>
      </c>
      <c r="I18">
        <v>1.67</v>
      </c>
      <c r="J18">
        <v>0</v>
      </c>
      <c r="K18">
        <v>0</v>
      </c>
      <c r="L18" s="4">
        <f t="shared" si="0"/>
        <v>0</v>
      </c>
      <c r="M18" s="2">
        <f t="shared" si="1"/>
        <v>0</v>
      </c>
      <c r="N18" s="2">
        <f t="shared" si="2"/>
        <v>0</v>
      </c>
      <c r="O18" s="3">
        <f t="shared" si="3"/>
        <v>7.6199950000000172</v>
      </c>
      <c r="P18" s="3">
        <f t="shared" si="4"/>
        <v>1</v>
      </c>
      <c r="Q18" s="3">
        <f t="shared" si="5"/>
        <v>0</v>
      </c>
    </row>
    <row r="19" spans="1:17" x14ac:dyDescent="0.3">
      <c r="A19" s="1">
        <v>43617</v>
      </c>
      <c r="B19">
        <v>2031.030029</v>
      </c>
      <c r="C19">
        <v>2141.2700199999999</v>
      </c>
      <c r="D19">
        <v>2029.170044</v>
      </c>
      <c r="E19">
        <v>2130.6201169999999</v>
      </c>
      <c r="F19">
        <v>2130.6201169999999</v>
      </c>
      <c r="G19">
        <v>6458000</v>
      </c>
      <c r="H19">
        <v>2.41</v>
      </c>
      <c r="I19">
        <v>1.26</v>
      </c>
      <c r="J19">
        <v>1</v>
      </c>
      <c r="K19">
        <v>0</v>
      </c>
      <c r="L19" s="4">
        <f t="shared" si="0"/>
        <v>0</v>
      </c>
      <c r="M19" s="2">
        <f t="shared" si="1"/>
        <v>0</v>
      </c>
      <c r="N19" s="2">
        <f t="shared" si="2"/>
        <v>0</v>
      </c>
      <c r="O19" s="3">
        <f t="shared" si="3"/>
        <v>81.241201160000003</v>
      </c>
      <c r="P19" s="3">
        <f t="shared" si="4"/>
        <v>1</v>
      </c>
      <c r="Q19" s="3">
        <f t="shared" si="5"/>
        <v>0</v>
      </c>
    </row>
    <row r="20" spans="1:17" x14ac:dyDescent="0.3">
      <c r="A20" s="1">
        <v>42705</v>
      </c>
      <c r="B20">
        <v>1987.4799800000001</v>
      </c>
      <c r="C20">
        <v>2053.459961</v>
      </c>
      <c r="D20">
        <v>1960.65002399999</v>
      </c>
      <c r="E20">
        <v>2026.459961</v>
      </c>
      <c r="F20">
        <v>2026.459961</v>
      </c>
      <c r="G20">
        <v>8851700</v>
      </c>
      <c r="H20">
        <v>0.4</v>
      </c>
      <c r="I20">
        <v>1.35</v>
      </c>
      <c r="J20">
        <v>0</v>
      </c>
      <c r="K20">
        <v>0</v>
      </c>
      <c r="L20" s="4">
        <f t="shared" si="0"/>
        <v>0</v>
      </c>
      <c r="M20" s="8">
        <f t="shared" si="1"/>
        <v>0</v>
      </c>
      <c r="N20" s="8">
        <f t="shared" si="2"/>
        <v>0</v>
      </c>
      <c r="O20" s="3">
        <f t="shared" si="3"/>
        <v>38.979980999999952</v>
      </c>
      <c r="P20" s="3">
        <f t="shared" si="4"/>
        <v>1</v>
      </c>
      <c r="Q20" s="3">
        <f t="shared" si="5"/>
        <v>0</v>
      </c>
    </row>
    <row r="21" spans="1:17" x14ac:dyDescent="0.3">
      <c r="A21" s="1">
        <v>41030</v>
      </c>
      <c r="B21">
        <v>1994.170044</v>
      </c>
      <c r="C21">
        <v>2001.1099850000001</v>
      </c>
      <c r="D21">
        <v>1779.469971</v>
      </c>
      <c r="E21">
        <v>1843.469971</v>
      </c>
      <c r="F21">
        <v>1843.469971</v>
      </c>
      <c r="G21">
        <v>13202000</v>
      </c>
      <c r="H21">
        <v>0.1</v>
      </c>
      <c r="I21">
        <v>1.88</v>
      </c>
      <c r="J21">
        <v>0</v>
      </c>
      <c r="K21">
        <v>0</v>
      </c>
      <c r="L21" s="4">
        <f t="shared" si="0"/>
        <v>0</v>
      </c>
      <c r="M21" s="2">
        <f t="shared" si="1"/>
        <v>0</v>
      </c>
      <c r="N21" s="2">
        <f t="shared" si="2"/>
        <v>0</v>
      </c>
      <c r="O21" s="3">
        <f t="shared" si="3"/>
        <v>-150.70007299999997</v>
      </c>
      <c r="P21" s="3">
        <f t="shared" si="4"/>
        <v>0</v>
      </c>
      <c r="Q21" s="3">
        <f t="shared" si="5"/>
        <v>1</v>
      </c>
    </row>
    <row r="22" spans="1:17" x14ac:dyDescent="0.3">
      <c r="A22" s="1">
        <v>41671</v>
      </c>
      <c r="B22">
        <v>1930.089966</v>
      </c>
      <c r="C22">
        <v>1981.15002399999</v>
      </c>
      <c r="D22">
        <v>1885.530029</v>
      </c>
      <c r="E22">
        <v>1979.98998999999</v>
      </c>
      <c r="F22">
        <v>1979.98998999999</v>
      </c>
      <c r="G22">
        <v>6103900</v>
      </c>
      <c r="H22">
        <v>0.08</v>
      </c>
      <c r="I22">
        <v>1.58</v>
      </c>
      <c r="J22">
        <v>0</v>
      </c>
      <c r="K22">
        <v>0</v>
      </c>
      <c r="L22" s="4">
        <f t="shared" si="0"/>
        <v>0</v>
      </c>
      <c r="M22" s="2">
        <f t="shared" si="1"/>
        <v>0</v>
      </c>
      <c r="N22" s="2">
        <f t="shared" si="2"/>
        <v>0</v>
      </c>
      <c r="O22" s="3">
        <f t="shared" si="3"/>
        <v>49.900023999990026</v>
      </c>
      <c r="P22" s="3">
        <f t="shared" si="4"/>
        <v>1</v>
      </c>
      <c r="Q22" s="3">
        <f t="shared" si="5"/>
        <v>0</v>
      </c>
    </row>
    <row r="23" spans="1:17" x14ac:dyDescent="0.3">
      <c r="A23" s="1">
        <v>40360</v>
      </c>
      <c r="B23">
        <v>1687</v>
      </c>
      <c r="C23">
        <v>1778.719971</v>
      </c>
      <c r="D23">
        <v>1650.3000489999999</v>
      </c>
      <c r="E23">
        <v>1759.32995599999</v>
      </c>
      <c r="F23">
        <v>1759.32995599999</v>
      </c>
      <c r="G23">
        <v>9276800</v>
      </c>
      <c r="H23">
        <v>0.2</v>
      </c>
      <c r="I23">
        <v>1.06</v>
      </c>
      <c r="J23">
        <v>1</v>
      </c>
      <c r="K23">
        <v>1</v>
      </c>
      <c r="L23" s="4">
        <f t="shared" si="0"/>
        <v>67.48</v>
      </c>
      <c r="M23" s="2">
        <f t="shared" si="1"/>
        <v>1</v>
      </c>
      <c r="N23" s="2">
        <f t="shared" si="2"/>
        <v>0</v>
      </c>
      <c r="O23" s="3">
        <f t="shared" si="3"/>
        <v>67.48</v>
      </c>
      <c r="P23" s="3">
        <f t="shared" si="4"/>
        <v>1</v>
      </c>
      <c r="Q23" s="3">
        <f t="shared" si="5"/>
        <v>0</v>
      </c>
    </row>
    <row r="24" spans="1:17" x14ac:dyDescent="0.3">
      <c r="A24" s="1">
        <v>43647</v>
      </c>
      <c r="B24">
        <v>2147.23999</v>
      </c>
      <c r="C24">
        <v>2147.23999</v>
      </c>
      <c r="D24">
        <v>2052.030029</v>
      </c>
      <c r="E24">
        <v>2066.26001</v>
      </c>
      <c r="F24">
        <v>2066.26001</v>
      </c>
      <c r="G24">
        <v>9164500</v>
      </c>
      <c r="H24">
        <v>2.42</v>
      </c>
      <c r="I24">
        <v>1.36</v>
      </c>
      <c r="J24">
        <v>0</v>
      </c>
      <c r="K24">
        <v>0</v>
      </c>
      <c r="L24" s="4">
        <f t="shared" si="0"/>
        <v>0</v>
      </c>
      <c r="M24" s="7">
        <f t="shared" si="1"/>
        <v>0</v>
      </c>
      <c r="N24" s="7">
        <f t="shared" si="2"/>
        <v>0</v>
      </c>
      <c r="O24" s="3">
        <f t="shared" si="3"/>
        <v>-80.979980000000069</v>
      </c>
      <c r="P24" s="3">
        <f t="shared" si="4"/>
        <v>0</v>
      </c>
      <c r="Q24" s="3">
        <f t="shared" si="5"/>
        <v>1</v>
      </c>
    </row>
    <row r="25" spans="1:17" x14ac:dyDescent="0.3">
      <c r="A25" s="1">
        <v>40087</v>
      </c>
      <c r="B25">
        <v>1680.459961</v>
      </c>
      <c r="C25">
        <v>1685.01001</v>
      </c>
      <c r="D25">
        <v>1564.410034</v>
      </c>
      <c r="E25">
        <v>1580.6899410000001</v>
      </c>
      <c r="F25">
        <v>1580.6899410000001</v>
      </c>
      <c r="G25">
        <v>10618400</v>
      </c>
      <c r="H25">
        <v>0.16</v>
      </c>
      <c r="I25">
        <v>-0.26</v>
      </c>
      <c r="J25">
        <v>0</v>
      </c>
      <c r="K25">
        <v>1</v>
      </c>
      <c r="L25" s="4">
        <f t="shared" si="0"/>
        <v>-99.770019999999931</v>
      </c>
      <c r="M25" s="2">
        <f t="shared" si="1"/>
        <v>0</v>
      </c>
      <c r="N25" s="2">
        <f t="shared" si="2"/>
        <v>1</v>
      </c>
      <c r="O25" s="3">
        <f t="shared" si="3"/>
        <v>-99.770019999999931</v>
      </c>
      <c r="P25" s="3">
        <f t="shared" si="4"/>
        <v>0</v>
      </c>
      <c r="Q25" s="3">
        <f t="shared" si="5"/>
        <v>1</v>
      </c>
    </row>
    <row r="26" spans="1:17" x14ac:dyDescent="0.3">
      <c r="A26" s="1">
        <v>40238</v>
      </c>
      <c r="B26">
        <v>1612.4300539999999</v>
      </c>
      <c r="C26">
        <v>1705.5699460000001</v>
      </c>
      <c r="D26">
        <v>1608.969971</v>
      </c>
      <c r="E26">
        <v>1692.849976</v>
      </c>
      <c r="F26">
        <v>1692.849976</v>
      </c>
      <c r="G26">
        <v>7338600</v>
      </c>
      <c r="H26">
        <v>0.12</v>
      </c>
      <c r="I26">
        <v>0.59</v>
      </c>
      <c r="J26">
        <v>1</v>
      </c>
      <c r="K26">
        <v>0</v>
      </c>
      <c r="L26" s="4">
        <f t="shared" si="0"/>
        <v>0</v>
      </c>
      <c r="M26" s="5">
        <f t="shared" si="1"/>
        <v>0</v>
      </c>
      <c r="N26" s="5">
        <f t="shared" si="2"/>
        <v>0</v>
      </c>
      <c r="O26" s="3">
        <f t="shared" si="3"/>
        <v>64.497202160000001</v>
      </c>
      <c r="P26" s="3">
        <f t="shared" si="4"/>
        <v>1</v>
      </c>
      <c r="Q26" s="3">
        <f t="shared" si="5"/>
        <v>0</v>
      </c>
    </row>
    <row r="27" spans="1:17" x14ac:dyDescent="0.3">
      <c r="A27" s="1">
        <v>40118</v>
      </c>
      <c r="B27">
        <v>1543.23999</v>
      </c>
      <c r="C27">
        <v>1630.410034</v>
      </c>
      <c r="D27">
        <v>1519.400024</v>
      </c>
      <c r="E27">
        <v>1555.599976</v>
      </c>
      <c r="F27">
        <v>1555.599976</v>
      </c>
      <c r="G27">
        <v>10723400</v>
      </c>
      <c r="H27">
        <v>0.16</v>
      </c>
      <c r="I27">
        <v>-0.1</v>
      </c>
      <c r="J27">
        <v>1</v>
      </c>
      <c r="K27">
        <v>1</v>
      </c>
      <c r="L27" s="4">
        <f t="shared" si="0"/>
        <v>61.7295996</v>
      </c>
      <c r="M27" s="8">
        <f t="shared" si="1"/>
        <v>1</v>
      </c>
      <c r="N27" s="8">
        <f t="shared" si="2"/>
        <v>0</v>
      </c>
      <c r="O27" s="3">
        <f t="shared" si="3"/>
        <v>61.7295996</v>
      </c>
      <c r="P27" s="3">
        <f t="shared" si="4"/>
        <v>1</v>
      </c>
      <c r="Q27" s="3">
        <f t="shared" si="5"/>
        <v>0</v>
      </c>
    </row>
    <row r="28" spans="1:17" x14ac:dyDescent="0.3">
      <c r="A28" s="1">
        <v>42826</v>
      </c>
      <c r="B28">
        <v>2166.040039</v>
      </c>
      <c r="C28">
        <v>2217.040039</v>
      </c>
      <c r="D28">
        <v>2117.820068</v>
      </c>
      <c r="E28">
        <v>2205.4399410000001</v>
      </c>
      <c r="F28">
        <v>2205.4399410000001</v>
      </c>
      <c r="G28">
        <v>8195900</v>
      </c>
      <c r="H28">
        <v>0.65</v>
      </c>
      <c r="I28">
        <v>1.76</v>
      </c>
      <c r="J28">
        <v>0</v>
      </c>
      <c r="K28">
        <v>0</v>
      </c>
      <c r="L28" s="4">
        <f t="shared" si="0"/>
        <v>0</v>
      </c>
      <c r="M28" s="2">
        <f t="shared" si="1"/>
        <v>0</v>
      </c>
      <c r="N28" s="2">
        <f t="shared" si="2"/>
        <v>0</v>
      </c>
      <c r="O28" s="3">
        <f t="shared" si="3"/>
        <v>39.399902000000111</v>
      </c>
      <c r="P28" s="3">
        <f t="shared" si="4"/>
        <v>1</v>
      </c>
      <c r="Q28" s="3">
        <f t="shared" si="5"/>
        <v>0</v>
      </c>
    </row>
    <row r="29" spans="1:17" x14ac:dyDescent="0.3">
      <c r="A29" s="1">
        <v>40210</v>
      </c>
      <c r="B29">
        <v>1603.869995</v>
      </c>
      <c r="C29">
        <v>1631.709961</v>
      </c>
      <c r="D29">
        <v>1548.780029</v>
      </c>
      <c r="E29">
        <v>1594.579956</v>
      </c>
      <c r="F29">
        <v>1594.579956</v>
      </c>
      <c r="G29">
        <v>5595600</v>
      </c>
      <c r="H29">
        <v>0.12</v>
      </c>
      <c r="I29">
        <v>0.41</v>
      </c>
      <c r="J29">
        <v>0</v>
      </c>
      <c r="K29">
        <v>0</v>
      </c>
      <c r="L29" s="4">
        <f t="shared" si="0"/>
        <v>0</v>
      </c>
      <c r="M29" s="2">
        <f t="shared" si="1"/>
        <v>0</v>
      </c>
      <c r="N29" s="2">
        <f t="shared" si="2"/>
        <v>0</v>
      </c>
      <c r="O29" s="3">
        <f t="shared" si="3"/>
        <v>-9.2900389999999788</v>
      </c>
      <c r="P29" s="3">
        <f t="shared" si="4"/>
        <v>0</v>
      </c>
      <c r="Q29" s="3">
        <f t="shared" si="5"/>
        <v>1</v>
      </c>
    </row>
    <row r="30" spans="1:17" x14ac:dyDescent="0.3">
      <c r="A30" s="1">
        <v>42401</v>
      </c>
      <c r="B30">
        <v>1919.619995</v>
      </c>
      <c r="C30">
        <v>1929.530029</v>
      </c>
      <c r="D30">
        <v>1817.969971</v>
      </c>
      <c r="E30">
        <v>1916.660034</v>
      </c>
      <c r="F30">
        <v>1916.660034</v>
      </c>
      <c r="G30">
        <v>8998800</v>
      </c>
      <c r="H30">
        <v>0.12</v>
      </c>
      <c r="I30">
        <v>1.58</v>
      </c>
      <c r="J30">
        <v>0</v>
      </c>
      <c r="K30">
        <v>0</v>
      </c>
      <c r="L30" s="4">
        <f t="shared" si="0"/>
        <v>0</v>
      </c>
      <c r="M30" s="7">
        <f t="shared" si="1"/>
        <v>0</v>
      </c>
      <c r="N30" s="7">
        <f t="shared" si="2"/>
        <v>0</v>
      </c>
      <c r="O30" s="3">
        <f t="shared" si="3"/>
        <v>-2.9599610000000212</v>
      </c>
      <c r="P30" s="3">
        <f t="shared" si="4"/>
        <v>0</v>
      </c>
      <c r="Q30" s="3">
        <f t="shared" si="5"/>
        <v>1</v>
      </c>
    </row>
    <row r="31" spans="1:17" x14ac:dyDescent="0.3">
      <c r="A31" s="1">
        <v>42339</v>
      </c>
      <c r="B31">
        <v>2001.51001</v>
      </c>
      <c r="C31">
        <v>2026.32995599999</v>
      </c>
      <c r="D31">
        <v>1919.219971</v>
      </c>
      <c r="E31">
        <v>1961.3100589999999</v>
      </c>
      <c r="F31">
        <v>1961.3100589999999</v>
      </c>
      <c r="G31">
        <v>10051700</v>
      </c>
      <c r="H31">
        <v>0.14000000000000001</v>
      </c>
      <c r="I31">
        <v>1.81</v>
      </c>
      <c r="J31">
        <v>0</v>
      </c>
      <c r="K31">
        <v>1</v>
      </c>
      <c r="L31" s="4">
        <f t="shared" si="0"/>
        <v>-40.199951000000056</v>
      </c>
      <c r="M31" s="2">
        <f t="shared" si="1"/>
        <v>0</v>
      </c>
      <c r="N31" s="2">
        <f t="shared" si="2"/>
        <v>1</v>
      </c>
      <c r="O31" s="3">
        <f t="shared" si="3"/>
        <v>-40.199951000000056</v>
      </c>
      <c r="P31" s="3">
        <f t="shared" si="4"/>
        <v>0</v>
      </c>
      <c r="Q31" s="3">
        <f t="shared" si="5"/>
        <v>1</v>
      </c>
    </row>
    <row r="32" spans="1:17" x14ac:dyDescent="0.3">
      <c r="A32" s="1">
        <v>39234</v>
      </c>
      <c r="B32">
        <v>1712.969971</v>
      </c>
      <c r="C32">
        <v>1813.839966</v>
      </c>
      <c r="D32">
        <v>1707.75</v>
      </c>
      <c r="E32">
        <v>1743.599976</v>
      </c>
      <c r="F32">
        <v>1743.599976</v>
      </c>
      <c r="G32">
        <v>5811400</v>
      </c>
      <c r="H32">
        <v>5.26</v>
      </c>
      <c r="I32">
        <v>1.36</v>
      </c>
      <c r="J32">
        <v>1</v>
      </c>
      <c r="K32">
        <v>0</v>
      </c>
      <c r="L32" s="4">
        <f t="shared" si="0"/>
        <v>0</v>
      </c>
      <c r="M32" s="2">
        <f t="shared" si="1"/>
        <v>0</v>
      </c>
      <c r="N32" s="2">
        <f t="shared" si="2"/>
        <v>0</v>
      </c>
      <c r="O32" s="3">
        <f t="shared" si="3"/>
        <v>68.518798840000002</v>
      </c>
      <c r="P32" s="3">
        <f t="shared" si="4"/>
        <v>1</v>
      </c>
      <c r="Q32" s="3">
        <f t="shared" si="5"/>
        <v>0</v>
      </c>
    </row>
    <row r="33" spans="1:17" x14ac:dyDescent="0.3">
      <c r="A33" s="1">
        <v>39661</v>
      </c>
      <c r="B33">
        <v>1578.5500489999999</v>
      </c>
      <c r="C33">
        <v>1597.3100589999999</v>
      </c>
      <c r="D33">
        <v>1466.459961</v>
      </c>
      <c r="E33">
        <v>1474.23999</v>
      </c>
      <c r="F33">
        <v>1474.23999</v>
      </c>
      <c r="G33">
        <v>5924000</v>
      </c>
      <c r="H33">
        <v>1.98</v>
      </c>
      <c r="I33">
        <v>0.03</v>
      </c>
      <c r="J33">
        <v>0</v>
      </c>
      <c r="K33">
        <v>0</v>
      </c>
      <c r="L33" s="4">
        <f t="shared" si="0"/>
        <v>0</v>
      </c>
      <c r="M33" s="2">
        <f t="shared" si="1"/>
        <v>0</v>
      </c>
      <c r="N33" s="2">
        <f t="shared" si="2"/>
        <v>0</v>
      </c>
      <c r="O33" s="3">
        <f t="shared" si="3"/>
        <v>-104.31005899999991</v>
      </c>
      <c r="P33" s="3">
        <f t="shared" si="4"/>
        <v>0</v>
      </c>
      <c r="Q33" s="3">
        <f t="shared" si="5"/>
        <v>1</v>
      </c>
    </row>
    <row r="34" spans="1:17" x14ac:dyDescent="0.3">
      <c r="A34" s="1">
        <v>42036</v>
      </c>
      <c r="B34">
        <v>1947.910034</v>
      </c>
      <c r="C34">
        <v>1993.4300539999999</v>
      </c>
      <c r="D34">
        <v>1932.75</v>
      </c>
      <c r="E34">
        <v>1985.8000489999999</v>
      </c>
      <c r="F34">
        <v>1985.8000489999999</v>
      </c>
      <c r="G34">
        <v>6001200</v>
      </c>
      <c r="H34">
        <v>0.09</v>
      </c>
      <c r="I34">
        <v>1.77</v>
      </c>
      <c r="J34">
        <v>0</v>
      </c>
      <c r="K34">
        <v>0</v>
      </c>
      <c r="L34" s="4">
        <f t="shared" si="0"/>
        <v>0</v>
      </c>
      <c r="M34" s="2">
        <f t="shared" si="1"/>
        <v>0</v>
      </c>
      <c r="N34" s="2">
        <f t="shared" si="2"/>
        <v>0</v>
      </c>
      <c r="O34" s="3">
        <f t="shared" si="3"/>
        <v>37.890014999999948</v>
      </c>
      <c r="P34" s="3">
        <f t="shared" si="4"/>
        <v>1</v>
      </c>
      <c r="Q34" s="3">
        <f t="shared" si="5"/>
        <v>0</v>
      </c>
    </row>
    <row r="35" spans="1:17" x14ac:dyDescent="0.3">
      <c r="A35" s="1">
        <v>42948</v>
      </c>
      <c r="B35">
        <v>2397.1201169999999</v>
      </c>
      <c r="C35">
        <v>2434.469971</v>
      </c>
      <c r="D35">
        <v>2310.1999510000001</v>
      </c>
      <c r="E35">
        <v>2363.1899410000001</v>
      </c>
      <c r="F35">
        <v>2363.1899410000001</v>
      </c>
      <c r="G35">
        <v>7028200</v>
      </c>
      <c r="H35">
        <v>0.91</v>
      </c>
      <c r="I35">
        <v>1.43</v>
      </c>
      <c r="J35">
        <v>0</v>
      </c>
      <c r="K35">
        <v>0</v>
      </c>
      <c r="L35" s="4">
        <f t="shared" si="0"/>
        <v>0</v>
      </c>
      <c r="M35" s="7">
        <f t="shared" si="1"/>
        <v>0</v>
      </c>
      <c r="N35" s="7">
        <f t="shared" si="2"/>
        <v>0</v>
      </c>
      <c r="O35" s="3">
        <f t="shared" si="3"/>
        <v>-33.930175999999847</v>
      </c>
      <c r="P35" s="3">
        <f t="shared" si="4"/>
        <v>0</v>
      </c>
      <c r="Q35" s="3">
        <f t="shared" si="5"/>
        <v>1</v>
      </c>
    </row>
    <row r="36" spans="1:17" x14ac:dyDescent="0.3">
      <c r="A36" s="1">
        <v>42736</v>
      </c>
      <c r="B36">
        <v>2034.3100589999999</v>
      </c>
      <c r="C36">
        <v>2091.0200199999999</v>
      </c>
      <c r="D36">
        <v>2028.469971</v>
      </c>
      <c r="E36">
        <v>2067.570068</v>
      </c>
      <c r="F36">
        <v>2067.570068</v>
      </c>
      <c r="G36">
        <v>6637000</v>
      </c>
      <c r="H36">
        <v>0.4</v>
      </c>
      <c r="I36">
        <v>1.25</v>
      </c>
      <c r="J36">
        <v>0</v>
      </c>
      <c r="K36">
        <v>0</v>
      </c>
      <c r="L36" s="4">
        <f t="shared" si="0"/>
        <v>0</v>
      </c>
      <c r="M36" s="2">
        <f t="shared" si="1"/>
        <v>0</v>
      </c>
      <c r="N36" s="2">
        <f t="shared" si="2"/>
        <v>0</v>
      </c>
      <c r="O36" s="3">
        <f t="shared" si="3"/>
        <v>33.260009000000082</v>
      </c>
      <c r="P36" s="3">
        <f t="shared" si="4"/>
        <v>1</v>
      </c>
      <c r="Q36" s="3">
        <f t="shared" si="5"/>
        <v>0</v>
      </c>
    </row>
    <row r="37" spans="1:17" x14ac:dyDescent="0.3">
      <c r="A37" s="1">
        <v>43221</v>
      </c>
      <c r="B37">
        <v>2515.75</v>
      </c>
      <c r="C37">
        <v>2516.570068</v>
      </c>
      <c r="D37">
        <v>2399.580078</v>
      </c>
      <c r="E37">
        <v>2423.01001</v>
      </c>
      <c r="F37">
        <v>2423.01001</v>
      </c>
      <c r="G37">
        <v>7281100</v>
      </c>
      <c r="H37">
        <v>1.42</v>
      </c>
      <c r="I37">
        <v>1.6</v>
      </c>
      <c r="J37">
        <v>0</v>
      </c>
      <c r="K37">
        <v>0</v>
      </c>
      <c r="L37" s="4">
        <f t="shared" si="0"/>
        <v>0</v>
      </c>
      <c r="M37" s="5">
        <f t="shared" si="1"/>
        <v>0</v>
      </c>
      <c r="N37" s="5">
        <f t="shared" si="2"/>
        <v>0</v>
      </c>
      <c r="O37" s="3">
        <f t="shared" si="3"/>
        <v>-92.739990000000034</v>
      </c>
      <c r="P37" s="3">
        <f t="shared" si="4"/>
        <v>0</v>
      </c>
      <c r="Q37" s="3">
        <f t="shared" si="5"/>
        <v>1</v>
      </c>
    </row>
    <row r="38" spans="1:17" x14ac:dyDescent="0.3">
      <c r="A38" s="1">
        <v>42491</v>
      </c>
      <c r="B38">
        <v>1991.839966</v>
      </c>
      <c r="C38">
        <v>1991.839966</v>
      </c>
      <c r="D38">
        <v>1937.670044</v>
      </c>
      <c r="E38">
        <v>1983.40002399999</v>
      </c>
      <c r="F38">
        <v>1983.40002399999</v>
      </c>
      <c r="G38">
        <v>6189400</v>
      </c>
      <c r="H38">
        <v>0.38</v>
      </c>
      <c r="I38">
        <v>1.69</v>
      </c>
      <c r="J38">
        <v>0</v>
      </c>
      <c r="K38">
        <v>0</v>
      </c>
      <c r="L38" s="4">
        <f t="shared" si="0"/>
        <v>0</v>
      </c>
      <c r="M38" s="2">
        <f>IF(L38&gt;0,1,0)</f>
        <v>0</v>
      </c>
      <c r="N38" s="2">
        <f>IF(L38&lt;0,1,0)</f>
        <v>0</v>
      </c>
      <c r="O38" s="3">
        <f t="shared" si="3"/>
        <v>-8.4399420000099781</v>
      </c>
      <c r="P38" s="3">
        <f>IF(O38&gt;0,1,0)</f>
        <v>0</v>
      </c>
      <c r="Q38" s="3">
        <f>IF(O38&lt;0,1,0)</f>
        <v>1</v>
      </c>
    </row>
    <row r="39" spans="1:17" x14ac:dyDescent="0.3">
      <c r="A39" s="1">
        <v>40179</v>
      </c>
      <c r="B39">
        <v>1681.709961</v>
      </c>
      <c r="C39">
        <v>1723.219971</v>
      </c>
      <c r="D39">
        <v>1595.3900149999999</v>
      </c>
      <c r="E39">
        <v>1602.4300539999999</v>
      </c>
      <c r="F39">
        <v>1602.4300539999999</v>
      </c>
      <c r="G39">
        <v>7676200</v>
      </c>
      <c r="H39">
        <v>0.12</v>
      </c>
      <c r="I39">
        <v>0.12</v>
      </c>
      <c r="J39">
        <v>0</v>
      </c>
      <c r="K39">
        <v>0</v>
      </c>
      <c r="L39" s="4">
        <f t="shared" si="0"/>
        <v>0</v>
      </c>
      <c r="M39" s="2">
        <f t="shared" ref="M39:M46" si="6">IF(L39&gt;0,1,0)</f>
        <v>0</v>
      </c>
      <c r="N39" s="2">
        <f t="shared" ref="N39:N46" si="7">IF(L39&lt;0,1,0)</f>
        <v>0</v>
      </c>
      <c r="O39" s="3">
        <f t="shared" si="3"/>
        <v>-79.279907000000094</v>
      </c>
      <c r="P39" s="3">
        <f t="shared" ref="P39:P46" si="8">IF(O39&gt;0,1,0)</f>
        <v>0</v>
      </c>
      <c r="Q39" s="3">
        <f t="shared" ref="Q39:Q46" si="9">IF(O39&lt;0,1,0)</f>
        <v>1</v>
      </c>
    </row>
    <row r="40" spans="1:17" x14ac:dyDescent="0.3">
      <c r="A40" s="1">
        <v>39845</v>
      </c>
      <c r="B40">
        <v>1145.869995</v>
      </c>
      <c r="C40">
        <v>1227.7299800000001</v>
      </c>
      <c r="D40">
        <v>1036.670044</v>
      </c>
      <c r="E40">
        <v>1063.030029</v>
      </c>
      <c r="F40">
        <v>1063.030029</v>
      </c>
      <c r="G40">
        <v>11203000</v>
      </c>
      <c r="H40">
        <v>0.39</v>
      </c>
      <c r="I40">
        <v>-1.77</v>
      </c>
      <c r="J40">
        <v>1</v>
      </c>
      <c r="K40">
        <v>1</v>
      </c>
      <c r="L40" s="4">
        <f t="shared" si="0"/>
        <v>45.834799799999999</v>
      </c>
      <c r="M40" s="2">
        <f t="shared" si="6"/>
        <v>1</v>
      </c>
      <c r="N40" s="2">
        <f t="shared" si="7"/>
        <v>0</v>
      </c>
      <c r="O40" s="3">
        <f t="shared" si="3"/>
        <v>45.834799799999999</v>
      </c>
      <c r="P40" s="3">
        <f t="shared" si="8"/>
        <v>1</v>
      </c>
      <c r="Q40" s="3">
        <f t="shared" si="9"/>
        <v>0</v>
      </c>
    </row>
    <row r="41" spans="1:17" x14ac:dyDescent="0.3">
      <c r="A41" s="1">
        <v>39873</v>
      </c>
      <c r="B41">
        <v>1044.280029</v>
      </c>
      <c r="C41">
        <v>1256.6999510000001</v>
      </c>
      <c r="D41">
        <v>992.69000199999903</v>
      </c>
      <c r="E41">
        <v>1206.26001</v>
      </c>
      <c r="F41">
        <v>1206.26001</v>
      </c>
      <c r="G41">
        <v>10411600</v>
      </c>
      <c r="H41">
        <v>0.16</v>
      </c>
      <c r="I41">
        <v>-1.91</v>
      </c>
      <c r="J41">
        <v>1</v>
      </c>
      <c r="K41">
        <v>1</v>
      </c>
      <c r="L41" s="4">
        <f t="shared" si="0"/>
        <v>41.771201160000004</v>
      </c>
      <c r="M41" s="5">
        <f t="shared" si="6"/>
        <v>1</v>
      </c>
      <c r="N41" s="5">
        <f t="shared" si="7"/>
        <v>0</v>
      </c>
      <c r="O41" s="3">
        <f t="shared" si="3"/>
        <v>41.771201160000004</v>
      </c>
      <c r="P41" s="3">
        <f t="shared" si="8"/>
        <v>1</v>
      </c>
      <c r="Q41" s="3">
        <f t="shared" si="9"/>
        <v>0</v>
      </c>
    </row>
    <row r="42" spans="1:17" x14ac:dyDescent="0.3">
      <c r="A42" s="1">
        <v>39569</v>
      </c>
      <c r="B42">
        <v>1851.6400149999999</v>
      </c>
      <c r="C42">
        <v>1901.130005</v>
      </c>
      <c r="D42">
        <v>1791.40002399999</v>
      </c>
      <c r="E42">
        <v>1852.0200199999999</v>
      </c>
      <c r="F42">
        <v>1852.0200199999999</v>
      </c>
      <c r="G42">
        <v>5769000</v>
      </c>
      <c r="H42">
        <v>2.98</v>
      </c>
      <c r="I42">
        <v>0.35</v>
      </c>
      <c r="J42">
        <v>0</v>
      </c>
      <c r="K42">
        <v>0</v>
      </c>
      <c r="L42" s="4">
        <f t="shared" si="0"/>
        <v>0</v>
      </c>
      <c r="M42" s="2">
        <f t="shared" si="6"/>
        <v>0</v>
      </c>
      <c r="N42" s="2">
        <f t="shared" si="7"/>
        <v>0</v>
      </c>
      <c r="O42" s="3">
        <f t="shared" si="3"/>
        <v>0.38000499999998283</v>
      </c>
      <c r="P42" s="3">
        <f t="shared" si="8"/>
        <v>1</v>
      </c>
      <c r="Q42" s="3">
        <f t="shared" si="9"/>
        <v>0</v>
      </c>
    </row>
    <row r="43" spans="1:17" x14ac:dyDescent="0.3">
      <c r="A43" s="1">
        <v>39264</v>
      </c>
      <c r="B43">
        <v>1741.410034</v>
      </c>
      <c r="C43">
        <v>2015.4799800000001</v>
      </c>
      <c r="D43">
        <v>1736.630005</v>
      </c>
      <c r="E43">
        <v>1933.2700199999999</v>
      </c>
      <c r="F43">
        <v>1933.2700199999999</v>
      </c>
      <c r="G43">
        <v>7849800</v>
      </c>
      <c r="H43">
        <v>5.25</v>
      </c>
      <c r="I43">
        <v>1.08</v>
      </c>
      <c r="J43">
        <v>1</v>
      </c>
      <c r="K43">
        <v>1</v>
      </c>
      <c r="L43" s="4">
        <f t="shared" si="0"/>
        <v>69.656401360000004</v>
      </c>
      <c r="M43" s="2">
        <f t="shared" si="6"/>
        <v>1</v>
      </c>
      <c r="N43" s="2">
        <f t="shared" si="7"/>
        <v>0</v>
      </c>
      <c r="O43" s="3">
        <f t="shared" si="3"/>
        <v>69.656401360000004</v>
      </c>
      <c r="P43" s="3">
        <f t="shared" si="8"/>
        <v>1</v>
      </c>
      <c r="Q43" s="3">
        <f t="shared" si="9"/>
        <v>0</v>
      </c>
    </row>
    <row r="44" spans="1:17" x14ac:dyDescent="0.3">
      <c r="A44" s="1">
        <v>41395</v>
      </c>
      <c r="B44">
        <v>1961.670044</v>
      </c>
      <c r="C44">
        <v>2013.290039</v>
      </c>
      <c r="D44">
        <v>1935.5699460000001</v>
      </c>
      <c r="E44">
        <v>2001.0500489999999</v>
      </c>
      <c r="F44">
        <v>2001.0500489999999</v>
      </c>
      <c r="G44">
        <v>7307200</v>
      </c>
      <c r="H44">
        <v>0.15</v>
      </c>
      <c r="I44">
        <v>2</v>
      </c>
      <c r="J44">
        <v>0</v>
      </c>
      <c r="K44">
        <v>0</v>
      </c>
      <c r="L44" s="4">
        <f t="shared" si="0"/>
        <v>0</v>
      </c>
      <c r="M44" s="2">
        <f t="shared" si="6"/>
        <v>0</v>
      </c>
      <c r="N44" s="2">
        <f t="shared" si="7"/>
        <v>0</v>
      </c>
      <c r="O44" s="3">
        <f t="shared" si="3"/>
        <v>39.380004999999983</v>
      </c>
      <c r="P44" s="3">
        <f t="shared" si="8"/>
        <v>1</v>
      </c>
      <c r="Q44" s="3">
        <f t="shared" si="9"/>
        <v>0</v>
      </c>
    </row>
    <row r="45" spans="1:17" x14ac:dyDescent="0.3">
      <c r="A45" s="1">
        <v>42795</v>
      </c>
      <c r="B45">
        <v>2105.1899410000001</v>
      </c>
      <c r="C45">
        <v>2182.419922</v>
      </c>
      <c r="D45">
        <v>2067.679932</v>
      </c>
      <c r="E45">
        <v>2160.2299800000001</v>
      </c>
      <c r="F45">
        <v>2160.2299800000001</v>
      </c>
      <c r="G45">
        <v>5669300</v>
      </c>
      <c r="H45">
        <v>0.54</v>
      </c>
      <c r="I45">
        <v>1.65</v>
      </c>
      <c r="J45">
        <v>0</v>
      </c>
      <c r="K45">
        <v>0</v>
      </c>
      <c r="L45" s="4">
        <f t="shared" si="0"/>
        <v>0</v>
      </c>
      <c r="M45" s="2">
        <f t="shared" si="6"/>
        <v>0</v>
      </c>
      <c r="N45" s="2">
        <f t="shared" si="7"/>
        <v>0</v>
      </c>
      <c r="O45" s="3">
        <f t="shared" si="3"/>
        <v>55.040038999999979</v>
      </c>
      <c r="P45" s="3">
        <f t="shared" si="8"/>
        <v>1</v>
      </c>
      <c r="Q45" s="3">
        <f t="shared" si="9"/>
        <v>0</v>
      </c>
    </row>
    <row r="46" spans="1:17" x14ac:dyDescent="0.3">
      <c r="A46" s="1">
        <v>43497</v>
      </c>
      <c r="B46">
        <v>2211.929932</v>
      </c>
      <c r="C46">
        <v>2241.76001</v>
      </c>
      <c r="D46">
        <v>2167.360107</v>
      </c>
      <c r="E46">
        <v>2195.4399410000001</v>
      </c>
      <c r="F46">
        <v>2195.4399410000001</v>
      </c>
      <c r="G46">
        <v>6978800</v>
      </c>
      <c r="H46">
        <v>2.2000000000000002</v>
      </c>
      <c r="I46">
        <v>1.1200000000000001</v>
      </c>
      <c r="J46">
        <v>0</v>
      </c>
      <c r="K46">
        <v>0</v>
      </c>
      <c r="L46" s="4">
        <f t="shared" si="0"/>
        <v>0</v>
      </c>
      <c r="M46" s="2">
        <f t="shared" si="6"/>
        <v>0</v>
      </c>
      <c r="N46" s="2">
        <f t="shared" si="7"/>
        <v>0</v>
      </c>
      <c r="O46" s="3">
        <f t="shared" si="3"/>
        <v>-16.489990999999918</v>
      </c>
      <c r="P46" s="3">
        <f t="shared" si="8"/>
        <v>0</v>
      </c>
      <c r="Q46" s="3">
        <f t="shared" si="9"/>
        <v>1</v>
      </c>
    </row>
    <row r="51" spans="8:17" ht="17.25" thickBot="1" x14ac:dyDescent="0.35"/>
    <row r="52" spans="8:17" ht="17.25" thickBot="1" x14ac:dyDescent="0.35">
      <c r="K52" s="9" t="s">
        <v>13</v>
      </c>
      <c r="L52" s="10">
        <f>SUM(L$2:L$50)/$E$2</f>
        <v>0.17721383911867009</v>
      </c>
    </row>
    <row r="53" spans="8:17" x14ac:dyDescent="0.3">
      <c r="K53" s="9" t="s">
        <v>14</v>
      </c>
      <c r="L53" s="10">
        <f>(SUM(L$2:L$50)/$E$2)/(COUNT($B$2:$B$46)/12)</f>
        <v>4.7257023764978687E-2</v>
      </c>
      <c r="M53" s="11">
        <f>COUNTIF(M11:M51,"=1")</f>
        <v>6</v>
      </c>
      <c r="N53" s="12">
        <f>COUNTIF(N11:N51,"=1")</f>
        <v>3</v>
      </c>
      <c r="O53" s="13">
        <f>(SUM(O$2:O$51)/$E$2)/(COUNT($B$2:$B$46)/12)</f>
        <v>3.5336914412042751E-2</v>
      </c>
      <c r="P53" s="14">
        <f>COUNTIF(P11:P51,"=1")</f>
        <v>21</v>
      </c>
      <c r="Q53" s="15">
        <f>COUNTIF(Q11:Q51,"=1")</f>
        <v>15</v>
      </c>
    </row>
    <row r="54" spans="8:17" x14ac:dyDescent="0.3">
      <c r="K54" s="9" t="s">
        <v>15</v>
      </c>
      <c r="L54" s="16">
        <f>N53/(M53+N53)</f>
        <v>0.33333333333333331</v>
      </c>
      <c r="M54" s="7"/>
      <c r="N54" s="17"/>
      <c r="O54" s="18">
        <f>Q53/(P53+Q53)</f>
        <v>0.41666666666666669</v>
      </c>
      <c r="P54" s="3"/>
      <c r="Q54" s="19"/>
    </row>
    <row r="55" spans="8:17" ht="17.25" thickBot="1" x14ac:dyDescent="0.35">
      <c r="K55" s="20" t="s">
        <v>16</v>
      </c>
      <c r="L55" s="21">
        <f>SUM(K$2:K$46)/(COUNT($B$2:$B$46)/12)</f>
        <v>2.9333333333333331</v>
      </c>
      <c r="M55" s="22"/>
      <c r="N55" s="23"/>
      <c r="O55" s="24"/>
      <c r="P55" s="25"/>
      <c r="Q55" s="26"/>
    </row>
    <row r="56" spans="8:17" x14ac:dyDescent="0.3">
      <c r="H56" s="9" t="s">
        <v>18</v>
      </c>
      <c r="I56" s="9">
        <f>E46-E11</f>
        <v>62.229980000000069</v>
      </c>
      <c r="J56" s="27">
        <f>E46/E11-1</f>
        <v>2.9171990163981754E-2</v>
      </c>
      <c r="K56" s="9" t="s">
        <v>17</v>
      </c>
      <c r="L56" s="28">
        <f>SUM(L$2:L$46)/$I56-1</f>
        <v>2.3093690841615229</v>
      </c>
      <c r="M56" s="6"/>
      <c r="N56" s="6"/>
      <c r="O56" s="27">
        <f>SUM(O11:O52)/$I56-1</f>
        <v>0.48134676051591385</v>
      </c>
      <c r="P56" s="9"/>
      <c r="Q56" s="9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XGB_Kospi_HM3UP_result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kwaneung kim</dc:creator>
  <cp:lastModifiedBy>kwaneung kim</cp:lastModifiedBy>
  <dcterms:created xsi:type="dcterms:W3CDTF">2019-08-09T13:10:55Z</dcterms:created>
  <dcterms:modified xsi:type="dcterms:W3CDTF">2019-08-09T14:03:31Z</dcterms:modified>
</cp:coreProperties>
</file>