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Work\ATV\Aurix\Customer\GMB\01_GMB_VPM\Firmware\"/>
    </mc:Choice>
  </mc:AlternateContent>
  <xr:revisionPtr revIDLastSave="0" documentId="13_ncr:1_{5263A465-3A07-44A0-941C-D388C3004846}" xr6:coauthVersionLast="46" xr6:coauthVersionMax="46" xr10:uidLastSave="{00000000-0000-0000-0000-000000000000}"/>
  <bookViews>
    <workbookView xWindow="28830" yWindow="-16320" windowWidth="29040" windowHeight="15840" tabRatio="917" xr2:uid="{355690AC-C521-4FFA-856B-F89F7AEC73E0}"/>
  </bookViews>
  <sheets>
    <sheet name="Power Loss Calculation" sheetId="1" r:id="rId1"/>
    <sheet name="SPI Register Configuration" sheetId="23" r:id="rId2"/>
    <sheet name="CLKCTRL(0x01)" sheetId="7" r:id="rId3"/>
    <sheet name="CHIPCTRL(0x02)" sheetId="4" r:id="rId4"/>
    <sheet name="SLEEPCTRL(0x03)" sheetId="3" r:id="rId5"/>
    <sheet name="SECURCTRL(0x04)" sheetId="5" r:id="rId6"/>
    <sheet name="SAFECTRL(0x05)" sheetId="13" r:id="rId7"/>
    <sheet name="IOCFG(0x06)" sheetId="22" r:id="rId8"/>
    <sheet name="VREGCTRL(0x07)" sheetId="2" r:id="rId9"/>
    <sheet name="SCPCTRL(0x0B)" sheetId="10" r:id="rId10"/>
    <sheet name="WDCTRL(0x10)" sheetId="16" r:id="rId11"/>
    <sheet name="WDTRIG(0x11)" sheetId="17" r:id="rId12"/>
    <sheet name="IRQMSK(0x12, 0x14)" sheetId="18" r:id="rId13"/>
    <sheet name="IRQSTATx(0x13, 0x15)" sheetId="19" r:id="rId14"/>
    <sheet name="IOCOMPTHR(0x16)" sheetId="14" r:id="rId15"/>
    <sheet name="AMUX(0x17)" sheetId="12" r:id="rId16"/>
    <sheet name="CMUX(0x18)" sheetId="15" r:id="rId17"/>
    <sheet name="DMUX(0x19)" sheetId="21" r:id="rId18"/>
    <sheet name="DMONx(0x1A, 0x1B)" sheetId="20" r:id="rId19"/>
    <sheet name="BRIDGEMODE(0x20)" sheetId="6" r:id="rId20"/>
    <sheet name="GATECFG(0x21, 0x22, 0x23)" sheetId="11" r:id="rId21"/>
    <sheet name="SCTH(0x26)" sheetId="8" r:id="rId22"/>
    <sheet name="SCTH_xS(0x28, 0x29)" sheetId="9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3" l="1"/>
  <c r="D33" i="23"/>
  <c r="D32" i="23"/>
  <c r="D29" i="23"/>
  <c r="D28" i="23"/>
  <c r="D27" i="23"/>
  <c r="D26" i="23"/>
  <c r="D25" i="23"/>
  <c r="D24" i="23"/>
  <c r="D23" i="23"/>
  <c r="D22" i="23"/>
  <c r="D21" i="23"/>
  <c r="D20" i="23"/>
  <c r="D19" i="23"/>
  <c r="D17" i="23"/>
  <c r="D18" i="23"/>
  <c r="D16" i="23"/>
  <c r="D15" i="23"/>
  <c r="D14" i="23"/>
  <c r="D13" i="23"/>
  <c r="D10" i="23"/>
  <c r="D9" i="23"/>
  <c r="D8" i="23"/>
  <c r="D7" i="23"/>
  <c r="D6" i="23"/>
  <c r="D5" i="23"/>
  <c r="D4" i="23"/>
  <c r="D15" i="1"/>
  <c r="D14" i="1"/>
  <c r="D13" i="1"/>
  <c r="D12" i="1"/>
  <c r="D16" i="1" l="1"/>
  <c r="D20" i="1" s="1"/>
</calcChain>
</file>

<file path=xl/sharedStrings.xml><?xml version="1.0" encoding="utf-8"?>
<sst xmlns="http://schemas.openxmlformats.org/spreadsheetml/2006/main" count="292" uniqueCount="132">
  <si>
    <t>Power FET Gate Driver</t>
    <phoneticPr fontId="1" type="noConversion"/>
  </si>
  <si>
    <t>Internal</t>
    <phoneticPr fontId="1" type="noConversion"/>
  </si>
  <si>
    <t>VG Regulator</t>
    <phoneticPr fontId="1" type="noConversion"/>
  </si>
  <si>
    <t>VCC Regulator</t>
    <phoneticPr fontId="1" type="noConversion"/>
  </si>
  <si>
    <t>Unit</t>
    <phoneticPr fontId="1" type="noConversion"/>
  </si>
  <si>
    <t>[V]</t>
    <phoneticPr fontId="1" type="noConversion"/>
  </si>
  <si>
    <t>[W]</t>
    <phoneticPr fontId="1" type="noConversion"/>
  </si>
  <si>
    <t>Maximum VBAT Voltage</t>
    <phoneticPr fontId="1" type="noConversion"/>
  </si>
  <si>
    <t>External Supply Voltage</t>
    <phoneticPr fontId="1" type="noConversion"/>
  </si>
  <si>
    <t>Gate Drive Voltage</t>
    <phoneticPr fontId="1" type="noConversion"/>
  </si>
  <si>
    <t>External Supply Current</t>
    <phoneticPr fontId="1" type="noConversion"/>
  </si>
  <si>
    <t>[A]</t>
    <phoneticPr fontId="1" type="noConversion"/>
  </si>
  <si>
    <t>Gate Charge of Power FET</t>
    <phoneticPr fontId="1" type="noConversion"/>
  </si>
  <si>
    <t>Switching Frequency</t>
    <phoneticPr fontId="1" type="noConversion"/>
  </si>
  <si>
    <t>[Hz]</t>
    <phoneticPr fontId="1" type="noConversion"/>
  </si>
  <si>
    <t>[nC]</t>
    <phoneticPr fontId="1" type="noConversion"/>
  </si>
  <si>
    <t>ON Gate Resistance</t>
    <phoneticPr fontId="1" type="noConversion"/>
  </si>
  <si>
    <t>OFF Gate Resistance</t>
    <phoneticPr fontId="1" type="noConversion"/>
  </si>
  <si>
    <t>[ohm]</t>
    <phoneticPr fontId="1" type="noConversion"/>
  </si>
  <si>
    <t>Description</t>
    <phoneticPr fontId="1" type="noConversion"/>
  </si>
  <si>
    <t>Symbol</t>
    <phoneticPr fontId="1" type="noConversion"/>
  </si>
  <si>
    <t>Value</t>
    <phoneticPr fontId="1" type="noConversion"/>
  </si>
  <si>
    <t>Juntction Temperature</t>
    <phoneticPr fontId="1" type="noConversion"/>
  </si>
  <si>
    <t>Ambient Temperature</t>
    <phoneticPr fontId="1" type="noConversion"/>
  </si>
  <si>
    <t>Thermal Resistance</t>
    <phoneticPr fontId="1" type="noConversion"/>
  </si>
  <si>
    <t>Rth</t>
    <phoneticPr fontId="1" type="noConversion"/>
  </si>
  <si>
    <t>Register Name</t>
    <phoneticPr fontId="1" type="noConversion"/>
  </si>
  <si>
    <t>VREGCTRL</t>
    <phoneticPr fontId="1" type="noConversion"/>
  </si>
  <si>
    <t>Register Address</t>
    <phoneticPr fontId="1" type="noConversion"/>
  </si>
  <si>
    <t>0x07</t>
    <phoneticPr fontId="1" type="noConversion"/>
  </si>
  <si>
    <t>Register Value</t>
    <phoneticPr fontId="1" type="noConversion"/>
  </si>
  <si>
    <t>0x03</t>
    <phoneticPr fontId="1" type="noConversion"/>
  </si>
  <si>
    <t>SLEEPCTRL</t>
    <phoneticPr fontId="1" type="noConversion"/>
  </si>
  <si>
    <t>if) Enter Sleep Mode</t>
    <phoneticPr fontId="1" type="noConversion"/>
  </si>
  <si>
    <t>CHIPCTRL</t>
    <phoneticPr fontId="1" type="noConversion"/>
  </si>
  <si>
    <t>0x02</t>
    <phoneticPr fontId="1" type="noConversion"/>
  </si>
  <si>
    <t>0x04</t>
    <phoneticPr fontId="1" type="noConversion"/>
  </si>
  <si>
    <t>0x19</t>
    <phoneticPr fontId="1" type="noConversion"/>
  </si>
  <si>
    <t>0x01</t>
    <phoneticPr fontId="1" type="noConversion"/>
  </si>
  <si>
    <t>SECURCTRL</t>
    <phoneticPr fontId="1" type="noConversion"/>
  </si>
  <si>
    <t>BRIDGEMODE</t>
    <phoneticPr fontId="1" type="noConversion"/>
  </si>
  <si>
    <t>0x7F</t>
    <phoneticPr fontId="1" type="noConversion"/>
  </si>
  <si>
    <t>0x12</t>
    <phoneticPr fontId="1" type="noConversion"/>
  </si>
  <si>
    <t>CLKCTRL</t>
    <phoneticPr fontId="1" type="noConversion"/>
  </si>
  <si>
    <t>0x00</t>
    <phoneticPr fontId="1" type="noConversion"/>
  </si>
  <si>
    <t>SCTH</t>
    <phoneticPr fontId="1" type="noConversion"/>
  </si>
  <si>
    <t>0x26</t>
    <phoneticPr fontId="1" type="noConversion"/>
  </si>
  <si>
    <t>0x10</t>
    <phoneticPr fontId="1" type="noConversion"/>
  </si>
  <si>
    <t>SCTH_HS</t>
    <phoneticPr fontId="1" type="noConversion"/>
  </si>
  <si>
    <t>0x28</t>
    <phoneticPr fontId="1" type="noConversion"/>
  </si>
  <si>
    <t>0x0B</t>
    <phoneticPr fontId="1" type="noConversion"/>
  </si>
  <si>
    <t>SCPCTRL</t>
    <phoneticPr fontId="1" type="noConversion"/>
  </si>
  <si>
    <t>0x11</t>
    <phoneticPr fontId="1" type="noConversion"/>
  </si>
  <si>
    <t>0x20</t>
    <phoneticPr fontId="1" type="noConversion"/>
  </si>
  <si>
    <t>GATECFG1</t>
    <phoneticPr fontId="1" type="noConversion"/>
  </si>
  <si>
    <t>GATECFG2</t>
    <phoneticPr fontId="1" type="noConversion"/>
  </si>
  <si>
    <t>GATECFG3</t>
    <phoneticPr fontId="1" type="noConversion"/>
  </si>
  <si>
    <t>0x21</t>
    <phoneticPr fontId="1" type="noConversion"/>
  </si>
  <si>
    <t>0x22</t>
    <phoneticPr fontId="1" type="noConversion"/>
  </si>
  <si>
    <t>0x23</t>
    <phoneticPr fontId="1" type="noConversion"/>
  </si>
  <si>
    <t>AMUX</t>
    <phoneticPr fontId="1" type="noConversion"/>
  </si>
  <si>
    <t>0x17</t>
    <phoneticPr fontId="1" type="noConversion"/>
  </si>
  <si>
    <t>SAFECTRL</t>
    <phoneticPr fontId="1" type="noConversion"/>
  </si>
  <si>
    <t>0x05</t>
    <phoneticPr fontId="1" type="noConversion"/>
  </si>
  <si>
    <t>0x5E</t>
    <phoneticPr fontId="1" type="noConversion"/>
  </si>
  <si>
    <t>IOCOMPTHR</t>
    <phoneticPr fontId="1" type="noConversion"/>
  </si>
  <si>
    <t>0x16</t>
    <phoneticPr fontId="1" type="noConversion"/>
  </si>
  <si>
    <t>CMUX</t>
    <phoneticPr fontId="1" type="noConversion"/>
  </si>
  <si>
    <t>0x18</t>
    <phoneticPr fontId="1" type="noConversion"/>
  </si>
  <si>
    <t>WDCTRL</t>
    <phoneticPr fontId="1" type="noConversion"/>
  </si>
  <si>
    <t>0xB2</t>
    <phoneticPr fontId="1" type="noConversion"/>
  </si>
  <si>
    <t>WDTRIG</t>
    <phoneticPr fontId="1" type="noConversion"/>
  </si>
  <si>
    <t>Toggle</t>
    <phoneticPr fontId="1" type="noConversion"/>
  </si>
  <si>
    <t>IRQMSK1</t>
    <phoneticPr fontId="1" type="noConversion"/>
  </si>
  <si>
    <t>IRQMSK2</t>
    <phoneticPr fontId="1" type="noConversion"/>
  </si>
  <si>
    <t>0x14</t>
    <phoneticPr fontId="1" type="noConversion"/>
  </si>
  <si>
    <t>0xFF</t>
    <phoneticPr fontId="1" type="noConversion"/>
  </si>
  <si>
    <t>0x2F</t>
    <phoneticPr fontId="1" type="noConversion"/>
  </si>
  <si>
    <t>0x15</t>
    <phoneticPr fontId="1" type="noConversion"/>
  </si>
  <si>
    <t>IRQSTAT2</t>
    <phoneticPr fontId="1" type="noConversion"/>
  </si>
  <si>
    <t>IRQSTAT1</t>
    <phoneticPr fontId="1" type="noConversion"/>
  </si>
  <si>
    <t>DMUX</t>
    <phoneticPr fontId="1" type="noConversion"/>
  </si>
  <si>
    <t>DMON1</t>
    <phoneticPr fontId="1" type="noConversion"/>
  </si>
  <si>
    <t>DMON2</t>
    <phoneticPr fontId="1" type="noConversion"/>
  </si>
  <si>
    <t>0x1A</t>
    <phoneticPr fontId="1" type="noConversion"/>
  </si>
  <si>
    <t>0x1B</t>
    <phoneticPr fontId="1" type="noConversion"/>
  </si>
  <si>
    <t>Only Read</t>
    <phoneticPr fontId="1" type="noConversion"/>
  </si>
  <si>
    <t>IOCFG</t>
    <phoneticPr fontId="1" type="noConversion"/>
  </si>
  <si>
    <t>0x06</t>
    <phoneticPr fontId="1" type="noConversion"/>
  </si>
  <si>
    <t>0x83</t>
    <phoneticPr fontId="1" type="noConversion"/>
  </si>
  <si>
    <t>Register</t>
    <phoneticPr fontId="1" type="noConversion"/>
  </si>
  <si>
    <t>Address</t>
    <phoneticPr fontId="1" type="noConversion"/>
  </si>
  <si>
    <r>
      <t>V</t>
    </r>
    <r>
      <rPr>
        <b/>
        <vertAlign val="subscript"/>
        <sz val="11"/>
        <color theme="1"/>
        <rFont val="맑은 고딕"/>
        <family val="3"/>
        <charset val="129"/>
        <scheme val="minor"/>
      </rPr>
      <t>VBAT</t>
    </r>
    <phoneticPr fontId="1" type="noConversion"/>
  </si>
  <si>
    <r>
      <t>V</t>
    </r>
    <r>
      <rPr>
        <b/>
        <vertAlign val="subscript"/>
        <sz val="11"/>
        <color theme="1"/>
        <rFont val="맑은 고딕"/>
        <family val="3"/>
        <charset val="129"/>
        <scheme val="minor"/>
      </rPr>
      <t>VCC</t>
    </r>
    <phoneticPr fontId="1" type="noConversion"/>
  </si>
  <si>
    <r>
      <t>I</t>
    </r>
    <r>
      <rPr>
        <b/>
        <vertAlign val="subscript"/>
        <sz val="11"/>
        <color theme="1"/>
        <rFont val="맑은 고딕"/>
        <family val="3"/>
        <charset val="129"/>
        <scheme val="minor"/>
      </rPr>
      <t>VCCP</t>
    </r>
    <phoneticPr fontId="1" type="noConversion"/>
  </si>
  <si>
    <r>
      <t>V</t>
    </r>
    <r>
      <rPr>
        <b/>
        <vertAlign val="subscript"/>
        <sz val="11"/>
        <color theme="1"/>
        <rFont val="맑은 고딕"/>
        <family val="3"/>
        <charset val="129"/>
        <scheme val="minor"/>
      </rPr>
      <t>VG</t>
    </r>
    <phoneticPr fontId="1" type="noConversion"/>
  </si>
  <si>
    <r>
      <t>Q</t>
    </r>
    <r>
      <rPr>
        <b/>
        <vertAlign val="subscript"/>
        <sz val="11"/>
        <color theme="1"/>
        <rFont val="맑은 고딕"/>
        <family val="3"/>
        <charset val="129"/>
        <scheme val="minor"/>
      </rPr>
      <t>PFET</t>
    </r>
    <phoneticPr fontId="1" type="noConversion"/>
  </si>
  <si>
    <r>
      <t>f</t>
    </r>
    <r>
      <rPr>
        <b/>
        <vertAlign val="subscript"/>
        <sz val="11"/>
        <color theme="1"/>
        <rFont val="맑은 고딕"/>
        <family val="3"/>
        <charset val="129"/>
        <scheme val="minor"/>
      </rPr>
      <t>PWM</t>
    </r>
    <phoneticPr fontId="1" type="noConversion"/>
  </si>
  <si>
    <r>
      <t>R</t>
    </r>
    <r>
      <rPr>
        <b/>
        <vertAlign val="subscript"/>
        <sz val="11"/>
        <color theme="1"/>
        <rFont val="맑은 고딕"/>
        <family val="3"/>
        <charset val="129"/>
        <scheme val="minor"/>
      </rPr>
      <t>gate, on</t>
    </r>
    <phoneticPr fontId="1" type="noConversion"/>
  </si>
  <si>
    <r>
      <t>R</t>
    </r>
    <r>
      <rPr>
        <b/>
        <vertAlign val="subscript"/>
        <sz val="11"/>
        <color theme="1"/>
        <rFont val="맑은 고딕"/>
        <family val="3"/>
        <charset val="129"/>
        <scheme val="minor"/>
      </rPr>
      <t>gate, off</t>
    </r>
    <phoneticPr fontId="1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</si>
  <si>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VCC</t>
    </r>
    <phoneticPr fontId="1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</si>
  <si>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VG</t>
    </r>
    <phoneticPr fontId="1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</si>
  <si>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int</t>
    </r>
    <phoneticPr fontId="1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</si>
  <si>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PFET</t>
    </r>
    <phoneticPr fontId="1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</si>
  <si>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tot</t>
    </r>
    <phoneticPr fontId="1" type="noConversion"/>
  </si>
  <si>
    <r>
      <t>T</t>
    </r>
    <r>
      <rPr>
        <b/>
        <vertAlign val="subscript"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</si>
  <si>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r>
      <t>T</t>
    </r>
    <r>
      <rPr>
        <b/>
        <vertAlign val="subscript"/>
        <sz val="11"/>
        <color theme="1"/>
        <rFont val="맑은 고딕"/>
        <family val="3"/>
        <charset val="129"/>
        <scheme val="minor"/>
      </rPr>
      <t>J</t>
    </r>
    <phoneticPr fontId="1" type="noConversion"/>
  </si>
  <si>
    <r>
      <t>[</t>
    </r>
    <r>
      <rPr>
        <b/>
        <sz val="11"/>
        <color theme="1"/>
        <rFont val="맑은 고딕"/>
        <family val="3"/>
        <charset val="129"/>
      </rPr>
      <t>℃/W]</t>
    </r>
    <phoneticPr fontId="1" type="noConversion"/>
  </si>
  <si>
    <r>
      <t>[</t>
    </r>
    <r>
      <rPr>
        <b/>
        <sz val="11"/>
        <color theme="1"/>
        <rFont val="맑은 고딕"/>
        <family val="3"/>
        <charset val="129"/>
      </rPr>
      <t>℃]</t>
    </r>
    <phoneticPr fontId="1" type="noConversion"/>
  </si>
  <si>
    <t>IC Total Power Dissipation</t>
    <phoneticPr fontId="1" type="noConversion"/>
  </si>
  <si>
    <t>0x13</t>
    <phoneticPr fontId="1" type="noConversion"/>
  </si>
  <si>
    <t>PWM_LH</t>
    <phoneticPr fontId="1" type="noConversion"/>
  </si>
  <si>
    <t>PWM_HL</t>
    <phoneticPr fontId="1" type="noConversion"/>
  </si>
  <si>
    <t>0x09</t>
    <phoneticPr fontId="1" type="noConversion"/>
  </si>
  <si>
    <t>0x0A</t>
    <phoneticPr fontId="1" type="noConversion"/>
  </si>
  <si>
    <t>0x22</t>
  </si>
  <si>
    <t>0x23</t>
  </si>
  <si>
    <t>0x24</t>
  </si>
  <si>
    <t>0x25</t>
  </si>
  <si>
    <t>0x26</t>
  </si>
  <si>
    <t>0x28</t>
  </si>
  <si>
    <t>0x29</t>
  </si>
  <si>
    <t>DEADTIME_LH</t>
    <phoneticPr fontId="1" type="noConversion"/>
  </si>
  <si>
    <t>DEADTIME_HL</t>
    <phoneticPr fontId="1" type="noConversion"/>
  </si>
  <si>
    <t>SCTH_LS</t>
    <phoneticPr fontId="1" type="noConversion"/>
  </si>
  <si>
    <t>Note</t>
    <phoneticPr fontId="1" type="noConversion"/>
  </si>
  <si>
    <t>Sleep Mode 진입시 Write</t>
    <phoneticPr fontId="1" type="noConversion"/>
  </si>
  <si>
    <t>PWM Interface 사용시 Input PWM의 Duty Measurement용으로 사용</t>
    <phoneticPr fontId="1" type="noConversion"/>
  </si>
  <si>
    <t>WatchDog Window Time 마다 bit Toggle Write</t>
    <phoneticPr fontId="1" type="noConversion"/>
  </si>
  <si>
    <t>0x3F</t>
    <phoneticPr fontId="1" type="noConversion"/>
  </si>
  <si>
    <t>E523.01 내부 PWM Module 사용시 사용</t>
    <phoneticPr fontId="1" type="noConversion"/>
  </si>
  <si>
    <t xml:space="preserve">**Do not change value at this page.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</si>
</sst>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4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19050</xdr:rowOff>
    </xdr:from>
    <xdr:to>
      <xdr:col>14</xdr:col>
      <xdr:colOff>408412</xdr:colOff>
      <xdr:row>19</xdr:row>
      <xdr:rowOff>190112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9E4DC6B-DBA5-41A2-ACB7-4CC7D695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66800"/>
          <a:ext cx="9304762" cy="31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47625</xdr:rowOff>
    </xdr:from>
    <xdr:to>
      <xdr:col>14</xdr:col>
      <xdr:colOff>408409</xdr:colOff>
      <xdr:row>22</xdr:row>
      <xdr:rowOff>18792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A2683DE-3792-427F-8EFF-43FD09FBF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562225"/>
          <a:ext cx="9323809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</xdr:row>
      <xdr:rowOff>47625</xdr:rowOff>
    </xdr:from>
    <xdr:to>
      <xdr:col>14</xdr:col>
      <xdr:colOff>256031</xdr:colOff>
      <xdr:row>11</xdr:row>
      <xdr:rowOff>209373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049153C-5C33-4CFD-88EC-0A6BE912B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1095375"/>
          <a:ext cx="9152381" cy="14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19050</xdr:rowOff>
    </xdr:from>
    <xdr:to>
      <xdr:col>14</xdr:col>
      <xdr:colOff>436983</xdr:colOff>
      <xdr:row>22</xdr:row>
      <xdr:rowOff>199557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64153D3-E048-4D99-8407-223A58D6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66800"/>
          <a:ext cx="9333333" cy="3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47625</xdr:rowOff>
    </xdr:from>
    <xdr:to>
      <xdr:col>14</xdr:col>
      <xdr:colOff>436982</xdr:colOff>
      <xdr:row>41</xdr:row>
      <xdr:rowOff>18608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74ACFF3-39D3-4916-A878-CE2464694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5076825"/>
          <a:ext cx="9342857" cy="35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38100</xdr:rowOff>
    </xdr:from>
    <xdr:to>
      <xdr:col>14</xdr:col>
      <xdr:colOff>427459</xdr:colOff>
      <xdr:row>21</xdr:row>
      <xdr:rowOff>190062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4E4437-8143-4F7F-B47B-E93B5483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85850"/>
          <a:ext cx="9323809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57150</xdr:rowOff>
    </xdr:from>
    <xdr:to>
      <xdr:col>14</xdr:col>
      <xdr:colOff>408412</xdr:colOff>
      <xdr:row>38</xdr:row>
      <xdr:rowOff>9112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5633E70-70B0-46EA-91E4-D3907D82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4667250"/>
          <a:ext cx="9304762" cy="33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47625</xdr:rowOff>
    </xdr:from>
    <xdr:to>
      <xdr:col>14</xdr:col>
      <xdr:colOff>408412</xdr:colOff>
      <xdr:row>15</xdr:row>
      <xdr:rowOff>114030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30A40D1-373A-4442-A10C-367A9ED5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95375"/>
          <a:ext cx="9304762" cy="2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16</xdr:row>
      <xdr:rowOff>38100</xdr:rowOff>
    </xdr:from>
    <xdr:to>
      <xdr:col>5</xdr:col>
      <xdr:colOff>209189</xdr:colOff>
      <xdr:row>18</xdr:row>
      <xdr:rowOff>152333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F3AF21-4538-435A-B473-99DC94146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3390900"/>
          <a:ext cx="2885714" cy="533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190500</xdr:rowOff>
    </xdr:from>
    <xdr:to>
      <xdr:col>14</xdr:col>
      <xdr:colOff>408409</xdr:colOff>
      <xdr:row>33</xdr:row>
      <xdr:rowOff>123336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65E6DF-0F32-42E4-947F-BC600C46F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124200"/>
          <a:ext cx="9323809" cy="3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</xdr:row>
      <xdr:rowOff>47625</xdr:rowOff>
    </xdr:from>
    <xdr:to>
      <xdr:col>14</xdr:col>
      <xdr:colOff>398888</xdr:colOff>
      <xdr:row>16</xdr:row>
      <xdr:rowOff>56861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1A848A6-815E-4EFB-8E1E-DC1FE4CD9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1095375"/>
          <a:ext cx="9295238" cy="2314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28575</xdr:rowOff>
    </xdr:from>
    <xdr:to>
      <xdr:col>14</xdr:col>
      <xdr:colOff>417936</xdr:colOff>
      <xdr:row>16</xdr:row>
      <xdr:rowOff>47334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D26AC7-3923-4C34-B3AA-7370AFD1E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76325"/>
          <a:ext cx="9314286" cy="2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</xdr:row>
      <xdr:rowOff>76200</xdr:rowOff>
    </xdr:from>
    <xdr:to>
      <xdr:col>14</xdr:col>
      <xdr:colOff>417936</xdr:colOff>
      <xdr:row>32</xdr:row>
      <xdr:rowOff>18638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FC186C2-68B2-4BD1-9C11-B5E460A89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9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32</xdr:row>
      <xdr:rowOff>9525</xdr:rowOff>
    </xdr:from>
    <xdr:to>
      <xdr:col>14</xdr:col>
      <xdr:colOff>427458</xdr:colOff>
      <xdr:row>35</xdr:row>
      <xdr:rowOff>28494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457CB35-3211-473A-971D-6D5892247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6715125"/>
          <a:ext cx="9333333" cy="6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47625</xdr:rowOff>
    </xdr:from>
    <xdr:to>
      <xdr:col>14</xdr:col>
      <xdr:colOff>398888</xdr:colOff>
      <xdr:row>15</xdr:row>
      <xdr:rowOff>9268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0800807-6AF8-4BF6-B059-992EEC828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95375"/>
          <a:ext cx="9295238" cy="2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66675</xdr:rowOff>
    </xdr:from>
    <xdr:to>
      <xdr:col>14</xdr:col>
      <xdr:colOff>408411</xdr:colOff>
      <xdr:row>33</xdr:row>
      <xdr:rowOff>151918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3934261-F3C7-4E12-9DCE-1C9118CF2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3209925"/>
          <a:ext cx="9314286" cy="385714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19050</xdr:rowOff>
    </xdr:from>
    <xdr:to>
      <xdr:col>14</xdr:col>
      <xdr:colOff>417936</xdr:colOff>
      <xdr:row>21</xdr:row>
      <xdr:rowOff>171012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783024-C8FC-4421-BDDE-D045EF8EB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66800"/>
          <a:ext cx="9314286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22</xdr:row>
      <xdr:rowOff>9525</xdr:rowOff>
    </xdr:from>
    <xdr:to>
      <xdr:col>14</xdr:col>
      <xdr:colOff>427461</xdr:colOff>
      <xdr:row>38</xdr:row>
      <xdr:rowOff>161487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AE634E9-7459-4370-BF19-D04B3413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4619625"/>
          <a:ext cx="9314286" cy="35047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14</xdr:col>
      <xdr:colOff>398887</xdr:colOff>
      <xdr:row>23</xdr:row>
      <xdr:rowOff>9056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48F6E4-2FD9-4622-9935-25ED4C251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076325"/>
          <a:ext cx="9304762" cy="3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114300</xdr:rowOff>
    </xdr:from>
    <xdr:to>
      <xdr:col>14</xdr:col>
      <xdr:colOff>417934</xdr:colOff>
      <xdr:row>42</xdr:row>
      <xdr:rowOff>199517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20353FE-1B3A-4933-A8E8-9E3C9DDC5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933950"/>
          <a:ext cx="9323809" cy="40666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14</xdr:col>
      <xdr:colOff>436982</xdr:colOff>
      <xdr:row>27</xdr:row>
      <xdr:rowOff>170856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41E81D-30BD-4A97-B2BE-9402CC77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076325"/>
          <a:ext cx="9342857" cy="4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76200</xdr:rowOff>
    </xdr:from>
    <xdr:to>
      <xdr:col>15</xdr:col>
      <xdr:colOff>638175</xdr:colOff>
      <xdr:row>20</xdr:row>
      <xdr:rowOff>197313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D33470-13F0-49FA-89F9-43C1EAFD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123950"/>
          <a:ext cx="10220325" cy="3264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21</xdr:row>
      <xdr:rowOff>190500</xdr:rowOff>
    </xdr:from>
    <xdr:to>
      <xdr:col>23</xdr:col>
      <xdr:colOff>570523</xdr:colOff>
      <xdr:row>55</xdr:row>
      <xdr:rowOff>37228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DCAC7BA-E14E-453E-8809-64A56188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4591050"/>
          <a:ext cx="7819048" cy="69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22</xdr:row>
      <xdr:rowOff>9525</xdr:rowOff>
    </xdr:from>
    <xdr:to>
      <xdr:col>12</xdr:col>
      <xdr:colOff>313346</xdr:colOff>
      <xdr:row>54</xdr:row>
      <xdr:rowOff>75353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C7D6CB6-2960-4F7D-89E4-9E40D402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4619625"/>
          <a:ext cx="7828571" cy="6771428"/>
        </a:xfrm>
        <a:prstGeom prst="rect">
          <a:avLst/>
        </a:prstGeom>
      </xdr:spPr>
    </xdr:pic>
    <xdr:clientData/>
  </xdr:twoCellAnchor>
  <xdr:twoCellAnchor editAs="oneCell">
    <xdr:from>
      <xdr:col>23</xdr:col>
      <xdr:colOff>571499</xdr:colOff>
      <xdr:row>21</xdr:row>
      <xdr:rowOff>190500</xdr:rowOff>
    </xdr:from>
    <xdr:to>
      <xdr:col>35</xdr:col>
      <xdr:colOff>132368</xdr:colOff>
      <xdr:row>54</xdr:row>
      <xdr:rowOff>61045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929B18E-5B0D-43C4-A708-547854D7C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54437" y="4691063"/>
          <a:ext cx="7847619" cy="694285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38100</xdr:rowOff>
    </xdr:from>
    <xdr:to>
      <xdr:col>14</xdr:col>
      <xdr:colOff>417937</xdr:colOff>
      <xdr:row>18</xdr:row>
      <xdr:rowOff>142521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8C444AD-3CDC-4472-9E44-6286D4E03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85850"/>
          <a:ext cx="9304762" cy="2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19</xdr:row>
      <xdr:rowOff>19050</xdr:rowOff>
    </xdr:from>
    <xdr:to>
      <xdr:col>14</xdr:col>
      <xdr:colOff>436980</xdr:colOff>
      <xdr:row>31</xdr:row>
      <xdr:rowOff>75879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FDCF7F-C463-4DD2-8257-90C4FB29A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4000500"/>
          <a:ext cx="9361905" cy="2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15</xdr:row>
      <xdr:rowOff>95250</xdr:rowOff>
    </xdr:from>
    <xdr:to>
      <xdr:col>13</xdr:col>
      <xdr:colOff>418812</xdr:colOff>
      <xdr:row>16</xdr:row>
      <xdr:rowOff>180938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C091CEA-CF64-4B38-AE0D-7ECFA8008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0" y="3238500"/>
          <a:ext cx="2304762" cy="29523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18</xdr:row>
      <xdr:rowOff>9525</xdr:rowOff>
    </xdr:from>
    <xdr:to>
      <xdr:col>14</xdr:col>
      <xdr:colOff>417934</xdr:colOff>
      <xdr:row>29</xdr:row>
      <xdr:rowOff>209237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D5CA52A-2704-46F1-9F5F-1EF49BD6D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781425"/>
          <a:ext cx="9323809" cy="2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66675</xdr:rowOff>
    </xdr:from>
    <xdr:to>
      <xdr:col>14</xdr:col>
      <xdr:colOff>389362</xdr:colOff>
      <xdr:row>42</xdr:row>
      <xdr:rowOff>75884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8AC9B9-9C4F-4C4D-85A5-939321813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53175"/>
          <a:ext cx="9304762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</xdr:row>
      <xdr:rowOff>161925</xdr:rowOff>
    </xdr:from>
    <xdr:to>
      <xdr:col>14</xdr:col>
      <xdr:colOff>427459</xdr:colOff>
      <xdr:row>17</xdr:row>
      <xdr:rowOff>142615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5C37DE-F49C-4765-A554-77C21C18B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628775"/>
          <a:ext cx="9323809" cy="2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</xdr:row>
      <xdr:rowOff>19050</xdr:rowOff>
    </xdr:from>
    <xdr:to>
      <xdr:col>14</xdr:col>
      <xdr:colOff>436982</xdr:colOff>
      <xdr:row>7</xdr:row>
      <xdr:rowOff>171379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D61ECDC-9296-4A61-B8D6-01299081E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066800"/>
          <a:ext cx="9342857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47625</xdr:rowOff>
    </xdr:from>
    <xdr:to>
      <xdr:col>14</xdr:col>
      <xdr:colOff>436984</xdr:colOff>
      <xdr:row>18</xdr:row>
      <xdr:rowOff>123475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4C2BD2-3811-4E51-BA57-FC17D087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95375"/>
          <a:ext cx="9323809" cy="2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19</xdr:row>
      <xdr:rowOff>28575</xdr:rowOff>
    </xdr:from>
    <xdr:to>
      <xdr:col>10</xdr:col>
      <xdr:colOff>351612</xdr:colOff>
      <xdr:row>45</xdr:row>
      <xdr:rowOff>104084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C4371B-8D1A-4D03-942D-174C8232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4010025"/>
          <a:ext cx="6504762" cy="55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38100</xdr:rowOff>
    </xdr:from>
    <xdr:to>
      <xdr:col>17</xdr:col>
      <xdr:colOff>208153</xdr:colOff>
      <xdr:row>29</xdr:row>
      <xdr:rowOff>85090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656EED0-A719-4899-A839-94FEEBC3A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085850"/>
          <a:ext cx="11171428" cy="5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38100</xdr:rowOff>
    </xdr:from>
    <xdr:to>
      <xdr:col>14</xdr:col>
      <xdr:colOff>398887</xdr:colOff>
      <xdr:row>24</xdr:row>
      <xdr:rowOff>75698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ECCA77-3629-4B3E-82AB-51FE908D9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085850"/>
          <a:ext cx="9304762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85725</xdr:rowOff>
    </xdr:from>
    <xdr:to>
      <xdr:col>14</xdr:col>
      <xdr:colOff>408409</xdr:colOff>
      <xdr:row>31</xdr:row>
      <xdr:rowOff>123637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797A812-37F0-4CF3-A872-14F8850A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114925"/>
          <a:ext cx="9323809" cy="1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32</xdr:row>
      <xdr:rowOff>19050</xdr:rowOff>
    </xdr:from>
    <xdr:to>
      <xdr:col>14</xdr:col>
      <xdr:colOff>427461</xdr:colOff>
      <xdr:row>60</xdr:row>
      <xdr:rowOff>151650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09EFAE-82EA-4901-AFD6-5C44E0465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6724650"/>
          <a:ext cx="9314286" cy="60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33</xdr:row>
      <xdr:rowOff>38100</xdr:rowOff>
    </xdr:from>
    <xdr:to>
      <xdr:col>28</xdr:col>
      <xdr:colOff>398887</xdr:colOff>
      <xdr:row>64</xdr:row>
      <xdr:rowOff>65859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8CADBF5-F276-4F62-A8C8-6237D401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6525" y="6953250"/>
          <a:ext cx="9304762" cy="65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64</xdr:row>
      <xdr:rowOff>47625</xdr:rowOff>
    </xdr:from>
    <xdr:to>
      <xdr:col>28</xdr:col>
      <xdr:colOff>389364</xdr:colOff>
      <xdr:row>83</xdr:row>
      <xdr:rowOff>47127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124A59E-64D1-47B1-A828-9BC02ECD2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6050" y="13458825"/>
          <a:ext cx="9285714" cy="3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60</xdr:row>
      <xdr:rowOff>123825</xdr:rowOff>
    </xdr:from>
    <xdr:to>
      <xdr:col>14</xdr:col>
      <xdr:colOff>436986</xdr:colOff>
      <xdr:row>89</xdr:row>
      <xdr:rowOff>180208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9257A44-A2C3-4CE6-8AB8-CCAFAB515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12696825"/>
          <a:ext cx="9314286" cy="61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14</xdr:col>
      <xdr:colOff>446507</xdr:colOff>
      <xdr:row>24</xdr:row>
      <xdr:rowOff>85225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126332B-66D6-4E4A-9D19-2679A687A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114425"/>
          <a:ext cx="9342857" cy="40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47625</xdr:rowOff>
    </xdr:from>
    <xdr:to>
      <xdr:col>14</xdr:col>
      <xdr:colOff>417936</xdr:colOff>
      <xdr:row>35</xdr:row>
      <xdr:rowOff>37315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C20B471-0718-425A-AB5E-4188BD4A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885825"/>
          <a:ext cx="9314286" cy="62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19050</xdr:rowOff>
    </xdr:from>
    <xdr:to>
      <xdr:col>14</xdr:col>
      <xdr:colOff>427462</xdr:colOff>
      <xdr:row>16</xdr:row>
      <xdr:rowOff>180667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C13E1A4-8F6B-41B9-91A1-73FB4054B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066800"/>
          <a:ext cx="9304762" cy="2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19050</xdr:rowOff>
    </xdr:from>
    <xdr:to>
      <xdr:col>14</xdr:col>
      <xdr:colOff>436986</xdr:colOff>
      <xdr:row>47</xdr:row>
      <xdr:rowOff>142074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CE8C027-1848-4CBE-933C-18288871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3581400"/>
          <a:ext cx="9314286" cy="6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47</xdr:row>
      <xdr:rowOff>123825</xdr:rowOff>
    </xdr:from>
    <xdr:to>
      <xdr:col>14</xdr:col>
      <xdr:colOff>436988</xdr:colOff>
      <xdr:row>56</xdr:row>
      <xdr:rowOff>180732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B426151-6E74-4A0F-97B7-1143BC02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9972675"/>
          <a:ext cx="9295238" cy="19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</xdr:row>
      <xdr:rowOff>19050</xdr:rowOff>
    </xdr:from>
    <xdr:to>
      <xdr:col>12</xdr:col>
      <xdr:colOff>676276</xdr:colOff>
      <xdr:row>21</xdr:row>
      <xdr:rowOff>204463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421B97A-CCAA-4235-81C5-7F3623AB8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066800"/>
          <a:ext cx="8191500" cy="3538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38100</xdr:rowOff>
    </xdr:from>
    <xdr:to>
      <xdr:col>12</xdr:col>
      <xdr:colOff>666750</xdr:colOff>
      <xdr:row>32</xdr:row>
      <xdr:rowOff>153803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199040D-D015-40A4-A0FC-F8FD9764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4648200"/>
          <a:ext cx="8191500" cy="2211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6695-CF6D-49C7-A3C1-7621DACB20F3}">
  <dimension ref="B2:E20"/>
  <sheetViews>
    <sheetView tabSelected="1" workbookViewId="0"/>
  </sheetViews>
  <sheetFormatPr defaultRowHeight="16.5" x14ac:dyDescent="0.3"/>
  <cols>
    <col min="2" max="2" width="25.5" bestFit="1" customWidth="1"/>
    <col min="3" max="3" width="7.75" bestFit="1" customWidth="1"/>
    <col min="4" max="4" width="10.5" customWidth="1"/>
    <col min="5" max="5" width="7" bestFit="1" customWidth="1"/>
  </cols>
  <sheetData>
    <row r="2" spans="2:5" x14ac:dyDescent="0.3">
      <c r="B2" s="5" t="s">
        <v>19</v>
      </c>
      <c r="C2" s="5" t="s">
        <v>20</v>
      </c>
      <c r="D2" s="5" t="s">
        <v>21</v>
      </c>
      <c r="E2" s="5" t="s">
        <v>4</v>
      </c>
    </row>
    <row r="3" spans="2:5" ht="18" x14ac:dyDescent="0.3">
      <c r="B3" s="3" t="s">
        <v>7</v>
      </c>
      <c r="C3" s="6" t="s">
        <v>92</v>
      </c>
      <c r="D3" s="1">
        <v>16</v>
      </c>
      <c r="E3" s="3" t="s">
        <v>5</v>
      </c>
    </row>
    <row r="4" spans="2:5" ht="18" x14ac:dyDescent="0.3">
      <c r="B4" s="3" t="s">
        <v>8</v>
      </c>
      <c r="C4" s="6" t="s">
        <v>93</v>
      </c>
      <c r="D4" s="1">
        <v>3.3</v>
      </c>
      <c r="E4" s="3" t="s">
        <v>5</v>
      </c>
    </row>
    <row r="5" spans="2:5" ht="18" x14ac:dyDescent="0.3">
      <c r="B5" s="3" t="s">
        <v>10</v>
      </c>
      <c r="C5" s="6" t="s">
        <v>94</v>
      </c>
      <c r="D5" s="1">
        <v>0.12</v>
      </c>
      <c r="E5" s="3" t="s">
        <v>11</v>
      </c>
    </row>
    <row r="6" spans="2:5" ht="18" x14ac:dyDescent="0.3">
      <c r="B6" s="3" t="s">
        <v>9</v>
      </c>
      <c r="C6" s="6" t="s">
        <v>95</v>
      </c>
      <c r="D6" s="1">
        <v>12</v>
      </c>
      <c r="E6" s="3" t="s">
        <v>5</v>
      </c>
    </row>
    <row r="7" spans="2:5" ht="18" x14ac:dyDescent="0.3">
      <c r="B7" s="3" t="s">
        <v>12</v>
      </c>
      <c r="C7" s="6" t="s">
        <v>96</v>
      </c>
      <c r="D7" s="1">
        <v>10</v>
      </c>
      <c r="E7" s="3" t="s">
        <v>15</v>
      </c>
    </row>
    <row r="8" spans="2:5" ht="18" x14ac:dyDescent="0.3">
      <c r="B8" s="3" t="s">
        <v>13</v>
      </c>
      <c r="C8" s="6" t="s">
        <v>97</v>
      </c>
      <c r="D8" s="1">
        <v>20000</v>
      </c>
      <c r="E8" s="3" t="s">
        <v>14</v>
      </c>
    </row>
    <row r="9" spans="2:5" ht="18" x14ac:dyDescent="0.3">
      <c r="B9" s="3" t="s">
        <v>16</v>
      </c>
      <c r="C9" s="6" t="s">
        <v>98</v>
      </c>
      <c r="D9" s="1">
        <v>22</v>
      </c>
      <c r="E9" s="3" t="s">
        <v>18</v>
      </c>
    </row>
    <row r="10" spans="2:5" ht="18" x14ac:dyDescent="0.3">
      <c r="B10" s="3" t="s">
        <v>17</v>
      </c>
      <c r="C10" s="6" t="s">
        <v>99</v>
      </c>
      <c r="D10" s="1">
        <v>22</v>
      </c>
      <c r="E10" s="3" t="s">
        <v>18</v>
      </c>
    </row>
    <row r="11" spans="2:5" x14ac:dyDescent="0.3">
      <c r="B11" s="3"/>
      <c r="C11" s="6"/>
      <c r="D11" s="1"/>
      <c r="E11" s="3"/>
    </row>
    <row r="12" spans="2:5" ht="18" x14ac:dyDescent="0.3">
      <c r="B12" s="3" t="s">
        <v>3</v>
      </c>
      <c r="C12" s="6" t="s">
        <v>100</v>
      </c>
      <c r="D12" s="4">
        <f>(D3-D4)*(D5+0.001)</f>
        <v>1.5367</v>
      </c>
      <c r="E12" s="3" t="s">
        <v>6</v>
      </c>
    </row>
    <row r="13" spans="2:5" ht="18" x14ac:dyDescent="0.3">
      <c r="B13" s="3" t="s">
        <v>2</v>
      </c>
      <c r="C13" s="6" t="s">
        <v>101</v>
      </c>
      <c r="D13" s="4">
        <f>6*(D3-D6)*((D7*10^(-9))*D8 + 0)</f>
        <v>4.8000000000000004E-3</v>
      </c>
      <c r="E13" s="3" t="s">
        <v>6</v>
      </c>
    </row>
    <row r="14" spans="2:5" ht="18" x14ac:dyDescent="0.3">
      <c r="B14" s="3" t="s">
        <v>1</v>
      </c>
      <c r="C14" s="6" t="s">
        <v>102</v>
      </c>
      <c r="D14" s="4">
        <f>D3*0.003</f>
        <v>4.8000000000000001E-2</v>
      </c>
      <c r="E14" s="3" t="s">
        <v>6</v>
      </c>
    </row>
    <row r="15" spans="2:5" ht="18" x14ac:dyDescent="0.3">
      <c r="B15" s="3" t="s">
        <v>0</v>
      </c>
      <c r="C15" s="6" t="s">
        <v>103</v>
      </c>
      <c r="D15" s="4">
        <f>6*D6*(D7*10^(-9))*D8*((20/(20+D9))+(10/(10+D10)))</f>
        <v>1.1357142857142857E-2</v>
      </c>
      <c r="E15" s="3" t="s">
        <v>6</v>
      </c>
    </row>
    <row r="16" spans="2:5" ht="18" x14ac:dyDescent="0.3">
      <c r="B16" s="3" t="s">
        <v>109</v>
      </c>
      <c r="C16" s="6" t="s">
        <v>104</v>
      </c>
      <c r="D16" s="4">
        <f>D12+D13+D14+D15</f>
        <v>1.6008571428571428</v>
      </c>
      <c r="E16" s="3" t="s">
        <v>6</v>
      </c>
    </row>
    <row r="17" spans="2:5" x14ac:dyDescent="0.3">
      <c r="B17" s="3"/>
      <c r="C17" s="6"/>
      <c r="D17" s="1"/>
      <c r="E17" s="3"/>
    </row>
    <row r="18" spans="2:5" x14ac:dyDescent="0.3">
      <c r="B18" s="3" t="s">
        <v>24</v>
      </c>
      <c r="C18" s="6" t="s">
        <v>25</v>
      </c>
      <c r="D18" s="1">
        <v>5</v>
      </c>
      <c r="E18" s="3" t="s">
        <v>107</v>
      </c>
    </row>
    <row r="19" spans="2:5" ht="18" x14ac:dyDescent="0.3">
      <c r="B19" s="3" t="s">
        <v>23</v>
      </c>
      <c r="C19" s="6" t="s">
        <v>105</v>
      </c>
      <c r="D19" s="1">
        <v>125</v>
      </c>
      <c r="E19" s="3" t="s">
        <v>108</v>
      </c>
    </row>
    <row r="20" spans="2:5" ht="18" x14ac:dyDescent="0.3">
      <c r="B20" s="3" t="s">
        <v>22</v>
      </c>
      <c r="C20" s="6" t="s">
        <v>106</v>
      </c>
      <c r="D20" s="4">
        <f>D16*D18+D19</f>
        <v>133.00428571428571</v>
      </c>
      <c r="E20" s="3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4E7-7D1F-48CA-8CC6-D6E72FB1AE0C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51</v>
      </c>
    </row>
    <row r="3" spans="2:4" x14ac:dyDescent="0.3">
      <c r="B3" t="s">
        <v>28</v>
      </c>
      <c r="D3" t="s">
        <v>50</v>
      </c>
    </row>
    <row r="4" spans="2:4" x14ac:dyDescent="0.3">
      <c r="B4" t="s">
        <v>30</v>
      </c>
      <c r="D4" t="s">
        <v>52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2D1B-089D-4F51-9784-7F673145E3CB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69</v>
      </c>
    </row>
    <row r="3" spans="2:4" x14ac:dyDescent="0.3">
      <c r="B3" t="s">
        <v>28</v>
      </c>
      <c r="D3" t="s">
        <v>47</v>
      </c>
    </row>
    <row r="4" spans="2:4" x14ac:dyDescent="0.3">
      <c r="B4" t="s">
        <v>30</v>
      </c>
      <c r="D4" t="s">
        <v>70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3C83-165D-4C6B-817F-50E4FB83E3CD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71</v>
      </c>
    </row>
    <row r="3" spans="2:4" x14ac:dyDescent="0.3">
      <c r="B3" t="s">
        <v>28</v>
      </c>
      <c r="D3" t="s">
        <v>52</v>
      </c>
    </row>
    <row r="4" spans="2:4" x14ac:dyDescent="0.3">
      <c r="B4" t="s">
        <v>30</v>
      </c>
      <c r="D4" t="s">
        <v>72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17AD-BC79-4298-A46B-F1EDA23E57A6}">
  <dimension ref="B2:H4"/>
  <sheetViews>
    <sheetView workbookViewId="0"/>
  </sheetViews>
  <sheetFormatPr defaultRowHeight="16.5" x14ac:dyDescent="0.3"/>
  <sheetData>
    <row r="2" spans="2:8" x14ac:dyDescent="0.3">
      <c r="B2" t="s">
        <v>26</v>
      </c>
      <c r="D2" t="s">
        <v>73</v>
      </c>
      <c r="F2" t="s">
        <v>26</v>
      </c>
      <c r="H2" t="s">
        <v>74</v>
      </c>
    </row>
    <row r="3" spans="2:8" x14ac:dyDescent="0.3">
      <c r="B3" t="s">
        <v>28</v>
      </c>
      <c r="D3" t="s">
        <v>42</v>
      </c>
      <c r="F3" t="s">
        <v>28</v>
      </c>
      <c r="H3" t="s">
        <v>75</v>
      </c>
    </row>
    <row r="4" spans="2:8" x14ac:dyDescent="0.3">
      <c r="B4" t="s">
        <v>30</v>
      </c>
      <c r="D4" t="s">
        <v>76</v>
      </c>
      <c r="F4" t="s">
        <v>30</v>
      </c>
      <c r="H4" t="s">
        <v>77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9D9A-B4A7-42F1-9FEC-090065F80329}">
  <dimension ref="B2:H4"/>
  <sheetViews>
    <sheetView workbookViewId="0"/>
  </sheetViews>
  <sheetFormatPr defaultRowHeight="16.5" x14ac:dyDescent="0.3"/>
  <sheetData>
    <row r="2" spans="2:8" x14ac:dyDescent="0.3">
      <c r="B2" t="s">
        <v>26</v>
      </c>
      <c r="D2" t="s">
        <v>80</v>
      </c>
      <c r="F2" t="s">
        <v>26</v>
      </c>
      <c r="H2" t="s">
        <v>79</v>
      </c>
    </row>
    <row r="3" spans="2:8" x14ac:dyDescent="0.3">
      <c r="B3" t="s">
        <v>28</v>
      </c>
      <c r="D3" t="s">
        <v>42</v>
      </c>
      <c r="F3" t="s">
        <v>28</v>
      </c>
      <c r="H3" t="s">
        <v>78</v>
      </c>
    </row>
    <row r="4" spans="2:8" x14ac:dyDescent="0.3">
      <c r="B4" t="s">
        <v>30</v>
      </c>
      <c r="D4" t="s">
        <v>76</v>
      </c>
      <c r="F4" t="s">
        <v>30</v>
      </c>
      <c r="H4" t="s">
        <v>76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6B8F-8EB1-4F69-A222-411591F9EED2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65</v>
      </c>
    </row>
    <row r="3" spans="2:4" x14ac:dyDescent="0.3">
      <c r="B3" t="s">
        <v>28</v>
      </c>
      <c r="D3" t="s">
        <v>66</v>
      </c>
    </row>
    <row r="4" spans="2:4" x14ac:dyDescent="0.3">
      <c r="B4" t="s">
        <v>30</v>
      </c>
      <c r="D4" t="s">
        <v>64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3E22-EF96-4609-ABDC-1619E1D8FD59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60</v>
      </c>
    </row>
    <row r="3" spans="2:4" x14ac:dyDescent="0.3">
      <c r="B3" t="s">
        <v>28</v>
      </c>
      <c r="D3" t="s">
        <v>61</v>
      </c>
    </row>
    <row r="4" spans="2:4" x14ac:dyDescent="0.3">
      <c r="B4" t="s">
        <v>30</v>
      </c>
      <c r="D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44F6-574B-4B6D-B782-59833D609A18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67</v>
      </c>
    </row>
    <row r="3" spans="2:4" x14ac:dyDescent="0.3">
      <c r="B3" t="s">
        <v>28</v>
      </c>
      <c r="D3" t="s">
        <v>68</v>
      </c>
    </row>
    <row r="4" spans="2:4" x14ac:dyDescent="0.3">
      <c r="B4" t="s">
        <v>30</v>
      </c>
      <c r="D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E50C-E126-4841-A6D7-021CEA69996D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81</v>
      </c>
    </row>
    <row r="3" spans="2:4" x14ac:dyDescent="0.3">
      <c r="B3" t="s">
        <v>28</v>
      </c>
      <c r="D3" t="s">
        <v>37</v>
      </c>
    </row>
    <row r="4" spans="2:4" x14ac:dyDescent="0.3">
      <c r="B4" t="s">
        <v>30</v>
      </c>
      <c r="D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3FBE-AADC-4494-8C9A-35424511CDFD}">
  <dimension ref="B2:H4"/>
  <sheetViews>
    <sheetView workbookViewId="0"/>
  </sheetViews>
  <sheetFormatPr defaultRowHeight="16.5" x14ac:dyDescent="0.3"/>
  <sheetData>
    <row r="2" spans="2:8" x14ac:dyDescent="0.3">
      <c r="B2" t="s">
        <v>26</v>
      </c>
      <c r="D2" t="s">
        <v>82</v>
      </c>
      <c r="F2" t="s">
        <v>26</v>
      </c>
      <c r="H2" t="s">
        <v>83</v>
      </c>
    </row>
    <row r="3" spans="2:8" x14ac:dyDescent="0.3">
      <c r="B3" t="s">
        <v>28</v>
      </c>
      <c r="D3" t="s">
        <v>84</v>
      </c>
      <c r="F3" t="s">
        <v>28</v>
      </c>
      <c r="H3" t="s">
        <v>85</v>
      </c>
    </row>
    <row r="4" spans="2:8" x14ac:dyDescent="0.3">
      <c r="B4" t="s">
        <v>30</v>
      </c>
      <c r="D4" t="s">
        <v>86</v>
      </c>
      <c r="F4" t="s">
        <v>30</v>
      </c>
      <c r="H4" t="s">
        <v>86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5EAB-92B3-4A84-9148-4B8585B346E5}">
  <dimension ref="B2:E34"/>
  <sheetViews>
    <sheetView workbookViewId="0"/>
  </sheetViews>
  <sheetFormatPr defaultRowHeight="16.5" x14ac:dyDescent="0.3"/>
  <cols>
    <col min="2" max="2" width="15.875" customWidth="1"/>
    <col min="3" max="3" width="11" customWidth="1"/>
    <col min="4" max="4" width="10.25" customWidth="1"/>
    <col min="5" max="5" width="60.875" customWidth="1"/>
  </cols>
  <sheetData>
    <row r="2" spans="2:5" x14ac:dyDescent="0.3">
      <c r="E2" s="10" t="s">
        <v>131</v>
      </c>
    </row>
    <row r="3" spans="2:5" x14ac:dyDescent="0.3">
      <c r="B3" s="2" t="s">
        <v>90</v>
      </c>
      <c r="C3" s="2" t="s">
        <v>91</v>
      </c>
      <c r="D3" s="2" t="s">
        <v>21</v>
      </c>
      <c r="E3" s="2" t="s">
        <v>125</v>
      </c>
    </row>
    <row r="4" spans="2:5" x14ac:dyDescent="0.3">
      <c r="B4" s="3" t="s">
        <v>43</v>
      </c>
      <c r="C4" s="9" t="s">
        <v>38</v>
      </c>
      <c r="D4" s="9" t="str">
        <f>'CLKCTRL(0x01)'!D4</f>
        <v>0x00</v>
      </c>
      <c r="E4" s="1"/>
    </row>
    <row r="5" spans="2:5" x14ac:dyDescent="0.3">
      <c r="B5" s="3" t="s">
        <v>34</v>
      </c>
      <c r="C5" s="9" t="s">
        <v>35</v>
      </c>
      <c r="D5" s="9" t="str">
        <f>'CHIPCTRL(0x02)'!D4</f>
        <v>0x03</v>
      </c>
      <c r="E5" s="1"/>
    </row>
    <row r="6" spans="2:5" x14ac:dyDescent="0.3">
      <c r="B6" s="3" t="s">
        <v>32</v>
      </c>
      <c r="C6" s="9" t="s">
        <v>31</v>
      </c>
      <c r="D6" s="9" t="str">
        <f>'SLEEPCTRL(0x03)'!D4</f>
        <v>0x03</v>
      </c>
      <c r="E6" s="1" t="s">
        <v>126</v>
      </c>
    </row>
    <row r="7" spans="2:5" x14ac:dyDescent="0.3">
      <c r="B7" s="3" t="s">
        <v>39</v>
      </c>
      <c r="C7" s="9" t="s">
        <v>36</v>
      </c>
      <c r="D7" s="9" t="str">
        <f>'SECURCTRL(0x04)'!D4</f>
        <v>0x01</v>
      </c>
      <c r="E7" s="1"/>
    </row>
    <row r="8" spans="2:5" x14ac:dyDescent="0.3">
      <c r="B8" s="3" t="s">
        <v>62</v>
      </c>
      <c r="C8" s="9" t="s">
        <v>63</v>
      </c>
      <c r="D8" s="9" t="str">
        <f>'SAFECTRL(0x05)'!D4</f>
        <v>0x5E</v>
      </c>
      <c r="E8" s="1"/>
    </row>
    <row r="9" spans="2:5" x14ac:dyDescent="0.3">
      <c r="B9" s="3" t="s">
        <v>87</v>
      </c>
      <c r="C9" s="9" t="s">
        <v>88</v>
      </c>
      <c r="D9" s="9" t="str">
        <f>'IOCFG(0x06)'!D4</f>
        <v>0x83</v>
      </c>
      <c r="E9" s="1"/>
    </row>
    <row r="10" spans="2:5" x14ac:dyDescent="0.3">
      <c r="B10" s="3" t="s">
        <v>27</v>
      </c>
      <c r="C10" s="9" t="s">
        <v>29</v>
      </c>
      <c r="D10" s="9" t="str">
        <f>'VREGCTRL(0x07)'!D4</f>
        <v>0x03</v>
      </c>
      <c r="E10" s="1"/>
    </row>
    <row r="11" spans="2:5" x14ac:dyDescent="0.3">
      <c r="B11" s="8" t="s">
        <v>111</v>
      </c>
      <c r="C11" s="7" t="s">
        <v>113</v>
      </c>
      <c r="D11" s="7" t="s">
        <v>86</v>
      </c>
      <c r="E11" s="7" t="s">
        <v>127</v>
      </c>
    </row>
    <row r="12" spans="2:5" x14ac:dyDescent="0.3">
      <c r="B12" s="8" t="s">
        <v>112</v>
      </c>
      <c r="C12" s="7" t="s">
        <v>114</v>
      </c>
      <c r="D12" s="7" t="s">
        <v>86</v>
      </c>
      <c r="E12" s="7" t="s">
        <v>127</v>
      </c>
    </row>
    <row r="13" spans="2:5" x14ac:dyDescent="0.3">
      <c r="B13" s="3" t="s">
        <v>51</v>
      </c>
      <c r="C13" s="9" t="s">
        <v>50</v>
      </c>
      <c r="D13" s="9" t="str">
        <f>'SCPCTRL(0x0B)'!D4</f>
        <v>0x11</v>
      </c>
      <c r="E13" s="1"/>
    </row>
    <row r="14" spans="2:5" x14ac:dyDescent="0.3">
      <c r="B14" s="3" t="s">
        <v>69</v>
      </c>
      <c r="C14" s="9" t="s">
        <v>47</v>
      </c>
      <c r="D14" s="9" t="str">
        <f>'WDCTRL(0x10)'!D4</f>
        <v>0xB2</v>
      </c>
      <c r="E14" s="1"/>
    </row>
    <row r="15" spans="2:5" x14ac:dyDescent="0.3">
      <c r="B15" s="3" t="s">
        <v>71</v>
      </c>
      <c r="C15" s="9" t="s">
        <v>52</v>
      </c>
      <c r="D15" s="9" t="str">
        <f>'WDTRIG(0x11)'!D4</f>
        <v>Toggle</v>
      </c>
      <c r="E15" s="1" t="s">
        <v>128</v>
      </c>
    </row>
    <row r="16" spans="2:5" x14ac:dyDescent="0.3">
      <c r="B16" s="3" t="s">
        <v>73</v>
      </c>
      <c r="C16" s="9" t="s">
        <v>42</v>
      </c>
      <c r="D16" s="9" t="str">
        <f>'IRQMSK(0x12, 0x14)'!D4</f>
        <v>0xFF</v>
      </c>
      <c r="E16" s="1"/>
    </row>
    <row r="17" spans="2:5" x14ac:dyDescent="0.3">
      <c r="B17" s="3" t="s">
        <v>80</v>
      </c>
      <c r="C17" s="9" t="s">
        <v>110</v>
      </c>
      <c r="D17" s="9" t="str">
        <f>'IRQSTATx(0x13, 0x15)'!D4</f>
        <v>0xFF</v>
      </c>
      <c r="E17" s="1"/>
    </row>
    <row r="18" spans="2:5" x14ac:dyDescent="0.3">
      <c r="B18" s="3" t="s">
        <v>74</v>
      </c>
      <c r="C18" s="9" t="s">
        <v>75</v>
      </c>
      <c r="D18" s="9" t="str">
        <f>'IRQMSK(0x12, 0x14)'!H4</f>
        <v>0x2F</v>
      </c>
      <c r="E18" s="1"/>
    </row>
    <row r="19" spans="2:5" x14ac:dyDescent="0.3">
      <c r="B19" s="3" t="s">
        <v>79</v>
      </c>
      <c r="C19" s="9" t="s">
        <v>78</v>
      </c>
      <c r="D19" s="9" t="str">
        <f>'IRQSTATx(0x13, 0x15)'!H4</f>
        <v>0xFF</v>
      </c>
      <c r="E19" s="1"/>
    </row>
    <row r="20" spans="2:5" x14ac:dyDescent="0.3">
      <c r="B20" s="3" t="s">
        <v>65</v>
      </c>
      <c r="C20" s="9" t="s">
        <v>66</v>
      </c>
      <c r="D20" s="9" t="str">
        <f>'IOCOMPTHR(0x16)'!D4</f>
        <v>0x5E</v>
      </c>
      <c r="E20" s="1"/>
    </row>
    <row r="21" spans="2:5" x14ac:dyDescent="0.3">
      <c r="B21" s="3" t="s">
        <v>60</v>
      </c>
      <c r="C21" s="9" t="s">
        <v>61</v>
      </c>
      <c r="D21" s="9" t="str">
        <f>'AMUX(0x17)'!D4</f>
        <v>0x00</v>
      </c>
      <c r="E21" s="1"/>
    </row>
    <row r="22" spans="2:5" x14ac:dyDescent="0.3">
      <c r="B22" s="3" t="s">
        <v>67</v>
      </c>
      <c r="C22" s="9" t="s">
        <v>68</v>
      </c>
      <c r="D22" s="9" t="str">
        <f>'CMUX(0x18)'!D4</f>
        <v>0x00</v>
      </c>
      <c r="E22" s="1"/>
    </row>
    <row r="23" spans="2:5" x14ac:dyDescent="0.3">
      <c r="B23" s="3" t="s">
        <v>81</v>
      </c>
      <c r="C23" s="9" t="s">
        <v>37</v>
      </c>
      <c r="D23" s="9" t="str">
        <f>'DMUX(0x19)'!D4</f>
        <v>0x00</v>
      </c>
      <c r="E23" s="1"/>
    </row>
    <row r="24" spans="2:5" x14ac:dyDescent="0.3">
      <c r="B24" s="3" t="s">
        <v>82</v>
      </c>
      <c r="C24" s="9" t="s">
        <v>84</v>
      </c>
      <c r="D24" s="9" t="str">
        <f>'DMONx(0x1A, 0x1B)'!D4</f>
        <v>Only Read</v>
      </c>
      <c r="E24" s="1"/>
    </row>
    <row r="25" spans="2:5" x14ac:dyDescent="0.3">
      <c r="B25" s="3" t="s">
        <v>83</v>
      </c>
      <c r="C25" s="9" t="s">
        <v>85</v>
      </c>
      <c r="D25" s="9" t="str">
        <f>'DMONx(0x1A, 0x1B)'!H4</f>
        <v>Only Read</v>
      </c>
      <c r="E25" s="1"/>
    </row>
    <row r="26" spans="2:5" x14ac:dyDescent="0.3">
      <c r="B26" s="3" t="s">
        <v>40</v>
      </c>
      <c r="C26" s="9" t="s">
        <v>53</v>
      </c>
      <c r="D26" s="9" t="str">
        <f>'BRIDGEMODE(0x20)'!D4</f>
        <v>0x7F</v>
      </c>
      <c r="E26" s="1"/>
    </row>
    <row r="27" spans="2:5" x14ac:dyDescent="0.3">
      <c r="B27" s="3" t="s">
        <v>54</v>
      </c>
      <c r="C27" s="9" t="s">
        <v>57</v>
      </c>
      <c r="D27" s="9" t="str">
        <f>'GATECFG(0x21, 0x22, 0x23)'!D4</f>
        <v>0x12</v>
      </c>
      <c r="E27" s="1"/>
    </row>
    <row r="28" spans="2:5" x14ac:dyDescent="0.3">
      <c r="B28" s="3" t="s">
        <v>55</v>
      </c>
      <c r="C28" s="9" t="s">
        <v>115</v>
      </c>
      <c r="D28" s="9" t="str">
        <f>'GATECFG(0x21, 0x22, 0x23)'!H4</f>
        <v>0x12</v>
      </c>
      <c r="E28" s="1"/>
    </row>
    <row r="29" spans="2:5" x14ac:dyDescent="0.3">
      <c r="B29" s="3" t="s">
        <v>56</v>
      </c>
      <c r="C29" s="9" t="s">
        <v>116</v>
      </c>
      <c r="D29" s="9" t="str">
        <f>'GATECFG(0x21, 0x22, 0x23)'!L4</f>
        <v>0x12</v>
      </c>
      <c r="E29" s="1"/>
    </row>
    <row r="30" spans="2:5" x14ac:dyDescent="0.3">
      <c r="B30" s="8" t="s">
        <v>122</v>
      </c>
      <c r="C30" s="7" t="s">
        <v>117</v>
      </c>
      <c r="D30" s="7" t="s">
        <v>129</v>
      </c>
      <c r="E30" s="7" t="s">
        <v>130</v>
      </c>
    </row>
    <row r="31" spans="2:5" x14ac:dyDescent="0.3">
      <c r="B31" s="8" t="s">
        <v>123</v>
      </c>
      <c r="C31" s="7" t="s">
        <v>118</v>
      </c>
      <c r="D31" s="7" t="s">
        <v>129</v>
      </c>
      <c r="E31" s="7" t="s">
        <v>130</v>
      </c>
    </row>
    <row r="32" spans="2:5" x14ac:dyDescent="0.3">
      <c r="B32" s="3" t="s">
        <v>45</v>
      </c>
      <c r="C32" s="9" t="s">
        <v>119</v>
      </c>
      <c r="D32" s="9" t="str">
        <f>'SCTH(0x26)'!D4</f>
        <v>0x10</v>
      </c>
      <c r="E32" s="1"/>
    </row>
    <row r="33" spans="2:5" x14ac:dyDescent="0.3">
      <c r="B33" s="3" t="s">
        <v>48</v>
      </c>
      <c r="C33" s="9" t="s">
        <v>120</v>
      </c>
      <c r="D33" s="9" t="str">
        <f>'SCTH_xS(0x28, 0x29)'!D4</f>
        <v>0x03</v>
      </c>
      <c r="E33" s="1"/>
    </row>
    <row r="34" spans="2:5" x14ac:dyDescent="0.3">
      <c r="B34" s="3" t="s">
        <v>124</v>
      </c>
      <c r="C34" s="9" t="s">
        <v>121</v>
      </c>
      <c r="D34" s="9" t="str">
        <f>'SCTH_xS(0x28, 0x29)'!H4</f>
        <v>0x03</v>
      </c>
      <c r="E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CFF0-E1EC-47BB-BE91-64E5B6659C57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40</v>
      </c>
    </row>
    <row r="3" spans="2:4" x14ac:dyDescent="0.3">
      <c r="B3" t="s">
        <v>28</v>
      </c>
      <c r="D3" t="s">
        <v>53</v>
      </c>
    </row>
    <row r="4" spans="2:4" x14ac:dyDescent="0.3">
      <c r="B4" t="s">
        <v>30</v>
      </c>
      <c r="D4" t="s">
        <v>41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B74C-FA11-415B-9C10-E56CDE73F668}">
  <dimension ref="B2:L4"/>
  <sheetViews>
    <sheetView workbookViewId="0"/>
  </sheetViews>
  <sheetFormatPr defaultRowHeight="16.5" x14ac:dyDescent="0.3"/>
  <sheetData>
    <row r="2" spans="2:12" x14ac:dyDescent="0.3">
      <c r="B2" t="s">
        <v>26</v>
      </c>
      <c r="D2" t="s">
        <v>54</v>
      </c>
      <c r="F2" t="s">
        <v>26</v>
      </c>
      <c r="H2" t="s">
        <v>55</v>
      </c>
      <c r="J2" t="s">
        <v>26</v>
      </c>
      <c r="L2" t="s">
        <v>56</v>
      </c>
    </row>
    <row r="3" spans="2:12" x14ac:dyDescent="0.3">
      <c r="B3" t="s">
        <v>28</v>
      </c>
      <c r="D3" t="s">
        <v>57</v>
      </c>
      <c r="F3" t="s">
        <v>28</v>
      </c>
      <c r="H3" t="s">
        <v>58</v>
      </c>
      <c r="J3" t="s">
        <v>28</v>
      </c>
      <c r="L3" t="s">
        <v>59</v>
      </c>
    </row>
    <row r="4" spans="2:12" x14ac:dyDescent="0.3">
      <c r="B4" t="s">
        <v>30</v>
      </c>
      <c r="D4" t="s">
        <v>42</v>
      </c>
      <c r="F4" t="s">
        <v>30</v>
      </c>
      <c r="H4" t="s">
        <v>42</v>
      </c>
      <c r="J4" t="s">
        <v>30</v>
      </c>
      <c r="L4" t="s">
        <v>42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E1E1-316D-4F25-8F66-A68BBA077C02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45</v>
      </c>
    </row>
    <row r="3" spans="2:4" x14ac:dyDescent="0.3">
      <c r="B3" t="s">
        <v>28</v>
      </c>
      <c r="D3" t="s">
        <v>46</v>
      </c>
    </row>
    <row r="4" spans="2:4" x14ac:dyDescent="0.3">
      <c r="B4" t="s">
        <v>30</v>
      </c>
      <c r="D4" t="s">
        <v>47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2DD2-9FF7-4763-8932-1920551AD731}">
  <dimension ref="B2:H4"/>
  <sheetViews>
    <sheetView workbookViewId="0"/>
  </sheetViews>
  <sheetFormatPr defaultRowHeight="16.5" x14ac:dyDescent="0.3"/>
  <sheetData>
    <row r="2" spans="2:8" x14ac:dyDescent="0.3">
      <c r="B2" t="s">
        <v>26</v>
      </c>
      <c r="D2" t="s">
        <v>48</v>
      </c>
      <c r="F2" t="s">
        <v>26</v>
      </c>
      <c r="H2" t="s">
        <v>48</v>
      </c>
    </row>
    <row r="3" spans="2:8" x14ac:dyDescent="0.3">
      <c r="B3" t="s">
        <v>28</v>
      </c>
      <c r="D3" t="s">
        <v>49</v>
      </c>
      <c r="F3" t="s">
        <v>28</v>
      </c>
      <c r="H3" t="s">
        <v>46</v>
      </c>
    </row>
    <row r="4" spans="2:8" x14ac:dyDescent="0.3">
      <c r="B4" t="s">
        <v>30</v>
      </c>
      <c r="D4" t="s">
        <v>31</v>
      </c>
      <c r="F4" t="s">
        <v>30</v>
      </c>
      <c r="H4" t="s">
        <v>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85FA-D498-4675-A1CA-5D4DC95EFADC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43</v>
      </c>
    </row>
    <row r="3" spans="2:4" x14ac:dyDescent="0.3">
      <c r="B3" t="s">
        <v>28</v>
      </c>
      <c r="D3" t="s">
        <v>38</v>
      </c>
    </row>
    <row r="4" spans="2:4" x14ac:dyDescent="0.3">
      <c r="B4" t="s">
        <v>30</v>
      </c>
      <c r="D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3EF4-3E66-4074-80D4-188ED13D4BBA}">
  <dimension ref="B2:D4"/>
  <sheetViews>
    <sheetView zoomScaleNormal="100" workbookViewId="0"/>
  </sheetViews>
  <sheetFormatPr defaultRowHeight="16.5" x14ac:dyDescent="0.3"/>
  <sheetData>
    <row r="2" spans="2:4" x14ac:dyDescent="0.3">
      <c r="B2" t="s">
        <v>26</v>
      </c>
      <c r="D2" t="s">
        <v>34</v>
      </c>
    </row>
    <row r="3" spans="2:4" x14ac:dyDescent="0.3">
      <c r="B3" t="s">
        <v>28</v>
      </c>
      <c r="D3" t="s">
        <v>35</v>
      </c>
    </row>
    <row r="4" spans="2:4" x14ac:dyDescent="0.3">
      <c r="B4" t="s">
        <v>30</v>
      </c>
      <c r="D4" t="s">
        <v>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E501-2361-4EDB-A00A-47C08137DECF}">
  <dimension ref="B2:E4"/>
  <sheetViews>
    <sheetView workbookViewId="0"/>
  </sheetViews>
  <sheetFormatPr defaultRowHeight="16.5" x14ac:dyDescent="0.3"/>
  <sheetData>
    <row r="2" spans="2:5" x14ac:dyDescent="0.3">
      <c r="B2" t="s">
        <v>26</v>
      </c>
      <c r="D2" t="s">
        <v>32</v>
      </c>
    </row>
    <row r="3" spans="2:5" x14ac:dyDescent="0.3">
      <c r="B3" t="s">
        <v>28</v>
      </c>
      <c r="D3" t="s">
        <v>31</v>
      </c>
    </row>
    <row r="4" spans="2:5" x14ac:dyDescent="0.3">
      <c r="B4" t="s">
        <v>30</v>
      </c>
      <c r="D4" t="s">
        <v>31</v>
      </c>
      <c r="E4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1FC3-527D-4C33-A5D0-30B2D867087B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39</v>
      </c>
    </row>
    <row r="3" spans="2:4" x14ac:dyDescent="0.3">
      <c r="B3" t="s">
        <v>28</v>
      </c>
      <c r="D3" t="s">
        <v>36</v>
      </c>
    </row>
    <row r="4" spans="2:4" x14ac:dyDescent="0.3">
      <c r="B4" t="s">
        <v>30</v>
      </c>
      <c r="D4" t="s">
        <v>38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75F3-4518-4453-827C-A07D103B4C59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62</v>
      </c>
    </row>
    <row r="3" spans="2:4" x14ac:dyDescent="0.3">
      <c r="B3" t="s">
        <v>28</v>
      </c>
      <c r="D3" t="s">
        <v>63</v>
      </c>
    </row>
    <row r="4" spans="2:4" x14ac:dyDescent="0.3">
      <c r="B4" t="s">
        <v>30</v>
      </c>
      <c r="D4" t="s">
        <v>64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D728-F2F0-42B7-BB0B-ECC781EAE789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87</v>
      </c>
    </row>
    <row r="3" spans="2:4" x14ac:dyDescent="0.3">
      <c r="B3" t="s">
        <v>28</v>
      </c>
      <c r="D3" t="s">
        <v>88</v>
      </c>
    </row>
    <row r="4" spans="2:4" x14ac:dyDescent="0.3">
      <c r="B4" t="s">
        <v>30</v>
      </c>
      <c r="D4" t="s">
        <v>89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E8A4-3579-4AE7-AFDA-17D3AFD5F9FD}">
  <dimension ref="B2:D4"/>
  <sheetViews>
    <sheetView workbookViewId="0"/>
  </sheetViews>
  <sheetFormatPr defaultRowHeight="16.5" x14ac:dyDescent="0.3"/>
  <sheetData>
    <row r="2" spans="2:4" x14ac:dyDescent="0.3">
      <c r="B2" t="s">
        <v>26</v>
      </c>
      <c r="D2" t="s">
        <v>27</v>
      </c>
    </row>
    <row r="3" spans="2:4" x14ac:dyDescent="0.3">
      <c r="B3" t="s">
        <v>28</v>
      </c>
      <c r="D3" t="s">
        <v>29</v>
      </c>
    </row>
    <row r="4" spans="2:4" x14ac:dyDescent="0.3">
      <c r="B4" t="s">
        <v>30</v>
      </c>
      <c r="D4" t="s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Power Loss Calculation</vt:lpstr>
      <vt:lpstr>SPI Register Configuration</vt:lpstr>
      <vt:lpstr>CLKCTRL(0x01)</vt:lpstr>
      <vt:lpstr>CHIPCTRL(0x02)</vt:lpstr>
      <vt:lpstr>SLEEPCTRL(0x03)</vt:lpstr>
      <vt:lpstr>SECURCTRL(0x04)</vt:lpstr>
      <vt:lpstr>SAFECTRL(0x05)</vt:lpstr>
      <vt:lpstr>IOCFG(0x06)</vt:lpstr>
      <vt:lpstr>VREGCTRL(0x07)</vt:lpstr>
      <vt:lpstr>SCPCTRL(0x0B)</vt:lpstr>
      <vt:lpstr>WDCTRL(0x10)</vt:lpstr>
      <vt:lpstr>WDTRIG(0x11)</vt:lpstr>
      <vt:lpstr>IRQMSK(0x12, 0x14)</vt:lpstr>
      <vt:lpstr>IRQSTATx(0x13, 0x15)</vt:lpstr>
      <vt:lpstr>IOCOMPTHR(0x16)</vt:lpstr>
      <vt:lpstr>AMUX(0x17)</vt:lpstr>
      <vt:lpstr>CMUX(0x18)</vt:lpstr>
      <vt:lpstr>DMUX(0x19)</vt:lpstr>
      <vt:lpstr>DMONx(0x1A, 0x1B)</vt:lpstr>
      <vt:lpstr>BRIDGEMODE(0x20)</vt:lpstr>
      <vt:lpstr>GATECFG(0x21, 0x22, 0x23)</vt:lpstr>
      <vt:lpstr>SCTH(0x26)</vt:lpstr>
      <vt:lpstr>SCTH_xS(0x28, 0x29)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Hyun-Geun</dc:creator>
  <cp:lastModifiedBy>Kim Hyun-Geun</cp:lastModifiedBy>
  <dcterms:created xsi:type="dcterms:W3CDTF">2021-05-21T08:44:40Z</dcterms:created>
  <dcterms:modified xsi:type="dcterms:W3CDTF">2021-05-27T05:06:25Z</dcterms:modified>
</cp:coreProperties>
</file>