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defaultThemeVersion="124226"/>
  <mc:AlternateContent xmlns:mc="http://schemas.openxmlformats.org/markup-compatibility/2006">
    <mc:Choice Requires="x15">
      <x15ac:absPath xmlns:x15ac="http://schemas.microsoft.com/office/spreadsheetml/2010/11/ac" url="G:\FusionData\0.CCB\myAnalyses\FireArms\"/>
    </mc:Choice>
  </mc:AlternateContent>
  <xr:revisionPtr revIDLastSave="0" documentId="13_ncr:1_{6A5EEEB4-607C-4029-9709-E49D709D3E0C}" xr6:coauthVersionLast="47" xr6:coauthVersionMax="47" xr10:uidLastSave="{00000000-0000-0000-0000-000000000000}"/>
  <bookViews>
    <workbookView xWindow="0" yWindow="1350" windowWidth="21600" windowHeight="11385" xr2:uid="{00000000-000D-0000-FFFF-FFFF00000000}"/>
  </bookViews>
  <sheets>
    <sheet name="main" sheetId="3" r:id="rId1"/>
    <sheet name="old" sheetId="1" r:id="rId2"/>
    <sheet name="Sheet1" sheetId="2" r:id="rId3"/>
  </sheets>
  <definedNames>
    <definedName name="_xlnm._FilterDatabase" localSheetId="1" hidden="1">old!$A$1:$X$7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3" i="3" l="1"/>
  <c r="A3" i="3" s="1"/>
  <c r="H4" i="3"/>
  <c r="A4" i="3" s="1"/>
  <c r="G2" i="3"/>
  <c r="G3" i="3"/>
  <c r="G4" i="3"/>
  <c r="G13" i="3"/>
  <c r="H13" i="3"/>
  <c r="A13" i="3" s="1"/>
  <c r="G12" i="3"/>
  <c r="H12" i="3"/>
  <c r="A12" i="3" s="1"/>
  <c r="H11" i="3"/>
  <c r="A11" i="3" s="1"/>
  <c r="G11" i="3"/>
  <c r="G10" i="3"/>
  <c r="H10" i="3"/>
  <c r="A10" i="3" s="1"/>
  <c r="G9" i="3"/>
  <c r="H9" i="3"/>
  <c r="A9" i="3" s="1"/>
  <c r="G8" i="3"/>
  <c r="H7" i="3"/>
  <c r="A7" i="3" s="1"/>
  <c r="G7" i="3"/>
  <c r="H6" i="3"/>
  <c r="A6" i="3" s="1"/>
  <c r="G6" i="3"/>
  <c r="H8" i="3"/>
  <c r="A8" i="3" s="1"/>
  <c r="H5" i="3"/>
  <c r="A5" i="3" s="1"/>
  <c r="G5" i="3"/>
  <c r="H2" i="3"/>
  <c r="A2" i="3"/>
  <c r="G4" i="1" l="1"/>
  <c r="G5" i="1"/>
  <c r="G6" i="1"/>
  <c r="G7" i="1"/>
  <c r="G3" i="1"/>
  <c r="H3" i="1" l="1"/>
  <c r="A3" i="1" s="1"/>
  <c r="H4" i="1"/>
  <c r="A4" i="1" s="1"/>
  <c r="H5" i="1"/>
  <c r="A5" i="1" s="1"/>
  <c r="H6" i="1"/>
  <c r="A6" i="1" s="1"/>
  <c r="H7" i="1"/>
  <c r="A7" i="1" s="1"/>
  <c r="A2" i="1" l="1"/>
  <c r="H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Dauphine, David (CDPH-CHSI-PHPRB)</author>
  </authors>
  <commentList>
    <comment ref="J1" authorId="0" shapeId="0" xr:uid="{F0764D3D-32E3-4DFA-A4C0-90B601B3CCD9}">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Dauphine, David (CDPH-CHSI-PHPRB)</author>
  </authors>
  <commentList>
    <comment ref="L1" authorId="0" shapeId="0" xr:uid="{00000000-0006-0000-0000-00000100000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List>
</comments>
</file>

<file path=xl/sharedStrings.xml><?xml version="1.0" encoding="utf-8"?>
<sst xmlns="http://schemas.openxmlformats.org/spreadsheetml/2006/main" count="147" uniqueCount="99">
  <si>
    <t>ICD10</t>
  </si>
  <si>
    <t>ICD9</t>
  </si>
  <si>
    <t>regEx10</t>
  </si>
  <si>
    <t>regEx9</t>
  </si>
  <si>
    <t>gbdCode</t>
  </si>
  <si>
    <t>nameOutline</t>
  </si>
  <si>
    <t>name</t>
  </si>
  <si>
    <t>nameOnly</t>
  </si>
  <si>
    <t>notes</t>
  </si>
  <si>
    <t>ALL CAUSES</t>
  </si>
  <si>
    <t>All CAUSES</t>
  </si>
  <si>
    <t>PH</t>
  </si>
  <si>
    <t>DETAIL</t>
  </si>
  <si>
    <t>CODE</t>
  </si>
  <si>
    <t>LABEL</t>
  </si>
  <si>
    <t>name original</t>
  </si>
  <si>
    <t>BG</t>
  </si>
  <si>
    <t>causeList</t>
  </si>
  <si>
    <t>ICD10-WHO</t>
  </si>
  <si>
    <t>regEx10-WHO</t>
  </si>
  <si>
    <t>nameOutline_WHO</t>
  </si>
  <si>
    <t>nameOnly_WHO</t>
  </si>
  <si>
    <t>Basis for change</t>
  </si>
  <si>
    <t>Changes from WHO 2017</t>
  </si>
  <si>
    <t>ICD10_CM</t>
  </si>
  <si>
    <t>regExICD10_CM</t>
  </si>
  <si>
    <t>W3[2-4]</t>
  </si>
  <si>
    <t>Firearm-Accident</t>
  </si>
  <si>
    <t>Firearm-Suicide</t>
  </si>
  <si>
    <t>Firearm-Homicide</t>
  </si>
  <si>
    <t>X7[2-4]</t>
  </si>
  <si>
    <t>X9[3-5]</t>
  </si>
  <si>
    <t>Y2[2-4]</t>
  </si>
  <si>
    <t>Firearm-Undermined</t>
  </si>
  <si>
    <t xml:space="preserve">Firearm-War Terrosim </t>
  </si>
  <si>
    <t>U014|X950|Y364</t>
  </si>
  <si>
    <t>S</t>
  </si>
  <si>
    <t>1</t>
  </si>
  <si>
    <t>2</t>
  </si>
  <si>
    <t>3</t>
  </si>
  <si>
    <t>4</t>
  </si>
  <si>
    <t>5</t>
  </si>
  <si>
    <t>U010-U019, U02, X85-Y09, Y871</t>
  </si>
  <si>
    <t xml:space="preserve"> Y350-354, Y356-Y357, Y358-Y359,Y890</t>
  </si>
  <si>
    <t>Y355,  Y36, Y891, Y38</t>
  </si>
  <si>
    <t>Homicide excluding legal intervention</t>
  </si>
  <si>
    <t>Legal intervention</t>
  </si>
  <si>
    <t>Execution, War, Terrorism</t>
  </si>
  <si>
    <t>Firearm ICD</t>
  </si>
  <si>
    <t>ICD</t>
  </si>
  <si>
    <t>U014, X93-X95</t>
  </si>
  <si>
    <t>Y350</t>
  </si>
  <si>
    <t>Y364</t>
  </si>
  <si>
    <t>U031, U039, X60-X84, Y870</t>
  </si>
  <si>
    <t>Suicide</t>
  </si>
  <si>
    <t>X72-X74</t>
  </si>
  <si>
    <t>causeName</t>
  </si>
  <si>
    <t>causeNameShort</t>
  </si>
  <si>
    <t>topLevCode</t>
  </si>
  <si>
    <t>causeCode</t>
  </si>
  <si>
    <t>A</t>
  </si>
  <si>
    <t>01</t>
  </si>
  <si>
    <t>02</t>
  </si>
  <si>
    <t>I</t>
  </si>
  <si>
    <t>1. Self-harm</t>
  </si>
  <si>
    <t>Suicide/Self-harm</t>
  </si>
  <si>
    <t>U03[1,9]|X[6-7]|X8[0-4]|Y870</t>
  </si>
  <si>
    <t>X60-X84, Y870</t>
  </si>
  <si>
    <t>X[6-7]|X8[0-4]|Y870</t>
  </si>
  <si>
    <t>E950-E959</t>
  </si>
  <si>
    <t>E95</t>
  </si>
  <si>
    <t>Self-harm</t>
  </si>
  <si>
    <t>2. Interpersonal violence</t>
  </si>
  <si>
    <t>Homicide/Interpersonal violence</t>
  </si>
  <si>
    <t>Homicide</t>
  </si>
  <si>
    <t>X85-Y09, Y871</t>
  </si>
  <si>
    <t>X8[5-9]|X9|Y0|Y871</t>
  </si>
  <si>
    <t>E960-E969</t>
  </si>
  <si>
    <t>E96</t>
  </si>
  <si>
    <t>Interpersonal violence</t>
  </si>
  <si>
    <t>Firearm: Suicide</t>
  </si>
  <si>
    <t>Non-firearm: Suicide</t>
  </si>
  <si>
    <t>H</t>
  </si>
  <si>
    <t>U010-U019, U02, X85-Y09, Y871, Y350-354, Y356-Y357, Y358-Y359,Y890, Y355,  Y36, Y891, Y38</t>
  </si>
  <si>
    <t>U01[0-9]|U02|X8[5-9]|X9|Y0|Y871|Y35[0-4]|Y35[6-9]|Y890|Y355|Y36|Y37|Y891|Y38</t>
  </si>
  <si>
    <t>Firearm: Homicide</t>
  </si>
  <si>
    <t>Non-firearm: Homicide</t>
  </si>
  <si>
    <t>X9[3-5]|Y350|U014|Y364</t>
  </si>
  <si>
    <t>Intentional Injuries (Suicide, Homicide)</t>
  </si>
  <si>
    <t>Firearm: Intentional</t>
  </si>
  <si>
    <t>Non-firearm: Intentional</t>
  </si>
  <si>
    <t>U031, U039, X60-X84, Y870, U010-U019, U02, X85-Y09, Y871, Y350-354, Y356-Y357, Y358-Y359,Y890, Y355,  Y36, Y891, Y38</t>
  </si>
  <si>
    <t>U03[1,9]|X[6-7]|X8[0-4]|Y870|U01[0-9]|U02|X8[5-9]|X9|Y0|Y871|Y35[0-4]|Y35[6-9]|Y890|Y355|Y36|Y37|Y891|Y38</t>
  </si>
  <si>
    <t>X93-X95, Y350, U014, Y364</t>
  </si>
  <si>
    <t>X72-X74, X93-X95, Y350, U014, Y364</t>
  </si>
  <si>
    <t>X7[2-4]|X9[3-5]|Y350|U014|Y364</t>
  </si>
  <si>
    <t>Firearm: All</t>
  </si>
  <si>
    <t>Non-firearm: All</t>
  </si>
  <si>
    <t>X7[2-4]|X9[3-5]|Y350|U014|Y364|W3[2-4]|Y2[2-4]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</si>
</sst>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Times New Roman"/>
      <family val="1"/>
    </font>
    <font>
      <sz val="10"/>
      <name val="Calibri"/>
      <family val="2"/>
      <scheme val="minor"/>
    </font>
    <font>
      <u/>
      <sz val="11"/>
      <color theme="10"/>
      <name val="Calibri"/>
      <family val="2"/>
      <scheme val="minor"/>
    </font>
    <font>
      <u/>
      <sz val="11"/>
      <color theme="11"/>
      <name val="Calibri"/>
      <family val="2"/>
      <scheme val="minor"/>
    </font>
    <font>
      <b/>
      <sz val="10"/>
      <color theme="0"/>
      <name val="Calibri"/>
      <family val="2"/>
      <scheme val="minor"/>
    </font>
    <font>
      <sz val="10"/>
      <color theme="1"/>
      <name val="Calibri"/>
      <family val="2"/>
      <scheme val="minor"/>
    </font>
    <font>
      <sz val="9"/>
      <color indexed="81"/>
      <name val="Tahoma"/>
      <family val="2"/>
    </font>
    <font>
      <b/>
      <sz val="9"/>
      <color indexed="81"/>
      <name val="Tahoma"/>
      <family val="2"/>
    </font>
    <font>
      <sz val="6"/>
      <name val="Calibri"/>
      <family val="2"/>
      <scheme val="minor"/>
    </font>
    <font>
      <sz val="6"/>
      <color theme="1"/>
      <name val="Calibri"/>
      <family val="2"/>
      <scheme val="minor"/>
    </font>
    <font>
      <sz val="3"/>
      <name val="Calibri"/>
      <family val="2"/>
      <scheme val="minor"/>
    </font>
    <font>
      <sz val="3"/>
      <color theme="1"/>
      <name val="Calibri"/>
      <family val="2"/>
      <scheme val="minor"/>
    </font>
    <font>
      <sz val="10"/>
      <color rgb="FF000000"/>
      <name val="Calibri"/>
      <family val="2"/>
      <scheme val="minor"/>
    </font>
    <font>
      <sz val="6"/>
      <color rgb="FF000000"/>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8">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6" fillId="0" borderId="0"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0" xfId="1" applyFont="1" applyFill="1" applyBorder="1" applyAlignment="1">
      <alignment horizontal="left" vertical="top" wrapText="1"/>
    </xf>
    <xf numFmtId="0" fontId="2" fillId="0" borderId="0" xfId="1" applyFont="1" applyFill="1" applyBorder="1" applyAlignment="1">
      <alignment horizontal="center" vertical="top" textRotation="90"/>
    </xf>
    <xf numFmtId="49" fontId="2" fillId="0" borderId="0" xfId="1" applyNumberFormat="1" applyFont="1" applyFill="1" applyBorder="1" applyAlignment="1">
      <alignment horizontal="center" vertical="top" textRotation="90"/>
    </xf>
    <xf numFmtId="0" fontId="5" fillId="5" borderId="0" xfId="1" applyFont="1" applyFill="1" applyBorder="1" applyAlignment="1">
      <alignment horizontal="center" vertical="top"/>
    </xf>
    <xf numFmtId="49" fontId="2" fillId="0" borderId="0" xfId="1" applyNumberFormat="1" applyFont="1" applyFill="1" applyBorder="1" applyAlignment="1">
      <alignment horizontal="center" vertical="top"/>
    </xf>
    <xf numFmtId="0" fontId="2" fillId="2" borderId="0" xfId="0" applyFont="1" applyFill="1" applyBorder="1" applyAlignment="1">
      <alignment horizontal="left" vertical="top" wrapText="1"/>
    </xf>
    <xf numFmtId="0" fontId="2" fillId="3" borderId="1" xfId="1" applyFont="1" applyFill="1" applyBorder="1" applyAlignment="1">
      <alignment horizontal="center" vertical="top" textRotation="90"/>
    </xf>
    <xf numFmtId="0" fontId="6" fillId="3" borderId="1" xfId="0" applyFont="1" applyFill="1" applyBorder="1" applyAlignment="1">
      <alignment horizontal="center" vertical="top" textRotation="90"/>
    </xf>
    <xf numFmtId="0" fontId="2" fillId="3" borderId="1" xfId="1" applyFont="1" applyFill="1" applyBorder="1" applyAlignment="1">
      <alignment horizontal="center" vertical="top"/>
    </xf>
    <xf numFmtId="0" fontId="6" fillId="0" borderId="0" xfId="0" applyFont="1" applyBorder="1" applyAlignment="1">
      <alignment vertical="top" wrapText="1"/>
    </xf>
    <xf numFmtId="0" fontId="2" fillId="0" borderId="0" xfId="0" applyFont="1" applyBorder="1" applyAlignment="1">
      <alignment horizontal="left" vertical="top"/>
    </xf>
    <xf numFmtId="0" fontId="6" fillId="0" borderId="0" xfId="0" applyFont="1" applyBorder="1" applyAlignment="1">
      <alignment vertical="top"/>
    </xf>
    <xf numFmtId="0" fontId="6" fillId="0" borderId="0" xfId="0" applyFont="1" applyFill="1" applyBorder="1" applyAlignment="1">
      <alignment vertical="top"/>
    </xf>
    <xf numFmtId="49" fontId="6" fillId="0" borderId="0" xfId="0" applyNumberFormat="1" applyFont="1" applyFill="1" applyBorder="1" applyAlignment="1">
      <alignment horizontal="center" vertical="top"/>
    </xf>
    <xf numFmtId="0" fontId="6" fillId="0" borderId="0" xfId="0" applyFont="1" applyFill="1" applyBorder="1" applyAlignment="1">
      <alignment horizontal="center" vertical="top"/>
    </xf>
    <xf numFmtId="0" fontId="9" fillId="0" borderId="0" xfId="1" applyFont="1" applyFill="1" applyBorder="1" applyAlignment="1">
      <alignment vertical="top" wrapText="1"/>
    </xf>
    <xf numFmtId="0" fontId="9" fillId="4" borderId="0" xfId="1" applyFont="1" applyFill="1" applyBorder="1" applyAlignment="1">
      <alignment vertical="top" wrapText="1"/>
    </xf>
    <xf numFmtId="0" fontId="9" fillId="0" borderId="0" xfId="1" applyFont="1" applyFill="1" applyBorder="1" applyAlignment="1">
      <alignment horizontal="center" vertical="top" wrapText="1"/>
    </xf>
    <xf numFmtId="0" fontId="9" fillId="0" borderId="0" xfId="0" applyFont="1" applyFill="1" applyBorder="1" applyAlignment="1">
      <alignment vertical="top" wrapText="1"/>
    </xf>
    <xf numFmtId="0" fontId="10" fillId="0" borderId="0" xfId="0" applyFont="1" applyFill="1" applyBorder="1" applyAlignment="1">
      <alignment vertical="top"/>
    </xf>
    <xf numFmtId="0" fontId="10" fillId="0" borderId="0" xfId="0" applyFont="1" applyBorder="1" applyAlignment="1">
      <alignment vertical="top"/>
    </xf>
    <xf numFmtId="0" fontId="10" fillId="0" borderId="0" xfId="0" applyFont="1" applyBorder="1" applyAlignment="1">
      <alignment vertical="top" wrapText="1"/>
    </xf>
    <xf numFmtId="0" fontId="2" fillId="0" borderId="0" xfId="1" applyFont="1" applyAlignment="1">
      <alignment vertical="top" wrapText="1"/>
    </xf>
    <xf numFmtId="0" fontId="2" fillId="0" borderId="0" xfId="0" applyFont="1" applyAlignment="1">
      <alignment horizontal="left" vertical="top"/>
    </xf>
    <xf numFmtId="0" fontId="6" fillId="0" borderId="0" xfId="0" applyFont="1" applyAlignment="1">
      <alignment vertical="top" wrapText="1"/>
    </xf>
    <xf numFmtId="0" fontId="2" fillId="0" borderId="0" xfId="1" applyFont="1" applyAlignment="1">
      <alignment horizontal="left" vertical="top" wrapText="1"/>
    </xf>
    <xf numFmtId="0" fontId="2" fillId="0" borderId="0" xfId="1" applyFont="1" applyAlignment="1">
      <alignment vertical="top"/>
    </xf>
    <xf numFmtId="0" fontId="2" fillId="0" borderId="0" xfId="1" applyFont="1" applyAlignment="1">
      <alignment horizontal="center" vertical="top" textRotation="90"/>
    </xf>
    <xf numFmtId="49" fontId="2" fillId="0" borderId="0" xfId="1" applyNumberFormat="1" applyFont="1" applyAlignment="1">
      <alignment horizontal="center" vertical="top" textRotation="90"/>
    </xf>
    <xf numFmtId="0" fontId="2" fillId="0" borderId="0" xfId="1" applyFont="1" applyAlignment="1">
      <alignment horizontal="center" vertical="top" wrapText="1"/>
    </xf>
    <xf numFmtId="0" fontId="2" fillId="0" borderId="0" xfId="1" applyFont="1" applyAlignment="1">
      <alignment horizontal="center" vertical="top"/>
    </xf>
    <xf numFmtId="0" fontId="6" fillId="0" borderId="0" xfId="0" applyFont="1" applyAlignment="1">
      <alignment vertical="top"/>
    </xf>
    <xf numFmtId="0" fontId="2" fillId="0" borderId="0" xfId="1" applyFont="1" applyAlignment="1">
      <alignment horizontal="left" vertical="top"/>
    </xf>
    <xf numFmtId="0" fontId="9" fillId="0" borderId="0" xfId="1" applyFont="1" applyAlignment="1">
      <alignment vertical="top" wrapText="1"/>
    </xf>
    <xf numFmtId="0" fontId="11" fillId="0" borderId="0" xfId="1" applyFont="1" applyAlignment="1">
      <alignment horizontal="center" vertical="top" wrapText="1"/>
    </xf>
    <xf numFmtId="0" fontId="11" fillId="0" borderId="0" xfId="1" applyFont="1" applyAlignment="1">
      <alignment vertical="top" wrapText="1"/>
    </xf>
    <xf numFmtId="0" fontId="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6" fillId="0" borderId="0" xfId="0" applyFont="1" applyAlignment="1">
      <alignment horizontal="center" vertical="top"/>
    </xf>
    <xf numFmtId="49" fontId="6" fillId="0" borderId="0" xfId="0" applyNumberFormat="1" applyFont="1" applyAlignment="1">
      <alignment horizontal="center" vertical="top"/>
    </xf>
    <xf numFmtId="0" fontId="10" fillId="0" borderId="0" xfId="0" applyFont="1" applyAlignment="1">
      <alignment vertical="top"/>
    </xf>
    <xf numFmtId="0" fontId="12" fillId="0" borderId="0" xfId="0" applyFont="1" applyAlignment="1">
      <alignment vertical="top" wrapText="1"/>
    </xf>
    <xf numFmtId="0" fontId="2" fillId="6" borderId="1" xfId="1" applyFont="1" applyFill="1" applyBorder="1" applyAlignment="1">
      <alignment horizontal="center" vertical="top"/>
    </xf>
    <xf numFmtId="0" fontId="2" fillId="7" borderId="1" xfId="1" applyFont="1" applyFill="1" applyBorder="1" applyAlignment="1">
      <alignment horizontal="center" vertical="top"/>
    </xf>
    <xf numFmtId="0" fontId="2" fillId="8" borderId="1" xfId="1" applyFont="1" applyFill="1" applyBorder="1" applyAlignment="1">
      <alignment horizontal="center" vertical="top"/>
    </xf>
    <xf numFmtId="0" fontId="2" fillId="3" borderId="2" xfId="1" applyFont="1" applyFill="1" applyBorder="1" applyAlignment="1">
      <alignment horizontal="center" vertical="top" textRotation="90"/>
    </xf>
    <xf numFmtId="0" fontId="6" fillId="3" borderId="2" xfId="0" applyFont="1" applyFill="1" applyBorder="1" applyAlignment="1">
      <alignment horizontal="center" vertical="top" textRotation="90"/>
    </xf>
    <xf numFmtId="0" fontId="6" fillId="7" borderId="1" xfId="0" applyFont="1" applyFill="1" applyBorder="1" applyAlignment="1">
      <alignment vertical="top" wrapText="1"/>
    </xf>
    <xf numFmtId="0" fontId="2" fillId="7" borderId="1" xfId="1" applyFont="1" applyFill="1" applyBorder="1" applyAlignment="1">
      <alignment vertical="top" wrapText="1"/>
    </xf>
    <xf numFmtId="0" fontId="2" fillId="7" borderId="1" xfId="0" applyFont="1" applyFill="1" applyBorder="1" applyAlignment="1">
      <alignment horizontal="left" vertical="top" wrapText="1"/>
    </xf>
    <xf numFmtId="49" fontId="2" fillId="7" borderId="1" xfId="1" applyNumberFormat="1" applyFont="1" applyFill="1" applyBorder="1" applyAlignment="1">
      <alignment horizontal="center" vertical="top"/>
    </xf>
    <xf numFmtId="0" fontId="13" fillId="7" borderId="1" xfId="0" applyFont="1" applyFill="1" applyBorder="1" applyAlignment="1">
      <alignment vertical="top" wrapText="1"/>
    </xf>
    <xf numFmtId="0" fontId="6" fillId="6" borderId="1" xfId="0" applyFont="1" applyFill="1" applyBorder="1" applyAlignment="1">
      <alignment vertical="top" wrapText="1"/>
    </xf>
    <xf numFmtId="0" fontId="2" fillId="6" borderId="1" xfId="1" applyFont="1" applyFill="1" applyBorder="1" applyAlignment="1">
      <alignment vertical="top" wrapText="1"/>
    </xf>
    <xf numFmtId="0" fontId="2" fillId="6" borderId="1" xfId="0" applyFont="1" applyFill="1" applyBorder="1" applyAlignment="1">
      <alignment horizontal="left" vertical="top" wrapText="1"/>
    </xf>
    <xf numFmtId="49" fontId="2" fillId="6" borderId="1" xfId="1" applyNumberFormat="1" applyFont="1" applyFill="1" applyBorder="1" applyAlignment="1">
      <alignment horizontal="center" vertical="top"/>
    </xf>
    <xf numFmtId="0" fontId="6" fillId="8" borderId="1" xfId="0" applyFont="1" applyFill="1" applyBorder="1" applyAlignment="1">
      <alignment vertical="top" wrapText="1"/>
    </xf>
    <xf numFmtId="0" fontId="2" fillId="8" borderId="1" xfId="1" applyFont="1" applyFill="1" applyBorder="1" applyAlignment="1">
      <alignment vertical="top" wrapText="1"/>
    </xf>
    <xf numFmtId="0" fontId="2" fillId="8" borderId="1" xfId="0" applyFont="1" applyFill="1" applyBorder="1" applyAlignment="1">
      <alignment horizontal="left" vertical="top" wrapText="1"/>
    </xf>
    <xf numFmtId="49" fontId="2" fillId="8" borderId="1" xfId="1" applyNumberFormat="1" applyFont="1" applyFill="1" applyBorder="1" applyAlignment="1">
      <alignment horizontal="center" vertical="top"/>
    </xf>
    <xf numFmtId="0" fontId="13" fillId="8" borderId="1" xfId="0" applyFont="1" applyFill="1" applyBorder="1" applyAlignment="1">
      <alignment vertical="top" wrapText="1"/>
    </xf>
    <xf numFmtId="0" fontId="6" fillId="2" borderId="1" xfId="0" applyFont="1" applyFill="1" applyBorder="1" applyAlignment="1">
      <alignmen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49" fontId="2" fillId="2" borderId="1" xfId="1" applyNumberFormat="1" applyFont="1" applyFill="1" applyBorder="1" applyAlignment="1">
      <alignment horizontal="center" vertical="top"/>
    </xf>
    <xf numFmtId="0" fontId="2" fillId="2" borderId="1" xfId="1" applyFont="1" applyFill="1" applyBorder="1" applyAlignment="1">
      <alignment horizontal="center" vertical="top"/>
    </xf>
    <xf numFmtId="0" fontId="2" fillId="2" borderId="1" xfId="1" applyFont="1" applyFill="1" applyBorder="1" applyAlignment="1">
      <alignment vertical="top" wrapText="1"/>
    </xf>
  </cellXfs>
  <cellStyles count="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Normal" xfId="0" builtinId="0"/>
    <cellStyle name="Normal 2" xfId="1"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B3A9E-6028-405A-9764-C6050D08C55C}">
  <dimension ref="A1:S13"/>
  <sheetViews>
    <sheetView tabSelected="1" zoomScale="90" zoomScaleNormal="90" workbookViewId="0">
      <selection activeCell="I15" sqref="I15"/>
    </sheetView>
  </sheetViews>
  <sheetFormatPr defaultColWidth="49" defaultRowHeight="12.75" x14ac:dyDescent="0.25"/>
  <cols>
    <col min="1" max="1" width="30.28515625" style="33" customWidth="1"/>
    <col min="2" max="2" width="23.7109375" style="40" customWidth="1"/>
    <col min="3" max="3" width="12" style="33" customWidth="1"/>
    <col min="4" max="4" width="7.85546875" style="48" customWidth="1"/>
    <col min="5" max="5" width="7.85546875" style="49" customWidth="1"/>
    <col min="6" max="6" width="2.140625" style="48" customWidth="1"/>
    <col min="7" max="8" width="7.85546875" style="48" customWidth="1"/>
    <col min="9" max="10" width="49" style="33"/>
    <col min="11" max="11" width="48.85546875" style="33" customWidth="1"/>
    <col min="12" max="12" width="46.28515625" style="33" customWidth="1"/>
    <col min="13" max="13" width="49" style="50"/>
    <col min="14" max="14" width="48.85546875" style="50" customWidth="1"/>
    <col min="15" max="15" width="61.5703125" style="51" customWidth="1"/>
    <col min="16" max="16" width="49" style="51"/>
    <col min="17" max="17" width="51.5703125" style="40" customWidth="1"/>
    <col min="18" max="18" width="53" style="40" customWidth="1"/>
    <col min="19" max="19" width="97" style="40" customWidth="1"/>
    <col min="20" max="16384" width="49" style="40"/>
  </cols>
  <sheetData>
    <row r="1" spans="1:19" ht="74.25" customHeight="1" x14ac:dyDescent="0.25">
      <c r="A1" s="33" t="s">
        <v>17</v>
      </c>
      <c r="B1" s="35" t="s">
        <v>56</v>
      </c>
      <c r="C1" s="34" t="s">
        <v>57</v>
      </c>
      <c r="D1" s="36" t="s">
        <v>58</v>
      </c>
      <c r="E1" s="37" t="s">
        <v>11</v>
      </c>
      <c r="F1" s="36" t="s">
        <v>12</v>
      </c>
      <c r="G1" s="55" t="s">
        <v>13</v>
      </c>
      <c r="H1" s="56" t="s">
        <v>59</v>
      </c>
      <c r="I1" s="31" t="s">
        <v>0</v>
      </c>
      <c r="J1" s="31" t="s">
        <v>2</v>
      </c>
      <c r="K1" s="31" t="s">
        <v>24</v>
      </c>
      <c r="L1" s="31" t="s">
        <v>25</v>
      </c>
      <c r="M1" s="31" t="s">
        <v>18</v>
      </c>
      <c r="N1" s="31" t="s">
        <v>19</v>
      </c>
      <c r="O1" s="38" t="s">
        <v>1</v>
      </c>
      <c r="P1" s="38" t="s">
        <v>3</v>
      </c>
      <c r="Q1" s="35" t="s">
        <v>21</v>
      </c>
      <c r="R1" s="32" t="s">
        <v>20</v>
      </c>
      <c r="S1" s="39" t="s">
        <v>8</v>
      </c>
    </row>
    <row r="2" spans="1:19" x14ac:dyDescent="0.25">
      <c r="A2" s="71" t="str">
        <f>CONCATENATE(".",Q2)</f>
        <v>.All CAUSES</v>
      </c>
      <c r="B2" s="72" t="s">
        <v>10</v>
      </c>
      <c r="C2" s="73"/>
      <c r="D2" s="75" t="s">
        <v>60</v>
      </c>
      <c r="E2" s="74"/>
      <c r="F2" s="75"/>
      <c r="G2" s="75" t="str">
        <f t="shared" ref="G2:G4" si="0">CONCATENATE("c",D2,E2,F2)</f>
        <v>cA</v>
      </c>
      <c r="H2" s="75" t="str">
        <f>CONCATENATE(D2,E2,F2)</f>
        <v>A</v>
      </c>
      <c r="I2" s="76"/>
      <c r="J2" s="76"/>
      <c r="K2" s="31"/>
      <c r="L2" s="31"/>
      <c r="M2" s="42"/>
      <c r="N2" s="42"/>
      <c r="O2" s="43"/>
      <c r="P2" s="43"/>
      <c r="Q2" s="41" t="s">
        <v>10</v>
      </c>
      <c r="R2" s="41" t="s">
        <v>10</v>
      </c>
      <c r="S2" s="39"/>
    </row>
    <row r="3" spans="1:19" x14ac:dyDescent="0.25">
      <c r="A3" s="71" t="str">
        <f t="shared" ref="A3:A4" si="1">IF(H3&lt;&gt;"",IF(F3&lt;&gt;"",CONCATENATE("....",D3,".",E3,".",F3,". - ",B3),IF(E3&lt;&gt;"",CONCATENATE("...",D3,".",E3,". - ",B3),CONCATENATE("..",D3,". - ",B3))),"")</f>
        <v>...A.01. - Firearm: All</v>
      </c>
      <c r="B3" s="72" t="s">
        <v>96</v>
      </c>
      <c r="C3" s="73"/>
      <c r="D3" s="75" t="s">
        <v>60</v>
      </c>
      <c r="E3" s="74" t="s">
        <v>61</v>
      </c>
      <c r="F3" s="75"/>
      <c r="G3" s="75" t="str">
        <f t="shared" si="0"/>
        <v>cA01</v>
      </c>
      <c r="H3" s="75" t="str">
        <f t="shared" ref="H3:H4" si="2">CONCATENATE(D3,E3,F3)</f>
        <v>A01</v>
      </c>
      <c r="I3" s="76"/>
      <c r="J3" s="76" t="s">
        <v>98</v>
      </c>
      <c r="K3" s="31"/>
      <c r="L3" s="31"/>
      <c r="M3" s="42"/>
      <c r="N3" s="42"/>
      <c r="O3" s="43"/>
      <c r="P3" s="43"/>
      <c r="Q3" s="41"/>
      <c r="R3" s="41"/>
      <c r="S3" s="39"/>
    </row>
    <row r="4" spans="1:19" x14ac:dyDescent="0.25">
      <c r="A4" s="71" t="str">
        <f t="shared" si="1"/>
        <v>...A.02. - Non-firearm: All</v>
      </c>
      <c r="B4" s="72" t="s">
        <v>97</v>
      </c>
      <c r="C4" s="73"/>
      <c r="D4" s="75" t="s">
        <v>60</v>
      </c>
      <c r="E4" s="74" t="s">
        <v>62</v>
      </c>
      <c r="F4" s="75"/>
      <c r="G4" s="75" t="str">
        <f t="shared" si="0"/>
        <v>cA02</v>
      </c>
      <c r="H4" s="75" t="str">
        <f t="shared" si="2"/>
        <v>A02</v>
      </c>
      <c r="I4" s="76"/>
      <c r="J4" s="76"/>
      <c r="K4" s="31"/>
      <c r="L4" s="31"/>
      <c r="M4" s="42"/>
      <c r="N4" s="42"/>
      <c r="O4" s="43"/>
      <c r="P4" s="43"/>
      <c r="Q4" s="41"/>
      <c r="R4" s="41"/>
      <c r="S4" s="39"/>
    </row>
    <row r="5" spans="1:19" x14ac:dyDescent="0.25">
      <c r="A5" s="57" t="str">
        <f t="shared" ref="A5:A13" si="3">IF(H5&lt;&gt;"",IF(F5&lt;&gt;"",CONCATENATE("....",D5,".",E5,".",F5,". - ",B5),IF(E5&lt;&gt;"",CONCATENATE("...",D5,".",E5,". - ",B5),CONCATENATE("..",D5,". - ",B5))),"")</f>
        <v>..S. - Suicide/Self-harm</v>
      </c>
      <c r="B5" s="58" t="s">
        <v>65</v>
      </c>
      <c r="C5" s="59"/>
      <c r="D5" s="53" t="s">
        <v>36</v>
      </c>
      <c r="E5" s="60"/>
      <c r="F5" s="53"/>
      <c r="G5" s="53" t="str">
        <f t="shared" ref="G5:G13" si="4">CONCATENATE("c",D5,E5,F5)</f>
        <v>cS</v>
      </c>
      <c r="H5" s="53" t="str">
        <f t="shared" ref="H5:H13" si="5">CONCATENATE(D5,E5,F5)</f>
        <v>S</v>
      </c>
      <c r="I5" s="58" t="s">
        <v>53</v>
      </c>
      <c r="J5" s="61" t="s">
        <v>66</v>
      </c>
      <c r="K5" s="46"/>
      <c r="L5" s="46"/>
      <c r="M5" s="42" t="s">
        <v>67</v>
      </c>
      <c r="N5" s="47" t="s">
        <v>68</v>
      </c>
      <c r="O5" s="44" t="s">
        <v>69</v>
      </c>
      <c r="P5" s="44" t="s">
        <v>70</v>
      </c>
      <c r="Q5" s="31" t="s">
        <v>71</v>
      </c>
      <c r="R5" s="32" t="s">
        <v>64</v>
      </c>
      <c r="S5" s="35"/>
    </row>
    <row r="6" spans="1:19" x14ac:dyDescent="0.25">
      <c r="A6" s="57" t="str">
        <f t="shared" si="3"/>
        <v>...S.01. - Firearm: Suicide</v>
      </c>
      <c r="B6" s="58" t="s">
        <v>80</v>
      </c>
      <c r="C6" s="59"/>
      <c r="D6" s="53" t="s">
        <v>36</v>
      </c>
      <c r="E6" s="60" t="s">
        <v>61</v>
      </c>
      <c r="F6" s="53"/>
      <c r="G6" s="53" t="str">
        <f t="shared" si="4"/>
        <v>cS01</v>
      </c>
      <c r="H6" s="53" t="str">
        <f t="shared" si="5"/>
        <v>S01</v>
      </c>
      <c r="I6" s="58" t="s">
        <v>55</v>
      </c>
      <c r="J6" s="58" t="s">
        <v>30</v>
      </c>
      <c r="K6" s="46"/>
      <c r="L6" s="46"/>
      <c r="M6" s="42"/>
      <c r="N6" s="47"/>
      <c r="O6" s="44"/>
      <c r="P6" s="44"/>
      <c r="Q6" s="31"/>
      <c r="R6" s="32"/>
      <c r="S6" s="35"/>
    </row>
    <row r="7" spans="1:19" x14ac:dyDescent="0.25">
      <c r="A7" s="57" t="str">
        <f t="shared" si="3"/>
        <v>...S.02. - Non-firearm: Suicide</v>
      </c>
      <c r="B7" s="58" t="s">
        <v>81</v>
      </c>
      <c r="C7" s="59"/>
      <c r="D7" s="53" t="s">
        <v>36</v>
      </c>
      <c r="E7" s="60" t="s">
        <v>62</v>
      </c>
      <c r="F7" s="53"/>
      <c r="G7" s="53" t="str">
        <f t="shared" si="4"/>
        <v>cS02</v>
      </c>
      <c r="H7" s="53" t="str">
        <f t="shared" si="5"/>
        <v>S02</v>
      </c>
      <c r="I7" s="58"/>
      <c r="J7" s="61"/>
      <c r="K7" s="46"/>
      <c r="L7" s="46"/>
      <c r="M7" s="42"/>
      <c r="N7" s="47"/>
      <c r="O7" s="44"/>
      <c r="P7" s="44"/>
      <c r="Q7" s="31"/>
      <c r="R7" s="32"/>
      <c r="S7" s="35"/>
    </row>
    <row r="8" spans="1:19" ht="25.5" x14ac:dyDescent="0.25">
      <c r="A8" s="62" t="str">
        <f t="shared" si="3"/>
        <v>..H. - Homicide/Interpersonal violence</v>
      </c>
      <c r="B8" s="63" t="s">
        <v>73</v>
      </c>
      <c r="C8" s="64" t="s">
        <v>74</v>
      </c>
      <c r="D8" s="52" t="s">
        <v>82</v>
      </c>
      <c r="E8" s="65"/>
      <c r="F8" s="52"/>
      <c r="G8" s="52" t="str">
        <f t="shared" si="4"/>
        <v>cH</v>
      </c>
      <c r="H8" s="52" t="str">
        <f t="shared" si="5"/>
        <v>H</v>
      </c>
      <c r="I8" s="63" t="s">
        <v>83</v>
      </c>
      <c r="J8" s="62" t="s">
        <v>84</v>
      </c>
      <c r="K8" s="45"/>
      <c r="L8" s="45"/>
      <c r="M8" s="42" t="s">
        <v>75</v>
      </c>
      <c r="N8" s="47" t="s">
        <v>76</v>
      </c>
      <c r="O8" s="44" t="s">
        <v>77</v>
      </c>
      <c r="P8" s="44" t="s">
        <v>78</v>
      </c>
      <c r="Q8" s="31" t="s">
        <v>79</v>
      </c>
      <c r="R8" s="32" t="s">
        <v>72</v>
      </c>
      <c r="S8" s="35"/>
    </row>
    <row r="9" spans="1:19" x14ac:dyDescent="0.25">
      <c r="A9" s="62" t="str">
        <f t="shared" si="3"/>
        <v>...H.01. - Firearm: Homicide</v>
      </c>
      <c r="B9" s="63" t="s">
        <v>85</v>
      </c>
      <c r="C9" s="64"/>
      <c r="D9" s="52" t="s">
        <v>82</v>
      </c>
      <c r="E9" s="65" t="s">
        <v>61</v>
      </c>
      <c r="F9" s="52"/>
      <c r="G9" s="52" t="str">
        <f t="shared" si="4"/>
        <v>cH01</v>
      </c>
      <c r="H9" s="52" t="str">
        <f t="shared" si="5"/>
        <v>H01</v>
      </c>
      <c r="I9" s="63" t="s">
        <v>93</v>
      </c>
      <c r="J9" s="63" t="s">
        <v>87</v>
      </c>
      <c r="K9" s="45"/>
      <c r="L9" s="45"/>
      <c r="M9" s="42"/>
      <c r="N9" s="47"/>
      <c r="O9" s="44"/>
      <c r="P9" s="44"/>
      <c r="Q9" s="31"/>
      <c r="R9" s="32"/>
      <c r="S9" s="35"/>
    </row>
    <row r="10" spans="1:19" x14ac:dyDescent="0.25">
      <c r="A10" s="62" t="str">
        <f t="shared" si="3"/>
        <v>...H.02. - Non-firearm: Homicide</v>
      </c>
      <c r="B10" s="63" t="s">
        <v>86</v>
      </c>
      <c r="C10" s="64"/>
      <c r="D10" s="52" t="s">
        <v>82</v>
      </c>
      <c r="E10" s="65" t="s">
        <v>62</v>
      </c>
      <c r="F10" s="52"/>
      <c r="G10" s="52" t="str">
        <f t="shared" si="4"/>
        <v>cH02</v>
      </c>
      <c r="H10" s="52" t="str">
        <f t="shared" si="5"/>
        <v>H02</v>
      </c>
      <c r="I10" s="63"/>
      <c r="J10" s="62"/>
      <c r="K10" s="45"/>
      <c r="L10" s="45"/>
      <c r="M10" s="42"/>
      <c r="N10" s="47"/>
      <c r="O10" s="44"/>
      <c r="P10" s="44"/>
      <c r="Q10" s="31"/>
      <c r="R10" s="32"/>
      <c r="S10" s="35"/>
    </row>
    <row r="11" spans="1:19" ht="38.25" x14ac:dyDescent="0.25">
      <c r="A11" s="66" t="str">
        <f t="shared" si="3"/>
        <v>..I. - Intentional Injuries (Suicide, Homicide)</v>
      </c>
      <c r="B11" s="67" t="s">
        <v>88</v>
      </c>
      <c r="C11" s="68"/>
      <c r="D11" s="54" t="s">
        <v>63</v>
      </c>
      <c r="E11" s="69"/>
      <c r="F11" s="54"/>
      <c r="G11" s="54" t="str">
        <f t="shared" si="4"/>
        <v>cI</v>
      </c>
      <c r="H11" s="54" t="str">
        <f t="shared" si="5"/>
        <v>I</v>
      </c>
      <c r="I11" s="67" t="s">
        <v>91</v>
      </c>
      <c r="J11" s="70" t="s">
        <v>92</v>
      </c>
      <c r="K11" s="45"/>
      <c r="L11" s="45"/>
      <c r="M11" s="42"/>
      <c r="N11" s="47"/>
      <c r="O11" s="44"/>
      <c r="P11" s="44"/>
      <c r="Q11" s="31"/>
      <c r="R11" s="32"/>
      <c r="S11" s="35"/>
    </row>
    <row r="12" spans="1:19" x14ac:dyDescent="0.25">
      <c r="A12" s="66" t="str">
        <f t="shared" si="3"/>
        <v>...I.01. - Firearm: Intentional</v>
      </c>
      <c r="B12" s="67" t="s">
        <v>89</v>
      </c>
      <c r="C12" s="68"/>
      <c r="D12" s="54" t="s">
        <v>63</v>
      </c>
      <c r="E12" s="69" t="s">
        <v>61</v>
      </c>
      <c r="F12" s="54"/>
      <c r="G12" s="54" t="str">
        <f t="shared" si="4"/>
        <v>cI01</v>
      </c>
      <c r="H12" s="54" t="str">
        <f t="shared" si="5"/>
        <v>I01</v>
      </c>
      <c r="I12" s="67" t="s">
        <v>94</v>
      </c>
      <c r="J12" s="67" t="s">
        <v>95</v>
      </c>
      <c r="K12" s="45"/>
      <c r="L12" s="45"/>
      <c r="M12" s="42"/>
      <c r="N12" s="47"/>
      <c r="O12" s="44"/>
      <c r="P12" s="44"/>
      <c r="Q12" s="31"/>
      <c r="R12" s="32"/>
      <c r="S12" s="35"/>
    </row>
    <row r="13" spans="1:19" x14ac:dyDescent="0.25">
      <c r="A13" s="66" t="str">
        <f t="shared" si="3"/>
        <v>...I.02. - Non-firearm: Intentional</v>
      </c>
      <c r="B13" s="67" t="s">
        <v>90</v>
      </c>
      <c r="C13" s="68"/>
      <c r="D13" s="54" t="s">
        <v>63</v>
      </c>
      <c r="E13" s="69" t="s">
        <v>62</v>
      </c>
      <c r="F13" s="54"/>
      <c r="G13" s="54" t="str">
        <f t="shared" si="4"/>
        <v>cI02</v>
      </c>
      <c r="H13" s="54" t="str">
        <f t="shared" si="5"/>
        <v>I02</v>
      </c>
      <c r="I13" s="67"/>
      <c r="J13" s="66"/>
      <c r="K13" s="45"/>
      <c r="L13" s="45"/>
      <c r="M13" s="42"/>
      <c r="N13" s="47"/>
      <c r="O13" s="44"/>
      <c r="P13" s="44"/>
      <c r="Q13" s="31"/>
      <c r="R13" s="32"/>
      <c r="S13" s="3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
  <sheetViews>
    <sheetView zoomScaleNormal="100" workbookViewId="0">
      <pane xSplit="1" ySplit="1" topLeftCell="H2" activePane="bottomRight" state="frozen"/>
      <selection pane="topRight" activeCell="B1" sqref="B1"/>
      <selection pane="bottomLeft" activeCell="A2" sqref="A2"/>
      <selection pane="bottomRight" activeCell="L6" sqref="L6"/>
    </sheetView>
  </sheetViews>
  <sheetFormatPr defaultColWidth="8.85546875" defaultRowHeight="12.75" x14ac:dyDescent="0.25"/>
  <cols>
    <col min="1" max="1" width="50.85546875" style="18" customWidth="1"/>
    <col min="2" max="2" width="3" style="20" customWidth="1"/>
    <col min="3" max="3" width="35.7109375" style="18" customWidth="1"/>
    <col min="4" max="4" width="4.42578125" style="23" customWidth="1"/>
    <col min="5" max="5" width="3.7109375" style="22" customWidth="1"/>
    <col min="6" max="6" width="5.85546875" style="23" customWidth="1"/>
    <col min="7" max="7" width="8.28515625" style="23" customWidth="1"/>
    <col min="8" max="8" width="8" style="23" customWidth="1"/>
    <col min="9" max="9" width="28.85546875" style="6" customWidth="1"/>
    <col min="10" max="10" width="10" style="21" customWidth="1"/>
    <col min="11" max="11" width="29.85546875" style="6" customWidth="1"/>
    <col min="12" max="14" width="71.28515625" style="6" customWidth="1"/>
    <col min="15" max="15" width="16.42578125" style="28" customWidth="1"/>
    <col min="16" max="16" width="35.140625" style="28" customWidth="1"/>
    <col min="17" max="17" width="38.42578125" style="29" customWidth="1"/>
    <col min="18" max="18" width="62.140625" style="30" customWidth="1"/>
    <col min="19" max="19" width="40.7109375" style="30" customWidth="1"/>
    <col min="20" max="20" width="50.85546875" style="21" bestFit="1" customWidth="1"/>
    <col min="21" max="21" width="50.85546875" style="21" customWidth="1"/>
    <col min="22" max="22" width="50.85546875" style="20" bestFit="1" customWidth="1"/>
    <col min="23" max="23" width="50.85546875" style="20" customWidth="1"/>
    <col min="24" max="24" width="50.42578125" style="20" customWidth="1"/>
    <col min="25" max="16384" width="8.85546875" style="20"/>
  </cols>
  <sheetData>
    <row r="1" spans="1:24" ht="40.5" x14ac:dyDescent="0.25">
      <c r="A1" s="18" t="s">
        <v>17</v>
      </c>
      <c r="B1" s="3" t="s">
        <v>4</v>
      </c>
      <c r="C1" s="9" t="s">
        <v>6</v>
      </c>
      <c r="D1" s="10" t="s">
        <v>16</v>
      </c>
      <c r="E1" s="11" t="s">
        <v>11</v>
      </c>
      <c r="F1" s="10" t="s">
        <v>12</v>
      </c>
      <c r="G1" s="15" t="s">
        <v>13</v>
      </c>
      <c r="H1" s="16" t="s">
        <v>14</v>
      </c>
      <c r="I1" s="4" t="s">
        <v>23</v>
      </c>
      <c r="J1" s="4" t="s">
        <v>22</v>
      </c>
      <c r="K1" s="4" t="s">
        <v>0</v>
      </c>
      <c r="L1" s="4" t="s">
        <v>2</v>
      </c>
      <c r="M1" s="4" t="s">
        <v>24</v>
      </c>
      <c r="N1" s="4" t="s">
        <v>25</v>
      </c>
      <c r="O1" s="24" t="s">
        <v>18</v>
      </c>
      <c r="P1" s="24" t="s">
        <v>19</v>
      </c>
      <c r="Q1" s="24" t="s">
        <v>15</v>
      </c>
      <c r="R1" s="26" t="s">
        <v>1</v>
      </c>
      <c r="S1" s="26" t="s">
        <v>3</v>
      </c>
      <c r="T1" s="2" t="s">
        <v>7</v>
      </c>
      <c r="U1" s="8" t="s">
        <v>5</v>
      </c>
      <c r="V1" s="2" t="s">
        <v>21</v>
      </c>
      <c r="W1" s="19" t="s">
        <v>20</v>
      </c>
      <c r="X1" s="5" t="s">
        <v>8</v>
      </c>
    </row>
    <row r="2" spans="1:24" x14ac:dyDescent="0.25">
      <c r="A2" s="18" t="str">
        <f>V2</f>
        <v>All CAUSES</v>
      </c>
      <c r="B2" s="2">
        <v>0</v>
      </c>
      <c r="C2" s="9" t="s">
        <v>9</v>
      </c>
      <c r="D2" s="12">
        <v>0</v>
      </c>
      <c r="E2" s="13"/>
      <c r="F2" s="5"/>
      <c r="G2" s="17"/>
      <c r="H2" s="17" t="str">
        <f>CONCATENATE(D2,E2,F2)</f>
        <v>0</v>
      </c>
      <c r="I2" s="4"/>
      <c r="J2" s="4"/>
      <c r="K2" s="4"/>
      <c r="L2" s="4"/>
      <c r="M2" s="4"/>
      <c r="N2" s="4"/>
      <c r="O2" s="24"/>
      <c r="P2" s="24"/>
      <c r="Q2" s="24"/>
      <c r="R2" s="26"/>
      <c r="S2" s="26"/>
      <c r="T2" s="1" t="s">
        <v>10</v>
      </c>
      <c r="U2" s="1" t="s">
        <v>10</v>
      </c>
      <c r="V2" s="1" t="s">
        <v>10</v>
      </c>
      <c r="W2" s="1" t="s">
        <v>10</v>
      </c>
      <c r="X2" s="5"/>
    </row>
    <row r="3" spans="1:24" x14ac:dyDescent="0.25">
      <c r="A3" s="18" t="str">
        <f t="shared" ref="A3:A7" si="0">IF(H3&lt;&gt;"",IF(F3&lt;&gt;"",CONCATENATE("...",D3,".",E3,".",F3,". - ",T3),IF(E3&lt;&gt;"",CONCATENATE("..",D3,".",E3,". - ",T3),CONCATENATE(D3,". - ",T3))),"")</f>
        <v>..S.1. - Firearm-Accident</v>
      </c>
      <c r="B3" s="2"/>
      <c r="C3" s="14" t="s">
        <v>27</v>
      </c>
      <c r="D3" s="12" t="s">
        <v>36</v>
      </c>
      <c r="E3" s="13" t="s">
        <v>37</v>
      </c>
      <c r="F3" s="5"/>
      <c r="G3" s="17" t="str">
        <f t="shared" ref="G3:G7" si="1">CONCATENATE("c",D3,E3,F3)</f>
        <v>cS1</v>
      </c>
      <c r="H3" s="17" t="str">
        <f t="shared" ref="H3:H7" si="2">CONCATENATE(D3,E3,F3)</f>
        <v>S1</v>
      </c>
      <c r="I3" s="4"/>
      <c r="J3" s="4"/>
      <c r="K3" s="20"/>
      <c r="L3" s="4" t="s">
        <v>26</v>
      </c>
      <c r="M3" s="7"/>
      <c r="N3" s="7"/>
      <c r="O3" s="24"/>
      <c r="P3" s="27"/>
      <c r="Q3" s="27"/>
      <c r="R3" s="25"/>
      <c r="S3" s="24"/>
      <c r="T3" s="2" t="s">
        <v>27</v>
      </c>
      <c r="U3" s="8"/>
      <c r="V3" s="2"/>
      <c r="W3" s="19"/>
      <c r="X3" s="2"/>
    </row>
    <row r="4" spans="1:24" x14ac:dyDescent="0.25">
      <c r="A4" s="18" t="str">
        <f t="shared" si="0"/>
        <v>..S.2. - Firearm-Suicide</v>
      </c>
      <c r="B4" s="2"/>
      <c r="C4" s="14" t="s">
        <v>28</v>
      </c>
      <c r="D4" s="12" t="s">
        <v>36</v>
      </c>
      <c r="E4" s="13" t="s">
        <v>38</v>
      </c>
      <c r="F4" s="5"/>
      <c r="G4" s="17" t="str">
        <f t="shared" si="1"/>
        <v>cS2</v>
      </c>
      <c r="H4" s="17" t="str">
        <f t="shared" si="2"/>
        <v>S2</v>
      </c>
      <c r="I4" s="4"/>
      <c r="J4" s="4"/>
      <c r="K4" s="20"/>
      <c r="L4" s="4" t="s">
        <v>30</v>
      </c>
      <c r="M4" s="7"/>
      <c r="N4" s="7"/>
      <c r="O4" s="24"/>
      <c r="P4" s="27"/>
      <c r="Q4" s="27"/>
      <c r="R4" s="25"/>
      <c r="S4" s="24"/>
      <c r="T4" s="2" t="s">
        <v>28</v>
      </c>
      <c r="U4" s="8"/>
      <c r="V4" s="2"/>
      <c r="W4" s="19"/>
      <c r="X4" s="2"/>
    </row>
    <row r="5" spans="1:24" x14ac:dyDescent="0.25">
      <c r="A5" s="18" t="str">
        <f t="shared" si="0"/>
        <v>..S.3. - Firearm-Homicide</v>
      </c>
      <c r="B5" s="2"/>
      <c r="C5" s="14" t="s">
        <v>29</v>
      </c>
      <c r="D5" s="12" t="s">
        <v>36</v>
      </c>
      <c r="E5" s="13" t="s">
        <v>39</v>
      </c>
      <c r="F5" s="5"/>
      <c r="G5" s="17" t="str">
        <f t="shared" si="1"/>
        <v>cS3</v>
      </c>
      <c r="H5" s="17" t="str">
        <f t="shared" si="2"/>
        <v>S3</v>
      </c>
      <c r="I5" s="4"/>
      <c r="J5" s="4"/>
      <c r="K5" s="20"/>
      <c r="L5" s="4" t="s">
        <v>31</v>
      </c>
      <c r="M5" s="7"/>
      <c r="N5" s="7"/>
      <c r="O5" s="24"/>
      <c r="P5" s="27"/>
      <c r="Q5" s="27"/>
      <c r="R5" s="25"/>
      <c r="S5" s="24"/>
      <c r="T5" s="2" t="s">
        <v>29</v>
      </c>
      <c r="U5" s="8"/>
      <c r="V5" s="2"/>
      <c r="W5" s="19"/>
      <c r="X5" s="2"/>
    </row>
    <row r="6" spans="1:24" x14ac:dyDescent="0.25">
      <c r="A6" s="18" t="str">
        <f t="shared" si="0"/>
        <v>..S.4. - Firearm-Undermined</v>
      </c>
      <c r="B6" s="2"/>
      <c r="C6" s="14" t="s">
        <v>33</v>
      </c>
      <c r="D6" s="12" t="s">
        <v>36</v>
      </c>
      <c r="E6" s="13" t="s">
        <v>40</v>
      </c>
      <c r="F6" s="5"/>
      <c r="G6" s="17" t="str">
        <f t="shared" si="1"/>
        <v>cS4</v>
      </c>
      <c r="H6" s="17" t="str">
        <f t="shared" si="2"/>
        <v>S4</v>
      </c>
      <c r="I6" s="4"/>
      <c r="J6" s="4"/>
      <c r="K6" s="20"/>
      <c r="L6" s="4" t="s">
        <v>32</v>
      </c>
      <c r="M6" s="7"/>
      <c r="N6" s="7"/>
      <c r="O6" s="24"/>
      <c r="P6" s="27"/>
      <c r="Q6" s="27"/>
      <c r="R6" s="25"/>
      <c r="S6" s="24"/>
      <c r="T6" s="2" t="s">
        <v>33</v>
      </c>
      <c r="U6" s="8"/>
      <c r="V6" s="2"/>
      <c r="W6" s="19"/>
      <c r="X6" s="2"/>
    </row>
    <row r="7" spans="1:24" x14ac:dyDescent="0.25">
      <c r="A7" s="18" t="str">
        <f t="shared" si="0"/>
        <v xml:space="preserve">..S.5. - Firearm-War Terrosim </v>
      </c>
      <c r="B7" s="2"/>
      <c r="C7" s="14" t="s">
        <v>34</v>
      </c>
      <c r="D7" s="12" t="s">
        <v>36</v>
      </c>
      <c r="E7" s="13" t="s">
        <v>41</v>
      </c>
      <c r="F7" s="5"/>
      <c r="G7" s="17" t="str">
        <f t="shared" si="1"/>
        <v>cS5</v>
      </c>
      <c r="H7" s="17" t="str">
        <f t="shared" si="2"/>
        <v>S5</v>
      </c>
      <c r="I7" s="4"/>
      <c r="J7" s="4"/>
      <c r="K7" s="20"/>
      <c r="L7" s="4" t="s">
        <v>35</v>
      </c>
      <c r="M7" s="7"/>
      <c r="N7" s="7"/>
      <c r="O7" s="24"/>
      <c r="P7" s="27"/>
      <c r="Q7" s="27"/>
      <c r="R7" s="25"/>
      <c r="S7" s="24"/>
      <c r="T7" s="2" t="s">
        <v>34</v>
      </c>
      <c r="U7" s="8"/>
      <c r="V7" s="2"/>
      <c r="W7" s="19"/>
      <c r="X7" s="2"/>
    </row>
  </sheetData>
  <autoFilter ref="A1:X7" xr:uid="{00000000-0009-0000-0000-000000000000}"/>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3BB56-3342-4206-842F-189872DF797A}">
  <dimension ref="B1:D7"/>
  <sheetViews>
    <sheetView workbookViewId="0">
      <selection activeCell="D3" sqref="D3"/>
    </sheetView>
  </sheetViews>
  <sheetFormatPr defaultRowHeight="15" x14ac:dyDescent="0.25"/>
  <cols>
    <col min="2" max="2" width="20.28515625" customWidth="1"/>
    <col min="3" max="3" width="21.5703125" customWidth="1"/>
    <col min="4" max="4" width="24.140625" customWidth="1"/>
  </cols>
  <sheetData>
    <row r="1" spans="2:4" x14ac:dyDescent="0.25">
      <c r="C1" t="s">
        <v>49</v>
      </c>
      <c r="D1" t="s">
        <v>48</v>
      </c>
    </row>
    <row r="2" spans="2:4" ht="25.5" x14ac:dyDescent="0.25">
      <c r="B2" s="32" t="s">
        <v>45</v>
      </c>
      <c r="C2" s="31" t="s">
        <v>42</v>
      </c>
      <c r="D2" t="s">
        <v>50</v>
      </c>
    </row>
    <row r="3" spans="2:4" ht="25.5" x14ac:dyDescent="0.25">
      <c r="B3" s="32" t="s">
        <v>46</v>
      </c>
      <c r="C3" s="31" t="s">
        <v>43</v>
      </c>
      <c r="D3" t="s">
        <v>51</v>
      </c>
    </row>
    <row r="4" spans="2:4" ht="38.25" x14ac:dyDescent="0.25">
      <c r="B4" s="31" t="s">
        <v>47</v>
      </c>
      <c r="C4" s="31" t="s">
        <v>44</v>
      </c>
      <c r="D4" t="s">
        <v>52</v>
      </c>
    </row>
    <row r="7" spans="2:4" ht="25.5" x14ac:dyDescent="0.25">
      <c r="B7" t="s">
        <v>54</v>
      </c>
      <c r="C7" s="31" t="s">
        <v>53</v>
      </c>
      <c r="D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old</vt:lpstr>
      <vt:lpstr>Sheet1</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Kang, Jaspreet S@CDPH</cp:lastModifiedBy>
  <cp:lastPrinted>2018-10-08T16:53:21Z</cp:lastPrinted>
  <dcterms:created xsi:type="dcterms:W3CDTF">2017-07-11T22:14:58Z</dcterms:created>
  <dcterms:modified xsi:type="dcterms:W3CDTF">2022-06-10T04:50:54Z</dcterms:modified>
</cp:coreProperties>
</file>